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ndeportesantioquia-my.sharepoint.com/personal/lgaviria_indeportesantioquia_gov_co/Documents/AI/2023/PAA/"/>
    </mc:Choice>
  </mc:AlternateContent>
  <xr:revisionPtr revIDLastSave="0" documentId="8_{F2FD3A21-C89C-42D2-8B4A-142CB3264A47}" xr6:coauthVersionLast="47" xr6:coauthVersionMax="47" xr10:uidLastSave="{00000000-0000-0000-0000-000000000000}"/>
  <bookViews>
    <workbookView xWindow="-120" yWindow="-120" windowWidth="29040" windowHeight="15720" xr2:uid="{6A9D24D1-BAC8-4D8D-8D33-8B7F87391884}"/>
  </bookViews>
  <sheets>
    <sheet name="contratos" sheetId="1" r:id="rId1"/>
  </sheets>
  <externalReferences>
    <externalReference r:id="rId2"/>
    <externalReference r:id="rId3"/>
    <externalReference r:id="rId4"/>
    <externalReference r:id="rId5"/>
  </externalReferences>
  <definedNames>
    <definedName name="_xlnm._FilterDatabase" localSheetId="0" hidden="1">contratos!$AH$410:$AH$410</definedName>
    <definedName name="A">#REF!</definedName>
    <definedName name="APOYO">#REF!</definedName>
    <definedName name="B">#REF!</definedName>
    <definedName name="BASEDATOS">#REF!</definedName>
    <definedName name="cambiar">#REF!</definedName>
    <definedName name="camila">#REF!</definedName>
    <definedName name="CAPACITACION">#REF!</definedName>
    <definedName name="CAR">#REF!</definedName>
    <definedName name="Contratación">'[2]Tipo de Contratación'!$A$1:$E$1</definedName>
    <definedName name="CONTRATOS">#REF!</definedName>
    <definedName name="D">#REF!</definedName>
    <definedName name="E">#REF!</definedName>
    <definedName name="ESCUELAS">#REF!</definedName>
    <definedName name="G">#REF!</definedName>
    <definedName name="H">#REF!</definedName>
    <definedName name="I">#REF!</definedName>
    <definedName name="IMAGEN">#REF!</definedName>
    <definedName name="INFRAESTRUCTURA">#REF!</definedName>
    <definedName name="J">#REF!</definedName>
    <definedName name="jorge">#REF!</definedName>
    <definedName name="JUEGOS">#REF!</definedName>
    <definedName name="K">#REF!</definedName>
    <definedName name="L">#REF!</definedName>
    <definedName name="M">#REF!</definedName>
    <definedName name="MEDICO">#REF!</definedName>
    <definedName name="N">#REF!</definedName>
    <definedName name="O">#REF!</definedName>
    <definedName name="OBSERVATORIO">#REF!</definedName>
    <definedName name="OLE_LINK1" localSheetId="0">contratos!$C$760</definedName>
    <definedName name="P">#REF!</definedName>
    <definedName name="POTENCIAL">#REF!</definedName>
    <definedName name="Proeycto">#REF!</definedName>
    <definedName name="PROY">'[1]PAA 2023'!#REF!</definedName>
    <definedName name="PROYEC">'[1]PAA 2023'!#REF!</definedName>
    <definedName name="PROYECTOS">[3]Hoja7!$E$2:$E$19</definedName>
    <definedName name="PROYECTOS1">'[4]PROYECTOS 2012 - 2015'!$E$2:$E$19</definedName>
    <definedName name="Q">#REF!</definedName>
    <definedName name="RECREACION">#REF!</definedName>
    <definedName name="SALUD">#REF!</definedName>
    <definedName name="SEDUCATIVO">#REF!</definedName>
    <definedName name="SISTEMAS">#REF!</definedName>
    <definedName name="SUPER">#REF!</definedName>
    <definedName name="UV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18" i="1" l="1"/>
  <c r="AM1018" i="1"/>
  <c r="AL1018" i="1"/>
  <c r="AL1018" i="1" a="1"/>
  <c r="AK1018" i="1"/>
  <c r="AJ1018" i="1"/>
  <c r="AJ1018" i="1" a="1"/>
  <c r="AI1018" i="1"/>
  <c r="AH1018" i="1"/>
  <c r="AI1018" i="1" s="1" a="1"/>
  <c r="AF1018" i="1"/>
  <c r="AE1018" i="1"/>
  <c r="Z1018" i="1"/>
  <c r="Y1018" i="1"/>
  <c r="V1018" i="1"/>
  <c r="U1018" i="1"/>
  <c r="T1018" i="1"/>
  <c r="T1018" i="1" a="1"/>
  <c r="S1018" i="1"/>
  <c r="R1018" i="1"/>
  <c r="R1018" i="1" a="1"/>
  <c r="P1018" i="1"/>
  <c r="AN1017" i="1"/>
  <c r="AM1017" i="1"/>
  <c r="AL1017" i="1"/>
  <c r="AL1017" i="1" a="1"/>
  <c r="AK1017" i="1"/>
  <c r="AJ1017" i="1"/>
  <c r="AJ1017" i="1" a="1"/>
  <c r="AI1017" i="1" a="1"/>
  <c r="AI1017" i="1" s="1"/>
  <c r="AH1017" i="1"/>
  <c r="AG1017" i="1"/>
  <c r="AF1017" i="1"/>
  <c r="AE1017" i="1"/>
  <c r="Z1017" i="1"/>
  <c r="Y1017" i="1"/>
  <c r="V1017" i="1"/>
  <c r="U1017" i="1"/>
  <c r="T1017" i="1"/>
  <c r="T1017" i="1" a="1"/>
  <c r="S1017" i="1"/>
  <c r="R1017" i="1"/>
  <c r="R1017" i="1" a="1"/>
  <c r="P1017" i="1"/>
  <c r="AN1016" i="1"/>
  <c r="AM1016" i="1"/>
  <c r="AL1016" i="1"/>
  <c r="AL1016" i="1" a="1"/>
  <c r="AK1016" i="1"/>
  <c r="AJ1016" i="1"/>
  <c r="AJ1016" i="1" a="1"/>
  <c r="AH1016" i="1"/>
  <c r="AF1016" i="1"/>
  <c r="AE1016" i="1"/>
  <c r="Z1016" i="1"/>
  <c r="Y1016" i="1"/>
  <c r="V1016" i="1"/>
  <c r="U1016" i="1"/>
  <c r="T1016" i="1"/>
  <c r="T1016" i="1" a="1"/>
  <c r="S1016" i="1"/>
  <c r="R1016" i="1"/>
  <c r="R1016" i="1" a="1"/>
  <c r="P1016" i="1"/>
  <c r="AN1015" i="1"/>
  <c r="AM1015" i="1"/>
  <c r="AL1015" i="1"/>
  <c r="AL1015" i="1" a="1"/>
  <c r="AK1015" i="1"/>
  <c r="AJ1015" i="1"/>
  <c r="AJ1015" i="1" a="1"/>
  <c r="AH1015" i="1"/>
  <c r="AG1015" i="1"/>
  <c r="AE1015" i="1"/>
  <c r="AF1015" i="1" s="1"/>
  <c r="Y1015" i="1" s="1"/>
  <c r="V1015" i="1"/>
  <c r="U1015" i="1"/>
  <c r="T1015" i="1"/>
  <c r="T1015" i="1" a="1"/>
  <c r="S1015" i="1"/>
  <c r="R1015" i="1" a="1"/>
  <c r="R1015" i="1" s="1"/>
  <c r="P1015" i="1"/>
  <c r="N1015" i="1"/>
  <c r="AN1014" i="1"/>
  <c r="AM1014" i="1"/>
  <c r="AL1014" i="1"/>
  <c r="AL1014" i="1" a="1"/>
  <c r="AK1014" i="1"/>
  <c r="AJ1014" i="1"/>
  <c r="AJ1014" i="1" a="1"/>
  <c r="AH1014" i="1"/>
  <c r="AF1014" i="1"/>
  <c r="AE1014" i="1"/>
  <c r="Z1014" i="1"/>
  <c r="Y1014" i="1"/>
  <c r="V1014" i="1"/>
  <c r="U1014" i="1"/>
  <c r="T1014" i="1"/>
  <c r="T1014" i="1" a="1"/>
  <c r="S1014" i="1"/>
  <c r="R1014" i="1" a="1"/>
  <c r="R1014" i="1" s="1"/>
  <c r="P1014" i="1"/>
  <c r="AN1013" i="1"/>
  <c r="AM1013" i="1"/>
  <c r="AL1013" i="1"/>
  <c r="AL1013" i="1" a="1"/>
  <c r="AJ1013" i="1" a="1"/>
  <c r="AJ1013" i="1" s="1"/>
  <c r="AK1013" i="1" s="1"/>
  <c r="AI1013" i="1"/>
  <c r="AI1013" i="1" a="1"/>
  <c r="AH1013" i="1"/>
  <c r="AG1013" i="1"/>
  <c r="AF1013" i="1"/>
  <c r="AE1013" i="1"/>
  <c r="Z1013" i="1"/>
  <c r="Y1013" i="1"/>
  <c r="V1013" i="1"/>
  <c r="U1013" i="1"/>
  <c r="T1013" i="1"/>
  <c r="T1013" i="1" a="1"/>
  <c r="S1013" i="1"/>
  <c r="R1013" i="1"/>
  <c r="R1013" i="1" a="1"/>
  <c r="P1013" i="1"/>
  <c r="AN1012" i="1"/>
  <c r="AM1012" i="1"/>
  <c r="AL1012" i="1"/>
  <c r="AL1012" i="1" a="1"/>
  <c r="AK1012" i="1"/>
  <c r="AJ1012" i="1"/>
  <c r="AJ1012" i="1" a="1"/>
  <c r="AI1012" i="1"/>
  <c r="AI1012" i="1" a="1"/>
  <c r="AH1012" i="1"/>
  <c r="AG1012" i="1" s="1"/>
  <c r="AF1012" i="1"/>
  <c r="AE1012" i="1"/>
  <c r="Z1012" i="1"/>
  <c r="Y1012" i="1"/>
  <c r="V1012" i="1"/>
  <c r="U1012" i="1"/>
  <c r="T1012" i="1"/>
  <c r="T1012" i="1" a="1"/>
  <c r="S1012" i="1"/>
  <c r="R1012" i="1"/>
  <c r="R1012" i="1" a="1"/>
  <c r="P1012" i="1"/>
  <c r="AN1011" i="1"/>
  <c r="AM1011" i="1"/>
  <c r="AL1011" i="1"/>
  <c r="AL1011" i="1" a="1"/>
  <c r="AK1011" i="1"/>
  <c r="AJ1011" i="1"/>
  <c r="AJ1011" i="1" a="1"/>
  <c r="AI1011" i="1" a="1"/>
  <c r="AI1011" i="1" s="1"/>
  <c r="AH1011" i="1"/>
  <c r="AG1011" i="1" s="1"/>
  <c r="AF1011" i="1"/>
  <c r="AE1011" i="1"/>
  <c r="Z1011" i="1"/>
  <c r="Y1011" i="1"/>
  <c r="V1011" i="1"/>
  <c r="U1011" i="1"/>
  <c r="T1011" i="1"/>
  <c r="T1011" i="1" a="1"/>
  <c r="S1011" i="1"/>
  <c r="R1011" i="1"/>
  <c r="R1011" i="1" a="1"/>
  <c r="P1011" i="1"/>
  <c r="N1011" i="1"/>
  <c r="AN1010" i="1"/>
  <c r="AM1010" i="1"/>
  <c r="AL1010" i="1"/>
  <c r="AL1010" i="1" a="1"/>
  <c r="AK1010" i="1"/>
  <c r="AJ1010" i="1"/>
  <c r="AJ1010" i="1" a="1"/>
  <c r="AI1010" i="1" a="1"/>
  <c r="AI1010" i="1" s="1"/>
  <c r="AF1010" i="1"/>
  <c r="AE1010" i="1"/>
  <c r="Z1010" i="1"/>
  <c r="AH1010" i="1" s="1"/>
  <c r="AG1010" i="1" s="1"/>
  <c r="Y1010" i="1"/>
  <c r="V1010" i="1"/>
  <c r="U1010" i="1"/>
  <c r="T1010" i="1"/>
  <c r="T1010" i="1" a="1"/>
  <c r="S1010" i="1"/>
  <c r="R1010" i="1"/>
  <c r="R1010" i="1" a="1"/>
  <c r="P1010" i="1"/>
  <c r="N1010" i="1"/>
  <c r="AN1009" i="1"/>
  <c r="AM1009" i="1"/>
  <c r="AL1009" i="1"/>
  <c r="AL1009" i="1" a="1"/>
  <c r="AK1009" i="1"/>
  <c r="AJ1009" i="1"/>
  <c r="AJ1009" i="1" a="1"/>
  <c r="AF1009" i="1"/>
  <c r="AE1009" i="1"/>
  <c r="Z1009" i="1"/>
  <c r="AH1009" i="1" s="1"/>
  <c r="Y1009" i="1"/>
  <c r="V1009" i="1"/>
  <c r="U1009" i="1"/>
  <c r="T1009" i="1"/>
  <c r="T1009" i="1" a="1"/>
  <c r="S1009" i="1"/>
  <c r="R1009" i="1"/>
  <c r="R1009" i="1" a="1"/>
  <c r="P1009" i="1"/>
  <c r="N1009" i="1"/>
  <c r="AN1008" i="1"/>
  <c r="AM1008" i="1"/>
  <c r="AL1008" i="1"/>
  <c r="AL1008" i="1" a="1"/>
  <c r="AK1008" i="1"/>
  <c r="AJ1008" i="1"/>
  <c r="AJ1008" i="1" a="1"/>
  <c r="AI1008" i="1" a="1"/>
  <c r="AI1008" i="1" s="1"/>
  <c r="AF1008" i="1"/>
  <c r="AE1008" i="1"/>
  <c r="Z1008" i="1"/>
  <c r="AH1008" i="1" s="1"/>
  <c r="AG1008" i="1" s="1"/>
  <c r="Y1008" i="1"/>
  <c r="V1008" i="1"/>
  <c r="U1008" i="1"/>
  <c r="T1008" i="1"/>
  <c r="T1008" i="1" a="1"/>
  <c r="S1008" i="1"/>
  <c r="R1008" i="1"/>
  <c r="R1008" i="1" a="1"/>
  <c r="P1008" i="1"/>
  <c r="N1008" i="1"/>
  <c r="AK1007" i="1"/>
  <c r="AJ1007" i="1"/>
  <c r="AJ1007" i="1" a="1"/>
  <c r="AH1007" i="1"/>
  <c r="AG1007" i="1"/>
  <c r="AF1007" i="1"/>
  <c r="AE1007" i="1"/>
  <c r="Z1007" i="1"/>
  <c r="Y1007" i="1"/>
  <c r="T1007" i="1" a="1"/>
  <c r="T1007" i="1" s="1"/>
  <c r="S1007" i="1"/>
  <c r="R1007" i="1"/>
  <c r="R1007" i="1" a="1"/>
  <c r="P1007" i="1"/>
  <c r="N1007" i="1"/>
  <c r="AN1006" i="1"/>
  <c r="AM1006" i="1"/>
  <c r="AL1006" i="1"/>
  <c r="AL1006" i="1" a="1"/>
  <c r="AK1006" i="1"/>
  <c r="AJ1006" i="1"/>
  <c r="AJ1006" i="1" a="1"/>
  <c r="AI1006" i="1"/>
  <c r="AI1006" i="1" a="1"/>
  <c r="AH1006" i="1"/>
  <c r="AG1006" i="1"/>
  <c r="AF1006" i="1"/>
  <c r="AE1006" i="1"/>
  <c r="V1006" i="1"/>
  <c r="U1006" i="1"/>
  <c r="T1006" i="1"/>
  <c r="T1006" i="1" a="1"/>
  <c r="S1006" i="1"/>
  <c r="R1006" i="1"/>
  <c r="R1006" i="1" a="1"/>
  <c r="P1006" i="1"/>
  <c r="N1006" i="1"/>
  <c r="AN1005" i="1"/>
  <c r="AM1005" i="1"/>
  <c r="AL1005" i="1"/>
  <c r="AL1005" i="1" a="1"/>
  <c r="AK1005" i="1"/>
  <c r="AJ1005" i="1"/>
  <c r="AJ1005" i="1" a="1"/>
  <c r="AI1005" i="1"/>
  <c r="AI1005" i="1" a="1"/>
  <c r="AH1005" i="1"/>
  <c r="AG1005" i="1"/>
  <c r="AE1005" i="1"/>
  <c r="AF1005" i="1" s="1"/>
  <c r="V1005" i="1"/>
  <c r="U1005" i="1"/>
  <c r="T1005" i="1"/>
  <c r="T1005" i="1" a="1"/>
  <c r="S1005" i="1"/>
  <c r="R1005" i="1"/>
  <c r="R1005" i="1" a="1"/>
  <c r="P1005" i="1"/>
  <c r="N1005" i="1"/>
  <c r="AN1004" i="1"/>
  <c r="AM1004" i="1"/>
  <c r="AL1004" i="1"/>
  <c r="AL1004" i="1" a="1"/>
  <c r="AJ1004" i="1" a="1"/>
  <c r="AJ1004" i="1" s="1"/>
  <c r="AK1004" i="1" s="1"/>
  <c r="AG1004" i="1"/>
  <c r="AF1004" i="1"/>
  <c r="Z1004" i="1" s="1"/>
  <c r="AH1004" i="1" s="1"/>
  <c r="AI1004" i="1" s="1" a="1"/>
  <c r="AI1004" i="1" s="1"/>
  <c r="AE1004" i="1"/>
  <c r="Y1004" i="1"/>
  <c r="V1004" i="1"/>
  <c r="U1004" i="1"/>
  <c r="T1004" i="1"/>
  <c r="T1004" i="1" a="1"/>
  <c r="S1004" i="1"/>
  <c r="R1004" i="1"/>
  <c r="R1004" i="1" a="1"/>
  <c r="P1004" i="1"/>
  <c r="N1004" i="1"/>
  <c r="AJ1003" i="1" a="1"/>
  <c r="AJ1003" i="1" s="1"/>
  <c r="AH1003" i="1"/>
  <c r="AG1003" i="1"/>
  <c r="AF1003" i="1"/>
  <c r="AE1003" i="1"/>
  <c r="T1003" i="1" a="1"/>
  <c r="T1003" i="1" s="1"/>
  <c r="S1003" i="1"/>
  <c r="R1003" i="1"/>
  <c r="R1003" i="1" a="1"/>
  <c r="P1003" i="1"/>
  <c r="N1003" i="1"/>
  <c r="AJ1002" i="1"/>
  <c r="AJ1002" i="1" a="1"/>
  <c r="AI1002" i="1"/>
  <c r="AI1002" i="1" a="1"/>
  <c r="AH1002" i="1"/>
  <c r="AG1002" i="1"/>
  <c r="AF1002" i="1"/>
  <c r="AE1002" i="1"/>
  <c r="Z1002" i="1"/>
  <c r="Y1002" i="1"/>
  <c r="T1002" i="1" a="1"/>
  <c r="T1002" i="1" s="1"/>
  <c r="S1002" i="1"/>
  <c r="R1002" i="1"/>
  <c r="R1002" i="1" a="1"/>
  <c r="P1002" i="1"/>
  <c r="N1002" i="1"/>
  <c r="AJ1001" i="1"/>
  <c r="AJ1001" i="1" a="1"/>
  <c r="AI1001" i="1"/>
  <c r="AI1001" i="1" a="1"/>
  <c r="AH1001" i="1"/>
  <c r="AG1001" i="1"/>
  <c r="AF1001" i="1"/>
  <c r="AE1001" i="1"/>
  <c r="Z1001" i="1"/>
  <c r="Y1001" i="1"/>
  <c r="T1001" i="1" a="1"/>
  <c r="T1001" i="1" s="1"/>
  <c r="S1001" i="1"/>
  <c r="R1001" i="1"/>
  <c r="R1001" i="1" a="1"/>
  <c r="P1001" i="1"/>
  <c r="N1001" i="1"/>
  <c r="AL1000" i="1"/>
  <c r="AL1000" i="1" a="1"/>
  <c r="AK1000" i="1"/>
  <c r="AJ1000" i="1"/>
  <c r="AJ1000" i="1" a="1"/>
  <c r="AE1000" i="1"/>
  <c r="AF1000" i="1" s="1"/>
  <c r="V1000" i="1"/>
  <c r="U1000" i="1"/>
  <c r="T1000" i="1"/>
  <c r="T1000" i="1" a="1"/>
  <c r="S1000" i="1"/>
  <c r="R1000" i="1"/>
  <c r="R1000" i="1" a="1"/>
  <c r="P1000" i="1"/>
  <c r="N1000" i="1"/>
  <c r="AN999" i="1"/>
  <c r="AM999" i="1"/>
  <c r="AL999" i="1"/>
  <c r="AL999" i="1" a="1"/>
  <c r="AK999" i="1"/>
  <c r="AJ999" i="1"/>
  <c r="AJ999" i="1" a="1"/>
  <c r="AE999" i="1"/>
  <c r="AF999" i="1" s="1"/>
  <c r="V999" i="1"/>
  <c r="U999" i="1"/>
  <c r="T999" i="1"/>
  <c r="T999" i="1" a="1"/>
  <c r="S999" i="1"/>
  <c r="R999" i="1"/>
  <c r="R999" i="1" a="1"/>
  <c r="P999" i="1"/>
  <c r="AN998" i="1"/>
  <c r="AM998" i="1"/>
  <c r="AL998" i="1"/>
  <c r="AL998" i="1" a="1"/>
  <c r="AK998" i="1"/>
  <c r="AJ998" i="1"/>
  <c r="AJ998" i="1" a="1"/>
  <c r="AH998" i="1"/>
  <c r="AF998" i="1"/>
  <c r="AE998" i="1"/>
  <c r="Z998" i="1"/>
  <c r="Y998" i="1"/>
  <c r="V998" i="1"/>
  <c r="U998" i="1"/>
  <c r="T998" i="1"/>
  <c r="T998" i="1" a="1"/>
  <c r="S998" i="1"/>
  <c r="R998" i="1" a="1"/>
  <c r="R998" i="1" s="1"/>
  <c r="P998" i="1"/>
  <c r="N998" i="1"/>
  <c r="AN997" i="1"/>
  <c r="AM997" i="1"/>
  <c r="AL997" i="1"/>
  <c r="AL997" i="1" a="1"/>
  <c r="AK997" i="1"/>
  <c r="AJ997" i="1"/>
  <c r="AJ997" i="1" a="1"/>
  <c r="AH997" i="1"/>
  <c r="AF997" i="1"/>
  <c r="AE997" i="1"/>
  <c r="Z997" i="1"/>
  <c r="Y997" i="1"/>
  <c r="V997" i="1"/>
  <c r="U997" i="1"/>
  <c r="T997" i="1"/>
  <c r="T997" i="1" a="1"/>
  <c r="S997" i="1"/>
  <c r="R997" i="1" a="1"/>
  <c r="R997" i="1" s="1"/>
  <c r="P997" i="1"/>
  <c r="N997" i="1"/>
  <c r="AN996" i="1"/>
  <c r="AM996" i="1"/>
  <c r="AL996" i="1"/>
  <c r="AL996" i="1" a="1"/>
  <c r="AK996" i="1"/>
  <c r="AJ996" i="1"/>
  <c r="AJ996" i="1" a="1"/>
  <c r="AH996" i="1"/>
  <c r="AF996" i="1"/>
  <c r="AE996" i="1"/>
  <c r="Z996" i="1"/>
  <c r="Y996" i="1"/>
  <c r="V996" i="1"/>
  <c r="U996" i="1"/>
  <c r="T996" i="1"/>
  <c r="T996" i="1" a="1"/>
  <c r="S996" i="1"/>
  <c r="R996" i="1" a="1"/>
  <c r="R996" i="1" s="1"/>
  <c r="P996" i="1"/>
  <c r="N996" i="1"/>
  <c r="AN995" i="1"/>
  <c r="AM995" i="1"/>
  <c r="AL995" i="1"/>
  <c r="AL995" i="1" a="1"/>
  <c r="AK995" i="1"/>
  <c r="AJ995" i="1"/>
  <c r="AJ995" i="1" a="1"/>
  <c r="AH995" i="1"/>
  <c r="AF995" i="1"/>
  <c r="AE995" i="1"/>
  <c r="Z995" i="1"/>
  <c r="Y995" i="1"/>
  <c r="V995" i="1"/>
  <c r="U995" i="1"/>
  <c r="T995" i="1"/>
  <c r="T995" i="1" a="1"/>
  <c r="S995" i="1"/>
  <c r="R995" i="1" a="1"/>
  <c r="R995" i="1" s="1"/>
  <c r="P995" i="1"/>
  <c r="N995" i="1"/>
  <c r="AN994" i="1"/>
  <c r="AM994" i="1"/>
  <c r="AL994" i="1"/>
  <c r="AL994" i="1" a="1"/>
  <c r="AK994" i="1"/>
  <c r="AJ994" i="1"/>
  <c r="AJ994" i="1" a="1"/>
  <c r="AH994" i="1"/>
  <c r="AF994" i="1"/>
  <c r="AE994" i="1"/>
  <c r="Z994" i="1"/>
  <c r="Y994" i="1"/>
  <c r="V994" i="1"/>
  <c r="U994" i="1"/>
  <c r="T994" i="1"/>
  <c r="T994" i="1" a="1"/>
  <c r="S994" i="1"/>
  <c r="R994" i="1" a="1"/>
  <c r="R994" i="1" s="1"/>
  <c r="P994" i="1"/>
  <c r="N994" i="1"/>
  <c r="AN993" i="1"/>
  <c r="AM993" i="1"/>
  <c r="AL993" i="1"/>
  <c r="AL993" i="1" a="1"/>
  <c r="AK993" i="1"/>
  <c r="AJ993" i="1"/>
  <c r="AJ993" i="1" a="1"/>
  <c r="AH993" i="1"/>
  <c r="AF993" i="1"/>
  <c r="AE993" i="1"/>
  <c r="Z993" i="1"/>
  <c r="Y993" i="1"/>
  <c r="V993" i="1"/>
  <c r="U993" i="1"/>
  <c r="T993" i="1"/>
  <c r="T993" i="1" a="1"/>
  <c r="S993" i="1"/>
  <c r="R993" i="1" a="1"/>
  <c r="R993" i="1" s="1"/>
  <c r="P993" i="1"/>
  <c r="AN992" i="1"/>
  <c r="AM992" i="1"/>
  <c r="AL992" i="1"/>
  <c r="AL992" i="1" a="1"/>
  <c r="AJ992" i="1" a="1"/>
  <c r="AJ992" i="1" s="1"/>
  <c r="AK992" i="1" s="1"/>
  <c r="AF992" i="1"/>
  <c r="Z992" i="1" s="1"/>
  <c r="AH992" i="1" s="1"/>
  <c r="AE992" i="1"/>
  <c r="Y992" i="1"/>
  <c r="V992" i="1"/>
  <c r="U992" i="1"/>
  <c r="T992" i="1"/>
  <c r="T992" i="1" a="1"/>
  <c r="S992" i="1"/>
  <c r="R992" i="1"/>
  <c r="R992" i="1" a="1"/>
  <c r="P992" i="1"/>
  <c r="N992" i="1"/>
  <c r="AN991" i="1"/>
  <c r="AM991" i="1"/>
  <c r="AL991" i="1"/>
  <c r="AL991" i="1" a="1"/>
  <c r="AJ991" i="1" a="1"/>
  <c r="AJ991" i="1" s="1"/>
  <c r="AK991" i="1" s="1"/>
  <c r="AI991" i="1"/>
  <c r="AI991" i="1" a="1"/>
  <c r="AH991" i="1"/>
  <c r="AG991" i="1"/>
  <c r="AF991" i="1"/>
  <c r="AE991" i="1"/>
  <c r="V991" i="1"/>
  <c r="U991" i="1"/>
  <c r="T991" i="1"/>
  <c r="T991" i="1" a="1"/>
  <c r="S991" i="1"/>
  <c r="R991" i="1"/>
  <c r="R991" i="1" a="1"/>
  <c r="P991" i="1"/>
  <c r="N991" i="1"/>
  <c r="AJ990" i="1"/>
  <c r="AJ990" i="1" a="1"/>
  <c r="AI990" i="1" a="1"/>
  <c r="AI990" i="1" s="1"/>
  <c r="AH990" i="1"/>
  <c r="AG990" i="1"/>
  <c r="AF990" i="1"/>
  <c r="AE990" i="1"/>
  <c r="T990" i="1" a="1"/>
  <c r="T990" i="1" s="1"/>
  <c r="S990" i="1"/>
  <c r="R990" i="1"/>
  <c r="R990" i="1" a="1"/>
  <c r="P990" i="1"/>
  <c r="N990" i="1"/>
  <c r="AL989" i="1"/>
  <c r="AL989" i="1" a="1"/>
  <c r="AK989" i="1"/>
  <c r="AJ989" i="1"/>
  <c r="AJ989" i="1" a="1"/>
  <c r="AI989" i="1"/>
  <c r="AI989" i="1" a="1"/>
  <c r="AH989" i="1"/>
  <c r="AG989" i="1"/>
  <c r="AF989" i="1"/>
  <c r="AE989" i="1"/>
  <c r="Z989" i="1"/>
  <c r="V989" i="1"/>
  <c r="U989" i="1"/>
  <c r="T989" i="1"/>
  <c r="T989" i="1" a="1"/>
  <c r="S989" i="1"/>
  <c r="R989" i="1"/>
  <c r="R989" i="1" a="1"/>
  <c r="P989" i="1"/>
  <c r="N989" i="1"/>
  <c r="AL988" i="1" a="1"/>
  <c r="AL988" i="1" s="1"/>
  <c r="AK988" i="1"/>
  <c r="AJ988" i="1"/>
  <c r="AJ988" i="1" a="1"/>
  <c r="AI988" i="1"/>
  <c r="AI988" i="1" a="1"/>
  <c r="AH988" i="1"/>
  <c r="AG988" i="1"/>
  <c r="AF988" i="1"/>
  <c r="AE988" i="1"/>
  <c r="V988" i="1"/>
  <c r="U988" i="1"/>
  <c r="T988" i="1"/>
  <c r="T988" i="1" a="1"/>
  <c r="S988" i="1"/>
  <c r="R988" i="1" a="1"/>
  <c r="R988" i="1" s="1"/>
  <c r="P988" i="1"/>
  <c r="N988" i="1"/>
  <c r="AN987" i="1"/>
  <c r="AM987" i="1"/>
  <c r="AL987" i="1"/>
  <c r="AL987" i="1" a="1"/>
  <c r="AK987" i="1"/>
  <c r="AJ987" i="1"/>
  <c r="AJ987" i="1" a="1"/>
  <c r="AF987" i="1"/>
  <c r="AE987" i="1"/>
  <c r="Z987" i="1"/>
  <c r="AH987" i="1" s="1"/>
  <c r="Y987" i="1"/>
  <c r="V987" i="1"/>
  <c r="U987" i="1"/>
  <c r="T987" i="1"/>
  <c r="T987" i="1" a="1"/>
  <c r="S987" i="1"/>
  <c r="R987" i="1" a="1"/>
  <c r="R987" i="1" s="1"/>
  <c r="P987" i="1"/>
  <c r="N987" i="1"/>
  <c r="AN986" i="1"/>
  <c r="AM986" i="1"/>
  <c r="AL986" i="1"/>
  <c r="AL986" i="1" a="1"/>
  <c r="AK986" i="1"/>
  <c r="AJ986" i="1"/>
  <c r="AJ986" i="1" a="1"/>
  <c r="AF986" i="1"/>
  <c r="AE986" i="1"/>
  <c r="Z986" i="1"/>
  <c r="AH986" i="1" s="1"/>
  <c r="Y986" i="1"/>
  <c r="V986" i="1"/>
  <c r="U986" i="1"/>
  <c r="T986" i="1"/>
  <c r="T986" i="1" a="1"/>
  <c r="S986" i="1"/>
  <c r="R986" i="1" a="1"/>
  <c r="R986" i="1" s="1"/>
  <c r="P986" i="1"/>
  <c r="N986" i="1"/>
  <c r="AN985" i="1"/>
  <c r="AM985" i="1"/>
  <c r="AL985" i="1"/>
  <c r="AL985" i="1" a="1"/>
  <c r="AK985" i="1"/>
  <c r="AJ985" i="1"/>
  <c r="AJ985" i="1" a="1"/>
  <c r="AF985" i="1"/>
  <c r="AE985" i="1"/>
  <c r="Z985" i="1"/>
  <c r="AH985" i="1" s="1"/>
  <c r="Y985" i="1"/>
  <c r="V985" i="1"/>
  <c r="U985" i="1"/>
  <c r="T985" i="1"/>
  <c r="T985" i="1" a="1"/>
  <c r="S985" i="1"/>
  <c r="R985" i="1" a="1"/>
  <c r="R985" i="1" s="1"/>
  <c r="P985" i="1"/>
  <c r="N985" i="1"/>
  <c r="AN984" i="1"/>
  <c r="AM984" i="1"/>
  <c r="AL984" i="1"/>
  <c r="AL984" i="1" a="1"/>
  <c r="AK984" i="1"/>
  <c r="AJ984" i="1"/>
  <c r="AJ984" i="1" a="1"/>
  <c r="AH984" i="1"/>
  <c r="AF984" i="1"/>
  <c r="AE984" i="1"/>
  <c r="Z984" i="1"/>
  <c r="Y984" i="1"/>
  <c r="V984" i="1"/>
  <c r="U984" i="1"/>
  <c r="T984" i="1"/>
  <c r="T984" i="1" a="1"/>
  <c r="S984" i="1"/>
  <c r="R984" i="1" a="1"/>
  <c r="R984" i="1" s="1"/>
  <c r="P984" i="1"/>
  <c r="N984" i="1"/>
  <c r="AJ983" i="1"/>
  <c r="AJ983" i="1" a="1"/>
  <c r="AI983" i="1"/>
  <c r="AI983" i="1" a="1"/>
  <c r="AH983" i="1"/>
  <c r="AG983" i="1"/>
  <c r="AF983" i="1"/>
  <c r="AE983" i="1"/>
  <c r="V983" i="1"/>
  <c r="T983" i="1"/>
  <c r="T983" i="1" a="1"/>
  <c r="S983" i="1"/>
  <c r="R983" i="1"/>
  <c r="R983" i="1" a="1"/>
  <c r="P983" i="1"/>
  <c r="N983" i="1"/>
  <c r="AN982" i="1"/>
  <c r="AM982" i="1"/>
  <c r="AL982" i="1"/>
  <c r="AL982" i="1" a="1"/>
  <c r="AK982" i="1"/>
  <c r="AJ982" i="1"/>
  <c r="AJ982" i="1" a="1"/>
  <c r="AF982" i="1"/>
  <c r="AE982" i="1"/>
  <c r="V982" i="1"/>
  <c r="U982" i="1"/>
  <c r="T982" i="1"/>
  <c r="T982" i="1" a="1"/>
  <c r="S982" i="1"/>
  <c r="R982" i="1"/>
  <c r="R982" i="1" a="1"/>
  <c r="P982" i="1"/>
  <c r="N982" i="1"/>
  <c r="AN981" i="1"/>
  <c r="AL981" i="1"/>
  <c r="AM981" i="1" s="1"/>
  <c r="AJ981" i="1" a="1"/>
  <c r="AJ981" i="1" s="1"/>
  <c r="AK981" i="1" s="1"/>
  <c r="AF981" i="1"/>
  <c r="AA981" i="1" s="1"/>
  <c r="AE981" i="1"/>
  <c r="Z981" i="1"/>
  <c r="AH981" i="1" s="1"/>
  <c r="Y981" i="1"/>
  <c r="V981" i="1"/>
  <c r="T981" i="1"/>
  <c r="AL981" i="1" s="1" a="1"/>
  <c r="T981" i="1" a="1"/>
  <c r="S981" i="1"/>
  <c r="R981" i="1" a="1"/>
  <c r="R981" i="1" s="1"/>
  <c r="P981" i="1"/>
  <c r="N981" i="1"/>
  <c r="AN980" i="1"/>
  <c r="AL980" i="1" a="1"/>
  <c r="AL980" i="1" s="1"/>
  <c r="AM980" i="1" s="1"/>
  <c r="AK980" i="1"/>
  <c r="AJ980" i="1"/>
  <c r="AJ980" i="1" a="1"/>
  <c r="AF980" i="1"/>
  <c r="AE980" i="1"/>
  <c r="AA980" i="1"/>
  <c r="Z980" i="1"/>
  <c r="AH980" i="1" s="1"/>
  <c r="Y980" i="1"/>
  <c r="V980" i="1"/>
  <c r="U980" i="1"/>
  <c r="T980" i="1"/>
  <c r="T980" i="1" a="1"/>
  <c r="S980" i="1"/>
  <c r="R980" i="1"/>
  <c r="R980" i="1" a="1"/>
  <c r="P980" i="1"/>
  <c r="N980" i="1"/>
  <c r="AN979" i="1"/>
  <c r="AL979" i="1"/>
  <c r="AM979" i="1" s="1"/>
  <c r="AL979" i="1" a="1"/>
  <c r="AK979" i="1"/>
  <c r="AJ979" i="1"/>
  <c r="AJ979" i="1" a="1"/>
  <c r="AE979" i="1"/>
  <c r="AF979" i="1" s="1"/>
  <c r="AA979" i="1"/>
  <c r="V979" i="1"/>
  <c r="U979" i="1"/>
  <c r="T979" i="1"/>
  <c r="T979" i="1" a="1"/>
  <c r="S979" i="1"/>
  <c r="R979" i="1"/>
  <c r="R979" i="1" a="1"/>
  <c r="P979" i="1"/>
  <c r="N979" i="1"/>
  <c r="AJ978" i="1" a="1"/>
  <c r="AJ978" i="1" s="1"/>
  <c r="AK978" i="1" s="1"/>
  <c r="AF978" i="1"/>
  <c r="AE978" i="1"/>
  <c r="AA978" i="1"/>
  <c r="Z978" i="1"/>
  <c r="AH978" i="1" s="1"/>
  <c r="Y978" i="1"/>
  <c r="T978" i="1" a="1"/>
  <c r="T978" i="1" s="1"/>
  <c r="S978" i="1"/>
  <c r="R978" i="1"/>
  <c r="R978" i="1" a="1"/>
  <c r="P978" i="1"/>
  <c r="N978" i="1"/>
  <c r="AL977" i="1"/>
  <c r="AL977" i="1" a="1"/>
  <c r="AK977" i="1"/>
  <c r="AJ977" i="1"/>
  <c r="AJ977" i="1" a="1"/>
  <c r="AE977" i="1"/>
  <c r="AF977" i="1" s="1"/>
  <c r="V977" i="1"/>
  <c r="U977" i="1"/>
  <c r="T977" i="1"/>
  <c r="T977" i="1" a="1"/>
  <c r="S977" i="1"/>
  <c r="R977" i="1"/>
  <c r="R977" i="1" a="1"/>
  <c r="P977" i="1"/>
  <c r="N977" i="1"/>
  <c r="AJ976" i="1"/>
  <c r="AK976" i="1" s="1"/>
  <c r="AJ976" i="1" a="1"/>
  <c r="AF976" i="1"/>
  <c r="AE976" i="1"/>
  <c r="T976" i="1" a="1"/>
  <c r="T976" i="1" s="1"/>
  <c r="S976" i="1"/>
  <c r="R976" i="1"/>
  <c r="R976" i="1" a="1"/>
  <c r="P976" i="1"/>
  <c r="N976" i="1"/>
  <c r="AJ975" i="1"/>
  <c r="AJ975" i="1" a="1"/>
  <c r="AI975" i="1" a="1"/>
  <c r="AI975" i="1" s="1"/>
  <c r="AH975" i="1"/>
  <c r="AG975" i="1"/>
  <c r="AF975" i="1"/>
  <c r="AE975" i="1"/>
  <c r="T975" i="1"/>
  <c r="AK975" i="1" s="1"/>
  <c r="T975" i="1" a="1"/>
  <c r="S975" i="1"/>
  <c r="R975" i="1"/>
  <c r="R975" i="1" a="1"/>
  <c r="P975" i="1"/>
  <c r="N975" i="1"/>
  <c r="AJ974" i="1"/>
  <c r="AJ974" i="1" a="1"/>
  <c r="AF974" i="1"/>
  <c r="AE974" i="1"/>
  <c r="T974" i="1"/>
  <c r="T974" i="1" a="1"/>
  <c r="S974" i="1"/>
  <c r="R974" i="1"/>
  <c r="R974" i="1" a="1"/>
  <c r="P974" i="1"/>
  <c r="N974" i="1"/>
  <c r="AJ973" i="1"/>
  <c r="AJ973" i="1" a="1"/>
  <c r="AF973" i="1"/>
  <c r="AE973" i="1"/>
  <c r="V973" i="1"/>
  <c r="T973" i="1" a="1"/>
  <c r="T973" i="1" s="1"/>
  <c r="AL973" i="1" s="1" a="1"/>
  <c r="AL973" i="1" s="1"/>
  <c r="S973" i="1"/>
  <c r="R973" i="1"/>
  <c r="R973" i="1" a="1"/>
  <c r="P973" i="1"/>
  <c r="N973" i="1"/>
  <c r="AN972" i="1"/>
  <c r="AM972" i="1"/>
  <c r="AL972" i="1"/>
  <c r="AL972" i="1" a="1"/>
  <c r="AJ972" i="1"/>
  <c r="AK972" i="1" s="1"/>
  <c r="AJ972" i="1" a="1"/>
  <c r="AF972" i="1"/>
  <c r="AE972" i="1"/>
  <c r="Y972" i="1"/>
  <c r="V972" i="1"/>
  <c r="U972" i="1"/>
  <c r="T972" i="1"/>
  <c r="T972" i="1" a="1"/>
  <c r="S972" i="1"/>
  <c r="R972" i="1"/>
  <c r="R972" i="1" a="1"/>
  <c r="P972" i="1"/>
  <c r="N972" i="1"/>
  <c r="AJ971" i="1" a="1"/>
  <c r="AJ971" i="1" s="1"/>
  <c r="AH971" i="1"/>
  <c r="AF971" i="1"/>
  <c r="AA971" i="1" s="1"/>
  <c r="AE971" i="1"/>
  <c r="Z971" i="1"/>
  <c r="Y971" i="1"/>
  <c r="T971" i="1"/>
  <c r="T971" i="1" a="1"/>
  <c r="S971" i="1"/>
  <c r="R971" i="1" a="1"/>
  <c r="R971" i="1" s="1"/>
  <c r="P971" i="1"/>
  <c r="N971" i="1"/>
  <c r="AJ970" i="1"/>
  <c r="AJ970" i="1" a="1"/>
  <c r="AH970" i="1"/>
  <c r="AF970" i="1"/>
  <c r="AE970" i="1"/>
  <c r="Z970" i="1"/>
  <c r="Y970" i="1"/>
  <c r="T970" i="1"/>
  <c r="T970" i="1" a="1"/>
  <c r="S970" i="1"/>
  <c r="R970" i="1" a="1"/>
  <c r="R970" i="1" s="1"/>
  <c r="P970" i="1"/>
  <c r="N970" i="1"/>
  <c r="AN969" i="1"/>
  <c r="AM969" i="1"/>
  <c r="AL969" i="1"/>
  <c r="AL969" i="1" a="1"/>
  <c r="AK969" i="1"/>
  <c r="AJ969" i="1"/>
  <c r="AJ969" i="1" a="1"/>
  <c r="AH969" i="1"/>
  <c r="AF969" i="1"/>
  <c r="AE969" i="1"/>
  <c r="AA969" i="1"/>
  <c r="Z969" i="1"/>
  <c r="Y969" i="1"/>
  <c r="V969" i="1"/>
  <c r="U969" i="1"/>
  <c r="T969" i="1"/>
  <c r="T969" i="1" a="1"/>
  <c r="S969" i="1"/>
  <c r="R969" i="1"/>
  <c r="R969" i="1" a="1"/>
  <c r="P969" i="1"/>
  <c r="N969" i="1"/>
  <c r="AJ968" i="1" a="1"/>
  <c r="AJ968" i="1" s="1"/>
  <c r="AK968" i="1" s="1"/>
  <c r="AE968" i="1"/>
  <c r="AF968" i="1" s="1"/>
  <c r="Z968" i="1" s="1"/>
  <c r="AH968" i="1" s="1"/>
  <c r="AA968" i="1"/>
  <c r="Y968" i="1"/>
  <c r="T968" i="1" a="1"/>
  <c r="T968" i="1" s="1"/>
  <c r="V968" i="1" s="1"/>
  <c r="S968" i="1"/>
  <c r="R968" i="1" a="1"/>
  <c r="R968" i="1" s="1"/>
  <c r="P968" i="1"/>
  <c r="N968" i="1"/>
  <c r="AK967" i="1"/>
  <c r="AJ967" i="1"/>
  <c r="AJ967" i="1" a="1"/>
  <c r="AE967" i="1"/>
  <c r="AF967" i="1" s="1"/>
  <c r="AA967" i="1" s="1"/>
  <c r="Y967" i="1"/>
  <c r="T967" i="1" a="1"/>
  <c r="T967" i="1" s="1"/>
  <c r="AL967" i="1" s="1" a="1"/>
  <c r="AL967" i="1" s="1"/>
  <c r="S967" i="1"/>
  <c r="R967" i="1" a="1"/>
  <c r="R967" i="1" s="1"/>
  <c r="P967" i="1"/>
  <c r="N967" i="1"/>
  <c r="AK966" i="1"/>
  <c r="AJ966" i="1"/>
  <c r="AJ966" i="1" a="1"/>
  <c r="AF966" i="1"/>
  <c r="AE966" i="1"/>
  <c r="T966" i="1"/>
  <c r="T966" i="1" a="1"/>
  <c r="S966" i="1"/>
  <c r="R966" i="1"/>
  <c r="R966" i="1" a="1"/>
  <c r="P966" i="1"/>
  <c r="N966" i="1"/>
  <c r="AJ965" i="1"/>
  <c r="AJ965" i="1" a="1"/>
  <c r="AF965" i="1"/>
  <c r="AE965" i="1"/>
  <c r="T965" i="1" a="1"/>
  <c r="T965" i="1" s="1"/>
  <c r="S965" i="1"/>
  <c r="R965" i="1"/>
  <c r="R965" i="1" a="1"/>
  <c r="P965" i="1"/>
  <c r="N965" i="1"/>
  <c r="AK964" i="1"/>
  <c r="AJ964" i="1"/>
  <c r="AJ964" i="1" a="1"/>
  <c r="AH964" i="1"/>
  <c r="AI964" i="1" s="1" a="1"/>
  <c r="AI964" i="1" s="1"/>
  <c r="AE964" i="1"/>
  <c r="AF964" i="1" s="1"/>
  <c r="AA964" i="1" s="1"/>
  <c r="T964" i="1" a="1"/>
  <c r="T964" i="1" s="1"/>
  <c r="S964" i="1"/>
  <c r="R964" i="1"/>
  <c r="R964" i="1" a="1"/>
  <c r="P964" i="1"/>
  <c r="N964" i="1"/>
  <c r="AJ963" i="1"/>
  <c r="AJ963" i="1" a="1"/>
  <c r="AH963" i="1"/>
  <c r="AI963" i="1" s="1" a="1"/>
  <c r="AI963" i="1" s="1"/>
  <c r="AG963" i="1"/>
  <c r="AE963" i="1"/>
  <c r="AF963" i="1" s="1"/>
  <c r="AA963" i="1" s="1"/>
  <c r="V963" i="1"/>
  <c r="T963" i="1" a="1"/>
  <c r="T963" i="1" s="1"/>
  <c r="AK963" i="1" s="1"/>
  <c r="S963" i="1"/>
  <c r="R963" i="1"/>
  <c r="R963" i="1" a="1"/>
  <c r="P963" i="1"/>
  <c r="N963" i="1"/>
  <c r="AK962" i="1"/>
  <c r="AJ962" i="1"/>
  <c r="AJ962" i="1" a="1"/>
  <c r="AI962" i="1"/>
  <c r="AI962" i="1" a="1"/>
  <c r="AH962" i="1"/>
  <c r="AG962" i="1"/>
  <c r="AE962" i="1"/>
  <c r="AF962" i="1" s="1"/>
  <c r="AA962" i="1" s="1"/>
  <c r="V962" i="1"/>
  <c r="U962" i="1"/>
  <c r="T962" i="1" a="1"/>
  <c r="T962" i="1" s="1"/>
  <c r="AL962" i="1" s="1" a="1"/>
  <c r="AL962" i="1" s="1"/>
  <c r="S962" i="1"/>
  <c r="R962" i="1" a="1"/>
  <c r="R962" i="1" s="1"/>
  <c r="P962" i="1"/>
  <c r="N962" i="1"/>
  <c r="AJ961" i="1"/>
  <c r="AJ961" i="1" a="1"/>
  <c r="AE961" i="1"/>
  <c r="AF961" i="1" s="1"/>
  <c r="Z961" i="1" s="1"/>
  <c r="AH961" i="1" s="1"/>
  <c r="T961" i="1"/>
  <c r="T961" i="1" a="1"/>
  <c r="S961" i="1"/>
  <c r="R961" i="1" a="1"/>
  <c r="R961" i="1" s="1"/>
  <c r="P961" i="1"/>
  <c r="N961" i="1"/>
  <c r="AM960" i="1"/>
  <c r="AL960" i="1" a="1"/>
  <c r="AL960" i="1" s="1"/>
  <c r="AN960" i="1" s="1"/>
  <c r="AJ960" i="1" a="1"/>
  <c r="AJ960" i="1" s="1"/>
  <c r="AK960" i="1" s="1"/>
  <c r="AH960" i="1"/>
  <c r="AF960" i="1"/>
  <c r="Z960" i="1" s="1"/>
  <c r="AE960" i="1"/>
  <c r="V960" i="1"/>
  <c r="U960" i="1"/>
  <c r="T960" i="1"/>
  <c r="T960" i="1" a="1"/>
  <c r="S960" i="1"/>
  <c r="R960" i="1"/>
  <c r="R960" i="1" a="1"/>
  <c r="P960" i="1"/>
  <c r="N960" i="1"/>
  <c r="AM959" i="1"/>
  <c r="AL959" i="1"/>
  <c r="AN959" i="1" s="1"/>
  <c r="AJ959" i="1" a="1"/>
  <c r="AJ959" i="1" s="1"/>
  <c r="AK959" i="1" s="1"/>
  <c r="AE959" i="1"/>
  <c r="AF959" i="1" s="1"/>
  <c r="AA959" i="1"/>
  <c r="Z959" i="1"/>
  <c r="AH959" i="1" s="1"/>
  <c r="Y959" i="1"/>
  <c r="T959" i="1"/>
  <c r="AL959" i="1" s="1" a="1"/>
  <c r="T959" i="1" a="1"/>
  <c r="S959" i="1"/>
  <c r="R959" i="1"/>
  <c r="R959" i="1" a="1"/>
  <c r="P959" i="1"/>
  <c r="N959" i="1"/>
  <c r="AJ958" i="1" a="1"/>
  <c r="AJ958" i="1" s="1"/>
  <c r="AF958" i="1"/>
  <c r="Y958" i="1" s="1"/>
  <c r="AE958" i="1"/>
  <c r="Z958" i="1"/>
  <c r="AH958" i="1" s="1"/>
  <c r="T958" i="1" a="1"/>
  <c r="T958" i="1" s="1"/>
  <c r="S958" i="1"/>
  <c r="R958" i="1"/>
  <c r="R958" i="1" a="1"/>
  <c r="P958" i="1"/>
  <c r="N958" i="1"/>
  <c r="AL957" i="1" a="1"/>
  <c r="AL957" i="1" s="1"/>
  <c r="AJ957" i="1"/>
  <c r="AJ957" i="1" a="1"/>
  <c r="AF957" i="1"/>
  <c r="AE957" i="1"/>
  <c r="T957" i="1"/>
  <c r="T957" i="1" a="1"/>
  <c r="S957" i="1"/>
  <c r="R957" i="1"/>
  <c r="R957" i="1" a="1"/>
  <c r="P957" i="1"/>
  <c r="N957" i="1"/>
  <c r="AM956" i="1"/>
  <c r="AL956" i="1" a="1"/>
  <c r="AL956" i="1" s="1"/>
  <c r="AN956" i="1" s="1"/>
  <c r="AK956" i="1"/>
  <c r="AJ956" i="1" a="1"/>
  <c r="AJ956" i="1" s="1"/>
  <c r="AE956" i="1"/>
  <c r="AF956" i="1" s="1"/>
  <c r="Y956" i="1"/>
  <c r="V956" i="1"/>
  <c r="U956" i="1"/>
  <c r="T956" i="1"/>
  <c r="T956" i="1" a="1"/>
  <c r="S956" i="1"/>
  <c r="R956" i="1" a="1"/>
  <c r="R956" i="1" s="1"/>
  <c r="P956" i="1"/>
  <c r="N956" i="1"/>
  <c r="AJ955" i="1"/>
  <c r="AJ955" i="1" a="1"/>
  <c r="AF955" i="1"/>
  <c r="AA955" i="1" s="1"/>
  <c r="AE955" i="1"/>
  <c r="Z955" i="1"/>
  <c r="AH955" i="1" s="1"/>
  <c r="T955" i="1" a="1"/>
  <c r="T955" i="1" s="1"/>
  <c r="S955" i="1"/>
  <c r="R955" i="1" a="1"/>
  <c r="R955" i="1" s="1"/>
  <c r="P955" i="1"/>
  <c r="N955" i="1"/>
  <c r="AJ954" i="1"/>
  <c r="AJ954" i="1" a="1"/>
  <c r="AF954" i="1"/>
  <c r="AE954" i="1"/>
  <c r="U954" i="1"/>
  <c r="T954" i="1" a="1"/>
  <c r="T954" i="1" s="1"/>
  <c r="S954" i="1"/>
  <c r="R954" i="1"/>
  <c r="R954" i="1" a="1"/>
  <c r="P954" i="1"/>
  <c r="N954" i="1"/>
  <c r="AL953" i="1"/>
  <c r="AM953" i="1" s="1"/>
  <c r="AJ953" i="1" a="1"/>
  <c r="AJ953" i="1" s="1"/>
  <c r="AK953" i="1" s="1"/>
  <c r="AE953" i="1"/>
  <c r="AF953" i="1" s="1"/>
  <c r="AA953" i="1"/>
  <c r="Z953" i="1"/>
  <c r="AH953" i="1" s="1"/>
  <c r="Y953" i="1"/>
  <c r="V953" i="1"/>
  <c r="U953" i="1"/>
  <c r="T953" i="1"/>
  <c r="AL953" i="1" s="1" a="1"/>
  <c r="T953" i="1" a="1"/>
  <c r="S953" i="1"/>
  <c r="R953" i="1" a="1"/>
  <c r="R953" i="1" s="1"/>
  <c r="P953" i="1"/>
  <c r="N953" i="1"/>
  <c r="AJ952" i="1" a="1"/>
  <c r="AJ952" i="1" s="1"/>
  <c r="AK952" i="1" s="1"/>
  <c r="AI952" i="1"/>
  <c r="AI952" i="1" a="1"/>
  <c r="AH952" i="1"/>
  <c r="AG952" i="1" s="1"/>
  <c r="AF952" i="1"/>
  <c r="AE952" i="1"/>
  <c r="AA952" i="1"/>
  <c r="Z952" i="1"/>
  <c r="Y952" i="1"/>
  <c r="V952" i="1"/>
  <c r="U952" i="1"/>
  <c r="T952" i="1" a="1"/>
  <c r="T952" i="1" s="1"/>
  <c r="AL952" i="1" s="1" a="1"/>
  <c r="AL952" i="1" s="1"/>
  <c r="AN952" i="1" s="1"/>
  <c r="S952" i="1"/>
  <c r="R952" i="1" a="1"/>
  <c r="R952" i="1" s="1"/>
  <c r="P952" i="1"/>
  <c r="N952" i="1"/>
  <c r="AN951" i="1"/>
  <c r="AL951" i="1" a="1"/>
  <c r="AL951" i="1" s="1"/>
  <c r="AM951" i="1" s="1"/>
  <c r="AK951" i="1"/>
  <c r="AJ951" i="1"/>
  <c r="AJ951" i="1" a="1"/>
  <c r="AF951" i="1"/>
  <c r="AE951" i="1"/>
  <c r="AA951" i="1"/>
  <c r="V951" i="1"/>
  <c r="U951" i="1"/>
  <c r="T951" i="1"/>
  <c r="T951" i="1" a="1"/>
  <c r="S951" i="1"/>
  <c r="R951" i="1"/>
  <c r="R951" i="1" a="1"/>
  <c r="P951" i="1"/>
  <c r="N951" i="1"/>
  <c r="AJ950" i="1"/>
  <c r="AK950" i="1" s="1"/>
  <c r="AJ950" i="1" a="1"/>
  <c r="AE950" i="1"/>
  <c r="AF950" i="1" s="1"/>
  <c r="AA950" i="1" s="1"/>
  <c r="Y950" i="1"/>
  <c r="T950" i="1"/>
  <c r="T950" i="1" a="1"/>
  <c r="S950" i="1"/>
  <c r="R950" i="1" a="1"/>
  <c r="R950" i="1" s="1"/>
  <c r="P950" i="1"/>
  <c r="N950" i="1"/>
  <c r="AJ949" i="1" a="1"/>
  <c r="AJ949" i="1" s="1"/>
  <c r="AE949" i="1"/>
  <c r="AF949" i="1" s="1"/>
  <c r="T949" i="1"/>
  <c r="T949" i="1" a="1"/>
  <c r="S949" i="1"/>
  <c r="R949" i="1"/>
  <c r="R949" i="1" a="1"/>
  <c r="P949" i="1"/>
  <c r="N949" i="1"/>
  <c r="AM948" i="1"/>
  <c r="AL948" i="1" a="1"/>
  <c r="AL948" i="1" s="1"/>
  <c r="AN948" i="1" s="1"/>
  <c r="AK948" i="1"/>
  <c r="AJ948" i="1"/>
  <c r="AJ948" i="1" a="1"/>
  <c r="AE948" i="1"/>
  <c r="AF948" i="1" s="1"/>
  <c r="AA948" i="1"/>
  <c r="V948" i="1"/>
  <c r="U948" i="1"/>
  <c r="T948" i="1"/>
  <c r="T948" i="1" a="1"/>
  <c r="S948" i="1"/>
  <c r="R948" i="1"/>
  <c r="R948" i="1" a="1"/>
  <c r="P948" i="1"/>
  <c r="N948" i="1"/>
  <c r="AJ947" i="1" a="1"/>
  <c r="AJ947" i="1" s="1"/>
  <c r="AE947" i="1"/>
  <c r="AF947" i="1" s="1"/>
  <c r="T947" i="1"/>
  <c r="T947" i="1" a="1"/>
  <c r="S947" i="1"/>
  <c r="R947" i="1" a="1"/>
  <c r="R947" i="1" s="1"/>
  <c r="P947" i="1"/>
  <c r="N947" i="1"/>
  <c r="AJ946" i="1"/>
  <c r="AJ946" i="1" a="1"/>
  <c r="AF946" i="1"/>
  <c r="AE946" i="1"/>
  <c r="V946" i="1"/>
  <c r="T946" i="1"/>
  <c r="T946" i="1" a="1"/>
  <c r="S946" i="1"/>
  <c r="R946" i="1"/>
  <c r="R946" i="1" a="1"/>
  <c r="P946" i="1"/>
  <c r="N946" i="1"/>
  <c r="AJ945" i="1"/>
  <c r="AJ945" i="1" a="1"/>
  <c r="AE945" i="1"/>
  <c r="AF945" i="1" s="1"/>
  <c r="Y945" i="1" s="1"/>
  <c r="T945" i="1"/>
  <c r="T945" i="1" a="1"/>
  <c r="S945" i="1"/>
  <c r="R945" i="1" a="1"/>
  <c r="R945" i="1" s="1"/>
  <c r="P945" i="1"/>
  <c r="N945" i="1"/>
  <c r="AM944" i="1"/>
  <c r="AJ944" i="1"/>
  <c r="AK944" i="1" s="1"/>
  <c r="AJ944" i="1" a="1"/>
  <c r="AF944" i="1"/>
  <c r="AE944" i="1"/>
  <c r="AA944" i="1"/>
  <c r="Z944" i="1"/>
  <c r="AH944" i="1" s="1"/>
  <c r="Y944" i="1"/>
  <c r="V944" i="1"/>
  <c r="U944" i="1"/>
  <c r="T944" i="1" a="1"/>
  <c r="T944" i="1" s="1"/>
  <c r="AL944" i="1" s="1" a="1"/>
  <c r="AL944" i="1" s="1"/>
  <c r="AN944" i="1" s="1"/>
  <c r="S944" i="1"/>
  <c r="R944" i="1"/>
  <c r="R944" i="1" a="1"/>
  <c r="P944" i="1"/>
  <c r="N944" i="1"/>
  <c r="AN943" i="1"/>
  <c r="AL943" i="1"/>
  <c r="AM943" i="1" s="1"/>
  <c r="AL943" i="1" a="1"/>
  <c r="AJ943" i="1" a="1"/>
  <c r="AJ943" i="1" s="1"/>
  <c r="AK943" i="1" s="1"/>
  <c r="AF943" i="1"/>
  <c r="AE943" i="1"/>
  <c r="V943" i="1"/>
  <c r="U943" i="1"/>
  <c r="T943" i="1"/>
  <c r="T943" i="1" a="1"/>
  <c r="S943" i="1"/>
  <c r="R943" i="1" a="1"/>
  <c r="R943" i="1" s="1"/>
  <c r="P943" i="1"/>
  <c r="N943" i="1"/>
  <c r="AM942" i="1"/>
  <c r="AL942" i="1" a="1"/>
  <c r="AL942" i="1" s="1"/>
  <c r="AN942" i="1" s="1"/>
  <c r="AJ942" i="1" a="1"/>
  <c r="AJ942" i="1" s="1"/>
  <c r="AK942" i="1" s="1"/>
  <c r="AE942" i="1"/>
  <c r="AF942" i="1" s="1"/>
  <c r="V942" i="1"/>
  <c r="U942" i="1"/>
  <c r="T942" i="1"/>
  <c r="T942" i="1" a="1"/>
  <c r="S942" i="1"/>
  <c r="R942" i="1"/>
  <c r="R942" i="1" a="1"/>
  <c r="P942" i="1"/>
  <c r="N942" i="1"/>
  <c r="AL941" i="1"/>
  <c r="AN941" i="1" s="1"/>
  <c r="AL941" i="1" a="1"/>
  <c r="AK941" i="1"/>
  <c r="AJ941" i="1"/>
  <c r="AJ941" i="1" a="1"/>
  <c r="AE941" i="1"/>
  <c r="AF941" i="1" s="1"/>
  <c r="V941" i="1"/>
  <c r="U941" i="1"/>
  <c r="T941" i="1"/>
  <c r="T941" i="1" a="1"/>
  <c r="S941" i="1"/>
  <c r="R941" i="1" a="1"/>
  <c r="R941" i="1" s="1"/>
  <c r="P941" i="1"/>
  <c r="N941" i="1"/>
  <c r="AL940" i="1" a="1"/>
  <c r="AL940" i="1" s="1"/>
  <c r="AJ940" i="1"/>
  <c r="AK940" i="1" s="1"/>
  <c r="AJ940" i="1" a="1"/>
  <c r="AF940" i="1"/>
  <c r="AE940" i="1"/>
  <c r="Z940" i="1"/>
  <c r="AH940" i="1" s="1"/>
  <c r="U940" i="1"/>
  <c r="T940" i="1"/>
  <c r="V940" i="1" s="1"/>
  <c r="T940" i="1" a="1"/>
  <c r="S940" i="1"/>
  <c r="R940" i="1"/>
  <c r="R940" i="1" a="1"/>
  <c r="P940" i="1"/>
  <c r="N940" i="1"/>
  <c r="AK939" i="1"/>
  <c r="AJ939" i="1"/>
  <c r="AJ939" i="1" a="1"/>
  <c r="AE939" i="1"/>
  <c r="AF939" i="1" s="1"/>
  <c r="AA939" i="1"/>
  <c r="Z939" i="1"/>
  <c r="AH939" i="1" s="1"/>
  <c r="U939" i="1"/>
  <c r="T939" i="1"/>
  <c r="V939" i="1" s="1"/>
  <c r="T939" i="1" a="1"/>
  <c r="S939" i="1"/>
  <c r="R939" i="1" a="1"/>
  <c r="R939" i="1" s="1"/>
  <c r="P939" i="1"/>
  <c r="N939" i="1"/>
  <c r="AJ938" i="1"/>
  <c r="AJ938" i="1" a="1"/>
  <c r="AF938" i="1"/>
  <c r="AA938" i="1" s="1"/>
  <c r="AE938" i="1"/>
  <c r="Z938" i="1"/>
  <c r="AH938" i="1" s="1"/>
  <c r="T938" i="1" a="1"/>
  <c r="T938" i="1" s="1"/>
  <c r="S938" i="1"/>
  <c r="R938" i="1"/>
  <c r="R938" i="1" a="1"/>
  <c r="P938" i="1"/>
  <c r="N938" i="1"/>
  <c r="AJ937" i="1"/>
  <c r="AJ937" i="1" a="1"/>
  <c r="AF937" i="1"/>
  <c r="Z937" i="1" s="1"/>
  <c r="AH937" i="1" s="1"/>
  <c r="AG937" i="1" s="1"/>
  <c r="AE937" i="1"/>
  <c r="AA937" i="1"/>
  <c r="T937" i="1" a="1"/>
  <c r="T937" i="1" s="1"/>
  <c r="S937" i="1"/>
  <c r="R937" i="1"/>
  <c r="R937" i="1" a="1"/>
  <c r="P937" i="1"/>
  <c r="N937" i="1"/>
  <c r="AL936" i="1" a="1"/>
  <c r="AL936" i="1" s="1"/>
  <c r="AK936" i="1"/>
  <c r="AJ936" i="1"/>
  <c r="AJ936" i="1" a="1"/>
  <c r="AE936" i="1"/>
  <c r="AF936" i="1" s="1"/>
  <c r="AA936" i="1" s="1"/>
  <c r="Z936" i="1"/>
  <c r="AH936" i="1" s="1"/>
  <c r="U936" i="1"/>
  <c r="T936" i="1"/>
  <c r="V936" i="1" s="1"/>
  <c r="T936" i="1" a="1"/>
  <c r="S936" i="1"/>
  <c r="R936" i="1" a="1"/>
  <c r="R936" i="1" s="1"/>
  <c r="P936" i="1"/>
  <c r="N936" i="1"/>
  <c r="AN935" i="1"/>
  <c r="AL935" i="1" a="1"/>
  <c r="AL935" i="1" s="1"/>
  <c r="AM935" i="1" s="1"/>
  <c r="AJ935" i="1"/>
  <c r="AK935" i="1" s="1"/>
  <c r="AJ935" i="1" a="1"/>
  <c r="AE935" i="1"/>
  <c r="AF935" i="1" s="1"/>
  <c r="AA935" i="1" s="1"/>
  <c r="U935" i="1"/>
  <c r="T935" i="1"/>
  <c r="V935" i="1" s="1"/>
  <c r="T935" i="1" a="1"/>
  <c r="S935" i="1"/>
  <c r="R935" i="1" a="1"/>
  <c r="R935" i="1" s="1"/>
  <c r="P935" i="1"/>
  <c r="N935" i="1"/>
  <c r="AL934" i="1"/>
  <c r="AM934" i="1" s="1"/>
  <c r="AK934" i="1"/>
  <c r="AJ934" i="1"/>
  <c r="AJ934" i="1" a="1"/>
  <c r="AE934" i="1"/>
  <c r="AF934" i="1" s="1"/>
  <c r="Z934" i="1" s="1"/>
  <c r="AH934" i="1" s="1"/>
  <c r="V934" i="1"/>
  <c r="U934" i="1"/>
  <c r="T934" i="1"/>
  <c r="AL934" i="1" s="1" a="1"/>
  <c r="T934" i="1" a="1"/>
  <c r="S934" i="1"/>
  <c r="R934" i="1" a="1"/>
  <c r="R934" i="1" s="1"/>
  <c r="P934" i="1"/>
  <c r="N934" i="1"/>
  <c r="AJ933" i="1"/>
  <c r="AJ933" i="1" a="1"/>
  <c r="AH933" i="1"/>
  <c r="AI933" i="1" s="1" a="1"/>
  <c r="AI933" i="1" s="1"/>
  <c r="AF933" i="1"/>
  <c r="Z933" i="1" s="1"/>
  <c r="AE933" i="1"/>
  <c r="AA933" i="1"/>
  <c r="T933" i="1" a="1"/>
  <c r="T933" i="1" s="1"/>
  <c r="S933" i="1"/>
  <c r="R933" i="1"/>
  <c r="R933" i="1" a="1"/>
  <c r="P933" i="1"/>
  <c r="N933" i="1"/>
  <c r="AJ932" i="1" a="1"/>
  <c r="AJ932" i="1" s="1"/>
  <c r="AF932" i="1"/>
  <c r="AE932" i="1"/>
  <c r="T932" i="1" a="1"/>
  <c r="T932" i="1" s="1"/>
  <c r="S932" i="1"/>
  <c r="R932" i="1" a="1"/>
  <c r="R932" i="1" s="1"/>
  <c r="P932" i="1"/>
  <c r="N932" i="1"/>
  <c r="AM931" i="1"/>
  <c r="AL931" i="1" a="1"/>
  <c r="AL931" i="1" s="1"/>
  <c r="AN931" i="1" s="1"/>
  <c r="AJ931" i="1"/>
  <c r="AJ931" i="1" a="1"/>
  <c r="AF931" i="1"/>
  <c r="AE931" i="1"/>
  <c r="V931" i="1"/>
  <c r="U931" i="1"/>
  <c r="T931" i="1"/>
  <c r="AK931" i="1" s="1"/>
  <c r="T931" i="1" a="1"/>
  <c r="S931" i="1"/>
  <c r="R931" i="1"/>
  <c r="R931" i="1" a="1"/>
  <c r="P931" i="1"/>
  <c r="N931" i="1"/>
  <c r="AJ930" i="1" a="1"/>
  <c r="AJ930" i="1" s="1"/>
  <c r="AH930" i="1"/>
  <c r="AI930" i="1" s="1" a="1"/>
  <c r="AI930" i="1" s="1"/>
  <c r="AE930" i="1"/>
  <c r="AF930" i="1" s="1"/>
  <c r="Y930" i="1" s="1"/>
  <c r="Z930" i="1"/>
  <c r="T930" i="1"/>
  <c r="T930" i="1" a="1"/>
  <c r="S930" i="1"/>
  <c r="R930" i="1"/>
  <c r="R930" i="1" a="1"/>
  <c r="P930" i="1"/>
  <c r="N930" i="1"/>
  <c r="AJ929" i="1"/>
  <c r="AJ929" i="1" a="1"/>
  <c r="AF929" i="1"/>
  <c r="AE929" i="1"/>
  <c r="AA929" i="1"/>
  <c r="T929" i="1" a="1"/>
  <c r="T929" i="1" s="1"/>
  <c r="S929" i="1"/>
  <c r="R929" i="1"/>
  <c r="R929" i="1" a="1"/>
  <c r="P929" i="1"/>
  <c r="N929" i="1"/>
  <c r="AL928" i="1" a="1"/>
  <c r="AL928" i="1" s="1"/>
  <c r="AK928" i="1"/>
  <c r="AJ928" i="1"/>
  <c r="AJ928" i="1" a="1"/>
  <c r="AF928" i="1"/>
  <c r="Y928" i="1" s="1"/>
  <c r="AE928" i="1"/>
  <c r="AA928" i="1"/>
  <c r="Z928" i="1"/>
  <c r="AH928" i="1" s="1"/>
  <c r="V928" i="1"/>
  <c r="U928" i="1"/>
  <c r="T928" i="1"/>
  <c r="T928" i="1" a="1"/>
  <c r="S928" i="1"/>
  <c r="R928" i="1" a="1"/>
  <c r="R928" i="1" s="1"/>
  <c r="P928" i="1"/>
  <c r="N928" i="1"/>
  <c r="AK927" i="1"/>
  <c r="AJ927" i="1"/>
  <c r="AJ927" i="1" a="1"/>
  <c r="AI927" i="1"/>
  <c r="AI927" i="1" a="1"/>
  <c r="AH927" i="1"/>
  <c r="AG927" i="1" s="1"/>
  <c r="AF927" i="1"/>
  <c r="Z927" i="1" s="1"/>
  <c r="AE927" i="1"/>
  <c r="AA927" i="1"/>
  <c r="Y927" i="1"/>
  <c r="V927" i="1"/>
  <c r="U927" i="1"/>
  <c r="T927" i="1"/>
  <c r="AL927" i="1" s="1" a="1"/>
  <c r="AL927" i="1" s="1"/>
  <c r="T927" i="1" a="1"/>
  <c r="S927" i="1"/>
  <c r="R927" i="1"/>
  <c r="R927" i="1" a="1"/>
  <c r="P927" i="1"/>
  <c r="N927" i="1"/>
  <c r="AJ926" i="1" a="1"/>
  <c r="AJ926" i="1" s="1"/>
  <c r="AE926" i="1"/>
  <c r="AF926" i="1" s="1"/>
  <c r="T926" i="1"/>
  <c r="T926" i="1" a="1"/>
  <c r="S926" i="1"/>
  <c r="R926" i="1"/>
  <c r="R926" i="1" a="1"/>
  <c r="P926" i="1"/>
  <c r="N926" i="1"/>
  <c r="AJ925" i="1" a="1"/>
  <c r="AJ925" i="1" s="1"/>
  <c r="AF925" i="1"/>
  <c r="AE925" i="1"/>
  <c r="V925" i="1"/>
  <c r="T925" i="1"/>
  <c r="T925" i="1" a="1"/>
  <c r="S925" i="1"/>
  <c r="R925" i="1"/>
  <c r="R925" i="1" a="1"/>
  <c r="P925" i="1"/>
  <c r="N925" i="1"/>
  <c r="AJ924" i="1" a="1"/>
  <c r="AJ924" i="1" s="1"/>
  <c r="AK924" i="1" s="1"/>
  <c r="AF924" i="1"/>
  <c r="AE924" i="1"/>
  <c r="U924" i="1"/>
  <c r="T924" i="1" a="1"/>
  <c r="T924" i="1" s="1"/>
  <c r="S924" i="1"/>
  <c r="R924" i="1" a="1"/>
  <c r="R924" i="1" s="1"/>
  <c r="P924" i="1"/>
  <c r="N924" i="1"/>
  <c r="AJ923" i="1" a="1"/>
  <c r="AJ923" i="1" s="1"/>
  <c r="AK923" i="1" s="1"/>
  <c r="AF923" i="1"/>
  <c r="AE923" i="1"/>
  <c r="AA923" i="1"/>
  <c r="Z923" i="1"/>
  <c r="AH923" i="1" s="1"/>
  <c r="Y923" i="1"/>
  <c r="V923" i="1"/>
  <c r="T923" i="1"/>
  <c r="U923" i="1" s="1"/>
  <c r="T923" i="1" a="1"/>
  <c r="S923" i="1"/>
  <c r="R923" i="1"/>
  <c r="R923" i="1" a="1"/>
  <c r="P923" i="1"/>
  <c r="N923" i="1"/>
  <c r="AM922" i="1"/>
  <c r="AL922" i="1"/>
  <c r="AN922" i="1" s="1"/>
  <c r="AJ922" i="1" a="1"/>
  <c r="AJ922" i="1" s="1"/>
  <c r="AK922" i="1" s="1"/>
  <c r="AE922" i="1"/>
  <c r="AF922" i="1" s="1"/>
  <c r="V922" i="1"/>
  <c r="U922" i="1"/>
  <c r="T922" i="1"/>
  <c r="AL922" i="1" s="1" a="1"/>
  <c r="T922" i="1" a="1"/>
  <c r="S922" i="1"/>
  <c r="R922" i="1"/>
  <c r="R922" i="1" a="1"/>
  <c r="P922" i="1"/>
  <c r="N922" i="1"/>
  <c r="AL921" i="1" a="1"/>
  <c r="AL921" i="1" s="1"/>
  <c r="AJ921" i="1"/>
  <c r="AK921" i="1" s="1"/>
  <c r="AJ921" i="1" a="1"/>
  <c r="AH921" i="1"/>
  <c r="AE921" i="1"/>
  <c r="AF921" i="1" s="1"/>
  <c r="AA921" i="1"/>
  <c r="Z921" i="1"/>
  <c r="Y921" i="1"/>
  <c r="V921" i="1"/>
  <c r="T921" i="1" a="1"/>
  <c r="T921" i="1" s="1"/>
  <c r="U921" i="1" s="1"/>
  <c r="S921" i="1"/>
  <c r="R921" i="1" a="1"/>
  <c r="R921" i="1" s="1"/>
  <c r="P921" i="1"/>
  <c r="N921" i="1"/>
  <c r="AJ920" i="1"/>
  <c r="AJ920" i="1" a="1"/>
  <c r="AF920" i="1"/>
  <c r="AA920" i="1" s="1"/>
  <c r="AE920" i="1"/>
  <c r="Y920" i="1"/>
  <c r="T920" i="1" a="1"/>
  <c r="T920" i="1" s="1"/>
  <c r="S920" i="1"/>
  <c r="R920" i="1"/>
  <c r="R920" i="1" a="1"/>
  <c r="P920" i="1"/>
  <c r="N920" i="1"/>
  <c r="AJ919" i="1"/>
  <c r="AJ919" i="1" a="1"/>
  <c r="AF919" i="1"/>
  <c r="AE919" i="1"/>
  <c r="T919" i="1" a="1"/>
  <c r="T919" i="1" s="1"/>
  <c r="AK919" i="1" s="1"/>
  <c r="S919" i="1"/>
  <c r="R919" i="1"/>
  <c r="R919" i="1" a="1"/>
  <c r="P919" i="1"/>
  <c r="N919" i="1"/>
  <c r="AL918" i="1" a="1"/>
  <c r="AL918" i="1" s="1"/>
  <c r="AJ918" i="1" a="1"/>
  <c r="AJ918" i="1" s="1"/>
  <c r="AE918" i="1"/>
  <c r="AF918" i="1" s="1"/>
  <c r="T918" i="1"/>
  <c r="AK918" i="1" s="1"/>
  <c r="T918" i="1" a="1"/>
  <c r="S918" i="1"/>
  <c r="R918" i="1" a="1"/>
  <c r="R918" i="1" s="1"/>
  <c r="P918" i="1"/>
  <c r="N918" i="1"/>
  <c r="AJ917" i="1" a="1"/>
  <c r="AJ917" i="1" s="1"/>
  <c r="AK917" i="1" s="1"/>
  <c r="AF917" i="1"/>
  <c r="AE917" i="1"/>
  <c r="AA917" i="1"/>
  <c r="Z917" i="1"/>
  <c r="AH917" i="1" s="1"/>
  <c r="Y917" i="1"/>
  <c r="T917" i="1" a="1"/>
  <c r="T917" i="1" s="1"/>
  <c r="S917" i="1"/>
  <c r="R917" i="1"/>
  <c r="R917" i="1" a="1"/>
  <c r="P917" i="1"/>
  <c r="N917" i="1"/>
  <c r="AL916" i="1"/>
  <c r="AJ916" i="1"/>
  <c r="AK916" i="1" s="1"/>
  <c r="AJ916" i="1" a="1"/>
  <c r="AE916" i="1"/>
  <c r="AF916" i="1" s="1"/>
  <c r="Y916" i="1"/>
  <c r="V916" i="1"/>
  <c r="U916" i="1"/>
  <c r="T916" i="1"/>
  <c r="AL916" i="1" s="1" a="1"/>
  <c r="T916" i="1" a="1"/>
  <c r="S916" i="1"/>
  <c r="R916" i="1" a="1"/>
  <c r="R916" i="1" s="1"/>
  <c r="P916" i="1"/>
  <c r="N916" i="1"/>
  <c r="AJ915" i="1" a="1"/>
  <c r="AJ915" i="1" s="1"/>
  <c r="AK915" i="1" s="1"/>
  <c r="AE915" i="1"/>
  <c r="AF915" i="1" s="1"/>
  <c r="AA915" i="1"/>
  <c r="V915" i="1"/>
  <c r="U915" i="1"/>
  <c r="T915" i="1" a="1"/>
  <c r="T915" i="1" s="1"/>
  <c r="AL915" i="1" s="1" a="1"/>
  <c r="AL915" i="1" s="1"/>
  <c r="S915" i="1"/>
  <c r="R915" i="1" a="1"/>
  <c r="R915" i="1" s="1"/>
  <c r="P915" i="1"/>
  <c r="N915" i="1"/>
  <c r="AJ914" i="1" a="1"/>
  <c r="AJ914" i="1" s="1"/>
  <c r="AF914" i="1"/>
  <c r="AE914" i="1"/>
  <c r="Y914" i="1"/>
  <c r="T914" i="1" a="1"/>
  <c r="T914" i="1" s="1"/>
  <c r="S914" i="1"/>
  <c r="R914" i="1"/>
  <c r="R914" i="1" a="1"/>
  <c r="P914" i="1"/>
  <c r="N914" i="1"/>
  <c r="AL913" i="1"/>
  <c r="AL913" i="1" a="1"/>
  <c r="AA913" i="1"/>
  <c r="Z913" i="1"/>
  <c r="P913" i="1"/>
  <c r="N913" i="1"/>
  <c r="AL912" i="1" a="1"/>
  <c r="AL912" i="1" s="1"/>
  <c r="AN912" i="1" s="1"/>
  <c r="AK912" i="1"/>
  <c r="AJ912" i="1"/>
  <c r="AJ912" i="1" a="1"/>
  <c r="AE912" i="1"/>
  <c r="AF912" i="1" s="1"/>
  <c r="AA912" i="1" s="1"/>
  <c r="Z912" i="1"/>
  <c r="AH912" i="1" s="1"/>
  <c r="AG912" i="1" s="1"/>
  <c r="Y912" i="1"/>
  <c r="V912" i="1"/>
  <c r="U912" i="1"/>
  <c r="T912" i="1" a="1"/>
  <c r="T912" i="1" s="1"/>
  <c r="S912" i="1"/>
  <c r="R912" i="1"/>
  <c r="R912" i="1" a="1"/>
  <c r="P912" i="1"/>
  <c r="N912" i="1"/>
  <c r="AJ911" i="1"/>
  <c r="AJ911" i="1" a="1"/>
  <c r="AF911" i="1"/>
  <c r="AE911" i="1"/>
  <c r="V911" i="1"/>
  <c r="T911" i="1" a="1"/>
  <c r="T911" i="1" s="1"/>
  <c r="S911" i="1"/>
  <c r="R911" i="1"/>
  <c r="R911" i="1" a="1"/>
  <c r="P911" i="1"/>
  <c r="N911" i="1"/>
  <c r="AJ910" i="1"/>
  <c r="AJ910" i="1" a="1"/>
  <c r="AF910" i="1"/>
  <c r="AE910" i="1"/>
  <c r="T910" i="1" a="1"/>
  <c r="T910" i="1" s="1"/>
  <c r="S910" i="1"/>
  <c r="R910" i="1"/>
  <c r="R910" i="1" a="1"/>
  <c r="P910" i="1"/>
  <c r="N910" i="1"/>
  <c r="AJ909" i="1"/>
  <c r="AJ909" i="1" a="1"/>
  <c r="AE909" i="1"/>
  <c r="AF909" i="1" s="1"/>
  <c r="Z909" i="1"/>
  <c r="AH909" i="1" s="1"/>
  <c r="T909" i="1"/>
  <c r="T909" i="1" a="1"/>
  <c r="S909" i="1"/>
  <c r="R909" i="1"/>
  <c r="R909" i="1" a="1"/>
  <c r="P909" i="1"/>
  <c r="N909" i="1"/>
  <c r="AL908" i="1" a="1"/>
  <c r="AL908" i="1" s="1"/>
  <c r="AJ908" i="1"/>
  <c r="AK908" i="1" s="1"/>
  <c r="AJ908" i="1" a="1"/>
  <c r="AF908" i="1"/>
  <c r="Z908" i="1" s="1"/>
  <c r="AH908" i="1" s="1"/>
  <c r="AE908" i="1"/>
  <c r="Y908" i="1"/>
  <c r="T908" i="1"/>
  <c r="T908" i="1" a="1"/>
  <c r="S908" i="1"/>
  <c r="R908" i="1"/>
  <c r="R908" i="1" a="1"/>
  <c r="P908" i="1"/>
  <c r="N908" i="1"/>
  <c r="AJ907" i="1" a="1"/>
  <c r="AJ907" i="1" s="1"/>
  <c r="AK907" i="1" s="1"/>
  <c r="AG907" i="1"/>
  <c r="AE907" i="1"/>
  <c r="AF907" i="1" s="1"/>
  <c r="AA907" i="1" s="1"/>
  <c r="Z907" i="1"/>
  <c r="AH907" i="1" s="1"/>
  <c r="AI907" i="1" s="1" a="1"/>
  <c r="AI907" i="1" s="1"/>
  <c r="Y907" i="1"/>
  <c r="T907" i="1" a="1"/>
  <c r="T907" i="1" s="1"/>
  <c r="U907" i="1" s="1"/>
  <c r="S907" i="1"/>
  <c r="R907" i="1" a="1"/>
  <c r="R907" i="1" s="1"/>
  <c r="P907" i="1"/>
  <c r="N907" i="1"/>
  <c r="AL906" i="1" a="1"/>
  <c r="AL906" i="1" s="1"/>
  <c r="AM906" i="1" s="1"/>
  <c r="AJ906" i="1" a="1"/>
  <c r="AJ906" i="1" s="1"/>
  <c r="AK906" i="1" s="1"/>
  <c r="AI906" i="1"/>
  <c r="AI906" i="1" a="1"/>
  <c r="AF906" i="1"/>
  <c r="AE906" i="1"/>
  <c r="AA906" i="1"/>
  <c r="Z906" i="1"/>
  <c r="AH906" i="1" s="1"/>
  <c r="AG906" i="1" s="1"/>
  <c r="Y906" i="1"/>
  <c r="V906" i="1"/>
  <c r="U906" i="1"/>
  <c r="T906" i="1"/>
  <c r="T906" i="1" a="1"/>
  <c r="S906" i="1"/>
  <c r="R906" i="1"/>
  <c r="R906" i="1" a="1"/>
  <c r="P906" i="1"/>
  <c r="N906" i="1"/>
  <c r="AJ905" i="1"/>
  <c r="AK905" i="1" s="1"/>
  <c r="AJ905" i="1" a="1"/>
  <c r="AI905" i="1" a="1"/>
  <c r="AI905" i="1" s="1"/>
  <c r="AH905" i="1"/>
  <c r="AG905" i="1" s="1"/>
  <c r="AE905" i="1"/>
  <c r="AF905" i="1" s="1"/>
  <c r="AA905" i="1"/>
  <c r="Z905" i="1"/>
  <c r="Y905" i="1"/>
  <c r="U905" i="1"/>
  <c r="T905" i="1"/>
  <c r="T905" i="1" a="1"/>
  <c r="S905" i="1"/>
  <c r="R905" i="1"/>
  <c r="R905" i="1" a="1"/>
  <c r="P905" i="1"/>
  <c r="N905" i="1"/>
  <c r="AN904" i="1"/>
  <c r="AJ904" i="1"/>
  <c r="AJ904" i="1" a="1"/>
  <c r="AF904" i="1"/>
  <c r="AE904" i="1"/>
  <c r="V904" i="1"/>
  <c r="T904" i="1"/>
  <c r="AL904" i="1" s="1" a="1"/>
  <c r="AL904" i="1" s="1"/>
  <c r="AM904" i="1" s="1"/>
  <c r="T904" i="1" a="1"/>
  <c r="S904" i="1"/>
  <c r="R904" i="1"/>
  <c r="R904" i="1" a="1"/>
  <c r="P904" i="1"/>
  <c r="N904" i="1"/>
  <c r="AN903" i="1"/>
  <c r="AM903" i="1"/>
  <c r="AL903" i="1"/>
  <c r="AJ903" i="1" a="1"/>
  <c r="AJ903" i="1" s="1"/>
  <c r="AK903" i="1" s="1"/>
  <c r="AE903" i="1"/>
  <c r="AF903" i="1" s="1"/>
  <c r="AA903" i="1" s="1"/>
  <c r="U903" i="1"/>
  <c r="T903" i="1"/>
  <c r="AL903" i="1" s="1" a="1"/>
  <c r="T903" i="1" a="1"/>
  <c r="S903" i="1"/>
  <c r="R903" i="1"/>
  <c r="R903" i="1" a="1"/>
  <c r="P903" i="1"/>
  <c r="N903" i="1"/>
  <c r="AJ902" i="1"/>
  <c r="AJ902" i="1" a="1"/>
  <c r="AF902" i="1"/>
  <c r="Y902" i="1" s="1"/>
  <c r="AE902" i="1"/>
  <c r="AA902" i="1"/>
  <c r="T902" i="1" a="1"/>
  <c r="T902" i="1" s="1"/>
  <c r="S902" i="1"/>
  <c r="R902" i="1" a="1"/>
  <c r="R902" i="1" s="1"/>
  <c r="P902" i="1"/>
  <c r="N902" i="1"/>
  <c r="AL901" i="1"/>
  <c r="AL901" i="1" a="1"/>
  <c r="AJ901" i="1"/>
  <c r="AK901" i="1" s="1"/>
  <c r="AJ901" i="1" a="1"/>
  <c r="AE901" i="1"/>
  <c r="AF901" i="1" s="1"/>
  <c r="Y901" i="1" s="1"/>
  <c r="Z901" i="1"/>
  <c r="AH901" i="1" s="1"/>
  <c r="V901" i="1"/>
  <c r="T901" i="1"/>
  <c r="U901" i="1" s="1"/>
  <c r="T901" i="1" a="1"/>
  <c r="S901" i="1"/>
  <c r="R901" i="1"/>
  <c r="R901" i="1" a="1"/>
  <c r="P901" i="1"/>
  <c r="N901" i="1"/>
  <c r="AM900" i="1"/>
  <c r="AJ900" i="1"/>
  <c r="AK900" i="1" s="1"/>
  <c r="AJ900" i="1" a="1"/>
  <c r="AH900" i="1"/>
  <c r="AI900" i="1" s="1" a="1"/>
  <c r="AI900" i="1" s="1"/>
  <c r="AF900" i="1"/>
  <c r="AE900" i="1"/>
  <c r="U900" i="1"/>
  <c r="T900" i="1"/>
  <c r="AL900" i="1" s="1" a="1"/>
  <c r="AL900" i="1" s="1"/>
  <c r="AN900" i="1" s="1"/>
  <c r="T900" i="1" a="1"/>
  <c r="S900" i="1"/>
  <c r="R900" i="1"/>
  <c r="R900" i="1" a="1"/>
  <c r="P900" i="1"/>
  <c r="N900" i="1"/>
  <c r="AL899" i="1" a="1"/>
  <c r="AL899" i="1" s="1"/>
  <c r="AK899" i="1"/>
  <c r="AJ899" i="1" a="1"/>
  <c r="AJ899" i="1" s="1"/>
  <c r="AF899" i="1"/>
  <c r="AA899" i="1" s="1"/>
  <c r="AE899" i="1"/>
  <c r="Z899" i="1"/>
  <c r="AH899" i="1" s="1"/>
  <c r="Y899" i="1"/>
  <c r="T899" i="1" a="1"/>
  <c r="T899" i="1" s="1"/>
  <c r="V899" i="1" s="1"/>
  <c r="S899" i="1"/>
  <c r="R899" i="1"/>
  <c r="R899" i="1" a="1"/>
  <c r="P899" i="1"/>
  <c r="N899" i="1"/>
  <c r="AL898" i="1"/>
  <c r="AL898" i="1" a="1"/>
  <c r="AK898" i="1"/>
  <c r="AJ898" i="1" a="1"/>
  <c r="AJ898" i="1" s="1"/>
  <c r="AE898" i="1"/>
  <c r="AF898" i="1" s="1"/>
  <c r="V898" i="1"/>
  <c r="T898" i="1"/>
  <c r="U898" i="1" s="1"/>
  <c r="T898" i="1" a="1"/>
  <c r="S898" i="1"/>
  <c r="R898" i="1" a="1"/>
  <c r="R898" i="1" s="1"/>
  <c r="P898" i="1"/>
  <c r="N898" i="1"/>
  <c r="AJ897" i="1" a="1"/>
  <c r="AJ897" i="1" s="1"/>
  <c r="AK897" i="1" s="1"/>
  <c r="AF897" i="1"/>
  <c r="AE897" i="1"/>
  <c r="U897" i="1"/>
  <c r="T897" i="1"/>
  <c r="T897" i="1" a="1"/>
  <c r="S897" i="1"/>
  <c r="R897" i="1" a="1"/>
  <c r="R897" i="1" s="1"/>
  <c r="P897" i="1"/>
  <c r="N897" i="1"/>
  <c r="AJ896" i="1"/>
  <c r="AJ896" i="1" a="1"/>
  <c r="AE896" i="1"/>
  <c r="AF896" i="1" s="1"/>
  <c r="T896" i="1" a="1"/>
  <c r="T896" i="1" s="1"/>
  <c r="S896" i="1"/>
  <c r="R896" i="1"/>
  <c r="R896" i="1" a="1"/>
  <c r="P896" i="1"/>
  <c r="N896" i="1"/>
  <c r="AL895" i="1" a="1"/>
  <c r="AL895" i="1" s="1"/>
  <c r="AK895" i="1"/>
  <c r="AJ895" i="1"/>
  <c r="AJ895" i="1" a="1"/>
  <c r="AE895" i="1"/>
  <c r="AF895" i="1" s="1"/>
  <c r="Y895" i="1" s="1"/>
  <c r="T895" i="1" a="1"/>
  <c r="T895" i="1" s="1"/>
  <c r="V895" i="1" s="1"/>
  <c r="S895" i="1"/>
  <c r="R895" i="1"/>
  <c r="R895" i="1" a="1"/>
  <c r="P895" i="1"/>
  <c r="N895" i="1"/>
  <c r="AN894" i="1"/>
  <c r="AL894" i="1" a="1"/>
  <c r="AL894" i="1" s="1"/>
  <c r="AM894" i="1" s="1"/>
  <c r="AJ894" i="1" a="1"/>
  <c r="AJ894" i="1" s="1"/>
  <c r="AE894" i="1"/>
  <c r="AF894" i="1" s="1"/>
  <c r="U894" i="1"/>
  <c r="T894" i="1"/>
  <c r="V894" i="1" s="1"/>
  <c r="T894" i="1" a="1"/>
  <c r="S894" i="1"/>
  <c r="R894" i="1"/>
  <c r="R894" i="1" a="1"/>
  <c r="P894" i="1"/>
  <c r="N894" i="1"/>
  <c r="AJ893" i="1" a="1"/>
  <c r="AJ893" i="1" s="1"/>
  <c r="AH893" i="1"/>
  <c r="AF893" i="1"/>
  <c r="Z893" i="1" s="1"/>
  <c r="AE893" i="1"/>
  <c r="T893" i="1" a="1"/>
  <c r="T893" i="1" s="1"/>
  <c r="S893" i="1"/>
  <c r="R893" i="1" a="1"/>
  <c r="R893" i="1" s="1"/>
  <c r="P893" i="1"/>
  <c r="N893" i="1"/>
  <c r="AJ892" i="1" a="1"/>
  <c r="AJ892" i="1" s="1"/>
  <c r="AH892" i="1"/>
  <c r="AF892" i="1"/>
  <c r="AE892" i="1"/>
  <c r="AA892" i="1"/>
  <c r="Z892" i="1"/>
  <c r="Y892" i="1"/>
  <c r="T892" i="1" a="1"/>
  <c r="T892" i="1" s="1"/>
  <c r="S892" i="1"/>
  <c r="R892" i="1" a="1"/>
  <c r="R892" i="1" s="1"/>
  <c r="P892" i="1"/>
  <c r="N892" i="1"/>
  <c r="AJ891" i="1" a="1"/>
  <c r="AJ891" i="1" s="1"/>
  <c r="AK891" i="1" s="1"/>
  <c r="AH891" i="1"/>
  <c r="AG891" i="1" s="1"/>
  <c r="AE891" i="1"/>
  <c r="AF891" i="1" s="1"/>
  <c r="Z891" i="1"/>
  <c r="T891" i="1"/>
  <c r="T891" i="1" a="1"/>
  <c r="S891" i="1"/>
  <c r="R891" i="1" a="1"/>
  <c r="R891" i="1" s="1"/>
  <c r="P891" i="1"/>
  <c r="N891" i="1"/>
  <c r="AJ890" i="1"/>
  <c r="AK890" i="1" s="1"/>
  <c r="AJ890" i="1" a="1"/>
  <c r="AF890" i="1"/>
  <c r="Y890" i="1" s="1"/>
  <c r="AE890" i="1"/>
  <c r="Z890" i="1"/>
  <c r="AH890" i="1" s="1"/>
  <c r="V890" i="1"/>
  <c r="T890" i="1" a="1"/>
  <c r="T890" i="1" s="1"/>
  <c r="S890" i="1"/>
  <c r="R890" i="1" a="1"/>
  <c r="R890" i="1" s="1"/>
  <c r="P890" i="1"/>
  <c r="N890" i="1"/>
  <c r="AJ889" i="1"/>
  <c r="AK889" i="1" s="1"/>
  <c r="AJ889" i="1" a="1"/>
  <c r="AH889" i="1"/>
  <c r="AG889" i="1" s="1"/>
  <c r="AE889" i="1"/>
  <c r="AF889" i="1" s="1"/>
  <c r="AA889" i="1"/>
  <c r="Z889" i="1"/>
  <c r="Y889" i="1"/>
  <c r="V889" i="1"/>
  <c r="T889" i="1"/>
  <c r="AL889" i="1" s="1" a="1"/>
  <c r="AL889" i="1" s="1"/>
  <c r="T889" i="1" a="1"/>
  <c r="S889" i="1"/>
  <c r="R889" i="1"/>
  <c r="R889" i="1" a="1"/>
  <c r="P889" i="1"/>
  <c r="N889" i="1"/>
  <c r="AJ888" i="1"/>
  <c r="AK888" i="1" s="1"/>
  <c r="AJ888" i="1" a="1"/>
  <c r="AE888" i="1"/>
  <c r="AF888" i="1" s="1"/>
  <c r="V888" i="1"/>
  <c r="T888" i="1" a="1"/>
  <c r="T888" i="1" s="1"/>
  <c r="U888" i="1" s="1"/>
  <c r="S888" i="1"/>
  <c r="R888" i="1"/>
  <c r="R888" i="1" a="1"/>
  <c r="P888" i="1"/>
  <c r="N888" i="1"/>
  <c r="AK887" i="1"/>
  <c r="AJ887" i="1"/>
  <c r="AJ887" i="1" a="1"/>
  <c r="AF887" i="1"/>
  <c r="Y887" i="1" s="1"/>
  <c r="AE887" i="1"/>
  <c r="Z887" i="1"/>
  <c r="AH887" i="1" s="1"/>
  <c r="V887" i="1"/>
  <c r="T887" i="1" a="1"/>
  <c r="T887" i="1" s="1"/>
  <c r="U887" i="1" s="1"/>
  <c r="S887" i="1"/>
  <c r="R887" i="1" a="1"/>
  <c r="R887" i="1" s="1"/>
  <c r="P887" i="1"/>
  <c r="N887" i="1"/>
  <c r="AL886" i="1" a="1"/>
  <c r="AL886" i="1" s="1"/>
  <c r="AJ886" i="1"/>
  <c r="AK886" i="1" s="1"/>
  <c r="AJ886" i="1" a="1"/>
  <c r="AE886" i="1"/>
  <c r="AF886" i="1" s="1"/>
  <c r="AA886" i="1"/>
  <c r="Z886" i="1"/>
  <c r="AH886" i="1" s="1"/>
  <c r="Y886" i="1"/>
  <c r="U886" i="1"/>
  <c r="T886" i="1" a="1"/>
  <c r="T886" i="1" s="1"/>
  <c r="V886" i="1" s="1"/>
  <c r="S886" i="1"/>
  <c r="R886" i="1" a="1"/>
  <c r="R886" i="1" s="1"/>
  <c r="P886" i="1"/>
  <c r="N886" i="1"/>
  <c r="AJ885" i="1"/>
  <c r="AK885" i="1" s="1"/>
  <c r="AJ885" i="1" a="1"/>
  <c r="AF885" i="1"/>
  <c r="AE885" i="1"/>
  <c r="T885" i="1"/>
  <c r="V885" i="1" s="1"/>
  <c r="T885" i="1" a="1"/>
  <c r="S885" i="1"/>
  <c r="R885" i="1" a="1"/>
  <c r="R885" i="1" s="1"/>
  <c r="P885" i="1"/>
  <c r="N885" i="1"/>
  <c r="AJ884" i="1" a="1"/>
  <c r="AJ884" i="1" s="1"/>
  <c r="AE884" i="1"/>
  <c r="AF884" i="1" s="1"/>
  <c r="T884" i="1" a="1"/>
  <c r="T884" i="1" s="1"/>
  <c r="S884" i="1"/>
  <c r="R884" i="1"/>
  <c r="R884" i="1" a="1"/>
  <c r="P884" i="1"/>
  <c r="N884" i="1"/>
  <c r="AK883" i="1"/>
  <c r="AJ883" i="1"/>
  <c r="AJ883" i="1" a="1"/>
  <c r="AI883" i="1" a="1"/>
  <c r="AI883" i="1" s="1"/>
  <c r="AF883" i="1"/>
  <c r="Y883" i="1" s="1"/>
  <c r="AE883" i="1"/>
  <c r="Z883" i="1"/>
  <c r="AH883" i="1" s="1"/>
  <c r="AG883" i="1" s="1"/>
  <c r="U883" i="1"/>
  <c r="T883" i="1" a="1"/>
  <c r="T883" i="1" s="1"/>
  <c r="V883" i="1" s="1"/>
  <c r="S883" i="1"/>
  <c r="R883" i="1" a="1"/>
  <c r="R883" i="1" s="1"/>
  <c r="P883" i="1"/>
  <c r="N883" i="1"/>
  <c r="AL882" i="1"/>
  <c r="AM882" i="1" s="1"/>
  <c r="AL882" i="1" a="1"/>
  <c r="AK882" i="1"/>
  <c r="AJ882" i="1"/>
  <c r="AJ882" i="1" a="1"/>
  <c r="AE882" i="1"/>
  <c r="AF882" i="1" s="1"/>
  <c r="T882" i="1" a="1"/>
  <c r="T882" i="1" s="1"/>
  <c r="V882" i="1" s="1"/>
  <c r="S882" i="1"/>
  <c r="R882" i="1"/>
  <c r="R882" i="1" a="1"/>
  <c r="P882" i="1"/>
  <c r="N882" i="1"/>
  <c r="AL881" i="1" a="1"/>
  <c r="AL881" i="1" s="1"/>
  <c r="AM881" i="1" s="1"/>
  <c r="AJ881" i="1" a="1"/>
  <c r="AJ881" i="1" s="1"/>
  <c r="AK881" i="1" s="1"/>
  <c r="AF881" i="1"/>
  <c r="AE881" i="1"/>
  <c r="Y881" i="1"/>
  <c r="T881" i="1"/>
  <c r="U881" i="1" s="1"/>
  <c r="T881" i="1" a="1"/>
  <c r="S881" i="1"/>
  <c r="R881" i="1" a="1"/>
  <c r="R881" i="1" s="1"/>
  <c r="P881" i="1"/>
  <c r="N881" i="1"/>
  <c r="AN880" i="1"/>
  <c r="AJ880" i="1" a="1"/>
  <c r="AJ880" i="1" s="1"/>
  <c r="AK880" i="1" s="1"/>
  <c r="AH880" i="1"/>
  <c r="AF880" i="1"/>
  <c r="Z880" i="1" s="1"/>
  <c r="AE880" i="1"/>
  <c r="Y880" i="1"/>
  <c r="V880" i="1"/>
  <c r="U880" i="1"/>
  <c r="T880" i="1"/>
  <c r="AL880" i="1" s="1" a="1"/>
  <c r="AL880" i="1" s="1"/>
  <c r="AM880" i="1" s="1"/>
  <c r="T880" i="1" a="1"/>
  <c r="S880" i="1"/>
  <c r="R880" i="1" a="1"/>
  <c r="R880" i="1" s="1"/>
  <c r="P880" i="1"/>
  <c r="N880" i="1"/>
  <c r="AJ879" i="1"/>
  <c r="AJ879" i="1" a="1"/>
  <c r="AI879" i="1"/>
  <c r="AG879" i="1"/>
  <c r="AF879" i="1"/>
  <c r="Z879" i="1" s="1"/>
  <c r="AH879" i="1" s="1"/>
  <c r="AI879" i="1" s="1" a="1"/>
  <c r="AE879" i="1"/>
  <c r="AA879" i="1"/>
  <c r="T879" i="1" a="1"/>
  <c r="T879" i="1" s="1"/>
  <c r="S879" i="1"/>
  <c r="R879" i="1"/>
  <c r="R879" i="1" a="1"/>
  <c r="P879" i="1"/>
  <c r="N879" i="1"/>
  <c r="AJ878" i="1"/>
  <c r="AK878" i="1" s="1"/>
  <c r="AJ878" i="1" a="1"/>
  <c r="AE878" i="1"/>
  <c r="AF878" i="1" s="1"/>
  <c r="AA878" i="1" s="1"/>
  <c r="Y878" i="1"/>
  <c r="T878" i="1"/>
  <c r="T878" i="1" a="1"/>
  <c r="S878" i="1"/>
  <c r="R878" i="1" a="1"/>
  <c r="R878" i="1" s="1"/>
  <c r="P878" i="1"/>
  <c r="N878" i="1"/>
  <c r="AJ877" i="1" a="1"/>
  <c r="AJ877" i="1" s="1"/>
  <c r="AF877" i="1"/>
  <c r="AE877" i="1"/>
  <c r="AA877" i="1"/>
  <c r="T877" i="1" a="1"/>
  <c r="T877" i="1" s="1"/>
  <c r="V877" i="1" s="1"/>
  <c r="S877" i="1"/>
  <c r="R877" i="1"/>
  <c r="R877" i="1" a="1"/>
  <c r="P877" i="1"/>
  <c r="N877" i="1"/>
  <c r="AL876" i="1"/>
  <c r="AL876" i="1" a="1"/>
  <c r="AJ876" i="1"/>
  <c r="AK876" i="1" s="1"/>
  <c r="AJ876" i="1" a="1"/>
  <c r="AI876" i="1" a="1"/>
  <c r="AI876" i="1" s="1"/>
  <c r="AH876" i="1"/>
  <c r="AG876" i="1"/>
  <c r="AF876" i="1"/>
  <c r="AE876" i="1"/>
  <c r="V876" i="1"/>
  <c r="U876" i="1"/>
  <c r="T876" i="1" a="1"/>
  <c r="T876" i="1" s="1"/>
  <c r="S876" i="1"/>
  <c r="R876" i="1" a="1"/>
  <c r="R876" i="1" s="1"/>
  <c r="P876" i="1"/>
  <c r="N876" i="1"/>
  <c r="AJ875" i="1"/>
  <c r="AK875" i="1" s="1"/>
  <c r="AJ875" i="1" a="1"/>
  <c r="AF875" i="1"/>
  <c r="AE875" i="1"/>
  <c r="Z875" i="1"/>
  <c r="AH875" i="1" s="1"/>
  <c r="AG875" i="1" s="1"/>
  <c r="T875" i="1" a="1"/>
  <c r="T875" i="1" s="1"/>
  <c r="S875" i="1"/>
  <c r="R875" i="1" a="1"/>
  <c r="R875" i="1" s="1"/>
  <c r="P875" i="1"/>
  <c r="N875" i="1"/>
  <c r="AL874" i="1" a="1"/>
  <c r="AL874" i="1" s="1"/>
  <c r="AJ874" i="1"/>
  <c r="AJ874" i="1" a="1"/>
  <c r="AH874" i="1"/>
  <c r="AF874" i="1"/>
  <c r="Z874" i="1" s="1"/>
  <c r="AE874" i="1"/>
  <c r="AA874" i="1"/>
  <c r="Y874" i="1"/>
  <c r="T874" i="1"/>
  <c r="U874" i="1" s="1"/>
  <c r="T874" i="1" a="1"/>
  <c r="S874" i="1"/>
  <c r="R874" i="1"/>
  <c r="R874" i="1" a="1"/>
  <c r="P874" i="1"/>
  <c r="N874" i="1"/>
  <c r="AJ873" i="1"/>
  <c r="AK873" i="1" s="1"/>
  <c r="AJ873" i="1" a="1"/>
  <c r="AE873" i="1"/>
  <c r="AF873" i="1" s="1"/>
  <c r="Z873" i="1"/>
  <c r="AH873" i="1" s="1"/>
  <c r="Y873" i="1"/>
  <c r="U873" i="1"/>
  <c r="T873" i="1"/>
  <c r="T873" i="1" a="1"/>
  <c r="S873" i="1"/>
  <c r="R873" i="1"/>
  <c r="R873" i="1" a="1"/>
  <c r="P873" i="1"/>
  <c r="N873" i="1"/>
  <c r="AJ872" i="1"/>
  <c r="AK872" i="1" s="1"/>
  <c r="AJ872" i="1" a="1"/>
  <c r="AH872" i="1"/>
  <c r="AI872" i="1" s="1" a="1"/>
  <c r="AI872" i="1" s="1"/>
  <c r="AE872" i="1"/>
  <c r="AF872" i="1" s="1"/>
  <c r="Z872" i="1" s="1"/>
  <c r="AA872" i="1"/>
  <c r="Y872" i="1"/>
  <c r="T872" i="1"/>
  <c r="T872" i="1" a="1"/>
  <c r="S872" i="1"/>
  <c r="R872" i="1"/>
  <c r="R872" i="1" a="1"/>
  <c r="P872" i="1"/>
  <c r="N872" i="1"/>
  <c r="AL871" i="1" a="1"/>
  <c r="AL871" i="1" s="1"/>
  <c r="AN871" i="1" s="1"/>
  <c r="AJ871" i="1" a="1"/>
  <c r="AJ871" i="1" s="1"/>
  <c r="AK871" i="1" s="1"/>
  <c r="AF871" i="1"/>
  <c r="AE871" i="1"/>
  <c r="V871" i="1"/>
  <c r="U871" i="1"/>
  <c r="T871" i="1" a="1"/>
  <c r="T871" i="1" s="1"/>
  <c r="S871" i="1"/>
  <c r="R871" i="1" a="1"/>
  <c r="R871" i="1" s="1"/>
  <c r="P871" i="1"/>
  <c r="N871" i="1"/>
  <c r="AJ870" i="1"/>
  <c r="AJ870" i="1" a="1"/>
  <c r="AG870" i="1"/>
  <c r="AF870" i="1"/>
  <c r="AE870" i="1"/>
  <c r="Z870" i="1"/>
  <c r="AH870" i="1" s="1"/>
  <c r="AI870" i="1" s="1" a="1"/>
  <c r="AI870" i="1" s="1"/>
  <c r="T870" i="1"/>
  <c r="T870" i="1" a="1"/>
  <c r="S870" i="1"/>
  <c r="R870" i="1" a="1"/>
  <c r="R870" i="1" s="1"/>
  <c r="P870" i="1"/>
  <c r="N870" i="1"/>
  <c r="AJ869" i="1" a="1"/>
  <c r="AJ869" i="1" s="1"/>
  <c r="AE869" i="1"/>
  <c r="AF869" i="1" s="1"/>
  <c r="Y869" i="1" s="1"/>
  <c r="Z869" i="1"/>
  <c r="AH869" i="1" s="1"/>
  <c r="T869" i="1" a="1"/>
  <c r="T869" i="1" s="1"/>
  <c r="S869" i="1"/>
  <c r="R869" i="1"/>
  <c r="R869" i="1" a="1"/>
  <c r="P869" i="1"/>
  <c r="N869" i="1"/>
  <c r="AL868" i="1"/>
  <c r="AL868" i="1" a="1"/>
  <c r="AJ868" i="1"/>
  <c r="AK868" i="1" s="1"/>
  <c r="AJ868" i="1" a="1"/>
  <c r="AF868" i="1"/>
  <c r="AE868" i="1"/>
  <c r="T868" i="1" a="1"/>
  <c r="T868" i="1" s="1"/>
  <c r="V868" i="1" s="1"/>
  <c r="S868" i="1"/>
  <c r="R868" i="1"/>
  <c r="R868" i="1" a="1"/>
  <c r="P868" i="1"/>
  <c r="N868" i="1"/>
  <c r="AJ867" i="1"/>
  <c r="AJ867" i="1" a="1"/>
  <c r="AF867" i="1"/>
  <c r="AE867" i="1"/>
  <c r="Z867" i="1"/>
  <c r="AH867" i="1" s="1"/>
  <c r="U867" i="1"/>
  <c r="T867" i="1"/>
  <c r="T867" i="1" a="1"/>
  <c r="S867" i="1"/>
  <c r="R867" i="1" a="1"/>
  <c r="R867" i="1" s="1"/>
  <c r="P867" i="1"/>
  <c r="N867" i="1"/>
  <c r="AK866" i="1"/>
  <c r="AJ866" i="1"/>
  <c r="AJ866" i="1" a="1"/>
  <c r="AF866" i="1"/>
  <c r="AE866" i="1"/>
  <c r="AA866" i="1"/>
  <c r="U866" i="1"/>
  <c r="T866" i="1"/>
  <c r="T866" i="1" a="1"/>
  <c r="S866" i="1"/>
  <c r="R866" i="1"/>
  <c r="R866" i="1" a="1"/>
  <c r="P866" i="1"/>
  <c r="N866" i="1"/>
  <c r="AK865" i="1"/>
  <c r="AJ865" i="1" a="1"/>
  <c r="AJ865" i="1" s="1"/>
  <c r="AE865" i="1"/>
  <c r="AF865" i="1" s="1"/>
  <c r="Z865" i="1"/>
  <c r="AH865" i="1" s="1"/>
  <c r="AI865" i="1" s="1" a="1"/>
  <c r="AI865" i="1" s="1"/>
  <c r="T865" i="1" a="1"/>
  <c r="T865" i="1" s="1"/>
  <c r="S865" i="1"/>
  <c r="R865" i="1" a="1"/>
  <c r="R865" i="1" s="1"/>
  <c r="P865" i="1"/>
  <c r="N865" i="1"/>
  <c r="AM864" i="1"/>
  <c r="AJ864" i="1" a="1"/>
  <c r="AJ864" i="1" s="1"/>
  <c r="AK864" i="1" s="1"/>
  <c r="AF864" i="1"/>
  <c r="AE864" i="1"/>
  <c r="Y864" i="1"/>
  <c r="V864" i="1"/>
  <c r="U864" i="1"/>
  <c r="T864" i="1"/>
  <c r="AL864" i="1" s="1" a="1"/>
  <c r="AL864" i="1" s="1"/>
  <c r="AN864" i="1" s="1"/>
  <c r="T864" i="1" a="1"/>
  <c r="S864" i="1"/>
  <c r="R864" i="1" a="1"/>
  <c r="R864" i="1" s="1"/>
  <c r="P864" i="1"/>
  <c r="N864" i="1"/>
  <c r="AJ863" i="1" a="1"/>
  <c r="AJ863" i="1" s="1"/>
  <c r="AF863" i="1"/>
  <c r="Y863" i="1" s="1"/>
  <c r="AE863" i="1"/>
  <c r="T863" i="1" a="1"/>
  <c r="T863" i="1" s="1"/>
  <c r="S863" i="1"/>
  <c r="R863" i="1" a="1"/>
  <c r="R863" i="1" s="1"/>
  <c r="P863" i="1"/>
  <c r="N863" i="1"/>
  <c r="AL862" i="1"/>
  <c r="AL862" i="1" a="1"/>
  <c r="AJ862" i="1" a="1"/>
  <c r="AJ862" i="1" s="1"/>
  <c r="AK862" i="1" s="1"/>
  <c r="AF862" i="1"/>
  <c r="Y862" i="1" s="1"/>
  <c r="AE862" i="1"/>
  <c r="V862" i="1"/>
  <c r="T862" i="1" a="1"/>
  <c r="T862" i="1" s="1"/>
  <c r="U862" i="1" s="1"/>
  <c r="S862" i="1"/>
  <c r="R862" i="1"/>
  <c r="R862" i="1" a="1"/>
  <c r="P862" i="1"/>
  <c r="N862" i="1"/>
  <c r="AL861" i="1"/>
  <c r="AK861" i="1"/>
  <c r="AJ861" i="1" a="1"/>
  <c r="AJ861" i="1" s="1"/>
  <c r="AE861" i="1"/>
  <c r="AF861" i="1" s="1"/>
  <c r="V861" i="1"/>
  <c r="U861" i="1"/>
  <c r="T861" i="1"/>
  <c r="AL861" i="1" s="1" a="1"/>
  <c r="T861" i="1" a="1"/>
  <c r="S861" i="1"/>
  <c r="R861" i="1" a="1"/>
  <c r="R861" i="1" s="1"/>
  <c r="P861" i="1"/>
  <c r="N861" i="1"/>
  <c r="AJ860" i="1" a="1"/>
  <c r="AJ860" i="1" s="1"/>
  <c r="AK860" i="1" s="1"/>
  <c r="AH860" i="1"/>
  <c r="AE860" i="1"/>
  <c r="AF860" i="1" s="1"/>
  <c r="Z860" i="1" s="1"/>
  <c r="AA860" i="1"/>
  <c r="Y860" i="1"/>
  <c r="V860" i="1"/>
  <c r="T860" i="1" a="1"/>
  <c r="T860" i="1" s="1"/>
  <c r="S860" i="1"/>
  <c r="R860" i="1" a="1"/>
  <c r="R860" i="1" s="1"/>
  <c r="P860" i="1"/>
  <c r="N860" i="1"/>
  <c r="AJ859" i="1" a="1"/>
  <c r="AJ859" i="1" s="1"/>
  <c r="AE859" i="1"/>
  <c r="AF859" i="1" s="1"/>
  <c r="Y859" i="1"/>
  <c r="T859" i="1" a="1"/>
  <c r="T859" i="1" s="1"/>
  <c r="AL859" i="1" s="1" a="1"/>
  <c r="AL859" i="1" s="1"/>
  <c r="S859" i="1"/>
  <c r="R859" i="1"/>
  <c r="R859" i="1" a="1"/>
  <c r="P859" i="1"/>
  <c r="N859" i="1"/>
  <c r="AJ858" i="1"/>
  <c r="AJ858" i="1" a="1"/>
  <c r="AF858" i="1"/>
  <c r="AE858" i="1"/>
  <c r="Z858" i="1"/>
  <c r="AH858" i="1" s="1"/>
  <c r="T858" i="1" a="1"/>
  <c r="T858" i="1" s="1"/>
  <c r="S858" i="1"/>
  <c r="R858" i="1"/>
  <c r="R858" i="1" a="1"/>
  <c r="P858" i="1"/>
  <c r="N858" i="1"/>
  <c r="AJ857" i="1" a="1"/>
  <c r="AJ857" i="1" s="1"/>
  <c r="AK857" i="1" s="1"/>
  <c r="AF857" i="1"/>
  <c r="AA857" i="1" s="1"/>
  <c r="AE857" i="1"/>
  <c r="V857" i="1"/>
  <c r="T857" i="1" a="1"/>
  <c r="T857" i="1" s="1"/>
  <c r="U857" i="1" s="1"/>
  <c r="S857" i="1"/>
  <c r="R857" i="1"/>
  <c r="R857" i="1" a="1"/>
  <c r="P857" i="1"/>
  <c r="N857" i="1"/>
  <c r="AL856" i="1" a="1"/>
  <c r="AL856" i="1" s="1"/>
  <c r="AK856" i="1"/>
  <c r="AJ856" i="1"/>
  <c r="AJ856" i="1" a="1"/>
  <c r="AE856" i="1"/>
  <c r="AF856" i="1" s="1"/>
  <c r="AA856" i="1"/>
  <c r="V856" i="1"/>
  <c r="T856" i="1" a="1"/>
  <c r="T856" i="1" s="1"/>
  <c r="U856" i="1" s="1"/>
  <c r="S856" i="1"/>
  <c r="R856" i="1"/>
  <c r="R856" i="1" a="1"/>
  <c r="P856" i="1"/>
  <c r="N856" i="1"/>
  <c r="AL855" i="1" a="1"/>
  <c r="AL855" i="1" s="1"/>
  <c r="AJ855" i="1" a="1"/>
  <c r="AJ855" i="1" s="1"/>
  <c r="AK855" i="1" s="1"/>
  <c r="AF855" i="1"/>
  <c r="AE855" i="1"/>
  <c r="U855" i="1"/>
  <c r="T855" i="1" a="1"/>
  <c r="T855" i="1" s="1"/>
  <c r="V855" i="1" s="1"/>
  <c r="S855" i="1"/>
  <c r="R855" i="1" a="1"/>
  <c r="R855" i="1" s="1"/>
  <c r="P855" i="1"/>
  <c r="AJ854" i="1" a="1"/>
  <c r="AJ854" i="1" s="1"/>
  <c r="AF854" i="1"/>
  <c r="AE854" i="1"/>
  <c r="U854" i="1"/>
  <c r="T854" i="1"/>
  <c r="AL854" i="1" s="1" a="1"/>
  <c r="AL854" i="1" s="1"/>
  <c r="T854" i="1" a="1"/>
  <c r="S854" i="1"/>
  <c r="R854" i="1" a="1"/>
  <c r="R854" i="1" s="1"/>
  <c r="P854" i="1"/>
  <c r="AL853" i="1" a="1"/>
  <c r="AL853" i="1" s="1"/>
  <c r="AJ853" i="1" a="1"/>
  <c r="AJ853" i="1" s="1"/>
  <c r="AK853" i="1" s="1"/>
  <c r="AE853" i="1"/>
  <c r="AF853" i="1" s="1"/>
  <c r="V853" i="1"/>
  <c r="T853" i="1" a="1"/>
  <c r="T853" i="1" s="1"/>
  <c r="U853" i="1" s="1"/>
  <c r="S853" i="1"/>
  <c r="R853" i="1"/>
  <c r="R853" i="1" a="1"/>
  <c r="P853" i="1"/>
  <c r="N853" i="1"/>
  <c r="AJ852" i="1" a="1"/>
  <c r="AJ852" i="1" s="1"/>
  <c r="AE852" i="1"/>
  <c r="AF852" i="1" s="1"/>
  <c r="AA852" i="1" s="1"/>
  <c r="Y852" i="1"/>
  <c r="U852" i="1"/>
  <c r="T852" i="1" a="1"/>
  <c r="T852" i="1" s="1"/>
  <c r="V852" i="1" s="1"/>
  <c r="S852" i="1"/>
  <c r="R852" i="1" a="1"/>
  <c r="R852" i="1" s="1"/>
  <c r="P852" i="1"/>
  <c r="N852" i="1"/>
  <c r="AJ851" i="1"/>
  <c r="AK851" i="1" s="1"/>
  <c r="AJ851" i="1" a="1"/>
  <c r="AG851" i="1"/>
  <c r="AF851" i="1"/>
  <c r="AE851" i="1"/>
  <c r="AA851" i="1"/>
  <c r="Z851" i="1"/>
  <c r="AH851" i="1" s="1"/>
  <c r="AI851" i="1" s="1" a="1"/>
  <c r="AI851" i="1" s="1"/>
  <c r="Y851" i="1"/>
  <c r="U851" i="1"/>
  <c r="T851" i="1"/>
  <c r="T851" i="1" a="1"/>
  <c r="S851" i="1"/>
  <c r="R851" i="1"/>
  <c r="R851" i="1" a="1"/>
  <c r="P851" i="1"/>
  <c r="N851" i="1"/>
  <c r="AJ850" i="1" a="1"/>
  <c r="AJ850" i="1" s="1"/>
  <c r="AE850" i="1"/>
  <c r="AF850" i="1" s="1"/>
  <c r="T850" i="1"/>
  <c r="T850" i="1" a="1"/>
  <c r="S850" i="1"/>
  <c r="R850" i="1"/>
  <c r="R850" i="1" a="1"/>
  <c r="P850" i="1"/>
  <c r="N850" i="1"/>
  <c r="AM849" i="1"/>
  <c r="AL849" i="1"/>
  <c r="AN849" i="1" s="1"/>
  <c r="AJ849" i="1"/>
  <c r="AK849" i="1" s="1"/>
  <c r="AJ849" i="1" a="1"/>
  <c r="AH849" i="1"/>
  <c r="AE849" i="1"/>
  <c r="AF849" i="1" s="1"/>
  <c r="Z849" i="1"/>
  <c r="V849" i="1"/>
  <c r="U849" i="1"/>
  <c r="T849" i="1"/>
  <c r="AL849" i="1" s="1" a="1"/>
  <c r="T849" i="1" a="1"/>
  <c r="S849" i="1"/>
  <c r="R849" i="1"/>
  <c r="R849" i="1" a="1"/>
  <c r="P849" i="1"/>
  <c r="N849" i="1"/>
  <c r="AN848" i="1"/>
  <c r="AL848" i="1" a="1"/>
  <c r="AL848" i="1" s="1"/>
  <c r="AM848" i="1" s="1"/>
  <c r="AK848" i="1"/>
  <c r="AJ848" i="1"/>
  <c r="AJ848" i="1" a="1"/>
  <c r="AF848" i="1"/>
  <c r="Z848" i="1" s="1"/>
  <c r="AH848" i="1" s="1"/>
  <c r="AE848" i="1"/>
  <c r="Y848" i="1"/>
  <c r="V848" i="1"/>
  <c r="T848" i="1"/>
  <c r="U848" i="1" s="1"/>
  <c r="T848" i="1" a="1"/>
  <c r="S848" i="1"/>
  <c r="R848" i="1"/>
  <c r="R848" i="1" a="1"/>
  <c r="P848" i="1"/>
  <c r="N848" i="1"/>
  <c r="AM847" i="1"/>
  <c r="AL847" i="1" a="1"/>
  <c r="AL847" i="1" s="1"/>
  <c r="AN847" i="1" s="1"/>
  <c r="AJ847" i="1"/>
  <c r="AK847" i="1" s="1"/>
  <c r="AJ847" i="1" a="1"/>
  <c r="AE847" i="1"/>
  <c r="AF847" i="1" s="1"/>
  <c r="AA847" i="1"/>
  <c r="V847" i="1"/>
  <c r="U847" i="1"/>
  <c r="T847" i="1" a="1"/>
  <c r="T847" i="1" s="1"/>
  <c r="S847" i="1"/>
  <c r="R847" i="1" a="1"/>
  <c r="R847" i="1" s="1"/>
  <c r="P847" i="1"/>
  <c r="N847" i="1"/>
  <c r="AJ846" i="1"/>
  <c r="AJ846" i="1" a="1"/>
  <c r="AI846" i="1"/>
  <c r="AI846" i="1" a="1"/>
  <c r="AG846" i="1"/>
  <c r="AF846" i="1"/>
  <c r="Y846" i="1" s="1"/>
  <c r="AE846" i="1"/>
  <c r="AA846" i="1"/>
  <c r="Z846" i="1"/>
  <c r="AH846" i="1" s="1"/>
  <c r="V846" i="1"/>
  <c r="T846" i="1"/>
  <c r="T846" i="1" a="1"/>
  <c r="S846" i="1"/>
  <c r="R846" i="1" a="1"/>
  <c r="R846" i="1" s="1"/>
  <c r="P846" i="1"/>
  <c r="N846" i="1"/>
  <c r="AL845" i="1"/>
  <c r="AL845" i="1" a="1"/>
  <c r="AJ845" i="1" a="1"/>
  <c r="AJ845" i="1" s="1"/>
  <c r="AF845" i="1"/>
  <c r="Y845" i="1" s="1"/>
  <c r="AE845" i="1"/>
  <c r="Z845" i="1"/>
  <c r="AH845" i="1" s="1"/>
  <c r="V845" i="1"/>
  <c r="T845" i="1"/>
  <c r="U845" i="1" s="1"/>
  <c r="T845" i="1" a="1"/>
  <c r="S845" i="1"/>
  <c r="R845" i="1"/>
  <c r="R845" i="1" a="1"/>
  <c r="P845" i="1"/>
  <c r="N845" i="1"/>
  <c r="AJ844" i="1"/>
  <c r="AK844" i="1" s="1"/>
  <c r="AJ844" i="1" a="1"/>
  <c r="AE844" i="1"/>
  <c r="AF844" i="1" s="1"/>
  <c r="T844" i="1" a="1"/>
  <c r="T844" i="1" s="1"/>
  <c r="S844" i="1"/>
  <c r="R844" i="1" a="1"/>
  <c r="R844" i="1" s="1"/>
  <c r="P844" i="1"/>
  <c r="N844" i="1"/>
  <c r="AL843" i="1" a="1"/>
  <c r="AL843" i="1" s="1"/>
  <c r="AJ843" i="1" a="1"/>
  <c r="AJ843" i="1" s="1"/>
  <c r="AK843" i="1" s="1"/>
  <c r="AF843" i="1"/>
  <c r="AE843" i="1"/>
  <c r="Z843" i="1"/>
  <c r="AH843" i="1" s="1"/>
  <c r="Y843" i="1"/>
  <c r="U843" i="1"/>
  <c r="T843" i="1"/>
  <c r="V843" i="1" s="1"/>
  <c r="T843" i="1" a="1"/>
  <c r="S843" i="1"/>
  <c r="R843" i="1"/>
  <c r="R843" i="1" a="1"/>
  <c r="P843" i="1"/>
  <c r="N843" i="1"/>
  <c r="AJ842" i="1"/>
  <c r="AJ842" i="1" a="1"/>
  <c r="AH842" i="1"/>
  <c r="AI842" i="1" s="1" a="1"/>
  <c r="AI842" i="1" s="1"/>
  <c r="AG842" i="1"/>
  <c r="AF842" i="1"/>
  <c r="Y842" i="1" s="1"/>
  <c r="AE842" i="1"/>
  <c r="AA842" i="1"/>
  <c r="Z842" i="1"/>
  <c r="T842" i="1"/>
  <c r="T842" i="1" a="1"/>
  <c r="S842" i="1"/>
  <c r="R842" i="1" a="1"/>
  <c r="R842" i="1" s="1"/>
  <c r="P842" i="1"/>
  <c r="N842" i="1"/>
  <c r="AJ841" i="1"/>
  <c r="AJ841" i="1" a="1"/>
  <c r="AF841" i="1"/>
  <c r="AE841" i="1"/>
  <c r="U841" i="1"/>
  <c r="T841" i="1"/>
  <c r="V841" i="1" s="1"/>
  <c r="T841" i="1" a="1"/>
  <c r="S841" i="1"/>
  <c r="R841" i="1"/>
  <c r="R841" i="1" a="1"/>
  <c r="P841" i="1"/>
  <c r="N841" i="1"/>
  <c r="AJ840" i="1" a="1"/>
  <c r="AJ840" i="1" s="1"/>
  <c r="AK840" i="1" s="1"/>
  <c r="AE840" i="1"/>
  <c r="AF840" i="1" s="1"/>
  <c r="U840" i="1"/>
  <c r="T840" i="1" a="1"/>
  <c r="T840" i="1" s="1"/>
  <c r="S840" i="1"/>
  <c r="R840" i="1" a="1"/>
  <c r="R840" i="1" s="1"/>
  <c r="P840" i="1"/>
  <c r="N840" i="1"/>
  <c r="AL839" i="1" a="1"/>
  <c r="AL839" i="1" s="1"/>
  <c r="AJ839" i="1"/>
  <c r="AK839" i="1" s="1"/>
  <c r="AJ839" i="1" a="1"/>
  <c r="AH839" i="1"/>
  <c r="AI839" i="1" s="1" a="1"/>
  <c r="AI839" i="1" s="1"/>
  <c r="AF839" i="1"/>
  <c r="AE839" i="1"/>
  <c r="V839" i="1"/>
  <c r="U839" i="1"/>
  <c r="T839" i="1" a="1"/>
  <c r="T839" i="1" s="1"/>
  <c r="S839" i="1"/>
  <c r="R839" i="1"/>
  <c r="R839" i="1" a="1"/>
  <c r="P839" i="1"/>
  <c r="N839" i="1"/>
  <c r="AJ838" i="1"/>
  <c r="AJ838" i="1" a="1"/>
  <c r="AI838" i="1"/>
  <c r="AI838" i="1" a="1"/>
  <c r="AH838" i="1"/>
  <c r="AG838" i="1"/>
  <c r="AF838" i="1"/>
  <c r="AE838" i="1"/>
  <c r="T838" i="1"/>
  <c r="T838" i="1" a="1"/>
  <c r="S838" i="1"/>
  <c r="R838" i="1" a="1"/>
  <c r="R838" i="1" s="1"/>
  <c r="P838" i="1"/>
  <c r="N838" i="1"/>
  <c r="AL837" i="1" a="1"/>
  <c r="AL837" i="1" s="1"/>
  <c r="AJ837" i="1" a="1"/>
  <c r="AJ837" i="1" s="1"/>
  <c r="AE837" i="1"/>
  <c r="AF837" i="1" s="1"/>
  <c r="AA837" i="1"/>
  <c r="T837" i="1" a="1"/>
  <c r="T837" i="1" s="1"/>
  <c r="S837" i="1"/>
  <c r="R837" i="1"/>
  <c r="R837" i="1" a="1"/>
  <c r="P837" i="1"/>
  <c r="N837" i="1"/>
  <c r="AL836" i="1" a="1"/>
  <c r="AL836" i="1" s="1"/>
  <c r="AK836" i="1"/>
  <c r="AJ836" i="1"/>
  <c r="AJ836" i="1" a="1"/>
  <c r="AF836" i="1"/>
  <c r="Y836" i="1" s="1"/>
  <c r="AE836" i="1"/>
  <c r="AA836" i="1"/>
  <c r="Z836" i="1"/>
  <c r="AH836" i="1" s="1"/>
  <c r="U836" i="1"/>
  <c r="T836" i="1"/>
  <c r="V836" i="1" s="1"/>
  <c r="T836" i="1" a="1"/>
  <c r="S836" i="1"/>
  <c r="R836" i="1"/>
  <c r="R836" i="1" a="1"/>
  <c r="P836" i="1"/>
  <c r="N836" i="1"/>
  <c r="AL835" i="1" a="1"/>
  <c r="AL835" i="1" s="1"/>
  <c r="AJ835" i="1"/>
  <c r="AJ835" i="1" a="1"/>
  <c r="AI835" i="1" a="1"/>
  <c r="AI835" i="1" s="1"/>
  <c r="AH835" i="1"/>
  <c r="AG835" i="1" s="1"/>
  <c r="AE835" i="1"/>
  <c r="AF835" i="1" s="1"/>
  <c r="Z835" i="1" s="1"/>
  <c r="AA835" i="1"/>
  <c r="Y835" i="1"/>
  <c r="T835" i="1" a="1"/>
  <c r="T835" i="1" s="1"/>
  <c r="S835" i="1"/>
  <c r="R835" i="1"/>
  <c r="R835" i="1" a="1"/>
  <c r="P835" i="1"/>
  <c r="N835" i="1"/>
  <c r="AL834" i="1"/>
  <c r="AL834" i="1" a="1"/>
  <c r="AJ834" i="1" a="1"/>
  <c r="AJ834" i="1" s="1"/>
  <c r="AH834" i="1"/>
  <c r="AI834" i="1" s="1" a="1"/>
  <c r="AI834" i="1" s="1"/>
  <c r="AG834" i="1"/>
  <c r="AF834" i="1"/>
  <c r="AE834" i="1"/>
  <c r="Z834" i="1"/>
  <c r="V834" i="1"/>
  <c r="T834" i="1"/>
  <c r="U834" i="1" s="1"/>
  <c r="T834" i="1" a="1"/>
  <c r="S834" i="1"/>
  <c r="R834" i="1" a="1"/>
  <c r="R834" i="1" s="1"/>
  <c r="P834" i="1"/>
  <c r="N834" i="1"/>
  <c r="AL833" i="1" a="1"/>
  <c r="AL833" i="1" s="1"/>
  <c r="AJ833" i="1"/>
  <c r="AJ833" i="1" a="1"/>
  <c r="AI833" i="1" a="1"/>
  <c r="AI833" i="1" s="1"/>
  <c r="AH833" i="1"/>
  <c r="AG833" i="1" s="1"/>
  <c r="AF833" i="1"/>
  <c r="AE833" i="1"/>
  <c r="AA833" i="1"/>
  <c r="Z833" i="1"/>
  <c r="Y833" i="1"/>
  <c r="V833" i="1"/>
  <c r="U833" i="1"/>
  <c r="T833" i="1" a="1"/>
  <c r="T833" i="1" s="1"/>
  <c r="S833" i="1"/>
  <c r="R833" i="1" a="1"/>
  <c r="R833" i="1" s="1"/>
  <c r="P833" i="1"/>
  <c r="N833" i="1"/>
  <c r="AJ832" i="1" a="1"/>
  <c r="AJ832" i="1" s="1"/>
  <c r="AE832" i="1"/>
  <c r="AF832" i="1" s="1"/>
  <c r="Y832" i="1" s="1"/>
  <c r="AA832" i="1"/>
  <c r="Z832" i="1"/>
  <c r="AH832" i="1" s="1"/>
  <c r="AG832" i="1" s="1"/>
  <c r="T832" i="1"/>
  <c r="T832" i="1" a="1"/>
  <c r="S832" i="1"/>
  <c r="R832" i="1" a="1"/>
  <c r="R832" i="1" s="1"/>
  <c r="P832" i="1"/>
  <c r="N832" i="1"/>
  <c r="AM831" i="1"/>
  <c r="AK831" i="1"/>
  <c r="AJ831" i="1"/>
  <c r="AJ831" i="1" a="1"/>
  <c r="AF831" i="1"/>
  <c r="AE831" i="1"/>
  <c r="Y831" i="1"/>
  <c r="V831" i="1"/>
  <c r="U831" i="1"/>
  <c r="T831" i="1"/>
  <c r="AL831" i="1" s="1" a="1"/>
  <c r="AL831" i="1" s="1"/>
  <c r="AN831" i="1" s="1"/>
  <c r="T831" i="1" a="1"/>
  <c r="S831" i="1"/>
  <c r="R831" i="1" a="1"/>
  <c r="R831" i="1" s="1"/>
  <c r="P831" i="1"/>
  <c r="N831" i="1"/>
  <c r="AJ830" i="1" a="1"/>
  <c r="AJ830" i="1" s="1"/>
  <c r="AK830" i="1" s="1"/>
  <c r="AE830" i="1"/>
  <c r="AF830" i="1" s="1"/>
  <c r="T830" i="1" a="1"/>
  <c r="T830" i="1" s="1"/>
  <c r="S830" i="1"/>
  <c r="R830" i="1" a="1"/>
  <c r="R830" i="1" s="1"/>
  <c r="P830" i="1"/>
  <c r="N830" i="1"/>
  <c r="AJ829" i="1" a="1"/>
  <c r="AJ829" i="1" s="1"/>
  <c r="AK829" i="1" s="1"/>
  <c r="AF829" i="1"/>
  <c r="AE829" i="1"/>
  <c r="Y829" i="1"/>
  <c r="V829" i="1"/>
  <c r="T829" i="1"/>
  <c r="U829" i="1" s="1"/>
  <c r="T829" i="1" a="1"/>
  <c r="S829" i="1"/>
  <c r="R829" i="1" a="1"/>
  <c r="R829" i="1" s="1"/>
  <c r="P829" i="1"/>
  <c r="N829" i="1"/>
  <c r="AM828" i="1"/>
  <c r="AL828" i="1"/>
  <c r="AN828" i="1" s="1"/>
  <c r="AK828" i="1"/>
  <c r="AJ828" i="1"/>
  <c r="AJ828" i="1" a="1"/>
  <c r="AE828" i="1"/>
  <c r="AF828" i="1" s="1"/>
  <c r="AA828" i="1"/>
  <c r="V828" i="1"/>
  <c r="U828" i="1"/>
  <c r="T828" i="1"/>
  <c r="AL828" i="1" s="1" a="1"/>
  <c r="T828" i="1" a="1"/>
  <c r="S828" i="1"/>
  <c r="R828" i="1"/>
  <c r="R828" i="1" a="1"/>
  <c r="P828" i="1"/>
  <c r="N828" i="1"/>
  <c r="AJ827" i="1" a="1"/>
  <c r="AJ827" i="1" s="1"/>
  <c r="AK827" i="1" s="1"/>
  <c r="AE827" i="1"/>
  <c r="AF827" i="1" s="1"/>
  <c r="V827" i="1"/>
  <c r="U827" i="1"/>
  <c r="T827" i="1" a="1"/>
  <c r="T827" i="1" s="1"/>
  <c r="AL827" i="1" s="1" a="1"/>
  <c r="AL827" i="1" s="1"/>
  <c r="S827" i="1"/>
  <c r="R827" i="1" a="1"/>
  <c r="R827" i="1" s="1"/>
  <c r="P827" i="1"/>
  <c r="N827" i="1"/>
  <c r="AN826" i="1"/>
  <c r="AL826" i="1"/>
  <c r="AM826" i="1" s="1"/>
  <c r="AL826" i="1" a="1"/>
  <c r="AJ826" i="1" a="1"/>
  <c r="AJ826" i="1" s="1"/>
  <c r="AF826" i="1"/>
  <c r="AE826" i="1"/>
  <c r="V826" i="1"/>
  <c r="U826" i="1"/>
  <c r="T826" i="1"/>
  <c r="T826" i="1" a="1"/>
  <c r="S826" i="1"/>
  <c r="R826" i="1" a="1"/>
  <c r="R826" i="1" s="1"/>
  <c r="P826" i="1"/>
  <c r="N826" i="1"/>
  <c r="AJ825" i="1" a="1"/>
  <c r="AJ825" i="1" s="1"/>
  <c r="AK825" i="1" s="1"/>
  <c r="AE825" i="1"/>
  <c r="AF825" i="1" s="1"/>
  <c r="V825" i="1"/>
  <c r="U825" i="1"/>
  <c r="T825" i="1"/>
  <c r="AL825" i="1" s="1" a="1"/>
  <c r="AL825" i="1" s="1"/>
  <c r="AN825" i="1" s="1"/>
  <c r="T825" i="1" a="1"/>
  <c r="S825" i="1"/>
  <c r="R825" i="1"/>
  <c r="R825" i="1" a="1"/>
  <c r="P825" i="1"/>
  <c r="N825" i="1"/>
  <c r="AK824" i="1"/>
  <c r="AJ824" i="1"/>
  <c r="AJ824" i="1" a="1"/>
  <c r="AF824" i="1"/>
  <c r="Y824" i="1" s="1"/>
  <c r="AE824" i="1"/>
  <c r="AA824" i="1"/>
  <c r="Z824" i="1"/>
  <c r="AH824" i="1" s="1"/>
  <c r="T824" i="1" a="1"/>
  <c r="T824" i="1" s="1"/>
  <c r="S824" i="1"/>
  <c r="R824" i="1"/>
  <c r="R824" i="1" a="1"/>
  <c r="P824" i="1"/>
  <c r="N824" i="1"/>
  <c r="AL823" i="1" a="1"/>
  <c r="AL823" i="1" s="1"/>
  <c r="AK823" i="1"/>
  <c r="AJ823" i="1"/>
  <c r="AJ823" i="1" a="1"/>
  <c r="AI823" i="1"/>
  <c r="AF823" i="1"/>
  <c r="AE823" i="1"/>
  <c r="Z823" i="1"/>
  <c r="AH823" i="1" s="1"/>
  <c r="AI823" i="1" s="1" a="1"/>
  <c r="Y823" i="1"/>
  <c r="V823" i="1"/>
  <c r="U823" i="1"/>
  <c r="T823" i="1" a="1"/>
  <c r="T823" i="1" s="1"/>
  <c r="S823" i="1"/>
  <c r="R823" i="1"/>
  <c r="R823" i="1" a="1"/>
  <c r="P823" i="1"/>
  <c r="N823" i="1"/>
  <c r="AK822" i="1"/>
  <c r="AJ822" i="1"/>
  <c r="AJ822" i="1" a="1"/>
  <c r="AG822" i="1"/>
  <c r="AF822" i="1"/>
  <c r="Y822" i="1" s="1"/>
  <c r="AE822" i="1"/>
  <c r="AA822" i="1"/>
  <c r="Z822" i="1"/>
  <c r="AH822" i="1" s="1"/>
  <c r="AI822" i="1" s="1" a="1"/>
  <c r="AI822" i="1" s="1"/>
  <c r="T822" i="1"/>
  <c r="T822" i="1" a="1"/>
  <c r="S822" i="1"/>
  <c r="R822" i="1" a="1"/>
  <c r="R822" i="1" s="1"/>
  <c r="P822" i="1"/>
  <c r="N822" i="1"/>
  <c r="AK821" i="1"/>
  <c r="AJ821" i="1" a="1"/>
  <c r="AJ821" i="1" s="1"/>
  <c r="AH821" i="1"/>
  <c r="AI821" i="1" s="1" a="1"/>
  <c r="AI821" i="1" s="1"/>
  <c r="AF821" i="1"/>
  <c r="Z821" i="1" s="1"/>
  <c r="AE821" i="1"/>
  <c r="AA821" i="1"/>
  <c r="Y821" i="1"/>
  <c r="T821" i="1"/>
  <c r="T821" i="1" a="1"/>
  <c r="S821" i="1"/>
  <c r="R821" i="1"/>
  <c r="R821" i="1" a="1"/>
  <c r="P821" i="1"/>
  <c r="N821" i="1"/>
  <c r="AJ820" i="1"/>
  <c r="AJ820" i="1" a="1"/>
  <c r="AE820" i="1"/>
  <c r="AF820" i="1" s="1"/>
  <c r="U820" i="1"/>
  <c r="T820" i="1"/>
  <c r="T820" i="1" a="1"/>
  <c r="S820" i="1"/>
  <c r="R820" i="1" a="1"/>
  <c r="R820" i="1" s="1"/>
  <c r="P820" i="1"/>
  <c r="N820" i="1"/>
  <c r="AL819" i="1" a="1"/>
  <c r="AL819" i="1" s="1"/>
  <c r="AK819" i="1"/>
  <c r="AJ819" i="1"/>
  <c r="AJ819" i="1" a="1"/>
  <c r="AG819" i="1"/>
  <c r="AE819" i="1"/>
  <c r="AF819" i="1" s="1"/>
  <c r="Z819" i="1" s="1"/>
  <c r="AH819" i="1" s="1"/>
  <c r="AI819" i="1" s="1" a="1"/>
  <c r="AI819" i="1" s="1"/>
  <c r="Y819" i="1"/>
  <c r="T819" i="1" a="1"/>
  <c r="T819" i="1" s="1"/>
  <c r="S819" i="1"/>
  <c r="R819" i="1"/>
  <c r="R819" i="1" a="1"/>
  <c r="P819" i="1"/>
  <c r="N819" i="1"/>
  <c r="AL818" i="1" a="1"/>
  <c r="AL818" i="1" s="1"/>
  <c r="AJ818" i="1" a="1"/>
  <c r="AJ818" i="1" s="1"/>
  <c r="AK818" i="1" s="1"/>
  <c r="AE818" i="1"/>
  <c r="AF818" i="1" s="1"/>
  <c r="Z818" i="1"/>
  <c r="AH818" i="1" s="1"/>
  <c r="T818" i="1" a="1"/>
  <c r="T818" i="1" s="1"/>
  <c r="S818" i="1"/>
  <c r="R818" i="1" a="1"/>
  <c r="R818" i="1" s="1"/>
  <c r="P818" i="1"/>
  <c r="N818" i="1"/>
  <c r="AJ817" i="1"/>
  <c r="AJ817" i="1" a="1"/>
  <c r="AF817" i="1"/>
  <c r="Y817" i="1" s="1"/>
  <c r="AE817" i="1"/>
  <c r="AA817" i="1"/>
  <c r="Z817" i="1"/>
  <c r="AH817" i="1" s="1"/>
  <c r="AG817" i="1" s="1"/>
  <c r="T817" i="1" a="1"/>
  <c r="T817" i="1" s="1"/>
  <c r="S817" i="1"/>
  <c r="R817" i="1" a="1"/>
  <c r="R817" i="1" s="1"/>
  <c r="P817" i="1"/>
  <c r="N817" i="1"/>
  <c r="AJ816" i="1" a="1"/>
  <c r="AJ816" i="1" s="1"/>
  <c r="AK816" i="1" s="1"/>
  <c r="AE816" i="1"/>
  <c r="AF816" i="1" s="1"/>
  <c r="AA816" i="1"/>
  <c r="Z816" i="1"/>
  <c r="AH816" i="1" s="1"/>
  <c r="Y816" i="1"/>
  <c r="U816" i="1"/>
  <c r="T816" i="1"/>
  <c r="T816" i="1" a="1"/>
  <c r="S816" i="1"/>
  <c r="R816" i="1" a="1"/>
  <c r="R816" i="1" s="1"/>
  <c r="P816" i="1"/>
  <c r="N816" i="1"/>
  <c r="AJ815" i="1" a="1"/>
  <c r="AJ815" i="1" s="1"/>
  <c r="AF815" i="1"/>
  <c r="AE815" i="1"/>
  <c r="T815" i="1" a="1"/>
  <c r="T815" i="1" s="1"/>
  <c r="S815" i="1"/>
  <c r="R815" i="1" a="1"/>
  <c r="R815" i="1" s="1"/>
  <c r="P815" i="1"/>
  <c r="N815" i="1"/>
  <c r="AK814" i="1"/>
  <c r="AJ814" i="1" a="1"/>
  <c r="AJ814" i="1" s="1"/>
  <c r="AF814" i="1"/>
  <c r="AE814" i="1"/>
  <c r="Y814" i="1"/>
  <c r="V814" i="1"/>
  <c r="T814" i="1"/>
  <c r="T814" i="1" a="1"/>
  <c r="S814" i="1"/>
  <c r="R814" i="1" a="1"/>
  <c r="R814" i="1" s="1"/>
  <c r="P814" i="1"/>
  <c r="N814" i="1"/>
  <c r="AJ813" i="1" a="1"/>
  <c r="AJ813" i="1" s="1"/>
  <c r="AK813" i="1" s="1"/>
  <c r="AF813" i="1"/>
  <c r="AE813" i="1"/>
  <c r="Y813" i="1"/>
  <c r="T813" i="1"/>
  <c r="T813" i="1" a="1"/>
  <c r="S813" i="1"/>
  <c r="R813" i="1"/>
  <c r="R813" i="1" a="1"/>
  <c r="P813" i="1"/>
  <c r="N813" i="1"/>
  <c r="AM812" i="1"/>
  <c r="AL812" i="1"/>
  <c r="AN812" i="1" s="1"/>
  <c r="AL812" i="1" a="1"/>
  <c r="AK812" i="1"/>
  <c r="AJ812" i="1"/>
  <c r="AJ812" i="1" a="1"/>
  <c r="AI812" i="1" a="1"/>
  <c r="AI812" i="1" s="1"/>
  <c r="AH812" i="1"/>
  <c r="AG812" i="1"/>
  <c r="AF812" i="1"/>
  <c r="AE812" i="1"/>
  <c r="AA812" i="1"/>
  <c r="Y812" i="1"/>
  <c r="U812" i="1"/>
  <c r="T812" i="1"/>
  <c r="V812" i="1" s="1"/>
  <c r="T812" i="1" a="1"/>
  <c r="S812" i="1"/>
  <c r="R812" i="1"/>
  <c r="R812" i="1" a="1"/>
  <c r="P812" i="1"/>
  <c r="N812" i="1"/>
  <c r="AJ811" i="1" a="1"/>
  <c r="AJ811" i="1" s="1"/>
  <c r="AK811" i="1" s="1"/>
  <c r="AE811" i="1"/>
  <c r="AF811" i="1" s="1"/>
  <c r="Y811" i="1" s="1"/>
  <c r="Z811" i="1"/>
  <c r="AH811" i="1" s="1"/>
  <c r="T811" i="1"/>
  <c r="T811" i="1" a="1"/>
  <c r="S811" i="1"/>
  <c r="R811" i="1"/>
  <c r="R811" i="1" a="1"/>
  <c r="P811" i="1"/>
  <c r="N811" i="1"/>
  <c r="AJ810" i="1"/>
  <c r="AJ810" i="1" a="1"/>
  <c r="AE810" i="1"/>
  <c r="AF810" i="1" s="1"/>
  <c r="AA810" i="1" s="1"/>
  <c r="U810" i="1"/>
  <c r="T810" i="1"/>
  <c r="T810" i="1" a="1"/>
  <c r="S810" i="1"/>
  <c r="R810" i="1"/>
  <c r="R810" i="1" a="1"/>
  <c r="P810" i="1"/>
  <c r="N810" i="1"/>
  <c r="AK809" i="1"/>
  <c r="AJ809" i="1" a="1"/>
  <c r="AJ809" i="1" s="1"/>
  <c r="AF809" i="1"/>
  <c r="AA809" i="1" s="1"/>
  <c r="AE809" i="1"/>
  <c r="Z809" i="1"/>
  <c r="AH809" i="1" s="1"/>
  <c r="Y809" i="1"/>
  <c r="V809" i="1"/>
  <c r="T809" i="1" a="1"/>
  <c r="T809" i="1" s="1"/>
  <c r="S809" i="1"/>
  <c r="R809" i="1" a="1"/>
  <c r="R809" i="1" s="1"/>
  <c r="P809" i="1"/>
  <c r="N809" i="1"/>
  <c r="AN808" i="1"/>
  <c r="AJ808" i="1"/>
  <c r="AJ808" i="1" a="1"/>
  <c r="AI808" i="1"/>
  <c r="AI808" i="1" a="1"/>
  <c r="AH808" i="1"/>
  <c r="AG808" i="1" s="1"/>
  <c r="AF808" i="1"/>
  <c r="Z808" i="1" s="1"/>
  <c r="AE808" i="1"/>
  <c r="AA808" i="1"/>
  <c r="Y808" i="1"/>
  <c r="U808" i="1"/>
  <c r="T808" i="1"/>
  <c r="AL808" i="1" s="1" a="1"/>
  <c r="AL808" i="1" s="1"/>
  <c r="AM808" i="1" s="1"/>
  <c r="T808" i="1" a="1"/>
  <c r="S808" i="1"/>
  <c r="R808" i="1"/>
  <c r="R808" i="1" a="1"/>
  <c r="P808" i="1"/>
  <c r="N808" i="1"/>
  <c r="AJ807" i="1"/>
  <c r="AJ807" i="1" a="1"/>
  <c r="AE807" i="1"/>
  <c r="AF807" i="1" s="1"/>
  <c r="Y807" i="1" s="1"/>
  <c r="Z807" i="1"/>
  <c r="AH807" i="1" s="1"/>
  <c r="T807" i="1"/>
  <c r="T807" i="1" a="1"/>
  <c r="S807" i="1"/>
  <c r="R807" i="1"/>
  <c r="R807" i="1" a="1"/>
  <c r="P807" i="1"/>
  <c r="N807" i="1"/>
  <c r="AN806" i="1"/>
  <c r="AM806" i="1"/>
  <c r="AL806" i="1" a="1"/>
  <c r="AL806" i="1" s="1"/>
  <c r="AK806" i="1"/>
  <c r="AJ806" i="1"/>
  <c r="AJ806" i="1" a="1"/>
  <c r="AI806" i="1" a="1"/>
  <c r="AI806" i="1" s="1"/>
  <c r="AH806" i="1"/>
  <c r="AG806" i="1" s="1"/>
  <c r="AE806" i="1"/>
  <c r="AF806" i="1" s="1"/>
  <c r="V806" i="1"/>
  <c r="T806" i="1"/>
  <c r="U806" i="1" s="1"/>
  <c r="T806" i="1" a="1"/>
  <c r="S806" i="1"/>
  <c r="R806" i="1" a="1"/>
  <c r="R806" i="1" s="1"/>
  <c r="P806" i="1"/>
  <c r="N806" i="1"/>
  <c r="AM805" i="1"/>
  <c r="AL805" i="1" a="1"/>
  <c r="AL805" i="1" s="1"/>
  <c r="AN805" i="1" s="1"/>
  <c r="AJ805" i="1" a="1"/>
  <c r="AJ805" i="1" s="1"/>
  <c r="AK805" i="1" s="1"/>
  <c r="AF805" i="1"/>
  <c r="AA805" i="1" s="1"/>
  <c r="AE805" i="1"/>
  <c r="Z805" i="1"/>
  <c r="AH805" i="1" s="1"/>
  <c r="Y805" i="1"/>
  <c r="V805" i="1"/>
  <c r="U805" i="1"/>
  <c r="T805" i="1" a="1"/>
  <c r="T805" i="1" s="1"/>
  <c r="S805" i="1"/>
  <c r="R805" i="1"/>
  <c r="R805" i="1" a="1"/>
  <c r="P805" i="1"/>
  <c r="N805" i="1"/>
  <c r="AJ804" i="1"/>
  <c r="AJ804" i="1" a="1"/>
  <c r="AG804" i="1"/>
  <c r="AF804" i="1"/>
  <c r="Y804" i="1" s="1"/>
  <c r="AE804" i="1"/>
  <c r="AA804" i="1"/>
  <c r="Z804" i="1"/>
  <c r="AH804" i="1" s="1"/>
  <c r="AI804" i="1" s="1" a="1"/>
  <c r="AI804" i="1" s="1"/>
  <c r="T804" i="1" a="1"/>
  <c r="T804" i="1" s="1"/>
  <c r="S804" i="1"/>
  <c r="R804" i="1" a="1"/>
  <c r="R804" i="1" s="1"/>
  <c r="P804" i="1"/>
  <c r="N804" i="1"/>
  <c r="AL803" i="1" a="1"/>
  <c r="AL803" i="1" s="1"/>
  <c r="AK803" i="1"/>
  <c r="AJ803" i="1" a="1"/>
  <c r="AJ803" i="1" s="1"/>
  <c r="AI803" i="1"/>
  <c r="AH803" i="1"/>
  <c r="AI803" i="1" s="1" a="1"/>
  <c r="AG803" i="1"/>
  <c r="AF803" i="1"/>
  <c r="Z803" i="1" s="1"/>
  <c r="AE803" i="1"/>
  <c r="AA803" i="1"/>
  <c r="Y803" i="1"/>
  <c r="T803" i="1"/>
  <c r="V803" i="1" s="1"/>
  <c r="T803" i="1" a="1"/>
  <c r="S803" i="1"/>
  <c r="R803" i="1"/>
  <c r="R803" i="1" a="1"/>
  <c r="P803" i="1"/>
  <c r="N803" i="1"/>
  <c r="AL802" i="1" a="1"/>
  <c r="AL802" i="1" s="1"/>
  <c r="AJ802" i="1"/>
  <c r="AJ802" i="1" a="1"/>
  <c r="AF802" i="1"/>
  <c r="AE802" i="1"/>
  <c r="U802" i="1"/>
  <c r="T802" i="1"/>
  <c r="T802" i="1" a="1"/>
  <c r="S802" i="1"/>
  <c r="R802" i="1"/>
  <c r="R802" i="1" a="1"/>
  <c r="P802" i="1"/>
  <c r="N802" i="1"/>
  <c r="AL801" i="1" a="1"/>
  <c r="AL801" i="1" s="1"/>
  <c r="AK801" i="1"/>
  <c r="AJ801" i="1"/>
  <c r="AJ801" i="1" a="1"/>
  <c r="AG801" i="1"/>
  <c r="AF801" i="1"/>
  <c r="Z801" i="1" s="1"/>
  <c r="AH801" i="1" s="1"/>
  <c r="AI801" i="1" s="1" a="1"/>
  <c r="AI801" i="1" s="1"/>
  <c r="AE801" i="1"/>
  <c r="AA801" i="1"/>
  <c r="Y801" i="1"/>
  <c r="T801" i="1" a="1"/>
  <c r="T801" i="1" s="1"/>
  <c r="S801" i="1"/>
  <c r="R801" i="1"/>
  <c r="R801" i="1" a="1"/>
  <c r="P801" i="1"/>
  <c r="N801" i="1"/>
  <c r="AL800" i="1" a="1"/>
  <c r="AL800" i="1" s="1"/>
  <c r="AJ800" i="1" a="1"/>
  <c r="AJ800" i="1" s="1"/>
  <c r="AE800" i="1"/>
  <c r="AF800" i="1" s="1"/>
  <c r="AA800" i="1" s="1"/>
  <c r="Y800" i="1"/>
  <c r="T800" i="1" a="1"/>
  <c r="T800" i="1" s="1"/>
  <c r="S800" i="1"/>
  <c r="R800" i="1" a="1"/>
  <c r="R800" i="1" s="1"/>
  <c r="P800" i="1"/>
  <c r="N800" i="1"/>
  <c r="AL799" i="1"/>
  <c r="AL799" i="1" a="1"/>
  <c r="AJ799" i="1"/>
  <c r="AK799" i="1" s="1"/>
  <c r="AJ799" i="1" a="1"/>
  <c r="AF799" i="1"/>
  <c r="Y799" i="1" s="1"/>
  <c r="AE799" i="1"/>
  <c r="AA799" i="1"/>
  <c r="U799" i="1"/>
  <c r="T799" i="1" a="1"/>
  <c r="T799" i="1" s="1"/>
  <c r="V799" i="1" s="1"/>
  <c r="S799" i="1"/>
  <c r="R799" i="1"/>
  <c r="R799" i="1" a="1"/>
  <c r="P799" i="1"/>
  <c r="N799" i="1"/>
  <c r="AJ798" i="1" a="1"/>
  <c r="AJ798" i="1" s="1"/>
  <c r="AK798" i="1" s="1"/>
  <c r="AI798" i="1"/>
  <c r="AI798" i="1" a="1"/>
  <c r="AE798" i="1"/>
  <c r="AF798" i="1" s="1"/>
  <c r="AA798" i="1"/>
  <c r="Z798" i="1"/>
  <c r="AH798" i="1" s="1"/>
  <c r="AG798" i="1" s="1"/>
  <c r="Y798" i="1"/>
  <c r="U798" i="1"/>
  <c r="T798" i="1"/>
  <c r="AL798" i="1" s="1" a="1"/>
  <c r="AL798" i="1" s="1"/>
  <c r="T798" i="1" a="1"/>
  <c r="S798" i="1"/>
  <c r="R798" i="1"/>
  <c r="R798" i="1" a="1"/>
  <c r="P798" i="1"/>
  <c r="N798" i="1"/>
  <c r="AN797" i="1"/>
  <c r="AM797" i="1"/>
  <c r="AJ797" i="1" a="1"/>
  <c r="AJ797" i="1" s="1"/>
  <c r="AI797" i="1" a="1"/>
  <c r="AI797" i="1" s="1"/>
  <c r="AH797" i="1"/>
  <c r="AG797" i="1" s="1"/>
  <c r="AF797" i="1"/>
  <c r="AE797" i="1"/>
  <c r="V797" i="1"/>
  <c r="U797" i="1"/>
  <c r="T797" i="1"/>
  <c r="AL797" i="1" s="1" a="1"/>
  <c r="AL797" i="1" s="1"/>
  <c r="T797" i="1" a="1"/>
  <c r="S797" i="1"/>
  <c r="R797" i="1" a="1"/>
  <c r="R797" i="1" s="1"/>
  <c r="P797" i="1"/>
  <c r="N797" i="1"/>
  <c r="AN796" i="1"/>
  <c r="AM796" i="1"/>
  <c r="AL796" i="1" a="1"/>
  <c r="AL796" i="1" s="1"/>
  <c r="AJ796" i="1" a="1"/>
  <c r="AJ796" i="1" s="1"/>
  <c r="AK796" i="1" s="1"/>
  <c r="AF796" i="1"/>
  <c r="Z796" i="1" s="1"/>
  <c r="AH796" i="1" s="1"/>
  <c r="AE796" i="1"/>
  <c r="AA796" i="1"/>
  <c r="V796" i="1"/>
  <c r="U796" i="1"/>
  <c r="T796" i="1" a="1"/>
  <c r="T796" i="1" s="1"/>
  <c r="S796" i="1"/>
  <c r="R796" i="1"/>
  <c r="R796" i="1" a="1"/>
  <c r="P796" i="1"/>
  <c r="N796" i="1"/>
  <c r="AJ795" i="1"/>
  <c r="AJ795" i="1" a="1"/>
  <c r="AF795" i="1"/>
  <c r="AE795" i="1"/>
  <c r="T795" i="1" a="1"/>
  <c r="T795" i="1" s="1"/>
  <c r="S795" i="1"/>
  <c r="R795" i="1"/>
  <c r="R795" i="1" a="1"/>
  <c r="P795" i="1"/>
  <c r="N795" i="1"/>
  <c r="AL794" i="1" a="1"/>
  <c r="AL794" i="1" s="1"/>
  <c r="AJ794" i="1" a="1"/>
  <c r="AJ794" i="1" s="1"/>
  <c r="AK794" i="1" s="1"/>
  <c r="AE794" i="1"/>
  <c r="AF794" i="1" s="1"/>
  <c r="Y794" i="1"/>
  <c r="U794" i="1"/>
  <c r="T794" i="1"/>
  <c r="V794" i="1" s="1"/>
  <c r="T794" i="1" a="1"/>
  <c r="S794" i="1"/>
  <c r="R794" i="1"/>
  <c r="R794" i="1" a="1"/>
  <c r="P794" i="1"/>
  <c r="N794" i="1"/>
  <c r="AN793" i="1"/>
  <c r="AJ793" i="1"/>
  <c r="AJ793" i="1" a="1"/>
  <c r="AE793" i="1"/>
  <c r="AF793" i="1" s="1"/>
  <c r="V793" i="1"/>
  <c r="T793" i="1"/>
  <c r="AL793" i="1" s="1" a="1"/>
  <c r="AL793" i="1" s="1"/>
  <c r="AM793" i="1" s="1"/>
  <c r="T793" i="1" a="1"/>
  <c r="S793" i="1"/>
  <c r="R793" i="1"/>
  <c r="R793" i="1" a="1"/>
  <c r="P793" i="1"/>
  <c r="N793" i="1"/>
  <c r="AK792" i="1"/>
  <c r="AJ792" i="1"/>
  <c r="AJ792" i="1" a="1"/>
  <c r="AH792" i="1"/>
  <c r="AG792" i="1" s="1"/>
  <c r="AE792" i="1"/>
  <c r="AF792" i="1" s="1"/>
  <c r="Z792" i="1" s="1"/>
  <c r="Y792" i="1"/>
  <c r="T792" i="1"/>
  <c r="T792" i="1" a="1"/>
  <c r="S792" i="1"/>
  <c r="R792" i="1"/>
  <c r="R792" i="1" a="1"/>
  <c r="P792" i="1"/>
  <c r="N792" i="1"/>
  <c r="AJ791" i="1" a="1"/>
  <c r="AJ791" i="1" s="1"/>
  <c r="AI791" i="1"/>
  <c r="AI791" i="1" a="1"/>
  <c r="AH791" i="1"/>
  <c r="AG791" i="1" s="1"/>
  <c r="AF791" i="1"/>
  <c r="AA791" i="1" s="1"/>
  <c r="AE791" i="1"/>
  <c r="Y791" i="1"/>
  <c r="U791" i="1"/>
  <c r="T791" i="1"/>
  <c r="T791" i="1" a="1"/>
  <c r="S791" i="1"/>
  <c r="R791" i="1"/>
  <c r="R791" i="1" a="1"/>
  <c r="P791" i="1"/>
  <c r="N791" i="1"/>
  <c r="AJ790" i="1" a="1"/>
  <c r="AJ790" i="1" s="1"/>
  <c r="AI790" i="1" a="1"/>
  <c r="AI790" i="1" s="1"/>
  <c r="AH790" i="1"/>
  <c r="AG790" i="1" s="1"/>
  <c r="AF790" i="1"/>
  <c r="AE790" i="1"/>
  <c r="Z790" i="1"/>
  <c r="T790" i="1"/>
  <c r="T790" i="1" a="1"/>
  <c r="S790" i="1"/>
  <c r="R790" i="1" a="1"/>
  <c r="R790" i="1" s="1"/>
  <c r="P790" i="1"/>
  <c r="N790" i="1"/>
  <c r="AJ789" i="1"/>
  <c r="AJ789" i="1" a="1"/>
  <c r="AF789" i="1"/>
  <c r="Y789" i="1" s="1"/>
  <c r="AE789" i="1"/>
  <c r="AA789" i="1"/>
  <c r="T789" i="1" a="1"/>
  <c r="T789" i="1" s="1"/>
  <c r="S789" i="1"/>
  <c r="R789" i="1" a="1"/>
  <c r="R789" i="1" s="1"/>
  <c r="P789" i="1"/>
  <c r="N789" i="1"/>
  <c r="AJ788" i="1"/>
  <c r="AJ788" i="1" a="1"/>
  <c r="AE788" i="1"/>
  <c r="AF788" i="1" s="1"/>
  <c r="AA788" i="1"/>
  <c r="Z788" i="1"/>
  <c r="AH788" i="1" s="1"/>
  <c r="Y788" i="1"/>
  <c r="T788" i="1"/>
  <c r="AK788" i="1" s="1"/>
  <c r="T788" i="1" a="1"/>
  <c r="S788" i="1"/>
  <c r="R788" i="1" a="1"/>
  <c r="R788" i="1" s="1"/>
  <c r="P788" i="1"/>
  <c r="N788" i="1"/>
  <c r="AM787" i="1"/>
  <c r="AL787" i="1" a="1"/>
  <c r="AL787" i="1" s="1"/>
  <c r="AN787" i="1" s="1"/>
  <c r="AJ787" i="1" a="1"/>
  <c r="AJ787" i="1" s="1"/>
  <c r="AK787" i="1" s="1"/>
  <c r="AF787" i="1"/>
  <c r="AE787" i="1"/>
  <c r="V787" i="1"/>
  <c r="U787" i="1"/>
  <c r="T787" i="1" a="1"/>
  <c r="T787" i="1" s="1"/>
  <c r="S787" i="1"/>
  <c r="R787" i="1" a="1"/>
  <c r="R787" i="1" s="1"/>
  <c r="P787" i="1"/>
  <c r="N787" i="1"/>
  <c r="AJ786" i="1"/>
  <c r="AK786" i="1" s="1"/>
  <c r="AJ786" i="1" a="1"/>
  <c r="AF786" i="1"/>
  <c r="Y786" i="1" s="1"/>
  <c r="AE786" i="1"/>
  <c r="AA786" i="1"/>
  <c r="Z786" i="1"/>
  <c r="AH786" i="1" s="1"/>
  <c r="V786" i="1"/>
  <c r="T786" i="1"/>
  <c r="T786" i="1" a="1"/>
  <c r="S786" i="1"/>
  <c r="R786" i="1" a="1"/>
  <c r="R786" i="1" s="1"/>
  <c r="P786" i="1"/>
  <c r="N786" i="1"/>
  <c r="AJ785" i="1" a="1"/>
  <c r="AJ785" i="1" s="1"/>
  <c r="AE785" i="1"/>
  <c r="AF785" i="1" s="1"/>
  <c r="T785" i="1"/>
  <c r="T785" i="1" a="1"/>
  <c r="S785" i="1"/>
  <c r="R785" i="1" a="1"/>
  <c r="R785" i="1" s="1"/>
  <c r="P785" i="1"/>
  <c r="N785" i="1"/>
  <c r="AJ784" i="1"/>
  <c r="AK784" i="1" s="1"/>
  <c r="AJ784" i="1" a="1"/>
  <c r="AF784" i="1"/>
  <c r="Y784" i="1" s="1"/>
  <c r="AE784" i="1"/>
  <c r="AA784" i="1"/>
  <c r="T784" i="1" a="1"/>
  <c r="T784" i="1" s="1"/>
  <c r="S784" i="1"/>
  <c r="R784" i="1"/>
  <c r="R784" i="1" a="1"/>
  <c r="P784" i="1"/>
  <c r="N784" i="1"/>
  <c r="AJ783" i="1"/>
  <c r="AK783" i="1" s="1"/>
  <c r="AJ783" i="1" a="1"/>
  <c r="AF783" i="1"/>
  <c r="Z783" i="1" s="1"/>
  <c r="AH783" i="1" s="1"/>
  <c r="AG783" i="1" s="1"/>
  <c r="AE783" i="1"/>
  <c r="AA783" i="1"/>
  <c r="T783" i="1"/>
  <c r="T783" i="1" a="1"/>
  <c r="S783" i="1"/>
  <c r="R783" i="1"/>
  <c r="R783" i="1" a="1"/>
  <c r="P783" i="1"/>
  <c r="N783" i="1"/>
  <c r="AK782" i="1"/>
  <c r="AJ782" i="1" a="1"/>
  <c r="AJ782" i="1" s="1"/>
  <c r="AF782" i="1"/>
  <c r="AE782" i="1"/>
  <c r="Y782" i="1"/>
  <c r="T782" i="1" a="1"/>
  <c r="T782" i="1" s="1"/>
  <c r="S782" i="1"/>
  <c r="R782" i="1" a="1"/>
  <c r="R782" i="1" s="1"/>
  <c r="P782" i="1"/>
  <c r="N782" i="1"/>
  <c r="AL781" i="1"/>
  <c r="AL781" i="1" a="1"/>
  <c r="AJ781" i="1"/>
  <c r="AK781" i="1" s="1"/>
  <c r="AJ781" i="1" a="1"/>
  <c r="AF781" i="1"/>
  <c r="Y781" i="1" s="1"/>
  <c r="AE781" i="1"/>
  <c r="AA781" i="1"/>
  <c r="Z781" i="1"/>
  <c r="AH781" i="1" s="1"/>
  <c r="V781" i="1"/>
  <c r="U781" i="1"/>
  <c r="T781" i="1" a="1"/>
  <c r="T781" i="1" s="1"/>
  <c r="S781" i="1"/>
  <c r="R781" i="1" a="1"/>
  <c r="R781" i="1" s="1"/>
  <c r="P781" i="1"/>
  <c r="N781" i="1"/>
  <c r="AJ780" i="1" a="1"/>
  <c r="AJ780" i="1" s="1"/>
  <c r="AK780" i="1" s="1"/>
  <c r="AE780" i="1"/>
  <c r="AF780" i="1" s="1"/>
  <c r="T780" i="1" a="1"/>
  <c r="T780" i="1" s="1"/>
  <c r="S780" i="1"/>
  <c r="R780" i="1"/>
  <c r="R780" i="1" a="1"/>
  <c r="P780" i="1"/>
  <c r="N780" i="1"/>
  <c r="AL779" i="1"/>
  <c r="AJ779" i="1" a="1"/>
  <c r="AJ779" i="1" s="1"/>
  <c r="AK779" i="1" s="1"/>
  <c r="AH779" i="1"/>
  <c r="AI779" i="1" s="1" a="1"/>
  <c r="AI779" i="1" s="1"/>
  <c r="AG779" i="1"/>
  <c r="AE779" i="1"/>
  <c r="AF779" i="1" s="1"/>
  <c r="AA779" i="1" s="1"/>
  <c r="Z779" i="1"/>
  <c r="V779" i="1"/>
  <c r="U779" i="1"/>
  <c r="T779" i="1"/>
  <c r="AL779" i="1" s="1" a="1"/>
  <c r="T779" i="1" a="1"/>
  <c r="S779" i="1"/>
  <c r="R779" i="1" a="1"/>
  <c r="R779" i="1" s="1"/>
  <c r="P779" i="1"/>
  <c r="N779" i="1"/>
  <c r="AN778" i="1"/>
  <c r="AJ778" i="1" a="1"/>
  <c r="AJ778" i="1" s="1"/>
  <c r="AK778" i="1" s="1"/>
  <c r="AF778" i="1"/>
  <c r="U778" i="1"/>
  <c r="T778" i="1"/>
  <c r="AL778" i="1" s="1" a="1"/>
  <c r="AL778" i="1" s="1"/>
  <c r="AM778" i="1" s="1"/>
  <c r="T778" i="1" a="1"/>
  <c r="S778" i="1"/>
  <c r="R778" i="1"/>
  <c r="R778" i="1" a="1"/>
  <c r="P778" i="1"/>
  <c r="N778" i="1"/>
  <c r="AN777" i="1"/>
  <c r="AL777" i="1" a="1"/>
  <c r="AL777" i="1" s="1"/>
  <c r="AM777" i="1" s="1"/>
  <c r="AK777" i="1"/>
  <c r="AJ777" i="1"/>
  <c r="AJ777" i="1" a="1"/>
  <c r="AE777" i="1"/>
  <c r="AF777" i="1" s="1"/>
  <c r="Z777" i="1"/>
  <c r="AH777" i="1" s="1"/>
  <c r="U777" i="1"/>
  <c r="T777" i="1" a="1"/>
  <c r="T777" i="1" s="1"/>
  <c r="V777" i="1" s="1"/>
  <c r="S777" i="1"/>
  <c r="R777" i="1" a="1"/>
  <c r="R777" i="1" s="1"/>
  <c r="P777" i="1"/>
  <c r="N777" i="1"/>
  <c r="AJ776" i="1"/>
  <c r="AJ776" i="1" a="1"/>
  <c r="AF776" i="1"/>
  <c r="AE776" i="1"/>
  <c r="Y776" i="1"/>
  <c r="T776" i="1"/>
  <c r="T776" i="1" a="1"/>
  <c r="S776" i="1"/>
  <c r="R776" i="1"/>
  <c r="R776" i="1" a="1"/>
  <c r="P776" i="1"/>
  <c r="N776" i="1"/>
  <c r="AJ775" i="1"/>
  <c r="AK775" i="1" s="1"/>
  <c r="AJ775" i="1" a="1"/>
  <c r="AG775" i="1"/>
  <c r="AE775" i="1"/>
  <c r="AF775" i="1" s="1"/>
  <c r="Y775" i="1" s="1"/>
  <c r="AA775" i="1"/>
  <c r="Z775" i="1"/>
  <c r="AH775" i="1" s="1"/>
  <c r="AI775" i="1" s="1" a="1"/>
  <c r="AI775" i="1" s="1"/>
  <c r="T775" i="1" a="1"/>
  <c r="T775" i="1" s="1"/>
  <c r="S775" i="1"/>
  <c r="R775" i="1"/>
  <c r="R775" i="1" a="1"/>
  <c r="P775" i="1"/>
  <c r="N775" i="1"/>
  <c r="AL774" i="1"/>
  <c r="AL774" i="1" a="1"/>
  <c r="AJ774" i="1" a="1"/>
  <c r="AJ774" i="1" s="1"/>
  <c r="AK774" i="1" s="1"/>
  <c r="AF774" i="1"/>
  <c r="AE774" i="1"/>
  <c r="V774" i="1"/>
  <c r="U774" i="1"/>
  <c r="T774" i="1"/>
  <c r="T774" i="1" a="1"/>
  <c r="S774" i="1"/>
  <c r="R774" i="1"/>
  <c r="R774" i="1" a="1"/>
  <c r="P774" i="1"/>
  <c r="N774" i="1"/>
  <c r="AL773" i="1" a="1"/>
  <c r="AL773" i="1" s="1"/>
  <c r="AJ773" i="1"/>
  <c r="AJ773" i="1" a="1"/>
  <c r="AH773" i="1"/>
  <c r="AG773" i="1" s="1"/>
  <c r="AF773" i="1"/>
  <c r="AE773" i="1"/>
  <c r="AA773" i="1"/>
  <c r="Z773" i="1"/>
  <c r="Y773" i="1"/>
  <c r="T773" i="1"/>
  <c r="V773" i="1" s="1"/>
  <c r="T773" i="1" a="1"/>
  <c r="S773" i="1"/>
  <c r="R773" i="1" a="1"/>
  <c r="R773" i="1" s="1"/>
  <c r="P773" i="1"/>
  <c r="N773" i="1"/>
  <c r="AJ772" i="1" a="1"/>
  <c r="AJ772" i="1" s="1"/>
  <c r="AK772" i="1" s="1"/>
  <c r="AH772" i="1"/>
  <c r="AF772" i="1"/>
  <c r="AE772" i="1"/>
  <c r="Z772" i="1"/>
  <c r="U772" i="1"/>
  <c r="T772" i="1" a="1"/>
  <c r="T772" i="1" s="1"/>
  <c r="S772" i="1"/>
  <c r="R772" i="1"/>
  <c r="R772" i="1" a="1"/>
  <c r="P772" i="1"/>
  <c r="N772" i="1"/>
  <c r="AJ771" i="1"/>
  <c r="AJ771" i="1" a="1"/>
  <c r="AF771" i="1"/>
  <c r="AE771" i="1"/>
  <c r="Y771" i="1"/>
  <c r="V771" i="1"/>
  <c r="T771" i="1" a="1"/>
  <c r="T771" i="1" s="1"/>
  <c r="S771" i="1"/>
  <c r="R771" i="1"/>
  <c r="R771" i="1" a="1"/>
  <c r="P771" i="1"/>
  <c r="N771" i="1"/>
  <c r="AJ770" i="1" a="1"/>
  <c r="AJ770" i="1" s="1"/>
  <c r="AE770" i="1"/>
  <c r="AF770" i="1" s="1"/>
  <c r="T770" i="1" a="1"/>
  <c r="T770" i="1" s="1"/>
  <c r="S770" i="1"/>
  <c r="R770" i="1" a="1"/>
  <c r="R770" i="1" s="1"/>
  <c r="P770" i="1"/>
  <c r="N770" i="1"/>
  <c r="AJ769" i="1" a="1"/>
  <c r="AJ769" i="1" s="1"/>
  <c r="AF769" i="1"/>
  <c r="AE769" i="1"/>
  <c r="Z769" i="1"/>
  <c r="AH769" i="1" s="1"/>
  <c r="Y769" i="1"/>
  <c r="T769" i="1"/>
  <c r="T769" i="1" a="1"/>
  <c r="S769" i="1"/>
  <c r="R769" i="1" a="1"/>
  <c r="R769" i="1" s="1"/>
  <c r="P769" i="1"/>
  <c r="N769" i="1"/>
  <c r="AL768" i="1" a="1"/>
  <c r="AL768" i="1" s="1"/>
  <c r="AJ768" i="1" a="1"/>
  <c r="AJ768" i="1" s="1"/>
  <c r="AK768" i="1" s="1"/>
  <c r="AH768" i="1"/>
  <c r="AG768" i="1"/>
  <c r="AF768" i="1"/>
  <c r="Z768" i="1" s="1"/>
  <c r="AE768" i="1"/>
  <c r="AA768" i="1"/>
  <c r="Y768" i="1"/>
  <c r="U768" i="1"/>
  <c r="T768" i="1" a="1"/>
  <c r="T768" i="1" s="1"/>
  <c r="V768" i="1" s="1"/>
  <c r="S768" i="1"/>
  <c r="R768" i="1"/>
  <c r="R768" i="1" a="1"/>
  <c r="P768" i="1"/>
  <c r="N768" i="1"/>
  <c r="AJ767" i="1" a="1"/>
  <c r="AJ767" i="1" s="1"/>
  <c r="AF767" i="1"/>
  <c r="AE767" i="1"/>
  <c r="T767" i="1"/>
  <c r="T767" i="1" a="1"/>
  <c r="S767" i="1"/>
  <c r="R767" i="1"/>
  <c r="R767" i="1" a="1"/>
  <c r="P767" i="1"/>
  <c r="N767" i="1"/>
  <c r="AL766" i="1" a="1"/>
  <c r="AL766" i="1" s="1"/>
  <c r="AJ766" i="1" a="1"/>
  <c r="AJ766" i="1" s="1"/>
  <c r="AF766" i="1"/>
  <c r="AE766" i="1"/>
  <c r="Z766" i="1"/>
  <c r="AH766" i="1" s="1"/>
  <c r="T766" i="1"/>
  <c r="T766" i="1" a="1"/>
  <c r="S766" i="1"/>
  <c r="R766" i="1" a="1"/>
  <c r="R766" i="1" s="1"/>
  <c r="P766" i="1"/>
  <c r="N766" i="1"/>
  <c r="AL765" i="1" a="1"/>
  <c r="AL765" i="1" s="1"/>
  <c r="AJ765" i="1" a="1"/>
  <c r="AJ765" i="1" s="1"/>
  <c r="AK765" i="1" s="1"/>
  <c r="AG765" i="1"/>
  <c r="AF765" i="1"/>
  <c r="Y765" i="1" s="1"/>
  <c r="AE765" i="1"/>
  <c r="AA765" i="1"/>
  <c r="Z765" i="1"/>
  <c r="AH765" i="1" s="1"/>
  <c r="AI765" i="1" s="1" a="1"/>
  <c r="AI765" i="1" s="1"/>
  <c r="T765" i="1"/>
  <c r="T765" i="1" a="1"/>
  <c r="S765" i="1"/>
  <c r="R765" i="1" a="1"/>
  <c r="R765" i="1" s="1"/>
  <c r="P765" i="1"/>
  <c r="N765" i="1"/>
  <c r="AL764" i="1"/>
  <c r="AJ764" i="1"/>
  <c r="AK764" i="1" s="1"/>
  <c r="AJ764" i="1" a="1"/>
  <c r="AE764" i="1"/>
  <c r="AF764" i="1" s="1"/>
  <c r="V764" i="1"/>
  <c r="U764" i="1"/>
  <c r="T764" i="1"/>
  <c r="AL764" i="1" s="1" a="1"/>
  <c r="T764" i="1" a="1"/>
  <c r="S764" i="1"/>
  <c r="R764" i="1" a="1"/>
  <c r="R764" i="1" s="1"/>
  <c r="P764" i="1"/>
  <c r="N764" i="1"/>
  <c r="AL763" i="1" a="1"/>
  <c r="AL763" i="1" s="1"/>
  <c r="AK763" i="1"/>
  <c r="AJ763" i="1"/>
  <c r="AJ763" i="1" a="1"/>
  <c r="AI763" i="1" a="1"/>
  <c r="AI763" i="1" s="1"/>
  <c r="AE763" i="1"/>
  <c r="AF763" i="1" s="1"/>
  <c r="AA763" i="1"/>
  <c r="Z763" i="1"/>
  <c r="AH763" i="1" s="1"/>
  <c r="AG763" i="1" s="1"/>
  <c r="Y763" i="1"/>
  <c r="V763" i="1"/>
  <c r="U763" i="1"/>
  <c r="T763" i="1" a="1"/>
  <c r="T763" i="1" s="1"/>
  <c r="S763" i="1"/>
  <c r="R763" i="1" a="1"/>
  <c r="R763" i="1" s="1"/>
  <c r="P763" i="1"/>
  <c r="N763" i="1"/>
  <c r="AL762" i="1"/>
  <c r="AJ762" i="1" a="1"/>
  <c r="AJ762" i="1" s="1"/>
  <c r="AK762" i="1" s="1"/>
  <c r="AE762" i="1"/>
  <c r="AF762" i="1" s="1"/>
  <c r="AA762" i="1"/>
  <c r="V762" i="1"/>
  <c r="U762" i="1"/>
  <c r="T762" i="1"/>
  <c r="AL762" i="1" s="1" a="1"/>
  <c r="T762" i="1" a="1"/>
  <c r="S762" i="1"/>
  <c r="R762" i="1"/>
  <c r="R762" i="1" a="1"/>
  <c r="P762" i="1"/>
  <c r="N762" i="1"/>
  <c r="AJ761" i="1"/>
  <c r="AK761" i="1" s="1"/>
  <c r="AJ761" i="1" a="1"/>
  <c r="AH761" i="1"/>
  <c r="AF761" i="1"/>
  <c r="Y761" i="1" s="1"/>
  <c r="AE761" i="1"/>
  <c r="Z761" i="1"/>
  <c r="T761" i="1"/>
  <c r="T761" i="1" a="1"/>
  <c r="S761" i="1"/>
  <c r="R761" i="1" a="1"/>
  <c r="R761" i="1" s="1"/>
  <c r="P761" i="1"/>
  <c r="N761" i="1"/>
  <c r="AL760" i="1" a="1"/>
  <c r="AL760" i="1" s="1"/>
  <c r="AJ760" i="1" a="1"/>
  <c r="AJ760" i="1" s="1"/>
  <c r="AK760" i="1" s="1"/>
  <c r="AE760" i="1"/>
  <c r="AF760" i="1" s="1"/>
  <c r="Z760" i="1"/>
  <c r="AH760" i="1" s="1"/>
  <c r="V760" i="1"/>
  <c r="U760" i="1"/>
  <c r="T760" i="1" a="1"/>
  <c r="T760" i="1" s="1"/>
  <c r="S760" i="1"/>
  <c r="R760" i="1"/>
  <c r="R760" i="1" a="1"/>
  <c r="P760" i="1"/>
  <c r="N760" i="1"/>
  <c r="AK759" i="1"/>
  <c r="AJ759" i="1"/>
  <c r="AJ759" i="1" a="1"/>
  <c r="AG759" i="1"/>
  <c r="AF759" i="1"/>
  <c r="AE759" i="1"/>
  <c r="AA759" i="1"/>
  <c r="Z759" i="1"/>
  <c r="AH759" i="1" s="1"/>
  <c r="AI759" i="1" s="1" a="1"/>
  <c r="AI759" i="1" s="1"/>
  <c r="Y759" i="1"/>
  <c r="T759" i="1" a="1"/>
  <c r="T759" i="1" s="1"/>
  <c r="S759" i="1"/>
  <c r="R759" i="1" a="1"/>
  <c r="R759" i="1" s="1"/>
  <c r="P759" i="1"/>
  <c r="N759" i="1"/>
  <c r="AJ758" i="1" a="1"/>
  <c r="AJ758" i="1" s="1"/>
  <c r="AK758" i="1" s="1"/>
  <c r="AE758" i="1"/>
  <c r="AF758" i="1" s="1"/>
  <c r="Y758" i="1" s="1"/>
  <c r="Z758" i="1"/>
  <c r="AH758" i="1" s="1"/>
  <c r="AG758" i="1" s="1"/>
  <c r="T758" i="1"/>
  <c r="T758" i="1" a="1"/>
  <c r="S758" i="1"/>
  <c r="R758" i="1" a="1"/>
  <c r="R758" i="1" s="1"/>
  <c r="P758" i="1"/>
  <c r="N758" i="1"/>
  <c r="AL757" i="1" a="1"/>
  <c r="AL757" i="1" s="1"/>
  <c r="AJ757" i="1"/>
  <c r="AK757" i="1" s="1"/>
  <c r="AJ757" i="1" a="1"/>
  <c r="AE757" i="1"/>
  <c r="AF757" i="1" s="1"/>
  <c r="V757" i="1"/>
  <c r="U757" i="1"/>
  <c r="T757" i="1" a="1"/>
  <c r="T757" i="1" s="1"/>
  <c r="S757" i="1"/>
  <c r="R757" i="1"/>
  <c r="R757" i="1" a="1"/>
  <c r="P757" i="1"/>
  <c r="N757" i="1"/>
  <c r="AJ756" i="1" a="1"/>
  <c r="AJ756" i="1" s="1"/>
  <c r="AK756" i="1" s="1"/>
  <c r="AF756" i="1"/>
  <c r="AE756" i="1"/>
  <c r="AA756" i="1"/>
  <c r="Z756" i="1"/>
  <c r="AH756" i="1" s="1"/>
  <c r="AI756" i="1" s="1" a="1"/>
  <c r="AI756" i="1" s="1"/>
  <c r="Y756" i="1"/>
  <c r="V756" i="1"/>
  <c r="T756" i="1" a="1"/>
  <c r="T756" i="1" s="1"/>
  <c r="S756" i="1"/>
  <c r="R756" i="1" a="1"/>
  <c r="R756" i="1" s="1"/>
  <c r="P756" i="1"/>
  <c r="N756" i="1"/>
  <c r="AJ755" i="1" a="1"/>
  <c r="AJ755" i="1" s="1"/>
  <c r="AK755" i="1" s="1"/>
  <c r="AF755" i="1"/>
  <c r="AE755" i="1"/>
  <c r="T755" i="1"/>
  <c r="T755" i="1" a="1"/>
  <c r="S755" i="1"/>
  <c r="R755" i="1"/>
  <c r="R755" i="1" a="1"/>
  <c r="P755" i="1"/>
  <c r="N755" i="1"/>
  <c r="AJ754" i="1"/>
  <c r="AJ754" i="1" a="1"/>
  <c r="AE754" i="1"/>
  <c r="AF754" i="1" s="1"/>
  <c r="T754" i="1" a="1"/>
  <c r="T754" i="1" s="1"/>
  <c r="S754" i="1"/>
  <c r="R754" i="1" a="1"/>
  <c r="R754" i="1" s="1"/>
  <c r="P754" i="1"/>
  <c r="N754" i="1"/>
  <c r="AL753" i="1" a="1"/>
  <c r="AL753" i="1" s="1"/>
  <c r="AJ753" i="1" a="1"/>
  <c r="AJ753" i="1" s="1"/>
  <c r="AK753" i="1" s="1"/>
  <c r="AF753" i="1"/>
  <c r="Y753" i="1" s="1"/>
  <c r="AE753" i="1"/>
  <c r="AA753" i="1"/>
  <c r="Z753" i="1"/>
  <c r="AH753" i="1" s="1"/>
  <c r="V753" i="1"/>
  <c r="T753" i="1" a="1"/>
  <c r="T753" i="1" s="1"/>
  <c r="U753" i="1" s="1"/>
  <c r="S753" i="1"/>
  <c r="R753" i="1" a="1"/>
  <c r="R753" i="1" s="1"/>
  <c r="P753" i="1"/>
  <c r="N753" i="1"/>
  <c r="AL752" i="1"/>
  <c r="AL752" i="1" a="1"/>
  <c r="AJ752" i="1"/>
  <c r="AK752" i="1" s="1"/>
  <c r="AJ752" i="1" a="1"/>
  <c r="AF752" i="1"/>
  <c r="AE752" i="1"/>
  <c r="V752" i="1"/>
  <c r="U752" i="1"/>
  <c r="T752" i="1"/>
  <c r="T752" i="1" a="1"/>
  <c r="S752" i="1"/>
  <c r="R752" i="1"/>
  <c r="R752" i="1" a="1"/>
  <c r="P752" i="1"/>
  <c r="N752" i="1"/>
  <c r="AN751" i="1"/>
  <c r="AL751" i="1" a="1"/>
  <c r="AL751" i="1" s="1"/>
  <c r="AM751" i="1" s="1"/>
  <c r="AK751" i="1"/>
  <c r="AJ751" i="1"/>
  <c r="AJ751" i="1" a="1"/>
  <c r="AE751" i="1"/>
  <c r="AF751" i="1" s="1"/>
  <c r="Y751" i="1"/>
  <c r="V751" i="1"/>
  <c r="U751" i="1"/>
  <c r="T751" i="1"/>
  <c r="T751" i="1" a="1"/>
  <c r="S751" i="1"/>
  <c r="R751" i="1"/>
  <c r="R751" i="1" a="1"/>
  <c r="P751" i="1"/>
  <c r="N751" i="1"/>
  <c r="AK750" i="1"/>
  <c r="AJ750" i="1" a="1"/>
  <c r="AJ750" i="1" s="1"/>
  <c r="AH750" i="1"/>
  <c r="AE750" i="1"/>
  <c r="AF750" i="1" s="1"/>
  <c r="AA750" i="1" s="1"/>
  <c r="Z750" i="1"/>
  <c r="Y750" i="1"/>
  <c r="T750" i="1"/>
  <c r="T750" i="1" a="1"/>
  <c r="S750" i="1"/>
  <c r="R750" i="1" a="1"/>
  <c r="R750" i="1" s="1"/>
  <c r="P750" i="1"/>
  <c r="N750" i="1"/>
  <c r="AJ749" i="1" a="1"/>
  <c r="AJ749" i="1" s="1"/>
  <c r="AF749" i="1"/>
  <c r="AE749" i="1"/>
  <c r="T749" i="1"/>
  <c r="T749" i="1" a="1"/>
  <c r="S749" i="1"/>
  <c r="R749" i="1" a="1"/>
  <c r="R749" i="1" s="1"/>
  <c r="P749" i="1"/>
  <c r="N749" i="1"/>
  <c r="AJ748" i="1" a="1"/>
  <c r="AJ748" i="1" s="1"/>
  <c r="AK748" i="1" s="1"/>
  <c r="AH748" i="1"/>
  <c r="AE748" i="1"/>
  <c r="AF748" i="1" s="1"/>
  <c r="U748" i="1"/>
  <c r="T748" i="1" a="1"/>
  <c r="T748" i="1" s="1"/>
  <c r="S748" i="1"/>
  <c r="R748" i="1"/>
  <c r="R748" i="1" a="1"/>
  <c r="P748" i="1"/>
  <c r="N748" i="1"/>
  <c r="AJ747" i="1"/>
  <c r="AK747" i="1" s="1"/>
  <c r="AJ747" i="1" a="1"/>
  <c r="AE747" i="1"/>
  <c r="AF747" i="1" s="1"/>
  <c r="U747" i="1"/>
  <c r="T747" i="1"/>
  <c r="T747" i="1" a="1"/>
  <c r="S747" i="1"/>
  <c r="R747" i="1" a="1"/>
  <c r="R747" i="1" s="1"/>
  <c r="P747" i="1"/>
  <c r="N747" i="1"/>
  <c r="AL746" i="1" a="1"/>
  <c r="AL746" i="1" s="1"/>
  <c r="AJ746" i="1" a="1"/>
  <c r="AJ746" i="1" s="1"/>
  <c r="AK746" i="1" s="1"/>
  <c r="AE746" i="1"/>
  <c r="AF746" i="1" s="1"/>
  <c r="Z746" i="1"/>
  <c r="AH746" i="1" s="1"/>
  <c r="T746" i="1" a="1"/>
  <c r="T746" i="1" s="1"/>
  <c r="S746" i="1"/>
  <c r="R746" i="1"/>
  <c r="R746" i="1" a="1"/>
  <c r="P746" i="1"/>
  <c r="N746" i="1"/>
  <c r="AL745" i="1" a="1"/>
  <c r="AL745" i="1" s="1"/>
  <c r="AJ745" i="1"/>
  <c r="AK745" i="1" s="1"/>
  <c r="AJ745" i="1" a="1"/>
  <c r="AE745" i="1"/>
  <c r="AF745" i="1" s="1"/>
  <c r="V745" i="1"/>
  <c r="T745" i="1"/>
  <c r="U745" i="1" s="1"/>
  <c r="T745" i="1" a="1"/>
  <c r="S745" i="1"/>
  <c r="R745" i="1"/>
  <c r="R745" i="1" a="1"/>
  <c r="P745" i="1"/>
  <c r="N745" i="1"/>
  <c r="AJ744" i="1"/>
  <c r="AK744" i="1" s="1"/>
  <c r="AJ744" i="1" a="1"/>
  <c r="AF744" i="1"/>
  <c r="AA744" i="1" s="1"/>
  <c r="AE744" i="1"/>
  <c r="Z744" i="1"/>
  <c r="AH744" i="1" s="1"/>
  <c r="Y744" i="1"/>
  <c r="T744" i="1"/>
  <c r="T744" i="1" a="1"/>
  <c r="S744" i="1"/>
  <c r="R744" i="1"/>
  <c r="R744" i="1" a="1"/>
  <c r="P744" i="1"/>
  <c r="N744" i="1"/>
  <c r="AL743" i="1" a="1"/>
  <c r="AL743" i="1" s="1"/>
  <c r="AJ743" i="1" a="1"/>
  <c r="AJ743" i="1" s="1"/>
  <c r="AE743" i="1"/>
  <c r="AF743" i="1" s="1"/>
  <c r="U743" i="1"/>
  <c r="T743" i="1" a="1"/>
  <c r="T743" i="1" s="1"/>
  <c r="V743" i="1" s="1"/>
  <c r="S743" i="1"/>
  <c r="R743" i="1"/>
  <c r="R743" i="1" a="1"/>
  <c r="P743" i="1"/>
  <c r="N743" i="1"/>
  <c r="AJ742" i="1"/>
  <c r="AJ742" i="1" a="1"/>
  <c r="AE742" i="1"/>
  <c r="AF742" i="1" s="1"/>
  <c r="T742" i="1" a="1"/>
  <c r="T742" i="1" s="1"/>
  <c r="S742" i="1"/>
  <c r="R742" i="1"/>
  <c r="R742" i="1" a="1"/>
  <c r="P742" i="1"/>
  <c r="N742" i="1"/>
  <c r="AK741" i="1"/>
  <c r="AJ741" i="1" a="1"/>
  <c r="AJ741" i="1" s="1"/>
  <c r="AE741" i="1"/>
  <c r="AF741" i="1" s="1"/>
  <c r="T741" i="1"/>
  <c r="T741" i="1" a="1"/>
  <c r="S741" i="1"/>
  <c r="R741" i="1" a="1"/>
  <c r="R741" i="1" s="1"/>
  <c r="P741" i="1"/>
  <c r="N741" i="1"/>
  <c r="AJ740" i="1"/>
  <c r="AK740" i="1" s="1"/>
  <c r="AJ740" i="1" a="1"/>
  <c r="AH740" i="1"/>
  <c r="AG740" i="1" s="1"/>
  <c r="AE740" i="1"/>
  <c r="AF740" i="1" s="1"/>
  <c r="Z740" i="1" s="1"/>
  <c r="AA740" i="1"/>
  <c r="Y740" i="1"/>
  <c r="V740" i="1"/>
  <c r="T740" i="1"/>
  <c r="T740" i="1" a="1"/>
  <c r="S740" i="1"/>
  <c r="R740" i="1"/>
  <c r="R740" i="1" a="1"/>
  <c r="P740" i="1"/>
  <c r="N740" i="1"/>
  <c r="AJ739" i="1" a="1"/>
  <c r="AJ739" i="1" s="1"/>
  <c r="AH739" i="1"/>
  <c r="AI739" i="1" s="1" a="1"/>
  <c r="AI739" i="1" s="1"/>
  <c r="AG739" i="1"/>
  <c r="AF739" i="1"/>
  <c r="AA739" i="1" s="1"/>
  <c r="AE739" i="1"/>
  <c r="Z739" i="1"/>
  <c r="Y739" i="1"/>
  <c r="T739" i="1" a="1"/>
  <c r="T739" i="1" s="1"/>
  <c r="S739" i="1"/>
  <c r="R739" i="1" a="1"/>
  <c r="R739" i="1" s="1"/>
  <c r="P739" i="1"/>
  <c r="N739" i="1"/>
  <c r="AL738" i="1" a="1"/>
  <c r="AL738" i="1" s="1"/>
  <c r="AN738" i="1" s="1"/>
  <c r="AJ738" i="1"/>
  <c r="AJ738" i="1" a="1"/>
  <c r="AF738" i="1"/>
  <c r="AE738" i="1"/>
  <c r="Y738" i="1"/>
  <c r="T738" i="1"/>
  <c r="U738" i="1" s="1"/>
  <c r="T738" i="1" a="1"/>
  <c r="S738" i="1"/>
  <c r="R738" i="1"/>
  <c r="R738" i="1" a="1"/>
  <c r="P738" i="1"/>
  <c r="N738" i="1"/>
  <c r="AM737" i="1"/>
  <c r="AK737" i="1"/>
  <c r="AJ737" i="1"/>
  <c r="AJ737" i="1" a="1"/>
  <c r="AE737" i="1"/>
  <c r="AF737" i="1" s="1"/>
  <c r="AA737" i="1"/>
  <c r="V737" i="1"/>
  <c r="U737" i="1"/>
  <c r="T737" i="1"/>
  <c r="AL737" i="1" s="1" a="1"/>
  <c r="AL737" i="1" s="1"/>
  <c r="AN737" i="1" s="1"/>
  <c r="T737" i="1" a="1"/>
  <c r="S737" i="1"/>
  <c r="R737" i="1"/>
  <c r="R737" i="1" a="1"/>
  <c r="P737" i="1"/>
  <c r="N737" i="1"/>
  <c r="AN736" i="1"/>
  <c r="AL736" i="1" a="1"/>
  <c r="AL736" i="1" s="1"/>
  <c r="AM736" i="1" s="1"/>
  <c r="AJ736" i="1"/>
  <c r="AK736" i="1" s="1"/>
  <c r="AJ736" i="1" a="1"/>
  <c r="AE736" i="1"/>
  <c r="AF736" i="1" s="1"/>
  <c r="U736" i="1"/>
  <c r="T736" i="1" a="1"/>
  <c r="T736" i="1" s="1"/>
  <c r="V736" i="1" s="1"/>
  <c r="S736" i="1"/>
  <c r="R736" i="1" a="1"/>
  <c r="R736" i="1" s="1"/>
  <c r="P736" i="1"/>
  <c r="N736" i="1"/>
  <c r="AL735" i="1" a="1"/>
  <c r="AL735" i="1" s="1"/>
  <c r="AJ735" i="1"/>
  <c r="AK735" i="1" s="1"/>
  <c r="AJ735" i="1" a="1"/>
  <c r="AE735" i="1"/>
  <c r="AF735" i="1" s="1"/>
  <c r="Z735" i="1"/>
  <c r="AH735" i="1" s="1"/>
  <c r="V735" i="1"/>
  <c r="T735" i="1"/>
  <c r="U735" i="1" s="1"/>
  <c r="T735" i="1" a="1"/>
  <c r="S735" i="1"/>
  <c r="R735" i="1"/>
  <c r="R735" i="1" a="1"/>
  <c r="P735" i="1"/>
  <c r="N735" i="1"/>
  <c r="AJ734" i="1"/>
  <c r="AK734" i="1" s="1"/>
  <c r="AJ734" i="1" a="1"/>
  <c r="AI734" i="1"/>
  <c r="AG734" i="1"/>
  <c r="AF734" i="1"/>
  <c r="AE734" i="1"/>
  <c r="AA734" i="1"/>
  <c r="Z734" i="1"/>
  <c r="AH734" i="1" s="1"/>
  <c r="AI734" i="1" s="1" a="1"/>
  <c r="Y734" i="1"/>
  <c r="T734" i="1" a="1"/>
  <c r="T734" i="1" s="1"/>
  <c r="S734" i="1"/>
  <c r="R734" i="1" a="1"/>
  <c r="R734" i="1" s="1"/>
  <c r="P734" i="1"/>
  <c r="N734" i="1"/>
  <c r="AJ733" i="1"/>
  <c r="AJ733" i="1" a="1"/>
  <c r="AE733" i="1"/>
  <c r="AF733" i="1" s="1"/>
  <c r="U733" i="1"/>
  <c r="T733" i="1" a="1"/>
  <c r="T733" i="1" s="1"/>
  <c r="S733" i="1"/>
  <c r="R733" i="1"/>
  <c r="R733" i="1" a="1"/>
  <c r="P733" i="1"/>
  <c r="N733" i="1"/>
  <c r="AJ732" i="1" a="1"/>
  <c r="AJ732" i="1" s="1"/>
  <c r="AK732" i="1" s="1"/>
  <c r="AI732" i="1" a="1"/>
  <c r="AI732" i="1" s="1"/>
  <c r="AG732" i="1"/>
  <c r="AF732" i="1"/>
  <c r="AA732" i="1" s="1"/>
  <c r="AE732" i="1"/>
  <c r="Z732" i="1"/>
  <c r="AH732" i="1" s="1"/>
  <c r="Y732" i="1"/>
  <c r="T732" i="1" a="1"/>
  <c r="T732" i="1" s="1"/>
  <c r="S732" i="1"/>
  <c r="R732" i="1" a="1"/>
  <c r="R732" i="1" s="1"/>
  <c r="P732" i="1"/>
  <c r="N732" i="1"/>
  <c r="AJ731" i="1"/>
  <c r="AJ731" i="1" a="1"/>
  <c r="AI731" i="1"/>
  <c r="AI731" i="1" a="1"/>
  <c r="AH731" i="1"/>
  <c r="AG731" i="1"/>
  <c r="AF731" i="1"/>
  <c r="AE731" i="1"/>
  <c r="AA731" i="1"/>
  <c r="Z731" i="1"/>
  <c r="Y731" i="1"/>
  <c r="T731" i="1"/>
  <c r="T731" i="1" a="1"/>
  <c r="S731" i="1"/>
  <c r="R731" i="1"/>
  <c r="R731" i="1" a="1"/>
  <c r="P731" i="1"/>
  <c r="N731" i="1"/>
  <c r="AJ730" i="1" a="1"/>
  <c r="AJ730" i="1" s="1"/>
  <c r="AK730" i="1" s="1"/>
  <c r="AE730" i="1"/>
  <c r="AF730" i="1" s="1"/>
  <c r="V730" i="1"/>
  <c r="U730" i="1"/>
  <c r="T730" i="1"/>
  <c r="AL730" i="1" s="1" a="1"/>
  <c r="AL730" i="1" s="1"/>
  <c r="T730" i="1" a="1"/>
  <c r="S730" i="1"/>
  <c r="R730" i="1" a="1"/>
  <c r="R730" i="1" s="1"/>
  <c r="P730" i="1"/>
  <c r="N730" i="1"/>
  <c r="AK729" i="1"/>
  <c r="AJ729" i="1" a="1"/>
  <c r="AJ729" i="1" s="1"/>
  <c r="AF729" i="1"/>
  <c r="Z729" i="1" s="1"/>
  <c r="AH729" i="1" s="1"/>
  <c r="AE729" i="1"/>
  <c r="AA729" i="1"/>
  <c r="T729" i="1" a="1"/>
  <c r="T729" i="1" s="1"/>
  <c r="S729" i="1"/>
  <c r="R729" i="1"/>
  <c r="R729" i="1" a="1"/>
  <c r="P729" i="1"/>
  <c r="N729" i="1"/>
  <c r="AJ728" i="1" a="1"/>
  <c r="AJ728" i="1" s="1"/>
  <c r="AK728" i="1" s="1"/>
  <c r="AE728" i="1"/>
  <c r="AF728" i="1" s="1"/>
  <c r="T728" i="1"/>
  <c r="T728" i="1" a="1"/>
  <c r="S728" i="1"/>
  <c r="R728" i="1"/>
  <c r="R728" i="1" a="1"/>
  <c r="P728" i="1"/>
  <c r="N728" i="1"/>
  <c r="AJ727" i="1" a="1"/>
  <c r="AJ727" i="1" s="1"/>
  <c r="AE727" i="1"/>
  <c r="AF727" i="1" s="1"/>
  <c r="T727" i="1" a="1"/>
  <c r="T727" i="1" s="1"/>
  <c r="S727" i="1"/>
  <c r="R727" i="1" a="1"/>
  <c r="R727" i="1" s="1"/>
  <c r="P727" i="1"/>
  <c r="N727" i="1"/>
  <c r="AJ726" i="1"/>
  <c r="AJ726" i="1" a="1"/>
  <c r="AF726" i="1"/>
  <c r="AE726" i="1"/>
  <c r="T726" i="1"/>
  <c r="T726" i="1" a="1"/>
  <c r="S726" i="1"/>
  <c r="R726" i="1"/>
  <c r="R726" i="1" a="1"/>
  <c r="P726" i="1"/>
  <c r="N726" i="1"/>
  <c r="AL725" i="1"/>
  <c r="AL725" i="1" a="1"/>
  <c r="AJ725" i="1"/>
  <c r="AJ725" i="1" a="1"/>
  <c r="AE725" i="1"/>
  <c r="AF725" i="1" s="1"/>
  <c r="U725" i="1"/>
  <c r="T725" i="1" a="1"/>
  <c r="T725" i="1" s="1"/>
  <c r="V725" i="1" s="1"/>
  <c r="S725" i="1"/>
  <c r="R725" i="1"/>
  <c r="R725" i="1" a="1"/>
  <c r="P725" i="1"/>
  <c r="N725" i="1"/>
  <c r="AJ724" i="1" a="1"/>
  <c r="AJ724" i="1" s="1"/>
  <c r="AI724" i="1" a="1"/>
  <c r="AI724" i="1" s="1"/>
  <c r="AH724" i="1"/>
  <c r="AG724" i="1"/>
  <c r="AF724" i="1"/>
  <c r="AA724" i="1" s="1"/>
  <c r="AE724" i="1"/>
  <c r="Y724" i="1"/>
  <c r="T724" i="1"/>
  <c r="T724" i="1" a="1"/>
  <c r="S724" i="1"/>
  <c r="R724" i="1"/>
  <c r="R724" i="1" a="1"/>
  <c r="P724" i="1"/>
  <c r="N724" i="1"/>
  <c r="AL723" i="1" a="1"/>
  <c r="AL723" i="1" s="1"/>
  <c r="AJ723" i="1" a="1"/>
  <c r="AJ723" i="1" s="1"/>
  <c r="AI723" i="1" a="1"/>
  <c r="AI723" i="1" s="1"/>
  <c r="AG723" i="1"/>
  <c r="AF723" i="1"/>
  <c r="AE723" i="1"/>
  <c r="Z723" i="1"/>
  <c r="AH723" i="1" s="1"/>
  <c r="T723" i="1"/>
  <c r="T723" i="1" a="1"/>
  <c r="S723" i="1"/>
  <c r="R723" i="1" a="1"/>
  <c r="R723" i="1" s="1"/>
  <c r="P723" i="1"/>
  <c r="N723" i="1"/>
  <c r="AJ722" i="1" a="1"/>
  <c r="AJ722" i="1" s="1"/>
  <c r="AK722" i="1" s="1"/>
  <c r="AF722" i="1"/>
  <c r="AE722" i="1"/>
  <c r="AA722" i="1"/>
  <c r="Z722" i="1"/>
  <c r="AH722" i="1" s="1"/>
  <c r="AI722" i="1" s="1" a="1"/>
  <c r="AI722" i="1" s="1"/>
  <c r="Y722" i="1"/>
  <c r="V722" i="1"/>
  <c r="T722" i="1"/>
  <c r="T722" i="1" a="1"/>
  <c r="S722" i="1"/>
  <c r="R722" i="1"/>
  <c r="R722" i="1" a="1"/>
  <c r="P722" i="1"/>
  <c r="N722" i="1"/>
  <c r="AM721" i="1"/>
  <c r="AJ721" i="1"/>
  <c r="AK721" i="1" s="1"/>
  <c r="AJ721" i="1" a="1"/>
  <c r="AE721" i="1"/>
  <c r="AF721" i="1" s="1"/>
  <c r="AA721" i="1"/>
  <c r="Z721" i="1"/>
  <c r="AH721" i="1" s="1"/>
  <c r="Y721" i="1"/>
  <c r="V721" i="1"/>
  <c r="U721" i="1"/>
  <c r="T721" i="1"/>
  <c r="AL721" i="1" s="1" a="1"/>
  <c r="AL721" i="1" s="1"/>
  <c r="AN721" i="1" s="1"/>
  <c r="T721" i="1" a="1"/>
  <c r="S721" i="1"/>
  <c r="R721" i="1" a="1"/>
  <c r="R721" i="1" s="1"/>
  <c r="P721" i="1"/>
  <c r="N721" i="1"/>
  <c r="AK720" i="1"/>
  <c r="AJ720" i="1" a="1"/>
  <c r="AJ720" i="1" s="1"/>
  <c r="AF720" i="1"/>
  <c r="AE720" i="1"/>
  <c r="T720" i="1" a="1"/>
  <c r="T720" i="1" s="1"/>
  <c r="S720" i="1"/>
  <c r="R720" i="1"/>
  <c r="R720" i="1" a="1"/>
  <c r="P720" i="1"/>
  <c r="N720" i="1"/>
  <c r="AJ719" i="1"/>
  <c r="AK719" i="1" s="1"/>
  <c r="AJ719" i="1" a="1"/>
  <c r="AF719" i="1"/>
  <c r="AE719" i="1"/>
  <c r="AA719" i="1"/>
  <c r="Z719" i="1"/>
  <c r="AH719" i="1" s="1"/>
  <c r="Y719" i="1"/>
  <c r="T719" i="1"/>
  <c r="T719" i="1" a="1"/>
  <c r="S719" i="1"/>
  <c r="R719" i="1"/>
  <c r="R719" i="1" a="1"/>
  <c r="P719" i="1"/>
  <c r="N719" i="1"/>
  <c r="AJ718" i="1"/>
  <c r="AK718" i="1" s="1"/>
  <c r="AJ718" i="1" a="1"/>
  <c r="AE718" i="1"/>
  <c r="AF718" i="1" s="1"/>
  <c r="T718" i="1" a="1"/>
  <c r="T718" i="1" s="1"/>
  <c r="S718" i="1"/>
  <c r="R718" i="1"/>
  <c r="R718" i="1" a="1"/>
  <c r="P718" i="1"/>
  <c r="N718" i="1"/>
  <c r="AJ717" i="1"/>
  <c r="AJ717" i="1" a="1"/>
  <c r="AE717" i="1"/>
  <c r="AF717" i="1" s="1"/>
  <c r="V717" i="1"/>
  <c r="T717" i="1" a="1"/>
  <c r="T717" i="1" s="1"/>
  <c r="S717" i="1"/>
  <c r="R717" i="1"/>
  <c r="R717" i="1" a="1"/>
  <c r="P717" i="1"/>
  <c r="N717" i="1"/>
  <c r="AK716" i="1"/>
  <c r="AJ716" i="1"/>
  <c r="AJ716" i="1" a="1"/>
  <c r="AE716" i="1"/>
  <c r="AF716" i="1" s="1"/>
  <c r="T716" i="1"/>
  <c r="T716" i="1" a="1"/>
  <c r="S716" i="1"/>
  <c r="R716" i="1"/>
  <c r="R716" i="1" a="1"/>
  <c r="P716" i="1"/>
  <c r="N716" i="1"/>
  <c r="AJ715" i="1" a="1"/>
  <c r="AJ715" i="1" s="1"/>
  <c r="AI715" i="1" a="1"/>
  <c r="AI715" i="1" s="1"/>
  <c r="AF715" i="1"/>
  <c r="AE715" i="1"/>
  <c r="Z715" i="1"/>
  <c r="AH715" i="1" s="1"/>
  <c r="AG715" i="1" s="1"/>
  <c r="T715" i="1"/>
  <c r="U715" i="1" s="1"/>
  <c r="T715" i="1" a="1"/>
  <c r="S715" i="1"/>
  <c r="R715" i="1" a="1"/>
  <c r="R715" i="1" s="1"/>
  <c r="P715" i="1"/>
  <c r="N715" i="1"/>
  <c r="AJ714" i="1" a="1"/>
  <c r="AJ714" i="1" s="1"/>
  <c r="AK714" i="1" s="1"/>
  <c r="AG714" i="1"/>
  <c r="AF714" i="1"/>
  <c r="AE714" i="1"/>
  <c r="AA714" i="1"/>
  <c r="Z714" i="1"/>
  <c r="AH714" i="1" s="1"/>
  <c r="AI714" i="1" s="1" a="1"/>
  <c r="AI714" i="1" s="1"/>
  <c r="Y714" i="1"/>
  <c r="V714" i="1"/>
  <c r="T714" i="1"/>
  <c r="T714" i="1" a="1"/>
  <c r="S714" i="1"/>
  <c r="R714" i="1"/>
  <c r="R714" i="1" a="1"/>
  <c r="P714" i="1"/>
  <c r="N714" i="1"/>
  <c r="AM713" i="1"/>
  <c r="AJ713" i="1" a="1"/>
  <c r="AJ713" i="1" s="1"/>
  <c r="AK713" i="1" s="1"/>
  <c r="AE713" i="1"/>
  <c r="AF713" i="1" s="1"/>
  <c r="AA713" i="1"/>
  <c r="Z713" i="1"/>
  <c r="AH713" i="1" s="1"/>
  <c r="Y713" i="1"/>
  <c r="V713" i="1"/>
  <c r="U713" i="1"/>
  <c r="T713" i="1"/>
  <c r="AL713" i="1" s="1" a="1"/>
  <c r="AL713" i="1" s="1"/>
  <c r="AN713" i="1" s="1"/>
  <c r="T713" i="1" a="1"/>
  <c r="S713" i="1"/>
  <c r="R713" i="1" a="1"/>
  <c r="R713" i="1" s="1"/>
  <c r="P713" i="1"/>
  <c r="N713" i="1"/>
  <c r="AJ712" i="1" a="1"/>
  <c r="AJ712" i="1" s="1"/>
  <c r="AF712" i="1"/>
  <c r="AE712" i="1"/>
  <c r="Z712" i="1"/>
  <c r="AH712" i="1" s="1"/>
  <c r="V712" i="1"/>
  <c r="T712" i="1" a="1"/>
  <c r="T712" i="1" s="1"/>
  <c r="AK712" i="1" s="1"/>
  <c r="S712" i="1"/>
  <c r="R712" i="1"/>
  <c r="R712" i="1" a="1"/>
  <c r="P712" i="1"/>
  <c r="N712" i="1"/>
  <c r="AL711" i="1" a="1"/>
  <c r="AL711" i="1" s="1"/>
  <c r="AK711" i="1"/>
  <c r="AJ711" i="1"/>
  <c r="AJ711" i="1" a="1"/>
  <c r="AH711" i="1"/>
  <c r="AG711" i="1" s="1"/>
  <c r="AE711" i="1"/>
  <c r="AF711" i="1" s="1"/>
  <c r="Z711" i="1" s="1"/>
  <c r="AA711" i="1"/>
  <c r="Y711" i="1"/>
  <c r="V711" i="1"/>
  <c r="U711" i="1"/>
  <c r="T711" i="1"/>
  <c r="T711" i="1" a="1"/>
  <c r="S711" i="1"/>
  <c r="R711" i="1"/>
  <c r="R711" i="1" a="1"/>
  <c r="P711" i="1"/>
  <c r="N711" i="1"/>
  <c r="AN710" i="1"/>
  <c r="AL710" i="1" a="1"/>
  <c r="AL710" i="1" s="1"/>
  <c r="AM710" i="1" s="1"/>
  <c r="AJ710" i="1" a="1"/>
  <c r="AJ710" i="1" s="1"/>
  <c r="AK710" i="1" s="1"/>
  <c r="AF710" i="1"/>
  <c r="AE710" i="1"/>
  <c r="V710" i="1"/>
  <c r="T710" i="1" a="1"/>
  <c r="T710" i="1" s="1"/>
  <c r="U710" i="1" s="1"/>
  <c r="S710" i="1"/>
  <c r="R710" i="1" a="1"/>
  <c r="R710" i="1" s="1"/>
  <c r="P710" i="1"/>
  <c r="N710" i="1"/>
  <c r="AJ709" i="1"/>
  <c r="AK709" i="1" s="1"/>
  <c r="AJ709" i="1" a="1"/>
  <c r="AF709" i="1"/>
  <c r="Z709" i="1" s="1"/>
  <c r="AH709" i="1" s="1"/>
  <c r="AE709" i="1"/>
  <c r="AA709" i="1"/>
  <c r="Y709" i="1"/>
  <c r="T709" i="1"/>
  <c r="T709" i="1" a="1"/>
  <c r="S709" i="1"/>
  <c r="R709" i="1"/>
  <c r="R709" i="1" a="1"/>
  <c r="P709" i="1"/>
  <c r="N709" i="1"/>
  <c r="AK708" i="1"/>
  <c r="AJ708" i="1"/>
  <c r="AJ708" i="1" a="1"/>
  <c r="AF708" i="1"/>
  <c r="AE708" i="1"/>
  <c r="AA708" i="1"/>
  <c r="U708" i="1"/>
  <c r="T708" i="1" a="1"/>
  <c r="T708" i="1" s="1"/>
  <c r="V708" i="1" s="1"/>
  <c r="S708" i="1"/>
  <c r="R708" i="1" a="1"/>
  <c r="R708" i="1" s="1"/>
  <c r="P708" i="1"/>
  <c r="N708" i="1"/>
  <c r="AJ707" i="1"/>
  <c r="AJ707" i="1" a="1"/>
  <c r="AF707" i="1"/>
  <c r="AE707" i="1"/>
  <c r="T707" i="1" a="1"/>
  <c r="T707" i="1" s="1"/>
  <c r="S707" i="1"/>
  <c r="R707" i="1"/>
  <c r="R707" i="1" a="1"/>
  <c r="P707" i="1"/>
  <c r="N707" i="1"/>
  <c r="AK706" i="1"/>
  <c r="AJ706" i="1"/>
  <c r="AJ706" i="1" a="1"/>
  <c r="AE706" i="1"/>
  <c r="AF706" i="1" s="1"/>
  <c r="T706" i="1"/>
  <c r="T706" i="1" a="1"/>
  <c r="S706" i="1"/>
  <c r="R706" i="1"/>
  <c r="R706" i="1" a="1"/>
  <c r="P706" i="1"/>
  <c r="N706" i="1"/>
  <c r="AJ705" i="1" a="1"/>
  <c r="AJ705" i="1" s="1"/>
  <c r="AF705" i="1"/>
  <c r="AE705" i="1"/>
  <c r="T705" i="1"/>
  <c r="AK705" i="1" s="1"/>
  <c r="T705" i="1" a="1"/>
  <c r="S705" i="1"/>
  <c r="R705" i="1" a="1"/>
  <c r="R705" i="1" s="1"/>
  <c r="P705" i="1"/>
  <c r="N705" i="1"/>
  <c r="AJ704" i="1"/>
  <c r="AJ704" i="1" a="1"/>
  <c r="AF704" i="1"/>
  <c r="AE704" i="1"/>
  <c r="U704" i="1"/>
  <c r="T704" i="1" a="1"/>
  <c r="T704" i="1" s="1"/>
  <c r="V704" i="1" s="1"/>
  <c r="S704" i="1"/>
  <c r="R704" i="1"/>
  <c r="R704" i="1" a="1"/>
  <c r="P704" i="1"/>
  <c r="N704" i="1"/>
  <c r="AJ703" i="1"/>
  <c r="AK703" i="1" s="1"/>
  <c r="AJ703" i="1" a="1"/>
  <c r="AE703" i="1"/>
  <c r="AF703" i="1" s="1"/>
  <c r="Y703" i="1" s="1"/>
  <c r="AA703" i="1"/>
  <c r="T703" i="1"/>
  <c r="T703" i="1" a="1"/>
  <c r="S703" i="1"/>
  <c r="R703" i="1"/>
  <c r="R703" i="1" a="1"/>
  <c r="P703" i="1"/>
  <c r="N703" i="1"/>
  <c r="AL702" i="1" a="1"/>
  <c r="AL702" i="1" s="1"/>
  <c r="AK702" i="1"/>
  <c r="AJ702" i="1" a="1"/>
  <c r="AJ702" i="1" s="1"/>
  <c r="AF702" i="1"/>
  <c r="AE702" i="1"/>
  <c r="AA702" i="1"/>
  <c r="Z702" i="1"/>
  <c r="AH702" i="1" s="1"/>
  <c r="Y702" i="1"/>
  <c r="V702" i="1"/>
  <c r="U702" i="1"/>
  <c r="T702" i="1" a="1"/>
  <c r="T702" i="1" s="1"/>
  <c r="S702" i="1"/>
  <c r="R702" i="1" a="1"/>
  <c r="R702" i="1" s="1"/>
  <c r="P702" i="1"/>
  <c r="N702" i="1"/>
  <c r="AJ701" i="1"/>
  <c r="AJ701" i="1" a="1"/>
  <c r="AF701" i="1"/>
  <c r="AE701" i="1"/>
  <c r="AA701" i="1"/>
  <c r="Z701" i="1"/>
  <c r="AH701" i="1" s="1"/>
  <c r="AI701" i="1" s="1" a="1"/>
  <c r="AI701" i="1" s="1"/>
  <c r="Y701" i="1"/>
  <c r="T701" i="1" a="1"/>
  <c r="T701" i="1" s="1"/>
  <c r="S701" i="1"/>
  <c r="R701" i="1" a="1"/>
  <c r="R701" i="1" s="1"/>
  <c r="P701" i="1"/>
  <c r="N701" i="1"/>
  <c r="AK700" i="1"/>
  <c r="AJ700" i="1" a="1"/>
  <c r="AJ700" i="1" s="1"/>
  <c r="AI700" i="1"/>
  <c r="AG700" i="1"/>
  <c r="AE700" i="1"/>
  <c r="AF700" i="1" s="1"/>
  <c r="Z700" i="1" s="1"/>
  <c r="AH700" i="1" s="1"/>
  <c r="AI700" i="1" s="1" a="1"/>
  <c r="AA700" i="1"/>
  <c r="Y700" i="1"/>
  <c r="T700" i="1"/>
  <c r="T700" i="1" a="1"/>
  <c r="S700" i="1"/>
  <c r="R700" i="1" a="1"/>
  <c r="R700" i="1" s="1"/>
  <c r="P700" i="1"/>
  <c r="N700" i="1"/>
  <c r="AL699" i="1" a="1"/>
  <c r="AL699" i="1" s="1"/>
  <c r="AN699" i="1" s="1"/>
  <c r="AJ699" i="1"/>
  <c r="AJ699" i="1" a="1"/>
  <c r="AE699" i="1"/>
  <c r="AF699" i="1" s="1"/>
  <c r="Z699" i="1" s="1"/>
  <c r="AH699" i="1" s="1"/>
  <c r="U699" i="1"/>
  <c r="T699" i="1"/>
  <c r="V699" i="1" s="1"/>
  <c r="T699" i="1" a="1"/>
  <c r="S699" i="1"/>
  <c r="R699" i="1" a="1"/>
  <c r="R699" i="1" s="1"/>
  <c r="P699" i="1"/>
  <c r="N699" i="1"/>
  <c r="AJ698" i="1"/>
  <c r="AJ698" i="1" a="1"/>
  <c r="AE698" i="1"/>
  <c r="AF698" i="1" s="1"/>
  <c r="Y698" i="1"/>
  <c r="T698" i="1"/>
  <c r="T698" i="1" a="1"/>
  <c r="S698" i="1"/>
  <c r="R698" i="1"/>
  <c r="R698" i="1" a="1"/>
  <c r="P698" i="1"/>
  <c r="N698" i="1"/>
  <c r="AJ697" i="1" a="1"/>
  <c r="AJ697" i="1" s="1"/>
  <c r="AF697" i="1"/>
  <c r="AE697" i="1"/>
  <c r="V697" i="1"/>
  <c r="T697" i="1" a="1"/>
  <c r="T697" i="1" s="1"/>
  <c r="S697" i="1"/>
  <c r="R697" i="1" a="1"/>
  <c r="R697" i="1" s="1"/>
  <c r="P697" i="1"/>
  <c r="N697" i="1"/>
  <c r="AL696" i="1"/>
  <c r="AJ696" i="1"/>
  <c r="AK696" i="1" s="1"/>
  <c r="AJ696" i="1" a="1"/>
  <c r="AF696" i="1"/>
  <c r="AE696" i="1"/>
  <c r="AA696" i="1"/>
  <c r="Z696" i="1"/>
  <c r="AH696" i="1" s="1"/>
  <c r="Y696" i="1"/>
  <c r="V696" i="1"/>
  <c r="T696" i="1" a="1"/>
  <c r="T696" i="1" s="1"/>
  <c r="AL696" i="1" s="1" a="1"/>
  <c r="S696" i="1"/>
  <c r="R696" i="1"/>
  <c r="R696" i="1" a="1"/>
  <c r="P696" i="1"/>
  <c r="N696" i="1"/>
  <c r="AJ695" i="1" a="1"/>
  <c r="AJ695" i="1" s="1"/>
  <c r="AK695" i="1" s="1"/>
  <c r="AE695" i="1"/>
  <c r="AF695" i="1" s="1"/>
  <c r="Y695" i="1" s="1"/>
  <c r="Z695" i="1"/>
  <c r="AH695" i="1" s="1"/>
  <c r="AG695" i="1" s="1"/>
  <c r="V695" i="1"/>
  <c r="T695" i="1"/>
  <c r="T695" i="1" a="1"/>
  <c r="S695" i="1"/>
  <c r="R695" i="1"/>
  <c r="R695" i="1" a="1"/>
  <c r="P695" i="1"/>
  <c r="N695" i="1"/>
  <c r="AJ694" i="1" a="1"/>
  <c r="AJ694" i="1" s="1"/>
  <c r="AK694" i="1" s="1"/>
  <c r="AF694" i="1"/>
  <c r="AA694" i="1" s="1"/>
  <c r="AE694" i="1"/>
  <c r="Z694" i="1"/>
  <c r="AH694" i="1" s="1"/>
  <c r="Y694" i="1"/>
  <c r="T694" i="1" a="1"/>
  <c r="T694" i="1" s="1"/>
  <c r="S694" i="1"/>
  <c r="R694" i="1" a="1"/>
  <c r="R694" i="1" s="1"/>
  <c r="P694" i="1"/>
  <c r="N694" i="1"/>
  <c r="AJ693" i="1" a="1"/>
  <c r="AJ693" i="1" s="1"/>
  <c r="AF693" i="1"/>
  <c r="AE693" i="1"/>
  <c r="Y693" i="1"/>
  <c r="T693" i="1"/>
  <c r="T693" i="1" a="1"/>
  <c r="S693" i="1"/>
  <c r="R693" i="1"/>
  <c r="R693" i="1" a="1"/>
  <c r="P693" i="1"/>
  <c r="N693" i="1"/>
  <c r="AK692" i="1"/>
  <c r="AJ692" i="1" a="1"/>
  <c r="AJ692" i="1" s="1"/>
  <c r="AE692" i="1"/>
  <c r="AF692" i="1" s="1"/>
  <c r="T692" i="1"/>
  <c r="T692" i="1" a="1"/>
  <c r="S692" i="1"/>
  <c r="R692" i="1" a="1"/>
  <c r="R692" i="1" s="1"/>
  <c r="P692" i="1"/>
  <c r="N692" i="1"/>
  <c r="AJ691" i="1" a="1"/>
  <c r="AJ691" i="1" s="1"/>
  <c r="AK691" i="1" s="1"/>
  <c r="AE691" i="1"/>
  <c r="AF691" i="1" s="1"/>
  <c r="Z691" i="1"/>
  <c r="AH691" i="1" s="1"/>
  <c r="V691" i="1"/>
  <c r="U691" i="1"/>
  <c r="T691" i="1" a="1"/>
  <c r="T691" i="1" s="1"/>
  <c r="AL691" i="1" s="1" a="1"/>
  <c r="AL691" i="1" s="1"/>
  <c r="S691" i="1"/>
  <c r="R691" i="1" a="1"/>
  <c r="R691" i="1" s="1"/>
  <c r="P691" i="1"/>
  <c r="N691" i="1"/>
  <c r="AJ690" i="1"/>
  <c r="AJ690" i="1" a="1"/>
  <c r="AF690" i="1"/>
  <c r="Z690" i="1" s="1"/>
  <c r="AH690" i="1" s="1"/>
  <c r="AG690" i="1" s="1"/>
  <c r="AE690" i="1"/>
  <c r="AA690" i="1"/>
  <c r="Y690" i="1"/>
  <c r="T690" i="1" a="1"/>
  <c r="T690" i="1" s="1"/>
  <c r="S690" i="1"/>
  <c r="R690" i="1"/>
  <c r="R690" i="1" a="1"/>
  <c r="P690" i="1"/>
  <c r="N690" i="1"/>
  <c r="AJ689" i="1" a="1"/>
  <c r="AJ689" i="1" s="1"/>
  <c r="AK689" i="1" s="1"/>
  <c r="AI689" i="1" a="1"/>
  <c r="AI689" i="1" s="1"/>
  <c r="AF689" i="1"/>
  <c r="AE689" i="1"/>
  <c r="Z689" i="1"/>
  <c r="AH689" i="1" s="1"/>
  <c r="AG689" i="1" s="1"/>
  <c r="V689" i="1"/>
  <c r="T689" i="1"/>
  <c r="U689" i="1" s="1"/>
  <c r="T689" i="1" a="1"/>
  <c r="S689" i="1"/>
  <c r="R689" i="1" a="1"/>
  <c r="R689" i="1" s="1"/>
  <c r="P689" i="1"/>
  <c r="N689" i="1"/>
  <c r="AJ688" i="1" a="1"/>
  <c r="AJ688" i="1" s="1"/>
  <c r="AK688" i="1" s="1"/>
  <c r="AI688" i="1" a="1"/>
  <c r="AI688" i="1" s="1"/>
  <c r="AF688" i="1"/>
  <c r="Y688" i="1" s="1"/>
  <c r="AE688" i="1"/>
  <c r="AA688" i="1"/>
  <c r="Z688" i="1"/>
  <c r="AH688" i="1" s="1"/>
  <c r="AG688" i="1" s="1"/>
  <c r="T688" i="1"/>
  <c r="T688" i="1" a="1"/>
  <c r="S688" i="1"/>
  <c r="R688" i="1" a="1"/>
  <c r="R688" i="1" s="1"/>
  <c r="P688" i="1"/>
  <c r="N688" i="1"/>
  <c r="AN687" i="1"/>
  <c r="AM687" i="1"/>
  <c r="AL687" i="1"/>
  <c r="AJ687" i="1" a="1"/>
  <c r="AJ687" i="1" s="1"/>
  <c r="AK687" i="1" s="1"/>
  <c r="AE687" i="1"/>
  <c r="AF687" i="1" s="1"/>
  <c r="Y687" i="1" s="1"/>
  <c r="V687" i="1"/>
  <c r="U687" i="1"/>
  <c r="T687" i="1"/>
  <c r="AL687" i="1" s="1" a="1"/>
  <c r="T687" i="1" a="1"/>
  <c r="S687" i="1"/>
  <c r="R687" i="1" a="1"/>
  <c r="R687" i="1" s="1"/>
  <c r="P687" i="1"/>
  <c r="N687" i="1"/>
  <c r="AN686" i="1"/>
  <c r="AM686" i="1"/>
  <c r="AK686" i="1"/>
  <c r="AJ686" i="1" a="1"/>
  <c r="AJ686" i="1" s="1"/>
  <c r="AF686" i="1"/>
  <c r="AE686" i="1"/>
  <c r="Y686" i="1"/>
  <c r="V686" i="1"/>
  <c r="U686" i="1"/>
  <c r="T686" i="1" a="1"/>
  <c r="T686" i="1" s="1"/>
  <c r="AL686" i="1" s="1" a="1"/>
  <c r="AL686" i="1" s="1"/>
  <c r="S686" i="1"/>
  <c r="R686" i="1"/>
  <c r="R686" i="1" a="1"/>
  <c r="P686" i="1"/>
  <c r="N686" i="1"/>
  <c r="AJ685" i="1"/>
  <c r="AK685" i="1" s="1"/>
  <c r="AJ685" i="1" a="1"/>
  <c r="AE685" i="1"/>
  <c r="AF685" i="1" s="1"/>
  <c r="Z685" i="1" s="1"/>
  <c r="AH685" i="1" s="1"/>
  <c r="T685" i="1"/>
  <c r="T685" i="1" a="1"/>
  <c r="S685" i="1"/>
  <c r="R685" i="1"/>
  <c r="R685" i="1" a="1"/>
  <c r="P685" i="1"/>
  <c r="N685" i="1"/>
  <c r="AJ684" i="1" a="1"/>
  <c r="AJ684" i="1" s="1"/>
  <c r="AK684" i="1" s="1"/>
  <c r="AE684" i="1"/>
  <c r="AF684" i="1" s="1"/>
  <c r="AA684" i="1" s="1"/>
  <c r="T684" i="1"/>
  <c r="T684" i="1" a="1"/>
  <c r="S684" i="1"/>
  <c r="R684" i="1" a="1"/>
  <c r="R684" i="1" s="1"/>
  <c r="P684" i="1"/>
  <c r="N684" i="1"/>
  <c r="AM683" i="1"/>
  <c r="AK683" i="1"/>
  <c r="AJ683" i="1"/>
  <c r="AJ683" i="1" a="1"/>
  <c r="AH683" i="1"/>
  <c r="AI683" i="1" s="1" a="1"/>
  <c r="AI683" i="1" s="1"/>
  <c r="AG683" i="1"/>
  <c r="AE683" i="1"/>
  <c r="AF683" i="1" s="1"/>
  <c r="Z683" i="1"/>
  <c r="V683" i="1"/>
  <c r="U683" i="1"/>
  <c r="T683" i="1" a="1"/>
  <c r="T683" i="1" s="1"/>
  <c r="AL683" i="1" s="1" a="1"/>
  <c r="AL683" i="1" s="1"/>
  <c r="AN683" i="1" s="1"/>
  <c r="S683" i="1"/>
  <c r="R683" i="1"/>
  <c r="R683" i="1" a="1"/>
  <c r="P683" i="1"/>
  <c r="N683" i="1"/>
  <c r="AJ682" i="1"/>
  <c r="AJ682" i="1" a="1"/>
  <c r="AE682" i="1"/>
  <c r="AF682" i="1" s="1"/>
  <c r="AA682" i="1" s="1"/>
  <c r="T682" i="1"/>
  <c r="T682" i="1" a="1"/>
  <c r="S682" i="1"/>
  <c r="R682" i="1"/>
  <c r="R682" i="1" a="1"/>
  <c r="P682" i="1"/>
  <c r="N682" i="1"/>
  <c r="AJ681" i="1" a="1"/>
  <c r="AJ681" i="1" s="1"/>
  <c r="AH681" i="1"/>
  <c r="AF681" i="1"/>
  <c r="AA681" i="1" s="1"/>
  <c r="AE681" i="1"/>
  <c r="Z681" i="1"/>
  <c r="T681" i="1" a="1"/>
  <c r="T681" i="1" s="1"/>
  <c r="S681" i="1"/>
  <c r="R681" i="1" a="1"/>
  <c r="R681" i="1" s="1"/>
  <c r="P681" i="1"/>
  <c r="N681" i="1"/>
  <c r="AJ680" i="1"/>
  <c r="AJ680" i="1" a="1"/>
  <c r="AI680" i="1" a="1"/>
  <c r="AI680" i="1" s="1"/>
  <c r="AH680" i="1"/>
  <c r="AG680" i="1" s="1"/>
  <c r="AF680" i="1"/>
  <c r="Z680" i="1" s="1"/>
  <c r="AE680" i="1"/>
  <c r="AA680" i="1"/>
  <c r="Y680" i="1"/>
  <c r="T680" i="1" a="1"/>
  <c r="T680" i="1" s="1"/>
  <c r="S680" i="1"/>
  <c r="R680" i="1"/>
  <c r="R680" i="1" a="1"/>
  <c r="P680" i="1"/>
  <c r="N680" i="1"/>
  <c r="AN679" i="1"/>
  <c r="AL679" i="1"/>
  <c r="AM679" i="1" s="1"/>
  <c r="AK679" i="1"/>
  <c r="AJ679" i="1"/>
  <c r="AJ679" i="1" a="1"/>
  <c r="AE679" i="1"/>
  <c r="AF679" i="1" s="1"/>
  <c r="Y679" i="1" s="1"/>
  <c r="Z679" i="1"/>
  <c r="AH679" i="1" s="1"/>
  <c r="V679" i="1"/>
  <c r="T679" i="1"/>
  <c r="AL679" i="1" s="1" a="1"/>
  <c r="T679" i="1" a="1"/>
  <c r="S679" i="1"/>
  <c r="R679" i="1"/>
  <c r="R679" i="1" a="1"/>
  <c r="P679" i="1"/>
  <c r="N679" i="1"/>
  <c r="AK678" i="1"/>
  <c r="AJ678" i="1"/>
  <c r="AJ678" i="1" a="1"/>
  <c r="AH678" i="1"/>
  <c r="AF678" i="1"/>
  <c r="AA678" i="1" s="1"/>
  <c r="AE678" i="1"/>
  <c r="Z678" i="1"/>
  <c r="Y678" i="1"/>
  <c r="U678" i="1"/>
  <c r="T678" i="1" a="1"/>
  <c r="T678" i="1" s="1"/>
  <c r="S678" i="1"/>
  <c r="R678" i="1" a="1"/>
  <c r="R678" i="1" s="1"/>
  <c r="P678" i="1"/>
  <c r="N678" i="1"/>
  <c r="AL677" i="1" a="1"/>
  <c r="AL677" i="1" s="1"/>
  <c r="AK677" i="1"/>
  <c r="AJ677" i="1" a="1"/>
  <c r="AJ677" i="1" s="1"/>
  <c r="AI677" i="1" a="1"/>
  <c r="AI677" i="1" s="1"/>
  <c r="AE677" i="1"/>
  <c r="AF677" i="1" s="1"/>
  <c r="Z677" i="1" s="1"/>
  <c r="AH677" i="1" s="1"/>
  <c r="AG677" i="1" s="1"/>
  <c r="Y677" i="1"/>
  <c r="V677" i="1"/>
  <c r="T677" i="1"/>
  <c r="U677" i="1" s="1"/>
  <c r="T677" i="1" a="1"/>
  <c r="S677" i="1"/>
  <c r="R677" i="1" a="1"/>
  <c r="R677" i="1" s="1"/>
  <c r="P677" i="1"/>
  <c r="N677" i="1"/>
  <c r="AJ676" i="1"/>
  <c r="AK676" i="1" s="1"/>
  <c r="AJ676" i="1" a="1"/>
  <c r="AF676" i="1"/>
  <c r="AA676" i="1" s="1"/>
  <c r="AE676" i="1"/>
  <c r="Z676" i="1"/>
  <c r="AH676" i="1" s="1"/>
  <c r="AI676" i="1" s="1" a="1"/>
  <c r="AI676" i="1" s="1"/>
  <c r="Y676" i="1"/>
  <c r="T676" i="1" a="1"/>
  <c r="T676" i="1" s="1"/>
  <c r="S676" i="1"/>
  <c r="R676" i="1" a="1"/>
  <c r="R676" i="1" s="1"/>
  <c r="P676" i="1"/>
  <c r="N676" i="1"/>
  <c r="AJ675" i="1" a="1"/>
  <c r="AJ675" i="1" s="1"/>
  <c r="AK675" i="1" s="1"/>
  <c r="AI675" i="1" a="1"/>
  <c r="AI675" i="1" s="1"/>
  <c r="AH675" i="1"/>
  <c r="AG675" i="1"/>
  <c r="AF675" i="1"/>
  <c r="AE675" i="1"/>
  <c r="T675" i="1" a="1"/>
  <c r="T675" i="1" s="1"/>
  <c r="V675" i="1" s="1"/>
  <c r="S675" i="1"/>
  <c r="R675" i="1" a="1"/>
  <c r="R675" i="1" s="1"/>
  <c r="P675" i="1"/>
  <c r="N675" i="1"/>
  <c r="AL674" i="1"/>
  <c r="AL674" i="1" a="1"/>
  <c r="AJ674" i="1" a="1"/>
  <c r="AJ674" i="1" s="1"/>
  <c r="AK674" i="1" s="1"/>
  <c r="AH674" i="1"/>
  <c r="AG674" i="1" s="1"/>
  <c r="AE674" i="1"/>
  <c r="AF674" i="1" s="1"/>
  <c r="AA674" i="1"/>
  <c r="Z674" i="1"/>
  <c r="Y674" i="1"/>
  <c r="T674" i="1"/>
  <c r="V674" i="1" s="1"/>
  <c r="T674" i="1" a="1"/>
  <c r="S674" i="1"/>
  <c r="R674" i="1"/>
  <c r="R674" i="1" a="1"/>
  <c r="P674" i="1"/>
  <c r="N674" i="1"/>
  <c r="AL673" i="1" a="1"/>
  <c r="AL673" i="1" s="1"/>
  <c r="AJ673" i="1"/>
  <c r="AK673" i="1" s="1"/>
  <c r="AJ673" i="1" a="1"/>
  <c r="AF673" i="1"/>
  <c r="AE673" i="1"/>
  <c r="Y673" i="1"/>
  <c r="V673" i="1"/>
  <c r="T673" i="1" a="1"/>
  <c r="T673" i="1" s="1"/>
  <c r="U673" i="1" s="1"/>
  <c r="S673" i="1"/>
  <c r="R673" i="1"/>
  <c r="R673" i="1" a="1"/>
  <c r="P673" i="1"/>
  <c r="N673" i="1"/>
  <c r="AJ672" i="1"/>
  <c r="AJ672" i="1" a="1"/>
  <c r="AE672" i="1"/>
  <c r="AF672" i="1" s="1"/>
  <c r="T672" i="1" a="1"/>
  <c r="T672" i="1" s="1"/>
  <c r="AL672" i="1" s="1" a="1"/>
  <c r="AL672" i="1" s="1"/>
  <c r="S672" i="1"/>
  <c r="R672" i="1" a="1"/>
  <c r="R672" i="1" s="1"/>
  <c r="P672" i="1"/>
  <c r="N672" i="1"/>
  <c r="AJ671" i="1" a="1"/>
  <c r="AJ671" i="1" s="1"/>
  <c r="AK671" i="1" s="1"/>
  <c r="AE671" i="1"/>
  <c r="AF671" i="1" s="1"/>
  <c r="U671" i="1"/>
  <c r="T671" i="1"/>
  <c r="T671" i="1" a="1"/>
  <c r="S671" i="1"/>
  <c r="R671" i="1" a="1"/>
  <c r="R671" i="1" s="1"/>
  <c r="P671" i="1"/>
  <c r="N671" i="1"/>
  <c r="AN670" i="1"/>
  <c r="AM670" i="1"/>
  <c r="AL670" i="1" a="1"/>
  <c r="AL670" i="1" s="1"/>
  <c r="AJ670" i="1"/>
  <c r="AK670" i="1" s="1"/>
  <c r="AJ670" i="1" a="1"/>
  <c r="AH670" i="1"/>
  <c r="AF670" i="1"/>
  <c r="AE670" i="1"/>
  <c r="V670" i="1"/>
  <c r="U670" i="1"/>
  <c r="T670" i="1"/>
  <c r="T670" i="1" a="1"/>
  <c r="S670" i="1"/>
  <c r="R670" i="1"/>
  <c r="R670" i="1" a="1"/>
  <c r="P670" i="1"/>
  <c r="N670" i="1"/>
  <c r="AJ669" i="1"/>
  <c r="AJ669" i="1" a="1"/>
  <c r="AH669" i="1"/>
  <c r="AE669" i="1"/>
  <c r="AF669" i="1" s="1"/>
  <c r="Z669" i="1" s="1"/>
  <c r="AA669" i="1"/>
  <c r="T669" i="1" a="1"/>
  <c r="T669" i="1" s="1"/>
  <c r="S669" i="1"/>
  <c r="R669" i="1"/>
  <c r="R669" i="1" a="1"/>
  <c r="P669" i="1"/>
  <c r="N669" i="1"/>
  <c r="AL668" i="1" a="1"/>
  <c r="AL668" i="1" s="1"/>
  <c r="AJ668" i="1" a="1"/>
  <c r="AJ668" i="1" s="1"/>
  <c r="AI668" i="1" a="1"/>
  <c r="AI668" i="1" s="1"/>
  <c r="AG668" i="1"/>
  <c r="AF668" i="1"/>
  <c r="AA668" i="1" s="1"/>
  <c r="AE668" i="1"/>
  <c r="Z668" i="1"/>
  <c r="AH668" i="1" s="1"/>
  <c r="Y668" i="1"/>
  <c r="T668" i="1" a="1"/>
  <c r="T668" i="1" s="1"/>
  <c r="S668" i="1"/>
  <c r="R668" i="1" a="1"/>
  <c r="R668" i="1" s="1"/>
  <c r="P668" i="1"/>
  <c r="N668" i="1"/>
  <c r="AJ667" i="1" a="1"/>
  <c r="AJ667" i="1" s="1"/>
  <c r="AK667" i="1" s="1"/>
  <c r="AF667" i="1"/>
  <c r="AE667" i="1"/>
  <c r="T667" i="1" a="1"/>
  <c r="T667" i="1" s="1"/>
  <c r="S667" i="1"/>
  <c r="R667" i="1" a="1"/>
  <c r="R667" i="1" s="1"/>
  <c r="P667" i="1"/>
  <c r="N667" i="1"/>
  <c r="AJ666" i="1" a="1"/>
  <c r="AJ666" i="1" s="1"/>
  <c r="AK666" i="1" s="1"/>
  <c r="AE666" i="1"/>
  <c r="AF666" i="1" s="1"/>
  <c r="Y666" i="1" s="1"/>
  <c r="AA666" i="1"/>
  <c r="Z666" i="1"/>
  <c r="AH666" i="1" s="1"/>
  <c r="AG666" i="1" s="1"/>
  <c r="T666" i="1"/>
  <c r="T666" i="1" a="1"/>
  <c r="S666" i="1"/>
  <c r="R666" i="1" a="1"/>
  <c r="R666" i="1" s="1"/>
  <c r="P666" i="1"/>
  <c r="N666" i="1"/>
  <c r="AL665" i="1" a="1"/>
  <c r="AL665" i="1" s="1"/>
  <c r="AK665" i="1"/>
  <c r="AJ665" i="1"/>
  <c r="AJ665" i="1" a="1"/>
  <c r="AE665" i="1"/>
  <c r="AF665" i="1" s="1"/>
  <c r="V665" i="1"/>
  <c r="U665" i="1"/>
  <c r="T665" i="1" a="1"/>
  <c r="T665" i="1" s="1"/>
  <c r="S665" i="1"/>
  <c r="R665" i="1"/>
  <c r="R665" i="1" a="1"/>
  <c r="P665" i="1"/>
  <c r="N665" i="1"/>
  <c r="AJ664" i="1" a="1"/>
  <c r="AJ664" i="1" s="1"/>
  <c r="AK664" i="1" s="1"/>
  <c r="AE664" i="1"/>
  <c r="AF664" i="1" s="1"/>
  <c r="T664" i="1"/>
  <c r="T664" i="1" a="1"/>
  <c r="S664" i="1"/>
  <c r="R664" i="1" a="1"/>
  <c r="R664" i="1" s="1"/>
  <c r="P664" i="1"/>
  <c r="N664" i="1"/>
  <c r="AJ663" i="1"/>
  <c r="AJ663" i="1" a="1"/>
  <c r="AH663" i="1"/>
  <c r="AF663" i="1"/>
  <c r="Y663" i="1" s="1"/>
  <c r="AE663" i="1"/>
  <c r="AA663" i="1"/>
  <c r="Z663" i="1"/>
  <c r="T663" i="1"/>
  <c r="V663" i="1" s="1"/>
  <c r="T663" i="1" a="1"/>
  <c r="S663" i="1"/>
  <c r="R663" i="1" a="1"/>
  <c r="R663" i="1" s="1"/>
  <c r="P663" i="1"/>
  <c r="N663" i="1"/>
  <c r="AJ662" i="1"/>
  <c r="AK662" i="1" s="1"/>
  <c r="AJ662" i="1" a="1"/>
  <c r="AE662" i="1"/>
  <c r="AF662" i="1" s="1"/>
  <c r="T662" i="1"/>
  <c r="AL662" i="1" s="1" a="1"/>
  <c r="AL662" i="1" s="1"/>
  <c r="AN662" i="1" s="1"/>
  <c r="T662" i="1" a="1"/>
  <c r="S662" i="1"/>
  <c r="R662" i="1"/>
  <c r="R662" i="1" a="1"/>
  <c r="P662" i="1"/>
  <c r="N662" i="1"/>
  <c r="AK661" i="1"/>
  <c r="AJ661" i="1"/>
  <c r="AJ661" i="1" a="1"/>
  <c r="AH661" i="1"/>
  <c r="AF661" i="1"/>
  <c r="Y661" i="1" s="1"/>
  <c r="AE661" i="1"/>
  <c r="Z661" i="1"/>
  <c r="V661" i="1"/>
  <c r="T661" i="1"/>
  <c r="U661" i="1" s="1"/>
  <c r="T661" i="1" a="1"/>
  <c r="S661" i="1"/>
  <c r="R661" i="1"/>
  <c r="R661" i="1" a="1"/>
  <c r="P661" i="1"/>
  <c r="N661" i="1"/>
  <c r="AL660" i="1" a="1"/>
  <c r="AL660" i="1" s="1"/>
  <c r="AK660" i="1"/>
  <c r="AJ660" i="1"/>
  <c r="AJ660" i="1" a="1"/>
  <c r="AE660" i="1"/>
  <c r="AF660" i="1" s="1"/>
  <c r="Z660" i="1" s="1"/>
  <c r="AH660" i="1" s="1"/>
  <c r="AG660" i="1" s="1"/>
  <c r="AA660" i="1"/>
  <c r="Y660" i="1"/>
  <c r="U660" i="1"/>
  <c r="T660" i="1" a="1"/>
  <c r="T660" i="1" s="1"/>
  <c r="V660" i="1" s="1"/>
  <c r="S660" i="1"/>
  <c r="R660" i="1"/>
  <c r="R660" i="1" a="1"/>
  <c r="P660" i="1"/>
  <c r="N660" i="1"/>
  <c r="AJ659" i="1" a="1"/>
  <c r="AJ659" i="1" s="1"/>
  <c r="AI659" i="1" a="1"/>
  <c r="AI659" i="1" s="1"/>
  <c r="AE659" i="1"/>
  <c r="AF659" i="1" s="1"/>
  <c r="Z659" i="1"/>
  <c r="AH659" i="1" s="1"/>
  <c r="AG659" i="1" s="1"/>
  <c r="T659" i="1"/>
  <c r="T659" i="1" a="1"/>
  <c r="S659" i="1"/>
  <c r="R659" i="1" a="1"/>
  <c r="R659" i="1" s="1"/>
  <c r="P659" i="1"/>
  <c r="N659" i="1"/>
  <c r="AJ658" i="1" a="1"/>
  <c r="AJ658" i="1" s="1"/>
  <c r="AH658" i="1"/>
  <c r="AI658" i="1" s="1" a="1"/>
  <c r="AI658" i="1" s="1"/>
  <c r="AF658" i="1"/>
  <c r="AE658" i="1"/>
  <c r="AA658" i="1"/>
  <c r="Z658" i="1"/>
  <c r="Y658" i="1"/>
  <c r="T658" i="1"/>
  <c r="T658" i="1" a="1"/>
  <c r="S658" i="1"/>
  <c r="R658" i="1" a="1"/>
  <c r="R658" i="1" s="1"/>
  <c r="P658" i="1"/>
  <c r="N658" i="1"/>
  <c r="AJ657" i="1" a="1"/>
  <c r="AJ657" i="1" s="1"/>
  <c r="AK657" i="1" s="1"/>
  <c r="AE657" i="1"/>
  <c r="AF657" i="1" s="1"/>
  <c r="AA657" i="1"/>
  <c r="T657" i="1"/>
  <c r="T657" i="1" a="1"/>
  <c r="S657" i="1"/>
  <c r="R657" i="1"/>
  <c r="R657" i="1" a="1"/>
  <c r="P657" i="1"/>
  <c r="N657" i="1"/>
  <c r="AL656" i="1" a="1"/>
  <c r="AL656" i="1" s="1"/>
  <c r="AN656" i="1" s="1"/>
  <c r="AJ656" i="1"/>
  <c r="AK656" i="1" s="1"/>
  <c r="AJ656" i="1" a="1"/>
  <c r="AE656" i="1"/>
  <c r="AF656" i="1" s="1"/>
  <c r="V656" i="1"/>
  <c r="T656" i="1" a="1"/>
  <c r="T656" i="1" s="1"/>
  <c r="U656" i="1" s="1"/>
  <c r="S656" i="1"/>
  <c r="R656" i="1"/>
  <c r="R656" i="1" a="1"/>
  <c r="P656" i="1"/>
  <c r="N656" i="1"/>
  <c r="AJ655" i="1" a="1"/>
  <c r="AJ655" i="1" s="1"/>
  <c r="AK655" i="1" s="1"/>
  <c r="AF655" i="1"/>
  <c r="AE655" i="1"/>
  <c r="Y655" i="1"/>
  <c r="T655" i="1"/>
  <c r="T655" i="1" a="1"/>
  <c r="S655" i="1"/>
  <c r="R655" i="1" a="1"/>
  <c r="R655" i="1" s="1"/>
  <c r="P655" i="1"/>
  <c r="N655" i="1"/>
  <c r="AJ654" i="1" a="1"/>
  <c r="AJ654" i="1" s="1"/>
  <c r="AK654" i="1" s="1"/>
  <c r="AI654" i="1"/>
  <c r="AH654" i="1"/>
  <c r="AI654" i="1" s="1" a="1"/>
  <c r="AG654" i="1"/>
  <c r="AF654" i="1"/>
  <c r="AE654" i="1"/>
  <c r="T654" i="1"/>
  <c r="U654" i="1" s="1"/>
  <c r="T654" i="1" a="1"/>
  <c r="S654" i="1"/>
  <c r="R654" i="1" a="1"/>
  <c r="R654" i="1" s="1"/>
  <c r="P654" i="1"/>
  <c r="N654" i="1"/>
  <c r="AJ653" i="1"/>
  <c r="AJ653" i="1" a="1"/>
  <c r="AE653" i="1"/>
  <c r="AF653" i="1" s="1"/>
  <c r="V653" i="1"/>
  <c r="T653" i="1" a="1"/>
  <c r="T653" i="1" s="1"/>
  <c r="AL653" i="1" s="1" a="1"/>
  <c r="AL653" i="1" s="1"/>
  <c r="AN653" i="1" s="1"/>
  <c r="S653" i="1"/>
  <c r="R653" i="1"/>
  <c r="R653" i="1" a="1"/>
  <c r="P653" i="1"/>
  <c r="N653" i="1"/>
  <c r="AL652" i="1" a="1"/>
  <c r="AL652" i="1" s="1"/>
  <c r="AM652" i="1" s="1"/>
  <c r="AJ652" i="1" a="1"/>
  <c r="AJ652" i="1" s="1"/>
  <c r="AK652" i="1" s="1"/>
  <c r="AF652" i="1"/>
  <c r="AE652" i="1"/>
  <c r="Z652" i="1"/>
  <c r="AH652" i="1" s="1"/>
  <c r="V652" i="1"/>
  <c r="T652" i="1"/>
  <c r="U652" i="1" s="1"/>
  <c r="T652" i="1" a="1"/>
  <c r="S652" i="1"/>
  <c r="R652" i="1" a="1"/>
  <c r="R652" i="1" s="1"/>
  <c r="P652" i="1"/>
  <c r="N652" i="1"/>
  <c r="AL651" i="1" a="1"/>
  <c r="AL651" i="1" s="1"/>
  <c r="AJ651" i="1" a="1"/>
  <c r="AJ651" i="1" s="1"/>
  <c r="AF651" i="1"/>
  <c r="AE651" i="1"/>
  <c r="T651" i="1"/>
  <c r="T651" i="1" a="1"/>
  <c r="S651" i="1"/>
  <c r="R651" i="1"/>
  <c r="R651" i="1" a="1"/>
  <c r="P651" i="1"/>
  <c r="N651" i="1"/>
  <c r="AJ650" i="1" a="1"/>
  <c r="AJ650" i="1" s="1"/>
  <c r="AE650" i="1"/>
  <c r="AF650" i="1" s="1"/>
  <c r="AA650" i="1"/>
  <c r="T650" i="1" a="1"/>
  <c r="T650" i="1" s="1"/>
  <c r="S650" i="1"/>
  <c r="R650" i="1"/>
  <c r="R650" i="1" a="1"/>
  <c r="P650" i="1"/>
  <c r="N650" i="1"/>
  <c r="AK649" i="1"/>
  <c r="AJ649" i="1"/>
  <c r="AJ649" i="1" a="1"/>
  <c r="AE649" i="1"/>
  <c r="AF649" i="1" s="1"/>
  <c r="AA649" i="1"/>
  <c r="U649" i="1"/>
  <c r="T649" i="1"/>
  <c r="T649" i="1" a="1"/>
  <c r="S649" i="1"/>
  <c r="R649" i="1"/>
  <c r="R649" i="1" a="1"/>
  <c r="P649" i="1"/>
  <c r="N649" i="1"/>
  <c r="AJ648" i="1" a="1"/>
  <c r="AJ648" i="1" s="1"/>
  <c r="AF648" i="1"/>
  <c r="AA648" i="1" s="1"/>
  <c r="AE648" i="1"/>
  <c r="Z648" i="1"/>
  <c r="AH648" i="1" s="1"/>
  <c r="T648" i="1" a="1"/>
  <c r="T648" i="1" s="1"/>
  <c r="S648" i="1"/>
  <c r="R648" i="1" a="1"/>
  <c r="R648" i="1" s="1"/>
  <c r="P648" i="1"/>
  <c r="N648" i="1"/>
  <c r="AJ647" i="1"/>
  <c r="AJ647" i="1" a="1"/>
  <c r="AF647" i="1"/>
  <c r="Z647" i="1" s="1"/>
  <c r="AH647" i="1" s="1"/>
  <c r="AG647" i="1" s="1"/>
  <c r="AE647" i="1"/>
  <c r="AA647" i="1"/>
  <c r="T647" i="1" a="1"/>
  <c r="T647" i="1" s="1"/>
  <c r="S647" i="1"/>
  <c r="R647" i="1"/>
  <c r="R647" i="1" a="1"/>
  <c r="P647" i="1"/>
  <c r="N647" i="1"/>
  <c r="AL646" i="1"/>
  <c r="AJ646" i="1"/>
  <c r="AK646" i="1" s="1"/>
  <c r="AJ646" i="1" a="1"/>
  <c r="AE646" i="1"/>
  <c r="AF646" i="1" s="1"/>
  <c r="V646" i="1"/>
  <c r="U646" i="1"/>
  <c r="T646" i="1"/>
  <c r="AL646" i="1" s="1" a="1"/>
  <c r="T646" i="1" a="1"/>
  <c r="S646" i="1"/>
  <c r="R646" i="1"/>
  <c r="R646" i="1" a="1"/>
  <c r="P646" i="1"/>
  <c r="N646" i="1"/>
  <c r="AJ645" i="1" a="1"/>
  <c r="AJ645" i="1" s="1"/>
  <c r="AK645" i="1" s="1"/>
  <c r="AI645" i="1" a="1"/>
  <c r="AI645" i="1" s="1"/>
  <c r="AE645" i="1"/>
  <c r="AF645" i="1" s="1"/>
  <c r="Y645" i="1" s="1"/>
  <c r="AA645" i="1"/>
  <c r="Z645" i="1"/>
  <c r="AH645" i="1" s="1"/>
  <c r="AG645" i="1" s="1"/>
  <c r="T645" i="1" a="1"/>
  <c r="T645" i="1" s="1"/>
  <c r="S645" i="1"/>
  <c r="R645" i="1" a="1"/>
  <c r="R645" i="1" s="1"/>
  <c r="P645" i="1"/>
  <c r="N645" i="1"/>
  <c r="AJ644" i="1" a="1"/>
  <c r="AJ644" i="1" s="1"/>
  <c r="AK644" i="1" s="1"/>
  <c r="AF644" i="1"/>
  <c r="AE644" i="1"/>
  <c r="Y644" i="1"/>
  <c r="V644" i="1"/>
  <c r="T644" i="1"/>
  <c r="U644" i="1" s="1"/>
  <c r="T644" i="1" a="1"/>
  <c r="S644" i="1"/>
  <c r="R644" i="1"/>
  <c r="R644" i="1" a="1"/>
  <c r="P644" i="1"/>
  <c r="N644" i="1"/>
  <c r="AJ643" i="1"/>
  <c r="AK643" i="1" s="1"/>
  <c r="AJ643" i="1" a="1"/>
  <c r="AF643" i="1"/>
  <c r="Y643" i="1" s="1"/>
  <c r="AE643" i="1"/>
  <c r="T643" i="1" a="1"/>
  <c r="T643" i="1" s="1"/>
  <c r="S643" i="1"/>
  <c r="R643" i="1" a="1"/>
  <c r="R643" i="1" s="1"/>
  <c r="P643" i="1"/>
  <c r="N643" i="1"/>
  <c r="AJ642" i="1"/>
  <c r="AK642" i="1" s="1"/>
  <c r="AJ642" i="1" a="1"/>
  <c r="AE642" i="1"/>
  <c r="AF642" i="1" s="1"/>
  <c r="T642" i="1" a="1"/>
  <c r="T642" i="1" s="1"/>
  <c r="U642" i="1" s="1"/>
  <c r="S642" i="1"/>
  <c r="R642" i="1"/>
  <c r="R642" i="1" a="1"/>
  <c r="P642" i="1"/>
  <c r="N642" i="1"/>
  <c r="AJ641" i="1"/>
  <c r="AJ641" i="1" a="1"/>
  <c r="AF641" i="1"/>
  <c r="AE641" i="1"/>
  <c r="T641" i="1" a="1"/>
  <c r="T641" i="1" s="1"/>
  <c r="S641" i="1"/>
  <c r="R641" i="1"/>
  <c r="R641" i="1" a="1"/>
  <c r="P641" i="1"/>
  <c r="N641" i="1"/>
  <c r="AJ640" i="1" a="1"/>
  <c r="AJ640" i="1" s="1"/>
  <c r="AF640" i="1"/>
  <c r="AE640" i="1"/>
  <c r="T640" i="1"/>
  <c r="T640" i="1" a="1"/>
  <c r="S640" i="1"/>
  <c r="R640" i="1"/>
  <c r="R640" i="1" a="1"/>
  <c r="P640" i="1"/>
  <c r="N640" i="1"/>
  <c r="AJ639" i="1" a="1"/>
  <c r="AJ639" i="1" s="1"/>
  <c r="AH639" i="1"/>
  <c r="AE639" i="1"/>
  <c r="AF639" i="1" s="1"/>
  <c r="AA639" i="1" s="1"/>
  <c r="Z639" i="1"/>
  <c r="Y639" i="1"/>
  <c r="T639" i="1" a="1"/>
  <c r="T639" i="1" s="1"/>
  <c r="S639" i="1"/>
  <c r="R639" i="1" a="1"/>
  <c r="R639" i="1" s="1"/>
  <c r="P639" i="1"/>
  <c r="N639" i="1"/>
  <c r="AJ638" i="1" a="1"/>
  <c r="AJ638" i="1" s="1"/>
  <c r="AF638" i="1"/>
  <c r="AE638" i="1"/>
  <c r="Y638" i="1"/>
  <c r="T638" i="1" a="1"/>
  <c r="T638" i="1" s="1"/>
  <c r="S638" i="1"/>
  <c r="R638" i="1" a="1"/>
  <c r="R638" i="1" s="1"/>
  <c r="P638" i="1"/>
  <c r="N638" i="1"/>
  <c r="AJ637" i="1" a="1"/>
  <c r="AJ637" i="1" s="1"/>
  <c r="AE637" i="1"/>
  <c r="AF637" i="1" s="1"/>
  <c r="T637" i="1"/>
  <c r="T637" i="1" a="1"/>
  <c r="S637" i="1"/>
  <c r="R637" i="1"/>
  <c r="R637" i="1" a="1"/>
  <c r="P637" i="1"/>
  <c r="N637" i="1"/>
  <c r="AN636" i="1"/>
  <c r="AM636" i="1"/>
  <c r="AJ636" i="1"/>
  <c r="AK636" i="1" s="1"/>
  <c r="AJ636" i="1" a="1"/>
  <c r="AF636" i="1"/>
  <c r="Y636" i="1" s="1"/>
  <c r="AE636" i="1"/>
  <c r="U636" i="1"/>
  <c r="T636" i="1" a="1"/>
  <c r="T636" i="1" s="1"/>
  <c r="AL636" i="1" s="1" a="1"/>
  <c r="AL636" i="1" s="1"/>
  <c r="S636" i="1"/>
  <c r="R636" i="1" a="1"/>
  <c r="R636" i="1" s="1"/>
  <c r="P636" i="1"/>
  <c r="N636" i="1"/>
  <c r="AL635" i="1" a="1"/>
  <c r="AL635" i="1" s="1"/>
  <c r="AK635" i="1"/>
  <c r="AJ635" i="1" a="1"/>
  <c r="AJ635" i="1" s="1"/>
  <c r="AE635" i="1"/>
  <c r="AF635" i="1" s="1"/>
  <c r="Y635" i="1"/>
  <c r="V635" i="1"/>
  <c r="T635" i="1" a="1"/>
  <c r="T635" i="1" s="1"/>
  <c r="U635" i="1" s="1"/>
  <c r="S635" i="1"/>
  <c r="R635" i="1"/>
  <c r="R635" i="1" a="1"/>
  <c r="P635" i="1"/>
  <c r="N635" i="1"/>
  <c r="AJ634" i="1" a="1"/>
  <c r="AJ634" i="1" s="1"/>
  <c r="AK634" i="1" s="1"/>
  <c r="AE634" i="1"/>
  <c r="AF634" i="1" s="1"/>
  <c r="Y634" i="1" s="1"/>
  <c r="AA634" i="1"/>
  <c r="Z634" i="1"/>
  <c r="AH634" i="1" s="1"/>
  <c r="T634" i="1" a="1"/>
  <c r="T634" i="1" s="1"/>
  <c r="S634" i="1"/>
  <c r="R634" i="1" a="1"/>
  <c r="R634" i="1" s="1"/>
  <c r="P634" i="1"/>
  <c r="N634" i="1"/>
  <c r="AJ633" i="1" a="1"/>
  <c r="AJ633" i="1" s="1"/>
  <c r="AK633" i="1" s="1"/>
  <c r="AF633" i="1"/>
  <c r="Y633" i="1" s="1"/>
  <c r="AE633" i="1"/>
  <c r="AA633" i="1"/>
  <c r="Z633" i="1"/>
  <c r="AH633" i="1" s="1"/>
  <c r="AG633" i="1" s="1"/>
  <c r="T633" i="1" a="1"/>
  <c r="T633" i="1" s="1"/>
  <c r="S633" i="1"/>
  <c r="R633" i="1" a="1"/>
  <c r="R633" i="1" s="1"/>
  <c r="P633" i="1"/>
  <c r="N633" i="1"/>
  <c r="AL632" i="1" a="1"/>
  <c r="AL632" i="1" s="1"/>
  <c r="AJ632" i="1"/>
  <c r="AK632" i="1" s="1"/>
  <c r="AJ632" i="1" a="1"/>
  <c r="AF632" i="1"/>
  <c r="AE632" i="1"/>
  <c r="V632" i="1"/>
  <c r="U632" i="1"/>
  <c r="T632" i="1" a="1"/>
  <c r="T632" i="1" s="1"/>
  <c r="S632" i="1"/>
  <c r="R632" i="1"/>
  <c r="R632" i="1" a="1"/>
  <c r="P632" i="1"/>
  <c r="N632" i="1"/>
  <c r="AJ631" i="1" a="1"/>
  <c r="AJ631" i="1" s="1"/>
  <c r="AF631" i="1"/>
  <c r="AE631" i="1"/>
  <c r="T631" i="1"/>
  <c r="T631" i="1" a="1"/>
  <c r="S631" i="1"/>
  <c r="R631" i="1" a="1"/>
  <c r="R631" i="1" s="1"/>
  <c r="P631" i="1"/>
  <c r="N631" i="1"/>
  <c r="AJ630" i="1" a="1"/>
  <c r="AJ630" i="1" s="1"/>
  <c r="AF630" i="1"/>
  <c r="Y630" i="1" s="1"/>
  <c r="AE630" i="1"/>
  <c r="AA630" i="1"/>
  <c r="U630" i="1"/>
  <c r="T630" i="1"/>
  <c r="T630" i="1" a="1"/>
  <c r="S630" i="1"/>
  <c r="R630" i="1" a="1"/>
  <c r="R630" i="1" s="1"/>
  <c r="P630" i="1"/>
  <c r="N630" i="1"/>
  <c r="AJ629" i="1" a="1"/>
  <c r="AJ629" i="1" s="1"/>
  <c r="AK629" i="1" s="1"/>
  <c r="AE629" i="1"/>
  <c r="AF629" i="1" s="1"/>
  <c r="Z629" i="1" s="1"/>
  <c r="AH629" i="1" s="1"/>
  <c r="T629" i="1"/>
  <c r="T629" i="1" a="1"/>
  <c r="S629" i="1"/>
  <c r="R629" i="1" a="1"/>
  <c r="R629" i="1" s="1"/>
  <c r="P629" i="1"/>
  <c r="N629" i="1"/>
  <c r="AL628" i="1" a="1"/>
  <c r="AL628" i="1" s="1"/>
  <c r="AN628" i="1" s="1"/>
  <c r="AK628" i="1"/>
  <c r="AJ628" i="1" a="1"/>
  <c r="AJ628" i="1" s="1"/>
  <c r="AF628" i="1"/>
  <c r="AE628" i="1"/>
  <c r="V628" i="1"/>
  <c r="T628" i="1" a="1"/>
  <c r="T628" i="1" s="1"/>
  <c r="U628" i="1" s="1"/>
  <c r="S628" i="1"/>
  <c r="R628" i="1"/>
  <c r="R628" i="1" a="1"/>
  <c r="P628" i="1"/>
  <c r="N628" i="1"/>
  <c r="AL627" i="1" a="1"/>
  <c r="AL627" i="1" s="1"/>
  <c r="AJ627" i="1" a="1"/>
  <c r="AJ627" i="1" s="1"/>
  <c r="AK627" i="1" s="1"/>
  <c r="AI627" i="1" a="1"/>
  <c r="AI627" i="1" s="1"/>
  <c r="AE627" i="1"/>
  <c r="AF627" i="1" s="1"/>
  <c r="Y627" i="1" s="1"/>
  <c r="AA627" i="1"/>
  <c r="Z627" i="1"/>
  <c r="AH627" i="1" s="1"/>
  <c r="AG627" i="1" s="1"/>
  <c r="T627" i="1" a="1"/>
  <c r="T627" i="1" s="1"/>
  <c r="S627" i="1"/>
  <c r="R627" i="1"/>
  <c r="R627" i="1" a="1"/>
  <c r="P627" i="1"/>
  <c r="N627" i="1"/>
  <c r="AJ626" i="1"/>
  <c r="AJ626" i="1" a="1"/>
  <c r="AE626" i="1"/>
  <c r="AF626" i="1" s="1"/>
  <c r="T626" i="1"/>
  <c r="T626" i="1" a="1"/>
  <c r="S626" i="1"/>
  <c r="R626" i="1"/>
  <c r="R626" i="1" a="1"/>
  <c r="P626" i="1"/>
  <c r="N626" i="1"/>
  <c r="AJ625" i="1" a="1"/>
  <c r="AJ625" i="1" s="1"/>
  <c r="AK625" i="1" s="1"/>
  <c r="AE625" i="1"/>
  <c r="AF625" i="1" s="1"/>
  <c r="AA625" i="1" s="1"/>
  <c r="T625" i="1" a="1"/>
  <c r="T625" i="1" s="1"/>
  <c r="S625" i="1"/>
  <c r="R625" i="1" a="1"/>
  <c r="R625" i="1" s="1"/>
  <c r="P625" i="1"/>
  <c r="N625" i="1"/>
  <c r="AJ624" i="1"/>
  <c r="AJ624" i="1" a="1"/>
  <c r="AE624" i="1"/>
  <c r="AF624" i="1" s="1"/>
  <c r="T624" i="1" a="1"/>
  <c r="T624" i="1" s="1"/>
  <c r="S624" i="1"/>
  <c r="R624" i="1" a="1"/>
  <c r="R624" i="1" s="1"/>
  <c r="P624" i="1"/>
  <c r="N624" i="1"/>
  <c r="AJ623" i="1"/>
  <c r="AJ623" i="1" a="1"/>
  <c r="AH623" i="1"/>
  <c r="AF623" i="1"/>
  <c r="Z623" i="1" s="1"/>
  <c r="AE623" i="1"/>
  <c r="AA623" i="1"/>
  <c r="Y623" i="1"/>
  <c r="T623" i="1" a="1"/>
  <c r="T623" i="1" s="1"/>
  <c r="S623" i="1"/>
  <c r="R623" i="1"/>
  <c r="R623" i="1" a="1"/>
  <c r="P623" i="1"/>
  <c r="N623" i="1"/>
  <c r="AJ622" i="1" a="1"/>
  <c r="AJ622" i="1" s="1"/>
  <c r="AK622" i="1" s="1"/>
  <c r="AF622" i="1"/>
  <c r="AE622" i="1"/>
  <c r="U622" i="1"/>
  <c r="T622" i="1"/>
  <c r="V622" i="1" s="1"/>
  <c r="T622" i="1" a="1"/>
  <c r="S622" i="1"/>
  <c r="R622" i="1"/>
  <c r="R622" i="1" a="1"/>
  <c r="P622" i="1"/>
  <c r="N622" i="1"/>
  <c r="AJ621" i="1"/>
  <c r="AK621" i="1" s="1"/>
  <c r="AJ621" i="1" a="1"/>
  <c r="AF621" i="1"/>
  <c r="AE621" i="1"/>
  <c r="Y621" i="1"/>
  <c r="U621" i="1"/>
  <c r="T621" i="1"/>
  <c r="V621" i="1" s="1"/>
  <c r="T621" i="1" a="1"/>
  <c r="S621" i="1"/>
  <c r="R621" i="1"/>
  <c r="R621" i="1" a="1"/>
  <c r="P621" i="1"/>
  <c r="N621" i="1"/>
  <c r="AJ620" i="1" a="1"/>
  <c r="AJ620" i="1" s="1"/>
  <c r="AK620" i="1" s="1"/>
  <c r="AE620" i="1"/>
  <c r="AF620" i="1" s="1"/>
  <c r="T620" i="1"/>
  <c r="T620" i="1" a="1"/>
  <c r="S620" i="1"/>
  <c r="R620" i="1" a="1"/>
  <c r="R620" i="1" s="1"/>
  <c r="P620" i="1"/>
  <c r="N620" i="1"/>
  <c r="AJ619" i="1" a="1"/>
  <c r="AJ619" i="1" s="1"/>
  <c r="AI619" i="1" a="1"/>
  <c r="AI619" i="1" s="1"/>
  <c r="AH619" i="1"/>
  <c r="AG619" i="1" s="1"/>
  <c r="AF619" i="1"/>
  <c r="AA619" i="1" s="1"/>
  <c r="AE619" i="1"/>
  <c r="Z619" i="1"/>
  <c r="Y619" i="1"/>
  <c r="T619" i="1" a="1"/>
  <c r="T619" i="1" s="1"/>
  <c r="S619" i="1"/>
  <c r="R619" i="1" a="1"/>
  <c r="R619" i="1" s="1"/>
  <c r="P619" i="1"/>
  <c r="N619" i="1"/>
  <c r="AJ618" i="1" a="1"/>
  <c r="AJ618" i="1" s="1"/>
  <c r="AK618" i="1" s="1"/>
  <c r="AE618" i="1"/>
  <c r="AF618" i="1" s="1"/>
  <c r="Z618" i="1" s="1"/>
  <c r="AH618" i="1" s="1"/>
  <c r="AA618" i="1"/>
  <c r="U618" i="1"/>
  <c r="T618" i="1"/>
  <c r="T618" i="1" a="1"/>
  <c r="S618" i="1"/>
  <c r="R618" i="1"/>
  <c r="R618" i="1" a="1"/>
  <c r="P618" i="1"/>
  <c r="N618" i="1"/>
  <c r="AN617" i="1"/>
  <c r="AM617" i="1"/>
  <c r="AK617" i="1"/>
  <c r="AJ617" i="1"/>
  <c r="AJ617" i="1" a="1"/>
  <c r="AF617" i="1"/>
  <c r="AE617" i="1"/>
  <c r="V617" i="1"/>
  <c r="U617" i="1"/>
  <c r="T617" i="1" a="1"/>
  <c r="T617" i="1" s="1"/>
  <c r="AL617" i="1" s="1" a="1"/>
  <c r="AL617" i="1" s="1"/>
  <c r="S617" i="1"/>
  <c r="R617" i="1" a="1"/>
  <c r="R617" i="1" s="1"/>
  <c r="P617" i="1"/>
  <c r="N617" i="1"/>
  <c r="AL616" i="1" a="1"/>
  <c r="AL616" i="1" s="1"/>
  <c r="AJ616" i="1" a="1"/>
  <c r="AJ616" i="1" s="1"/>
  <c r="AK616" i="1" s="1"/>
  <c r="AI616" i="1"/>
  <c r="AG616" i="1"/>
  <c r="AF616" i="1"/>
  <c r="Z616" i="1" s="1"/>
  <c r="AH616" i="1" s="1"/>
  <c r="AI616" i="1" s="1" a="1"/>
  <c r="AE616" i="1"/>
  <c r="AA616" i="1"/>
  <c r="Y616" i="1"/>
  <c r="V616" i="1"/>
  <c r="T616" i="1" a="1"/>
  <c r="T616" i="1" s="1"/>
  <c r="S616" i="1"/>
  <c r="R616" i="1"/>
  <c r="R616" i="1" a="1"/>
  <c r="P616" i="1"/>
  <c r="N616" i="1"/>
  <c r="AJ615" i="1"/>
  <c r="AK615" i="1" s="1"/>
  <c r="AJ615" i="1" a="1"/>
  <c r="AI615" i="1"/>
  <c r="AI615" i="1" a="1"/>
  <c r="AH615" i="1"/>
  <c r="AG615" i="1"/>
  <c r="AE615" i="1"/>
  <c r="AF615" i="1" s="1"/>
  <c r="AA615" i="1"/>
  <c r="Y615" i="1"/>
  <c r="V615" i="1"/>
  <c r="T615" i="1" a="1"/>
  <c r="T615" i="1" s="1"/>
  <c r="S615" i="1"/>
  <c r="R615" i="1" a="1"/>
  <c r="R615" i="1" s="1"/>
  <c r="P615" i="1"/>
  <c r="N615" i="1"/>
  <c r="AL614" i="1" a="1"/>
  <c r="AL614" i="1" s="1"/>
  <c r="AK614" i="1"/>
  <c r="AJ614" i="1" a="1"/>
  <c r="AJ614" i="1" s="1"/>
  <c r="AI614" i="1" a="1"/>
  <c r="AI614" i="1" s="1"/>
  <c r="AG614" i="1"/>
  <c r="AE614" i="1"/>
  <c r="AF614" i="1" s="1"/>
  <c r="Z614" i="1" s="1"/>
  <c r="AH614" i="1" s="1"/>
  <c r="AA614" i="1"/>
  <c r="Y614" i="1"/>
  <c r="V614" i="1"/>
  <c r="T614" i="1"/>
  <c r="U614" i="1" s="1"/>
  <c r="T614" i="1" a="1"/>
  <c r="S614" i="1"/>
  <c r="R614" i="1"/>
  <c r="R614" i="1" a="1"/>
  <c r="P614" i="1"/>
  <c r="N614" i="1"/>
  <c r="AJ613" i="1" a="1"/>
  <c r="AJ613" i="1" s="1"/>
  <c r="AK613" i="1" s="1"/>
  <c r="AF613" i="1"/>
  <c r="AE613" i="1"/>
  <c r="T613" i="1" a="1"/>
  <c r="T613" i="1" s="1"/>
  <c r="S613" i="1"/>
  <c r="R613" i="1"/>
  <c r="R613" i="1" a="1"/>
  <c r="P613" i="1"/>
  <c r="N613" i="1"/>
  <c r="AJ612" i="1" a="1"/>
  <c r="AJ612" i="1" s="1"/>
  <c r="AF612" i="1"/>
  <c r="Y612" i="1" s="1"/>
  <c r="AE612" i="1"/>
  <c r="AA612" i="1"/>
  <c r="Z612" i="1"/>
  <c r="AH612" i="1" s="1"/>
  <c r="AI612" i="1" s="1" a="1"/>
  <c r="AI612" i="1" s="1"/>
  <c r="T612" i="1" a="1"/>
  <c r="T612" i="1" s="1"/>
  <c r="S612" i="1"/>
  <c r="R612" i="1"/>
  <c r="R612" i="1" a="1"/>
  <c r="P612" i="1"/>
  <c r="N612" i="1"/>
  <c r="AK611" i="1"/>
  <c r="AJ611" i="1"/>
  <c r="AJ611" i="1" a="1"/>
  <c r="AE611" i="1"/>
  <c r="AF611" i="1" s="1"/>
  <c r="AA611" i="1"/>
  <c r="T611" i="1" a="1"/>
  <c r="T611" i="1" s="1"/>
  <c r="AL611" i="1" s="1" a="1"/>
  <c r="AL611" i="1" s="1"/>
  <c r="S611" i="1"/>
  <c r="R611" i="1"/>
  <c r="R611" i="1" a="1"/>
  <c r="P611" i="1"/>
  <c r="N611" i="1"/>
  <c r="AL610" i="1" a="1"/>
  <c r="AL610" i="1" s="1"/>
  <c r="AJ610" i="1" a="1"/>
  <c r="AJ610" i="1" s="1"/>
  <c r="AK610" i="1" s="1"/>
  <c r="AE610" i="1"/>
  <c r="AF610" i="1" s="1"/>
  <c r="Z610" i="1" s="1"/>
  <c r="AH610" i="1" s="1"/>
  <c r="T610" i="1"/>
  <c r="V610" i="1" s="1"/>
  <c r="T610" i="1" a="1"/>
  <c r="S610" i="1"/>
  <c r="R610" i="1" a="1"/>
  <c r="R610" i="1" s="1"/>
  <c r="P610" i="1"/>
  <c r="N610" i="1"/>
  <c r="AJ609" i="1"/>
  <c r="AJ609" i="1" a="1"/>
  <c r="AF609" i="1"/>
  <c r="AE609" i="1"/>
  <c r="V609" i="1"/>
  <c r="T609" i="1" a="1"/>
  <c r="T609" i="1" s="1"/>
  <c r="S609" i="1"/>
  <c r="R609" i="1"/>
  <c r="R609" i="1" a="1"/>
  <c r="P609" i="1"/>
  <c r="N609" i="1"/>
  <c r="AJ608" i="1"/>
  <c r="AK608" i="1" s="1"/>
  <c r="AJ608" i="1" a="1"/>
  <c r="AE608" i="1"/>
  <c r="AF608" i="1" s="1"/>
  <c r="AA608" i="1" s="1"/>
  <c r="Z608" i="1"/>
  <c r="AH608" i="1" s="1"/>
  <c r="Y608" i="1"/>
  <c r="T608" i="1"/>
  <c r="T608" i="1" a="1"/>
  <c r="S608" i="1"/>
  <c r="R608" i="1" a="1"/>
  <c r="R608" i="1" s="1"/>
  <c r="P608" i="1"/>
  <c r="N608" i="1"/>
  <c r="AL607" i="1" a="1"/>
  <c r="AL607" i="1" s="1"/>
  <c r="AJ607" i="1" a="1"/>
  <c r="AJ607" i="1" s="1"/>
  <c r="AI607" i="1" a="1"/>
  <c r="AI607" i="1" s="1"/>
  <c r="AH607" i="1"/>
  <c r="AG607" i="1" s="1"/>
  <c r="AF607" i="1"/>
  <c r="Z607" i="1" s="1"/>
  <c r="AE607" i="1"/>
  <c r="AA607" i="1"/>
  <c r="Y607" i="1"/>
  <c r="T607" i="1" a="1"/>
  <c r="T607" i="1" s="1"/>
  <c r="S607" i="1"/>
  <c r="R607" i="1"/>
  <c r="R607" i="1" a="1"/>
  <c r="P607" i="1"/>
  <c r="N607" i="1"/>
  <c r="AK606" i="1"/>
  <c r="AJ606" i="1"/>
  <c r="AJ606" i="1" a="1"/>
  <c r="AI606" i="1" a="1"/>
  <c r="AI606" i="1" s="1"/>
  <c r="AE606" i="1"/>
  <c r="AF606" i="1" s="1"/>
  <c r="Y606" i="1" s="1"/>
  <c r="AA606" i="1"/>
  <c r="Z606" i="1"/>
  <c r="AH606" i="1" s="1"/>
  <c r="AG606" i="1" s="1"/>
  <c r="T606" i="1" a="1"/>
  <c r="T606" i="1" s="1"/>
  <c r="S606" i="1"/>
  <c r="R606" i="1" a="1"/>
  <c r="R606" i="1" s="1"/>
  <c r="P606" i="1"/>
  <c r="N606" i="1"/>
  <c r="AJ605" i="1"/>
  <c r="AK605" i="1" s="1"/>
  <c r="AJ605" i="1" a="1"/>
  <c r="AH605" i="1"/>
  <c r="AF605" i="1"/>
  <c r="AA605" i="1" s="1"/>
  <c r="AE605" i="1"/>
  <c r="Z605" i="1"/>
  <c r="U605" i="1"/>
  <c r="T605" i="1"/>
  <c r="V605" i="1" s="1"/>
  <c r="T605" i="1" a="1"/>
  <c r="S605" i="1"/>
  <c r="R605" i="1"/>
  <c r="R605" i="1" a="1"/>
  <c r="P605" i="1"/>
  <c r="N605" i="1"/>
  <c r="AJ604" i="1"/>
  <c r="AJ604" i="1" a="1"/>
  <c r="AI604" i="1" a="1"/>
  <c r="AI604" i="1" s="1"/>
  <c r="AH604" i="1"/>
  <c r="AG604" i="1" s="1"/>
  <c r="AE604" i="1"/>
  <c r="AF604" i="1" s="1"/>
  <c r="Y604" i="1" s="1"/>
  <c r="AA604" i="1"/>
  <c r="Z604" i="1"/>
  <c r="T604" i="1" a="1"/>
  <c r="T604" i="1" s="1"/>
  <c r="S604" i="1"/>
  <c r="R604" i="1" a="1"/>
  <c r="R604" i="1" s="1"/>
  <c r="P604" i="1"/>
  <c r="N604" i="1"/>
  <c r="AM603" i="1"/>
  <c r="AL603" i="1"/>
  <c r="AN603" i="1" s="1"/>
  <c r="AL603" i="1" a="1"/>
  <c r="AJ603" i="1"/>
  <c r="AK603" i="1" s="1"/>
  <c r="AJ603" i="1" a="1"/>
  <c r="AH603" i="1"/>
  <c r="AI603" i="1" s="1" a="1"/>
  <c r="AI603" i="1" s="1"/>
  <c r="AE603" i="1"/>
  <c r="AF603" i="1" s="1"/>
  <c r="Z603" i="1" s="1"/>
  <c r="AA603" i="1"/>
  <c r="Y603" i="1"/>
  <c r="V603" i="1"/>
  <c r="U603" i="1"/>
  <c r="S603" i="1"/>
  <c r="R603" i="1"/>
  <c r="R603" i="1" a="1"/>
  <c r="P603" i="1"/>
  <c r="N603" i="1"/>
  <c r="AJ602" i="1" a="1"/>
  <c r="AJ602" i="1" s="1"/>
  <c r="AH602" i="1"/>
  <c r="AI602" i="1" s="1" a="1"/>
  <c r="AI602" i="1" s="1"/>
  <c r="AF602" i="1"/>
  <c r="AA602" i="1" s="1"/>
  <c r="AE602" i="1"/>
  <c r="Z602" i="1"/>
  <c r="Y602" i="1"/>
  <c r="T602" i="1" a="1"/>
  <c r="T602" i="1" s="1"/>
  <c r="S602" i="1"/>
  <c r="R602" i="1" a="1"/>
  <c r="R602" i="1" s="1"/>
  <c r="P602" i="1"/>
  <c r="N602" i="1"/>
  <c r="AL601" i="1" a="1"/>
  <c r="AL601" i="1" s="1"/>
  <c r="AJ601" i="1"/>
  <c r="AJ601" i="1" a="1"/>
  <c r="AF601" i="1"/>
  <c r="AE601" i="1"/>
  <c r="U601" i="1"/>
  <c r="T601" i="1" a="1"/>
  <c r="T601" i="1" s="1"/>
  <c r="V601" i="1" s="1"/>
  <c r="S601" i="1"/>
  <c r="R601" i="1" a="1"/>
  <c r="R601" i="1" s="1"/>
  <c r="P601" i="1"/>
  <c r="N601" i="1"/>
  <c r="AJ600" i="1"/>
  <c r="AJ600" i="1" a="1"/>
  <c r="AH600" i="1"/>
  <c r="AF600" i="1"/>
  <c r="AE600" i="1"/>
  <c r="AA600" i="1"/>
  <c r="Z600" i="1"/>
  <c r="Y600" i="1"/>
  <c r="T600" i="1"/>
  <c r="T600" i="1" a="1"/>
  <c r="S600" i="1"/>
  <c r="R600" i="1"/>
  <c r="R600" i="1" a="1"/>
  <c r="P600" i="1"/>
  <c r="N600" i="1"/>
  <c r="AJ599" i="1"/>
  <c r="AJ599" i="1" a="1"/>
  <c r="AH599" i="1"/>
  <c r="AI599" i="1" s="1" a="1"/>
  <c r="AI599" i="1" s="1"/>
  <c r="AE599" i="1"/>
  <c r="AF599" i="1" s="1"/>
  <c r="AA599" i="1"/>
  <c r="Z599" i="1"/>
  <c r="Y599" i="1"/>
  <c r="T599" i="1"/>
  <c r="T599" i="1" a="1"/>
  <c r="S599" i="1"/>
  <c r="R599" i="1" a="1"/>
  <c r="R599" i="1" s="1"/>
  <c r="P599" i="1"/>
  <c r="N599" i="1"/>
  <c r="AL598" i="1" a="1"/>
  <c r="AL598" i="1" s="1"/>
  <c r="AJ598" i="1" a="1"/>
  <c r="AJ598" i="1" s="1"/>
  <c r="AK598" i="1" s="1"/>
  <c r="AF598" i="1"/>
  <c r="AE598" i="1"/>
  <c r="V598" i="1"/>
  <c r="U598" i="1"/>
  <c r="T598" i="1"/>
  <c r="T598" i="1" a="1"/>
  <c r="S598" i="1"/>
  <c r="R598" i="1"/>
  <c r="R598" i="1" a="1"/>
  <c r="P598" i="1"/>
  <c r="N598" i="1"/>
  <c r="AJ597" i="1"/>
  <c r="AK597" i="1" s="1"/>
  <c r="AJ597" i="1" a="1"/>
  <c r="AH597" i="1"/>
  <c r="AG597" i="1" s="1"/>
  <c r="AF597" i="1"/>
  <c r="Y597" i="1" s="1"/>
  <c r="AE597" i="1"/>
  <c r="AA597" i="1"/>
  <c r="Z597" i="1"/>
  <c r="U597" i="1"/>
  <c r="T597" i="1" a="1"/>
  <c r="T597" i="1" s="1"/>
  <c r="S597" i="1"/>
  <c r="R597" i="1" a="1"/>
  <c r="R597" i="1" s="1"/>
  <c r="P597" i="1"/>
  <c r="N597" i="1"/>
  <c r="AJ596" i="1" a="1"/>
  <c r="AJ596" i="1" s="1"/>
  <c r="AK596" i="1" s="1"/>
  <c r="AE596" i="1"/>
  <c r="AF596" i="1" s="1"/>
  <c r="T596" i="1" a="1"/>
  <c r="T596" i="1" s="1"/>
  <c r="U596" i="1" s="1"/>
  <c r="S596" i="1"/>
  <c r="R596" i="1"/>
  <c r="R596" i="1" a="1"/>
  <c r="P596" i="1"/>
  <c r="N596" i="1"/>
  <c r="AJ595" i="1"/>
  <c r="AJ595" i="1" a="1"/>
  <c r="AH595" i="1"/>
  <c r="AE595" i="1"/>
  <c r="AF595" i="1" s="1"/>
  <c r="Y595" i="1" s="1"/>
  <c r="AA595" i="1"/>
  <c r="Z595" i="1"/>
  <c r="T595" i="1" a="1"/>
  <c r="T595" i="1" s="1"/>
  <c r="S595" i="1"/>
  <c r="R595" i="1" a="1"/>
  <c r="R595" i="1" s="1"/>
  <c r="P595" i="1"/>
  <c r="N595" i="1"/>
  <c r="AJ594" i="1" a="1"/>
  <c r="AJ594" i="1" s="1"/>
  <c r="AK594" i="1" s="1"/>
  <c r="AF594" i="1"/>
  <c r="AE594" i="1"/>
  <c r="V594" i="1"/>
  <c r="T594" i="1" a="1"/>
  <c r="T594" i="1" s="1"/>
  <c r="S594" i="1"/>
  <c r="R594" i="1" a="1"/>
  <c r="R594" i="1" s="1"/>
  <c r="P594" i="1"/>
  <c r="N594" i="1"/>
  <c r="AJ593" i="1"/>
  <c r="AJ593" i="1" a="1"/>
  <c r="AF593" i="1"/>
  <c r="AE593" i="1"/>
  <c r="Y593" i="1"/>
  <c r="T593" i="1" a="1"/>
  <c r="T593" i="1" s="1"/>
  <c r="S593" i="1"/>
  <c r="R593" i="1"/>
  <c r="R593" i="1" a="1"/>
  <c r="P593" i="1"/>
  <c r="N593" i="1"/>
  <c r="AJ592" i="1" a="1"/>
  <c r="AJ592" i="1" s="1"/>
  <c r="AF592" i="1"/>
  <c r="Y592" i="1" s="1"/>
  <c r="AE592" i="1"/>
  <c r="AA592" i="1"/>
  <c r="Z592" i="1"/>
  <c r="AH592" i="1" s="1"/>
  <c r="AG592" i="1" s="1"/>
  <c r="T592" i="1" a="1"/>
  <c r="T592" i="1" s="1"/>
  <c r="S592" i="1"/>
  <c r="R592" i="1" a="1"/>
  <c r="R592" i="1" s="1"/>
  <c r="P592" i="1"/>
  <c r="N592" i="1"/>
  <c r="AJ591" i="1"/>
  <c r="AJ591" i="1" a="1"/>
  <c r="AH591" i="1"/>
  <c r="AI591" i="1" s="1" a="1"/>
  <c r="AI591" i="1" s="1"/>
  <c r="AF591" i="1"/>
  <c r="Z591" i="1" s="1"/>
  <c r="AE591" i="1"/>
  <c r="AA591" i="1"/>
  <c r="Y591" i="1"/>
  <c r="T591" i="1" a="1"/>
  <c r="T591" i="1" s="1"/>
  <c r="S591" i="1"/>
  <c r="R591" i="1"/>
  <c r="R591" i="1" a="1"/>
  <c r="P591" i="1"/>
  <c r="N591" i="1"/>
  <c r="AJ590" i="1" a="1"/>
  <c r="AJ590" i="1" s="1"/>
  <c r="AK590" i="1" s="1"/>
  <c r="AF590" i="1"/>
  <c r="AE590" i="1"/>
  <c r="Y590" i="1"/>
  <c r="V590" i="1"/>
  <c r="T590" i="1" a="1"/>
  <c r="T590" i="1" s="1"/>
  <c r="S590" i="1"/>
  <c r="R590" i="1" a="1"/>
  <c r="R590" i="1" s="1"/>
  <c r="P590" i="1"/>
  <c r="N590" i="1"/>
  <c r="AL589" i="1" a="1"/>
  <c r="AL589" i="1" s="1"/>
  <c r="AJ589" i="1"/>
  <c r="AJ589" i="1" a="1"/>
  <c r="AI589" i="1" a="1"/>
  <c r="AI589" i="1" s="1"/>
  <c r="AH589" i="1"/>
  <c r="AG589" i="1" s="1"/>
  <c r="AF589" i="1"/>
  <c r="Y589" i="1" s="1"/>
  <c r="AE589" i="1"/>
  <c r="AA589" i="1"/>
  <c r="Z589" i="1"/>
  <c r="T589" i="1" a="1"/>
  <c r="T589" i="1" s="1"/>
  <c r="S589" i="1"/>
  <c r="R589" i="1" a="1"/>
  <c r="R589" i="1" s="1"/>
  <c r="P589" i="1"/>
  <c r="N589" i="1"/>
  <c r="AJ588" i="1"/>
  <c r="AK588" i="1" s="1"/>
  <c r="AJ588" i="1" a="1"/>
  <c r="AE588" i="1"/>
  <c r="AF588" i="1" s="1"/>
  <c r="AA588" i="1"/>
  <c r="Z588" i="1"/>
  <c r="AH588" i="1" s="1"/>
  <c r="Y588" i="1"/>
  <c r="U588" i="1"/>
  <c r="T588" i="1"/>
  <c r="T588" i="1" a="1"/>
  <c r="S588" i="1"/>
  <c r="R588" i="1" a="1"/>
  <c r="R588" i="1" s="1"/>
  <c r="P588" i="1"/>
  <c r="N588" i="1"/>
  <c r="AJ587" i="1" a="1"/>
  <c r="AJ587" i="1" s="1"/>
  <c r="AK587" i="1" s="1"/>
  <c r="AF587" i="1"/>
  <c r="AA587" i="1" s="1"/>
  <c r="AE587" i="1"/>
  <c r="Z587" i="1"/>
  <c r="AH587" i="1" s="1"/>
  <c r="T587" i="1" a="1"/>
  <c r="T587" i="1" s="1"/>
  <c r="S587" i="1"/>
  <c r="R587" i="1" a="1"/>
  <c r="R587" i="1" s="1"/>
  <c r="P587" i="1"/>
  <c r="N587" i="1"/>
  <c r="AJ586" i="1" a="1"/>
  <c r="AJ586" i="1" s="1"/>
  <c r="AE586" i="1"/>
  <c r="AF586" i="1" s="1"/>
  <c r="AA586" i="1"/>
  <c r="T586" i="1" a="1"/>
  <c r="T586" i="1" s="1"/>
  <c r="S586" i="1"/>
  <c r="R586" i="1"/>
  <c r="R586" i="1" a="1"/>
  <c r="P586" i="1"/>
  <c r="N586" i="1"/>
  <c r="AJ585" i="1" a="1"/>
  <c r="AJ585" i="1" s="1"/>
  <c r="AK585" i="1" s="1"/>
  <c r="AE585" i="1"/>
  <c r="AF585" i="1" s="1"/>
  <c r="T585" i="1" a="1"/>
  <c r="T585" i="1" s="1"/>
  <c r="S585" i="1"/>
  <c r="R585" i="1"/>
  <c r="R585" i="1" a="1"/>
  <c r="P585" i="1"/>
  <c r="N585" i="1"/>
  <c r="AJ584" i="1" a="1"/>
  <c r="AJ584" i="1" s="1"/>
  <c r="AF584" i="1"/>
  <c r="AE584" i="1"/>
  <c r="AA584" i="1"/>
  <c r="T584" i="1" a="1"/>
  <c r="T584" i="1" s="1"/>
  <c r="AL584" i="1" s="1" a="1"/>
  <c r="AL584" i="1" s="1"/>
  <c r="S584" i="1"/>
  <c r="R584" i="1"/>
  <c r="R584" i="1" a="1"/>
  <c r="P584" i="1"/>
  <c r="N584" i="1"/>
  <c r="AJ583" i="1"/>
  <c r="AJ583" i="1" a="1"/>
  <c r="AF583" i="1"/>
  <c r="AE583" i="1"/>
  <c r="T583" i="1" a="1"/>
  <c r="T583" i="1" s="1"/>
  <c r="S583" i="1"/>
  <c r="R583" i="1"/>
  <c r="R583" i="1" a="1"/>
  <c r="P583" i="1"/>
  <c r="N583" i="1"/>
  <c r="AJ582" i="1" a="1"/>
  <c r="AJ582" i="1" s="1"/>
  <c r="AE582" i="1"/>
  <c r="AF582" i="1" s="1"/>
  <c r="AA582" i="1" s="1"/>
  <c r="Y582" i="1"/>
  <c r="T582" i="1"/>
  <c r="AK582" i="1" s="1"/>
  <c r="T582" i="1" a="1"/>
  <c r="S582" i="1"/>
  <c r="R582" i="1" a="1"/>
  <c r="R582" i="1" s="1"/>
  <c r="P582" i="1"/>
  <c r="N582" i="1"/>
  <c r="AJ581" i="1" a="1"/>
  <c r="AJ581" i="1" s="1"/>
  <c r="AK581" i="1" s="1"/>
  <c r="AG581" i="1"/>
  <c r="AF581" i="1"/>
  <c r="AA581" i="1" s="1"/>
  <c r="AE581" i="1"/>
  <c r="Z581" i="1"/>
  <c r="AH581" i="1" s="1"/>
  <c r="AI581" i="1" s="1" a="1"/>
  <c r="AI581" i="1" s="1"/>
  <c r="Y581" i="1"/>
  <c r="V581" i="1"/>
  <c r="T581" i="1"/>
  <c r="T581" i="1" a="1"/>
  <c r="S581" i="1"/>
  <c r="R581" i="1" a="1"/>
  <c r="R581" i="1" s="1"/>
  <c r="P581" i="1"/>
  <c r="N581" i="1"/>
  <c r="AJ580" i="1"/>
  <c r="AJ580" i="1" a="1"/>
  <c r="AE580" i="1"/>
  <c r="AF580" i="1" s="1"/>
  <c r="AA580" i="1" s="1"/>
  <c r="Z580" i="1"/>
  <c r="AH580" i="1" s="1"/>
  <c r="Y580" i="1"/>
  <c r="T580" i="1"/>
  <c r="T580" i="1" a="1"/>
  <c r="S580" i="1"/>
  <c r="R580" i="1"/>
  <c r="R580" i="1" a="1"/>
  <c r="P580" i="1"/>
  <c r="N580" i="1"/>
  <c r="AM579" i="1"/>
  <c r="AJ579" i="1" a="1"/>
  <c r="AJ579" i="1" s="1"/>
  <c r="AK579" i="1" s="1"/>
  <c r="AE579" i="1"/>
  <c r="AF579" i="1" s="1"/>
  <c r="Y579" i="1" s="1"/>
  <c r="Z579" i="1"/>
  <c r="AH579" i="1" s="1"/>
  <c r="T579" i="1" a="1"/>
  <c r="T579" i="1" s="1"/>
  <c r="AL579" i="1" s="1" a="1"/>
  <c r="AL579" i="1" s="1"/>
  <c r="AN579" i="1" s="1"/>
  <c r="S579" i="1"/>
  <c r="R579" i="1"/>
  <c r="R579" i="1" a="1"/>
  <c r="P579" i="1"/>
  <c r="N579" i="1"/>
  <c r="AJ578" i="1"/>
  <c r="AJ578" i="1" a="1"/>
  <c r="AF578" i="1"/>
  <c r="AE578" i="1"/>
  <c r="T578" i="1" a="1"/>
  <c r="T578" i="1" s="1"/>
  <c r="S578" i="1"/>
  <c r="R578" i="1"/>
  <c r="R578" i="1" a="1"/>
  <c r="P578" i="1"/>
  <c r="N578" i="1"/>
  <c r="AJ577" i="1" a="1"/>
  <c r="AJ577" i="1" s="1"/>
  <c r="AG577" i="1"/>
  <c r="AF577" i="1"/>
  <c r="AA577" i="1" s="1"/>
  <c r="AE577" i="1"/>
  <c r="Z577" i="1"/>
  <c r="AH577" i="1" s="1"/>
  <c r="AI577" i="1" s="1" a="1"/>
  <c r="AI577" i="1" s="1"/>
  <c r="Y577" i="1"/>
  <c r="T577" i="1"/>
  <c r="T577" i="1" a="1"/>
  <c r="S577" i="1"/>
  <c r="R577" i="1" a="1"/>
  <c r="R577" i="1" s="1"/>
  <c r="P577" i="1"/>
  <c r="N577" i="1"/>
  <c r="AJ576" i="1"/>
  <c r="AJ576" i="1" a="1"/>
  <c r="AF576" i="1"/>
  <c r="Y576" i="1" s="1"/>
  <c r="AE576" i="1"/>
  <c r="AA576" i="1"/>
  <c r="Z576" i="1"/>
  <c r="AH576" i="1" s="1"/>
  <c r="T576" i="1" a="1"/>
  <c r="T576" i="1" s="1"/>
  <c r="S576" i="1"/>
  <c r="R576" i="1" a="1"/>
  <c r="R576" i="1" s="1"/>
  <c r="P576" i="1"/>
  <c r="N576" i="1"/>
  <c r="AL575" i="1"/>
  <c r="AJ575" i="1"/>
  <c r="AJ575" i="1" a="1"/>
  <c r="AE575" i="1"/>
  <c r="AF575" i="1" s="1"/>
  <c r="AA575" i="1"/>
  <c r="T575" i="1"/>
  <c r="AL575" i="1" s="1" a="1"/>
  <c r="T575" i="1" a="1"/>
  <c r="S575" i="1"/>
  <c r="R575" i="1"/>
  <c r="R575" i="1" a="1"/>
  <c r="P575" i="1"/>
  <c r="N575" i="1"/>
  <c r="AM574" i="1"/>
  <c r="AL574" i="1" a="1"/>
  <c r="AL574" i="1" s="1"/>
  <c r="AN574" i="1" s="1"/>
  <c r="AK574" i="1"/>
  <c r="AJ574" i="1" a="1"/>
  <c r="AJ574" i="1" s="1"/>
  <c r="AE574" i="1"/>
  <c r="AF574" i="1" s="1"/>
  <c r="V574" i="1"/>
  <c r="U574" i="1"/>
  <c r="T574" i="1" a="1"/>
  <c r="T574" i="1" s="1"/>
  <c r="S574" i="1"/>
  <c r="R574" i="1" a="1"/>
  <c r="R574" i="1" s="1"/>
  <c r="P574" i="1"/>
  <c r="N574" i="1"/>
  <c r="AJ573" i="1" a="1"/>
  <c r="AJ573" i="1" s="1"/>
  <c r="AF573" i="1"/>
  <c r="AA573" i="1" s="1"/>
  <c r="AE573" i="1"/>
  <c r="Z573" i="1"/>
  <c r="AH573" i="1" s="1"/>
  <c r="Y573" i="1"/>
  <c r="T573" i="1"/>
  <c r="T573" i="1" a="1"/>
  <c r="S573" i="1"/>
  <c r="R573" i="1" a="1"/>
  <c r="R573" i="1" s="1"/>
  <c r="P573" i="1"/>
  <c r="N573" i="1"/>
  <c r="AJ572" i="1"/>
  <c r="AK572" i="1" s="1"/>
  <c r="AJ572" i="1" a="1"/>
  <c r="AE572" i="1"/>
  <c r="AF572" i="1" s="1"/>
  <c r="U572" i="1"/>
  <c r="T572" i="1"/>
  <c r="T572" i="1" a="1"/>
  <c r="S572" i="1"/>
  <c r="R572" i="1"/>
  <c r="R572" i="1" a="1"/>
  <c r="P572" i="1"/>
  <c r="N572" i="1"/>
  <c r="AJ571" i="1" a="1"/>
  <c r="AJ571" i="1" s="1"/>
  <c r="AK571" i="1" s="1"/>
  <c r="AE571" i="1"/>
  <c r="AF571" i="1" s="1"/>
  <c r="U571" i="1"/>
  <c r="T571" i="1"/>
  <c r="T571" i="1" a="1"/>
  <c r="S571" i="1"/>
  <c r="R571" i="1" a="1"/>
  <c r="R571" i="1" s="1"/>
  <c r="P571" i="1"/>
  <c r="N571" i="1"/>
  <c r="AN570" i="1"/>
  <c r="AM570" i="1"/>
  <c r="AK570" i="1"/>
  <c r="AJ570" i="1"/>
  <c r="AJ570" i="1" a="1"/>
  <c r="AI570" i="1" a="1"/>
  <c r="AI570" i="1" s="1"/>
  <c r="AE570" i="1"/>
  <c r="AF570" i="1" s="1"/>
  <c r="Y570" i="1" s="1"/>
  <c r="AA570" i="1"/>
  <c r="Z570" i="1"/>
  <c r="AH570" i="1" s="1"/>
  <c r="AG570" i="1" s="1"/>
  <c r="V570" i="1"/>
  <c r="U570" i="1"/>
  <c r="T570" i="1" a="1"/>
  <c r="T570" i="1" s="1"/>
  <c r="AL570" i="1" s="1" a="1"/>
  <c r="AL570" i="1" s="1"/>
  <c r="S570" i="1"/>
  <c r="R570" i="1"/>
  <c r="R570" i="1" a="1"/>
  <c r="P570" i="1"/>
  <c r="N570" i="1"/>
  <c r="AN569" i="1"/>
  <c r="AL569" i="1" a="1"/>
  <c r="AL569" i="1" s="1"/>
  <c r="AM569" i="1" s="1"/>
  <c r="AJ569" i="1"/>
  <c r="AK569" i="1" s="1"/>
  <c r="AJ569" i="1" a="1"/>
  <c r="AE569" i="1"/>
  <c r="AF569" i="1" s="1"/>
  <c r="V569" i="1"/>
  <c r="T569" i="1" a="1"/>
  <c r="T569" i="1" s="1"/>
  <c r="U569" i="1" s="1"/>
  <c r="S569" i="1"/>
  <c r="R569" i="1"/>
  <c r="R569" i="1" a="1"/>
  <c r="P569" i="1"/>
  <c r="N569" i="1"/>
  <c r="AL568" i="1" a="1"/>
  <c r="AL568" i="1" s="1"/>
  <c r="AJ568" i="1" a="1"/>
  <c r="AJ568" i="1" s="1"/>
  <c r="AF568" i="1"/>
  <c r="AE568" i="1"/>
  <c r="V568" i="1"/>
  <c r="T568" i="1" a="1"/>
  <c r="T568" i="1" s="1"/>
  <c r="U568" i="1" s="1"/>
  <c r="S568" i="1"/>
  <c r="R568" i="1"/>
  <c r="R568" i="1" a="1"/>
  <c r="P568" i="1"/>
  <c r="N568" i="1"/>
  <c r="AL567" i="1" a="1"/>
  <c r="AL567" i="1" s="1"/>
  <c r="AJ567" i="1" a="1"/>
  <c r="AJ567" i="1" s="1"/>
  <c r="AF567" i="1"/>
  <c r="AE567" i="1"/>
  <c r="Y567" i="1"/>
  <c r="T567" i="1"/>
  <c r="T567" i="1" a="1"/>
  <c r="S567" i="1"/>
  <c r="R567" i="1" a="1"/>
  <c r="R567" i="1" s="1"/>
  <c r="P567" i="1"/>
  <c r="N567" i="1"/>
  <c r="AJ566" i="1" a="1"/>
  <c r="AJ566" i="1" s="1"/>
  <c r="AK566" i="1" s="1"/>
  <c r="AF566" i="1"/>
  <c r="Y566" i="1" s="1"/>
  <c r="AE566" i="1"/>
  <c r="AA566" i="1"/>
  <c r="T566" i="1"/>
  <c r="V566" i="1" s="1"/>
  <c r="T566" i="1" a="1"/>
  <c r="S566" i="1"/>
  <c r="R566" i="1"/>
  <c r="R566" i="1" a="1"/>
  <c r="P566" i="1"/>
  <c r="N566" i="1"/>
  <c r="AM565" i="1"/>
  <c r="AL565" i="1"/>
  <c r="AN565" i="1" s="1"/>
  <c r="AJ565" i="1"/>
  <c r="AK565" i="1" s="1"/>
  <c r="AJ565" i="1" a="1"/>
  <c r="AE565" i="1"/>
  <c r="AF565" i="1" s="1"/>
  <c r="V565" i="1"/>
  <c r="U565" i="1"/>
  <c r="T565" i="1"/>
  <c r="AL565" i="1" s="1" a="1"/>
  <c r="T565" i="1" a="1"/>
  <c r="S565" i="1"/>
  <c r="R565" i="1"/>
  <c r="R565" i="1" a="1"/>
  <c r="P565" i="1"/>
  <c r="N565" i="1"/>
  <c r="AL564" i="1" a="1"/>
  <c r="AL564" i="1" s="1"/>
  <c r="AJ564" i="1" a="1"/>
  <c r="AJ564" i="1" s="1"/>
  <c r="AF564" i="1"/>
  <c r="AE564" i="1"/>
  <c r="T564" i="1" a="1"/>
  <c r="T564" i="1" s="1"/>
  <c r="S564" i="1"/>
  <c r="R564" i="1" a="1"/>
  <c r="R564" i="1" s="1"/>
  <c r="P564" i="1"/>
  <c r="N564" i="1"/>
  <c r="AJ563" i="1" a="1"/>
  <c r="AJ563" i="1" s="1"/>
  <c r="AI563" i="1" a="1"/>
  <c r="AI563" i="1" s="1"/>
  <c r="AG563" i="1"/>
  <c r="AF563" i="1"/>
  <c r="AA563" i="1" s="1"/>
  <c r="AE563" i="1"/>
  <c r="Z563" i="1"/>
  <c r="AH563" i="1" s="1"/>
  <c r="Y563" i="1"/>
  <c r="V563" i="1"/>
  <c r="T563" i="1" a="1"/>
  <c r="T563" i="1" s="1"/>
  <c r="S563" i="1"/>
  <c r="R563" i="1" a="1"/>
  <c r="R563" i="1" s="1"/>
  <c r="P563" i="1"/>
  <c r="N563" i="1"/>
  <c r="AL562" i="1"/>
  <c r="AJ562" i="1" a="1"/>
  <c r="AJ562" i="1" s="1"/>
  <c r="AK562" i="1" s="1"/>
  <c r="AE562" i="1"/>
  <c r="AF562" i="1" s="1"/>
  <c r="U562" i="1"/>
  <c r="T562" i="1" a="1"/>
  <c r="T562" i="1" s="1"/>
  <c r="AL562" i="1" s="1" a="1"/>
  <c r="S562" i="1"/>
  <c r="R562" i="1" a="1"/>
  <c r="R562" i="1" s="1"/>
  <c r="P562" i="1"/>
  <c r="N562" i="1"/>
  <c r="AL561" i="1" a="1"/>
  <c r="AL561" i="1" s="1"/>
  <c r="AJ561" i="1" a="1"/>
  <c r="AJ561" i="1" s="1"/>
  <c r="AE561" i="1"/>
  <c r="AF561" i="1" s="1"/>
  <c r="AA561" i="1"/>
  <c r="T561" i="1"/>
  <c r="T561" i="1" a="1"/>
  <c r="S561" i="1"/>
  <c r="R561" i="1"/>
  <c r="R561" i="1" a="1"/>
  <c r="P561" i="1"/>
  <c r="N561" i="1"/>
  <c r="AJ560" i="1" a="1"/>
  <c r="AJ560" i="1" s="1"/>
  <c r="AK560" i="1" s="1"/>
  <c r="AG560" i="1"/>
  <c r="AF560" i="1"/>
  <c r="AE560" i="1"/>
  <c r="Z560" i="1"/>
  <c r="AH560" i="1" s="1"/>
  <c r="Y560" i="1"/>
  <c r="T560" i="1" a="1"/>
  <c r="T560" i="1" s="1"/>
  <c r="S560" i="1"/>
  <c r="R560" i="1" a="1"/>
  <c r="R560" i="1" s="1"/>
  <c r="P560" i="1"/>
  <c r="N560" i="1"/>
  <c r="AL559" i="1" a="1"/>
  <c r="AL559" i="1" s="1"/>
  <c r="AJ559" i="1"/>
  <c r="AJ559" i="1" a="1"/>
  <c r="AF559" i="1"/>
  <c r="AE559" i="1"/>
  <c r="Y559" i="1"/>
  <c r="T559" i="1" a="1"/>
  <c r="T559" i="1" s="1"/>
  <c r="S559" i="1"/>
  <c r="R559" i="1"/>
  <c r="R559" i="1" a="1"/>
  <c r="P559" i="1"/>
  <c r="N559" i="1"/>
  <c r="AK558" i="1"/>
  <c r="AJ558" i="1" a="1"/>
  <c r="AJ558" i="1" s="1"/>
  <c r="AE558" i="1"/>
  <c r="AF558" i="1" s="1"/>
  <c r="V558" i="1"/>
  <c r="T558" i="1" a="1"/>
  <c r="T558" i="1" s="1"/>
  <c r="S558" i="1"/>
  <c r="R558" i="1" a="1"/>
  <c r="R558" i="1" s="1"/>
  <c r="P558" i="1"/>
  <c r="N558" i="1"/>
  <c r="AN557" i="1"/>
  <c r="AL557" i="1" a="1"/>
  <c r="AL557" i="1" s="1"/>
  <c r="AM557" i="1" s="1"/>
  <c r="AK557" i="1"/>
  <c r="AJ557" i="1"/>
  <c r="AJ557" i="1" a="1"/>
  <c r="AH557" i="1"/>
  <c r="AG557" i="1" s="1"/>
  <c r="AE557" i="1"/>
  <c r="AF557" i="1" s="1"/>
  <c r="AA557" i="1"/>
  <c r="Z557" i="1"/>
  <c r="Y557" i="1"/>
  <c r="U557" i="1"/>
  <c r="T557" i="1"/>
  <c r="V557" i="1" s="1"/>
  <c r="T557" i="1" a="1"/>
  <c r="S557" i="1"/>
  <c r="R557" i="1" a="1"/>
  <c r="R557" i="1" s="1"/>
  <c r="P557" i="1"/>
  <c r="N557" i="1"/>
  <c r="AK556" i="1"/>
  <c r="AJ556" i="1"/>
  <c r="AJ556" i="1" a="1"/>
  <c r="AF556" i="1"/>
  <c r="AA556" i="1" s="1"/>
  <c r="AE556" i="1"/>
  <c r="Z556" i="1"/>
  <c r="AH556" i="1" s="1"/>
  <c r="AG556" i="1" s="1"/>
  <c r="V556" i="1"/>
  <c r="T556" i="1"/>
  <c r="T556" i="1" a="1"/>
  <c r="S556" i="1"/>
  <c r="R556" i="1" a="1"/>
  <c r="R556" i="1" s="1"/>
  <c r="P556" i="1"/>
  <c r="N556" i="1"/>
  <c r="AL555" i="1"/>
  <c r="AJ555" i="1"/>
  <c r="AJ555" i="1" a="1"/>
  <c r="AE555" i="1"/>
  <c r="AF555" i="1" s="1"/>
  <c r="Y555" i="1"/>
  <c r="V555" i="1"/>
  <c r="U555" i="1"/>
  <c r="T555" i="1" a="1"/>
  <c r="T555" i="1" s="1"/>
  <c r="AL555" i="1" s="1" a="1"/>
  <c r="S555" i="1"/>
  <c r="R555" i="1" a="1"/>
  <c r="R555" i="1" s="1"/>
  <c r="P555" i="1"/>
  <c r="N555" i="1"/>
  <c r="AL554" i="1" a="1"/>
  <c r="AL554" i="1" s="1"/>
  <c r="AJ554" i="1" a="1"/>
  <c r="AJ554" i="1" s="1"/>
  <c r="AF554" i="1"/>
  <c r="AE554" i="1"/>
  <c r="T554" i="1" a="1"/>
  <c r="T554" i="1" s="1"/>
  <c r="S554" i="1"/>
  <c r="R554" i="1" a="1"/>
  <c r="R554" i="1" s="1"/>
  <c r="P554" i="1"/>
  <c r="N554" i="1"/>
  <c r="AJ553" i="1" a="1"/>
  <c r="AJ553" i="1" s="1"/>
  <c r="AK553" i="1" s="1"/>
  <c r="AE553" i="1"/>
  <c r="AF553" i="1" s="1"/>
  <c r="Y553" i="1" s="1"/>
  <c r="AA553" i="1"/>
  <c r="U553" i="1"/>
  <c r="T553" i="1"/>
  <c r="T553" i="1" a="1"/>
  <c r="S553" i="1"/>
  <c r="R553" i="1" a="1"/>
  <c r="R553" i="1" s="1"/>
  <c r="P553" i="1"/>
  <c r="N553" i="1"/>
  <c r="AN552" i="1"/>
  <c r="AK552" i="1"/>
  <c r="AJ552" i="1"/>
  <c r="AJ552" i="1" a="1"/>
  <c r="AI552" i="1" a="1"/>
  <c r="AI552" i="1" s="1"/>
  <c r="AE552" i="1"/>
  <c r="AF552" i="1" s="1"/>
  <c r="Y552" i="1" s="1"/>
  <c r="AA552" i="1"/>
  <c r="Z552" i="1"/>
  <c r="AH552" i="1" s="1"/>
  <c r="AG552" i="1" s="1"/>
  <c r="V552" i="1"/>
  <c r="U552" i="1"/>
  <c r="T552" i="1" a="1"/>
  <c r="T552" i="1" s="1"/>
  <c r="AL552" i="1" s="1" a="1"/>
  <c r="AL552" i="1" s="1"/>
  <c r="AM552" i="1" s="1"/>
  <c r="S552" i="1"/>
  <c r="R552" i="1"/>
  <c r="R552" i="1" a="1"/>
  <c r="P552" i="1"/>
  <c r="N552" i="1"/>
  <c r="AN551" i="1"/>
  <c r="AL551" i="1" a="1"/>
  <c r="AL551" i="1" s="1"/>
  <c r="AM551" i="1" s="1"/>
  <c r="AJ551" i="1"/>
  <c r="AJ551" i="1" a="1"/>
  <c r="AI551" i="1" a="1"/>
  <c r="AI551" i="1" s="1"/>
  <c r="AH551" i="1"/>
  <c r="AG551" i="1"/>
  <c r="AF551" i="1"/>
  <c r="Y551" i="1" s="1"/>
  <c r="AE551" i="1"/>
  <c r="AA551" i="1"/>
  <c r="T551" i="1" a="1"/>
  <c r="T551" i="1" s="1"/>
  <c r="S551" i="1"/>
  <c r="R551" i="1"/>
  <c r="R551" i="1" a="1"/>
  <c r="P551" i="1"/>
  <c r="N551" i="1"/>
  <c r="AK550" i="1"/>
  <c r="AJ550" i="1"/>
  <c r="AJ550" i="1" a="1"/>
  <c r="AF550" i="1"/>
  <c r="AE550" i="1"/>
  <c r="T550" i="1" a="1"/>
  <c r="T550" i="1" s="1"/>
  <c r="S550" i="1"/>
  <c r="R550" i="1"/>
  <c r="R550" i="1" a="1"/>
  <c r="P550" i="1"/>
  <c r="N550" i="1"/>
  <c r="AJ549" i="1" a="1"/>
  <c r="AJ549" i="1" s="1"/>
  <c r="AG549" i="1"/>
  <c r="AF549" i="1"/>
  <c r="AA549" i="1" s="1"/>
  <c r="AE549" i="1"/>
  <c r="Z549" i="1"/>
  <c r="AH549" i="1" s="1"/>
  <c r="AI549" i="1" s="1" a="1"/>
  <c r="AI549" i="1" s="1"/>
  <c r="Y549" i="1"/>
  <c r="T549" i="1" a="1"/>
  <c r="T549" i="1" s="1"/>
  <c r="S549" i="1"/>
  <c r="R549" i="1" a="1"/>
  <c r="R549" i="1" s="1"/>
  <c r="P549" i="1"/>
  <c r="N549" i="1"/>
  <c r="AL548" i="1" a="1"/>
  <c r="AL548" i="1" s="1"/>
  <c r="AJ548" i="1"/>
  <c r="AJ548" i="1" a="1"/>
  <c r="AF548" i="1"/>
  <c r="Y548" i="1" s="1"/>
  <c r="AE548" i="1"/>
  <c r="AA548" i="1"/>
  <c r="Z548" i="1"/>
  <c r="AH548" i="1" s="1"/>
  <c r="U548" i="1"/>
  <c r="T548" i="1" a="1"/>
  <c r="T548" i="1" s="1"/>
  <c r="V548" i="1" s="1"/>
  <c r="S548" i="1"/>
  <c r="R548" i="1" a="1"/>
  <c r="R548" i="1" s="1"/>
  <c r="P548" i="1"/>
  <c r="N548" i="1"/>
  <c r="AJ547" i="1"/>
  <c r="AJ547" i="1" a="1"/>
  <c r="AE547" i="1"/>
  <c r="AF547" i="1" s="1"/>
  <c r="AA547" i="1"/>
  <c r="T547" i="1"/>
  <c r="T547" i="1" a="1"/>
  <c r="S547" i="1"/>
  <c r="R547" i="1"/>
  <c r="R547" i="1" a="1"/>
  <c r="P547" i="1"/>
  <c r="N547" i="1"/>
  <c r="AJ546" i="1" a="1"/>
  <c r="AJ546" i="1" s="1"/>
  <c r="AK546" i="1" s="1"/>
  <c r="AE546" i="1"/>
  <c r="AF546" i="1" s="1"/>
  <c r="V546" i="1"/>
  <c r="U546" i="1"/>
  <c r="T546" i="1" a="1"/>
  <c r="T546" i="1" s="1"/>
  <c r="AL546" i="1" s="1" a="1"/>
  <c r="AL546" i="1" s="1"/>
  <c r="S546" i="1"/>
  <c r="R546" i="1" a="1"/>
  <c r="R546" i="1" s="1"/>
  <c r="P546" i="1"/>
  <c r="N546" i="1"/>
  <c r="AL545" i="1" a="1"/>
  <c r="AL545" i="1" s="1"/>
  <c r="AJ545" i="1" a="1"/>
  <c r="AJ545" i="1" s="1"/>
  <c r="AF545" i="1"/>
  <c r="AA545" i="1" s="1"/>
  <c r="AE545" i="1"/>
  <c r="Y545" i="1"/>
  <c r="T545" i="1"/>
  <c r="T545" i="1" a="1"/>
  <c r="S545" i="1"/>
  <c r="R545" i="1" a="1"/>
  <c r="R545" i="1" s="1"/>
  <c r="P545" i="1"/>
  <c r="N545" i="1"/>
  <c r="AJ544" i="1"/>
  <c r="AK544" i="1" s="1"/>
  <c r="AJ544" i="1" a="1"/>
  <c r="AH544" i="1"/>
  <c r="AE544" i="1"/>
  <c r="AF544" i="1" s="1"/>
  <c r="Z544" i="1" s="1"/>
  <c r="AA544" i="1"/>
  <c r="Y544" i="1"/>
  <c r="U544" i="1"/>
  <c r="T544" i="1"/>
  <c r="T544" i="1" a="1"/>
  <c r="S544" i="1"/>
  <c r="R544" i="1"/>
  <c r="R544" i="1" a="1"/>
  <c r="P544" i="1"/>
  <c r="N544" i="1"/>
  <c r="AJ543" i="1" a="1"/>
  <c r="AJ543" i="1" s="1"/>
  <c r="AK543" i="1" s="1"/>
  <c r="AE543" i="1"/>
  <c r="AF543" i="1" s="1"/>
  <c r="V543" i="1"/>
  <c r="T543" i="1" a="1"/>
  <c r="T543" i="1" s="1"/>
  <c r="S543" i="1"/>
  <c r="R543" i="1" a="1"/>
  <c r="R543" i="1" s="1"/>
  <c r="P543" i="1"/>
  <c r="N543" i="1"/>
  <c r="AJ542" i="1"/>
  <c r="AJ542" i="1" a="1"/>
  <c r="AE542" i="1"/>
  <c r="AF542" i="1" s="1"/>
  <c r="Y542" i="1" s="1"/>
  <c r="T542" i="1" a="1"/>
  <c r="T542" i="1" s="1"/>
  <c r="S542" i="1"/>
  <c r="R542" i="1"/>
  <c r="R542" i="1" a="1"/>
  <c r="P542" i="1"/>
  <c r="N542" i="1"/>
  <c r="AJ541" i="1" a="1"/>
  <c r="AJ541" i="1" s="1"/>
  <c r="AF541" i="1"/>
  <c r="AA541" i="1" s="1"/>
  <c r="AE541" i="1"/>
  <c r="Z541" i="1"/>
  <c r="AH541" i="1" s="1"/>
  <c r="T541" i="1" a="1"/>
  <c r="T541" i="1" s="1"/>
  <c r="S541" i="1"/>
  <c r="R541" i="1" a="1"/>
  <c r="R541" i="1" s="1"/>
  <c r="P541" i="1"/>
  <c r="N541" i="1"/>
  <c r="AM540" i="1"/>
  <c r="AL540" i="1"/>
  <c r="AN540" i="1" s="1"/>
  <c r="AL540" i="1" a="1"/>
  <c r="AJ540" i="1"/>
  <c r="AK540" i="1" s="1"/>
  <c r="AJ540" i="1" a="1"/>
  <c r="AF540" i="1"/>
  <c r="Y540" i="1" s="1"/>
  <c r="AE540" i="1"/>
  <c r="AA540" i="1"/>
  <c r="Z540" i="1"/>
  <c r="AH540" i="1" s="1"/>
  <c r="AI540" i="1" s="1" a="1"/>
  <c r="AI540" i="1" s="1"/>
  <c r="U540" i="1"/>
  <c r="T540" i="1"/>
  <c r="V540" i="1" s="1"/>
  <c r="T540" i="1" a="1"/>
  <c r="S540" i="1"/>
  <c r="R540" i="1" a="1"/>
  <c r="R540" i="1" s="1"/>
  <c r="P540" i="1"/>
  <c r="N540" i="1"/>
  <c r="AJ539" i="1"/>
  <c r="AJ539" i="1" a="1"/>
  <c r="AE539" i="1"/>
  <c r="AF539" i="1" s="1"/>
  <c r="V539" i="1"/>
  <c r="T539" i="1"/>
  <c r="T539" i="1" a="1"/>
  <c r="S539" i="1"/>
  <c r="R539" i="1"/>
  <c r="R539" i="1" a="1"/>
  <c r="P539" i="1"/>
  <c r="N539" i="1"/>
  <c r="AM538" i="1"/>
  <c r="AL538" i="1" a="1"/>
  <c r="AL538" i="1" s="1"/>
  <c r="AN538" i="1" s="1"/>
  <c r="AJ538" i="1" a="1"/>
  <c r="AJ538" i="1" s="1"/>
  <c r="AK538" i="1" s="1"/>
  <c r="AE538" i="1"/>
  <c r="AF538" i="1" s="1"/>
  <c r="Y538" i="1" s="1"/>
  <c r="V538" i="1"/>
  <c r="U538" i="1"/>
  <c r="T538" i="1" a="1"/>
  <c r="T538" i="1" s="1"/>
  <c r="S538" i="1"/>
  <c r="R538" i="1" a="1"/>
  <c r="R538" i="1" s="1"/>
  <c r="P538" i="1"/>
  <c r="N538" i="1"/>
  <c r="AJ537" i="1" a="1"/>
  <c r="AJ537" i="1" s="1"/>
  <c r="AF537" i="1"/>
  <c r="AE537" i="1"/>
  <c r="T537" i="1" a="1"/>
  <c r="T537" i="1" s="1"/>
  <c r="S537" i="1"/>
  <c r="R537" i="1" a="1"/>
  <c r="R537" i="1" s="1"/>
  <c r="P537" i="1"/>
  <c r="N537" i="1"/>
  <c r="AL536" i="1"/>
  <c r="AN536" i="1" s="1"/>
  <c r="AJ536" i="1" a="1"/>
  <c r="AJ536" i="1" s="1"/>
  <c r="AK536" i="1" s="1"/>
  <c r="AF536" i="1"/>
  <c r="AE536" i="1"/>
  <c r="V536" i="1"/>
  <c r="U536" i="1"/>
  <c r="T536" i="1" a="1"/>
  <c r="T536" i="1" s="1"/>
  <c r="AL536" i="1" s="1" a="1"/>
  <c r="S536" i="1"/>
  <c r="R536" i="1" a="1"/>
  <c r="R536" i="1" s="1"/>
  <c r="P536" i="1"/>
  <c r="N536" i="1"/>
  <c r="AL535" i="1" a="1"/>
  <c r="AL535" i="1" s="1"/>
  <c r="AJ535" i="1" a="1"/>
  <c r="AJ535" i="1" s="1"/>
  <c r="AF535" i="1"/>
  <c r="AE535" i="1"/>
  <c r="T535" i="1"/>
  <c r="T535" i="1" a="1"/>
  <c r="S535" i="1"/>
  <c r="R535" i="1" a="1"/>
  <c r="R535" i="1" s="1"/>
  <c r="P535" i="1"/>
  <c r="N535" i="1"/>
  <c r="AJ534" i="1"/>
  <c r="AJ534" i="1" a="1"/>
  <c r="AE534" i="1"/>
  <c r="AF534" i="1" s="1"/>
  <c r="T534" i="1" a="1"/>
  <c r="T534" i="1" s="1"/>
  <c r="S534" i="1"/>
  <c r="R534" i="1" a="1"/>
  <c r="R534" i="1" s="1"/>
  <c r="P534" i="1"/>
  <c r="N534" i="1"/>
  <c r="AJ533" i="1" a="1"/>
  <c r="AJ533" i="1" s="1"/>
  <c r="AE533" i="1"/>
  <c r="AF533" i="1" s="1"/>
  <c r="Z533" i="1"/>
  <c r="AH533" i="1" s="1"/>
  <c r="AI533" i="1" s="1" a="1"/>
  <c r="AI533" i="1" s="1"/>
  <c r="T533" i="1"/>
  <c r="T533" i="1" a="1"/>
  <c r="S533" i="1"/>
  <c r="R533" i="1"/>
  <c r="R533" i="1" a="1"/>
  <c r="P533" i="1"/>
  <c r="N533" i="1"/>
  <c r="AM532" i="1"/>
  <c r="AJ532" i="1" a="1"/>
  <c r="AJ532" i="1" s="1"/>
  <c r="AK532" i="1" s="1"/>
  <c r="AH532" i="1"/>
  <c r="AE532" i="1"/>
  <c r="AF532" i="1" s="1"/>
  <c r="Y532" i="1" s="1"/>
  <c r="AA532" i="1"/>
  <c r="Z532" i="1"/>
  <c r="V532" i="1"/>
  <c r="U532" i="1"/>
  <c r="T532" i="1" a="1"/>
  <c r="T532" i="1" s="1"/>
  <c r="AL532" i="1" s="1" a="1"/>
  <c r="AL532" i="1" s="1"/>
  <c r="AN532" i="1" s="1"/>
  <c r="S532" i="1"/>
  <c r="R532" i="1"/>
  <c r="R532" i="1" a="1"/>
  <c r="P532" i="1"/>
  <c r="N532" i="1"/>
  <c r="AN531" i="1"/>
  <c r="AL531" i="1" a="1"/>
  <c r="AL531" i="1" s="1"/>
  <c r="AM531" i="1" s="1"/>
  <c r="AJ531" i="1"/>
  <c r="AJ531" i="1" a="1"/>
  <c r="AF531" i="1"/>
  <c r="Y531" i="1" s="1"/>
  <c r="AE531" i="1"/>
  <c r="Z531" i="1"/>
  <c r="AH531" i="1" s="1"/>
  <c r="V531" i="1"/>
  <c r="T531" i="1" a="1"/>
  <c r="T531" i="1" s="1"/>
  <c r="U531" i="1" s="1"/>
  <c r="S531" i="1"/>
  <c r="R531" i="1"/>
  <c r="R531" i="1" a="1"/>
  <c r="P531" i="1"/>
  <c r="N531" i="1"/>
  <c r="AJ530" i="1"/>
  <c r="AJ530" i="1" a="1"/>
  <c r="AF530" i="1"/>
  <c r="AE530" i="1"/>
  <c r="Y530" i="1"/>
  <c r="T530" i="1" a="1"/>
  <c r="T530" i="1" s="1"/>
  <c r="S530" i="1"/>
  <c r="R530" i="1"/>
  <c r="R530" i="1" a="1"/>
  <c r="P530" i="1"/>
  <c r="N530" i="1"/>
  <c r="AJ529" i="1" a="1"/>
  <c r="AJ529" i="1" s="1"/>
  <c r="AF529" i="1"/>
  <c r="AE529" i="1"/>
  <c r="T529" i="1" a="1"/>
  <c r="T529" i="1" s="1"/>
  <c r="S529" i="1"/>
  <c r="R529" i="1" a="1"/>
  <c r="R529" i="1" s="1"/>
  <c r="P529" i="1"/>
  <c r="N529" i="1"/>
  <c r="AJ528" i="1" a="1"/>
  <c r="AJ528" i="1" s="1"/>
  <c r="AH528" i="1"/>
  <c r="AI528" i="1" s="1" a="1"/>
  <c r="AI528" i="1" s="1"/>
  <c r="AF528" i="1"/>
  <c r="Y528" i="1" s="1"/>
  <c r="AE528" i="1"/>
  <c r="AA528" i="1"/>
  <c r="Z528" i="1"/>
  <c r="T528" i="1"/>
  <c r="T528" i="1" a="1"/>
  <c r="S528" i="1"/>
  <c r="R528" i="1" a="1"/>
  <c r="R528" i="1" s="1"/>
  <c r="P528" i="1"/>
  <c r="N528" i="1"/>
  <c r="AJ527" i="1"/>
  <c r="AJ527" i="1" a="1"/>
  <c r="AH527" i="1"/>
  <c r="AE527" i="1"/>
  <c r="AF527" i="1" s="1"/>
  <c r="Y527" i="1" s="1"/>
  <c r="U527" i="1"/>
  <c r="T527" i="1" a="1"/>
  <c r="T527" i="1" s="1"/>
  <c r="S527" i="1"/>
  <c r="R527" i="1" a="1"/>
  <c r="R527" i="1" s="1"/>
  <c r="P527" i="1"/>
  <c r="N527" i="1"/>
  <c r="AJ526" i="1"/>
  <c r="AJ526" i="1" a="1"/>
  <c r="AH526" i="1"/>
  <c r="AE526" i="1"/>
  <c r="AF526" i="1" s="1"/>
  <c r="Y526" i="1" s="1"/>
  <c r="AA526" i="1"/>
  <c r="T526" i="1"/>
  <c r="T526" i="1" a="1"/>
  <c r="S526" i="1"/>
  <c r="R526" i="1" a="1"/>
  <c r="R526" i="1" s="1"/>
  <c r="P526" i="1"/>
  <c r="N526" i="1"/>
  <c r="AL525" i="1"/>
  <c r="AJ525" i="1"/>
  <c r="AJ525" i="1" a="1"/>
  <c r="AE525" i="1"/>
  <c r="AF525" i="1" s="1"/>
  <c r="AA525" i="1"/>
  <c r="U525" i="1"/>
  <c r="T525" i="1"/>
  <c r="AL525" i="1" s="1" a="1"/>
  <c r="T525" i="1" a="1"/>
  <c r="S525" i="1"/>
  <c r="R525" i="1"/>
  <c r="R525" i="1" a="1"/>
  <c r="P525" i="1"/>
  <c r="N525" i="1"/>
  <c r="AN524" i="1"/>
  <c r="AM524" i="1"/>
  <c r="AK524" i="1"/>
  <c r="AJ524" i="1" a="1"/>
  <c r="AJ524" i="1" s="1"/>
  <c r="AE524" i="1"/>
  <c r="AF524" i="1" s="1"/>
  <c r="U524" i="1"/>
  <c r="T524" i="1"/>
  <c r="AL524" i="1" s="1" a="1"/>
  <c r="AL524" i="1" s="1"/>
  <c r="T524" i="1" a="1"/>
  <c r="S524" i="1"/>
  <c r="R524" i="1"/>
  <c r="R524" i="1" a="1"/>
  <c r="P524" i="1"/>
  <c r="N524" i="1"/>
  <c r="AJ523" i="1" a="1"/>
  <c r="AJ523" i="1" s="1"/>
  <c r="AF523" i="1"/>
  <c r="AE523" i="1"/>
  <c r="Y523" i="1"/>
  <c r="T523" i="1" a="1"/>
  <c r="T523" i="1" s="1"/>
  <c r="S523" i="1"/>
  <c r="R523" i="1" a="1"/>
  <c r="R523" i="1" s="1"/>
  <c r="P523" i="1"/>
  <c r="N523" i="1"/>
  <c r="AJ522" i="1" a="1"/>
  <c r="AJ522" i="1" s="1"/>
  <c r="AF522" i="1"/>
  <c r="AA522" i="1" s="1"/>
  <c r="AE522" i="1"/>
  <c r="Z522" i="1"/>
  <c r="AH522" i="1" s="1"/>
  <c r="AI522" i="1" s="1" a="1"/>
  <c r="AI522" i="1" s="1"/>
  <c r="Y522" i="1"/>
  <c r="T522" i="1"/>
  <c r="T522" i="1" a="1"/>
  <c r="S522" i="1"/>
  <c r="R522" i="1" a="1"/>
  <c r="R522" i="1" s="1"/>
  <c r="P522" i="1"/>
  <c r="N522" i="1"/>
  <c r="AJ521" i="1"/>
  <c r="AK521" i="1" s="1"/>
  <c r="AJ521" i="1" a="1"/>
  <c r="AE521" i="1"/>
  <c r="AF521" i="1" s="1"/>
  <c r="AA521" i="1" s="1"/>
  <c r="Y521" i="1"/>
  <c r="T521" i="1"/>
  <c r="T521" i="1" a="1"/>
  <c r="S521" i="1"/>
  <c r="R521" i="1"/>
  <c r="R521" i="1" a="1"/>
  <c r="P521" i="1"/>
  <c r="N521" i="1"/>
  <c r="AM520" i="1"/>
  <c r="AJ520" i="1"/>
  <c r="AK520" i="1" s="1"/>
  <c r="AJ520" i="1" a="1"/>
  <c r="AI520" i="1" a="1"/>
  <c r="AI520" i="1" s="1"/>
  <c r="AH520" i="1"/>
  <c r="AG520" i="1" s="1"/>
  <c r="AE520" i="1"/>
  <c r="AF520" i="1" s="1"/>
  <c r="Z520" i="1"/>
  <c r="V520" i="1"/>
  <c r="T520" i="1" a="1"/>
  <c r="T520" i="1" s="1"/>
  <c r="AL520" i="1" s="1" a="1"/>
  <c r="AL520" i="1" s="1"/>
  <c r="AN520" i="1" s="1"/>
  <c r="S520" i="1"/>
  <c r="R520" i="1"/>
  <c r="R520" i="1" a="1"/>
  <c r="P520" i="1"/>
  <c r="N520" i="1"/>
  <c r="AK519" i="1"/>
  <c r="AJ519" i="1"/>
  <c r="AJ519" i="1" a="1"/>
  <c r="AE519" i="1"/>
  <c r="AF519" i="1" s="1"/>
  <c r="V519" i="1"/>
  <c r="T519" i="1" a="1"/>
  <c r="T519" i="1" s="1"/>
  <c r="U519" i="1" s="1"/>
  <c r="S519" i="1"/>
  <c r="R519" i="1"/>
  <c r="R519" i="1" a="1"/>
  <c r="P519" i="1"/>
  <c r="N519" i="1"/>
  <c r="AJ518" i="1" a="1"/>
  <c r="AJ518" i="1" s="1"/>
  <c r="AK518" i="1" s="1"/>
  <c r="AE518" i="1"/>
  <c r="AF518" i="1" s="1"/>
  <c r="Z518" i="1" s="1"/>
  <c r="AH518" i="1" s="1"/>
  <c r="T518" i="1"/>
  <c r="T518" i="1" a="1"/>
  <c r="S518" i="1"/>
  <c r="R518" i="1" a="1"/>
  <c r="R518" i="1" s="1"/>
  <c r="P518" i="1"/>
  <c r="N518" i="1"/>
  <c r="AJ517" i="1"/>
  <c r="AJ517" i="1" a="1"/>
  <c r="AH517" i="1"/>
  <c r="AI517" i="1" s="1" a="1"/>
  <c r="AI517" i="1" s="1"/>
  <c r="AF517" i="1"/>
  <c r="Y517" i="1" s="1"/>
  <c r="AE517" i="1"/>
  <c r="Z517" i="1"/>
  <c r="T517" i="1" a="1"/>
  <c r="T517" i="1" s="1"/>
  <c r="S517" i="1"/>
  <c r="R517" i="1" a="1"/>
  <c r="R517" i="1" s="1"/>
  <c r="P517" i="1"/>
  <c r="N517" i="1"/>
  <c r="AK516" i="1"/>
  <c r="AJ516" i="1"/>
  <c r="AJ516" i="1" a="1"/>
  <c r="AE516" i="1"/>
  <c r="AF516" i="1" s="1"/>
  <c r="AA516" i="1"/>
  <c r="V516" i="1"/>
  <c r="U516" i="1"/>
  <c r="T516" i="1"/>
  <c r="AL516" i="1" s="1" a="1"/>
  <c r="AL516" i="1" s="1"/>
  <c r="T516" i="1" a="1"/>
  <c r="S516" i="1"/>
  <c r="R516" i="1"/>
  <c r="R516" i="1" a="1"/>
  <c r="P516" i="1"/>
  <c r="N516" i="1"/>
  <c r="AN515" i="1"/>
  <c r="AL515" i="1" a="1"/>
  <c r="AL515" i="1" s="1"/>
  <c r="AM515" i="1" s="1"/>
  <c r="AK515" i="1"/>
  <c r="AJ515" i="1" a="1"/>
  <c r="AJ515" i="1" s="1"/>
  <c r="AF515" i="1"/>
  <c r="AE515" i="1"/>
  <c r="V515" i="1"/>
  <c r="T515" i="1" a="1"/>
  <c r="T515" i="1" s="1"/>
  <c r="U515" i="1" s="1"/>
  <c r="S515" i="1"/>
  <c r="R515" i="1" a="1"/>
  <c r="R515" i="1" s="1"/>
  <c r="P515" i="1"/>
  <c r="N515" i="1"/>
  <c r="AJ514" i="1"/>
  <c r="AK514" i="1" s="1"/>
  <c r="AJ514" i="1" a="1"/>
  <c r="AF514" i="1"/>
  <c r="AA514" i="1" s="1"/>
  <c r="AE514" i="1"/>
  <c r="Y514" i="1"/>
  <c r="T514" i="1"/>
  <c r="T514" i="1" a="1"/>
  <c r="S514" i="1"/>
  <c r="R514" i="1"/>
  <c r="R514" i="1" a="1"/>
  <c r="P514" i="1"/>
  <c r="N514" i="1"/>
  <c r="AJ513" i="1"/>
  <c r="AK513" i="1" s="1"/>
  <c r="AJ513" i="1" a="1"/>
  <c r="AE513" i="1"/>
  <c r="AF513" i="1" s="1"/>
  <c r="U513" i="1"/>
  <c r="T513" i="1"/>
  <c r="T513" i="1" a="1"/>
  <c r="S513" i="1"/>
  <c r="R513" i="1"/>
  <c r="R513" i="1" a="1"/>
  <c r="P513" i="1"/>
  <c r="N513" i="1"/>
  <c r="AN512" i="1"/>
  <c r="AL512" i="1" a="1"/>
  <c r="AL512" i="1" s="1"/>
  <c r="AM512" i="1" s="1"/>
  <c r="AJ512" i="1" a="1"/>
  <c r="AJ512" i="1" s="1"/>
  <c r="AK512" i="1" s="1"/>
  <c r="AH512" i="1"/>
  <c r="AG512" i="1" s="1"/>
  <c r="AF512" i="1"/>
  <c r="Y512" i="1" s="1"/>
  <c r="AE512" i="1"/>
  <c r="AA512" i="1"/>
  <c r="Z512" i="1"/>
  <c r="V512" i="1"/>
  <c r="U512" i="1"/>
  <c r="T512" i="1" a="1"/>
  <c r="T512" i="1" s="1"/>
  <c r="S512" i="1"/>
  <c r="R512" i="1"/>
  <c r="R512" i="1" a="1"/>
  <c r="P512" i="1"/>
  <c r="N512" i="1"/>
  <c r="AJ511" i="1"/>
  <c r="AJ511" i="1" a="1"/>
  <c r="AF511" i="1"/>
  <c r="AE511" i="1"/>
  <c r="T511" i="1"/>
  <c r="T511" i="1" a="1"/>
  <c r="S511" i="1"/>
  <c r="R511" i="1"/>
  <c r="R511" i="1" a="1"/>
  <c r="P511" i="1"/>
  <c r="N511" i="1"/>
  <c r="AJ510" i="1" a="1"/>
  <c r="AJ510" i="1" s="1"/>
  <c r="AE510" i="1"/>
  <c r="AF510" i="1" s="1"/>
  <c r="AA510" i="1" s="1"/>
  <c r="Y510" i="1"/>
  <c r="T510" i="1" a="1"/>
  <c r="T510" i="1" s="1"/>
  <c r="S510" i="1"/>
  <c r="R510" i="1" a="1"/>
  <c r="R510" i="1" s="1"/>
  <c r="P510" i="1"/>
  <c r="N510" i="1"/>
  <c r="AJ509" i="1"/>
  <c r="AK509" i="1" s="1"/>
  <c r="AJ509" i="1" a="1"/>
  <c r="AG509" i="1"/>
  <c r="AF509" i="1"/>
  <c r="Z509" i="1" s="1"/>
  <c r="AH509" i="1" s="1"/>
  <c r="AI509" i="1" s="1" a="1"/>
  <c r="AI509" i="1" s="1"/>
  <c r="AE509" i="1"/>
  <c r="Y509" i="1"/>
  <c r="T509" i="1" a="1"/>
  <c r="T509" i="1" s="1"/>
  <c r="S509" i="1"/>
  <c r="R509" i="1" a="1"/>
  <c r="R509" i="1" s="1"/>
  <c r="P509" i="1"/>
  <c r="N509" i="1"/>
  <c r="AJ508" i="1"/>
  <c r="AJ508" i="1" a="1"/>
  <c r="AF508" i="1"/>
  <c r="Y508" i="1" s="1"/>
  <c r="AE508" i="1"/>
  <c r="AA508" i="1"/>
  <c r="Z508" i="1"/>
  <c r="AH508" i="1" s="1"/>
  <c r="AG508" i="1" s="1"/>
  <c r="U508" i="1"/>
  <c r="T508" i="1"/>
  <c r="AL508" i="1" s="1" a="1"/>
  <c r="AL508" i="1" s="1"/>
  <c r="T508" i="1" a="1"/>
  <c r="S508" i="1"/>
  <c r="R508" i="1"/>
  <c r="R508" i="1" a="1"/>
  <c r="P508" i="1"/>
  <c r="N508" i="1"/>
  <c r="AN507" i="1"/>
  <c r="AM507" i="1"/>
  <c r="AL507" i="1"/>
  <c r="AJ507" i="1"/>
  <c r="AK507" i="1" s="1"/>
  <c r="AJ507" i="1" a="1"/>
  <c r="AE507" i="1"/>
  <c r="AF507" i="1" s="1"/>
  <c r="Y507" i="1" s="1"/>
  <c r="V507" i="1"/>
  <c r="U507" i="1"/>
  <c r="T507" i="1"/>
  <c r="AL507" i="1" s="1" a="1"/>
  <c r="T507" i="1" a="1"/>
  <c r="S507" i="1"/>
  <c r="R507" i="1"/>
  <c r="R507" i="1" a="1"/>
  <c r="P507" i="1"/>
  <c r="N507" i="1"/>
  <c r="AJ506" i="1" a="1"/>
  <c r="AJ506" i="1" s="1"/>
  <c r="AK506" i="1" s="1"/>
  <c r="AE506" i="1"/>
  <c r="AF506" i="1" s="1"/>
  <c r="T506" i="1" a="1"/>
  <c r="T506" i="1" s="1"/>
  <c r="S506" i="1"/>
  <c r="R506" i="1" a="1"/>
  <c r="R506" i="1" s="1"/>
  <c r="P506" i="1"/>
  <c r="N506" i="1"/>
  <c r="AJ505" i="1" a="1"/>
  <c r="AJ505" i="1" s="1"/>
  <c r="AK505" i="1" s="1"/>
  <c r="AH505" i="1"/>
  <c r="AG505" i="1" s="1"/>
  <c r="AE505" i="1"/>
  <c r="AF505" i="1" s="1"/>
  <c r="Z505" i="1" s="1"/>
  <c r="AA505" i="1"/>
  <c r="U505" i="1"/>
  <c r="T505" i="1"/>
  <c r="T505" i="1" a="1"/>
  <c r="S505" i="1"/>
  <c r="R505" i="1"/>
  <c r="R505" i="1" a="1"/>
  <c r="P505" i="1"/>
  <c r="N505" i="1"/>
  <c r="AJ504" i="1" a="1"/>
  <c r="AJ504" i="1" s="1"/>
  <c r="AF504" i="1"/>
  <c r="Y504" i="1" s="1"/>
  <c r="AE504" i="1"/>
  <c r="AA504" i="1"/>
  <c r="Z504" i="1"/>
  <c r="AH504" i="1" s="1"/>
  <c r="AG504" i="1" s="1"/>
  <c r="T504" i="1" a="1"/>
  <c r="T504" i="1" s="1"/>
  <c r="AL504" i="1" s="1" a="1"/>
  <c r="AL504" i="1" s="1"/>
  <c r="S504" i="1"/>
  <c r="R504" i="1"/>
  <c r="R504" i="1" a="1"/>
  <c r="P504" i="1"/>
  <c r="N504" i="1"/>
  <c r="AL503" i="1"/>
  <c r="AJ503" i="1"/>
  <c r="AJ503" i="1" a="1"/>
  <c r="AE503" i="1"/>
  <c r="AF503" i="1" s="1"/>
  <c r="Y503" i="1"/>
  <c r="U503" i="1"/>
  <c r="T503" i="1"/>
  <c r="AL503" i="1" s="1" a="1"/>
  <c r="T503" i="1" a="1"/>
  <c r="S503" i="1"/>
  <c r="R503" i="1"/>
  <c r="R503" i="1" a="1"/>
  <c r="P503" i="1"/>
  <c r="N503" i="1"/>
  <c r="AL502" i="1" a="1"/>
  <c r="AL502" i="1" s="1"/>
  <c r="AK502" i="1"/>
  <c r="AJ502" i="1" a="1"/>
  <c r="AJ502" i="1" s="1"/>
  <c r="AE502" i="1"/>
  <c r="AF502" i="1" s="1"/>
  <c r="Y502" i="1" s="1"/>
  <c r="V502" i="1"/>
  <c r="T502" i="1" a="1"/>
  <c r="T502" i="1" s="1"/>
  <c r="U502" i="1" s="1"/>
  <c r="S502" i="1"/>
  <c r="R502" i="1" a="1"/>
  <c r="R502" i="1" s="1"/>
  <c r="P502" i="1"/>
  <c r="N502" i="1"/>
  <c r="AJ501" i="1" a="1"/>
  <c r="AJ501" i="1" s="1"/>
  <c r="AH501" i="1"/>
  <c r="AG501" i="1" s="1"/>
  <c r="AE501" i="1"/>
  <c r="AF501" i="1" s="1"/>
  <c r="Y501" i="1" s="1"/>
  <c r="V501" i="1"/>
  <c r="T501" i="1" a="1"/>
  <c r="T501" i="1" s="1"/>
  <c r="S501" i="1"/>
  <c r="R501" i="1" a="1"/>
  <c r="R501" i="1" s="1"/>
  <c r="P501" i="1"/>
  <c r="N501" i="1"/>
  <c r="AK500" i="1"/>
  <c r="AJ500" i="1"/>
  <c r="AJ500" i="1" a="1"/>
  <c r="AF500" i="1"/>
  <c r="AA500" i="1" s="1"/>
  <c r="AE500" i="1"/>
  <c r="Y500" i="1"/>
  <c r="T500" i="1"/>
  <c r="T500" i="1" a="1"/>
  <c r="S500" i="1"/>
  <c r="R500" i="1" a="1"/>
  <c r="R500" i="1" s="1"/>
  <c r="P500" i="1"/>
  <c r="N500" i="1"/>
  <c r="AJ499" i="1"/>
  <c r="AK499" i="1" s="1"/>
  <c r="AJ499" i="1" a="1"/>
  <c r="AE499" i="1"/>
  <c r="AF499" i="1" s="1"/>
  <c r="T499" i="1"/>
  <c r="T499" i="1" a="1"/>
  <c r="S499" i="1"/>
  <c r="R499" i="1"/>
  <c r="R499" i="1" a="1"/>
  <c r="P499" i="1"/>
  <c r="N499" i="1"/>
  <c r="AL498" i="1"/>
  <c r="AL498" i="1" a="1"/>
  <c r="AJ498" i="1" a="1"/>
  <c r="AJ498" i="1" s="1"/>
  <c r="AK498" i="1" s="1"/>
  <c r="AE498" i="1"/>
  <c r="AF498" i="1" s="1"/>
  <c r="V498" i="1"/>
  <c r="T498" i="1" a="1"/>
  <c r="T498" i="1" s="1"/>
  <c r="U498" i="1" s="1"/>
  <c r="S498" i="1"/>
  <c r="R498" i="1" a="1"/>
  <c r="R498" i="1" s="1"/>
  <c r="P498" i="1"/>
  <c r="N498" i="1"/>
  <c r="AJ497" i="1"/>
  <c r="AJ497" i="1" a="1"/>
  <c r="AE497" i="1"/>
  <c r="AF497" i="1" s="1"/>
  <c r="AA497" i="1" s="1"/>
  <c r="T497" i="1" a="1"/>
  <c r="T497" i="1" s="1"/>
  <c r="S497" i="1"/>
  <c r="R497" i="1"/>
  <c r="R497" i="1" a="1"/>
  <c r="P497" i="1"/>
  <c r="N497" i="1"/>
  <c r="AJ496" i="1" a="1"/>
  <c r="AJ496" i="1" s="1"/>
  <c r="AF496" i="1"/>
  <c r="AA496" i="1" s="1"/>
  <c r="AE496" i="1"/>
  <c r="Z496" i="1"/>
  <c r="AH496" i="1" s="1"/>
  <c r="Y496" i="1"/>
  <c r="T496" i="1" a="1"/>
  <c r="T496" i="1" s="1"/>
  <c r="AK496" i="1" s="1"/>
  <c r="S496" i="1"/>
  <c r="R496" i="1" a="1"/>
  <c r="R496" i="1" s="1"/>
  <c r="P496" i="1"/>
  <c r="N496" i="1"/>
  <c r="AL495" i="1" a="1"/>
  <c r="AL495" i="1" s="1"/>
  <c r="AJ495" i="1" a="1"/>
  <c r="AJ495" i="1" s="1"/>
  <c r="AF495" i="1"/>
  <c r="AE495" i="1"/>
  <c r="V495" i="1"/>
  <c r="T495" i="1" a="1"/>
  <c r="T495" i="1" s="1"/>
  <c r="U495" i="1" s="1"/>
  <c r="S495" i="1"/>
  <c r="R495" i="1"/>
  <c r="R495" i="1" a="1"/>
  <c r="P495" i="1"/>
  <c r="N495" i="1"/>
  <c r="AJ494" i="1" a="1"/>
  <c r="AJ494" i="1" s="1"/>
  <c r="AK494" i="1" s="1"/>
  <c r="AF494" i="1"/>
  <c r="AE494" i="1"/>
  <c r="U494" i="1"/>
  <c r="T494" i="1"/>
  <c r="T494" i="1" a="1"/>
  <c r="S494" i="1"/>
  <c r="R494" i="1" a="1"/>
  <c r="R494" i="1" s="1"/>
  <c r="P494" i="1"/>
  <c r="N494" i="1"/>
  <c r="AJ493" i="1" a="1"/>
  <c r="AJ493" i="1" s="1"/>
  <c r="AK493" i="1" s="1"/>
  <c r="AF493" i="1"/>
  <c r="AE493" i="1"/>
  <c r="V493" i="1"/>
  <c r="T493" i="1"/>
  <c r="U493" i="1" s="1"/>
  <c r="T493" i="1" a="1"/>
  <c r="S493" i="1"/>
  <c r="R493" i="1"/>
  <c r="R493" i="1" a="1"/>
  <c r="P493" i="1"/>
  <c r="N493" i="1"/>
  <c r="AL492" i="1" a="1"/>
  <c r="AL492" i="1" s="1"/>
  <c r="AK492" i="1"/>
  <c r="AJ492" i="1"/>
  <c r="AJ492" i="1" a="1"/>
  <c r="AE492" i="1"/>
  <c r="AF492" i="1" s="1"/>
  <c r="V492" i="1"/>
  <c r="T492" i="1"/>
  <c r="U492" i="1" s="1"/>
  <c r="T492" i="1" a="1"/>
  <c r="S492" i="1"/>
  <c r="R492" i="1"/>
  <c r="R492" i="1" a="1"/>
  <c r="P492" i="1"/>
  <c r="N492" i="1"/>
  <c r="AJ491" i="1" a="1"/>
  <c r="AJ491" i="1" s="1"/>
  <c r="AE491" i="1"/>
  <c r="AF491" i="1" s="1"/>
  <c r="Z491" i="1"/>
  <c r="AH491" i="1" s="1"/>
  <c r="T491" i="1" a="1"/>
  <c r="T491" i="1" s="1"/>
  <c r="V491" i="1" s="1"/>
  <c r="S491" i="1"/>
  <c r="R491" i="1" a="1"/>
  <c r="R491" i="1" s="1"/>
  <c r="P491" i="1"/>
  <c r="N491" i="1"/>
  <c r="AJ490" i="1"/>
  <c r="AK490" i="1" s="1"/>
  <c r="AJ490" i="1" a="1"/>
  <c r="AH490" i="1"/>
  <c r="AF490" i="1"/>
  <c r="Y490" i="1" s="1"/>
  <c r="AE490" i="1"/>
  <c r="AA490" i="1"/>
  <c r="Z490" i="1"/>
  <c r="T490" i="1" a="1"/>
  <c r="T490" i="1" s="1"/>
  <c r="S490" i="1"/>
  <c r="R490" i="1"/>
  <c r="R490" i="1" a="1"/>
  <c r="P490" i="1"/>
  <c r="N490" i="1"/>
  <c r="AJ489" i="1"/>
  <c r="AK489" i="1" s="1"/>
  <c r="AJ489" i="1" a="1"/>
  <c r="AG489" i="1"/>
  <c r="AE489" i="1"/>
  <c r="AF489" i="1" s="1"/>
  <c r="AA489" i="1" s="1"/>
  <c r="Z489" i="1"/>
  <c r="AH489" i="1" s="1"/>
  <c r="T489" i="1"/>
  <c r="T489" i="1" a="1"/>
  <c r="S489" i="1"/>
  <c r="R489" i="1" a="1"/>
  <c r="R489" i="1" s="1"/>
  <c r="P489" i="1"/>
  <c r="N489" i="1"/>
  <c r="AJ488" i="1"/>
  <c r="AJ488" i="1" a="1"/>
  <c r="AF488" i="1"/>
  <c r="Y488" i="1" s="1"/>
  <c r="AE488" i="1"/>
  <c r="AA488" i="1"/>
  <c r="Z488" i="1"/>
  <c r="AH488" i="1" s="1"/>
  <c r="U488" i="1"/>
  <c r="T488" i="1" a="1"/>
  <c r="T488" i="1" s="1"/>
  <c r="S488" i="1"/>
  <c r="R488" i="1" a="1"/>
  <c r="R488" i="1" s="1"/>
  <c r="P488" i="1"/>
  <c r="N488" i="1"/>
  <c r="AK487" i="1"/>
  <c r="AJ487" i="1"/>
  <c r="AJ487" i="1" a="1"/>
  <c r="AE487" i="1"/>
  <c r="AF487" i="1" s="1"/>
  <c r="V487" i="1"/>
  <c r="T487" i="1"/>
  <c r="U487" i="1" s="1"/>
  <c r="T487" i="1" a="1"/>
  <c r="S487" i="1"/>
  <c r="R487" i="1"/>
  <c r="R487" i="1" a="1"/>
  <c r="P487" i="1"/>
  <c r="N487" i="1"/>
  <c r="AL486" i="1" a="1"/>
  <c r="AL486" i="1" s="1"/>
  <c r="AJ486" i="1" a="1"/>
  <c r="AJ486" i="1" s="1"/>
  <c r="AK486" i="1" s="1"/>
  <c r="AF486" i="1"/>
  <c r="AE486" i="1"/>
  <c r="Y486" i="1"/>
  <c r="T486" i="1" a="1"/>
  <c r="T486" i="1" s="1"/>
  <c r="S486" i="1"/>
  <c r="R486" i="1" a="1"/>
  <c r="R486" i="1" s="1"/>
  <c r="P486" i="1"/>
  <c r="N486" i="1"/>
  <c r="AJ485" i="1" a="1"/>
  <c r="AJ485" i="1" s="1"/>
  <c r="AK485" i="1" s="1"/>
  <c r="AF485" i="1"/>
  <c r="Z485" i="1" s="1"/>
  <c r="AH485" i="1" s="1"/>
  <c r="AE485" i="1"/>
  <c r="T485" i="1"/>
  <c r="AL485" i="1" s="1" a="1"/>
  <c r="AL485" i="1" s="1"/>
  <c r="T485" i="1" a="1"/>
  <c r="S485" i="1"/>
  <c r="R485" i="1" a="1"/>
  <c r="R485" i="1" s="1"/>
  <c r="P485" i="1"/>
  <c r="N485" i="1"/>
  <c r="AJ484" i="1"/>
  <c r="AJ484" i="1" a="1"/>
  <c r="AE484" i="1"/>
  <c r="AF484" i="1" s="1"/>
  <c r="AA484" i="1"/>
  <c r="T484" i="1"/>
  <c r="T484" i="1" a="1"/>
  <c r="S484" i="1"/>
  <c r="R484" i="1"/>
  <c r="R484" i="1" a="1"/>
  <c r="P484" i="1"/>
  <c r="N484" i="1"/>
  <c r="AJ483" i="1" a="1"/>
  <c r="AJ483" i="1" s="1"/>
  <c r="AE483" i="1"/>
  <c r="AF483" i="1" s="1"/>
  <c r="V483" i="1"/>
  <c r="T483" i="1" a="1"/>
  <c r="T483" i="1" s="1"/>
  <c r="AL483" i="1" s="1" a="1"/>
  <c r="AL483" i="1" s="1"/>
  <c r="AN483" i="1" s="1"/>
  <c r="S483" i="1"/>
  <c r="R483" i="1" a="1"/>
  <c r="R483" i="1" s="1"/>
  <c r="P483" i="1"/>
  <c r="N483" i="1"/>
  <c r="AL482" i="1" a="1"/>
  <c r="AL482" i="1" s="1"/>
  <c r="AM482" i="1" s="1"/>
  <c r="AJ482" i="1"/>
  <c r="AJ482" i="1" a="1"/>
  <c r="AF482" i="1"/>
  <c r="Y482" i="1" s="1"/>
  <c r="AE482" i="1"/>
  <c r="V482" i="1"/>
  <c r="T482" i="1" a="1"/>
  <c r="T482" i="1" s="1"/>
  <c r="U482" i="1" s="1"/>
  <c r="S482" i="1"/>
  <c r="R482" i="1"/>
  <c r="R482" i="1" a="1"/>
  <c r="P482" i="1"/>
  <c r="N482" i="1"/>
  <c r="AJ481" i="1" a="1"/>
  <c r="AJ481" i="1" s="1"/>
  <c r="AE481" i="1"/>
  <c r="AF481" i="1" s="1"/>
  <c r="AA481" i="1" s="1"/>
  <c r="T481" i="1"/>
  <c r="T481" i="1" a="1"/>
  <c r="S481" i="1"/>
  <c r="R481" i="1" a="1"/>
  <c r="R481" i="1" s="1"/>
  <c r="P481" i="1"/>
  <c r="N481" i="1"/>
  <c r="AJ480" i="1" a="1"/>
  <c r="AJ480" i="1" s="1"/>
  <c r="AK480" i="1" s="1"/>
  <c r="AF480" i="1"/>
  <c r="Y480" i="1" s="1"/>
  <c r="AE480" i="1"/>
  <c r="AA480" i="1"/>
  <c r="Z480" i="1"/>
  <c r="AH480" i="1" s="1"/>
  <c r="U480" i="1"/>
  <c r="T480" i="1" a="1"/>
  <c r="T480" i="1" s="1"/>
  <c r="S480" i="1"/>
  <c r="R480" i="1" a="1"/>
  <c r="R480" i="1" s="1"/>
  <c r="P480" i="1"/>
  <c r="N480" i="1"/>
  <c r="AK479" i="1"/>
  <c r="AJ479" i="1"/>
  <c r="AJ479" i="1" a="1"/>
  <c r="AE479" i="1"/>
  <c r="AF479" i="1" s="1"/>
  <c r="AA479" i="1" s="1"/>
  <c r="V479" i="1"/>
  <c r="T479" i="1"/>
  <c r="U479" i="1" s="1"/>
  <c r="T479" i="1" a="1"/>
  <c r="S479" i="1"/>
  <c r="R479" i="1"/>
  <c r="R479" i="1" a="1"/>
  <c r="P479" i="1"/>
  <c r="N479" i="1"/>
  <c r="AJ478" i="1" a="1"/>
  <c r="AJ478" i="1" s="1"/>
  <c r="AF478" i="1"/>
  <c r="AE478" i="1"/>
  <c r="Z478" i="1"/>
  <c r="AH478" i="1" s="1"/>
  <c r="AG478" i="1" s="1"/>
  <c r="Y478" i="1"/>
  <c r="T478" i="1"/>
  <c r="T478" i="1" a="1"/>
  <c r="S478" i="1"/>
  <c r="R478" i="1" a="1"/>
  <c r="R478" i="1" s="1"/>
  <c r="P478" i="1"/>
  <c r="N478" i="1"/>
  <c r="AJ477" i="1" a="1"/>
  <c r="AJ477" i="1" s="1"/>
  <c r="AK477" i="1" s="1"/>
  <c r="AF477" i="1"/>
  <c r="Y477" i="1" s="1"/>
  <c r="AE477" i="1"/>
  <c r="V477" i="1"/>
  <c r="T477" i="1" a="1"/>
  <c r="T477" i="1" s="1"/>
  <c r="S477" i="1"/>
  <c r="R477" i="1"/>
  <c r="R477" i="1" a="1"/>
  <c r="P477" i="1"/>
  <c r="N477" i="1"/>
  <c r="AJ476" i="1" a="1"/>
  <c r="AJ476" i="1" s="1"/>
  <c r="AK476" i="1" s="1"/>
  <c r="AG476" i="1"/>
  <c r="AE476" i="1"/>
  <c r="AF476" i="1" s="1"/>
  <c r="AA476" i="1" s="1"/>
  <c r="Z476" i="1"/>
  <c r="AH476" i="1" s="1"/>
  <c r="AI476" i="1" s="1" a="1"/>
  <c r="AI476" i="1" s="1"/>
  <c r="T476" i="1"/>
  <c r="T476" i="1" a="1"/>
  <c r="S476" i="1"/>
  <c r="R476" i="1" a="1"/>
  <c r="R476" i="1" s="1"/>
  <c r="P476" i="1"/>
  <c r="N476" i="1"/>
  <c r="AJ475" i="1"/>
  <c r="AJ475" i="1" a="1"/>
  <c r="AF475" i="1"/>
  <c r="Y475" i="1" s="1"/>
  <c r="AE475" i="1"/>
  <c r="AA475" i="1"/>
  <c r="Z475" i="1"/>
  <c r="AH475" i="1" s="1"/>
  <c r="U475" i="1"/>
  <c r="T475" i="1" a="1"/>
  <c r="T475" i="1" s="1"/>
  <c r="S475" i="1"/>
  <c r="R475" i="1" a="1"/>
  <c r="R475" i="1" s="1"/>
  <c r="P475" i="1"/>
  <c r="N475" i="1"/>
  <c r="AK474" i="1"/>
  <c r="AJ474" i="1"/>
  <c r="AJ474" i="1" a="1"/>
  <c r="AE474" i="1"/>
  <c r="AF474" i="1" s="1"/>
  <c r="V474" i="1"/>
  <c r="T474" i="1"/>
  <c r="U474" i="1" s="1"/>
  <c r="T474" i="1" a="1"/>
  <c r="S474" i="1"/>
  <c r="R474" i="1"/>
  <c r="R474" i="1" a="1"/>
  <c r="P474" i="1"/>
  <c r="N474" i="1"/>
  <c r="AL473" i="1" a="1"/>
  <c r="AL473" i="1" s="1"/>
  <c r="AJ473" i="1" a="1"/>
  <c r="AJ473" i="1" s="1"/>
  <c r="AK473" i="1" s="1"/>
  <c r="AF473" i="1"/>
  <c r="AE473" i="1"/>
  <c r="Y473" i="1"/>
  <c r="T473" i="1" a="1"/>
  <c r="T473" i="1" s="1"/>
  <c r="S473" i="1"/>
  <c r="R473" i="1" a="1"/>
  <c r="R473" i="1" s="1"/>
  <c r="P473" i="1"/>
  <c r="N473" i="1"/>
  <c r="AL472" i="1"/>
  <c r="AL472" i="1" a="1"/>
  <c r="AJ472" i="1" a="1"/>
  <c r="AJ472" i="1" s="1"/>
  <c r="AK472" i="1" s="1"/>
  <c r="AE472" i="1"/>
  <c r="AF472" i="1" s="1"/>
  <c r="AA472" i="1"/>
  <c r="V472" i="1"/>
  <c r="T472" i="1"/>
  <c r="U472" i="1" s="1"/>
  <c r="T472" i="1" a="1"/>
  <c r="S472" i="1"/>
  <c r="R472" i="1"/>
  <c r="R472" i="1" a="1"/>
  <c r="P472" i="1"/>
  <c r="N472" i="1"/>
  <c r="AJ471" i="1" a="1"/>
  <c r="AJ471" i="1" s="1"/>
  <c r="AE471" i="1"/>
  <c r="AF471" i="1" s="1"/>
  <c r="T471" i="1" a="1"/>
  <c r="T471" i="1" s="1"/>
  <c r="AL471" i="1" s="1" a="1"/>
  <c r="AL471" i="1" s="1"/>
  <c r="S471" i="1"/>
  <c r="R471" i="1" a="1"/>
  <c r="R471" i="1" s="1"/>
  <c r="P471" i="1"/>
  <c r="N471" i="1"/>
  <c r="AL470" i="1" a="1"/>
  <c r="AL470" i="1" s="1"/>
  <c r="AJ470" i="1" a="1"/>
  <c r="AJ470" i="1" s="1"/>
  <c r="AK470" i="1" s="1"/>
  <c r="AE470" i="1"/>
  <c r="AF470" i="1" s="1"/>
  <c r="AA470" i="1" s="1"/>
  <c r="V470" i="1"/>
  <c r="T470" i="1"/>
  <c r="U470" i="1" s="1"/>
  <c r="T470" i="1" a="1"/>
  <c r="S470" i="1"/>
  <c r="R470" i="1"/>
  <c r="R470" i="1" a="1"/>
  <c r="P470" i="1"/>
  <c r="N470" i="1"/>
  <c r="AL469" i="1" a="1"/>
  <c r="AL469" i="1" s="1"/>
  <c r="AJ469" i="1" a="1"/>
  <c r="AJ469" i="1" s="1"/>
  <c r="AF469" i="1"/>
  <c r="AE469" i="1"/>
  <c r="T469" i="1" a="1"/>
  <c r="T469" i="1" s="1"/>
  <c r="S469" i="1"/>
  <c r="R469" i="1" a="1"/>
  <c r="R469" i="1" s="1"/>
  <c r="P469" i="1"/>
  <c r="N469" i="1"/>
  <c r="AL468" i="1"/>
  <c r="AL468" i="1" a="1"/>
  <c r="AJ468" i="1" a="1"/>
  <c r="AJ468" i="1" s="1"/>
  <c r="AK468" i="1" s="1"/>
  <c r="AE468" i="1"/>
  <c r="AF468" i="1" s="1"/>
  <c r="AA468" i="1"/>
  <c r="V468" i="1"/>
  <c r="T468" i="1"/>
  <c r="U468" i="1" s="1"/>
  <c r="T468" i="1" a="1"/>
  <c r="S468" i="1"/>
  <c r="R468" i="1"/>
  <c r="R468" i="1" a="1"/>
  <c r="P468" i="1"/>
  <c r="N468" i="1"/>
  <c r="AL467" i="1" a="1"/>
  <c r="AL467" i="1" s="1"/>
  <c r="AJ467" i="1" a="1"/>
  <c r="AJ467" i="1" s="1"/>
  <c r="AH467" i="1"/>
  <c r="AG467" i="1" s="1"/>
  <c r="AF467" i="1"/>
  <c r="Y467" i="1" s="1"/>
  <c r="AE467" i="1"/>
  <c r="AA467" i="1"/>
  <c r="Z467" i="1"/>
  <c r="U467" i="1"/>
  <c r="T467" i="1" a="1"/>
  <c r="T467" i="1" s="1"/>
  <c r="V467" i="1" s="1"/>
  <c r="S467" i="1"/>
  <c r="R467" i="1"/>
  <c r="R467" i="1" a="1"/>
  <c r="P467" i="1"/>
  <c r="N467" i="1"/>
  <c r="AK466" i="1"/>
  <c r="AJ466" i="1"/>
  <c r="AJ466" i="1" a="1"/>
  <c r="AI466" i="1" a="1"/>
  <c r="AI466" i="1" s="1"/>
  <c r="AH466" i="1"/>
  <c r="AG466" i="1"/>
  <c r="AE466" i="1"/>
  <c r="AF466" i="1" s="1"/>
  <c r="Y466" i="1" s="1"/>
  <c r="AA466" i="1"/>
  <c r="U466" i="1"/>
  <c r="T466" i="1" a="1"/>
  <c r="T466" i="1" s="1"/>
  <c r="S466" i="1"/>
  <c r="R466" i="1"/>
  <c r="R466" i="1" a="1"/>
  <c r="P466" i="1"/>
  <c r="N466" i="1"/>
  <c r="AJ465" i="1"/>
  <c r="AJ465" i="1" a="1"/>
  <c r="AE465" i="1"/>
  <c r="AF465" i="1" s="1"/>
  <c r="AA465" i="1"/>
  <c r="V465" i="1"/>
  <c r="T465" i="1"/>
  <c r="T465" i="1" a="1"/>
  <c r="S465" i="1"/>
  <c r="R465" i="1"/>
  <c r="R465" i="1" a="1"/>
  <c r="P465" i="1"/>
  <c r="N465" i="1"/>
  <c r="AM464" i="1"/>
  <c r="AL464" i="1" a="1"/>
  <c r="AL464" i="1" s="1"/>
  <c r="AN464" i="1" s="1"/>
  <c r="AJ464" i="1" a="1"/>
  <c r="AJ464" i="1" s="1"/>
  <c r="AK464" i="1" s="1"/>
  <c r="AE464" i="1"/>
  <c r="AF464" i="1" s="1"/>
  <c r="U464" i="1"/>
  <c r="T464" i="1" a="1"/>
  <c r="T464" i="1" s="1"/>
  <c r="V464" i="1" s="1"/>
  <c r="S464" i="1"/>
  <c r="R464" i="1" a="1"/>
  <c r="R464" i="1" s="1"/>
  <c r="P464" i="1"/>
  <c r="N464" i="1"/>
  <c r="AJ463" i="1" a="1"/>
  <c r="AJ463" i="1" s="1"/>
  <c r="AI463" i="1" a="1"/>
  <c r="AI463" i="1" s="1"/>
  <c r="AF463" i="1"/>
  <c r="Z463" i="1" s="1"/>
  <c r="AH463" i="1" s="1"/>
  <c r="AG463" i="1" s="1"/>
  <c r="AE463" i="1"/>
  <c r="U463" i="1"/>
  <c r="T463" i="1" a="1"/>
  <c r="T463" i="1" s="1"/>
  <c r="V463" i="1" s="1"/>
  <c r="S463" i="1"/>
  <c r="R463" i="1" a="1"/>
  <c r="R463" i="1" s="1"/>
  <c r="P463" i="1"/>
  <c r="N463" i="1"/>
  <c r="AJ462" i="1" a="1"/>
  <c r="AJ462" i="1" s="1"/>
  <c r="AG462" i="1"/>
  <c r="AF462" i="1"/>
  <c r="AE462" i="1"/>
  <c r="Z462" i="1"/>
  <c r="AH462" i="1" s="1"/>
  <c r="AI462" i="1" s="1" a="1"/>
  <c r="AI462" i="1" s="1"/>
  <c r="T462" i="1" a="1"/>
  <c r="T462" i="1" s="1"/>
  <c r="S462" i="1"/>
  <c r="R462" i="1" a="1"/>
  <c r="R462" i="1" s="1"/>
  <c r="P462" i="1"/>
  <c r="N462" i="1"/>
  <c r="AJ461" i="1"/>
  <c r="AJ461" i="1" a="1"/>
  <c r="AF461" i="1"/>
  <c r="AE461" i="1"/>
  <c r="T461" i="1" a="1"/>
  <c r="T461" i="1" s="1"/>
  <c r="S461" i="1"/>
  <c r="R461" i="1" a="1"/>
  <c r="R461" i="1" s="1"/>
  <c r="P461" i="1"/>
  <c r="N461" i="1"/>
  <c r="AJ460" i="1" a="1"/>
  <c r="AJ460" i="1" s="1"/>
  <c r="AF460" i="1"/>
  <c r="Z460" i="1" s="1"/>
  <c r="AH460" i="1" s="1"/>
  <c r="AE460" i="1"/>
  <c r="T460" i="1" a="1"/>
  <c r="T460" i="1" s="1"/>
  <c r="S460" i="1"/>
  <c r="R460" i="1" a="1"/>
  <c r="R460" i="1" s="1"/>
  <c r="P460" i="1"/>
  <c r="N460" i="1"/>
  <c r="AJ459" i="1"/>
  <c r="AJ459" i="1" a="1"/>
  <c r="AF459" i="1"/>
  <c r="AE459" i="1"/>
  <c r="Y459" i="1"/>
  <c r="T459" i="1" a="1"/>
  <c r="T459" i="1" s="1"/>
  <c r="S459" i="1"/>
  <c r="R459" i="1" a="1"/>
  <c r="R459" i="1" s="1"/>
  <c r="P459" i="1"/>
  <c r="N459" i="1"/>
  <c r="AJ458" i="1" a="1"/>
  <c r="AJ458" i="1" s="1"/>
  <c r="AK458" i="1" s="1"/>
  <c r="AE458" i="1"/>
  <c r="AF458" i="1" s="1"/>
  <c r="Y458" i="1" s="1"/>
  <c r="U458" i="1"/>
  <c r="T458" i="1" a="1"/>
  <c r="T458" i="1" s="1"/>
  <c r="V458" i="1" s="1"/>
  <c r="S458" i="1"/>
  <c r="R458" i="1" a="1"/>
  <c r="R458" i="1" s="1"/>
  <c r="P458" i="1"/>
  <c r="N458" i="1"/>
  <c r="AJ457" i="1"/>
  <c r="AK457" i="1" s="1"/>
  <c r="AJ457" i="1" a="1"/>
  <c r="AG457" i="1"/>
  <c r="AE457" i="1"/>
  <c r="AF457" i="1" s="1"/>
  <c r="AA457" i="1" s="1"/>
  <c r="Z457" i="1"/>
  <c r="AH457" i="1" s="1"/>
  <c r="T457" i="1"/>
  <c r="T457" i="1" a="1"/>
  <c r="S457" i="1"/>
  <c r="R457" i="1" a="1"/>
  <c r="R457" i="1" s="1"/>
  <c r="P457" i="1"/>
  <c r="N457" i="1"/>
  <c r="AJ456" i="1"/>
  <c r="AJ456" i="1" a="1"/>
  <c r="AF456" i="1"/>
  <c r="AE456" i="1"/>
  <c r="V456" i="1"/>
  <c r="T456" i="1" a="1"/>
  <c r="T456" i="1" s="1"/>
  <c r="U456" i="1" s="1"/>
  <c r="S456" i="1"/>
  <c r="R456" i="1"/>
  <c r="R456" i="1" a="1"/>
  <c r="P456" i="1"/>
  <c r="N456" i="1"/>
  <c r="AK455" i="1"/>
  <c r="AJ455" i="1" a="1"/>
  <c r="AJ455" i="1" s="1"/>
  <c r="AE455" i="1"/>
  <c r="AF455" i="1" s="1"/>
  <c r="T455" i="1"/>
  <c r="T455" i="1" a="1"/>
  <c r="S455" i="1"/>
  <c r="R455" i="1" a="1"/>
  <c r="R455" i="1" s="1"/>
  <c r="P455" i="1"/>
  <c r="N455" i="1"/>
  <c r="AJ454" i="1" a="1"/>
  <c r="AJ454" i="1" s="1"/>
  <c r="AK454" i="1" s="1"/>
  <c r="AF454" i="1"/>
  <c r="Y454" i="1" s="1"/>
  <c r="AE454" i="1"/>
  <c r="Z454" i="1"/>
  <c r="AH454" i="1" s="1"/>
  <c r="T454" i="1"/>
  <c r="T454" i="1" a="1"/>
  <c r="S454" i="1"/>
  <c r="R454" i="1" a="1"/>
  <c r="R454" i="1" s="1"/>
  <c r="P454" i="1"/>
  <c r="N454" i="1"/>
  <c r="AJ453" i="1"/>
  <c r="AJ453" i="1" a="1"/>
  <c r="AF453" i="1"/>
  <c r="Y453" i="1" s="1"/>
  <c r="AE453" i="1"/>
  <c r="Z453" i="1"/>
  <c r="AH453" i="1" s="1"/>
  <c r="T453" i="1" a="1"/>
  <c r="T453" i="1" s="1"/>
  <c r="V453" i="1" s="1"/>
  <c r="S453" i="1"/>
  <c r="R453" i="1"/>
  <c r="R453" i="1" a="1"/>
  <c r="P453" i="1"/>
  <c r="N453" i="1"/>
  <c r="AJ452" i="1"/>
  <c r="AJ452" i="1" a="1"/>
  <c r="AE452" i="1"/>
  <c r="AF452" i="1" s="1"/>
  <c r="AA452" i="1"/>
  <c r="T452" i="1"/>
  <c r="T452" i="1" a="1"/>
  <c r="S452" i="1"/>
  <c r="R452" i="1"/>
  <c r="R452" i="1" a="1"/>
  <c r="P452" i="1"/>
  <c r="N452" i="1"/>
  <c r="AL451" i="1" a="1"/>
  <c r="AL451" i="1" s="1"/>
  <c r="AN451" i="1" s="1"/>
  <c r="AJ451" i="1" a="1"/>
  <c r="AJ451" i="1" s="1"/>
  <c r="AK451" i="1" s="1"/>
  <c r="AE451" i="1"/>
  <c r="AF451" i="1" s="1"/>
  <c r="V451" i="1"/>
  <c r="T451" i="1"/>
  <c r="U451" i="1" s="1"/>
  <c r="T451" i="1" a="1"/>
  <c r="S451" i="1"/>
  <c r="P451" i="1"/>
  <c r="AJ450" i="1" a="1"/>
  <c r="AJ450" i="1" s="1"/>
  <c r="AE450" i="1"/>
  <c r="AF450" i="1" s="1"/>
  <c r="AA450" i="1" s="1"/>
  <c r="Y450" i="1"/>
  <c r="T450" i="1"/>
  <c r="T450" i="1" a="1"/>
  <c r="S450" i="1"/>
  <c r="R450" i="1" a="1"/>
  <c r="R450" i="1" s="1"/>
  <c r="P450" i="1"/>
  <c r="N450" i="1"/>
  <c r="AL449" i="1" a="1"/>
  <c r="AL449" i="1" s="1"/>
  <c r="AM449" i="1" s="1"/>
  <c r="AJ449" i="1" a="1"/>
  <c r="AJ449" i="1" s="1"/>
  <c r="AK449" i="1" s="1"/>
  <c r="AF449" i="1"/>
  <c r="Y449" i="1" s="1"/>
  <c r="AE449" i="1"/>
  <c r="Z449" i="1"/>
  <c r="AH449" i="1" s="1"/>
  <c r="V449" i="1"/>
  <c r="U449" i="1"/>
  <c r="T449" i="1" a="1"/>
  <c r="T449" i="1" s="1"/>
  <c r="S449" i="1"/>
  <c r="R449" i="1" a="1"/>
  <c r="R449" i="1" s="1"/>
  <c r="P449" i="1"/>
  <c r="N449" i="1"/>
  <c r="AK448" i="1"/>
  <c r="AJ448" i="1"/>
  <c r="AJ448" i="1" a="1"/>
  <c r="AG448" i="1"/>
  <c r="AE448" i="1"/>
  <c r="AF448" i="1" s="1"/>
  <c r="Z448" i="1" s="1"/>
  <c r="AH448" i="1" s="1"/>
  <c r="AI448" i="1" s="1" a="1"/>
  <c r="AI448" i="1" s="1"/>
  <c r="AA448" i="1"/>
  <c r="V448" i="1"/>
  <c r="T448" i="1"/>
  <c r="T448" i="1" a="1"/>
  <c r="S448" i="1"/>
  <c r="R448" i="1"/>
  <c r="R448" i="1" a="1"/>
  <c r="P448" i="1"/>
  <c r="N448" i="1"/>
  <c r="AM447" i="1"/>
  <c r="AL447" i="1" a="1"/>
  <c r="AL447" i="1" s="1"/>
  <c r="AN447" i="1" s="1"/>
  <c r="AK447" i="1"/>
  <c r="AJ447" i="1" a="1"/>
  <c r="AJ447" i="1" s="1"/>
  <c r="AF447" i="1"/>
  <c r="AA447" i="1" s="1"/>
  <c r="AE447" i="1"/>
  <c r="U447" i="1"/>
  <c r="T447" i="1" a="1"/>
  <c r="T447" i="1" s="1"/>
  <c r="V447" i="1" s="1"/>
  <c r="S447" i="1"/>
  <c r="R447" i="1" a="1"/>
  <c r="R447" i="1" s="1"/>
  <c r="P447" i="1"/>
  <c r="N447" i="1"/>
  <c r="AL446" i="1" a="1"/>
  <c r="AL446" i="1" s="1"/>
  <c r="AJ446" i="1" a="1"/>
  <c r="AJ446" i="1" s="1"/>
  <c r="AK446" i="1" s="1"/>
  <c r="AF446" i="1"/>
  <c r="Y446" i="1" s="1"/>
  <c r="AE446" i="1"/>
  <c r="Z446" i="1"/>
  <c r="AH446" i="1" s="1"/>
  <c r="T446" i="1"/>
  <c r="T446" i="1" a="1"/>
  <c r="S446" i="1"/>
  <c r="R446" i="1" a="1"/>
  <c r="R446" i="1" s="1"/>
  <c r="P446" i="1"/>
  <c r="N446" i="1"/>
  <c r="AJ445" i="1"/>
  <c r="AK445" i="1" s="1"/>
  <c r="AJ445" i="1" a="1"/>
  <c r="AE445" i="1"/>
  <c r="AF445" i="1" s="1"/>
  <c r="Y445" i="1" s="1"/>
  <c r="T445" i="1" a="1"/>
  <c r="T445" i="1" s="1"/>
  <c r="S445" i="1"/>
  <c r="R445" i="1" a="1"/>
  <c r="R445" i="1" s="1"/>
  <c r="P445" i="1"/>
  <c r="N445" i="1"/>
  <c r="AJ444" i="1"/>
  <c r="AK444" i="1" s="1"/>
  <c r="AJ444" i="1" a="1"/>
  <c r="AG444" i="1"/>
  <c r="AE444" i="1"/>
  <c r="AF444" i="1" s="1"/>
  <c r="Z444" i="1" s="1"/>
  <c r="AH444" i="1" s="1"/>
  <c r="AA444" i="1"/>
  <c r="V444" i="1"/>
  <c r="T444" i="1"/>
  <c r="U444" i="1" s="1"/>
  <c r="T444" i="1" a="1"/>
  <c r="S444" i="1"/>
  <c r="R444" i="1"/>
  <c r="R444" i="1" a="1"/>
  <c r="P444" i="1"/>
  <c r="N444" i="1"/>
  <c r="AJ443" i="1" a="1"/>
  <c r="AJ443" i="1" s="1"/>
  <c r="AF443" i="1"/>
  <c r="Z443" i="1" s="1"/>
  <c r="AH443" i="1" s="1"/>
  <c r="AE443" i="1"/>
  <c r="T443" i="1"/>
  <c r="U443" i="1" s="1"/>
  <c r="T443" i="1" a="1"/>
  <c r="S443" i="1"/>
  <c r="R443" i="1"/>
  <c r="R443" i="1" a="1"/>
  <c r="P443" i="1"/>
  <c r="N443" i="1"/>
  <c r="AL442" i="1" a="1"/>
  <c r="AL442" i="1" s="1"/>
  <c r="AN442" i="1" s="1"/>
  <c r="AJ442" i="1" a="1"/>
  <c r="AJ442" i="1" s="1"/>
  <c r="AK442" i="1" s="1"/>
  <c r="AE442" i="1"/>
  <c r="AF442" i="1" s="1"/>
  <c r="T442" i="1" a="1"/>
  <c r="T442" i="1" s="1"/>
  <c r="V442" i="1" s="1"/>
  <c r="S442" i="1"/>
  <c r="R442" i="1" a="1"/>
  <c r="R442" i="1" s="1"/>
  <c r="P442" i="1"/>
  <c r="N442" i="1"/>
  <c r="AJ441" i="1"/>
  <c r="AJ441" i="1" a="1"/>
  <c r="AF441" i="1"/>
  <c r="AE441" i="1"/>
  <c r="T441" i="1" a="1"/>
  <c r="T441" i="1" s="1"/>
  <c r="S441" i="1"/>
  <c r="R441" i="1"/>
  <c r="R441" i="1" a="1"/>
  <c r="P441" i="1"/>
  <c r="N441" i="1"/>
  <c r="AK440" i="1"/>
  <c r="AJ440" i="1"/>
  <c r="AJ440" i="1" a="1"/>
  <c r="AH440" i="1"/>
  <c r="AI440" i="1" s="1" a="1"/>
  <c r="AI440" i="1" s="1"/>
  <c r="AE440" i="1"/>
  <c r="AF440" i="1" s="1"/>
  <c r="Z440" i="1" s="1"/>
  <c r="Y440" i="1"/>
  <c r="T440" i="1"/>
  <c r="T440" i="1" a="1"/>
  <c r="S440" i="1"/>
  <c r="R440" i="1"/>
  <c r="R440" i="1" a="1"/>
  <c r="P440" i="1"/>
  <c r="N440" i="1"/>
  <c r="AM439" i="1"/>
  <c r="AL439" i="1" a="1"/>
  <c r="AL439" i="1" s="1"/>
  <c r="AN439" i="1" s="1"/>
  <c r="AK439" i="1"/>
  <c r="AJ439" i="1" a="1"/>
  <c r="AJ439" i="1" s="1"/>
  <c r="AF439" i="1"/>
  <c r="AE439" i="1"/>
  <c r="V439" i="1"/>
  <c r="U439" i="1"/>
  <c r="T439" i="1" a="1"/>
  <c r="T439" i="1" s="1"/>
  <c r="S439" i="1"/>
  <c r="R439" i="1" a="1"/>
  <c r="R439" i="1" s="1"/>
  <c r="P439" i="1"/>
  <c r="N439" i="1"/>
  <c r="AJ438" i="1"/>
  <c r="AJ438" i="1" a="1"/>
  <c r="AF438" i="1"/>
  <c r="AE438" i="1"/>
  <c r="T438" i="1" a="1"/>
  <c r="T438" i="1" s="1"/>
  <c r="S438" i="1"/>
  <c r="R438" i="1"/>
  <c r="R438" i="1" a="1"/>
  <c r="P438" i="1"/>
  <c r="N438" i="1"/>
  <c r="AK437" i="1"/>
  <c r="AJ437" i="1" a="1"/>
  <c r="AJ437" i="1" s="1"/>
  <c r="AI437" i="1"/>
  <c r="AH437" i="1"/>
  <c r="AI437" i="1" s="1" a="1"/>
  <c r="AG437" i="1"/>
  <c r="AE437" i="1"/>
  <c r="AF437" i="1" s="1"/>
  <c r="AA437" i="1" s="1"/>
  <c r="Z437" i="1"/>
  <c r="U437" i="1"/>
  <c r="T437" i="1"/>
  <c r="T437" i="1" a="1"/>
  <c r="S437" i="1"/>
  <c r="R437" i="1" a="1"/>
  <c r="R437" i="1" s="1"/>
  <c r="P437" i="1"/>
  <c r="N437" i="1"/>
  <c r="AM436" i="1"/>
  <c r="AJ436" i="1"/>
  <c r="AK436" i="1" s="1"/>
  <c r="AJ436" i="1" a="1"/>
  <c r="AF436" i="1"/>
  <c r="Y436" i="1" s="1"/>
  <c r="AE436" i="1"/>
  <c r="AA436" i="1"/>
  <c r="V436" i="1"/>
  <c r="T436" i="1" a="1"/>
  <c r="T436" i="1" s="1"/>
  <c r="AL436" i="1" s="1" a="1"/>
  <c r="AL436" i="1" s="1"/>
  <c r="AN436" i="1" s="1"/>
  <c r="S436" i="1"/>
  <c r="R436" i="1"/>
  <c r="R436" i="1" a="1"/>
  <c r="P436" i="1"/>
  <c r="N436" i="1"/>
  <c r="AK435" i="1"/>
  <c r="AJ435" i="1"/>
  <c r="AJ435" i="1" a="1"/>
  <c r="AE435" i="1"/>
  <c r="AF435" i="1" s="1"/>
  <c r="T435" i="1"/>
  <c r="T435" i="1" a="1"/>
  <c r="S435" i="1"/>
  <c r="R435" i="1"/>
  <c r="R435" i="1" a="1"/>
  <c r="P435" i="1"/>
  <c r="N435" i="1"/>
  <c r="AJ434" i="1" a="1"/>
  <c r="AJ434" i="1" s="1"/>
  <c r="AK434" i="1" s="1"/>
  <c r="AE434" i="1"/>
  <c r="AF434" i="1" s="1"/>
  <c r="T434" i="1" a="1"/>
  <c r="T434" i="1" s="1"/>
  <c r="S434" i="1"/>
  <c r="R434" i="1" a="1"/>
  <c r="R434" i="1" s="1"/>
  <c r="P434" i="1"/>
  <c r="N434" i="1"/>
  <c r="AJ433" i="1"/>
  <c r="AK433" i="1" s="1"/>
  <c r="AJ433" i="1" a="1"/>
  <c r="AF433" i="1"/>
  <c r="Y433" i="1" s="1"/>
  <c r="AE433" i="1"/>
  <c r="T433" i="1" a="1"/>
  <c r="T433" i="1" s="1"/>
  <c r="S433" i="1"/>
  <c r="R433" i="1"/>
  <c r="R433" i="1" a="1"/>
  <c r="P433" i="1"/>
  <c r="N433" i="1"/>
  <c r="AK432" i="1"/>
  <c r="AJ432" i="1"/>
  <c r="AJ432" i="1" a="1"/>
  <c r="AE432" i="1"/>
  <c r="AF432" i="1" s="1"/>
  <c r="Y432" i="1"/>
  <c r="T432" i="1"/>
  <c r="T432" i="1" a="1"/>
  <c r="S432" i="1"/>
  <c r="R432" i="1"/>
  <c r="R432" i="1" a="1"/>
  <c r="P432" i="1"/>
  <c r="N432" i="1"/>
  <c r="AJ431" i="1" a="1"/>
  <c r="AJ431" i="1" s="1"/>
  <c r="AF431" i="1"/>
  <c r="AE431" i="1"/>
  <c r="T431" i="1"/>
  <c r="V431" i="1" s="1"/>
  <c r="T431" i="1" a="1"/>
  <c r="S431" i="1"/>
  <c r="R431" i="1"/>
  <c r="R431" i="1" a="1"/>
  <c r="P431" i="1"/>
  <c r="N431" i="1"/>
  <c r="AN430" i="1"/>
  <c r="AM430" i="1"/>
  <c r="AL430" i="1" a="1"/>
  <c r="AL430" i="1" s="1"/>
  <c r="AK430" i="1"/>
  <c r="AJ430" i="1" a="1"/>
  <c r="AJ430" i="1" s="1"/>
  <c r="AF430" i="1"/>
  <c r="AE430" i="1"/>
  <c r="V430" i="1"/>
  <c r="U430" i="1"/>
  <c r="T430" i="1" a="1"/>
  <c r="T430" i="1" s="1"/>
  <c r="S430" i="1"/>
  <c r="R430" i="1" a="1"/>
  <c r="R430" i="1" s="1"/>
  <c r="P430" i="1"/>
  <c r="N430" i="1"/>
  <c r="AJ429" i="1"/>
  <c r="AJ429" i="1" a="1"/>
  <c r="AI429" i="1" a="1"/>
  <c r="AI429" i="1" s="1"/>
  <c r="AF429" i="1"/>
  <c r="Z429" i="1" s="1"/>
  <c r="AH429" i="1" s="1"/>
  <c r="AG429" i="1" s="1"/>
  <c r="AE429" i="1"/>
  <c r="AA429" i="1"/>
  <c r="T429" i="1" a="1"/>
  <c r="T429" i="1" s="1"/>
  <c r="U429" i="1" s="1"/>
  <c r="S429" i="1"/>
  <c r="R429" i="1"/>
  <c r="R429" i="1" a="1"/>
  <c r="P429" i="1"/>
  <c r="N429" i="1"/>
  <c r="AK428" i="1"/>
  <c r="AJ428" i="1" a="1"/>
  <c r="AJ428" i="1" s="1"/>
  <c r="AG428" i="1"/>
  <c r="AE428" i="1"/>
  <c r="AF428" i="1" s="1"/>
  <c r="AA428" i="1" s="1"/>
  <c r="Z428" i="1"/>
  <c r="AH428" i="1" s="1"/>
  <c r="AI428" i="1" s="1" a="1"/>
  <c r="AI428" i="1" s="1"/>
  <c r="Y428" i="1"/>
  <c r="U428" i="1"/>
  <c r="T428" i="1"/>
  <c r="T428" i="1" a="1"/>
  <c r="S428" i="1"/>
  <c r="R428" i="1" a="1"/>
  <c r="R428" i="1" s="1"/>
  <c r="P428" i="1"/>
  <c r="N428" i="1"/>
  <c r="AJ427" i="1"/>
  <c r="AJ427" i="1" a="1"/>
  <c r="AF427" i="1"/>
  <c r="AE427" i="1"/>
  <c r="T427" i="1" a="1"/>
  <c r="T427" i="1" s="1"/>
  <c r="S427" i="1"/>
  <c r="R427" i="1"/>
  <c r="R427" i="1" a="1"/>
  <c r="P427" i="1"/>
  <c r="N427" i="1"/>
  <c r="AK426" i="1"/>
  <c r="AJ426" i="1"/>
  <c r="AJ426" i="1" a="1"/>
  <c r="AE426" i="1"/>
  <c r="AF426" i="1" s="1"/>
  <c r="AA426" i="1" s="1"/>
  <c r="Z426" i="1"/>
  <c r="AH426" i="1" s="1"/>
  <c r="AG426" i="1" s="1"/>
  <c r="Y426" i="1"/>
  <c r="U426" i="1"/>
  <c r="T426" i="1"/>
  <c r="T426" i="1" a="1"/>
  <c r="S426" i="1"/>
  <c r="R426" i="1" a="1"/>
  <c r="R426" i="1" s="1"/>
  <c r="P426" i="1"/>
  <c r="N426" i="1"/>
  <c r="AM425" i="1"/>
  <c r="AJ425" i="1"/>
  <c r="AK425" i="1" s="1"/>
  <c r="AJ425" i="1" a="1"/>
  <c r="AF425" i="1"/>
  <c r="Y425" i="1" s="1"/>
  <c r="AE425" i="1"/>
  <c r="AA425" i="1"/>
  <c r="V425" i="1"/>
  <c r="T425" i="1" a="1"/>
  <c r="T425" i="1" s="1"/>
  <c r="AL425" i="1" s="1" a="1"/>
  <c r="AL425" i="1" s="1"/>
  <c r="AN425" i="1" s="1"/>
  <c r="S425" i="1"/>
  <c r="R425" i="1"/>
  <c r="R425" i="1" a="1"/>
  <c r="P425" i="1"/>
  <c r="N425" i="1"/>
  <c r="AK424" i="1"/>
  <c r="AJ424" i="1"/>
  <c r="AJ424" i="1" a="1"/>
  <c r="AE424" i="1"/>
  <c r="AF424" i="1" s="1"/>
  <c r="T424" i="1"/>
  <c r="T424" i="1" a="1"/>
  <c r="S424" i="1"/>
  <c r="R424" i="1"/>
  <c r="R424" i="1" a="1"/>
  <c r="P424" i="1"/>
  <c r="N424" i="1"/>
  <c r="AJ423" i="1" a="1"/>
  <c r="AJ423" i="1" s="1"/>
  <c r="AK423" i="1" s="1"/>
  <c r="AE423" i="1"/>
  <c r="AF423" i="1" s="1"/>
  <c r="T423" i="1" a="1"/>
  <c r="T423" i="1" s="1"/>
  <c r="S423" i="1"/>
  <c r="R423" i="1" a="1"/>
  <c r="R423" i="1" s="1"/>
  <c r="P423" i="1"/>
  <c r="N423" i="1"/>
  <c r="AJ422" i="1"/>
  <c r="AK422" i="1" s="1"/>
  <c r="AJ422" i="1" a="1"/>
  <c r="AF422" i="1"/>
  <c r="Y422" i="1" s="1"/>
  <c r="AE422" i="1"/>
  <c r="T422" i="1" a="1"/>
  <c r="T422" i="1" s="1"/>
  <c r="S422" i="1"/>
  <c r="R422" i="1"/>
  <c r="R422" i="1" a="1"/>
  <c r="P422" i="1"/>
  <c r="N422" i="1"/>
  <c r="AK421" i="1"/>
  <c r="AJ421" i="1"/>
  <c r="AJ421" i="1" a="1"/>
  <c r="AE421" i="1"/>
  <c r="AF421" i="1" s="1"/>
  <c r="Y421" i="1" s="1"/>
  <c r="T421" i="1"/>
  <c r="T421" i="1" a="1"/>
  <c r="S421" i="1"/>
  <c r="R421" i="1"/>
  <c r="R421" i="1" a="1"/>
  <c r="P421" i="1"/>
  <c r="N421" i="1"/>
  <c r="AK420" i="1"/>
  <c r="AJ420" i="1" a="1"/>
  <c r="AJ420" i="1" s="1"/>
  <c r="AF420" i="1"/>
  <c r="AE420" i="1"/>
  <c r="U420" i="1"/>
  <c r="T420" i="1" a="1"/>
  <c r="T420" i="1" s="1"/>
  <c r="AL420" i="1" s="1" a="1"/>
  <c r="AL420" i="1" s="1"/>
  <c r="S420" i="1"/>
  <c r="R420" i="1" a="1"/>
  <c r="R420" i="1" s="1"/>
  <c r="P420" i="1"/>
  <c r="N420" i="1"/>
  <c r="AJ419" i="1"/>
  <c r="AJ419" i="1" a="1"/>
  <c r="AI419" i="1" a="1"/>
  <c r="AI419" i="1" s="1"/>
  <c r="AF419" i="1"/>
  <c r="Z419" i="1" s="1"/>
  <c r="AH419" i="1" s="1"/>
  <c r="AG419" i="1" s="1"/>
  <c r="AE419" i="1"/>
  <c r="T419" i="1" a="1"/>
  <c r="T419" i="1" s="1"/>
  <c r="V419" i="1" s="1"/>
  <c r="S419" i="1"/>
  <c r="R419" i="1"/>
  <c r="R419" i="1" a="1"/>
  <c r="P419" i="1"/>
  <c r="N419" i="1"/>
  <c r="AK418" i="1"/>
  <c r="AJ418" i="1" a="1"/>
  <c r="AJ418" i="1" s="1"/>
  <c r="AE418" i="1"/>
  <c r="AF418" i="1" s="1"/>
  <c r="AA418" i="1" s="1"/>
  <c r="Z418" i="1"/>
  <c r="AH418" i="1" s="1"/>
  <c r="U418" i="1"/>
  <c r="T418" i="1"/>
  <c r="T418" i="1" a="1"/>
  <c r="S418" i="1"/>
  <c r="R418" i="1" a="1"/>
  <c r="R418" i="1" s="1"/>
  <c r="P418" i="1"/>
  <c r="N418" i="1"/>
  <c r="AJ417" i="1"/>
  <c r="AK417" i="1" s="1"/>
  <c r="AJ417" i="1" a="1"/>
  <c r="AF417" i="1"/>
  <c r="AA417" i="1" s="1"/>
  <c r="AE417" i="1"/>
  <c r="V417" i="1"/>
  <c r="T417" i="1" a="1"/>
  <c r="T417" i="1" s="1"/>
  <c r="U417" i="1" s="1"/>
  <c r="S417" i="1"/>
  <c r="R417" i="1"/>
  <c r="R417" i="1" a="1"/>
  <c r="P417" i="1"/>
  <c r="N417" i="1"/>
  <c r="AJ416" i="1"/>
  <c r="AJ416" i="1" a="1"/>
  <c r="AI416" i="1" a="1"/>
  <c r="AI416" i="1" s="1"/>
  <c r="AE416" i="1"/>
  <c r="AF416" i="1" s="1"/>
  <c r="Z416" i="1" s="1"/>
  <c r="AH416" i="1" s="1"/>
  <c r="AG416" i="1" s="1"/>
  <c r="T416" i="1"/>
  <c r="T416" i="1" a="1"/>
  <c r="S416" i="1"/>
  <c r="R416" i="1"/>
  <c r="R416" i="1" a="1"/>
  <c r="P416" i="1"/>
  <c r="N416" i="1"/>
  <c r="AJ415" i="1" a="1"/>
  <c r="AJ415" i="1" s="1"/>
  <c r="AH415" i="1"/>
  <c r="AE415" i="1"/>
  <c r="AF415" i="1" s="1"/>
  <c r="T415" i="1"/>
  <c r="T415" i="1" a="1"/>
  <c r="S415" i="1"/>
  <c r="R415" i="1" a="1"/>
  <c r="R415" i="1" s="1"/>
  <c r="P415" i="1"/>
  <c r="N415" i="1"/>
  <c r="AL414" i="1" a="1"/>
  <c r="AL414" i="1" s="1"/>
  <c r="AJ414" i="1" a="1"/>
  <c r="AJ414" i="1" s="1"/>
  <c r="AK414" i="1" s="1"/>
  <c r="AF414" i="1"/>
  <c r="Y414" i="1" s="1"/>
  <c r="AE414" i="1"/>
  <c r="AA414" i="1"/>
  <c r="Z414" i="1"/>
  <c r="AH414" i="1" s="1"/>
  <c r="U414" i="1"/>
  <c r="T414" i="1" a="1"/>
  <c r="T414" i="1" s="1"/>
  <c r="V414" i="1" s="1"/>
  <c r="S414" i="1"/>
  <c r="R414" i="1" a="1"/>
  <c r="R414" i="1" s="1"/>
  <c r="P414" i="1"/>
  <c r="N414" i="1"/>
  <c r="AJ413" i="1"/>
  <c r="AK413" i="1" s="1"/>
  <c r="AJ413" i="1" a="1"/>
  <c r="AI413" i="1"/>
  <c r="AI413" i="1" a="1"/>
  <c r="AG413" i="1"/>
  <c r="AE413" i="1"/>
  <c r="AF413" i="1" s="1"/>
  <c r="Z413" i="1" s="1"/>
  <c r="AH413" i="1" s="1"/>
  <c r="AA413" i="1"/>
  <c r="Y413" i="1"/>
  <c r="V413" i="1"/>
  <c r="T413" i="1"/>
  <c r="T413" i="1" a="1"/>
  <c r="S413" i="1"/>
  <c r="R413" i="1"/>
  <c r="R413" i="1" a="1"/>
  <c r="P413" i="1"/>
  <c r="N413" i="1"/>
  <c r="AK412" i="1"/>
  <c r="AJ412" i="1" a="1"/>
  <c r="AJ412" i="1" s="1"/>
  <c r="AH412" i="1"/>
  <c r="AF412" i="1"/>
  <c r="AE412" i="1"/>
  <c r="U412" i="1"/>
  <c r="T412" i="1"/>
  <c r="V412" i="1" s="1"/>
  <c r="T412" i="1" a="1"/>
  <c r="S412" i="1"/>
  <c r="R412" i="1" a="1"/>
  <c r="R412" i="1" s="1"/>
  <c r="P412" i="1"/>
  <c r="N412" i="1"/>
  <c r="AJ411" i="1"/>
  <c r="AJ411" i="1" a="1"/>
  <c r="AF411" i="1"/>
  <c r="AE411" i="1"/>
  <c r="T411" i="1" a="1"/>
  <c r="T411" i="1" s="1"/>
  <c r="S411" i="1"/>
  <c r="R411" i="1"/>
  <c r="R411" i="1" a="1"/>
  <c r="P411" i="1"/>
  <c r="N411" i="1"/>
  <c r="AK410" i="1"/>
  <c r="AJ410" i="1"/>
  <c r="AJ410" i="1" a="1"/>
  <c r="AI410" i="1" a="1"/>
  <c r="AI410" i="1" s="1"/>
  <c r="AE410" i="1"/>
  <c r="AF410" i="1" s="1"/>
  <c r="Z410" i="1" s="1"/>
  <c r="AH410" i="1" s="1"/>
  <c r="AG410" i="1" s="1"/>
  <c r="Y410" i="1"/>
  <c r="T410" i="1"/>
  <c r="T410" i="1" a="1"/>
  <c r="S410" i="1"/>
  <c r="R410" i="1"/>
  <c r="R410" i="1" a="1"/>
  <c r="P410" i="1"/>
  <c r="N410" i="1"/>
  <c r="AL409" i="1" a="1"/>
  <c r="AL409" i="1" s="1"/>
  <c r="AJ409" i="1" a="1"/>
  <c r="AJ409" i="1" s="1"/>
  <c r="AK409" i="1" s="1"/>
  <c r="AE409" i="1"/>
  <c r="AF409" i="1" s="1"/>
  <c r="Y409" i="1"/>
  <c r="T409" i="1" a="1"/>
  <c r="T409" i="1" s="1"/>
  <c r="V409" i="1" s="1"/>
  <c r="S409" i="1"/>
  <c r="R409" i="1" a="1"/>
  <c r="R409" i="1" s="1"/>
  <c r="P409" i="1"/>
  <c r="N409" i="1"/>
  <c r="AJ408" i="1"/>
  <c r="AJ408" i="1" a="1"/>
  <c r="AF408" i="1"/>
  <c r="AE408" i="1"/>
  <c r="AA408" i="1"/>
  <c r="T408" i="1" a="1"/>
  <c r="T408" i="1" s="1"/>
  <c r="S408" i="1"/>
  <c r="R408" i="1"/>
  <c r="R408" i="1" a="1"/>
  <c r="P408" i="1"/>
  <c r="N408" i="1"/>
  <c r="AJ407" i="1"/>
  <c r="AJ407" i="1" a="1"/>
  <c r="AE407" i="1"/>
  <c r="AF407" i="1" s="1"/>
  <c r="T407" i="1"/>
  <c r="T407" i="1" a="1"/>
  <c r="S407" i="1"/>
  <c r="R407" i="1"/>
  <c r="R407" i="1" a="1"/>
  <c r="P407" i="1"/>
  <c r="N407" i="1"/>
  <c r="AK406" i="1"/>
  <c r="AJ406" i="1" a="1"/>
  <c r="AJ406" i="1" s="1"/>
  <c r="AF406" i="1"/>
  <c r="AE406" i="1"/>
  <c r="Z406" i="1"/>
  <c r="AH406" i="1" s="1"/>
  <c r="AG406" i="1" s="1"/>
  <c r="U406" i="1"/>
  <c r="T406" i="1" a="1"/>
  <c r="T406" i="1" s="1"/>
  <c r="AL406" i="1" s="1" a="1"/>
  <c r="AL406" i="1" s="1"/>
  <c r="AN406" i="1" s="1"/>
  <c r="S406" i="1"/>
  <c r="R406" i="1" a="1"/>
  <c r="R406" i="1" s="1"/>
  <c r="P406" i="1"/>
  <c r="N406" i="1"/>
  <c r="AL405" i="1" a="1"/>
  <c r="AL405" i="1" s="1"/>
  <c r="AM405" i="1" s="1"/>
  <c r="AJ405" i="1"/>
  <c r="AJ405" i="1" a="1"/>
  <c r="AF405" i="1"/>
  <c r="AE405" i="1"/>
  <c r="AA405" i="1"/>
  <c r="T405" i="1" a="1"/>
  <c r="T405" i="1" s="1"/>
  <c r="U405" i="1" s="1"/>
  <c r="S405" i="1"/>
  <c r="R405" i="1"/>
  <c r="R405" i="1" a="1"/>
  <c r="P405" i="1"/>
  <c r="N405" i="1"/>
  <c r="AK404" i="1"/>
  <c r="AJ404" i="1" a="1"/>
  <c r="AJ404" i="1" s="1"/>
  <c r="AI404" i="1"/>
  <c r="AE404" i="1"/>
  <c r="AF404" i="1" s="1"/>
  <c r="AA404" i="1" s="1"/>
  <c r="Z404" i="1"/>
  <c r="AH404" i="1" s="1"/>
  <c r="AI404" i="1" s="1" a="1"/>
  <c r="U404" i="1"/>
  <c r="T404" i="1"/>
  <c r="T404" i="1" a="1"/>
  <c r="S404" i="1"/>
  <c r="R404" i="1" a="1"/>
  <c r="R404" i="1" s="1"/>
  <c r="P404" i="1"/>
  <c r="N404" i="1"/>
  <c r="AJ403" i="1"/>
  <c r="AK403" i="1" s="1"/>
  <c r="AJ403" i="1" a="1"/>
  <c r="AF403" i="1"/>
  <c r="AE403" i="1"/>
  <c r="V403" i="1"/>
  <c r="T403" i="1" a="1"/>
  <c r="T403" i="1" s="1"/>
  <c r="S403" i="1"/>
  <c r="R403" i="1"/>
  <c r="R403" i="1" a="1"/>
  <c r="P403" i="1"/>
  <c r="N403" i="1"/>
  <c r="AK402" i="1"/>
  <c r="AJ402" i="1"/>
  <c r="AJ402" i="1" a="1"/>
  <c r="AE402" i="1"/>
  <c r="AF402" i="1" s="1"/>
  <c r="Z402" i="1" s="1"/>
  <c r="AH402" i="1" s="1"/>
  <c r="V402" i="1"/>
  <c r="T402" i="1"/>
  <c r="T402" i="1" a="1"/>
  <c r="S402" i="1"/>
  <c r="R402" i="1"/>
  <c r="R402" i="1" a="1"/>
  <c r="P402" i="1"/>
  <c r="N402" i="1"/>
  <c r="AM401" i="1"/>
  <c r="AL401" i="1" a="1"/>
  <c r="AL401" i="1" s="1"/>
  <c r="AN401" i="1" s="1"/>
  <c r="AJ401" i="1" a="1"/>
  <c r="AJ401" i="1" s="1"/>
  <c r="AK401" i="1" s="1"/>
  <c r="AE401" i="1"/>
  <c r="AF401" i="1" s="1"/>
  <c r="U401" i="1"/>
  <c r="T401" i="1" a="1"/>
  <c r="T401" i="1" s="1"/>
  <c r="V401" i="1" s="1"/>
  <c r="S401" i="1"/>
  <c r="R401" i="1" a="1"/>
  <c r="R401" i="1" s="1"/>
  <c r="P401" i="1"/>
  <c r="N401" i="1"/>
  <c r="AJ400" i="1" a="1"/>
  <c r="AJ400" i="1" s="1"/>
  <c r="AK400" i="1" s="1"/>
  <c r="AE400" i="1"/>
  <c r="AF400" i="1" s="1"/>
  <c r="Z400" i="1" s="1"/>
  <c r="AH400" i="1" s="1"/>
  <c r="T400" i="1"/>
  <c r="T400" i="1" a="1"/>
  <c r="S400" i="1"/>
  <c r="R400" i="1" a="1"/>
  <c r="R400" i="1" s="1"/>
  <c r="P400" i="1"/>
  <c r="N400" i="1"/>
  <c r="AJ399" i="1"/>
  <c r="AJ399" i="1" a="1"/>
  <c r="AF399" i="1"/>
  <c r="AE399" i="1"/>
  <c r="T399" i="1" a="1"/>
  <c r="T399" i="1" s="1"/>
  <c r="U399" i="1" s="1"/>
  <c r="S399" i="1"/>
  <c r="R399" i="1"/>
  <c r="R399" i="1" a="1"/>
  <c r="P399" i="1"/>
  <c r="N399" i="1"/>
  <c r="AK398" i="1"/>
  <c r="AJ398" i="1" a="1"/>
  <c r="AJ398" i="1" s="1"/>
  <c r="AE398" i="1"/>
  <c r="AF398" i="1" s="1"/>
  <c r="V398" i="1"/>
  <c r="T398" i="1"/>
  <c r="U398" i="1" s="1"/>
  <c r="T398" i="1" a="1"/>
  <c r="S398" i="1"/>
  <c r="R398" i="1" a="1"/>
  <c r="R398" i="1" s="1"/>
  <c r="P398" i="1"/>
  <c r="N398" i="1"/>
  <c r="AJ397" i="1"/>
  <c r="AJ397" i="1" a="1"/>
  <c r="AH397" i="1"/>
  <c r="AF397" i="1"/>
  <c r="Z397" i="1" s="1"/>
  <c r="AE397" i="1"/>
  <c r="AA397" i="1"/>
  <c r="V397" i="1"/>
  <c r="T397" i="1"/>
  <c r="T397" i="1" a="1"/>
  <c r="S397" i="1"/>
  <c r="R397" i="1"/>
  <c r="R397" i="1" a="1"/>
  <c r="P397" i="1"/>
  <c r="N397" i="1"/>
  <c r="AN396" i="1"/>
  <c r="AM396" i="1"/>
  <c r="AL396" i="1"/>
  <c r="AK396" i="1"/>
  <c r="AJ396" i="1" a="1"/>
  <c r="AJ396" i="1" s="1"/>
  <c r="AE396" i="1"/>
  <c r="AF396" i="1" s="1"/>
  <c r="V396" i="1"/>
  <c r="U396" i="1"/>
  <c r="T396" i="1"/>
  <c r="AL396" i="1" s="1" a="1"/>
  <c r="T396" i="1" a="1"/>
  <c r="S396" i="1"/>
  <c r="R396" i="1" a="1"/>
  <c r="R396" i="1" s="1"/>
  <c r="P396" i="1"/>
  <c r="N396" i="1"/>
  <c r="AJ395" i="1"/>
  <c r="AK395" i="1" s="1"/>
  <c r="AJ395" i="1" a="1"/>
  <c r="AF395" i="1"/>
  <c r="AA395" i="1" s="1"/>
  <c r="AE395" i="1"/>
  <c r="Z395" i="1"/>
  <c r="AH395" i="1" s="1"/>
  <c r="Y395" i="1"/>
  <c r="V395" i="1"/>
  <c r="T395" i="1" a="1"/>
  <c r="T395" i="1" s="1"/>
  <c r="U395" i="1" s="1"/>
  <c r="S395" i="1"/>
  <c r="R395" i="1"/>
  <c r="R395" i="1" a="1"/>
  <c r="P395" i="1"/>
  <c r="N395" i="1"/>
  <c r="AJ394" i="1" a="1"/>
  <c r="AJ394" i="1" s="1"/>
  <c r="AK394" i="1" s="1"/>
  <c r="AE394" i="1"/>
  <c r="AF394" i="1" s="1"/>
  <c r="V394" i="1"/>
  <c r="T394" i="1"/>
  <c r="T394" i="1" a="1"/>
  <c r="S394" i="1"/>
  <c r="R394" i="1"/>
  <c r="R394" i="1" a="1"/>
  <c r="P394" i="1"/>
  <c r="N394" i="1"/>
  <c r="AJ393" i="1" a="1"/>
  <c r="AJ393" i="1" s="1"/>
  <c r="AK393" i="1" s="1"/>
  <c r="AE393" i="1"/>
  <c r="AF393" i="1" s="1"/>
  <c r="Z393" i="1" s="1"/>
  <c r="AH393" i="1" s="1"/>
  <c r="U393" i="1"/>
  <c r="T393" i="1" a="1"/>
  <c r="T393" i="1" s="1"/>
  <c r="V393" i="1" s="1"/>
  <c r="S393" i="1"/>
  <c r="R393" i="1" a="1"/>
  <c r="R393" i="1" s="1"/>
  <c r="P393" i="1"/>
  <c r="N393" i="1"/>
  <c r="AL392" i="1"/>
  <c r="AL392" i="1" a="1"/>
  <c r="AJ392" i="1" a="1"/>
  <c r="AJ392" i="1" s="1"/>
  <c r="AK392" i="1" s="1"/>
  <c r="AE392" i="1"/>
  <c r="AF392" i="1" s="1"/>
  <c r="Z392" i="1" s="1"/>
  <c r="AH392" i="1" s="1"/>
  <c r="AG392" i="1" s="1"/>
  <c r="V392" i="1"/>
  <c r="T392" i="1"/>
  <c r="U392" i="1" s="1"/>
  <c r="T392" i="1" a="1"/>
  <c r="S392" i="1"/>
  <c r="R392" i="1"/>
  <c r="R392" i="1" a="1"/>
  <c r="P392" i="1"/>
  <c r="N392" i="1"/>
  <c r="AK391" i="1"/>
  <c r="AJ391" i="1" a="1"/>
  <c r="AJ391" i="1" s="1"/>
  <c r="AE391" i="1"/>
  <c r="AF391" i="1" s="1"/>
  <c r="Z391" i="1" s="1"/>
  <c r="AH391" i="1" s="1"/>
  <c r="U391" i="1"/>
  <c r="T391" i="1" a="1"/>
  <c r="T391" i="1" s="1"/>
  <c r="V391" i="1" s="1"/>
  <c r="S391" i="1"/>
  <c r="R391" i="1" a="1"/>
  <c r="R391" i="1" s="1"/>
  <c r="P391" i="1"/>
  <c r="N391" i="1"/>
  <c r="AJ390" i="1" a="1"/>
  <c r="AJ390" i="1" s="1"/>
  <c r="AK390" i="1" s="1"/>
  <c r="AE390" i="1"/>
  <c r="AF390" i="1" s="1"/>
  <c r="Z390" i="1"/>
  <c r="AH390" i="1" s="1"/>
  <c r="AI390" i="1" s="1" a="1"/>
  <c r="AI390" i="1" s="1"/>
  <c r="T390" i="1"/>
  <c r="U390" i="1" s="1"/>
  <c r="T390" i="1" a="1"/>
  <c r="S390" i="1"/>
  <c r="R390" i="1" a="1"/>
  <c r="R390" i="1" s="1"/>
  <c r="P390" i="1"/>
  <c r="N390" i="1"/>
  <c r="AJ389" i="1"/>
  <c r="AJ389" i="1" a="1"/>
  <c r="AH389" i="1"/>
  <c r="AF389" i="1"/>
  <c r="Z389" i="1" s="1"/>
  <c r="AE389" i="1"/>
  <c r="AA389" i="1"/>
  <c r="T389" i="1" a="1"/>
  <c r="T389" i="1" s="1"/>
  <c r="S389" i="1"/>
  <c r="R389" i="1"/>
  <c r="R389" i="1" a="1"/>
  <c r="P389" i="1"/>
  <c r="N389" i="1"/>
  <c r="AJ388" i="1" a="1"/>
  <c r="AJ388" i="1" s="1"/>
  <c r="AE388" i="1"/>
  <c r="AF388" i="1" s="1"/>
  <c r="T388" i="1"/>
  <c r="T388" i="1" a="1"/>
  <c r="S388" i="1"/>
  <c r="R388" i="1" a="1"/>
  <c r="R388" i="1" s="1"/>
  <c r="P388" i="1"/>
  <c r="N388" i="1"/>
  <c r="AJ387" i="1"/>
  <c r="AK387" i="1" s="1"/>
  <c r="AJ387" i="1" a="1"/>
  <c r="AF387" i="1"/>
  <c r="Z387" i="1" s="1"/>
  <c r="AH387" i="1" s="1"/>
  <c r="AE387" i="1"/>
  <c r="Y387" i="1"/>
  <c r="T387" i="1" a="1"/>
  <c r="T387" i="1" s="1"/>
  <c r="S387" i="1"/>
  <c r="R387" i="1"/>
  <c r="R387" i="1" a="1"/>
  <c r="P387" i="1"/>
  <c r="N387" i="1"/>
  <c r="AL386" i="1"/>
  <c r="AJ386" i="1"/>
  <c r="AK386" i="1" s="1"/>
  <c r="AJ386" i="1" a="1"/>
  <c r="AE386" i="1"/>
  <c r="AF386" i="1" s="1"/>
  <c r="Z386" i="1" s="1"/>
  <c r="AH386" i="1" s="1"/>
  <c r="V386" i="1"/>
  <c r="T386" i="1"/>
  <c r="AL386" i="1" s="1" a="1"/>
  <c r="T386" i="1" a="1"/>
  <c r="S386" i="1"/>
  <c r="R386" i="1" a="1"/>
  <c r="R386" i="1" s="1"/>
  <c r="P386" i="1"/>
  <c r="N386" i="1"/>
  <c r="AJ385" i="1" a="1"/>
  <c r="AJ385" i="1" s="1"/>
  <c r="AK385" i="1" s="1"/>
  <c r="AG385" i="1"/>
  <c r="AF385" i="1"/>
  <c r="AA385" i="1" s="1"/>
  <c r="AE385" i="1"/>
  <c r="Z385" i="1"/>
  <c r="AH385" i="1" s="1"/>
  <c r="T385" i="1"/>
  <c r="T385" i="1" a="1"/>
  <c r="S385" i="1"/>
  <c r="R385" i="1" a="1"/>
  <c r="R385" i="1" s="1"/>
  <c r="P385" i="1"/>
  <c r="N385" i="1"/>
  <c r="AJ384" i="1" a="1"/>
  <c r="AJ384" i="1" s="1"/>
  <c r="AK384" i="1" s="1"/>
  <c r="AE384" i="1"/>
  <c r="AF384" i="1" s="1"/>
  <c r="Z384" i="1" s="1"/>
  <c r="AH384" i="1" s="1"/>
  <c r="AI384" i="1" s="1" a="1"/>
  <c r="AI384" i="1" s="1"/>
  <c r="AA384" i="1"/>
  <c r="Y384" i="1"/>
  <c r="U384" i="1"/>
  <c r="T384" i="1"/>
  <c r="AL384" i="1" s="1" a="1"/>
  <c r="AL384" i="1" s="1"/>
  <c r="AN384" i="1" s="1"/>
  <c r="T384" i="1" a="1"/>
  <c r="S384" i="1"/>
  <c r="R384" i="1"/>
  <c r="R384" i="1" a="1"/>
  <c r="P384" i="1"/>
  <c r="N384" i="1"/>
  <c r="AJ383" i="1"/>
  <c r="AJ383" i="1" a="1"/>
  <c r="AE383" i="1"/>
  <c r="AF383" i="1" s="1"/>
  <c r="T383" i="1" a="1"/>
  <c r="T383" i="1" s="1"/>
  <c r="U383" i="1" s="1"/>
  <c r="S383" i="1"/>
  <c r="R383" i="1"/>
  <c r="R383" i="1" a="1"/>
  <c r="P383" i="1"/>
  <c r="N383" i="1"/>
  <c r="AJ382" i="1"/>
  <c r="AJ382" i="1" a="1"/>
  <c r="AE382" i="1"/>
  <c r="AF382" i="1" s="1"/>
  <c r="Z382" i="1" s="1"/>
  <c r="AH382" i="1" s="1"/>
  <c r="T382" i="1" a="1"/>
  <c r="T382" i="1" s="1"/>
  <c r="AL382" i="1" s="1" a="1"/>
  <c r="AL382" i="1" s="1"/>
  <c r="S382" i="1"/>
  <c r="R382" i="1"/>
  <c r="R382" i="1" a="1"/>
  <c r="P382" i="1"/>
  <c r="N382" i="1"/>
  <c r="AL381" i="1" a="1"/>
  <c r="AL381" i="1" s="1"/>
  <c r="AJ381" i="1"/>
  <c r="AK381" i="1" s="1"/>
  <c r="AJ381" i="1" a="1"/>
  <c r="AE381" i="1"/>
  <c r="AF381" i="1" s="1"/>
  <c r="Z381" i="1"/>
  <c r="AH381" i="1" s="1"/>
  <c r="T381" i="1" a="1"/>
  <c r="T381" i="1" s="1"/>
  <c r="V381" i="1" s="1"/>
  <c r="S381" i="1"/>
  <c r="R381" i="1"/>
  <c r="R381" i="1" a="1"/>
  <c r="P381" i="1"/>
  <c r="N381" i="1"/>
  <c r="AJ380" i="1" a="1"/>
  <c r="AJ380" i="1" s="1"/>
  <c r="AK380" i="1" s="1"/>
  <c r="AF380" i="1"/>
  <c r="Y380" i="1" s="1"/>
  <c r="AE380" i="1"/>
  <c r="AA380" i="1"/>
  <c r="T380" i="1"/>
  <c r="T380" i="1" a="1"/>
  <c r="S380" i="1"/>
  <c r="R380" i="1" a="1"/>
  <c r="R380" i="1" s="1"/>
  <c r="P380" i="1"/>
  <c r="N380" i="1"/>
  <c r="AJ379" i="1"/>
  <c r="AJ379" i="1" a="1"/>
  <c r="AH379" i="1"/>
  <c r="AF379" i="1"/>
  <c r="Z379" i="1" s="1"/>
  <c r="AE379" i="1"/>
  <c r="AA379" i="1"/>
  <c r="V379" i="1"/>
  <c r="T379" i="1"/>
  <c r="T379" i="1" a="1"/>
  <c r="S379" i="1"/>
  <c r="R379" i="1"/>
  <c r="R379" i="1" a="1"/>
  <c r="P379" i="1"/>
  <c r="N379" i="1"/>
  <c r="AJ378" i="1" a="1"/>
  <c r="AJ378" i="1" s="1"/>
  <c r="AE378" i="1"/>
  <c r="AF378" i="1" s="1"/>
  <c r="Y378" i="1"/>
  <c r="T378" i="1" a="1"/>
  <c r="T378" i="1" s="1"/>
  <c r="S378" i="1"/>
  <c r="R378" i="1" a="1"/>
  <c r="R378" i="1" s="1"/>
  <c r="P378" i="1"/>
  <c r="N378" i="1"/>
  <c r="AJ377" i="1" a="1"/>
  <c r="AJ377" i="1" s="1"/>
  <c r="AI377" i="1" a="1"/>
  <c r="AI377" i="1" s="1"/>
  <c r="AG377" i="1"/>
  <c r="AF377" i="1"/>
  <c r="Z377" i="1" s="1"/>
  <c r="AH377" i="1" s="1"/>
  <c r="AE377" i="1"/>
  <c r="Y377" i="1"/>
  <c r="T377" i="1" a="1"/>
  <c r="T377" i="1" s="1"/>
  <c r="V377" i="1" s="1"/>
  <c r="S377" i="1"/>
  <c r="R377" i="1" a="1"/>
  <c r="R377" i="1" s="1"/>
  <c r="P377" i="1"/>
  <c r="N377" i="1"/>
  <c r="AJ376" i="1" a="1"/>
  <c r="AJ376" i="1" s="1"/>
  <c r="AE376" i="1"/>
  <c r="AF376" i="1" s="1"/>
  <c r="Z376" i="1"/>
  <c r="AH376" i="1" s="1"/>
  <c r="T376" i="1"/>
  <c r="AL376" i="1" s="1" a="1"/>
  <c r="AL376" i="1" s="1"/>
  <c r="T376" i="1" a="1"/>
  <c r="S376" i="1"/>
  <c r="R376" i="1" a="1"/>
  <c r="R376" i="1" s="1"/>
  <c r="P376" i="1"/>
  <c r="N376" i="1"/>
  <c r="AL375" i="1" a="1"/>
  <c r="AL375" i="1" s="1"/>
  <c r="AJ375" i="1"/>
  <c r="AK375" i="1" s="1"/>
  <c r="AJ375" i="1" a="1"/>
  <c r="AH375" i="1"/>
  <c r="AF375" i="1"/>
  <c r="Y375" i="1" s="1"/>
  <c r="AE375" i="1"/>
  <c r="Z375" i="1"/>
  <c r="T375" i="1"/>
  <c r="T375" i="1" a="1"/>
  <c r="S375" i="1"/>
  <c r="R375" i="1" a="1"/>
  <c r="R375" i="1" s="1"/>
  <c r="P375" i="1"/>
  <c r="N375" i="1"/>
  <c r="AJ374" i="1"/>
  <c r="AJ374" i="1" a="1"/>
  <c r="AF374" i="1"/>
  <c r="AA374" i="1" s="1"/>
  <c r="AE374" i="1"/>
  <c r="T374" i="1" a="1"/>
  <c r="T374" i="1" s="1"/>
  <c r="V374" i="1" s="1"/>
  <c r="S374" i="1"/>
  <c r="R374" i="1"/>
  <c r="R374" i="1" a="1"/>
  <c r="P374" i="1"/>
  <c r="N374" i="1"/>
  <c r="AK373" i="1"/>
  <c r="AJ373" i="1" a="1"/>
  <c r="AJ373" i="1" s="1"/>
  <c r="AE373" i="1"/>
  <c r="AF373" i="1" s="1"/>
  <c r="V373" i="1"/>
  <c r="T373" i="1"/>
  <c r="T373" i="1" a="1"/>
  <c r="S373" i="1"/>
  <c r="R373" i="1" a="1"/>
  <c r="R373" i="1" s="1"/>
  <c r="P373" i="1"/>
  <c r="N373" i="1"/>
  <c r="AL372" i="1" a="1"/>
  <c r="AL372" i="1" s="1"/>
  <c r="AN372" i="1" s="1"/>
  <c r="AJ372" i="1"/>
  <c r="AJ372" i="1" a="1"/>
  <c r="AF372" i="1"/>
  <c r="AE372" i="1"/>
  <c r="U372" i="1"/>
  <c r="T372" i="1" a="1"/>
  <c r="T372" i="1" s="1"/>
  <c r="V372" i="1" s="1"/>
  <c r="S372" i="1"/>
  <c r="R372" i="1"/>
  <c r="R372" i="1" a="1"/>
  <c r="P372" i="1"/>
  <c r="N372" i="1"/>
  <c r="AJ371" i="1" a="1"/>
  <c r="AJ371" i="1" s="1"/>
  <c r="AE371" i="1"/>
  <c r="AF371" i="1" s="1"/>
  <c r="Z371" i="1"/>
  <c r="AH371" i="1" s="1"/>
  <c r="V371" i="1"/>
  <c r="T371" i="1"/>
  <c r="T371" i="1" a="1"/>
  <c r="S371" i="1"/>
  <c r="R371" i="1" a="1"/>
  <c r="R371" i="1" s="1"/>
  <c r="P371" i="1"/>
  <c r="N371" i="1"/>
  <c r="AM370" i="1"/>
  <c r="AL370" i="1" a="1"/>
  <c r="AL370" i="1" s="1"/>
  <c r="AN370" i="1" s="1"/>
  <c r="AJ370" i="1"/>
  <c r="AJ370" i="1" a="1"/>
  <c r="AF370" i="1"/>
  <c r="Z370" i="1" s="1"/>
  <c r="AH370" i="1" s="1"/>
  <c r="AG370" i="1" s="1"/>
  <c r="AE370" i="1"/>
  <c r="Y370" i="1"/>
  <c r="U370" i="1"/>
  <c r="T370" i="1" a="1"/>
  <c r="T370" i="1" s="1"/>
  <c r="V370" i="1" s="1"/>
  <c r="S370" i="1"/>
  <c r="R370" i="1"/>
  <c r="R370" i="1" a="1"/>
  <c r="P370" i="1"/>
  <c r="N370" i="1"/>
  <c r="AJ369" i="1" a="1"/>
  <c r="AJ369" i="1" s="1"/>
  <c r="AK369" i="1" s="1"/>
  <c r="AE369" i="1"/>
  <c r="AF369" i="1" s="1"/>
  <c r="Z369" i="1" s="1"/>
  <c r="AH369" i="1" s="1"/>
  <c r="V369" i="1"/>
  <c r="T369" i="1"/>
  <c r="T369" i="1" a="1"/>
  <c r="S369" i="1"/>
  <c r="R369" i="1" a="1"/>
  <c r="R369" i="1" s="1"/>
  <c r="P369" i="1"/>
  <c r="N369" i="1"/>
  <c r="AL368" i="1" a="1"/>
  <c r="AL368" i="1" s="1"/>
  <c r="AJ368" i="1"/>
  <c r="AK368" i="1" s="1"/>
  <c r="AJ368" i="1" a="1"/>
  <c r="AF368" i="1"/>
  <c r="Z368" i="1" s="1"/>
  <c r="AH368" i="1" s="1"/>
  <c r="AE368" i="1"/>
  <c r="Y368" i="1"/>
  <c r="U368" i="1"/>
  <c r="T368" i="1" a="1"/>
  <c r="T368" i="1" s="1"/>
  <c r="V368" i="1" s="1"/>
  <c r="S368" i="1"/>
  <c r="R368" i="1"/>
  <c r="R368" i="1" a="1"/>
  <c r="P368" i="1"/>
  <c r="N368" i="1"/>
  <c r="AJ367" i="1" a="1"/>
  <c r="AJ367" i="1" s="1"/>
  <c r="AK367" i="1" s="1"/>
  <c r="AE367" i="1"/>
  <c r="AF367" i="1" s="1"/>
  <c r="Z367" i="1" s="1"/>
  <c r="AH367" i="1" s="1"/>
  <c r="V367" i="1"/>
  <c r="T367" i="1"/>
  <c r="T367" i="1" a="1"/>
  <c r="S367" i="1"/>
  <c r="R367" i="1" a="1"/>
  <c r="R367" i="1" s="1"/>
  <c r="P367" i="1"/>
  <c r="N367" i="1"/>
  <c r="AL366" i="1" a="1"/>
  <c r="AL366" i="1" s="1"/>
  <c r="AJ366" i="1"/>
  <c r="AJ366" i="1" a="1"/>
  <c r="AF366" i="1"/>
  <c r="Z366" i="1" s="1"/>
  <c r="AH366" i="1" s="1"/>
  <c r="AE366" i="1"/>
  <c r="Y366" i="1"/>
  <c r="U366" i="1"/>
  <c r="T366" i="1" a="1"/>
  <c r="T366" i="1" s="1"/>
  <c r="V366" i="1" s="1"/>
  <c r="S366" i="1"/>
  <c r="R366" i="1"/>
  <c r="R366" i="1" a="1"/>
  <c r="P366" i="1"/>
  <c r="N366" i="1"/>
  <c r="AJ365" i="1" a="1"/>
  <c r="AJ365" i="1" s="1"/>
  <c r="AE365" i="1"/>
  <c r="AF365" i="1" s="1"/>
  <c r="Z365" i="1"/>
  <c r="AH365" i="1" s="1"/>
  <c r="AG365" i="1" s="1"/>
  <c r="T365" i="1"/>
  <c r="T365" i="1" a="1"/>
  <c r="S365" i="1"/>
  <c r="R365" i="1" a="1"/>
  <c r="R365" i="1" s="1"/>
  <c r="P365" i="1"/>
  <c r="N365" i="1"/>
  <c r="AJ364" i="1"/>
  <c r="AK364" i="1" s="1"/>
  <c r="AJ364" i="1" a="1"/>
  <c r="AH364" i="1"/>
  <c r="AF364" i="1"/>
  <c r="Z364" i="1" s="1"/>
  <c r="AE364" i="1"/>
  <c r="AA364" i="1"/>
  <c r="U364" i="1"/>
  <c r="T364" i="1" a="1"/>
  <c r="T364" i="1" s="1"/>
  <c r="V364" i="1" s="1"/>
  <c r="S364" i="1"/>
  <c r="R364" i="1"/>
  <c r="R364" i="1" a="1"/>
  <c r="P364" i="1"/>
  <c r="N364" i="1"/>
  <c r="AJ363" i="1" a="1"/>
  <c r="AJ363" i="1" s="1"/>
  <c r="AK363" i="1" s="1"/>
  <c r="AE363" i="1"/>
  <c r="AF363" i="1" s="1"/>
  <c r="AA363" i="1" s="1"/>
  <c r="Z363" i="1"/>
  <c r="AH363" i="1" s="1"/>
  <c r="AG363" i="1" s="1"/>
  <c r="V363" i="1"/>
  <c r="T363" i="1"/>
  <c r="T363" i="1" a="1"/>
  <c r="S363" i="1"/>
  <c r="R363" i="1" a="1"/>
  <c r="R363" i="1" s="1"/>
  <c r="P363" i="1"/>
  <c r="N363" i="1"/>
  <c r="AL362" i="1" a="1"/>
  <c r="AL362" i="1" s="1"/>
  <c r="AJ362" i="1" a="1"/>
  <c r="AJ362" i="1" s="1"/>
  <c r="AK362" i="1" s="1"/>
  <c r="AF362" i="1"/>
  <c r="AA362" i="1" s="1"/>
  <c r="AE362" i="1"/>
  <c r="Z362" i="1"/>
  <c r="AH362" i="1" s="1"/>
  <c r="Y362" i="1"/>
  <c r="T362" i="1" a="1"/>
  <c r="T362" i="1" s="1"/>
  <c r="V362" i="1" s="1"/>
  <c r="S362" i="1"/>
  <c r="R362" i="1" a="1"/>
  <c r="R362" i="1" s="1"/>
  <c r="P362" i="1"/>
  <c r="N362" i="1"/>
  <c r="AJ361" i="1" a="1"/>
  <c r="AJ361" i="1" s="1"/>
  <c r="AK361" i="1" s="1"/>
  <c r="AE361" i="1"/>
  <c r="AF361" i="1" s="1"/>
  <c r="V361" i="1"/>
  <c r="T361" i="1"/>
  <c r="T361" i="1" a="1"/>
  <c r="S361" i="1"/>
  <c r="R361" i="1" a="1"/>
  <c r="R361" i="1" s="1"/>
  <c r="P361" i="1"/>
  <c r="N361" i="1"/>
  <c r="AM360" i="1"/>
  <c r="AL360" i="1" a="1"/>
  <c r="AL360" i="1" s="1"/>
  <c r="AN360" i="1" s="1"/>
  <c r="AJ360" i="1"/>
  <c r="AK360" i="1" s="1"/>
  <c r="AJ360" i="1" a="1"/>
  <c r="AE360" i="1"/>
  <c r="AF360" i="1" s="1"/>
  <c r="U360" i="1"/>
  <c r="T360" i="1" a="1"/>
  <c r="T360" i="1" s="1"/>
  <c r="V360" i="1" s="1"/>
  <c r="S360" i="1"/>
  <c r="R360" i="1"/>
  <c r="R360" i="1" a="1"/>
  <c r="P360" i="1"/>
  <c r="N360" i="1"/>
  <c r="AK359" i="1"/>
  <c r="AJ359" i="1" a="1"/>
  <c r="AJ359" i="1" s="1"/>
  <c r="AE359" i="1"/>
  <c r="AF359" i="1" s="1"/>
  <c r="T359" i="1"/>
  <c r="T359" i="1" a="1"/>
  <c r="S359" i="1"/>
  <c r="R359" i="1" a="1"/>
  <c r="R359" i="1" s="1"/>
  <c r="P359" i="1"/>
  <c r="N359" i="1"/>
  <c r="AL358" i="1" a="1"/>
  <c r="AL358" i="1" s="1"/>
  <c r="AJ358" i="1"/>
  <c r="AJ358" i="1" a="1"/>
  <c r="AF358" i="1"/>
  <c r="Z358" i="1" s="1"/>
  <c r="AH358" i="1" s="1"/>
  <c r="AE358" i="1"/>
  <c r="AA358" i="1"/>
  <c r="Y358" i="1"/>
  <c r="T358" i="1"/>
  <c r="V358" i="1" s="1"/>
  <c r="T358" i="1" a="1"/>
  <c r="S358" i="1"/>
  <c r="R358" i="1"/>
  <c r="R358" i="1" a="1"/>
  <c r="P358" i="1"/>
  <c r="N358" i="1"/>
  <c r="AJ357" i="1" a="1"/>
  <c r="AJ357" i="1" s="1"/>
  <c r="AH357" i="1"/>
  <c r="AE357" i="1"/>
  <c r="AF357" i="1" s="1"/>
  <c r="Z357" i="1" s="1"/>
  <c r="Y357" i="1"/>
  <c r="T357" i="1" a="1"/>
  <c r="T357" i="1" s="1"/>
  <c r="S357" i="1"/>
  <c r="R357" i="1"/>
  <c r="R357" i="1" a="1"/>
  <c r="P357" i="1"/>
  <c r="N357" i="1"/>
  <c r="AJ356" i="1" a="1"/>
  <c r="AJ356" i="1" s="1"/>
  <c r="AK356" i="1" s="1"/>
  <c r="AH356" i="1"/>
  <c r="AI356" i="1" s="1" a="1"/>
  <c r="AI356" i="1" s="1"/>
  <c r="AG356" i="1"/>
  <c r="AE356" i="1"/>
  <c r="AF356" i="1" s="1"/>
  <c r="Z356" i="1" s="1"/>
  <c r="Y356" i="1"/>
  <c r="T356" i="1" a="1"/>
  <c r="T356" i="1" s="1"/>
  <c r="S356" i="1"/>
  <c r="R356" i="1"/>
  <c r="R356" i="1" a="1"/>
  <c r="P356" i="1"/>
  <c r="N356" i="1"/>
  <c r="AJ355" i="1" a="1"/>
  <c r="AJ355" i="1" s="1"/>
  <c r="AE355" i="1"/>
  <c r="AF355" i="1" s="1"/>
  <c r="Z355" i="1" s="1"/>
  <c r="AH355" i="1" s="1"/>
  <c r="T355" i="1" a="1"/>
  <c r="T355" i="1" s="1"/>
  <c r="S355" i="1"/>
  <c r="R355" i="1"/>
  <c r="R355" i="1" a="1"/>
  <c r="P355" i="1"/>
  <c r="N355" i="1"/>
  <c r="AL354" i="1" a="1"/>
  <c r="AL354" i="1" s="1"/>
  <c r="AM354" i="1" s="1"/>
  <c r="AJ354" i="1" a="1"/>
  <c r="AJ354" i="1" s="1"/>
  <c r="AK354" i="1" s="1"/>
  <c r="AE354" i="1"/>
  <c r="AF354" i="1" s="1"/>
  <c r="T354" i="1"/>
  <c r="U354" i="1" s="1"/>
  <c r="T354" i="1" a="1"/>
  <c r="S354" i="1"/>
  <c r="R354" i="1" a="1"/>
  <c r="R354" i="1" s="1"/>
  <c r="P354" i="1"/>
  <c r="N354" i="1"/>
  <c r="AJ353" i="1"/>
  <c r="AK353" i="1" s="1"/>
  <c r="AJ353" i="1" a="1"/>
  <c r="AF353" i="1"/>
  <c r="Z353" i="1" s="1"/>
  <c r="AH353" i="1" s="1"/>
  <c r="AE353" i="1"/>
  <c r="AA353" i="1"/>
  <c r="Y353" i="1"/>
  <c r="T353" i="1" a="1"/>
  <c r="T353" i="1" s="1"/>
  <c r="S353" i="1"/>
  <c r="R353" i="1"/>
  <c r="R353" i="1" a="1"/>
  <c r="P353" i="1"/>
  <c r="N353" i="1"/>
  <c r="AJ352" i="1" a="1"/>
  <c r="AJ352" i="1" s="1"/>
  <c r="AH352" i="1"/>
  <c r="AI352" i="1" s="1" a="1"/>
  <c r="AI352" i="1" s="1"/>
  <c r="AG352" i="1"/>
  <c r="AE352" i="1"/>
  <c r="AF352" i="1" s="1"/>
  <c r="AA352" i="1" s="1"/>
  <c r="Z352" i="1"/>
  <c r="Y352" i="1"/>
  <c r="U352" i="1"/>
  <c r="T352" i="1"/>
  <c r="AL352" i="1" s="1" a="1"/>
  <c r="AL352" i="1" s="1"/>
  <c r="T352" i="1" a="1"/>
  <c r="S352" i="1"/>
  <c r="R352" i="1" a="1"/>
  <c r="R352" i="1" s="1"/>
  <c r="P352" i="1"/>
  <c r="N352" i="1"/>
  <c r="AM351" i="1"/>
  <c r="AL351" i="1" a="1"/>
  <c r="AL351" i="1" s="1"/>
  <c r="AN351" i="1" s="1"/>
  <c r="AJ351" i="1" a="1"/>
  <c r="AJ351" i="1" s="1"/>
  <c r="AK351" i="1" s="1"/>
  <c r="AF351" i="1"/>
  <c r="AE351" i="1"/>
  <c r="AA351" i="1"/>
  <c r="Z351" i="1"/>
  <c r="AH351" i="1" s="1"/>
  <c r="Y351" i="1"/>
  <c r="T351" i="1" a="1"/>
  <c r="T351" i="1" s="1"/>
  <c r="U351" i="1" s="1"/>
  <c r="S351" i="1"/>
  <c r="R351" i="1"/>
  <c r="R351" i="1" a="1"/>
  <c r="P351" i="1"/>
  <c r="N351" i="1"/>
  <c r="AJ350" i="1" a="1"/>
  <c r="AJ350" i="1" s="1"/>
  <c r="AK350" i="1" s="1"/>
  <c r="AE350" i="1"/>
  <c r="AF350" i="1" s="1"/>
  <c r="AA350" i="1" s="1"/>
  <c r="T350" i="1"/>
  <c r="T350" i="1" a="1"/>
  <c r="S350" i="1"/>
  <c r="R350" i="1" a="1"/>
  <c r="R350" i="1" s="1"/>
  <c r="P350" i="1"/>
  <c r="N350" i="1"/>
  <c r="AL349" i="1" a="1"/>
  <c r="AL349" i="1" s="1"/>
  <c r="AJ349" i="1" a="1"/>
  <c r="AJ349" i="1" s="1"/>
  <c r="AK349" i="1" s="1"/>
  <c r="AF349" i="1"/>
  <c r="AE349" i="1"/>
  <c r="AA349" i="1"/>
  <c r="Z349" i="1"/>
  <c r="AH349" i="1" s="1"/>
  <c r="Y349" i="1"/>
  <c r="V349" i="1"/>
  <c r="T349" i="1" a="1"/>
  <c r="T349" i="1" s="1"/>
  <c r="U349" i="1" s="1"/>
  <c r="S349" i="1"/>
  <c r="R349" i="1" a="1"/>
  <c r="R349" i="1" s="1"/>
  <c r="P349" i="1"/>
  <c r="N349" i="1"/>
  <c r="AJ348" i="1"/>
  <c r="AJ348" i="1" a="1"/>
  <c r="AE348" i="1"/>
  <c r="AF348" i="1" s="1"/>
  <c r="Z348" i="1" s="1"/>
  <c r="AH348" i="1" s="1"/>
  <c r="T348" i="1"/>
  <c r="T348" i="1" a="1"/>
  <c r="S348" i="1"/>
  <c r="R348" i="1"/>
  <c r="R348" i="1" a="1"/>
  <c r="P348" i="1"/>
  <c r="N348" i="1"/>
  <c r="AL347" i="1" a="1"/>
  <c r="AL347" i="1" s="1"/>
  <c r="AJ347" i="1" a="1"/>
  <c r="AJ347" i="1" s="1"/>
  <c r="AK347" i="1" s="1"/>
  <c r="AF347" i="1"/>
  <c r="AE347" i="1"/>
  <c r="AA347" i="1"/>
  <c r="Z347" i="1"/>
  <c r="AH347" i="1" s="1"/>
  <c r="Y347" i="1"/>
  <c r="U347" i="1"/>
  <c r="T347" i="1" a="1"/>
  <c r="T347" i="1" s="1"/>
  <c r="V347" i="1" s="1"/>
  <c r="S347" i="1"/>
  <c r="R347" i="1"/>
  <c r="R347" i="1" a="1"/>
  <c r="P347" i="1"/>
  <c r="N347" i="1"/>
  <c r="AJ346" i="1"/>
  <c r="AJ346" i="1" a="1"/>
  <c r="AE346" i="1"/>
  <c r="AF346" i="1" s="1"/>
  <c r="T346" i="1" a="1"/>
  <c r="T346" i="1" s="1"/>
  <c r="S346" i="1"/>
  <c r="R346" i="1" a="1"/>
  <c r="R346" i="1" s="1"/>
  <c r="P346" i="1"/>
  <c r="N346" i="1"/>
  <c r="AL345" i="1" a="1"/>
  <c r="AL345" i="1" s="1"/>
  <c r="AJ345" i="1"/>
  <c r="AK345" i="1" s="1"/>
  <c r="AJ345" i="1" a="1"/>
  <c r="AE345" i="1"/>
  <c r="AF345" i="1" s="1"/>
  <c r="U345" i="1"/>
  <c r="T345" i="1"/>
  <c r="V345" i="1" s="1"/>
  <c r="T345" i="1" a="1"/>
  <c r="S345" i="1"/>
  <c r="R345" i="1"/>
  <c r="R345" i="1" a="1"/>
  <c r="P345" i="1"/>
  <c r="N345" i="1"/>
  <c r="AJ344" i="1" a="1"/>
  <c r="AJ344" i="1" s="1"/>
  <c r="AH344" i="1"/>
  <c r="AI344" i="1" s="1" a="1"/>
  <c r="AI344" i="1" s="1"/>
  <c r="AG344" i="1"/>
  <c r="AF344" i="1"/>
  <c r="AE344" i="1"/>
  <c r="Z344" i="1"/>
  <c r="U344" i="1"/>
  <c r="T344" i="1" a="1"/>
  <c r="T344" i="1" s="1"/>
  <c r="S344" i="1"/>
  <c r="R344" i="1" a="1"/>
  <c r="R344" i="1" s="1"/>
  <c r="P344" i="1"/>
  <c r="N344" i="1"/>
  <c r="AJ343" i="1"/>
  <c r="AJ343" i="1" a="1"/>
  <c r="AG343" i="1"/>
  <c r="AF343" i="1"/>
  <c r="Z343" i="1" s="1"/>
  <c r="AH343" i="1" s="1"/>
  <c r="AI343" i="1" s="1" a="1"/>
  <c r="AI343" i="1" s="1"/>
  <c r="AE343" i="1"/>
  <c r="AA343" i="1"/>
  <c r="T343" i="1" a="1"/>
  <c r="T343" i="1" s="1"/>
  <c r="S343" i="1"/>
  <c r="R343" i="1"/>
  <c r="R343" i="1" a="1"/>
  <c r="P343" i="1"/>
  <c r="N343" i="1"/>
  <c r="AL342" i="1"/>
  <c r="AJ342" i="1" a="1"/>
  <c r="AJ342" i="1" s="1"/>
  <c r="AK342" i="1" s="1"/>
  <c r="AE342" i="1"/>
  <c r="AF342" i="1" s="1"/>
  <c r="AA342" i="1" s="1"/>
  <c r="Z342" i="1"/>
  <c r="AH342" i="1" s="1"/>
  <c r="Y342" i="1"/>
  <c r="V342" i="1"/>
  <c r="U342" i="1"/>
  <c r="T342" i="1"/>
  <c r="AL342" i="1" s="1" a="1"/>
  <c r="T342" i="1" a="1"/>
  <c r="S342" i="1"/>
  <c r="R342" i="1" a="1"/>
  <c r="R342" i="1" s="1"/>
  <c r="P342" i="1"/>
  <c r="N342" i="1"/>
  <c r="AJ341" i="1" a="1"/>
  <c r="AJ341" i="1" s="1"/>
  <c r="AK341" i="1" s="1"/>
  <c r="AI341" i="1" a="1"/>
  <c r="AI341" i="1" s="1"/>
  <c r="AF341" i="1"/>
  <c r="Z341" i="1" s="1"/>
  <c r="AH341" i="1" s="1"/>
  <c r="AG341" i="1" s="1"/>
  <c r="AE341" i="1"/>
  <c r="U341" i="1"/>
  <c r="T341" i="1" a="1"/>
  <c r="T341" i="1" s="1"/>
  <c r="V341" i="1" s="1"/>
  <c r="S341" i="1"/>
  <c r="R341" i="1"/>
  <c r="R341" i="1" a="1"/>
  <c r="P341" i="1"/>
  <c r="N341" i="1"/>
  <c r="AJ340" i="1" a="1"/>
  <c r="AJ340" i="1" s="1"/>
  <c r="AK340" i="1" s="1"/>
  <c r="AE340" i="1"/>
  <c r="AF340" i="1" s="1"/>
  <c r="AA340" i="1"/>
  <c r="Z340" i="1"/>
  <c r="AH340" i="1" s="1"/>
  <c r="AI340" i="1" s="1" a="1"/>
  <c r="AI340" i="1" s="1"/>
  <c r="Y340" i="1"/>
  <c r="V340" i="1"/>
  <c r="T340" i="1"/>
  <c r="T340" i="1" a="1"/>
  <c r="S340" i="1"/>
  <c r="R340" i="1" a="1"/>
  <c r="R340" i="1" s="1"/>
  <c r="P340" i="1"/>
  <c r="N340" i="1"/>
  <c r="AJ339" i="1"/>
  <c r="AJ339" i="1" a="1"/>
  <c r="AE339" i="1"/>
  <c r="AF339" i="1" s="1"/>
  <c r="T339" i="1" a="1"/>
  <c r="T339" i="1" s="1"/>
  <c r="S339" i="1"/>
  <c r="R339" i="1" a="1"/>
  <c r="R339" i="1" s="1"/>
  <c r="P339" i="1"/>
  <c r="N339" i="1"/>
  <c r="AJ338" i="1" a="1"/>
  <c r="AJ338" i="1" s="1"/>
  <c r="AF338" i="1"/>
  <c r="Y338" i="1" s="1"/>
  <c r="AE338" i="1"/>
  <c r="AA338" i="1"/>
  <c r="Z338" i="1"/>
  <c r="AH338" i="1" s="1"/>
  <c r="AG338" i="1" s="1"/>
  <c r="T338" i="1"/>
  <c r="AL338" i="1" s="1" a="1"/>
  <c r="AL338" i="1" s="1"/>
  <c r="T338" i="1" a="1"/>
  <c r="S338" i="1"/>
  <c r="R338" i="1"/>
  <c r="R338" i="1" a="1"/>
  <c r="P338" i="1"/>
  <c r="N338" i="1"/>
  <c r="AJ337" i="1"/>
  <c r="AJ337" i="1" a="1"/>
  <c r="AF337" i="1"/>
  <c r="AE337" i="1"/>
  <c r="T337" i="1"/>
  <c r="T337" i="1" a="1"/>
  <c r="S337" i="1"/>
  <c r="R337" i="1"/>
  <c r="R337" i="1" a="1"/>
  <c r="P337" i="1"/>
  <c r="N337" i="1"/>
  <c r="AK336" i="1"/>
  <c r="AJ336" i="1" a="1"/>
  <c r="AJ336" i="1" s="1"/>
  <c r="AF336" i="1"/>
  <c r="AE336" i="1"/>
  <c r="V336" i="1"/>
  <c r="T336" i="1" a="1"/>
  <c r="T336" i="1" s="1"/>
  <c r="S336" i="1"/>
  <c r="R336" i="1" a="1"/>
  <c r="R336" i="1" s="1"/>
  <c r="P336" i="1"/>
  <c r="N336" i="1"/>
  <c r="AJ335" i="1"/>
  <c r="AJ335" i="1" a="1"/>
  <c r="AH335" i="1"/>
  <c r="AF335" i="1"/>
  <c r="Z335" i="1" s="1"/>
  <c r="AE335" i="1"/>
  <c r="Y335" i="1"/>
  <c r="T335" i="1"/>
  <c r="T335" i="1" a="1"/>
  <c r="S335" i="1"/>
  <c r="R335" i="1"/>
  <c r="R335" i="1" a="1"/>
  <c r="P335" i="1"/>
  <c r="N335" i="1"/>
  <c r="AJ334" i="1" a="1"/>
  <c r="AJ334" i="1" s="1"/>
  <c r="AE334" i="1"/>
  <c r="AF334" i="1" s="1"/>
  <c r="T334" i="1"/>
  <c r="T334" i="1" a="1"/>
  <c r="S334" i="1"/>
  <c r="R334" i="1" a="1"/>
  <c r="R334" i="1" s="1"/>
  <c r="P334" i="1"/>
  <c r="N334" i="1"/>
  <c r="AL333" i="1" a="1"/>
  <c r="AL333" i="1" s="1"/>
  <c r="AJ333" i="1" a="1"/>
  <c r="AJ333" i="1" s="1"/>
  <c r="AK333" i="1" s="1"/>
  <c r="AF333" i="1"/>
  <c r="AE333" i="1"/>
  <c r="AA333" i="1"/>
  <c r="Z333" i="1"/>
  <c r="AH333" i="1" s="1"/>
  <c r="Y333" i="1"/>
  <c r="V333" i="1"/>
  <c r="U333" i="1"/>
  <c r="T333" i="1" a="1"/>
  <c r="T333" i="1" s="1"/>
  <c r="S333" i="1"/>
  <c r="R333" i="1" a="1"/>
  <c r="R333" i="1" s="1"/>
  <c r="P333" i="1"/>
  <c r="N333" i="1"/>
  <c r="AJ332" i="1"/>
  <c r="AK332" i="1" s="1"/>
  <c r="AJ332" i="1" a="1"/>
  <c r="AE332" i="1"/>
  <c r="AF332" i="1" s="1"/>
  <c r="T332" i="1"/>
  <c r="T332" i="1" a="1"/>
  <c r="S332" i="1"/>
  <c r="R332" i="1"/>
  <c r="R332" i="1" a="1"/>
  <c r="P332" i="1"/>
  <c r="N332" i="1"/>
  <c r="AL331" i="1" a="1"/>
  <c r="AL331" i="1" s="1"/>
  <c r="AJ331" i="1" a="1"/>
  <c r="AJ331" i="1" s="1"/>
  <c r="AK331" i="1" s="1"/>
  <c r="AF331" i="1"/>
  <c r="AE331" i="1"/>
  <c r="AA331" i="1"/>
  <c r="Z331" i="1"/>
  <c r="AH331" i="1" s="1"/>
  <c r="Y331" i="1"/>
  <c r="U331" i="1"/>
  <c r="T331" i="1" a="1"/>
  <c r="T331" i="1" s="1"/>
  <c r="V331" i="1" s="1"/>
  <c r="S331" i="1"/>
  <c r="R331" i="1"/>
  <c r="R331" i="1" a="1"/>
  <c r="P331" i="1"/>
  <c r="N331" i="1"/>
  <c r="AJ330" i="1"/>
  <c r="AK330" i="1" s="1"/>
  <c r="AJ330" i="1" a="1"/>
  <c r="AE330" i="1"/>
  <c r="AF330" i="1" s="1"/>
  <c r="T330" i="1" a="1"/>
  <c r="T330" i="1" s="1"/>
  <c r="S330" i="1"/>
  <c r="R330" i="1" a="1"/>
  <c r="R330" i="1" s="1"/>
  <c r="P330" i="1"/>
  <c r="N330" i="1"/>
  <c r="AL329" i="1" a="1"/>
  <c r="AL329" i="1" s="1"/>
  <c r="AJ329" i="1"/>
  <c r="AK329" i="1" s="1"/>
  <c r="AJ329" i="1" a="1"/>
  <c r="AE329" i="1"/>
  <c r="AF329" i="1" s="1"/>
  <c r="U329" i="1"/>
  <c r="T329" i="1"/>
  <c r="V329" i="1" s="1"/>
  <c r="T329" i="1" a="1"/>
  <c r="S329" i="1"/>
  <c r="R329" i="1"/>
  <c r="R329" i="1" a="1"/>
  <c r="P329" i="1"/>
  <c r="N329" i="1"/>
  <c r="AJ328" i="1" a="1"/>
  <c r="AJ328" i="1" s="1"/>
  <c r="AK328" i="1" s="1"/>
  <c r="AF328" i="1"/>
  <c r="AE328" i="1"/>
  <c r="U328" i="1"/>
  <c r="T328" i="1" a="1"/>
  <c r="T328" i="1" s="1"/>
  <c r="S328" i="1"/>
  <c r="R328" i="1" a="1"/>
  <c r="R328" i="1" s="1"/>
  <c r="P328" i="1"/>
  <c r="N328" i="1"/>
  <c r="AJ327" i="1"/>
  <c r="AJ327" i="1" a="1"/>
  <c r="AF327" i="1"/>
  <c r="Z327" i="1" s="1"/>
  <c r="AH327" i="1" s="1"/>
  <c r="AI327" i="1" s="1" a="1"/>
  <c r="AI327" i="1" s="1"/>
  <c r="AE327" i="1"/>
  <c r="AA327" i="1"/>
  <c r="T327" i="1" a="1"/>
  <c r="T327" i="1" s="1"/>
  <c r="S327" i="1"/>
  <c r="R327" i="1"/>
  <c r="R327" i="1" a="1"/>
  <c r="P327" i="1"/>
  <c r="N327" i="1"/>
  <c r="AL326" i="1"/>
  <c r="AJ326" i="1" a="1"/>
  <c r="AJ326" i="1" s="1"/>
  <c r="AK326" i="1" s="1"/>
  <c r="AE326" i="1"/>
  <c r="AF326" i="1" s="1"/>
  <c r="AA326" i="1" s="1"/>
  <c r="Z326" i="1"/>
  <c r="AH326" i="1" s="1"/>
  <c r="Y326" i="1"/>
  <c r="V326" i="1"/>
  <c r="U326" i="1"/>
  <c r="T326" i="1"/>
  <c r="AL326" i="1" s="1" a="1"/>
  <c r="T326" i="1" a="1"/>
  <c r="S326" i="1"/>
  <c r="R326" i="1" a="1"/>
  <c r="R326" i="1" s="1"/>
  <c r="P326" i="1"/>
  <c r="N326" i="1"/>
  <c r="AJ325" i="1" a="1"/>
  <c r="AJ325" i="1" s="1"/>
  <c r="AK325" i="1" s="1"/>
  <c r="AF325" i="1"/>
  <c r="Z325" i="1" s="1"/>
  <c r="AH325" i="1" s="1"/>
  <c r="AG325" i="1" s="1"/>
  <c r="AE325" i="1"/>
  <c r="U325" i="1"/>
  <c r="T325" i="1" a="1"/>
  <c r="T325" i="1" s="1"/>
  <c r="V325" i="1" s="1"/>
  <c r="S325" i="1"/>
  <c r="R325" i="1"/>
  <c r="R325" i="1" a="1"/>
  <c r="P325" i="1"/>
  <c r="N325" i="1"/>
  <c r="AJ324" i="1" a="1"/>
  <c r="AJ324" i="1" s="1"/>
  <c r="AK324" i="1" s="1"/>
  <c r="AE324" i="1"/>
  <c r="AF324" i="1" s="1"/>
  <c r="AA324" i="1"/>
  <c r="Z324" i="1"/>
  <c r="AH324" i="1" s="1"/>
  <c r="AI324" i="1" s="1" a="1"/>
  <c r="AI324" i="1" s="1"/>
  <c r="Y324" i="1"/>
  <c r="V324" i="1"/>
  <c r="T324" i="1"/>
  <c r="T324" i="1" a="1"/>
  <c r="S324" i="1"/>
  <c r="R324" i="1" a="1"/>
  <c r="R324" i="1" s="1"/>
  <c r="P324" i="1"/>
  <c r="N324" i="1"/>
  <c r="AJ323" i="1"/>
  <c r="AK323" i="1" s="1"/>
  <c r="AJ323" i="1" a="1"/>
  <c r="AE323" i="1"/>
  <c r="AF323" i="1" s="1"/>
  <c r="T323" i="1" a="1"/>
  <c r="T323" i="1" s="1"/>
  <c r="S323" i="1"/>
  <c r="R323" i="1" a="1"/>
  <c r="R323" i="1" s="1"/>
  <c r="P323" i="1"/>
  <c r="N323" i="1"/>
  <c r="AL322" i="1" a="1"/>
  <c r="AL322" i="1" s="1"/>
  <c r="AJ322" i="1" a="1"/>
  <c r="AJ322" i="1" s="1"/>
  <c r="AF322" i="1"/>
  <c r="Y322" i="1" s="1"/>
  <c r="AE322" i="1"/>
  <c r="AA322" i="1"/>
  <c r="Z322" i="1"/>
  <c r="AH322" i="1" s="1"/>
  <c r="AG322" i="1" s="1"/>
  <c r="T322" i="1"/>
  <c r="T322" i="1" a="1"/>
  <c r="S322" i="1"/>
  <c r="R322" i="1"/>
  <c r="R322" i="1" a="1"/>
  <c r="P322" i="1"/>
  <c r="N322" i="1"/>
  <c r="AJ321" i="1"/>
  <c r="AK321" i="1" s="1"/>
  <c r="AJ321" i="1" a="1"/>
  <c r="AF321" i="1"/>
  <c r="AE321" i="1"/>
  <c r="U321" i="1"/>
  <c r="T321" i="1" a="1"/>
  <c r="T321" i="1" s="1"/>
  <c r="S321" i="1"/>
  <c r="R321" i="1"/>
  <c r="R321" i="1" a="1"/>
  <c r="P321" i="1"/>
  <c r="N321" i="1"/>
  <c r="AJ320" i="1" a="1"/>
  <c r="AJ320" i="1" s="1"/>
  <c r="AE320" i="1"/>
  <c r="AF320" i="1" s="1"/>
  <c r="T320" i="1"/>
  <c r="AL320" i="1" s="1" a="1"/>
  <c r="AL320" i="1" s="1"/>
  <c r="T320" i="1" a="1"/>
  <c r="S320" i="1"/>
  <c r="R320" i="1"/>
  <c r="R320" i="1" a="1"/>
  <c r="P320" i="1"/>
  <c r="N320" i="1"/>
  <c r="AK319" i="1"/>
  <c r="AJ319" i="1"/>
  <c r="AJ319" i="1" a="1"/>
  <c r="AE319" i="1"/>
  <c r="AF319" i="1" s="1"/>
  <c r="T319" i="1"/>
  <c r="T319" i="1" a="1"/>
  <c r="S319" i="1"/>
  <c r="R319" i="1"/>
  <c r="R319" i="1" a="1"/>
  <c r="P319" i="1"/>
  <c r="N319" i="1"/>
  <c r="AJ318" i="1" a="1"/>
  <c r="AJ318" i="1" s="1"/>
  <c r="AE318" i="1"/>
  <c r="AF318" i="1" s="1"/>
  <c r="Z318" i="1"/>
  <c r="AH318" i="1" s="1"/>
  <c r="AI318" i="1" s="1" a="1"/>
  <c r="AI318" i="1" s="1"/>
  <c r="T318" i="1" a="1"/>
  <c r="T318" i="1" s="1"/>
  <c r="AK318" i="1" s="1"/>
  <c r="S318" i="1"/>
  <c r="R318" i="1" a="1"/>
  <c r="R318" i="1" s="1"/>
  <c r="P318" i="1"/>
  <c r="N318" i="1"/>
  <c r="AL317" i="1" a="1"/>
  <c r="AL317" i="1" s="1"/>
  <c r="AJ317" i="1" a="1"/>
  <c r="AJ317" i="1" s="1"/>
  <c r="AK317" i="1" s="1"/>
  <c r="AF317" i="1"/>
  <c r="AE317" i="1"/>
  <c r="AA317" i="1"/>
  <c r="Z317" i="1"/>
  <c r="AH317" i="1" s="1"/>
  <c r="Y317" i="1"/>
  <c r="V317" i="1"/>
  <c r="T317" i="1"/>
  <c r="U317" i="1" s="1"/>
  <c r="T317" i="1" a="1"/>
  <c r="S317" i="1"/>
  <c r="R317" i="1" a="1"/>
  <c r="R317" i="1" s="1"/>
  <c r="P317" i="1"/>
  <c r="N317" i="1"/>
  <c r="AJ316" i="1" a="1"/>
  <c r="AJ316" i="1" s="1"/>
  <c r="AK316" i="1" s="1"/>
  <c r="AI316" i="1"/>
  <c r="AI316" i="1" a="1"/>
  <c r="AH316" i="1"/>
  <c r="AG316" i="1"/>
  <c r="AE316" i="1"/>
  <c r="AF316" i="1" s="1"/>
  <c r="AA316" i="1"/>
  <c r="Y316" i="1"/>
  <c r="V316" i="1"/>
  <c r="U316" i="1"/>
  <c r="T316" i="1"/>
  <c r="AL316" i="1" s="1" a="1"/>
  <c r="AL316" i="1" s="1"/>
  <c r="T316" i="1" a="1"/>
  <c r="S316" i="1"/>
  <c r="R316" i="1" a="1"/>
  <c r="R316" i="1" s="1"/>
  <c r="P316" i="1"/>
  <c r="N316" i="1"/>
  <c r="AJ315" i="1" a="1"/>
  <c r="AJ315" i="1" s="1"/>
  <c r="AK315" i="1" s="1"/>
  <c r="AH315" i="1"/>
  <c r="AE315" i="1"/>
  <c r="AF315" i="1" s="1"/>
  <c r="Z315" i="1" s="1"/>
  <c r="AA315" i="1"/>
  <c r="Y315" i="1"/>
  <c r="T315" i="1"/>
  <c r="T315" i="1" a="1"/>
  <c r="S315" i="1"/>
  <c r="R315" i="1"/>
  <c r="R315" i="1" a="1"/>
  <c r="P315" i="1"/>
  <c r="N315" i="1"/>
  <c r="AJ314" i="1"/>
  <c r="AK314" i="1" s="1"/>
  <c r="AJ314" i="1" a="1"/>
  <c r="AF314" i="1"/>
  <c r="AE314" i="1"/>
  <c r="V314" i="1"/>
  <c r="T314" i="1" a="1"/>
  <c r="T314" i="1" s="1"/>
  <c r="U314" i="1" s="1"/>
  <c r="S314" i="1"/>
  <c r="R314" i="1"/>
  <c r="R314" i="1" a="1"/>
  <c r="P314" i="1"/>
  <c r="N314" i="1"/>
  <c r="AJ313" i="1"/>
  <c r="AJ313" i="1" a="1"/>
  <c r="AE313" i="1"/>
  <c r="AF313" i="1" s="1"/>
  <c r="AA313" i="1"/>
  <c r="T313" i="1" a="1"/>
  <c r="T313" i="1" s="1"/>
  <c r="AK313" i="1" s="1"/>
  <c r="S313" i="1"/>
  <c r="R313" i="1" a="1"/>
  <c r="R313" i="1" s="1"/>
  <c r="P313" i="1"/>
  <c r="N313" i="1"/>
  <c r="AJ312" i="1" a="1"/>
  <c r="AJ312" i="1" s="1"/>
  <c r="AE312" i="1"/>
  <c r="AF312" i="1" s="1"/>
  <c r="Y312" i="1"/>
  <c r="T312" i="1" a="1"/>
  <c r="T312" i="1" s="1"/>
  <c r="AL312" i="1" s="1" a="1"/>
  <c r="AL312" i="1" s="1"/>
  <c r="S312" i="1"/>
  <c r="R312" i="1"/>
  <c r="R312" i="1" a="1"/>
  <c r="P312" i="1"/>
  <c r="N312" i="1"/>
  <c r="AJ311" i="1" a="1"/>
  <c r="AJ311" i="1" s="1"/>
  <c r="AK311" i="1" s="1"/>
  <c r="AI311" i="1" a="1"/>
  <c r="AI311" i="1" s="1"/>
  <c r="AF311" i="1"/>
  <c r="Y311" i="1" s="1"/>
  <c r="AE311" i="1"/>
  <c r="AA311" i="1"/>
  <c r="Z311" i="1"/>
  <c r="AH311" i="1" s="1"/>
  <c r="AG311" i="1" s="1"/>
  <c r="V311" i="1"/>
  <c r="U311" i="1"/>
  <c r="T311" i="1"/>
  <c r="AL311" i="1" s="1" a="1"/>
  <c r="AL311" i="1" s="1"/>
  <c r="T311" i="1" a="1"/>
  <c r="S311" i="1"/>
  <c r="R311" i="1" a="1"/>
  <c r="R311" i="1" s="1"/>
  <c r="P311" i="1"/>
  <c r="N311" i="1"/>
  <c r="AJ310" i="1"/>
  <c r="AK310" i="1" s="1"/>
  <c r="AJ310" i="1" a="1"/>
  <c r="AI310" i="1" a="1"/>
  <c r="AI310" i="1" s="1"/>
  <c r="AH310" i="1"/>
  <c r="AG310" i="1" s="1"/>
  <c r="AF310" i="1"/>
  <c r="Z310" i="1" s="1"/>
  <c r="AE310" i="1"/>
  <c r="AA310" i="1"/>
  <c r="Y310" i="1"/>
  <c r="V310" i="1"/>
  <c r="U310" i="1"/>
  <c r="T310" i="1"/>
  <c r="AL310" i="1" s="1" a="1"/>
  <c r="AL310" i="1" s="1"/>
  <c r="AM310" i="1" s="1"/>
  <c r="T310" i="1" a="1"/>
  <c r="S310" i="1"/>
  <c r="R310" i="1"/>
  <c r="R310" i="1" a="1"/>
  <c r="P310" i="1"/>
  <c r="N310" i="1"/>
  <c r="AJ309" i="1" a="1"/>
  <c r="AJ309" i="1" s="1"/>
  <c r="AK309" i="1" s="1"/>
  <c r="AE309" i="1"/>
  <c r="AF309" i="1" s="1"/>
  <c r="Y309" i="1" s="1"/>
  <c r="T309" i="1"/>
  <c r="T309" i="1" a="1"/>
  <c r="S309" i="1"/>
  <c r="R309" i="1" a="1"/>
  <c r="R309" i="1" s="1"/>
  <c r="P309" i="1"/>
  <c r="N309" i="1"/>
  <c r="AJ308" i="1" a="1"/>
  <c r="AJ308" i="1" s="1"/>
  <c r="AF308" i="1"/>
  <c r="AE308" i="1"/>
  <c r="T308" i="1" a="1"/>
  <c r="T308" i="1" s="1"/>
  <c r="S308" i="1"/>
  <c r="R308" i="1" a="1"/>
  <c r="R308" i="1" s="1"/>
  <c r="P308" i="1"/>
  <c r="N308" i="1"/>
  <c r="AL307" i="1"/>
  <c r="AJ307" i="1" a="1"/>
  <c r="AJ307" i="1" s="1"/>
  <c r="AK307" i="1" s="1"/>
  <c r="AE307" i="1"/>
  <c r="AF307" i="1" s="1"/>
  <c r="U307" i="1"/>
  <c r="T307" i="1"/>
  <c r="AL307" i="1" s="1" a="1"/>
  <c r="T307" i="1" a="1"/>
  <c r="S307" i="1"/>
  <c r="R307" i="1"/>
  <c r="R307" i="1" a="1"/>
  <c r="P307" i="1"/>
  <c r="N307" i="1"/>
  <c r="I307" i="1"/>
  <c r="AJ306" i="1" a="1"/>
  <c r="AJ306" i="1" s="1"/>
  <c r="AE306" i="1"/>
  <c r="AF306" i="1" s="1"/>
  <c r="T306" i="1"/>
  <c r="AL306" i="1" s="1" a="1"/>
  <c r="AL306" i="1" s="1"/>
  <c r="T306" i="1" a="1"/>
  <c r="S306" i="1"/>
  <c r="R306" i="1"/>
  <c r="R306" i="1" a="1"/>
  <c r="P306" i="1"/>
  <c r="N306" i="1"/>
  <c r="I306" i="1"/>
  <c r="AL305" i="1" a="1"/>
  <c r="AL305" i="1" s="1"/>
  <c r="AM305" i="1" s="1"/>
  <c r="AJ305" i="1" a="1"/>
  <c r="AJ305" i="1" s="1"/>
  <c r="AK305" i="1" s="1"/>
  <c r="AE305" i="1"/>
  <c r="AF305" i="1" s="1"/>
  <c r="T305" i="1"/>
  <c r="T305" i="1" a="1"/>
  <c r="S305" i="1"/>
  <c r="R305" i="1"/>
  <c r="R305" i="1" a="1"/>
  <c r="P305" i="1"/>
  <c r="N305" i="1"/>
  <c r="I305" i="1"/>
  <c r="AJ304" i="1" a="1"/>
  <c r="AJ304" i="1" s="1"/>
  <c r="AE304" i="1"/>
  <c r="AF304" i="1" s="1"/>
  <c r="T304" i="1"/>
  <c r="AL304" i="1" s="1" a="1"/>
  <c r="AL304" i="1" s="1"/>
  <c r="T304" i="1" a="1"/>
  <c r="S304" i="1"/>
  <c r="R304" i="1" a="1"/>
  <c r="R304" i="1" s="1"/>
  <c r="P304" i="1"/>
  <c r="N304" i="1"/>
  <c r="I304" i="1"/>
  <c r="AM303" i="1"/>
  <c r="AL303" i="1"/>
  <c r="AN303" i="1" s="1"/>
  <c r="AJ303" i="1"/>
  <c r="AK303" i="1" s="1"/>
  <c r="AJ303" i="1" a="1"/>
  <c r="AE303" i="1"/>
  <c r="AF303" i="1" s="1"/>
  <c r="Y303" i="1" s="1"/>
  <c r="AA303" i="1"/>
  <c r="Z303" i="1"/>
  <c r="AH303" i="1" s="1"/>
  <c r="AI303" i="1" s="1" a="1"/>
  <c r="AI303" i="1" s="1"/>
  <c r="V303" i="1"/>
  <c r="U303" i="1"/>
  <c r="T303" i="1"/>
  <c r="AL303" i="1" s="1" a="1"/>
  <c r="T303" i="1" a="1"/>
  <c r="S303" i="1"/>
  <c r="R303" i="1" a="1"/>
  <c r="R303" i="1" s="1"/>
  <c r="P303" i="1"/>
  <c r="N303" i="1"/>
  <c r="I303" i="1"/>
  <c r="AL302" i="1"/>
  <c r="AL302" i="1" a="1"/>
  <c r="AJ302" i="1"/>
  <c r="AK302" i="1" s="1"/>
  <c r="AJ302" i="1" a="1"/>
  <c r="AF302" i="1"/>
  <c r="AE302" i="1"/>
  <c r="Z302" i="1"/>
  <c r="AH302" i="1" s="1"/>
  <c r="T302" i="1"/>
  <c r="U302" i="1" s="1"/>
  <c r="T302" i="1" a="1"/>
  <c r="S302" i="1"/>
  <c r="R302" i="1" a="1"/>
  <c r="R302" i="1" s="1"/>
  <c r="P302" i="1"/>
  <c r="N302" i="1"/>
  <c r="I302" i="1"/>
  <c r="AL301" i="1"/>
  <c r="AL301" i="1" a="1"/>
  <c r="AJ301" i="1"/>
  <c r="AK301" i="1" s="1"/>
  <c r="AJ301" i="1" a="1"/>
  <c r="AF301" i="1"/>
  <c r="Z301" i="1" s="1"/>
  <c r="AH301" i="1" s="1"/>
  <c r="AE301" i="1"/>
  <c r="V301" i="1"/>
  <c r="T301" i="1"/>
  <c r="U301" i="1" s="1"/>
  <c r="T301" i="1" a="1"/>
  <c r="S301" i="1"/>
  <c r="R301" i="1" a="1"/>
  <c r="R301" i="1" s="1"/>
  <c r="P301" i="1"/>
  <c r="N301" i="1"/>
  <c r="I301" i="1"/>
  <c r="AL300" i="1"/>
  <c r="AL300" i="1" a="1"/>
  <c r="AJ300" i="1" a="1"/>
  <c r="AJ300" i="1" s="1"/>
  <c r="AK300" i="1" s="1"/>
  <c r="AF300" i="1"/>
  <c r="Y300" i="1" s="1"/>
  <c r="AE300" i="1"/>
  <c r="V300" i="1"/>
  <c r="T300" i="1"/>
  <c r="U300" i="1" s="1"/>
  <c r="T300" i="1" a="1"/>
  <c r="S300" i="1"/>
  <c r="R300" i="1" a="1"/>
  <c r="R300" i="1" s="1"/>
  <c r="P300" i="1"/>
  <c r="N300" i="1"/>
  <c r="I300" i="1"/>
  <c r="AK299" i="1"/>
  <c r="AJ299" i="1" a="1"/>
  <c r="AJ299" i="1" s="1"/>
  <c r="AE299" i="1"/>
  <c r="AF299" i="1" s="1"/>
  <c r="AA299" i="1"/>
  <c r="Z299" i="1"/>
  <c r="AH299" i="1" s="1"/>
  <c r="Y299" i="1"/>
  <c r="V299" i="1"/>
  <c r="U299" i="1"/>
  <c r="T299" i="1"/>
  <c r="AL299" i="1" s="1" a="1"/>
  <c r="AL299" i="1" s="1"/>
  <c r="T299" i="1" a="1"/>
  <c r="S299" i="1"/>
  <c r="R299" i="1"/>
  <c r="R299" i="1" a="1"/>
  <c r="P299" i="1"/>
  <c r="N299" i="1"/>
  <c r="I299" i="1"/>
  <c r="AK298" i="1"/>
  <c r="AJ298" i="1" a="1"/>
  <c r="AJ298" i="1" s="1"/>
  <c r="AI298" i="1"/>
  <c r="AI298" i="1" a="1"/>
  <c r="AF298" i="1"/>
  <c r="AE298" i="1"/>
  <c r="AA298" i="1"/>
  <c r="Z298" i="1"/>
  <c r="AH298" i="1" s="1"/>
  <c r="AG298" i="1" s="1"/>
  <c r="Y298" i="1"/>
  <c r="V298" i="1"/>
  <c r="T298" i="1"/>
  <c r="U298" i="1" s="1"/>
  <c r="T298" i="1" a="1"/>
  <c r="S298" i="1"/>
  <c r="R298" i="1" a="1"/>
  <c r="R298" i="1" s="1"/>
  <c r="P298" i="1"/>
  <c r="N298" i="1"/>
  <c r="I298" i="1"/>
  <c r="AJ297" i="1" a="1"/>
  <c r="AJ297" i="1" s="1"/>
  <c r="AK297" i="1" s="1"/>
  <c r="AI297" i="1" a="1"/>
  <c r="AI297" i="1" s="1"/>
  <c r="AH297" i="1"/>
  <c r="AG297" i="1" s="1"/>
  <c r="AF297" i="1"/>
  <c r="Y297" i="1" s="1"/>
  <c r="AE297" i="1"/>
  <c r="AA297" i="1"/>
  <c r="Z297" i="1"/>
  <c r="V297" i="1"/>
  <c r="U297" i="1"/>
  <c r="T297" i="1"/>
  <c r="AL297" i="1" s="1" a="1"/>
  <c r="AL297" i="1" s="1"/>
  <c r="T297" i="1" a="1"/>
  <c r="S297" i="1"/>
  <c r="R297" i="1" a="1"/>
  <c r="R297" i="1" s="1"/>
  <c r="P297" i="1"/>
  <c r="N297" i="1"/>
  <c r="I297" i="1"/>
  <c r="AK296" i="1"/>
  <c r="AJ296" i="1" a="1"/>
  <c r="AJ296" i="1" s="1"/>
  <c r="AI296" i="1" a="1"/>
  <c r="AI296" i="1" s="1"/>
  <c r="AF296" i="1"/>
  <c r="AA296" i="1" s="1"/>
  <c r="AE296" i="1"/>
  <c r="Z296" i="1"/>
  <c r="AH296" i="1" s="1"/>
  <c r="AG296" i="1" s="1"/>
  <c r="Y296" i="1"/>
  <c r="V296" i="1"/>
  <c r="U296" i="1"/>
  <c r="T296" i="1"/>
  <c r="AL296" i="1" s="1" a="1"/>
  <c r="AL296" i="1" s="1"/>
  <c r="T296" i="1" a="1"/>
  <c r="S296" i="1"/>
  <c r="R296" i="1" a="1"/>
  <c r="R296" i="1" s="1"/>
  <c r="P296" i="1"/>
  <c r="N296" i="1"/>
  <c r="I296" i="1"/>
  <c r="AJ295" i="1" a="1"/>
  <c r="AJ295" i="1" s="1"/>
  <c r="AK295" i="1" s="1"/>
  <c r="AE295" i="1"/>
  <c r="AF295" i="1" s="1"/>
  <c r="Z295" i="1" s="1"/>
  <c r="AH295" i="1" s="1"/>
  <c r="AA295" i="1"/>
  <c r="Y295" i="1"/>
  <c r="T295" i="1"/>
  <c r="U295" i="1" s="1"/>
  <c r="T295" i="1" a="1"/>
  <c r="S295" i="1"/>
  <c r="R295" i="1"/>
  <c r="R295" i="1" a="1"/>
  <c r="P295" i="1"/>
  <c r="N295" i="1"/>
  <c r="I295" i="1"/>
  <c r="AJ294" i="1" a="1"/>
  <c r="AJ294" i="1" s="1"/>
  <c r="AF294" i="1"/>
  <c r="AA294" i="1" s="1"/>
  <c r="AE294" i="1"/>
  <c r="Y294" i="1"/>
  <c r="T294" i="1" a="1"/>
  <c r="T294" i="1" s="1"/>
  <c r="S294" i="1"/>
  <c r="R294" i="1" a="1"/>
  <c r="R294" i="1" s="1"/>
  <c r="P294" i="1"/>
  <c r="N294" i="1"/>
  <c r="AJ293" i="1" a="1"/>
  <c r="AJ293" i="1" s="1"/>
  <c r="AE293" i="1"/>
  <c r="AF293" i="1" s="1"/>
  <c r="T293" i="1"/>
  <c r="AL293" i="1" s="1" a="1"/>
  <c r="AL293" i="1" s="1"/>
  <c r="T293" i="1" a="1"/>
  <c r="S293" i="1"/>
  <c r="R293" i="1"/>
  <c r="R293" i="1" a="1"/>
  <c r="P293" i="1"/>
  <c r="N293" i="1"/>
  <c r="AJ292" i="1"/>
  <c r="AJ292" i="1" a="1"/>
  <c r="AE292" i="1"/>
  <c r="AF292" i="1" s="1"/>
  <c r="AA292" i="1"/>
  <c r="T292" i="1" a="1"/>
  <c r="T292" i="1" s="1"/>
  <c r="AL292" i="1" s="1" a="1"/>
  <c r="AL292" i="1" s="1"/>
  <c r="S292" i="1"/>
  <c r="R292" i="1"/>
  <c r="R292" i="1" a="1"/>
  <c r="P292" i="1"/>
  <c r="N292" i="1"/>
  <c r="I292" i="1"/>
  <c r="AL291" i="1" a="1"/>
  <c r="AL291" i="1" s="1"/>
  <c r="AN291" i="1" s="1"/>
  <c r="AK291" i="1"/>
  <c r="AJ291" i="1" a="1"/>
  <c r="AJ291" i="1" s="1"/>
  <c r="AG291" i="1"/>
  <c r="AE291" i="1"/>
  <c r="AF291" i="1" s="1"/>
  <c r="Z291" i="1"/>
  <c r="AH291" i="1" s="1"/>
  <c r="AI291" i="1" s="1" a="1"/>
  <c r="AI291" i="1" s="1"/>
  <c r="T291" i="1" a="1"/>
  <c r="T291" i="1" s="1"/>
  <c r="S291" i="1"/>
  <c r="R291" i="1" a="1"/>
  <c r="R291" i="1" s="1"/>
  <c r="P291" i="1"/>
  <c r="N291" i="1"/>
  <c r="AL290" i="1" a="1"/>
  <c r="AL290" i="1" s="1"/>
  <c r="AJ290" i="1" a="1"/>
  <c r="AJ290" i="1" s="1"/>
  <c r="AK290" i="1" s="1"/>
  <c r="AF290" i="1"/>
  <c r="AE290" i="1"/>
  <c r="AA290" i="1"/>
  <c r="Z290" i="1"/>
  <c r="AH290" i="1" s="1"/>
  <c r="Y290" i="1"/>
  <c r="V290" i="1"/>
  <c r="T290" i="1"/>
  <c r="U290" i="1" s="1"/>
  <c r="T290" i="1" a="1"/>
  <c r="S290" i="1"/>
  <c r="R290" i="1" a="1"/>
  <c r="R290" i="1" s="1"/>
  <c r="P290" i="1"/>
  <c r="N290" i="1"/>
  <c r="AK289" i="1"/>
  <c r="AJ289" i="1" a="1"/>
  <c r="AJ289" i="1" s="1"/>
  <c r="AE289" i="1"/>
  <c r="AF289" i="1" s="1"/>
  <c r="AA289" i="1"/>
  <c r="Z289" i="1"/>
  <c r="AH289" i="1" s="1"/>
  <c r="Y289" i="1"/>
  <c r="V289" i="1"/>
  <c r="U289" i="1"/>
  <c r="T289" i="1"/>
  <c r="AL289" i="1" s="1" a="1"/>
  <c r="AL289" i="1" s="1"/>
  <c r="T289" i="1" a="1"/>
  <c r="S289" i="1"/>
  <c r="R289" i="1"/>
  <c r="R289" i="1" a="1"/>
  <c r="P289" i="1"/>
  <c r="N289" i="1"/>
  <c r="AJ288" i="1"/>
  <c r="AK288" i="1" s="1"/>
  <c r="AJ288" i="1" a="1"/>
  <c r="AE288" i="1"/>
  <c r="AF288" i="1" s="1"/>
  <c r="Z288" i="1"/>
  <c r="AH288" i="1" s="1"/>
  <c r="AG288" i="1" s="1"/>
  <c r="V288" i="1"/>
  <c r="U288" i="1"/>
  <c r="T288" i="1" a="1"/>
  <c r="T288" i="1" s="1"/>
  <c r="AL288" i="1" s="1" a="1"/>
  <c r="AL288" i="1" s="1"/>
  <c r="S288" i="1"/>
  <c r="R288" i="1"/>
  <c r="R288" i="1" a="1"/>
  <c r="P288" i="1"/>
  <c r="N288" i="1"/>
  <c r="AJ287" i="1"/>
  <c r="AJ287" i="1" a="1"/>
  <c r="AF287" i="1"/>
  <c r="AE287" i="1"/>
  <c r="V287" i="1"/>
  <c r="T287" i="1" a="1"/>
  <c r="T287" i="1" s="1"/>
  <c r="S287" i="1"/>
  <c r="R287" i="1"/>
  <c r="R287" i="1" a="1"/>
  <c r="P287" i="1"/>
  <c r="N287" i="1"/>
  <c r="AL286" i="1" a="1"/>
  <c r="AL286" i="1" s="1"/>
  <c r="AN286" i="1" s="1"/>
  <c r="AK286" i="1"/>
  <c r="AJ286" i="1"/>
  <c r="AJ286" i="1" a="1"/>
  <c r="AE286" i="1"/>
  <c r="AF286" i="1" s="1"/>
  <c r="AA286" i="1"/>
  <c r="T286" i="1" a="1"/>
  <c r="T286" i="1" s="1"/>
  <c r="S286" i="1"/>
  <c r="R286" i="1"/>
  <c r="R286" i="1" a="1"/>
  <c r="P286" i="1"/>
  <c r="N286" i="1"/>
  <c r="AL285" i="1"/>
  <c r="AL285" i="1" a="1"/>
  <c r="AJ285" i="1"/>
  <c r="AK285" i="1" s="1"/>
  <c r="AJ285" i="1" a="1"/>
  <c r="AF285" i="1"/>
  <c r="Y285" i="1" s="1"/>
  <c r="AE285" i="1"/>
  <c r="V285" i="1"/>
  <c r="T285" i="1"/>
  <c r="U285" i="1" s="1"/>
  <c r="T285" i="1" a="1"/>
  <c r="S285" i="1"/>
  <c r="R285" i="1" a="1"/>
  <c r="R285" i="1" s="1"/>
  <c r="P285" i="1"/>
  <c r="N285" i="1"/>
  <c r="AL284" i="1" a="1"/>
  <c r="AL284" i="1" s="1"/>
  <c r="AJ284" i="1"/>
  <c r="AK284" i="1" s="1"/>
  <c r="AJ284" i="1" a="1"/>
  <c r="AF284" i="1"/>
  <c r="Z284" i="1" s="1"/>
  <c r="AH284" i="1" s="1"/>
  <c r="AE284" i="1"/>
  <c r="V284" i="1"/>
  <c r="T284" i="1"/>
  <c r="U284" i="1" s="1"/>
  <c r="T284" i="1" a="1"/>
  <c r="S284" i="1"/>
  <c r="R284" i="1"/>
  <c r="R284" i="1" a="1"/>
  <c r="P284" i="1"/>
  <c r="N284" i="1"/>
  <c r="AJ283" i="1" a="1"/>
  <c r="AJ283" i="1" s="1"/>
  <c r="AE283" i="1"/>
  <c r="AF283" i="1" s="1"/>
  <c r="Y283" i="1"/>
  <c r="V283" i="1"/>
  <c r="T283" i="1" a="1"/>
  <c r="T283" i="1" s="1"/>
  <c r="U283" i="1" s="1"/>
  <c r="S283" i="1"/>
  <c r="R283" i="1" a="1"/>
  <c r="R283" i="1" s="1"/>
  <c r="P283" i="1"/>
  <c r="N283" i="1"/>
  <c r="AJ282" i="1" a="1"/>
  <c r="AJ282" i="1" s="1"/>
  <c r="AK282" i="1" s="1"/>
  <c r="AI282" i="1" a="1"/>
  <c r="AI282" i="1" s="1"/>
  <c r="AH282" i="1"/>
  <c r="AG282" i="1" s="1"/>
  <c r="AF282" i="1"/>
  <c r="AA282" i="1" s="1"/>
  <c r="AE282" i="1"/>
  <c r="Z282" i="1"/>
  <c r="Y282" i="1"/>
  <c r="V282" i="1"/>
  <c r="U282" i="1"/>
  <c r="T282" i="1"/>
  <c r="AL282" i="1" s="1" a="1"/>
  <c r="AL282" i="1" s="1"/>
  <c r="AM282" i="1" s="1"/>
  <c r="T282" i="1" a="1"/>
  <c r="S282" i="1"/>
  <c r="R282" i="1" a="1"/>
  <c r="R282" i="1" s="1"/>
  <c r="P282" i="1"/>
  <c r="N282" i="1"/>
  <c r="AJ281" i="1" a="1"/>
  <c r="AJ281" i="1" s="1"/>
  <c r="AK281" i="1" s="1"/>
  <c r="AI281" i="1" a="1"/>
  <c r="AI281" i="1" s="1"/>
  <c r="AH281" i="1"/>
  <c r="AG281" i="1" s="1"/>
  <c r="AE281" i="1"/>
  <c r="AF281" i="1" s="1"/>
  <c r="Z281" i="1" s="1"/>
  <c r="AA281" i="1"/>
  <c r="Y281" i="1"/>
  <c r="T281" i="1"/>
  <c r="T281" i="1" a="1"/>
  <c r="S281" i="1"/>
  <c r="R281" i="1"/>
  <c r="R281" i="1" a="1"/>
  <c r="P281" i="1"/>
  <c r="N281" i="1"/>
  <c r="AJ280" i="1"/>
  <c r="AK280" i="1" s="1"/>
  <c r="AJ280" i="1" a="1"/>
  <c r="AF280" i="1"/>
  <c r="AE280" i="1"/>
  <c r="T280" i="1" a="1"/>
  <c r="T280" i="1" s="1"/>
  <c r="S280" i="1"/>
  <c r="R280" i="1"/>
  <c r="R280" i="1" a="1"/>
  <c r="P280" i="1"/>
  <c r="N280" i="1"/>
  <c r="AL279" i="1" a="1"/>
  <c r="AL279" i="1" s="1"/>
  <c r="AM279" i="1" s="1"/>
  <c r="AK279" i="1"/>
  <c r="AJ279" i="1"/>
  <c r="AJ279" i="1" a="1"/>
  <c r="AE279" i="1"/>
  <c r="AF279" i="1" s="1"/>
  <c r="AA279" i="1" s="1"/>
  <c r="T279" i="1" a="1"/>
  <c r="T279" i="1" s="1"/>
  <c r="S279" i="1"/>
  <c r="R279" i="1" a="1"/>
  <c r="R279" i="1" s="1"/>
  <c r="P279" i="1"/>
  <c r="N279" i="1"/>
  <c r="AJ278" i="1" a="1"/>
  <c r="AJ278" i="1" s="1"/>
  <c r="AK278" i="1" s="1"/>
  <c r="AE278" i="1"/>
  <c r="AF278" i="1" s="1"/>
  <c r="AA278" i="1" s="1"/>
  <c r="Z278" i="1"/>
  <c r="AH278" i="1" s="1"/>
  <c r="Y278" i="1"/>
  <c r="T278" i="1" a="1"/>
  <c r="T278" i="1" s="1"/>
  <c r="AL278" i="1" s="1" a="1"/>
  <c r="AL278" i="1" s="1"/>
  <c r="S278" i="1"/>
  <c r="R278" i="1"/>
  <c r="R278" i="1" a="1"/>
  <c r="P278" i="1"/>
  <c r="N278" i="1"/>
  <c r="AJ277" i="1" a="1"/>
  <c r="AJ277" i="1" s="1"/>
  <c r="AK277" i="1" s="1"/>
  <c r="AI277" i="1" a="1"/>
  <c r="AI277" i="1" s="1"/>
  <c r="AH277" i="1"/>
  <c r="AG277" i="1" s="1"/>
  <c r="AF277" i="1"/>
  <c r="Y277" i="1" s="1"/>
  <c r="AE277" i="1"/>
  <c r="AA277" i="1"/>
  <c r="Z277" i="1"/>
  <c r="V277" i="1"/>
  <c r="U277" i="1"/>
  <c r="T277" i="1"/>
  <c r="AL277" i="1" s="1" a="1"/>
  <c r="AL277" i="1" s="1"/>
  <c r="T277" i="1" a="1"/>
  <c r="S277" i="1"/>
  <c r="R277" i="1" a="1"/>
  <c r="R277" i="1" s="1"/>
  <c r="P277" i="1"/>
  <c r="N277" i="1"/>
  <c r="AN276" i="1"/>
  <c r="AJ276" i="1"/>
  <c r="AK276" i="1" s="1"/>
  <c r="AJ276" i="1" a="1"/>
  <c r="AI276" i="1"/>
  <c r="AI276" i="1" a="1"/>
  <c r="AH276" i="1"/>
  <c r="AG276" i="1" s="1"/>
  <c r="AF276" i="1"/>
  <c r="Z276" i="1" s="1"/>
  <c r="AE276" i="1"/>
  <c r="AA276" i="1"/>
  <c r="Y276" i="1"/>
  <c r="V276" i="1"/>
  <c r="U276" i="1"/>
  <c r="T276" i="1"/>
  <c r="AL276" i="1" s="1" a="1"/>
  <c r="AL276" i="1" s="1"/>
  <c r="AM276" i="1" s="1"/>
  <c r="T276" i="1" a="1"/>
  <c r="S276" i="1"/>
  <c r="R276" i="1"/>
  <c r="R276" i="1" a="1"/>
  <c r="P276" i="1"/>
  <c r="N276" i="1"/>
  <c r="AJ275" i="1" a="1"/>
  <c r="AJ275" i="1" s="1"/>
  <c r="AE275" i="1"/>
  <c r="AF275" i="1" s="1"/>
  <c r="Y275" i="1"/>
  <c r="U275" i="1"/>
  <c r="T275" i="1"/>
  <c r="T275" i="1" a="1"/>
  <c r="S275" i="1"/>
  <c r="R275" i="1" a="1"/>
  <c r="R275" i="1" s="1"/>
  <c r="P275" i="1"/>
  <c r="N275" i="1"/>
  <c r="AJ274" i="1" a="1"/>
  <c r="AJ274" i="1" s="1"/>
  <c r="AF274" i="1"/>
  <c r="AE274" i="1"/>
  <c r="T274" i="1" a="1"/>
  <c r="T274" i="1" s="1"/>
  <c r="S274" i="1"/>
  <c r="R274" i="1" a="1"/>
  <c r="R274" i="1" s="1"/>
  <c r="P274" i="1"/>
  <c r="N274" i="1"/>
  <c r="AJ273" i="1"/>
  <c r="AJ273" i="1" a="1"/>
  <c r="AF273" i="1"/>
  <c r="AA273" i="1" s="1"/>
  <c r="AE273" i="1"/>
  <c r="Y273" i="1"/>
  <c r="T273" i="1"/>
  <c r="T273" i="1" a="1"/>
  <c r="S273" i="1"/>
  <c r="R273" i="1"/>
  <c r="R273" i="1" a="1"/>
  <c r="P273" i="1"/>
  <c r="N273" i="1"/>
  <c r="AJ272" i="1" a="1"/>
  <c r="AJ272" i="1" s="1"/>
  <c r="AK272" i="1" s="1"/>
  <c r="AI272" i="1" a="1"/>
  <c r="AI272" i="1" s="1"/>
  <c r="AH272" i="1"/>
  <c r="AG272" i="1" s="1"/>
  <c r="AE272" i="1"/>
  <c r="AF272" i="1" s="1"/>
  <c r="Z272" i="1"/>
  <c r="V272" i="1"/>
  <c r="U272" i="1"/>
  <c r="T272" i="1"/>
  <c r="AL272" i="1" s="1" a="1"/>
  <c r="AL272" i="1" s="1"/>
  <c r="AN272" i="1" s="1"/>
  <c r="T272" i="1" a="1"/>
  <c r="S272" i="1"/>
  <c r="R272" i="1" a="1"/>
  <c r="R272" i="1" s="1"/>
  <c r="P272" i="1"/>
  <c r="N272" i="1"/>
  <c r="AJ271" i="1"/>
  <c r="AK271" i="1" s="1"/>
  <c r="AJ271" i="1" a="1"/>
  <c r="AI271" i="1"/>
  <c r="AI271" i="1" a="1"/>
  <c r="AH271" i="1"/>
  <c r="AG271" i="1" s="1"/>
  <c r="AF271" i="1"/>
  <c r="AE271" i="1"/>
  <c r="AA271" i="1"/>
  <c r="Z271" i="1"/>
  <c r="Y271" i="1"/>
  <c r="V271" i="1"/>
  <c r="T271" i="1" a="1"/>
  <c r="T271" i="1" s="1"/>
  <c r="S271" i="1"/>
  <c r="R271" i="1"/>
  <c r="R271" i="1" a="1"/>
  <c r="P271" i="1"/>
  <c r="N271" i="1"/>
  <c r="AJ270" i="1" a="1"/>
  <c r="AJ270" i="1" s="1"/>
  <c r="AK270" i="1" s="1"/>
  <c r="AE270" i="1"/>
  <c r="AF270" i="1" s="1"/>
  <c r="AA270" i="1" s="1"/>
  <c r="V270" i="1"/>
  <c r="T270" i="1"/>
  <c r="U270" i="1" s="1"/>
  <c r="T270" i="1" a="1"/>
  <c r="S270" i="1"/>
  <c r="R270" i="1" a="1"/>
  <c r="R270" i="1" s="1"/>
  <c r="P270" i="1"/>
  <c r="N270" i="1"/>
  <c r="AL269" i="1" a="1"/>
  <c r="AL269" i="1" s="1"/>
  <c r="AJ269" i="1" a="1"/>
  <c r="AJ269" i="1" s="1"/>
  <c r="AK269" i="1" s="1"/>
  <c r="AF269" i="1"/>
  <c r="Y269" i="1" s="1"/>
  <c r="AE269" i="1"/>
  <c r="T269" i="1" a="1"/>
  <c r="T269" i="1" s="1"/>
  <c r="S269" i="1"/>
  <c r="R269" i="1" a="1"/>
  <c r="R269" i="1" s="1"/>
  <c r="P269" i="1"/>
  <c r="N269" i="1"/>
  <c r="AJ268" i="1" a="1"/>
  <c r="AJ268" i="1" s="1"/>
  <c r="AK268" i="1" s="1"/>
  <c r="AE268" i="1"/>
  <c r="AF268" i="1" s="1"/>
  <c r="Y268" i="1" s="1"/>
  <c r="AA268" i="1"/>
  <c r="Z268" i="1"/>
  <c r="AH268" i="1" s="1"/>
  <c r="AI268" i="1" s="1" a="1"/>
  <c r="AI268" i="1" s="1"/>
  <c r="T268" i="1"/>
  <c r="T268" i="1" a="1"/>
  <c r="S268" i="1"/>
  <c r="R268" i="1" a="1"/>
  <c r="R268" i="1" s="1"/>
  <c r="P268" i="1"/>
  <c r="N268" i="1"/>
  <c r="AM267" i="1"/>
  <c r="AL267" i="1" a="1"/>
  <c r="AL267" i="1" s="1"/>
  <c r="AN267" i="1" s="1"/>
  <c r="AJ267" i="1"/>
  <c r="AJ267" i="1" a="1"/>
  <c r="AE267" i="1"/>
  <c r="AF267" i="1" s="1"/>
  <c r="U267" i="1"/>
  <c r="T267" i="1" a="1"/>
  <c r="T267" i="1" s="1"/>
  <c r="V267" i="1" s="1"/>
  <c r="S267" i="1"/>
  <c r="R267" i="1"/>
  <c r="R267" i="1" a="1"/>
  <c r="P267" i="1"/>
  <c r="N267" i="1"/>
  <c r="AJ266" i="1" a="1"/>
  <c r="AJ266" i="1" s="1"/>
  <c r="AK266" i="1" s="1"/>
  <c r="AE266" i="1"/>
  <c r="AF266" i="1" s="1"/>
  <c r="T266" i="1"/>
  <c r="U266" i="1" s="1"/>
  <c r="T266" i="1" a="1"/>
  <c r="S266" i="1"/>
  <c r="R266" i="1" a="1"/>
  <c r="R266" i="1" s="1"/>
  <c r="P266" i="1"/>
  <c r="N266" i="1"/>
  <c r="AJ265" i="1"/>
  <c r="AJ265" i="1" a="1"/>
  <c r="AF265" i="1"/>
  <c r="Y265" i="1" s="1"/>
  <c r="AE265" i="1"/>
  <c r="T265" i="1" a="1"/>
  <c r="T265" i="1" s="1"/>
  <c r="S265" i="1"/>
  <c r="R265" i="1"/>
  <c r="R265" i="1" a="1"/>
  <c r="P265" i="1"/>
  <c r="N265" i="1"/>
  <c r="AJ264" i="1" a="1"/>
  <c r="AJ264" i="1" s="1"/>
  <c r="AE264" i="1"/>
  <c r="AF264" i="1" s="1"/>
  <c r="Z264" i="1" s="1"/>
  <c r="AH264" i="1" s="1"/>
  <c r="T264" i="1"/>
  <c r="AL264" i="1" s="1" a="1"/>
  <c r="AL264" i="1" s="1"/>
  <c r="T264" i="1" a="1"/>
  <c r="S264" i="1"/>
  <c r="R264" i="1" a="1"/>
  <c r="R264" i="1" s="1"/>
  <c r="P264" i="1"/>
  <c r="N264" i="1"/>
  <c r="AM263" i="1"/>
  <c r="AJ263" i="1"/>
  <c r="AK263" i="1" s="1"/>
  <c r="AJ263" i="1" a="1"/>
  <c r="AH263" i="1"/>
  <c r="AG263" i="1" s="1"/>
  <c r="AF263" i="1"/>
  <c r="AE263" i="1"/>
  <c r="AA263" i="1"/>
  <c r="Z263" i="1"/>
  <c r="Y263" i="1"/>
  <c r="V263" i="1"/>
  <c r="T263" i="1" a="1"/>
  <c r="T263" i="1" s="1"/>
  <c r="AL263" i="1" s="1" a="1"/>
  <c r="AL263" i="1" s="1"/>
  <c r="AN263" i="1" s="1"/>
  <c r="S263" i="1"/>
  <c r="R263" i="1"/>
  <c r="R263" i="1" a="1"/>
  <c r="P263" i="1"/>
  <c r="N263" i="1"/>
  <c r="AJ262" i="1" a="1"/>
  <c r="AJ262" i="1" s="1"/>
  <c r="AK262" i="1" s="1"/>
  <c r="AE262" i="1"/>
  <c r="AF262" i="1" s="1"/>
  <c r="AA262" i="1" s="1"/>
  <c r="Z262" i="1"/>
  <c r="AH262" i="1" s="1"/>
  <c r="AG262" i="1" s="1"/>
  <c r="Y262" i="1"/>
  <c r="V262" i="1"/>
  <c r="T262" i="1"/>
  <c r="U262" i="1" s="1"/>
  <c r="T262" i="1" a="1"/>
  <c r="S262" i="1"/>
  <c r="R262" i="1" a="1"/>
  <c r="R262" i="1" s="1"/>
  <c r="P262" i="1"/>
  <c r="N262" i="1"/>
  <c r="AJ261" i="1"/>
  <c r="AJ261" i="1" a="1"/>
  <c r="AF261" i="1"/>
  <c r="AE261" i="1"/>
  <c r="AA261" i="1"/>
  <c r="Z261" i="1"/>
  <c r="AH261" i="1" s="1"/>
  <c r="Y261" i="1"/>
  <c r="T261" i="1" a="1"/>
  <c r="T261" i="1" s="1"/>
  <c r="S261" i="1"/>
  <c r="R261" i="1"/>
  <c r="R261" i="1" a="1"/>
  <c r="P261" i="1"/>
  <c r="N261" i="1"/>
  <c r="AJ260" i="1"/>
  <c r="AK260" i="1" s="1"/>
  <c r="AJ260" i="1" a="1"/>
  <c r="AE260" i="1"/>
  <c r="AF260" i="1" s="1"/>
  <c r="Y260" i="1" s="1"/>
  <c r="AA260" i="1"/>
  <c r="Z260" i="1"/>
  <c r="AH260" i="1" s="1"/>
  <c r="AI260" i="1" s="1" a="1"/>
  <c r="AI260" i="1" s="1"/>
  <c r="T260" i="1"/>
  <c r="T260" i="1" a="1"/>
  <c r="S260" i="1"/>
  <c r="R260" i="1" a="1"/>
  <c r="R260" i="1" s="1"/>
  <c r="P260" i="1"/>
  <c r="N260" i="1"/>
  <c r="AJ259" i="1"/>
  <c r="AK259" i="1" s="1"/>
  <c r="AJ259" i="1" a="1"/>
  <c r="AE259" i="1"/>
  <c r="AF259" i="1" s="1"/>
  <c r="T259" i="1" a="1"/>
  <c r="T259" i="1" s="1"/>
  <c r="V259" i="1" s="1"/>
  <c r="S259" i="1"/>
  <c r="R259" i="1"/>
  <c r="R259" i="1" a="1"/>
  <c r="P259" i="1"/>
  <c r="N259" i="1"/>
  <c r="AJ258" i="1" a="1"/>
  <c r="AJ258" i="1" s="1"/>
  <c r="AE258" i="1"/>
  <c r="AF258" i="1" s="1"/>
  <c r="T258" i="1" a="1"/>
  <c r="T258" i="1" s="1"/>
  <c r="S258" i="1"/>
  <c r="R258" i="1" a="1"/>
  <c r="R258" i="1" s="1"/>
  <c r="P258" i="1"/>
  <c r="N258" i="1"/>
  <c r="AL257" i="1" a="1"/>
  <c r="AL257" i="1" s="1"/>
  <c r="AJ257" i="1"/>
  <c r="AK257" i="1" s="1"/>
  <c r="AJ257" i="1" a="1"/>
  <c r="AF257" i="1"/>
  <c r="AE257" i="1"/>
  <c r="Y257" i="1"/>
  <c r="U257" i="1"/>
  <c r="T257" i="1"/>
  <c r="V257" i="1" s="1"/>
  <c r="T257" i="1" a="1"/>
  <c r="S257" i="1"/>
  <c r="R257" i="1"/>
  <c r="R257" i="1" a="1"/>
  <c r="P257" i="1"/>
  <c r="N257" i="1"/>
  <c r="AN256" i="1"/>
  <c r="AM256" i="1"/>
  <c r="AL256" i="1"/>
  <c r="AJ256" i="1" a="1"/>
  <c r="AJ256" i="1" s="1"/>
  <c r="AE256" i="1"/>
  <c r="AF256" i="1" s="1"/>
  <c r="Z256" i="1"/>
  <c r="AH256" i="1" s="1"/>
  <c r="V256" i="1"/>
  <c r="U256" i="1"/>
  <c r="T256" i="1"/>
  <c r="AL256" i="1" s="1" a="1"/>
  <c r="T256" i="1" a="1"/>
  <c r="S256" i="1"/>
  <c r="R256" i="1" a="1"/>
  <c r="R256" i="1" s="1"/>
  <c r="P256" i="1"/>
  <c r="N256" i="1"/>
  <c r="AN255" i="1"/>
  <c r="AJ255" i="1"/>
  <c r="AJ255" i="1" a="1"/>
  <c r="AH255" i="1"/>
  <c r="AG255" i="1" s="1"/>
  <c r="AF255" i="1"/>
  <c r="AE255" i="1"/>
  <c r="Z255" i="1"/>
  <c r="Y255" i="1"/>
  <c r="T255" i="1"/>
  <c r="AL255" i="1" s="1" a="1"/>
  <c r="AL255" i="1" s="1"/>
  <c r="AM255" i="1" s="1"/>
  <c r="T255" i="1" a="1"/>
  <c r="S255" i="1"/>
  <c r="R255" i="1" a="1"/>
  <c r="R255" i="1" s="1"/>
  <c r="P255" i="1"/>
  <c r="N255" i="1"/>
  <c r="AM254" i="1"/>
  <c r="AJ254" i="1"/>
  <c r="AK254" i="1" s="1"/>
  <c r="AJ254" i="1" a="1"/>
  <c r="AI254" i="1"/>
  <c r="AI254" i="1" a="1"/>
  <c r="AH254" i="1"/>
  <c r="AG254" i="1" s="1"/>
  <c r="AF254" i="1"/>
  <c r="AE254" i="1"/>
  <c r="AA254" i="1"/>
  <c r="Z254" i="1"/>
  <c r="Y254" i="1"/>
  <c r="V254" i="1"/>
  <c r="U254" i="1"/>
  <c r="T254" i="1" a="1"/>
  <c r="T254" i="1" s="1"/>
  <c r="AL254" i="1" s="1" a="1"/>
  <c r="AL254" i="1" s="1"/>
  <c r="AN254" i="1" s="1"/>
  <c r="S254" i="1"/>
  <c r="R254" i="1"/>
  <c r="R254" i="1" a="1"/>
  <c r="P254" i="1"/>
  <c r="N254" i="1"/>
  <c r="AK253" i="1"/>
  <c r="AJ253" i="1" a="1"/>
  <c r="AJ253" i="1" s="1"/>
  <c r="AE253" i="1"/>
  <c r="AF253" i="1" s="1"/>
  <c r="AA253" i="1" s="1"/>
  <c r="Z253" i="1"/>
  <c r="AH253" i="1" s="1"/>
  <c r="AG253" i="1" s="1"/>
  <c r="Y253" i="1"/>
  <c r="V253" i="1"/>
  <c r="T253" i="1"/>
  <c r="U253" i="1" s="1"/>
  <c r="T253" i="1" a="1"/>
  <c r="S253" i="1"/>
  <c r="R253" i="1" a="1"/>
  <c r="R253" i="1" s="1"/>
  <c r="P253" i="1"/>
  <c r="N253" i="1"/>
  <c r="AJ252" i="1"/>
  <c r="AJ252" i="1" a="1"/>
  <c r="AF252" i="1"/>
  <c r="AE252" i="1"/>
  <c r="AA252" i="1"/>
  <c r="Z252" i="1"/>
  <c r="AH252" i="1" s="1"/>
  <c r="Y252" i="1"/>
  <c r="T252" i="1" a="1"/>
  <c r="T252" i="1" s="1"/>
  <c r="S252" i="1"/>
  <c r="R252" i="1"/>
  <c r="R252" i="1" a="1"/>
  <c r="P252" i="1"/>
  <c r="N252" i="1"/>
  <c r="AJ251" i="1"/>
  <c r="AK251" i="1" s="1"/>
  <c r="AJ251" i="1" a="1"/>
  <c r="AE251" i="1"/>
  <c r="AF251" i="1" s="1"/>
  <c r="Y251" i="1" s="1"/>
  <c r="AA251" i="1"/>
  <c r="Z251" i="1"/>
  <c r="AH251" i="1" s="1"/>
  <c r="AI251" i="1" s="1" a="1"/>
  <c r="AI251" i="1" s="1"/>
  <c r="T251" i="1"/>
  <c r="T251" i="1" a="1"/>
  <c r="S251" i="1"/>
  <c r="R251" i="1"/>
  <c r="R251" i="1" a="1"/>
  <c r="P251" i="1"/>
  <c r="N251" i="1"/>
  <c r="AJ250" i="1"/>
  <c r="AK250" i="1" s="1"/>
  <c r="AJ250" i="1" a="1"/>
  <c r="AE250" i="1"/>
  <c r="AF250" i="1" s="1"/>
  <c r="T250" i="1" a="1"/>
  <c r="T250" i="1" s="1"/>
  <c r="V250" i="1" s="1"/>
  <c r="S250" i="1"/>
  <c r="R250" i="1"/>
  <c r="R250" i="1" a="1"/>
  <c r="P250" i="1"/>
  <c r="N250" i="1"/>
  <c r="AJ249" i="1" a="1"/>
  <c r="AJ249" i="1" s="1"/>
  <c r="AE249" i="1"/>
  <c r="AF249" i="1" s="1"/>
  <c r="T249" i="1" a="1"/>
  <c r="T249" i="1" s="1"/>
  <c r="S249" i="1"/>
  <c r="R249" i="1" a="1"/>
  <c r="R249" i="1" s="1"/>
  <c r="P249" i="1"/>
  <c r="N249" i="1"/>
  <c r="AJ248" i="1"/>
  <c r="AK248" i="1" s="1"/>
  <c r="AJ248" i="1" a="1"/>
  <c r="AF248" i="1"/>
  <c r="AE248" i="1"/>
  <c r="Y248" i="1"/>
  <c r="U248" i="1"/>
  <c r="T248" i="1"/>
  <c r="V248" i="1" s="1"/>
  <c r="T248" i="1" a="1"/>
  <c r="S248" i="1"/>
  <c r="R248" i="1"/>
  <c r="R248" i="1" a="1"/>
  <c r="P248" i="1"/>
  <c r="N248" i="1"/>
  <c r="AN247" i="1"/>
  <c r="AM247" i="1"/>
  <c r="AL247" i="1"/>
  <c r="AJ247" i="1" a="1"/>
  <c r="AJ247" i="1" s="1"/>
  <c r="AE247" i="1"/>
  <c r="AF247" i="1" s="1"/>
  <c r="Z247" i="1"/>
  <c r="AH247" i="1" s="1"/>
  <c r="V247" i="1"/>
  <c r="U247" i="1"/>
  <c r="T247" i="1"/>
  <c r="AL247" i="1" s="1" a="1"/>
  <c r="T247" i="1" a="1"/>
  <c r="S247" i="1"/>
  <c r="R247" i="1" a="1"/>
  <c r="R247" i="1" s="1"/>
  <c r="P247" i="1"/>
  <c r="N247" i="1"/>
  <c r="AN246" i="1"/>
  <c r="AJ246" i="1"/>
  <c r="AJ246" i="1" a="1"/>
  <c r="AH246" i="1"/>
  <c r="AG246" i="1" s="1"/>
  <c r="AF246" i="1"/>
  <c r="AE246" i="1"/>
  <c r="AA246" i="1"/>
  <c r="Z246" i="1"/>
  <c r="Y246" i="1"/>
  <c r="T246" i="1" a="1"/>
  <c r="T246" i="1" s="1"/>
  <c r="AL246" i="1" s="1" a="1"/>
  <c r="AL246" i="1" s="1"/>
  <c r="AM246" i="1" s="1"/>
  <c r="S246" i="1"/>
  <c r="R246" i="1"/>
  <c r="R246" i="1" a="1"/>
  <c r="P246" i="1"/>
  <c r="N246" i="1"/>
  <c r="AJ245" i="1" a="1"/>
  <c r="AJ245" i="1" s="1"/>
  <c r="AK245" i="1" s="1"/>
  <c r="AE245" i="1"/>
  <c r="AF245" i="1" s="1"/>
  <c r="AA245" i="1" s="1"/>
  <c r="V245" i="1"/>
  <c r="T245" i="1"/>
  <c r="U245" i="1" s="1"/>
  <c r="T245" i="1" a="1"/>
  <c r="S245" i="1"/>
  <c r="R245" i="1" a="1"/>
  <c r="R245" i="1" s="1"/>
  <c r="P245" i="1"/>
  <c r="N245" i="1"/>
  <c r="AJ244" i="1" a="1"/>
  <c r="AJ244" i="1" s="1"/>
  <c r="AK244" i="1" s="1"/>
  <c r="AF244" i="1"/>
  <c r="AA244" i="1" s="1"/>
  <c r="AE244" i="1"/>
  <c r="T244" i="1" a="1"/>
  <c r="T244" i="1" s="1"/>
  <c r="AL244" i="1" s="1" a="1"/>
  <c r="AL244" i="1" s="1"/>
  <c r="S244" i="1"/>
  <c r="R244" i="1" a="1"/>
  <c r="R244" i="1" s="1"/>
  <c r="P244" i="1"/>
  <c r="N244" i="1"/>
  <c r="AJ243" i="1" a="1"/>
  <c r="AJ243" i="1" s="1"/>
  <c r="AK243" i="1" s="1"/>
  <c r="AE243" i="1"/>
  <c r="AF243" i="1" s="1"/>
  <c r="Y243" i="1" s="1"/>
  <c r="T243" i="1"/>
  <c r="T243" i="1" a="1"/>
  <c r="S243" i="1"/>
  <c r="R243" i="1" a="1"/>
  <c r="R243" i="1" s="1"/>
  <c r="P243" i="1"/>
  <c r="N243" i="1"/>
  <c r="AM242" i="1"/>
  <c r="AL242" i="1" a="1"/>
  <c r="AL242" i="1" s="1"/>
  <c r="AN242" i="1" s="1"/>
  <c r="AJ242" i="1"/>
  <c r="AK242" i="1" s="1"/>
  <c r="AJ242" i="1" a="1"/>
  <c r="AF242" i="1"/>
  <c r="AA242" i="1" s="1"/>
  <c r="AE242" i="1"/>
  <c r="U242" i="1"/>
  <c r="T242" i="1" a="1"/>
  <c r="T242" i="1" s="1"/>
  <c r="V242" i="1" s="1"/>
  <c r="S242" i="1"/>
  <c r="R242" i="1"/>
  <c r="R242" i="1" a="1"/>
  <c r="P242" i="1"/>
  <c r="N242" i="1"/>
  <c r="AJ241" i="1" a="1"/>
  <c r="AJ241" i="1" s="1"/>
  <c r="AF241" i="1"/>
  <c r="AE241" i="1"/>
  <c r="T241" i="1" a="1"/>
  <c r="T241" i="1" s="1"/>
  <c r="S241" i="1"/>
  <c r="R241" i="1" a="1"/>
  <c r="R241" i="1" s="1"/>
  <c r="P241" i="1"/>
  <c r="N241" i="1"/>
  <c r="AJ240" i="1"/>
  <c r="AJ240" i="1" a="1"/>
  <c r="AF240" i="1"/>
  <c r="Y240" i="1" s="1"/>
  <c r="AE240" i="1"/>
  <c r="T240" i="1" a="1"/>
  <c r="T240" i="1" s="1"/>
  <c r="S240" i="1"/>
  <c r="R240" i="1"/>
  <c r="R240" i="1" a="1"/>
  <c r="P240" i="1"/>
  <c r="N240" i="1"/>
  <c r="AJ239" i="1" a="1"/>
  <c r="AJ239" i="1" s="1"/>
  <c r="AE239" i="1"/>
  <c r="AF239" i="1" s="1"/>
  <c r="Z239" i="1"/>
  <c r="AH239" i="1" s="1"/>
  <c r="T239" i="1"/>
  <c r="AL239" i="1" s="1" a="1"/>
  <c r="AL239" i="1" s="1"/>
  <c r="T239" i="1" a="1"/>
  <c r="S239" i="1"/>
  <c r="R239" i="1" a="1"/>
  <c r="R239" i="1" s="1"/>
  <c r="P239" i="1"/>
  <c r="N239" i="1"/>
  <c r="AN238" i="1"/>
  <c r="AM238" i="1"/>
  <c r="AJ238" i="1"/>
  <c r="AK238" i="1" s="1"/>
  <c r="AJ238" i="1" a="1"/>
  <c r="AH238" i="1"/>
  <c r="AG238" i="1" s="1"/>
  <c r="AF238" i="1"/>
  <c r="AE238" i="1"/>
  <c r="AA238" i="1"/>
  <c r="Z238" i="1"/>
  <c r="Y238" i="1"/>
  <c r="V238" i="1"/>
  <c r="T238" i="1" a="1"/>
  <c r="T238" i="1" s="1"/>
  <c r="AL238" i="1" s="1" a="1"/>
  <c r="AL238" i="1" s="1"/>
  <c r="S238" i="1"/>
  <c r="R238" i="1"/>
  <c r="R238" i="1" a="1"/>
  <c r="P238" i="1"/>
  <c r="N238" i="1"/>
  <c r="AJ237" i="1" a="1"/>
  <c r="AJ237" i="1" s="1"/>
  <c r="AK237" i="1" s="1"/>
  <c r="AE237" i="1"/>
  <c r="AF237" i="1" s="1"/>
  <c r="AA237" i="1" s="1"/>
  <c r="Z237" i="1"/>
  <c r="AH237" i="1" s="1"/>
  <c r="AG237" i="1" s="1"/>
  <c r="Y237" i="1"/>
  <c r="V237" i="1"/>
  <c r="T237" i="1"/>
  <c r="U237" i="1" s="1"/>
  <c r="T237" i="1" a="1"/>
  <c r="S237" i="1"/>
  <c r="R237" i="1" a="1"/>
  <c r="R237" i="1" s="1"/>
  <c r="P237" i="1"/>
  <c r="N237" i="1"/>
  <c r="AL236" i="1" a="1"/>
  <c r="AL236" i="1" s="1"/>
  <c r="AJ236" i="1"/>
  <c r="AJ236" i="1" a="1"/>
  <c r="AF236" i="1"/>
  <c r="AE236" i="1"/>
  <c r="AA236" i="1"/>
  <c r="Z236" i="1"/>
  <c r="AH236" i="1" s="1"/>
  <c r="Y236" i="1"/>
  <c r="T236" i="1" a="1"/>
  <c r="T236" i="1" s="1"/>
  <c r="S236" i="1"/>
  <c r="R236" i="1" a="1"/>
  <c r="R236" i="1" s="1"/>
  <c r="P236" i="1"/>
  <c r="N236" i="1"/>
  <c r="AJ235" i="1"/>
  <c r="AJ235" i="1" a="1"/>
  <c r="AE235" i="1"/>
  <c r="AF235" i="1" s="1"/>
  <c r="Y235" i="1" s="1"/>
  <c r="AA235" i="1"/>
  <c r="Z235" i="1"/>
  <c r="AH235" i="1" s="1"/>
  <c r="AI235" i="1" s="1" a="1"/>
  <c r="AI235" i="1" s="1"/>
  <c r="T235" i="1"/>
  <c r="T235" i="1" a="1"/>
  <c r="S235" i="1"/>
  <c r="R235" i="1" a="1"/>
  <c r="R235" i="1" s="1"/>
  <c r="P235" i="1"/>
  <c r="N235" i="1"/>
  <c r="AL234" i="1" a="1"/>
  <c r="AL234" i="1" s="1"/>
  <c r="AJ234" i="1"/>
  <c r="AJ234" i="1" a="1"/>
  <c r="AE234" i="1"/>
  <c r="AF234" i="1" s="1"/>
  <c r="U234" i="1"/>
  <c r="T234" i="1" a="1"/>
  <c r="T234" i="1" s="1"/>
  <c r="V234" i="1" s="1"/>
  <c r="S234" i="1"/>
  <c r="R234" i="1"/>
  <c r="R234" i="1" a="1"/>
  <c r="P234" i="1"/>
  <c r="N234" i="1"/>
  <c r="AJ233" i="1" a="1"/>
  <c r="AJ233" i="1" s="1"/>
  <c r="AE233" i="1"/>
  <c r="AF233" i="1" s="1"/>
  <c r="V233" i="1"/>
  <c r="T233" i="1"/>
  <c r="U233" i="1" s="1"/>
  <c r="T233" i="1" a="1"/>
  <c r="S233" i="1"/>
  <c r="R233" i="1" a="1"/>
  <c r="R233" i="1" s="1"/>
  <c r="P233" i="1"/>
  <c r="N233" i="1"/>
  <c r="AJ232" i="1"/>
  <c r="AJ232" i="1" a="1"/>
  <c r="AF232" i="1"/>
  <c r="AE232" i="1"/>
  <c r="Y232" i="1"/>
  <c r="T232" i="1" a="1"/>
  <c r="T232" i="1" s="1"/>
  <c r="S232" i="1"/>
  <c r="R232" i="1"/>
  <c r="R232" i="1" a="1"/>
  <c r="P232" i="1"/>
  <c r="N232" i="1"/>
  <c r="AJ231" i="1" a="1"/>
  <c r="AJ231" i="1" s="1"/>
  <c r="AE231" i="1"/>
  <c r="AF231" i="1" s="1"/>
  <c r="Z231" i="1" s="1"/>
  <c r="AH231" i="1" s="1"/>
  <c r="AI231" i="1" s="1" a="1"/>
  <c r="AI231" i="1" s="1"/>
  <c r="T231" i="1"/>
  <c r="AL231" i="1" s="1" a="1"/>
  <c r="AL231" i="1" s="1"/>
  <c r="T231" i="1" a="1"/>
  <c r="S231" i="1"/>
  <c r="R231" i="1" a="1"/>
  <c r="R231" i="1" s="1"/>
  <c r="P231" i="1"/>
  <c r="N231" i="1"/>
  <c r="AJ230" i="1"/>
  <c r="AJ230" i="1" a="1"/>
  <c r="AI230" i="1" a="1"/>
  <c r="AI230" i="1" s="1"/>
  <c r="AH230" i="1"/>
  <c r="AG230" i="1" s="1"/>
  <c r="AF230" i="1"/>
  <c r="AE230" i="1"/>
  <c r="AA230" i="1"/>
  <c r="Z230" i="1"/>
  <c r="Y230" i="1"/>
  <c r="U230" i="1"/>
  <c r="T230" i="1" a="1"/>
  <c r="T230" i="1" s="1"/>
  <c r="AL230" i="1" s="1" a="1"/>
  <c r="AL230" i="1" s="1"/>
  <c r="AN230" i="1" s="1"/>
  <c r="S230" i="1"/>
  <c r="R230" i="1"/>
  <c r="R230" i="1" a="1"/>
  <c r="P230" i="1"/>
  <c r="N230" i="1"/>
  <c r="AJ229" i="1" a="1"/>
  <c r="AJ229" i="1" s="1"/>
  <c r="AK229" i="1" s="1"/>
  <c r="AE229" i="1"/>
  <c r="AF229" i="1" s="1"/>
  <c r="AA229" i="1" s="1"/>
  <c r="Z229" i="1"/>
  <c r="AH229" i="1" s="1"/>
  <c r="AG229" i="1" s="1"/>
  <c r="Y229" i="1"/>
  <c r="V229" i="1"/>
  <c r="T229" i="1"/>
  <c r="U229" i="1" s="1"/>
  <c r="T229" i="1" a="1"/>
  <c r="S229" i="1"/>
  <c r="R229" i="1" a="1"/>
  <c r="R229" i="1" s="1"/>
  <c r="P229" i="1"/>
  <c r="N229" i="1"/>
  <c r="AJ228" i="1" a="1"/>
  <c r="AJ228" i="1" s="1"/>
  <c r="AK228" i="1" s="1"/>
  <c r="AF228" i="1"/>
  <c r="Z228" i="1" s="1"/>
  <c r="AH228" i="1" s="1"/>
  <c r="AE228" i="1"/>
  <c r="Y228" i="1"/>
  <c r="T228" i="1" a="1"/>
  <c r="T228" i="1" s="1"/>
  <c r="S228" i="1"/>
  <c r="R228" i="1"/>
  <c r="R228" i="1" a="1"/>
  <c r="P228" i="1"/>
  <c r="N228" i="1"/>
  <c r="AJ227" i="1" a="1"/>
  <c r="AJ227" i="1" s="1"/>
  <c r="AK227" i="1" s="1"/>
  <c r="AE227" i="1"/>
  <c r="AF227" i="1" s="1"/>
  <c r="Y227" i="1" s="1"/>
  <c r="T227" i="1"/>
  <c r="T227" i="1" a="1"/>
  <c r="S227" i="1"/>
  <c r="R227" i="1"/>
  <c r="R227" i="1" a="1"/>
  <c r="P227" i="1"/>
  <c r="N227" i="1"/>
  <c r="AJ226" i="1"/>
  <c r="AK226" i="1" s="1"/>
  <c r="AJ226" i="1" a="1"/>
  <c r="AF226" i="1"/>
  <c r="AA226" i="1" s="1"/>
  <c r="AE226" i="1"/>
  <c r="T226" i="1" a="1"/>
  <c r="T226" i="1" s="1"/>
  <c r="V226" i="1" s="1"/>
  <c r="S226" i="1"/>
  <c r="R226" i="1"/>
  <c r="R226" i="1" a="1"/>
  <c r="P226" i="1"/>
  <c r="N226" i="1"/>
  <c r="AJ225" i="1" a="1"/>
  <c r="AJ225" i="1" s="1"/>
  <c r="AK225" i="1" s="1"/>
  <c r="AE225" i="1"/>
  <c r="AF225" i="1" s="1"/>
  <c r="T225" i="1" a="1"/>
  <c r="T225" i="1" s="1"/>
  <c r="S225" i="1"/>
  <c r="R225" i="1" a="1"/>
  <c r="R225" i="1" s="1"/>
  <c r="P225" i="1"/>
  <c r="N225" i="1"/>
  <c r="AJ224" i="1"/>
  <c r="AJ224" i="1" a="1"/>
  <c r="AF224" i="1"/>
  <c r="AE224" i="1"/>
  <c r="Y224" i="1"/>
  <c r="T224" i="1" a="1"/>
  <c r="T224" i="1" s="1"/>
  <c r="S224" i="1"/>
  <c r="R224" i="1"/>
  <c r="R224" i="1" a="1"/>
  <c r="P224" i="1"/>
  <c r="N224" i="1"/>
  <c r="AM223" i="1"/>
  <c r="AL223" i="1"/>
  <c r="AN223" i="1" s="1"/>
  <c r="AJ223" i="1" a="1"/>
  <c r="AJ223" i="1" s="1"/>
  <c r="AE223" i="1"/>
  <c r="AF223" i="1" s="1"/>
  <c r="Z223" i="1"/>
  <c r="AH223" i="1" s="1"/>
  <c r="V223" i="1"/>
  <c r="U223" i="1"/>
  <c r="T223" i="1"/>
  <c r="AL223" i="1" s="1" a="1"/>
  <c r="T223" i="1" a="1"/>
  <c r="S223" i="1"/>
  <c r="R223" i="1" a="1"/>
  <c r="R223" i="1" s="1"/>
  <c r="P223" i="1"/>
  <c r="N223" i="1"/>
  <c r="AN222" i="1"/>
  <c r="AM222" i="1"/>
  <c r="AJ222" i="1"/>
  <c r="AJ222" i="1" a="1"/>
  <c r="AH222" i="1"/>
  <c r="AG222" i="1" s="1"/>
  <c r="AF222" i="1"/>
  <c r="AE222" i="1"/>
  <c r="AA222" i="1"/>
  <c r="Z222" i="1"/>
  <c r="Y222" i="1"/>
  <c r="T222" i="1" a="1"/>
  <c r="T222" i="1" s="1"/>
  <c r="AL222" i="1" s="1" a="1"/>
  <c r="AL222" i="1" s="1"/>
  <c r="S222" i="1"/>
  <c r="R222" i="1"/>
  <c r="R222" i="1" a="1"/>
  <c r="P222" i="1"/>
  <c r="N222" i="1"/>
  <c r="AJ221" i="1" a="1"/>
  <c r="AJ221" i="1" s="1"/>
  <c r="AK221" i="1" s="1"/>
  <c r="AE221" i="1"/>
  <c r="AF221" i="1" s="1"/>
  <c r="V221" i="1"/>
  <c r="T221" i="1"/>
  <c r="U221" i="1" s="1"/>
  <c r="T221" i="1" a="1"/>
  <c r="S221" i="1"/>
  <c r="R221" i="1" a="1"/>
  <c r="R221" i="1" s="1"/>
  <c r="P221" i="1"/>
  <c r="N221" i="1"/>
  <c r="AJ220" i="1" a="1"/>
  <c r="AJ220" i="1" s="1"/>
  <c r="AK220" i="1" s="1"/>
  <c r="AF220" i="1"/>
  <c r="Z220" i="1" s="1"/>
  <c r="AH220" i="1" s="1"/>
  <c r="AE220" i="1"/>
  <c r="AA220" i="1"/>
  <c r="T220" i="1" a="1"/>
  <c r="T220" i="1" s="1"/>
  <c r="S220" i="1"/>
  <c r="R220" i="1" a="1"/>
  <c r="R220" i="1" s="1"/>
  <c r="P220" i="1"/>
  <c r="N220" i="1"/>
  <c r="AJ219" i="1" a="1"/>
  <c r="AJ219" i="1" s="1"/>
  <c r="AK219" i="1" s="1"/>
  <c r="AE219" i="1"/>
  <c r="AF219" i="1" s="1"/>
  <c r="Y219" i="1" s="1"/>
  <c r="AA219" i="1"/>
  <c r="Z219" i="1"/>
  <c r="AH219" i="1" s="1"/>
  <c r="T219" i="1"/>
  <c r="T219" i="1" a="1"/>
  <c r="S219" i="1"/>
  <c r="R219" i="1" a="1"/>
  <c r="R219" i="1" s="1"/>
  <c r="P219" i="1"/>
  <c r="N219" i="1"/>
  <c r="AM218" i="1"/>
  <c r="AL218" i="1" a="1"/>
  <c r="AL218" i="1" s="1"/>
  <c r="AN218" i="1" s="1"/>
  <c r="AJ218" i="1"/>
  <c r="AK218" i="1" s="1"/>
  <c r="AJ218" i="1" a="1"/>
  <c r="AE218" i="1"/>
  <c r="AF218" i="1" s="1"/>
  <c r="AA218" i="1" s="1"/>
  <c r="U218" i="1"/>
  <c r="T218" i="1" a="1"/>
  <c r="T218" i="1" s="1"/>
  <c r="V218" i="1" s="1"/>
  <c r="S218" i="1"/>
  <c r="R218" i="1"/>
  <c r="R218" i="1" a="1"/>
  <c r="P218" i="1"/>
  <c r="N218" i="1"/>
  <c r="AJ217" i="1" a="1"/>
  <c r="AJ217" i="1" s="1"/>
  <c r="AE217" i="1"/>
  <c r="AF217" i="1" s="1"/>
  <c r="T217" i="1" a="1"/>
  <c r="T217" i="1" s="1"/>
  <c r="S217" i="1"/>
  <c r="R217" i="1" a="1"/>
  <c r="R217" i="1" s="1"/>
  <c r="P217" i="1"/>
  <c r="N217" i="1"/>
  <c r="AJ216" i="1"/>
  <c r="AJ216" i="1" a="1"/>
  <c r="AF216" i="1"/>
  <c r="AE216" i="1"/>
  <c r="T216" i="1" a="1"/>
  <c r="T216" i="1" s="1"/>
  <c r="S216" i="1"/>
  <c r="R216" i="1"/>
  <c r="R216" i="1" a="1"/>
  <c r="P216" i="1"/>
  <c r="N216" i="1"/>
  <c r="AJ215" i="1" a="1"/>
  <c r="AJ215" i="1" s="1"/>
  <c r="AI215" i="1" a="1"/>
  <c r="AI215" i="1" s="1"/>
  <c r="AH215" i="1"/>
  <c r="AG215" i="1" s="1"/>
  <c r="AE215" i="1"/>
  <c r="AF215" i="1" s="1"/>
  <c r="Z215" i="1"/>
  <c r="T215" i="1"/>
  <c r="AL215" i="1" s="1" a="1"/>
  <c r="AL215" i="1" s="1"/>
  <c r="T215" i="1" a="1"/>
  <c r="S215" i="1"/>
  <c r="R215" i="1" a="1"/>
  <c r="R215" i="1" s="1"/>
  <c r="P215" i="1"/>
  <c r="N215" i="1"/>
  <c r="AN214" i="1"/>
  <c r="AM214" i="1"/>
  <c r="AJ214" i="1"/>
  <c r="AK214" i="1" s="1"/>
  <c r="AJ214" i="1" a="1"/>
  <c r="AI214" i="1"/>
  <c r="AI214" i="1" a="1"/>
  <c r="AH214" i="1"/>
  <c r="AG214" i="1" s="1"/>
  <c r="AF214" i="1"/>
  <c r="AE214" i="1"/>
  <c r="AA214" i="1"/>
  <c r="Z214" i="1"/>
  <c r="Y214" i="1"/>
  <c r="V214" i="1"/>
  <c r="U214" i="1"/>
  <c r="T214" i="1" a="1"/>
  <c r="T214" i="1" s="1"/>
  <c r="AL214" i="1" s="1" a="1"/>
  <c r="AL214" i="1" s="1"/>
  <c r="S214" i="1"/>
  <c r="R214" i="1"/>
  <c r="R214" i="1" a="1"/>
  <c r="P214" i="1"/>
  <c r="N214" i="1"/>
  <c r="AK213" i="1"/>
  <c r="AJ213" i="1" a="1"/>
  <c r="AJ213" i="1" s="1"/>
  <c r="AE213" i="1"/>
  <c r="AF213" i="1" s="1"/>
  <c r="AA213" i="1" s="1"/>
  <c r="Z213" i="1"/>
  <c r="AH213" i="1" s="1"/>
  <c r="AG213" i="1" s="1"/>
  <c r="Y213" i="1"/>
  <c r="V213" i="1"/>
  <c r="T213" i="1"/>
  <c r="U213" i="1" s="1"/>
  <c r="T213" i="1" a="1"/>
  <c r="S213" i="1"/>
  <c r="R213" i="1" a="1"/>
  <c r="R213" i="1" s="1"/>
  <c r="P213" i="1"/>
  <c r="N213" i="1"/>
  <c r="AJ212" i="1"/>
  <c r="AK212" i="1" s="1"/>
  <c r="AJ212" i="1" a="1"/>
  <c r="AF212" i="1"/>
  <c r="AE212" i="1"/>
  <c r="AA212" i="1"/>
  <c r="Z212" i="1"/>
  <c r="AH212" i="1" s="1"/>
  <c r="Y212" i="1"/>
  <c r="T212" i="1" a="1"/>
  <c r="T212" i="1" s="1"/>
  <c r="S212" i="1"/>
  <c r="R212" i="1" a="1"/>
  <c r="R212" i="1" s="1"/>
  <c r="P212" i="1"/>
  <c r="N212" i="1"/>
  <c r="AK211" i="1"/>
  <c r="AJ211" i="1"/>
  <c r="AJ211" i="1" a="1"/>
  <c r="AE211" i="1"/>
  <c r="AF211" i="1" s="1"/>
  <c r="Y211" i="1" s="1"/>
  <c r="AA211" i="1"/>
  <c r="Z211" i="1"/>
  <c r="AH211" i="1" s="1"/>
  <c r="AI211" i="1" s="1" a="1"/>
  <c r="AI211" i="1" s="1"/>
  <c r="T211" i="1"/>
  <c r="T211" i="1" a="1"/>
  <c r="S211" i="1"/>
  <c r="R211" i="1"/>
  <c r="R211" i="1" a="1"/>
  <c r="P211" i="1"/>
  <c r="N211" i="1"/>
  <c r="AJ210" i="1"/>
  <c r="AK210" i="1" s="1"/>
  <c r="AJ210" i="1" a="1"/>
  <c r="AE210" i="1"/>
  <c r="AF210" i="1" s="1"/>
  <c r="T210" i="1" a="1"/>
  <c r="T210" i="1" s="1"/>
  <c r="S210" i="1"/>
  <c r="R210" i="1"/>
  <c r="R210" i="1" a="1"/>
  <c r="P210" i="1"/>
  <c r="N210" i="1"/>
  <c r="AJ209" i="1" a="1"/>
  <c r="AJ209" i="1" s="1"/>
  <c r="AE209" i="1"/>
  <c r="AF209" i="1" s="1"/>
  <c r="T209" i="1" a="1"/>
  <c r="T209" i="1" s="1"/>
  <c r="S209" i="1"/>
  <c r="R209" i="1" a="1"/>
  <c r="R209" i="1" s="1"/>
  <c r="P209" i="1"/>
  <c r="N209" i="1"/>
  <c r="AL208" i="1" a="1"/>
  <c r="AL208" i="1" s="1"/>
  <c r="AJ208" i="1"/>
  <c r="AK208" i="1" s="1"/>
  <c r="AJ208" i="1" a="1"/>
  <c r="AF208" i="1"/>
  <c r="AE208" i="1"/>
  <c r="Y208" i="1"/>
  <c r="U208" i="1"/>
  <c r="T208" i="1"/>
  <c r="V208" i="1" s="1"/>
  <c r="T208" i="1" a="1"/>
  <c r="S208" i="1"/>
  <c r="R208" i="1"/>
  <c r="R208" i="1" a="1"/>
  <c r="P208" i="1"/>
  <c r="N208" i="1"/>
  <c r="AJ207" i="1" a="1"/>
  <c r="AJ207" i="1" s="1"/>
  <c r="AE207" i="1"/>
  <c r="AF207" i="1" s="1"/>
  <c r="Z207" i="1" s="1"/>
  <c r="AH207" i="1" s="1"/>
  <c r="V207" i="1"/>
  <c r="T207" i="1"/>
  <c r="AL207" i="1" s="1" a="1"/>
  <c r="AL207" i="1" s="1"/>
  <c r="AM207" i="1" s="1"/>
  <c r="T207" i="1" a="1"/>
  <c r="S207" i="1"/>
  <c r="R207" i="1" a="1"/>
  <c r="R207" i="1" s="1"/>
  <c r="P207" i="1"/>
  <c r="N207" i="1"/>
  <c r="AJ206" i="1"/>
  <c r="AJ206" i="1" a="1"/>
  <c r="AH206" i="1"/>
  <c r="AF206" i="1"/>
  <c r="AE206" i="1"/>
  <c r="AA206" i="1"/>
  <c r="Z206" i="1"/>
  <c r="Y206" i="1"/>
  <c r="T206" i="1" a="1"/>
  <c r="T206" i="1" s="1"/>
  <c r="S206" i="1"/>
  <c r="R206" i="1"/>
  <c r="R206" i="1" a="1"/>
  <c r="P206" i="1"/>
  <c r="N206" i="1"/>
  <c r="AJ205" i="1" a="1"/>
  <c r="AJ205" i="1" s="1"/>
  <c r="AK205" i="1" s="1"/>
  <c r="AI205" i="1"/>
  <c r="AI205" i="1" a="1"/>
  <c r="AE205" i="1"/>
  <c r="AF205" i="1" s="1"/>
  <c r="AA205" i="1" s="1"/>
  <c r="Z205" i="1"/>
  <c r="AH205" i="1" s="1"/>
  <c r="AG205" i="1" s="1"/>
  <c r="Y205" i="1"/>
  <c r="V205" i="1"/>
  <c r="T205" i="1"/>
  <c r="U205" i="1" s="1"/>
  <c r="T205" i="1" a="1"/>
  <c r="S205" i="1"/>
  <c r="R205" i="1" a="1"/>
  <c r="R205" i="1" s="1"/>
  <c r="P205" i="1"/>
  <c r="N205" i="1"/>
  <c r="AJ204" i="1" a="1"/>
  <c r="AJ204" i="1" s="1"/>
  <c r="AK204" i="1" s="1"/>
  <c r="AF204" i="1"/>
  <c r="AE204" i="1"/>
  <c r="T204" i="1" a="1"/>
  <c r="T204" i="1" s="1"/>
  <c r="S204" i="1"/>
  <c r="R204" i="1" a="1"/>
  <c r="R204" i="1" s="1"/>
  <c r="P204" i="1"/>
  <c r="N204" i="1"/>
  <c r="AJ203" i="1" a="1"/>
  <c r="AJ203" i="1" s="1"/>
  <c r="AK203" i="1" s="1"/>
  <c r="AE203" i="1"/>
  <c r="AF203" i="1" s="1"/>
  <c r="T203" i="1"/>
  <c r="T203" i="1" a="1"/>
  <c r="S203" i="1"/>
  <c r="R203" i="1" a="1"/>
  <c r="R203" i="1" s="1"/>
  <c r="P203" i="1"/>
  <c r="N203" i="1"/>
  <c r="AJ202" i="1"/>
  <c r="AK202" i="1" s="1"/>
  <c r="AJ202" i="1" a="1"/>
  <c r="AF202" i="1"/>
  <c r="AE202" i="1"/>
  <c r="T202" i="1" a="1"/>
  <c r="T202" i="1" s="1"/>
  <c r="V202" i="1" s="1"/>
  <c r="S202" i="1"/>
  <c r="R202" i="1"/>
  <c r="R202" i="1" a="1"/>
  <c r="P202" i="1"/>
  <c r="N202" i="1"/>
  <c r="AJ201" i="1" a="1"/>
  <c r="AJ201" i="1" s="1"/>
  <c r="AF201" i="1"/>
  <c r="AE201" i="1"/>
  <c r="T201" i="1" a="1"/>
  <c r="T201" i="1" s="1"/>
  <c r="S201" i="1"/>
  <c r="R201" i="1" a="1"/>
  <c r="R201" i="1" s="1"/>
  <c r="P201" i="1"/>
  <c r="N201" i="1"/>
  <c r="AJ200" i="1"/>
  <c r="AJ200" i="1" a="1"/>
  <c r="AF200" i="1"/>
  <c r="AE200" i="1"/>
  <c r="Y200" i="1"/>
  <c r="T200" i="1" a="1"/>
  <c r="T200" i="1" s="1"/>
  <c r="S200" i="1"/>
  <c r="R200" i="1"/>
  <c r="R200" i="1" a="1"/>
  <c r="P200" i="1"/>
  <c r="N200" i="1"/>
  <c r="AJ199" i="1" a="1"/>
  <c r="AJ199" i="1" s="1"/>
  <c r="AK199" i="1" s="1"/>
  <c r="AE199" i="1"/>
  <c r="AF199" i="1" s="1"/>
  <c r="Z199" i="1"/>
  <c r="AH199" i="1" s="1"/>
  <c r="U199" i="1"/>
  <c r="T199" i="1"/>
  <c r="T199" i="1" a="1"/>
  <c r="S199" i="1"/>
  <c r="R199" i="1" a="1"/>
  <c r="R199" i="1" s="1"/>
  <c r="P199" i="1"/>
  <c r="N199" i="1"/>
  <c r="AN198" i="1"/>
  <c r="AM198" i="1"/>
  <c r="AJ198" i="1"/>
  <c r="AK198" i="1" s="1"/>
  <c r="AJ198" i="1" a="1"/>
  <c r="AH198" i="1"/>
  <c r="AG198" i="1" s="1"/>
  <c r="AF198" i="1"/>
  <c r="AE198" i="1"/>
  <c r="AA198" i="1"/>
  <c r="Z198" i="1"/>
  <c r="Y198" i="1"/>
  <c r="T198" i="1" a="1"/>
  <c r="T198" i="1" s="1"/>
  <c r="AL198" i="1" s="1" a="1"/>
  <c r="AL198" i="1" s="1"/>
  <c r="S198" i="1"/>
  <c r="R198" i="1"/>
  <c r="R198" i="1" a="1"/>
  <c r="P198" i="1"/>
  <c r="N198" i="1"/>
  <c r="AJ197" i="1" a="1"/>
  <c r="AJ197" i="1" s="1"/>
  <c r="AK197" i="1" s="1"/>
  <c r="AE197" i="1"/>
  <c r="AF197" i="1" s="1"/>
  <c r="Z197" i="1" s="1"/>
  <c r="AH197" i="1" s="1"/>
  <c r="V197" i="1"/>
  <c r="T197" i="1"/>
  <c r="U197" i="1" s="1"/>
  <c r="T197" i="1" a="1"/>
  <c r="S197" i="1"/>
  <c r="R197" i="1" a="1"/>
  <c r="R197" i="1" s="1"/>
  <c r="P197" i="1"/>
  <c r="N197" i="1"/>
  <c r="AL196" i="1" a="1"/>
  <c r="AL196" i="1" s="1"/>
  <c r="AJ196" i="1" a="1"/>
  <c r="AJ196" i="1" s="1"/>
  <c r="AK196" i="1" s="1"/>
  <c r="AF196" i="1"/>
  <c r="Y196" i="1" s="1"/>
  <c r="AE196" i="1"/>
  <c r="AA196" i="1"/>
  <c r="Z196" i="1"/>
  <c r="AH196" i="1" s="1"/>
  <c r="T196" i="1" a="1"/>
  <c r="T196" i="1" s="1"/>
  <c r="S196" i="1"/>
  <c r="R196" i="1" a="1"/>
  <c r="R196" i="1" s="1"/>
  <c r="P196" i="1"/>
  <c r="N196" i="1"/>
  <c r="AJ195" i="1" a="1"/>
  <c r="AJ195" i="1" s="1"/>
  <c r="AK195" i="1" s="1"/>
  <c r="AE195" i="1"/>
  <c r="AF195" i="1" s="1"/>
  <c r="Y195" i="1" s="1"/>
  <c r="AA195" i="1"/>
  <c r="Z195" i="1"/>
  <c r="AH195" i="1" s="1"/>
  <c r="T195" i="1"/>
  <c r="T195" i="1" a="1"/>
  <c r="S195" i="1"/>
  <c r="R195" i="1" a="1"/>
  <c r="R195" i="1" s="1"/>
  <c r="P195" i="1"/>
  <c r="N195" i="1"/>
  <c r="AL194" i="1" a="1"/>
  <c r="AL194" i="1" s="1"/>
  <c r="AN194" i="1" s="1"/>
  <c r="AJ194" i="1"/>
  <c r="AJ194" i="1" a="1"/>
  <c r="AE194" i="1"/>
  <c r="AF194" i="1" s="1"/>
  <c r="AA194" i="1" s="1"/>
  <c r="U194" i="1"/>
  <c r="T194" i="1" a="1"/>
  <c r="T194" i="1" s="1"/>
  <c r="V194" i="1" s="1"/>
  <c r="S194" i="1"/>
  <c r="R194" i="1"/>
  <c r="R194" i="1" a="1"/>
  <c r="P194" i="1"/>
  <c r="N194" i="1"/>
  <c r="AJ193" i="1" a="1"/>
  <c r="AJ193" i="1" s="1"/>
  <c r="AE193" i="1"/>
  <c r="AF193" i="1" s="1"/>
  <c r="V193" i="1"/>
  <c r="T193" i="1"/>
  <c r="U193" i="1" s="1"/>
  <c r="T193" i="1" a="1"/>
  <c r="S193" i="1"/>
  <c r="R193" i="1" a="1"/>
  <c r="R193" i="1" s="1"/>
  <c r="P193" i="1"/>
  <c r="N193" i="1"/>
  <c r="AJ192" i="1"/>
  <c r="AJ192" i="1" a="1"/>
  <c r="AF192" i="1"/>
  <c r="AE192" i="1"/>
  <c r="T192" i="1" a="1"/>
  <c r="T192" i="1" s="1"/>
  <c r="S192" i="1"/>
  <c r="R192" i="1"/>
  <c r="R192" i="1" a="1"/>
  <c r="P192" i="1"/>
  <c r="N192" i="1"/>
  <c r="AJ191" i="1" a="1"/>
  <c r="AJ191" i="1" s="1"/>
  <c r="AE191" i="1"/>
  <c r="AF191" i="1" s="1"/>
  <c r="AA191" i="1" s="1"/>
  <c r="Y191" i="1"/>
  <c r="T191" i="1"/>
  <c r="T191" i="1" a="1"/>
  <c r="S191" i="1"/>
  <c r="R191" i="1" a="1"/>
  <c r="R191" i="1" s="1"/>
  <c r="P191" i="1"/>
  <c r="N191" i="1"/>
  <c r="AN190" i="1"/>
  <c r="AM190" i="1"/>
  <c r="AJ190" i="1"/>
  <c r="AK190" i="1" s="1"/>
  <c r="AJ190" i="1" a="1"/>
  <c r="AF190" i="1"/>
  <c r="AE190" i="1"/>
  <c r="AA190" i="1"/>
  <c r="Z190" i="1"/>
  <c r="AH190" i="1" s="1"/>
  <c r="Y190" i="1"/>
  <c r="V190" i="1"/>
  <c r="U190" i="1"/>
  <c r="T190" i="1" a="1"/>
  <c r="T190" i="1" s="1"/>
  <c r="AL190" i="1" s="1" a="1"/>
  <c r="AL190" i="1" s="1"/>
  <c r="S190" i="1"/>
  <c r="R190" i="1" a="1"/>
  <c r="R190" i="1" s="1"/>
  <c r="P190" i="1"/>
  <c r="N190" i="1"/>
  <c r="AJ189" i="1" a="1"/>
  <c r="AJ189" i="1" s="1"/>
  <c r="AK189" i="1" s="1"/>
  <c r="AE189" i="1"/>
  <c r="AF189" i="1" s="1"/>
  <c r="AA189" i="1"/>
  <c r="V189" i="1"/>
  <c r="T189" i="1"/>
  <c r="U189" i="1" s="1"/>
  <c r="T189" i="1" a="1"/>
  <c r="S189" i="1"/>
  <c r="R189" i="1" a="1"/>
  <c r="R189" i="1" s="1"/>
  <c r="P189" i="1"/>
  <c r="N189" i="1"/>
  <c r="AJ188" i="1" a="1"/>
  <c r="AJ188" i="1" s="1"/>
  <c r="AK188" i="1" s="1"/>
  <c r="AF188" i="1"/>
  <c r="AE188" i="1"/>
  <c r="T188" i="1" a="1"/>
  <c r="T188" i="1" s="1"/>
  <c r="AL188" i="1" s="1" a="1"/>
  <c r="AL188" i="1" s="1"/>
  <c r="S188" i="1"/>
  <c r="R188" i="1" a="1"/>
  <c r="R188" i="1" s="1"/>
  <c r="P188" i="1"/>
  <c r="N188" i="1"/>
  <c r="AJ187" i="1" a="1"/>
  <c r="AJ187" i="1" s="1"/>
  <c r="AK187" i="1" s="1"/>
  <c r="AF187" i="1"/>
  <c r="Y187" i="1" s="1"/>
  <c r="AE187" i="1"/>
  <c r="T187" i="1" a="1"/>
  <c r="T187" i="1" s="1"/>
  <c r="S187" i="1"/>
  <c r="R187" i="1" a="1"/>
  <c r="R187" i="1" s="1"/>
  <c r="P187" i="1"/>
  <c r="N187" i="1"/>
  <c r="AJ186" i="1" a="1"/>
  <c r="AJ186" i="1" s="1"/>
  <c r="AK186" i="1" s="1"/>
  <c r="AF186" i="1"/>
  <c r="Y186" i="1" s="1"/>
  <c r="AE186" i="1"/>
  <c r="T186" i="1" a="1"/>
  <c r="T186" i="1" s="1"/>
  <c r="S186" i="1"/>
  <c r="R186" i="1"/>
  <c r="R186" i="1" a="1"/>
  <c r="P186" i="1"/>
  <c r="N186" i="1"/>
  <c r="AJ185" i="1"/>
  <c r="AK185" i="1" s="1"/>
  <c r="AJ185" i="1" a="1"/>
  <c r="AE185" i="1"/>
  <c r="AF185" i="1" s="1"/>
  <c r="U185" i="1"/>
  <c r="T185" i="1"/>
  <c r="T185" i="1" a="1"/>
  <c r="S185" i="1"/>
  <c r="R185" i="1"/>
  <c r="R185" i="1" a="1"/>
  <c r="P185" i="1"/>
  <c r="N185" i="1"/>
  <c r="AJ184" i="1" a="1"/>
  <c r="AJ184" i="1" s="1"/>
  <c r="AK184" i="1" s="1"/>
  <c r="AF184" i="1"/>
  <c r="AE184" i="1"/>
  <c r="T184" i="1" a="1"/>
  <c r="T184" i="1" s="1"/>
  <c r="S184" i="1"/>
  <c r="R184" i="1" a="1"/>
  <c r="R184" i="1" s="1"/>
  <c r="P184" i="1"/>
  <c r="N184" i="1"/>
  <c r="AJ183" i="1"/>
  <c r="AK183" i="1" s="1"/>
  <c r="AJ183" i="1" a="1"/>
  <c r="AF183" i="1"/>
  <c r="AE183" i="1"/>
  <c r="Y183" i="1"/>
  <c r="V183" i="1"/>
  <c r="U183" i="1"/>
  <c r="T183" i="1"/>
  <c r="AL183" i="1" s="1" a="1"/>
  <c r="AL183" i="1" s="1"/>
  <c r="T183" i="1" a="1"/>
  <c r="S183" i="1"/>
  <c r="R183" i="1"/>
  <c r="R183" i="1" a="1"/>
  <c r="P183" i="1"/>
  <c r="N183" i="1"/>
  <c r="AN182" i="1"/>
  <c r="AJ182" i="1" a="1"/>
  <c r="AJ182" i="1" s="1"/>
  <c r="AE182" i="1"/>
  <c r="AF182" i="1" s="1"/>
  <c r="T182" i="1"/>
  <c r="AL182" i="1" s="1" a="1"/>
  <c r="AL182" i="1" s="1"/>
  <c r="AM182" i="1" s="1"/>
  <c r="T182" i="1" a="1"/>
  <c r="S182" i="1"/>
  <c r="R182" i="1" a="1"/>
  <c r="R182" i="1" s="1"/>
  <c r="P182" i="1"/>
  <c r="N182" i="1"/>
  <c r="AJ181" i="1" a="1"/>
  <c r="AJ181" i="1" s="1"/>
  <c r="AK181" i="1" s="1"/>
  <c r="AI181" i="1"/>
  <c r="AI181" i="1" a="1"/>
  <c r="AH181" i="1"/>
  <c r="AG181" i="1" s="1"/>
  <c r="AF181" i="1"/>
  <c r="AE181" i="1"/>
  <c r="AA181" i="1"/>
  <c r="Z181" i="1"/>
  <c r="Y181" i="1"/>
  <c r="V181" i="1"/>
  <c r="U181" i="1"/>
  <c r="T181" i="1" a="1"/>
  <c r="T181" i="1" s="1"/>
  <c r="AL181" i="1" s="1" a="1"/>
  <c r="AL181" i="1" s="1"/>
  <c r="AM181" i="1" s="1"/>
  <c r="S181" i="1"/>
  <c r="R181" i="1" a="1"/>
  <c r="R181" i="1" s="1"/>
  <c r="P181" i="1"/>
  <c r="N181" i="1"/>
  <c r="AK180" i="1"/>
  <c r="AJ180" i="1"/>
  <c r="AJ180" i="1" a="1"/>
  <c r="AE180" i="1"/>
  <c r="AF180" i="1" s="1"/>
  <c r="AA180" i="1"/>
  <c r="Z180" i="1"/>
  <c r="AH180" i="1" s="1"/>
  <c r="Y180" i="1"/>
  <c r="V180" i="1"/>
  <c r="T180" i="1"/>
  <c r="U180" i="1" s="1"/>
  <c r="T180" i="1" a="1"/>
  <c r="S180" i="1"/>
  <c r="R180" i="1" a="1"/>
  <c r="R180" i="1" s="1"/>
  <c r="P180" i="1"/>
  <c r="N180" i="1"/>
  <c r="AL179" i="1" a="1"/>
  <c r="AL179" i="1" s="1"/>
  <c r="AJ179" i="1" a="1"/>
  <c r="AJ179" i="1" s="1"/>
  <c r="AK179" i="1" s="1"/>
  <c r="AF179" i="1"/>
  <c r="AA179" i="1" s="1"/>
  <c r="AE179" i="1"/>
  <c r="T179" i="1" a="1"/>
  <c r="T179" i="1" s="1"/>
  <c r="S179" i="1"/>
  <c r="R179" i="1" a="1"/>
  <c r="R179" i="1" s="1"/>
  <c r="P179" i="1"/>
  <c r="N179" i="1"/>
  <c r="AJ178" i="1" a="1"/>
  <c r="AJ178" i="1" s="1"/>
  <c r="AK178" i="1" s="1"/>
  <c r="AF178" i="1"/>
  <c r="AE178" i="1"/>
  <c r="T178" i="1" a="1"/>
  <c r="T178" i="1" s="1"/>
  <c r="S178" i="1"/>
  <c r="R178" i="1"/>
  <c r="R178" i="1" a="1"/>
  <c r="P178" i="1"/>
  <c r="N178" i="1"/>
  <c r="AJ177" i="1"/>
  <c r="AK177" i="1" s="1"/>
  <c r="AJ177" i="1" a="1"/>
  <c r="AE177" i="1"/>
  <c r="AF177" i="1" s="1"/>
  <c r="T177" i="1"/>
  <c r="T177" i="1" a="1"/>
  <c r="S177" i="1"/>
  <c r="R177" i="1"/>
  <c r="R177" i="1" a="1"/>
  <c r="P177" i="1"/>
  <c r="N177" i="1"/>
  <c r="AJ176" i="1" a="1"/>
  <c r="AJ176" i="1" s="1"/>
  <c r="AE176" i="1"/>
  <c r="AF176" i="1" s="1"/>
  <c r="T176" i="1" a="1"/>
  <c r="T176" i="1" s="1"/>
  <c r="AL176" i="1" s="1" a="1"/>
  <c r="AL176" i="1" s="1"/>
  <c r="S176" i="1"/>
  <c r="R176" i="1" a="1"/>
  <c r="R176" i="1" s="1"/>
  <c r="P176" i="1"/>
  <c r="N176" i="1"/>
  <c r="AJ175" i="1"/>
  <c r="AJ175" i="1" a="1"/>
  <c r="AF175" i="1"/>
  <c r="AE175" i="1"/>
  <c r="Y175" i="1"/>
  <c r="T175" i="1" a="1"/>
  <c r="T175" i="1" s="1"/>
  <c r="S175" i="1"/>
  <c r="R175" i="1"/>
  <c r="R175" i="1" a="1"/>
  <c r="P175" i="1"/>
  <c r="N175" i="1"/>
  <c r="AL174" i="1"/>
  <c r="AM174" i="1" s="1"/>
  <c r="AJ174" i="1" a="1"/>
  <c r="AJ174" i="1" s="1"/>
  <c r="AK174" i="1" s="1"/>
  <c r="AE174" i="1"/>
  <c r="AF174" i="1" s="1"/>
  <c r="AA174" i="1" s="1"/>
  <c r="Y174" i="1"/>
  <c r="V174" i="1"/>
  <c r="T174" i="1"/>
  <c r="AL174" i="1" s="1" a="1"/>
  <c r="T174" i="1" a="1"/>
  <c r="S174" i="1"/>
  <c r="R174" i="1" a="1"/>
  <c r="R174" i="1" s="1"/>
  <c r="P174" i="1"/>
  <c r="N174" i="1"/>
  <c r="AJ173" i="1" a="1"/>
  <c r="AJ173" i="1" s="1"/>
  <c r="AI173" i="1" a="1"/>
  <c r="AI173" i="1" s="1"/>
  <c r="AH173" i="1"/>
  <c r="AG173" i="1" s="1"/>
  <c r="AF173" i="1"/>
  <c r="AE173" i="1"/>
  <c r="AA173" i="1"/>
  <c r="Z173" i="1"/>
  <c r="Y173" i="1"/>
  <c r="T173" i="1" a="1"/>
  <c r="T173" i="1" s="1"/>
  <c r="S173" i="1"/>
  <c r="R173" i="1"/>
  <c r="R173" i="1" a="1"/>
  <c r="P173" i="1"/>
  <c r="N173" i="1"/>
  <c r="AJ172" i="1" a="1"/>
  <c r="AJ172" i="1" s="1"/>
  <c r="AK172" i="1" s="1"/>
  <c r="AE172" i="1"/>
  <c r="AF172" i="1" s="1"/>
  <c r="AA172" i="1"/>
  <c r="Z172" i="1"/>
  <c r="AH172" i="1" s="1"/>
  <c r="AG172" i="1" s="1"/>
  <c r="Y172" i="1"/>
  <c r="V172" i="1"/>
  <c r="T172" i="1"/>
  <c r="U172" i="1" s="1"/>
  <c r="T172" i="1" a="1"/>
  <c r="S172" i="1"/>
  <c r="R172" i="1" a="1"/>
  <c r="R172" i="1" s="1"/>
  <c r="P172" i="1"/>
  <c r="N172" i="1"/>
  <c r="AK171" i="1"/>
  <c r="AJ171" i="1"/>
  <c r="AJ171" i="1" a="1"/>
  <c r="AE171" i="1"/>
  <c r="AF171" i="1" s="1"/>
  <c r="Z171" i="1" s="1"/>
  <c r="AH171" i="1" s="1"/>
  <c r="AA171" i="1"/>
  <c r="Y171" i="1"/>
  <c r="T171" i="1" a="1"/>
  <c r="T171" i="1" s="1"/>
  <c r="S171" i="1"/>
  <c r="R171" i="1" a="1"/>
  <c r="R171" i="1" s="1"/>
  <c r="P171" i="1"/>
  <c r="N171" i="1"/>
  <c r="AK170" i="1"/>
  <c r="AJ170" i="1" a="1"/>
  <c r="AJ170" i="1" s="1"/>
  <c r="AE170" i="1"/>
  <c r="AF170" i="1" s="1"/>
  <c r="Y170" i="1" s="1"/>
  <c r="T170" i="1"/>
  <c r="AL170" i="1" s="1" a="1"/>
  <c r="AL170" i="1" s="1"/>
  <c r="T170" i="1" a="1"/>
  <c r="S170" i="1"/>
  <c r="R170" i="1" a="1"/>
  <c r="R170" i="1" s="1"/>
  <c r="P170" i="1"/>
  <c r="N170" i="1"/>
  <c r="AJ169" i="1"/>
  <c r="AK169" i="1" s="1"/>
  <c r="AJ169" i="1" a="1"/>
  <c r="AE169" i="1"/>
  <c r="AF169" i="1" s="1"/>
  <c r="T169" i="1" a="1"/>
  <c r="T169" i="1" s="1"/>
  <c r="S169" i="1"/>
  <c r="R169" i="1"/>
  <c r="R169" i="1" a="1"/>
  <c r="P169" i="1"/>
  <c r="N169" i="1"/>
  <c r="AK168" i="1"/>
  <c r="AJ168" i="1" a="1"/>
  <c r="AJ168" i="1" s="1"/>
  <c r="AE168" i="1"/>
  <c r="AF168" i="1" s="1"/>
  <c r="V168" i="1"/>
  <c r="T168" i="1"/>
  <c r="U168" i="1" s="1"/>
  <c r="T168" i="1" a="1"/>
  <c r="S168" i="1"/>
  <c r="R168" i="1" a="1"/>
  <c r="R168" i="1" s="1"/>
  <c r="P168" i="1"/>
  <c r="N168" i="1"/>
  <c r="AJ167" i="1"/>
  <c r="AJ167" i="1" a="1"/>
  <c r="AF167" i="1"/>
  <c r="AE167" i="1"/>
  <c r="T167" i="1" a="1"/>
  <c r="T167" i="1" s="1"/>
  <c r="AL167" i="1" s="1" a="1"/>
  <c r="AL167" i="1" s="1"/>
  <c r="S167" i="1"/>
  <c r="R167" i="1"/>
  <c r="R167" i="1" a="1"/>
  <c r="P167" i="1"/>
  <c r="N167" i="1"/>
  <c r="AL166" i="1"/>
  <c r="AJ166" i="1" a="1"/>
  <c r="AJ166" i="1" s="1"/>
  <c r="AI166" i="1"/>
  <c r="AI166" i="1" a="1"/>
  <c r="AE166" i="1"/>
  <c r="AF166" i="1" s="1"/>
  <c r="AA166" i="1" s="1"/>
  <c r="Z166" i="1"/>
  <c r="AH166" i="1" s="1"/>
  <c r="AG166" i="1" s="1"/>
  <c r="Y166" i="1"/>
  <c r="V166" i="1"/>
  <c r="U166" i="1"/>
  <c r="T166" i="1"/>
  <c r="AL166" i="1" s="1" a="1"/>
  <c r="T166" i="1" a="1"/>
  <c r="S166" i="1"/>
  <c r="R166" i="1" a="1"/>
  <c r="R166" i="1" s="1"/>
  <c r="P166" i="1"/>
  <c r="N166" i="1"/>
  <c r="AN165" i="1"/>
  <c r="AM165" i="1"/>
  <c r="AJ165" i="1"/>
  <c r="AK165" i="1" s="1"/>
  <c r="AJ165" i="1" a="1"/>
  <c r="AF165" i="1"/>
  <c r="AE165" i="1"/>
  <c r="AA165" i="1"/>
  <c r="Z165" i="1"/>
  <c r="AH165" i="1" s="1"/>
  <c r="Y165" i="1"/>
  <c r="T165" i="1" a="1"/>
  <c r="T165" i="1" s="1"/>
  <c r="AL165" i="1" s="1" a="1"/>
  <c r="AL165" i="1" s="1"/>
  <c r="S165" i="1"/>
  <c r="R165" i="1"/>
  <c r="R165" i="1" a="1"/>
  <c r="P165" i="1"/>
  <c r="N165" i="1"/>
  <c r="AJ164" i="1" a="1"/>
  <c r="AJ164" i="1" s="1"/>
  <c r="AK164" i="1" s="1"/>
  <c r="AE164" i="1"/>
  <c r="AF164" i="1" s="1"/>
  <c r="V164" i="1"/>
  <c r="T164" i="1"/>
  <c r="U164" i="1" s="1"/>
  <c r="T164" i="1" a="1"/>
  <c r="S164" i="1"/>
  <c r="R164" i="1"/>
  <c r="R164" i="1" a="1"/>
  <c r="P164" i="1"/>
  <c r="N164" i="1"/>
  <c r="AJ163" i="1" a="1"/>
  <c r="AJ163" i="1" s="1"/>
  <c r="AK163" i="1" s="1"/>
  <c r="AE163" i="1"/>
  <c r="AF163" i="1" s="1"/>
  <c r="Y163" i="1"/>
  <c r="T163" i="1" a="1"/>
  <c r="T163" i="1" s="1"/>
  <c r="S163" i="1"/>
  <c r="R163" i="1"/>
  <c r="R163" i="1" a="1"/>
  <c r="P163" i="1"/>
  <c r="N163" i="1"/>
  <c r="AJ162" i="1"/>
  <c r="AK162" i="1" s="1"/>
  <c r="AJ162" i="1" a="1"/>
  <c r="AE162" i="1"/>
  <c r="AF162" i="1" s="1"/>
  <c r="Z162" i="1" s="1"/>
  <c r="AH162" i="1" s="1"/>
  <c r="T162" i="1"/>
  <c r="AL162" i="1" s="1" a="1"/>
  <c r="AL162" i="1" s="1"/>
  <c r="T162" i="1" a="1"/>
  <c r="S162" i="1"/>
  <c r="R162" i="1" a="1"/>
  <c r="R162" i="1" s="1"/>
  <c r="P162" i="1"/>
  <c r="N162" i="1"/>
  <c r="AJ161" i="1"/>
  <c r="AJ161" i="1" a="1"/>
  <c r="AF161" i="1"/>
  <c r="AA161" i="1" s="1"/>
  <c r="AE161" i="1"/>
  <c r="T161" i="1" a="1"/>
  <c r="T161" i="1" s="1"/>
  <c r="V161" i="1" s="1"/>
  <c r="S161" i="1"/>
  <c r="R161" i="1"/>
  <c r="R161" i="1" a="1"/>
  <c r="P161" i="1"/>
  <c r="N161" i="1"/>
  <c r="AJ160" i="1" a="1"/>
  <c r="AJ160" i="1" s="1"/>
  <c r="AE160" i="1"/>
  <c r="AF160" i="1" s="1"/>
  <c r="T160" i="1"/>
  <c r="T160" i="1" a="1"/>
  <c r="S160" i="1"/>
  <c r="R160" i="1" a="1"/>
  <c r="R160" i="1" s="1"/>
  <c r="P160" i="1"/>
  <c r="N160" i="1"/>
  <c r="AJ159" i="1"/>
  <c r="AK159" i="1" s="1"/>
  <c r="AJ159" i="1" a="1"/>
  <c r="AF159" i="1"/>
  <c r="AE159" i="1"/>
  <c r="Y159" i="1"/>
  <c r="T159" i="1" a="1"/>
  <c r="T159" i="1" s="1"/>
  <c r="U159" i="1" s="1"/>
  <c r="S159" i="1"/>
  <c r="R159" i="1"/>
  <c r="R159" i="1" a="1"/>
  <c r="P159" i="1"/>
  <c r="N159" i="1"/>
  <c r="AJ158" i="1" a="1"/>
  <c r="AJ158" i="1" s="1"/>
  <c r="AI158" i="1" a="1"/>
  <c r="AI158" i="1" s="1"/>
  <c r="AH158" i="1"/>
  <c r="AG158" i="1"/>
  <c r="AE158" i="1"/>
  <c r="AF158" i="1" s="1"/>
  <c r="AA158" i="1" s="1"/>
  <c r="Z158" i="1"/>
  <c r="Y158" i="1"/>
  <c r="U158" i="1"/>
  <c r="T158" i="1"/>
  <c r="T158" i="1" a="1"/>
  <c r="S158" i="1"/>
  <c r="R158" i="1" a="1"/>
  <c r="R158" i="1" s="1"/>
  <c r="P158" i="1"/>
  <c r="N158" i="1"/>
  <c r="AN157" i="1"/>
  <c r="AM157" i="1"/>
  <c r="AJ157" i="1" a="1"/>
  <c r="AJ157" i="1" s="1"/>
  <c r="AK157" i="1" s="1"/>
  <c r="AF157" i="1"/>
  <c r="AE157" i="1"/>
  <c r="AA157" i="1"/>
  <c r="Z157" i="1"/>
  <c r="AH157" i="1" s="1"/>
  <c r="Y157" i="1"/>
  <c r="V157" i="1"/>
  <c r="T157" i="1" a="1"/>
  <c r="T157" i="1" s="1"/>
  <c r="AL157" i="1" s="1" a="1"/>
  <c r="AL157" i="1" s="1"/>
  <c r="S157" i="1"/>
  <c r="R157" i="1" a="1"/>
  <c r="R157" i="1" s="1"/>
  <c r="P157" i="1"/>
  <c r="N157" i="1"/>
  <c r="AJ156" i="1" a="1"/>
  <c r="AJ156" i="1" s="1"/>
  <c r="AK156" i="1" s="1"/>
  <c r="AE156" i="1"/>
  <c r="AF156" i="1" s="1"/>
  <c r="Y156" i="1" s="1"/>
  <c r="Z156" i="1"/>
  <c r="AH156" i="1" s="1"/>
  <c r="AG156" i="1" s="1"/>
  <c r="V156" i="1"/>
  <c r="T156" i="1"/>
  <c r="U156" i="1" s="1"/>
  <c r="T156" i="1" a="1"/>
  <c r="S156" i="1"/>
  <c r="R156" i="1" a="1"/>
  <c r="R156" i="1" s="1"/>
  <c r="P156" i="1"/>
  <c r="N156" i="1"/>
  <c r="AJ155" i="1" a="1"/>
  <c r="AJ155" i="1" s="1"/>
  <c r="AK155" i="1" s="1"/>
  <c r="AE155" i="1"/>
  <c r="AF155" i="1" s="1"/>
  <c r="T155" i="1" a="1"/>
  <c r="T155" i="1" s="1"/>
  <c r="AL155" i="1" s="1" a="1"/>
  <c r="AL155" i="1" s="1"/>
  <c r="S155" i="1"/>
  <c r="R155" i="1" a="1"/>
  <c r="R155" i="1" s="1"/>
  <c r="P155" i="1"/>
  <c r="N155" i="1"/>
  <c r="AJ154" i="1" a="1"/>
  <c r="AJ154" i="1" s="1"/>
  <c r="AK154" i="1" s="1"/>
  <c r="AF154" i="1"/>
  <c r="AE154" i="1"/>
  <c r="T154" i="1" a="1"/>
  <c r="T154" i="1" s="1"/>
  <c r="S154" i="1"/>
  <c r="R154" i="1"/>
  <c r="R154" i="1" a="1"/>
  <c r="P154" i="1"/>
  <c r="N154" i="1"/>
  <c r="AJ153" i="1"/>
  <c r="AK153" i="1" s="1"/>
  <c r="AJ153" i="1" a="1"/>
  <c r="AE153" i="1"/>
  <c r="AF153" i="1" s="1"/>
  <c r="AA153" i="1" s="1"/>
  <c r="T153" i="1" a="1"/>
  <c r="T153" i="1" s="1"/>
  <c r="S153" i="1"/>
  <c r="R153" i="1"/>
  <c r="R153" i="1" a="1"/>
  <c r="P153" i="1"/>
  <c r="N153" i="1"/>
  <c r="AJ152" i="1" a="1"/>
  <c r="AJ152" i="1" s="1"/>
  <c r="AF152" i="1"/>
  <c r="AE152" i="1"/>
  <c r="T152" i="1" a="1"/>
  <c r="T152" i="1" s="1"/>
  <c r="S152" i="1"/>
  <c r="R152" i="1" a="1"/>
  <c r="R152" i="1" s="1"/>
  <c r="P152" i="1"/>
  <c r="N152" i="1"/>
  <c r="AJ151" i="1"/>
  <c r="AJ151" i="1" a="1"/>
  <c r="AF151" i="1"/>
  <c r="AE151" i="1"/>
  <c r="Y151" i="1"/>
  <c r="V151" i="1"/>
  <c r="T151" i="1"/>
  <c r="AL151" i="1" s="1" a="1"/>
  <c r="AL151" i="1" s="1"/>
  <c r="T151" i="1" a="1"/>
  <c r="S151" i="1"/>
  <c r="R151" i="1"/>
  <c r="R151" i="1" a="1"/>
  <c r="P151" i="1"/>
  <c r="N151" i="1"/>
  <c r="AJ150" i="1" a="1"/>
  <c r="AJ150" i="1" s="1"/>
  <c r="AE150" i="1"/>
  <c r="AF150" i="1" s="1"/>
  <c r="T150" i="1"/>
  <c r="AL150" i="1" s="1" a="1"/>
  <c r="AL150" i="1" s="1"/>
  <c r="AN150" i="1" s="1"/>
  <c r="T150" i="1" a="1"/>
  <c r="S150" i="1"/>
  <c r="R150" i="1" a="1"/>
  <c r="R150" i="1" s="1"/>
  <c r="P150" i="1"/>
  <c r="N150" i="1"/>
  <c r="AJ149" i="1" a="1"/>
  <c r="AJ149" i="1" s="1"/>
  <c r="AK149" i="1" s="1"/>
  <c r="AI149" i="1" a="1"/>
  <c r="AI149" i="1" s="1"/>
  <c r="AH149" i="1"/>
  <c r="AG149" i="1" s="1"/>
  <c r="AF149" i="1"/>
  <c r="AE149" i="1"/>
  <c r="AA149" i="1"/>
  <c r="Z149" i="1"/>
  <c r="Y149" i="1"/>
  <c r="V149" i="1"/>
  <c r="U149" i="1"/>
  <c r="T149" i="1" a="1"/>
  <c r="T149" i="1" s="1"/>
  <c r="AL149" i="1" s="1" a="1"/>
  <c r="AL149" i="1" s="1"/>
  <c r="S149" i="1"/>
  <c r="R149" i="1" a="1"/>
  <c r="R149" i="1" s="1"/>
  <c r="P149" i="1"/>
  <c r="N149" i="1"/>
  <c r="AK148" i="1"/>
  <c r="AJ148" i="1" a="1"/>
  <c r="AJ148" i="1" s="1"/>
  <c r="AE148" i="1"/>
  <c r="AF148" i="1" s="1"/>
  <c r="Y148" i="1" s="1"/>
  <c r="AA148" i="1"/>
  <c r="Z148" i="1"/>
  <c r="AH148" i="1" s="1"/>
  <c r="AI148" i="1" s="1" a="1"/>
  <c r="AI148" i="1" s="1"/>
  <c r="T148" i="1"/>
  <c r="V148" i="1" s="1"/>
  <c r="T148" i="1" a="1"/>
  <c r="S148" i="1"/>
  <c r="R148" i="1" a="1"/>
  <c r="R148" i="1" s="1"/>
  <c r="P148" i="1"/>
  <c r="N148" i="1"/>
  <c r="AJ147" i="1" a="1"/>
  <c r="AJ147" i="1" s="1"/>
  <c r="AK147" i="1" s="1"/>
  <c r="AE147" i="1"/>
  <c r="AF147" i="1" s="1"/>
  <c r="Y147" i="1"/>
  <c r="T147" i="1" a="1"/>
  <c r="T147" i="1" s="1"/>
  <c r="S147" i="1"/>
  <c r="R147" i="1" a="1"/>
  <c r="R147" i="1" s="1"/>
  <c r="P147" i="1"/>
  <c r="N147" i="1"/>
  <c r="AK146" i="1"/>
  <c r="AJ146" i="1" a="1"/>
  <c r="AJ146" i="1" s="1"/>
  <c r="AF146" i="1"/>
  <c r="Y146" i="1" s="1"/>
  <c r="AE146" i="1"/>
  <c r="AA146" i="1"/>
  <c r="T146" i="1" a="1"/>
  <c r="T146" i="1" s="1"/>
  <c r="AL146" i="1" s="1" a="1"/>
  <c r="AL146" i="1" s="1"/>
  <c r="S146" i="1"/>
  <c r="R146" i="1"/>
  <c r="R146" i="1" a="1"/>
  <c r="P146" i="1"/>
  <c r="N146" i="1"/>
  <c r="AJ145" i="1"/>
  <c r="AJ145" i="1" a="1"/>
  <c r="AE145" i="1"/>
  <c r="AF145" i="1" s="1"/>
  <c r="Y145" i="1" s="1"/>
  <c r="T145" i="1" a="1"/>
  <c r="T145" i="1" s="1"/>
  <c r="S145" i="1"/>
  <c r="R145" i="1"/>
  <c r="R145" i="1" a="1"/>
  <c r="P145" i="1"/>
  <c r="N145" i="1"/>
  <c r="AJ144" i="1" a="1"/>
  <c r="AJ144" i="1" s="1"/>
  <c r="AF144" i="1"/>
  <c r="AE144" i="1"/>
  <c r="T144" i="1" a="1"/>
  <c r="T144" i="1" s="1"/>
  <c r="S144" i="1"/>
  <c r="R144" i="1" a="1"/>
  <c r="R144" i="1" s="1"/>
  <c r="P144" i="1"/>
  <c r="N144" i="1"/>
  <c r="AJ143" i="1"/>
  <c r="AJ143" i="1" a="1"/>
  <c r="AF143" i="1"/>
  <c r="Z143" i="1" s="1"/>
  <c r="AH143" i="1" s="1"/>
  <c r="AE143" i="1"/>
  <c r="AA143" i="1"/>
  <c r="Y143" i="1"/>
  <c r="T143" i="1" a="1"/>
  <c r="T143" i="1" s="1"/>
  <c r="U143" i="1" s="1"/>
  <c r="S143" i="1"/>
  <c r="R143" i="1"/>
  <c r="R143" i="1" a="1"/>
  <c r="P143" i="1"/>
  <c r="N143" i="1"/>
  <c r="AJ142" i="1" a="1"/>
  <c r="AJ142" i="1" s="1"/>
  <c r="AK142" i="1" s="1"/>
  <c r="AI142" i="1" a="1"/>
  <c r="AI142" i="1" s="1"/>
  <c r="AH142" i="1"/>
  <c r="AG142" i="1" s="1"/>
  <c r="AE142" i="1"/>
  <c r="AF142" i="1" s="1"/>
  <c r="AA142" i="1" s="1"/>
  <c r="Z142" i="1"/>
  <c r="Y142" i="1"/>
  <c r="V142" i="1"/>
  <c r="U142" i="1"/>
  <c r="T142" i="1"/>
  <c r="AL142" i="1" s="1" a="1"/>
  <c r="AL142" i="1" s="1"/>
  <c r="T142" i="1" a="1"/>
  <c r="S142" i="1"/>
  <c r="R142" i="1" a="1"/>
  <c r="R142" i="1" s="1"/>
  <c r="P142" i="1"/>
  <c r="N142" i="1"/>
  <c r="AN141" i="1"/>
  <c r="AM141" i="1"/>
  <c r="AL141" i="1" a="1"/>
  <c r="AL141" i="1" s="1"/>
  <c r="AJ141" i="1"/>
  <c r="AK141" i="1" s="1"/>
  <c r="AJ141" i="1" a="1"/>
  <c r="AF141" i="1"/>
  <c r="Y141" i="1" s="1"/>
  <c r="AE141" i="1"/>
  <c r="AA141" i="1"/>
  <c r="T141" i="1" a="1"/>
  <c r="T141" i="1" s="1"/>
  <c r="U141" i="1" s="1"/>
  <c r="S141" i="1"/>
  <c r="R141" i="1"/>
  <c r="R141" i="1" a="1"/>
  <c r="P141" i="1"/>
  <c r="N141" i="1"/>
  <c r="AJ140" i="1"/>
  <c r="AK140" i="1" s="1"/>
  <c r="AJ140" i="1" a="1"/>
  <c r="AI140" i="1"/>
  <c r="AI140" i="1" a="1"/>
  <c r="AE140" i="1"/>
  <c r="AF140" i="1" s="1"/>
  <c r="AA140" i="1"/>
  <c r="Z140" i="1"/>
  <c r="AH140" i="1" s="1"/>
  <c r="AG140" i="1" s="1"/>
  <c r="Y140" i="1"/>
  <c r="V140" i="1"/>
  <c r="T140" i="1"/>
  <c r="T140" i="1" a="1"/>
  <c r="S140" i="1"/>
  <c r="R140" i="1" a="1"/>
  <c r="R140" i="1" s="1"/>
  <c r="P140" i="1"/>
  <c r="N140" i="1"/>
  <c r="AL139" i="1" a="1"/>
  <c r="AL139" i="1" s="1"/>
  <c r="AN139" i="1" s="1"/>
  <c r="AK139" i="1"/>
  <c r="AJ139" i="1" a="1"/>
  <c r="AJ139" i="1" s="1"/>
  <c r="AE139" i="1"/>
  <c r="AF139" i="1" s="1"/>
  <c r="T139" i="1" a="1"/>
  <c r="T139" i="1" s="1"/>
  <c r="V139" i="1" s="1"/>
  <c r="S139" i="1"/>
  <c r="R139" i="1"/>
  <c r="R139" i="1" a="1"/>
  <c r="P139" i="1"/>
  <c r="N139" i="1"/>
  <c r="AJ138" i="1" a="1"/>
  <c r="AJ138" i="1" s="1"/>
  <c r="AK138" i="1" s="1"/>
  <c r="AE138" i="1"/>
  <c r="AF138" i="1" s="1"/>
  <c r="T138" i="1" a="1"/>
  <c r="T138" i="1" s="1"/>
  <c r="S138" i="1"/>
  <c r="R138" i="1" a="1"/>
  <c r="R138" i="1" s="1"/>
  <c r="P138" i="1"/>
  <c r="N138" i="1"/>
  <c r="AK137" i="1"/>
  <c r="AJ137" i="1"/>
  <c r="AJ137" i="1" a="1"/>
  <c r="AF137" i="1"/>
  <c r="AA137" i="1" s="1"/>
  <c r="AE137" i="1"/>
  <c r="T137" i="1" a="1"/>
  <c r="T137" i="1" s="1"/>
  <c r="S137" i="1"/>
  <c r="R137" i="1"/>
  <c r="R137" i="1" a="1"/>
  <c r="P137" i="1"/>
  <c r="N137" i="1"/>
  <c r="AJ136" i="1" a="1"/>
  <c r="AJ136" i="1" s="1"/>
  <c r="AI136" i="1" a="1"/>
  <c r="AI136" i="1" s="1"/>
  <c r="AE136" i="1"/>
  <c r="AF136" i="1" s="1"/>
  <c r="Z136" i="1"/>
  <c r="AH136" i="1" s="1"/>
  <c r="AG136" i="1" s="1"/>
  <c r="V136" i="1"/>
  <c r="U136" i="1"/>
  <c r="T136" i="1"/>
  <c r="AL136" i="1" s="1" a="1"/>
  <c r="AL136" i="1" s="1"/>
  <c r="T136" i="1" a="1"/>
  <c r="S136" i="1"/>
  <c r="R136" i="1" a="1"/>
  <c r="R136" i="1" s="1"/>
  <c r="P136" i="1"/>
  <c r="N136" i="1"/>
  <c r="AJ135" i="1"/>
  <c r="AJ135" i="1" a="1"/>
  <c r="AF135" i="1"/>
  <c r="AE135" i="1"/>
  <c r="U135" i="1"/>
  <c r="T135" i="1"/>
  <c r="T135" i="1" a="1"/>
  <c r="S135" i="1"/>
  <c r="R135" i="1"/>
  <c r="R135" i="1" a="1"/>
  <c r="P135" i="1"/>
  <c r="N135" i="1"/>
  <c r="AN134" i="1"/>
  <c r="AM134" i="1"/>
  <c r="AL134" i="1"/>
  <c r="AK134" i="1"/>
  <c r="AJ134" i="1" a="1"/>
  <c r="AJ134" i="1" s="1"/>
  <c r="AE134" i="1"/>
  <c r="AF134" i="1" s="1"/>
  <c r="AA134" i="1" s="1"/>
  <c r="Z134" i="1"/>
  <c r="AH134" i="1" s="1"/>
  <c r="AI134" i="1" s="1" a="1"/>
  <c r="AI134" i="1" s="1"/>
  <c r="T134" i="1"/>
  <c r="AL134" i="1" s="1" a="1"/>
  <c r="T134" i="1" a="1"/>
  <c r="S134" i="1"/>
  <c r="R134" i="1" a="1"/>
  <c r="R134" i="1" s="1"/>
  <c r="P134" i="1"/>
  <c r="N134" i="1"/>
  <c r="AJ133" i="1" a="1"/>
  <c r="AJ133" i="1" s="1"/>
  <c r="AK133" i="1" s="1"/>
  <c r="AI133" i="1"/>
  <c r="AI133" i="1" a="1"/>
  <c r="AH133" i="1"/>
  <c r="AG133" i="1" s="1"/>
  <c r="AF133" i="1"/>
  <c r="AE133" i="1"/>
  <c r="AA133" i="1"/>
  <c r="Z133" i="1"/>
  <c r="Y133" i="1"/>
  <c r="V133" i="1"/>
  <c r="U133" i="1"/>
  <c r="T133" i="1" a="1"/>
  <c r="T133" i="1" s="1"/>
  <c r="AL133" i="1" s="1" a="1"/>
  <c r="AL133" i="1" s="1"/>
  <c r="S133" i="1"/>
  <c r="R133" i="1" a="1"/>
  <c r="R133" i="1" s="1"/>
  <c r="P133" i="1"/>
  <c r="N133" i="1"/>
  <c r="AK132" i="1"/>
  <c r="AJ132" i="1" a="1"/>
  <c r="AJ132" i="1" s="1"/>
  <c r="AG132" i="1"/>
  <c r="AE132" i="1"/>
  <c r="AF132" i="1" s="1"/>
  <c r="Y132" i="1" s="1"/>
  <c r="AA132" i="1"/>
  <c r="Z132" i="1"/>
  <c r="AH132" i="1" s="1"/>
  <c r="AI132" i="1" s="1" a="1"/>
  <c r="AI132" i="1" s="1"/>
  <c r="T132" i="1"/>
  <c r="V132" i="1" s="1"/>
  <c r="T132" i="1" a="1"/>
  <c r="S132" i="1"/>
  <c r="R132" i="1" a="1"/>
  <c r="R132" i="1" s="1"/>
  <c r="P132" i="1"/>
  <c r="N132" i="1"/>
  <c r="AJ131" i="1" a="1"/>
  <c r="AJ131" i="1" s="1"/>
  <c r="AK131" i="1" s="1"/>
  <c r="AE131" i="1"/>
  <c r="AF131" i="1" s="1"/>
  <c r="Y131" i="1"/>
  <c r="T131" i="1" a="1"/>
  <c r="T131" i="1" s="1"/>
  <c r="S131" i="1"/>
  <c r="R131" i="1" a="1"/>
  <c r="R131" i="1" s="1"/>
  <c r="P131" i="1"/>
  <c r="N131" i="1"/>
  <c r="AJ130" i="1" a="1"/>
  <c r="AJ130" i="1" s="1"/>
  <c r="AK130" i="1" s="1"/>
  <c r="AF130" i="1"/>
  <c r="Y130" i="1" s="1"/>
  <c r="AE130" i="1"/>
  <c r="T130" i="1" a="1"/>
  <c r="T130" i="1" s="1"/>
  <c r="AL130" i="1" s="1" a="1"/>
  <c r="AL130" i="1" s="1"/>
  <c r="S130" i="1"/>
  <c r="R130" i="1" a="1"/>
  <c r="R130" i="1" s="1"/>
  <c r="P130" i="1"/>
  <c r="N130" i="1"/>
  <c r="AJ129" i="1"/>
  <c r="AJ129" i="1" a="1"/>
  <c r="AE129" i="1"/>
  <c r="AF129" i="1" s="1"/>
  <c r="Z129" i="1" s="1"/>
  <c r="AH129" i="1" s="1"/>
  <c r="AA129" i="1"/>
  <c r="T129" i="1" a="1"/>
  <c r="T129" i="1" s="1"/>
  <c r="S129" i="1"/>
  <c r="R129" i="1"/>
  <c r="R129" i="1" a="1"/>
  <c r="P129" i="1"/>
  <c r="N129" i="1"/>
  <c r="AJ128" i="1" a="1"/>
  <c r="AJ128" i="1" s="1"/>
  <c r="AF128" i="1"/>
  <c r="AE128" i="1"/>
  <c r="T128" i="1" a="1"/>
  <c r="T128" i="1" s="1"/>
  <c r="S128" i="1"/>
  <c r="R128" i="1" a="1"/>
  <c r="R128" i="1" s="1"/>
  <c r="P128" i="1"/>
  <c r="N128" i="1"/>
  <c r="AL127" i="1"/>
  <c r="AL127" i="1" a="1"/>
  <c r="AJ127" i="1"/>
  <c r="AJ127" i="1" a="1"/>
  <c r="AF127" i="1"/>
  <c r="Z127" i="1" s="1"/>
  <c r="AH127" i="1" s="1"/>
  <c r="AE127" i="1"/>
  <c r="AA127" i="1"/>
  <c r="V127" i="1"/>
  <c r="T127" i="1" a="1"/>
  <c r="T127" i="1" s="1"/>
  <c r="U127" i="1" s="1"/>
  <c r="S127" i="1"/>
  <c r="R127" i="1"/>
  <c r="R127" i="1" a="1"/>
  <c r="P127" i="1"/>
  <c r="N127" i="1"/>
  <c r="AK126" i="1"/>
  <c r="AJ126" i="1" a="1"/>
  <c r="AJ126" i="1" s="1"/>
  <c r="AI126" i="1" a="1"/>
  <c r="AI126" i="1" s="1"/>
  <c r="AH126" i="1"/>
  <c r="AG126" i="1" s="1"/>
  <c r="AE126" i="1"/>
  <c r="AF126" i="1" s="1"/>
  <c r="AA126" i="1" s="1"/>
  <c r="Z126" i="1"/>
  <c r="Y126" i="1"/>
  <c r="V126" i="1"/>
  <c r="U126" i="1"/>
  <c r="T126" i="1"/>
  <c r="AL126" i="1" s="1" a="1"/>
  <c r="AL126" i="1" s="1"/>
  <c r="T126" i="1" a="1"/>
  <c r="S126" i="1"/>
  <c r="R126" i="1" a="1"/>
  <c r="R126" i="1" s="1"/>
  <c r="P126" i="1"/>
  <c r="N126" i="1"/>
  <c r="AJ125" i="1"/>
  <c r="AK125" i="1" s="1"/>
  <c r="AJ125" i="1" a="1"/>
  <c r="AF125" i="1"/>
  <c r="Y125" i="1" s="1"/>
  <c r="AE125" i="1"/>
  <c r="AA125" i="1"/>
  <c r="T125" i="1" a="1"/>
  <c r="T125" i="1" s="1"/>
  <c r="S125" i="1"/>
  <c r="R125" i="1" a="1"/>
  <c r="R125" i="1" s="1"/>
  <c r="P125" i="1"/>
  <c r="N125" i="1"/>
  <c r="AK124" i="1"/>
  <c r="AJ124" i="1"/>
  <c r="AJ124" i="1" a="1"/>
  <c r="AE124" i="1"/>
  <c r="AF124" i="1" s="1"/>
  <c r="AA124" i="1"/>
  <c r="Z124" i="1"/>
  <c r="AH124" i="1" s="1"/>
  <c r="AG124" i="1" s="1"/>
  <c r="Y124" i="1"/>
  <c r="V124" i="1"/>
  <c r="T124" i="1"/>
  <c r="T124" i="1" a="1"/>
  <c r="S124" i="1"/>
  <c r="R124" i="1" a="1"/>
  <c r="R124" i="1" s="1"/>
  <c r="P124" i="1"/>
  <c r="N124" i="1"/>
  <c r="AM123" i="1"/>
  <c r="AL123" i="1" a="1"/>
  <c r="AL123" i="1" s="1"/>
  <c r="AN123" i="1" s="1"/>
  <c r="AJ123" i="1" a="1"/>
  <c r="AJ123" i="1" s="1"/>
  <c r="AK123" i="1" s="1"/>
  <c r="AE123" i="1"/>
  <c r="AF123" i="1" s="1"/>
  <c r="T123" i="1" a="1"/>
  <c r="T123" i="1" s="1"/>
  <c r="V123" i="1" s="1"/>
  <c r="S123" i="1"/>
  <c r="R123" i="1"/>
  <c r="R123" i="1" a="1"/>
  <c r="P123" i="1"/>
  <c r="N123" i="1"/>
  <c r="AJ122" i="1"/>
  <c r="AJ122" i="1" a="1"/>
  <c r="AG122" i="1"/>
  <c r="AE122" i="1"/>
  <c r="AF122" i="1" s="1"/>
  <c r="Z122" i="1"/>
  <c r="AH122" i="1" s="1"/>
  <c r="AI122" i="1" s="1" a="1"/>
  <c r="AI122" i="1" s="1"/>
  <c r="T122" i="1"/>
  <c r="T122" i="1" a="1"/>
  <c r="S122" i="1"/>
  <c r="R122" i="1" a="1"/>
  <c r="R122" i="1" s="1"/>
  <c r="P122" i="1"/>
  <c r="N122" i="1"/>
  <c r="AL121" i="1" a="1"/>
  <c r="AL121" i="1" s="1"/>
  <c r="AJ121" i="1"/>
  <c r="AJ121" i="1" a="1"/>
  <c r="AE121" i="1"/>
  <c r="AF121" i="1" s="1"/>
  <c r="T121" i="1" a="1"/>
  <c r="T121" i="1" s="1"/>
  <c r="S121" i="1"/>
  <c r="R121" i="1"/>
  <c r="R121" i="1" a="1"/>
  <c r="P121" i="1"/>
  <c r="N121" i="1"/>
  <c r="AJ120" i="1" a="1"/>
  <c r="AJ120" i="1" s="1"/>
  <c r="AE120" i="1"/>
  <c r="AF120" i="1" s="1"/>
  <c r="Z120" i="1" s="1"/>
  <c r="AH120" i="1" s="1"/>
  <c r="T120" i="1"/>
  <c r="U120" i="1" s="1"/>
  <c r="T120" i="1" a="1"/>
  <c r="S120" i="1"/>
  <c r="R120" i="1" a="1"/>
  <c r="R120" i="1" s="1"/>
  <c r="P120" i="1"/>
  <c r="N120" i="1"/>
  <c r="AJ119" i="1"/>
  <c r="AJ119" i="1" a="1"/>
  <c r="AF119" i="1"/>
  <c r="AE119" i="1"/>
  <c r="T119" i="1" a="1"/>
  <c r="T119" i="1" s="1"/>
  <c r="S119" i="1"/>
  <c r="R119" i="1"/>
  <c r="R119" i="1" a="1"/>
  <c r="P119" i="1"/>
  <c r="N119" i="1"/>
  <c r="AJ118" i="1" a="1"/>
  <c r="AJ118" i="1" s="1"/>
  <c r="AF118" i="1"/>
  <c r="AE118" i="1"/>
  <c r="T118" i="1" a="1"/>
  <c r="T118" i="1" s="1"/>
  <c r="S118" i="1"/>
  <c r="R118" i="1" a="1"/>
  <c r="R118" i="1" s="1"/>
  <c r="P118" i="1"/>
  <c r="N118" i="1"/>
  <c r="AJ117" i="1" a="1"/>
  <c r="AJ117" i="1" s="1"/>
  <c r="AK117" i="1" s="1"/>
  <c r="AF117" i="1"/>
  <c r="Z117" i="1" s="1"/>
  <c r="AH117" i="1" s="1"/>
  <c r="AE117" i="1"/>
  <c r="Y117" i="1"/>
  <c r="T117" i="1" a="1"/>
  <c r="T117" i="1" s="1"/>
  <c r="S117" i="1"/>
  <c r="R117" i="1" a="1"/>
  <c r="R117" i="1" s="1"/>
  <c r="P117" i="1"/>
  <c r="N117" i="1"/>
  <c r="AL116" i="1" a="1"/>
  <c r="AL116" i="1" s="1"/>
  <c r="AJ116" i="1" a="1"/>
  <c r="AJ116" i="1" s="1"/>
  <c r="AK116" i="1" s="1"/>
  <c r="AF116" i="1"/>
  <c r="AE116" i="1"/>
  <c r="AA116" i="1"/>
  <c r="Z116" i="1"/>
  <c r="AH116" i="1" s="1"/>
  <c r="AG116" i="1" s="1"/>
  <c r="Y116" i="1"/>
  <c r="V116" i="1"/>
  <c r="T116" i="1" a="1"/>
  <c r="T116" i="1" s="1"/>
  <c r="U116" i="1" s="1"/>
  <c r="S116" i="1"/>
  <c r="R116" i="1" a="1"/>
  <c r="R116" i="1" s="1"/>
  <c r="P116" i="1"/>
  <c r="N116" i="1"/>
  <c r="AL115" i="1"/>
  <c r="AN115" i="1" s="1"/>
  <c r="AJ115" i="1" a="1"/>
  <c r="AJ115" i="1" s="1"/>
  <c r="AK115" i="1" s="1"/>
  <c r="AI115" i="1" a="1"/>
  <c r="AI115" i="1" s="1"/>
  <c r="AE115" i="1"/>
  <c r="AF115" i="1" s="1"/>
  <c r="AA115" i="1"/>
  <c r="Z115" i="1"/>
  <c r="AH115" i="1" s="1"/>
  <c r="AG115" i="1" s="1"/>
  <c r="Y115" i="1"/>
  <c r="V115" i="1"/>
  <c r="U115" i="1"/>
  <c r="T115" i="1"/>
  <c r="AL115" i="1" s="1" a="1"/>
  <c r="T115" i="1" a="1"/>
  <c r="S115" i="1"/>
  <c r="R115" i="1"/>
  <c r="R115" i="1" a="1"/>
  <c r="P115" i="1"/>
  <c r="N115" i="1"/>
  <c r="AJ114" i="1" a="1"/>
  <c r="AJ114" i="1" s="1"/>
  <c r="AK114" i="1" s="1"/>
  <c r="AE114" i="1"/>
  <c r="AF114" i="1" s="1"/>
  <c r="AA114" i="1" s="1"/>
  <c r="V114" i="1"/>
  <c r="U114" i="1"/>
  <c r="T114" i="1" a="1"/>
  <c r="T114" i="1" s="1"/>
  <c r="AL114" i="1" s="1" a="1"/>
  <c r="AL114" i="1" s="1"/>
  <c r="AM114" i="1" s="1"/>
  <c r="S114" i="1"/>
  <c r="R114" i="1" a="1"/>
  <c r="R114" i="1" s="1"/>
  <c r="P114" i="1"/>
  <c r="N114" i="1"/>
  <c r="AJ113" i="1" a="1"/>
  <c r="AJ113" i="1" s="1"/>
  <c r="AE113" i="1"/>
  <c r="AF113" i="1" s="1"/>
  <c r="T113" i="1"/>
  <c r="U113" i="1" s="1"/>
  <c r="T113" i="1" a="1"/>
  <c r="S113" i="1"/>
  <c r="R113" i="1"/>
  <c r="R113" i="1" a="1"/>
  <c r="P113" i="1"/>
  <c r="N113" i="1"/>
  <c r="AL112" i="1"/>
  <c r="AN112" i="1" s="1"/>
  <c r="AL112" i="1" a="1"/>
  <c r="AJ112" i="1"/>
  <c r="AJ112" i="1" a="1"/>
  <c r="AE112" i="1"/>
  <c r="AF112" i="1" s="1"/>
  <c r="T112" i="1" a="1"/>
  <c r="T112" i="1" s="1"/>
  <c r="S112" i="1"/>
  <c r="R112" i="1"/>
  <c r="R112" i="1" a="1"/>
  <c r="P112" i="1"/>
  <c r="N112" i="1"/>
  <c r="AL111" i="1"/>
  <c r="AL111" i="1" a="1"/>
  <c r="AJ111" i="1" a="1"/>
  <c r="AJ111" i="1" s="1"/>
  <c r="AK111" i="1" s="1"/>
  <c r="AE111" i="1"/>
  <c r="AF111" i="1" s="1"/>
  <c r="V111" i="1"/>
  <c r="T111" i="1" a="1"/>
  <c r="T111" i="1" s="1"/>
  <c r="U111" i="1" s="1"/>
  <c r="S111" i="1"/>
  <c r="R111" i="1"/>
  <c r="R111" i="1" a="1"/>
  <c r="P111" i="1"/>
  <c r="N111" i="1"/>
  <c r="AL110" i="1" a="1"/>
  <c r="AL110" i="1" s="1"/>
  <c r="AK110" i="1"/>
  <c r="AJ110" i="1"/>
  <c r="AJ110" i="1" a="1"/>
  <c r="AE110" i="1"/>
  <c r="AF110" i="1" s="1"/>
  <c r="V110" i="1"/>
  <c r="T110" i="1" a="1"/>
  <c r="T110" i="1" s="1"/>
  <c r="U110" i="1" s="1"/>
  <c r="S110" i="1"/>
  <c r="R110" i="1"/>
  <c r="R110" i="1" a="1"/>
  <c r="P110" i="1"/>
  <c r="N110" i="1"/>
  <c r="AL109" i="1" a="1"/>
  <c r="AL109" i="1" s="1"/>
  <c r="AK109" i="1"/>
  <c r="AJ109" i="1" a="1"/>
  <c r="AJ109" i="1" s="1"/>
  <c r="AI109" i="1" a="1"/>
  <c r="AI109" i="1" s="1"/>
  <c r="AE109" i="1"/>
  <c r="AF109" i="1" s="1"/>
  <c r="AA109" i="1" s="1"/>
  <c r="Z109" i="1"/>
  <c r="AH109" i="1" s="1"/>
  <c r="AG109" i="1" s="1"/>
  <c r="Y109" i="1"/>
  <c r="V109" i="1"/>
  <c r="U109" i="1"/>
  <c r="T109" i="1" a="1"/>
  <c r="T109" i="1" s="1"/>
  <c r="S109" i="1"/>
  <c r="R109" i="1" a="1"/>
  <c r="R109" i="1" s="1"/>
  <c r="P109" i="1"/>
  <c r="N109" i="1"/>
  <c r="AN108" i="1"/>
  <c r="AM108" i="1"/>
  <c r="AJ108" i="1"/>
  <c r="AK108" i="1" s="1"/>
  <c r="AJ108" i="1" a="1"/>
  <c r="AF108" i="1"/>
  <c r="AE108" i="1"/>
  <c r="AA108" i="1"/>
  <c r="Z108" i="1"/>
  <c r="AH108" i="1" s="1"/>
  <c r="Y108" i="1"/>
  <c r="V108" i="1"/>
  <c r="T108" i="1"/>
  <c r="AL108" i="1" s="1" a="1"/>
  <c r="AL108" i="1" s="1"/>
  <c r="T108" i="1" a="1"/>
  <c r="S108" i="1"/>
  <c r="R108" i="1"/>
  <c r="R108" i="1" a="1"/>
  <c r="P108" i="1"/>
  <c r="N108" i="1"/>
  <c r="AN107" i="1"/>
  <c r="AM107" i="1"/>
  <c r="AJ107" i="1" a="1"/>
  <c r="AJ107" i="1" s="1"/>
  <c r="AK107" i="1" s="1"/>
  <c r="AG107" i="1"/>
  <c r="AE107" i="1"/>
  <c r="AF107" i="1" s="1"/>
  <c r="AA107" i="1"/>
  <c r="Z107" i="1"/>
  <c r="AH107" i="1" s="1"/>
  <c r="AI107" i="1" s="1" a="1"/>
  <c r="AI107" i="1" s="1"/>
  <c r="Y107" i="1"/>
  <c r="V107" i="1"/>
  <c r="U107" i="1"/>
  <c r="T107" i="1"/>
  <c r="AL107" i="1" s="1" a="1"/>
  <c r="AL107" i="1" s="1"/>
  <c r="T107" i="1" a="1"/>
  <c r="S107" i="1"/>
  <c r="R107" i="1" a="1"/>
  <c r="R107" i="1" s="1"/>
  <c r="P107" i="1"/>
  <c r="N107" i="1"/>
  <c r="AJ106" i="1" a="1"/>
  <c r="AJ106" i="1" s="1"/>
  <c r="AK106" i="1" s="1"/>
  <c r="AE106" i="1"/>
  <c r="AF106" i="1" s="1"/>
  <c r="U106" i="1"/>
  <c r="T106" i="1" a="1"/>
  <c r="T106" i="1" s="1"/>
  <c r="AL106" i="1" s="1" a="1"/>
  <c r="AL106" i="1" s="1"/>
  <c r="S106" i="1"/>
  <c r="R106" i="1"/>
  <c r="R106" i="1" a="1"/>
  <c r="P106" i="1"/>
  <c r="N106" i="1"/>
  <c r="AJ105" i="1"/>
  <c r="AK105" i="1" s="1"/>
  <c r="AJ105" i="1" a="1"/>
  <c r="AE105" i="1"/>
  <c r="AF105" i="1" s="1"/>
  <c r="T105" i="1" a="1"/>
  <c r="T105" i="1" s="1"/>
  <c r="S105" i="1"/>
  <c r="R105" i="1"/>
  <c r="R105" i="1" a="1"/>
  <c r="P105" i="1"/>
  <c r="N105" i="1"/>
  <c r="AL104" i="1" a="1"/>
  <c r="AL104" i="1" s="1"/>
  <c r="AJ104" i="1"/>
  <c r="AK104" i="1" s="1"/>
  <c r="AJ104" i="1" a="1"/>
  <c r="AF104" i="1"/>
  <c r="AE104" i="1"/>
  <c r="U104" i="1"/>
  <c r="T104" i="1" a="1"/>
  <c r="T104" i="1" s="1"/>
  <c r="V104" i="1" s="1"/>
  <c r="S104" i="1"/>
  <c r="R104" i="1"/>
  <c r="R104" i="1" a="1"/>
  <c r="P104" i="1"/>
  <c r="N104" i="1"/>
  <c r="AJ103" i="1" a="1"/>
  <c r="AJ103" i="1" s="1"/>
  <c r="AE103" i="1"/>
  <c r="AF103" i="1" s="1"/>
  <c r="Y103" i="1" s="1"/>
  <c r="AA103" i="1"/>
  <c r="Z103" i="1"/>
  <c r="AH103" i="1" s="1"/>
  <c r="T103" i="1"/>
  <c r="T103" i="1" a="1"/>
  <c r="S103" i="1"/>
  <c r="R103" i="1" a="1"/>
  <c r="R103" i="1" s="1"/>
  <c r="P103" i="1"/>
  <c r="N103" i="1"/>
  <c r="AM102" i="1"/>
  <c r="AJ102" i="1"/>
  <c r="AK102" i="1" s="1"/>
  <c r="AJ102" i="1" a="1"/>
  <c r="AI102" i="1" a="1"/>
  <c r="AI102" i="1" s="1"/>
  <c r="AH102" i="1"/>
  <c r="AG102" i="1" s="1"/>
  <c r="AE102" i="1"/>
  <c r="AF102" i="1" s="1"/>
  <c r="Z102" i="1" s="1"/>
  <c r="AA102" i="1"/>
  <c r="Y102" i="1"/>
  <c r="T102" i="1"/>
  <c r="AL102" i="1" s="1" a="1"/>
  <c r="AL102" i="1" s="1"/>
  <c r="AN102" i="1" s="1"/>
  <c r="T102" i="1" a="1"/>
  <c r="S102" i="1"/>
  <c r="R102" i="1"/>
  <c r="R102" i="1" a="1"/>
  <c r="P102" i="1"/>
  <c r="N102" i="1"/>
  <c r="AJ101" i="1" a="1"/>
  <c r="AJ101" i="1" s="1"/>
  <c r="AE101" i="1"/>
  <c r="AF101" i="1" s="1"/>
  <c r="AA101" i="1" s="1"/>
  <c r="Z101" i="1"/>
  <c r="AH101" i="1" s="1"/>
  <c r="AG101" i="1" s="1"/>
  <c r="Y101" i="1"/>
  <c r="T101" i="1"/>
  <c r="T101" i="1" a="1"/>
  <c r="S101" i="1"/>
  <c r="R101" i="1" a="1"/>
  <c r="R101" i="1" s="1"/>
  <c r="P101" i="1"/>
  <c r="N101" i="1"/>
  <c r="AJ100" i="1" a="1"/>
  <c r="AJ100" i="1" s="1"/>
  <c r="AF100" i="1"/>
  <c r="AE100" i="1"/>
  <c r="Y100" i="1"/>
  <c r="T100" i="1" a="1"/>
  <c r="T100" i="1" s="1"/>
  <c r="S100" i="1"/>
  <c r="R100" i="1" a="1"/>
  <c r="R100" i="1" s="1"/>
  <c r="P100" i="1"/>
  <c r="N100" i="1"/>
  <c r="AL99" i="1"/>
  <c r="AM99" i="1" s="1"/>
  <c r="AK99" i="1"/>
  <c r="AJ99" i="1" a="1"/>
  <c r="AJ99" i="1" s="1"/>
  <c r="AE99" i="1"/>
  <c r="AF99" i="1" s="1"/>
  <c r="AA99" i="1"/>
  <c r="V99" i="1"/>
  <c r="U99" i="1"/>
  <c r="T99" i="1"/>
  <c r="AL99" i="1" s="1" a="1"/>
  <c r="T99" i="1" a="1"/>
  <c r="S99" i="1"/>
  <c r="R99" i="1"/>
  <c r="R99" i="1" a="1"/>
  <c r="P99" i="1"/>
  <c r="N99" i="1"/>
  <c r="AL98" i="1" a="1"/>
  <c r="AL98" i="1" s="1"/>
  <c r="AJ98" i="1"/>
  <c r="AK98" i="1" s="1"/>
  <c r="AJ98" i="1" a="1"/>
  <c r="AF98" i="1"/>
  <c r="Y98" i="1" s="1"/>
  <c r="AE98" i="1"/>
  <c r="AA98" i="1"/>
  <c r="T98" i="1" a="1"/>
  <c r="T98" i="1" s="1"/>
  <c r="V98" i="1" s="1"/>
  <c r="S98" i="1"/>
  <c r="R98" i="1"/>
  <c r="R98" i="1" a="1"/>
  <c r="P98" i="1"/>
  <c r="N98" i="1"/>
  <c r="AJ97" i="1" a="1"/>
  <c r="AJ97" i="1" s="1"/>
  <c r="AK97" i="1" s="1"/>
  <c r="AE97" i="1"/>
  <c r="AF97" i="1" s="1"/>
  <c r="T97" i="1" a="1"/>
  <c r="T97" i="1" s="1"/>
  <c r="U97" i="1" s="1"/>
  <c r="S97" i="1"/>
  <c r="R97" i="1" a="1"/>
  <c r="R97" i="1" s="1"/>
  <c r="P97" i="1"/>
  <c r="N97" i="1"/>
  <c r="AJ96" i="1"/>
  <c r="AK96" i="1" s="1"/>
  <c r="AJ96" i="1" a="1"/>
  <c r="AH96" i="1"/>
  <c r="AE96" i="1"/>
  <c r="AF96" i="1" s="1"/>
  <c r="AA96" i="1"/>
  <c r="Z96" i="1"/>
  <c r="Y96" i="1"/>
  <c r="T96" i="1" a="1"/>
  <c r="T96" i="1" s="1"/>
  <c r="S96" i="1"/>
  <c r="R96" i="1" a="1"/>
  <c r="R96" i="1" s="1"/>
  <c r="P96" i="1"/>
  <c r="N96" i="1"/>
  <c r="AJ95" i="1"/>
  <c r="AK95" i="1" s="1"/>
  <c r="AJ95" i="1" a="1"/>
  <c r="AF95" i="1"/>
  <c r="Z95" i="1" s="1"/>
  <c r="AH95" i="1" s="1"/>
  <c r="AE95" i="1"/>
  <c r="V95" i="1"/>
  <c r="T95" i="1" a="1"/>
  <c r="T95" i="1" s="1"/>
  <c r="S95" i="1"/>
  <c r="R95" i="1" a="1"/>
  <c r="R95" i="1" s="1"/>
  <c r="P95" i="1"/>
  <c r="N95" i="1"/>
  <c r="AJ94" i="1"/>
  <c r="AJ94" i="1" a="1"/>
  <c r="AF94" i="1"/>
  <c r="AE94" i="1"/>
  <c r="Y94" i="1"/>
  <c r="T94" i="1" a="1"/>
  <c r="T94" i="1" s="1"/>
  <c r="S94" i="1"/>
  <c r="R94" i="1"/>
  <c r="R94" i="1" a="1"/>
  <c r="P94" i="1"/>
  <c r="N94" i="1"/>
  <c r="AJ93" i="1" a="1"/>
  <c r="AJ93" i="1" s="1"/>
  <c r="AE93" i="1"/>
  <c r="AF93" i="1" s="1"/>
  <c r="T93" i="1" a="1"/>
  <c r="T93" i="1" s="1"/>
  <c r="S93" i="1"/>
  <c r="R93" i="1" a="1"/>
  <c r="R93" i="1" s="1"/>
  <c r="P93" i="1"/>
  <c r="N93" i="1"/>
  <c r="AL92" i="1" a="1"/>
  <c r="AL92" i="1" s="1"/>
  <c r="AJ92" i="1"/>
  <c r="AK92" i="1" s="1"/>
  <c r="AJ92" i="1" a="1"/>
  <c r="AF92" i="1"/>
  <c r="Y92" i="1" s="1"/>
  <c r="AE92" i="1"/>
  <c r="AA92" i="1"/>
  <c r="Z92" i="1"/>
  <c r="AH92" i="1" s="1"/>
  <c r="AI92" i="1" s="1" a="1"/>
  <c r="AI92" i="1" s="1"/>
  <c r="U92" i="1"/>
  <c r="T92" i="1"/>
  <c r="V92" i="1" s="1"/>
  <c r="T92" i="1" a="1"/>
  <c r="S92" i="1"/>
  <c r="R92" i="1" a="1"/>
  <c r="R92" i="1" s="1"/>
  <c r="P92" i="1"/>
  <c r="N92" i="1"/>
  <c r="AL91" i="1" a="1"/>
  <c r="AL91" i="1" s="1"/>
  <c r="AJ91" i="1"/>
  <c r="AK91" i="1" s="1"/>
  <c r="AJ91" i="1" a="1"/>
  <c r="AE91" i="1"/>
  <c r="AF91" i="1" s="1"/>
  <c r="T91" i="1" a="1"/>
  <c r="T91" i="1" s="1"/>
  <c r="S91" i="1"/>
  <c r="R91" i="1"/>
  <c r="R91" i="1" a="1"/>
  <c r="P91" i="1"/>
  <c r="N91" i="1"/>
  <c r="AJ90" i="1" a="1"/>
  <c r="AJ90" i="1" s="1"/>
  <c r="AK90" i="1" s="1"/>
  <c r="AF90" i="1"/>
  <c r="Y90" i="1" s="1"/>
  <c r="AE90" i="1"/>
  <c r="T90" i="1" a="1"/>
  <c r="T90" i="1" s="1"/>
  <c r="S90" i="1"/>
  <c r="R90" i="1" a="1"/>
  <c r="R90" i="1" s="1"/>
  <c r="P90" i="1"/>
  <c r="N90" i="1"/>
  <c r="AJ89" i="1" a="1"/>
  <c r="AJ89" i="1" s="1"/>
  <c r="AF89" i="1"/>
  <c r="AA89" i="1" s="1"/>
  <c r="AE89" i="1"/>
  <c r="Z89" i="1"/>
  <c r="AH89" i="1" s="1"/>
  <c r="AI89" i="1" s="1" a="1"/>
  <c r="AI89" i="1" s="1"/>
  <c r="Y89" i="1"/>
  <c r="T89" i="1" a="1"/>
  <c r="T89" i="1" s="1"/>
  <c r="S89" i="1"/>
  <c r="R89" i="1" a="1"/>
  <c r="R89" i="1" s="1"/>
  <c r="P89" i="1"/>
  <c r="N89" i="1"/>
  <c r="AJ88" i="1"/>
  <c r="AK88" i="1" s="1"/>
  <c r="AJ88" i="1" a="1"/>
  <c r="AE88" i="1"/>
  <c r="AF88" i="1" s="1"/>
  <c r="AA88" i="1" s="1"/>
  <c r="Z88" i="1"/>
  <c r="AH88" i="1" s="1"/>
  <c r="T88" i="1"/>
  <c r="AL88" i="1" s="1" a="1"/>
  <c r="AL88" i="1" s="1"/>
  <c r="T88" i="1" a="1"/>
  <c r="S88" i="1"/>
  <c r="R88" i="1" a="1"/>
  <c r="R88" i="1" s="1"/>
  <c r="P88" i="1"/>
  <c r="N88" i="1"/>
  <c r="AN87" i="1"/>
  <c r="AM87" i="1"/>
  <c r="AK87" i="1"/>
  <c r="AJ87" i="1"/>
  <c r="AJ87" i="1" a="1"/>
  <c r="AE87" i="1"/>
  <c r="AF87" i="1" s="1"/>
  <c r="AA87" i="1"/>
  <c r="Z87" i="1"/>
  <c r="AH87" i="1" s="1"/>
  <c r="Y87" i="1"/>
  <c r="U87" i="1"/>
  <c r="T87" i="1" a="1"/>
  <c r="T87" i="1" s="1"/>
  <c r="AL87" i="1" s="1" a="1"/>
  <c r="AL87" i="1" s="1"/>
  <c r="S87" i="1"/>
  <c r="R87" i="1" a="1"/>
  <c r="R87" i="1" s="1"/>
  <c r="P87" i="1"/>
  <c r="N87" i="1"/>
  <c r="AL86" i="1" a="1"/>
  <c r="AL86" i="1" s="1"/>
  <c r="AJ86" i="1" a="1"/>
  <c r="AJ86" i="1" s="1"/>
  <c r="AK86" i="1" s="1"/>
  <c r="AI86" i="1" a="1"/>
  <c r="AI86" i="1" s="1"/>
  <c r="AF86" i="1"/>
  <c r="Z86" i="1" s="1"/>
  <c r="AH86" i="1" s="1"/>
  <c r="AG86" i="1" s="1"/>
  <c r="AE86" i="1"/>
  <c r="AA86" i="1"/>
  <c r="T86" i="1" a="1"/>
  <c r="T86" i="1" s="1"/>
  <c r="U86" i="1" s="1"/>
  <c r="S86" i="1"/>
  <c r="R86" i="1"/>
  <c r="R86" i="1" a="1"/>
  <c r="P86" i="1"/>
  <c r="N86" i="1"/>
  <c r="AJ85" i="1"/>
  <c r="AK85" i="1" s="1"/>
  <c r="AJ85" i="1" a="1"/>
  <c r="AE85" i="1"/>
  <c r="AF85" i="1" s="1"/>
  <c r="Y85" i="1" s="1"/>
  <c r="T85" i="1"/>
  <c r="T85" i="1" a="1"/>
  <c r="S85" i="1"/>
  <c r="R85" i="1" a="1"/>
  <c r="R85" i="1" s="1"/>
  <c r="P85" i="1"/>
  <c r="N85" i="1"/>
  <c r="AJ84" i="1" a="1"/>
  <c r="AJ84" i="1" s="1"/>
  <c r="AK84" i="1" s="1"/>
  <c r="AF84" i="1"/>
  <c r="Z84" i="1" s="1"/>
  <c r="AH84" i="1" s="1"/>
  <c r="AE84" i="1"/>
  <c r="T84" i="1" a="1"/>
  <c r="T84" i="1" s="1"/>
  <c r="S84" i="1"/>
  <c r="R84" i="1"/>
  <c r="R84" i="1" a="1"/>
  <c r="P84" i="1"/>
  <c r="N84" i="1"/>
  <c r="AJ83" i="1"/>
  <c r="AJ83" i="1" a="1"/>
  <c r="AE83" i="1"/>
  <c r="AF83" i="1" s="1"/>
  <c r="AA83" i="1" s="1"/>
  <c r="T83" i="1"/>
  <c r="T83" i="1" a="1"/>
  <c r="S83" i="1"/>
  <c r="R83" i="1"/>
  <c r="R83" i="1" a="1"/>
  <c r="P83" i="1"/>
  <c r="N83" i="1"/>
  <c r="AJ82" i="1" a="1"/>
  <c r="AJ82" i="1" s="1"/>
  <c r="AK82" i="1" s="1"/>
  <c r="AE82" i="1"/>
  <c r="AF82" i="1" s="1"/>
  <c r="V82" i="1"/>
  <c r="U82" i="1"/>
  <c r="T82" i="1"/>
  <c r="AL82" i="1" s="1" a="1"/>
  <c r="AL82" i="1" s="1"/>
  <c r="AN82" i="1" s="1"/>
  <c r="T82" i="1" a="1"/>
  <c r="S82" i="1"/>
  <c r="R82" i="1" a="1"/>
  <c r="R82" i="1" s="1"/>
  <c r="P82" i="1"/>
  <c r="N82" i="1"/>
  <c r="AJ81" i="1" a="1"/>
  <c r="AJ81" i="1" s="1"/>
  <c r="AK81" i="1" s="1"/>
  <c r="AF81" i="1"/>
  <c r="Y81" i="1" s="1"/>
  <c r="AE81" i="1"/>
  <c r="T81" i="1" a="1"/>
  <c r="T81" i="1" s="1"/>
  <c r="S81" i="1"/>
  <c r="R81" i="1" a="1"/>
  <c r="R81" i="1" s="1"/>
  <c r="P81" i="1"/>
  <c r="N81" i="1"/>
  <c r="AJ80" i="1"/>
  <c r="AK80" i="1" s="1"/>
  <c r="AJ80" i="1" a="1"/>
  <c r="AH80" i="1"/>
  <c r="AE80" i="1"/>
  <c r="AF80" i="1" s="1"/>
  <c r="AA80" i="1"/>
  <c r="Z80" i="1"/>
  <c r="Y80" i="1"/>
  <c r="T80" i="1"/>
  <c r="T80" i="1" a="1"/>
  <c r="S80" i="1"/>
  <c r="R80" i="1" a="1"/>
  <c r="R80" i="1" s="1"/>
  <c r="P80" i="1"/>
  <c r="N80" i="1"/>
  <c r="AJ79" i="1" a="1"/>
  <c r="AJ79" i="1" s="1"/>
  <c r="AK79" i="1" s="1"/>
  <c r="AI79" i="1" a="1"/>
  <c r="AI79" i="1" s="1"/>
  <c r="AH79" i="1"/>
  <c r="AG79" i="1" s="1"/>
  <c r="AE79" i="1"/>
  <c r="AF79" i="1" s="1"/>
  <c r="AA79" i="1"/>
  <c r="Z79" i="1"/>
  <c r="Y79" i="1"/>
  <c r="U79" i="1"/>
  <c r="T79" i="1" a="1"/>
  <c r="T79" i="1" s="1"/>
  <c r="S79" i="1"/>
  <c r="R79" i="1" a="1"/>
  <c r="R79" i="1" s="1"/>
  <c r="P79" i="1"/>
  <c r="N79" i="1"/>
  <c r="AJ78" i="1"/>
  <c r="AJ78" i="1" a="1"/>
  <c r="AE78" i="1"/>
  <c r="AF78" i="1" s="1"/>
  <c r="Y78" i="1" s="1"/>
  <c r="T78" i="1" a="1"/>
  <c r="T78" i="1" s="1"/>
  <c r="AK78" i="1" s="1"/>
  <c r="S78" i="1"/>
  <c r="R78" i="1" a="1"/>
  <c r="R78" i="1" s="1"/>
  <c r="P78" i="1"/>
  <c r="N78" i="1"/>
  <c r="AK77" i="1"/>
  <c r="AJ77" i="1" a="1"/>
  <c r="AJ77" i="1" s="1"/>
  <c r="AF77" i="1"/>
  <c r="Z77" i="1" s="1"/>
  <c r="AH77" i="1" s="1"/>
  <c r="AE77" i="1"/>
  <c r="T77" i="1" a="1"/>
  <c r="T77" i="1" s="1"/>
  <c r="S77" i="1"/>
  <c r="R77" i="1"/>
  <c r="R77" i="1" a="1"/>
  <c r="P77" i="1"/>
  <c r="N77" i="1"/>
  <c r="AJ76" i="1"/>
  <c r="AK76" i="1" s="1"/>
  <c r="AJ76" i="1" a="1"/>
  <c r="AE76" i="1"/>
  <c r="AF76" i="1" s="1"/>
  <c r="Z76" i="1" s="1"/>
  <c r="AH76" i="1" s="1"/>
  <c r="U76" i="1"/>
  <c r="T76" i="1"/>
  <c r="V76" i="1" s="1"/>
  <c r="T76" i="1" a="1"/>
  <c r="S76" i="1"/>
  <c r="R76" i="1" a="1"/>
  <c r="R76" i="1" s="1"/>
  <c r="P76" i="1"/>
  <c r="N76" i="1"/>
  <c r="AJ75" i="1"/>
  <c r="AK75" i="1" s="1"/>
  <c r="AJ75" i="1" a="1"/>
  <c r="AE75" i="1"/>
  <c r="AF75" i="1" s="1"/>
  <c r="T75" i="1"/>
  <c r="AL75" i="1" s="1" a="1"/>
  <c r="AL75" i="1" s="1"/>
  <c r="T75" i="1" a="1"/>
  <c r="S75" i="1"/>
  <c r="R75" i="1"/>
  <c r="R75" i="1" a="1"/>
  <c r="P75" i="1"/>
  <c r="N75" i="1"/>
  <c r="AJ74" i="1" a="1"/>
  <c r="AJ74" i="1" s="1"/>
  <c r="AK74" i="1" s="1"/>
  <c r="AF74" i="1"/>
  <c r="AE74" i="1"/>
  <c r="V74" i="1"/>
  <c r="T74" i="1" a="1"/>
  <c r="T74" i="1" s="1"/>
  <c r="S74" i="1"/>
  <c r="R74" i="1" a="1"/>
  <c r="R74" i="1" s="1"/>
  <c r="P74" i="1"/>
  <c r="N74" i="1"/>
  <c r="AJ73" i="1" a="1"/>
  <c r="AJ73" i="1" s="1"/>
  <c r="AI73" i="1"/>
  <c r="AF73" i="1"/>
  <c r="AA73" i="1" s="1"/>
  <c r="AE73" i="1"/>
  <c r="Z73" i="1"/>
  <c r="AH73" i="1" s="1"/>
  <c r="AI73" i="1" s="1" a="1"/>
  <c r="Y73" i="1"/>
  <c r="V73" i="1"/>
  <c r="T73" i="1" a="1"/>
  <c r="T73" i="1" s="1"/>
  <c r="S73" i="1"/>
  <c r="R73" i="1" a="1"/>
  <c r="R73" i="1" s="1"/>
  <c r="P73" i="1"/>
  <c r="N73" i="1"/>
  <c r="AJ72" i="1"/>
  <c r="AJ72" i="1" a="1"/>
  <c r="AE72" i="1"/>
  <c r="AF72" i="1" s="1"/>
  <c r="AA72" i="1" s="1"/>
  <c r="Z72" i="1"/>
  <c r="AH72" i="1" s="1"/>
  <c r="T72" i="1"/>
  <c r="T72" i="1" a="1"/>
  <c r="S72" i="1"/>
  <c r="R72" i="1" a="1"/>
  <c r="R72" i="1" s="1"/>
  <c r="P72" i="1"/>
  <c r="N72" i="1"/>
  <c r="AN71" i="1"/>
  <c r="AM71" i="1"/>
  <c r="AK71" i="1"/>
  <c r="AJ71" i="1"/>
  <c r="AJ71" i="1" a="1"/>
  <c r="AE71" i="1"/>
  <c r="AF71" i="1" s="1"/>
  <c r="AA71" i="1"/>
  <c r="Z71" i="1"/>
  <c r="AH71" i="1" s="1"/>
  <c r="Y71" i="1"/>
  <c r="U71" i="1"/>
  <c r="T71" i="1" a="1"/>
  <c r="T71" i="1" s="1"/>
  <c r="AL71" i="1" s="1" a="1"/>
  <c r="AL71" i="1" s="1"/>
  <c r="S71" i="1"/>
  <c r="R71" i="1" a="1"/>
  <c r="R71" i="1" s="1"/>
  <c r="P71" i="1"/>
  <c r="N71" i="1"/>
  <c r="AJ70" i="1" a="1"/>
  <c r="AJ70" i="1" s="1"/>
  <c r="AK70" i="1" s="1"/>
  <c r="AF70" i="1"/>
  <c r="Z70" i="1" s="1"/>
  <c r="AH70" i="1" s="1"/>
  <c r="AG70" i="1" s="1"/>
  <c r="AE70" i="1"/>
  <c r="AA70" i="1"/>
  <c r="T70" i="1" a="1"/>
  <c r="T70" i="1" s="1"/>
  <c r="AL70" i="1" s="1" a="1"/>
  <c r="AL70" i="1" s="1"/>
  <c r="S70" i="1"/>
  <c r="R70" i="1"/>
  <c r="R70" i="1" a="1"/>
  <c r="P70" i="1"/>
  <c r="N70" i="1"/>
  <c r="AK69" i="1"/>
  <c r="AJ69" i="1"/>
  <c r="AJ69" i="1" a="1"/>
  <c r="AE69" i="1"/>
  <c r="AF69" i="1" s="1"/>
  <c r="AA69" i="1" s="1"/>
  <c r="T69" i="1"/>
  <c r="T69" i="1" a="1"/>
  <c r="S69" i="1"/>
  <c r="R69" i="1" a="1"/>
  <c r="R69" i="1" s="1"/>
  <c r="P69" i="1"/>
  <c r="N69" i="1"/>
  <c r="AJ68" i="1" a="1"/>
  <c r="AJ68" i="1" s="1"/>
  <c r="AK68" i="1" s="1"/>
  <c r="AF68" i="1"/>
  <c r="Z68" i="1" s="1"/>
  <c r="AH68" i="1" s="1"/>
  <c r="AE68" i="1"/>
  <c r="T68" i="1" a="1"/>
  <c r="T68" i="1" s="1"/>
  <c r="S68" i="1"/>
  <c r="R68" i="1"/>
  <c r="R68" i="1" a="1"/>
  <c r="P68" i="1"/>
  <c r="N68" i="1"/>
  <c r="AL67" i="1" a="1"/>
  <c r="AL67" i="1" s="1"/>
  <c r="AJ67" i="1"/>
  <c r="AJ67" i="1" a="1"/>
  <c r="AE67" i="1"/>
  <c r="AF67" i="1" s="1"/>
  <c r="AA67" i="1"/>
  <c r="T67" i="1"/>
  <c r="AK67" i="1" s="1"/>
  <c r="T67" i="1" a="1"/>
  <c r="S67" i="1"/>
  <c r="R67" i="1"/>
  <c r="R67" i="1" a="1"/>
  <c r="P67" i="1"/>
  <c r="N67" i="1"/>
  <c r="AM66" i="1"/>
  <c r="AJ66" i="1" a="1"/>
  <c r="AJ66" i="1" s="1"/>
  <c r="AK66" i="1" s="1"/>
  <c r="AE66" i="1"/>
  <c r="AF66" i="1" s="1"/>
  <c r="V66" i="1"/>
  <c r="T66" i="1"/>
  <c r="AL66" i="1" s="1" a="1"/>
  <c r="AL66" i="1" s="1"/>
  <c r="AN66" i="1" s="1"/>
  <c r="T66" i="1" a="1"/>
  <c r="S66" i="1"/>
  <c r="R66" i="1" a="1"/>
  <c r="R66" i="1" s="1"/>
  <c r="P66" i="1"/>
  <c r="N66" i="1"/>
  <c r="AJ65" i="1" a="1"/>
  <c r="AJ65" i="1" s="1"/>
  <c r="AK65" i="1" s="1"/>
  <c r="AF65" i="1"/>
  <c r="AE65" i="1"/>
  <c r="Y65" i="1"/>
  <c r="T65" i="1" a="1"/>
  <c r="T65" i="1" s="1"/>
  <c r="S65" i="1"/>
  <c r="R65" i="1" a="1"/>
  <c r="R65" i="1" s="1"/>
  <c r="P65" i="1"/>
  <c r="N65" i="1"/>
  <c r="AJ64" i="1"/>
  <c r="AK64" i="1" s="1"/>
  <c r="AJ64" i="1" a="1"/>
  <c r="AE64" i="1"/>
  <c r="AF64" i="1" s="1"/>
  <c r="AA64" i="1"/>
  <c r="Z64" i="1"/>
  <c r="AH64" i="1" s="1"/>
  <c r="Y64" i="1"/>
  <c r="V64" i="1"/>
  <c r="T64" i="1"/>
  <c r="T64" i="1" a="1"/>
  <c r="S64" i="1"/>
  <c r="R64" i="1" a="1"/>
  <c r="R64" i="1" s="1"/>
  <c r="P64" i="1"/>
  <c r="N64" i="1"/>
  <c r="AJ63" i="1" a="1"/>
  <c r="AJ63" i="1" s="1"/>
  <c r="AK63" i="1" s="1"/>
  <c r="AI63" i="1" a="1"/>
  <c r="AI63" i="1" s="1"/>
  <c r="AH63" i="1"/>
  <c r="AG63" i="1" s="1"/>
  <c r="AE63" i="1"/>
  <c r="AF63" i="1" s="1"/>
  <c r="AA63" i="1"/>
  <c r="Z63" i="1"/>
  <c r="Y63" i="1"/>
  <c r="U63" i="1"/>
  <c r="T63" i="1" a="1"/>
  <c r="T63" i="1" s="1"/>
  <c r="S63" i="1"/>
  <c r="R63" i="1" a="1"/>
  <c r="R63" i="1" s="1"/>
  <c r="P63" i="1"/>
  <c r="N63" i="1"/>
  <c r="AL62" i="1" a="1"/>
  <c r="AL62" i="1" s="1"/>
  <c r="AJ62" i="1"/>
  <c r="AK62" i="1" s="1"/>
  <c r="AJ62" i="1" a="1"/>
  <c r="AE62" i="1"/>
  <c r="AF62" i="1" s="1"/>
  <c r="AA62" i="1" s="1"/>
  <c r="Y62" i="1"/>
  <c r="T62" i="1" a="1"/>
  <c r="T62" i="1" s="1"/>
  <c r="S62" i="1"/>
  <c r="R62" i="1" a="1"/>
  <c r="R62" i="1" s="1"/>
  <c r="P62" i="1"/>
  <c r="N62" i="1"/>
  <c r="AJ61" i="1" a="1"/>
  <c r="AJ61" i="1" s="1"/>
  <c r="AK61" i="1" s="1"/>
  <c r="AF61" i="1"/>
  <c r="AE61" i="1"/>
  <c r="Z61" i="1"/>
  <c r="AH61" i="1" s="1"/>
  <c r="AI61" i="1" s="1" a="1"/>
  <c r="AI61" i="1" s="1"/>
  <c r="T61" i="1" a="1"/>
  <c r="T61" i="1" s="1"/>
  <c r="S61" i="1"/>
  <c r="R61" i="1" a="1"/>
  <c r="R61" i="1" s="1"/>
  <c r="P61" i="1"/>
  <c r="N61" i="1"/>
  <c r="AJ60" i="1"/>
  <c r="AK60" i="1" s="1"/>
  <c r="AJ60" i="1" a="1"/>
  <c r="AE60" i="1"/>
  <c r="AF60" i="1" s="1"/>
  <c r="Z60" i="1"/>
  <c r="AH60" i="1" s="1"/>
  <c r="AI60" i="1" s="1" a="1"/>
  <c r="AI60" i="1" s="1"/>
  <c r="T60" i="1"/>
  <c r="T60" i="1" a="1"/>
  <c r="S60" i="1"/>
  <c r="R60" i="1" a="1"/>
  <c r="R60" i="1" s="1"/>
  <c r="P60" i="1"/>
  <c r="N60" i="1"/>
  <c r="AJ59" i="1"/>
  <c r="AJ59" i="1" a="1"/>
  <c r="AE59" i="1"/>
  <c r="AF59" i="1" s="1"/>
  <c r="T59" i="1" a="1"/>
  <c r="T59" i="1" s="1"/>
  <c r="S59" i="1"/>
  <c r="R59" i="1"/>
  <c r="R59" i="1" a="1"/>
  <c r="P59" i="1"/>
  <c r="N59" i="1"/>
  <c r="AL58" i="1" a="1"/>
  <c r="AL58" i="1" s="1"/>
  <c r="AJ58" i="1" a="1"/>
  <c r="AJ58" i="1" s="1"/>
  <c r="AF58" i="1"/>
  <c r="Y58" i="1" s="1"/>
  <c r="AE58" i="1"/>
  <c r="T58" i="1" a="1"/>
  <c r="T58" i="1" s="1"/>
  <c r="S58" i="1"/>
  <c r="R58" i="1" a="1"/>
  <c r="R58" i="1" s="1"/>
  <c r="P58" i="1"/>
  <c r="N58" i="1"/>
  <c r="AL57" i="1" a="1"/>
  <c r="AL57" i="1" s="1"/>
  <c r="AJ57" i="1" a="1"/>
  <c r="AJ57" i="1" s="1"/>
  <c r="AK57" i="1" s="1"/>
  <c r="AF57" i="1"/>
  <c r="Y57" i="1" s="1"/>
  <c r="AE57" i="1"/>
  <c r="AA57" i="1"/>
  <c r="Z57" i="1"/>
  <c r="AH57" i="1" s="1"/>
  <c r="AG57" i="1" s="1"/>
  <c r="V57" i="1"/>
  <c r="T57" i="1" a="1"/>
  <c r="T57" i="1" s="1"/>
  <c r="U57" i="1" s="1"/>
  <c r="S57" i="1"/>
  <c r="R57" i="1"/>
  <c r="R57" i="1" a="1"/>
  <c r="P57" i="1"/>
  <c r="N57" i="1"/>
  <c r="AL56" i="1"/>
  <c r="AN56" i="1" s="1"/>
  <c r="AJ56" i="1" a="1"/>
  <c r="AJ56" i="1" s="1"/>
  <c r="AK56" i="1" s="1"/>
  <c r="AI56" i="1" a="1"/>
  <c r="AI56" i="1" s="1"/>
  <c r="AE56" i="1"/>
  <c r="AF56" i="1" s="1"/>
  <c r="AA56" i="1"/>
  <c r="Z56" i="1"/>
  <c r="AH56" i="1" s="1"/>
  <c r="AG56" i="1" s="1"/>
  <c r="Y56" i="1"/>
  <c r="U56" i="1"/>
  <c r="T56" i="1"/>
  <c r="AL56" i="1" s="1" a="1"/>
  <c r="T56" i="1" a="1"/>
  <c r="S56" i="1"/>
  <c r="R56" i="1" a="1"/>
  <c r="R56" i="1" s="1"/>
  <c r="P56" i="1"/>
  <c r="N56" i="1"/>
  <c r="AJ55" i="1" a="1"/>
  <c r="AJ55" i="1" s="1"/>
  <c r="AK55" i="1" s="1"/>
  <c r="AE55" i="1"/>
  <c r="AF55" i="1" s="1"/>
  <c r="AA55" i="1" s="1"/>
  <c r="Y55" i="1"/>
  <c r="V55" i="1"/>
  <c r="T55" i="1" a="1"/>
  <c r="T55" i="1" s="1"/>
  <c r="S55" i="1"/>
  <c r="R55" i="1" a="1"/>
  <c r="R55" i="1" s="1"/>
  <c r="P55" i="1"/>
  <c r="N55" i="1"/>
  <c r="AL54" i="1" a="1"/>
  <c r="AL54" i="1" s="1"/>
  <c r="AM54" i="1" s="1"/>
  <c r="AJ54" i="1" a="1"/>
  <c r="AJ54" i="1" s="1"/>
  <c r="AK54" i="1" s="1"/>
  <c r="AF54" i="1"/>
  <c r="Y54" i="1" s="1"/>
  <c r="AE54" i="1"/>
  <c r="V54" i="1"/>
  <c r="U54" i="1"/>
  <c r="T54" i="1" a="1"/>
  <c r="T54" i="1" s="1"/>
  <c r="S54" i="1"/>
  <c r="R54" i="1" a="1"/>
  <c r="R54" i="1" s="1"/>
  <c r="P54" i="1"/>
  <c r="N54" i="1"/>
  <c r="AJ53" i="1" a="1"/>
  <c r="AJ53" i="1" s="1"/>
  <c r="AE53" i="1"/>
  <c r="AF53" i="1" s="1"/>
  <c r="AA53" i="1" s="1"/>
  <c r="Z53" i="1"/>
  <c r="AH53" i="1" s="1"/>
  <c r="AI53" i="1" s="1" a="1"/>
  <c r="AI53" i="1" s="1"/>
  <c r="V53" i="1"/>
  <c r="T53" i="1"/>
  <c r="T53" i="1" a="1"/>
  <c r="S53" i="1"/>
  <c r="R53" i="1" a="1"/>
  <c r="R53" i="1" s="1"/>
  <c r="P53" i="1"/>
  <c r="N53" i="1"/>
  <c r="AJ52" i="1"/>
  <c r="AK52" i="1" s="1"/>
  <c r="AJ52" i="1" a="1"/>
  <c r="AE52" i="1"/>
  <c r="AF52" i="1" s="1"/>
  <c r="AA52" i="1" s="1"/>
  <c r="Z52" i="1"/>
  <c r="AH52" i="1" s="1"/>
  <c r="U52" i="1"/>
  <c r="T52" i="1" a="1"/>
  <c r="T52" i="1" s="1"/>
  <c r="S52" i="1"/>
  <c r="R52" i="1" a="1"/>
  <c r="R52" i="1" s="1"/>
  <c r="P52" i="1"/>
  <c r="N52" i="1"/>
  <c r="AJ51" i="1"/>
  <c r="AJ51" i="1" a="1"/>
  <c r="AE51" i="1"/>
  <c r="AF51" i="1" s="1"/>
  <c r="Y51" i="1" s="1"/>
  <c r="Z51" i="1"/>
  <c r="AH51" i="1" s="1"/>
  <c r="AG51" i="1" s="1"/>
  <c r="T51" i="1" a="1"/>
  <c r="T51" i="1" s="1"/>
  <c r="S51" i="1"/>
  <c r="R51" i="1" a="1"/>
  <c r="R51" i="1" s="1"/>
  <c r="P51" i="1"/>
  <c r="AJ50" i="1" a="1"/>
  <c r="AJ50" i="1" s="1"/>
  <c r="AK50" i="1" s="1"/>
  <c r="AI50" i="1" a="1"/>
  <c r="AI50" i="1" s="1"/>
  <c r="AE50" i="1"/>
  <c r="AF50" i="1" s="1"/>
  <c r="Y50" i="1" s="1"/>
  <c r="AA50" i="1"/>
  <c r="Z50" i="1"/>
  <c r="AH50" i="1" s="1"/>
  <c r="AG50" i="1" s="1"/>
  <c r="T50" i="1" a="1"/>
  <c r="T50" i="1" s="1"/>
  <c r="S50" i="1"/>
  <c r="R50" i="1"/>
  <c r="R50" i="1" a="1"/>
  <c r="P50" i="1"/>
  <c r="N50" i="1"/>
  <c r="AL49" i="1" a="1"/>
  <c r="AL49" i="1" s="1"/>
  <c r="AJ49" i="1"/>
  <c r="AK49" i="1" s="1"/>
  <c r="AJ49" i="1" a="1"/>
  <c r="AF49" i="1"/>
  <c r="Z49" i="1" s="1"/>
  <c r="AH49" i="1" s="1"/>
  <c r="AE49" i="1"/>
  <c r="T49" i="1" a="1"/>
  <c r="T49" i="1" s="1"/>
  <c r="S49" i="1"/>
  <c r="R49" i="1"/>
  <c r="R49" i="1" a="1"/>
  <c r="P49" i="1"/>
  <c r="N49" i="1"/>
  <c r="AJ48" i="1" a="1"/>
  <c r="AJ48" i="1" s="1"/>
  <c r="AK48" i="1" s="1"/>
  <c r="AF48" i="1"/>
  <c r="AE48" i="1"/>
  <c r="T48" i="1" a="1"/>
  <c r="T48" i="1" s="1"/>
  <c r="S48" i="1"/>
  <c r="R48" i="1" a="1"/>
  <c r="R48" i="1" s="1"/>
  <c r="P48" i="1"/>
  <c r="N48" i="1"/>
  <c r="AJ47" i="1"/>
  <c r="AJ47" i="1" a="1"/>
  <c r="AF47" i="1"/>
  <c r="AE47" i="1"/>
  <c r="T47" i="1"/>
  <c r="V47" i="1" s="1"/>
  <c r="T47" i="1" a="1"/>
  <c r="S47" i="1"/>
  <c r="R47" i="1"/>
  <c r="R47" i="1" a="1"/>
  <c r="P47" i="1"/>
  <c r="N47" i="1"/>
  <c r="AJ46" i="1" a="1"/>
  <c r="AJ46" i="1" s="1"/>
  <c r="AE46" i="1"/>
  <c r="AF46" i="1" s="1"/>
  <c r="V46" i="1"/>
  <c r="T46" i="1"/>
  <c r="AL46" i="1" s="1" a="1"/>
  <c r="AL46" i="1" s="1"/>
  <c r="T46" i="1" a="1"/>
  <c r="S46" i="1"/>
  <c r="R46" i="1" a="1"/>
  <c r="R46" i="1" s="1"/>
  <c r="P46" i="1"/>
  <c r="N46" i="1"/>
  <c r="AJ45" i="1" a="1"/>
  <c r="AJ45" i="1" s="1"/>
  <c r="AF45" i="1"/>
  <c r="AE45" i="1"/>
  <c r="Y45" i="1"/>
  <c r="T45" i="1" a="1"/>
  <c r="T45" i="1" s="1"/>
  <c r="AL45" i="1" s="1" a="1"/>
  <c r="AL45" i="1" s="1"/>
  <c r="S45" i="1"/>
  <c r="R45" i="1" a="1"/>
  <c r="R45" i="1" s="1"/>
  <c r="P45" i="1"/>
  <c r="N45" i="1"/>
  <c r="AJ44" i="1" a="1"/>
  <c r="AJ44" i="1" s="1"/>
  <c r="AE44" i="1"/>
  <c r="AF44" i="1" s="1"/>
  <c r="AA44" i="1" s="1"/>
  <c r="Z44" i="1"/>
  <c r="AH44" i="1" s="1"/>
  <c r="AI44" i="1" s="1" a="1"/>
  <c r="AI44" i="1" s="1"/>
  <c r="Y44" i="1"/>
  <c r="V44" i="1"/>
  <c r="T44" i="1"/>
  <c r="T44" i="1" a="1"/>
  <c r="S44" i="1"/>
  <c r="R44" i="1" a="1"/>
  <c r="R44" i="1" s="1"/>
  <c r="P44" i="1"/>
  <c r="N44" i="1"/>
  <c r="AJ43" i="1"/>
  <c r="AK43" i="1" s="1"/>
  <c r="AJ43" i="1" a="1"/>
  <c r="AE43" i="1"/>
  <c r="AF43" i="1" s="1"/>
  <c r="AA43" i="1"/>
  <c r="Z43" i="1"/>
  <c r="AH43" i="1" s="1"/>
  <c r="Y43" i="1"/>
  <c r="U43" i="1"/>
  <c r="T43" i="1" a="1"/>
  <c r="T43" i="1" s="1"/>
  <c r="S43" i="1"/>
  <c r="R43" i="1"/>
  <c r="R43" i="1" a="1"/>
  <c r="P43" i="1"/>
  <c r="N43" i="1"/>
  <c r="AJ42" i="1" a="1"/>
  <c r="AJ42" i="1" s="1"/>
  <c r="AK42" i="1" s="1"/>
  <c r="AE42" i="1"/>
  <c r="AF42" i="1" s="1"/>
  <c r="Y42" i="1" s="1"/>
  <c r="AA42" i="1"/>
  <c r="Z42" i="1"/>
  <c r="AH42" i="1" s="1"/>
  <c r="AG42" i="1" s="1"/>
  <c r="T42" i="1" a="1"/>
  <c r="T42" i="1" s="1"/>
  <c r="S42" i="1"/>
  <c r="R42" i="1"/>
  <c r="R42" i="1" a="1"/>
  <c r="P42" i="1"/>
  <c r="N42" i="1"/>
  <c r="AL41" i="1" a="1"/>
  <c r="AL41" i="1" s="1"/>
  <c r="AJ41" i="1"/>
  <c r="AK41" i="1" s="1"/>
  <c r="AJ41" i="1" a="1"/>
  <c r="AF41" i="1"/>
  <c r="Z41" i="1" s="1"/>
  <c r="AH41" i="1" s="1"/>
  <c r="AE41" i="1"/>
  <c r="Y41" i="1"/>
  <c r="T41" i="1" a="1"/>
  <c r="T41" i="1" s="1"/>
  <c r="S41" i="1"/>
  <c r="R41" i="1"/>
  <c r="R41" i="1" a="1"/>
  <c r="P41" i="1"/>
  <c r="N41" i="1"/>
  <c r="AJ40" i="1" a="1"/>
  <c r="AJ40" i="1" s="1"/>
  <c r="AK40" i="1" s="1"/>
  <c r="AF40" i="1"/>
  <c r="AE40" i="1"/>
  <c r="T40" i="1" a="1"/>
  <c r="T40" i="1" s="1"/>
  <c r="S40" i="1"/>
  <c r="R40" i="1" a="1"/>
  <c r="R40" i="1" s="1"/>
  <c r="P40" i="1"/>
  <c r="N40" i="1"/>
  <c r="AJ39" i="1"/>
  <c r="AJ39" i="1" a="1"/>
  <c r="AF39" i="1"/>
  <c r="AE39" i="1"/>
  <c r="T39" i="1"/>
  <c r="V39" i="1" s="1"/>
  <c r="T39" i="1" a="1"/>
  <c r="S39" i="1"/>
  <c r="R39" i="1"/>
  <c r="R39" i="1" a="1"/>
  <c r="P39" i="1"/>
  <c r="N39" i="1"/>
  <c r="AJ38" i="1" a="1"/>
  <c r="AJ38" i="1" s="1"/>
  <c r="AE38" i="1"/>
  <c r="AF38" i="1" s="1"/>
  <c r="V38" i="1"/>
  <c r="T38" i="1"/>
  <c r="AL38" i="1" s="1" a="1"/>
  <c r="AL38" i="1" s="1"/>
  <c r="T38" i="1" a="1"/>
  <c r="S38" i="1"/>
  <c r="R38" i="1" a="1"/>
  <c r="R38" i="1" s="1"/>
  <c r="P38" i="1"/>
  <c r="N38" i="1"/>
  <c r="AJ37" i="1" a="1"/>
  <c r="AJ37" i="1" s="1"/>
  <c r="AF37" i="1"/>
  <c r="AE37" i="1"/>
  <c r="Y37" i="1"/>
  <c r="T37" i="1" a="1"/>
  <c r="T37" i="1" s="1"/>
  <c r="AL37" i="1" s="1" a="1"/>
  <c r="AL37" i="1" s="1"/>
  <c r="S37" i="1"/>
  <c r="R37" i="1" a="1"/>
  <c r="R37" i="1" s="1"/>
  <c r="P37" i="1"/>
  <c r="N37" i="1"/>
  <c r="AJ36" i="1" a="1"/>
  <c r="AJ36" i="1" s="1"/>
  <c r="AE36" i="1"/>
  <c r="AF36" i="1" s="1"/>
  <c r="AA36" i="1" s="1"/>
  <c r="Z36" i="1"/>
  <c r="AH36" i="1" s="1"/>
  <c r="AI36" i="1" s="1" a="1"/>
  <c r="AI36" i="1" s="1"/>
  <c r="Y36" i="1"/>
  <c r="V36" i="1"/>
  <c r="T36" i="1"/>
  <c r="T36" i="1" a="1"/>
  <c r="S36" i="1"/>
  <c r="R36" i="1" a="1"/>
  <c r="R36" i="1" s="1"/>
  <c r="P36" i="1"/>
  <c r="N36" i="1"/>
  <c r="AJ35" i="1"/>
  <c r="AK35" i="1" s="1"/>
  <c r="AJ35" i="1" a="1"/>
  <c r="AE35" i="1"/>
  <c r="AF35" i="1" s="1"/>
  <c r="AA35" i="1"/>
  <c r="Z35" i="1"/>
  <c r="AH35" i="1" s="1"/>
  <c r="Y35" i="1"/>
  <c r="U35" i="1"/>
  <c r="T35" i="1" a="1"/>
  <c r="T35" i="1" s="1"/>
  <c r="S35" i="1"/>
  <c r="R35" i="1"/>
  <c r="R35" i="1" a="1"/>
  <c r="P35" i="1"/>
  <c r="N35" i="1"/>
  <c r="AJ34" i="1" a="1"/>
  <c r="AJ34" i="1" s="1"/>
  <c r="AK34" i="1" s="1"/>
  <c r="AE34" i="1"/>
  <c r="AF34" i="1" s="1"/>
  <c r="Y34" i="1" s="1"/>
  <c r="AA34" i="1"/>
  <c r="Z34" i="1"/>
  <c r="AH34" i="1" s="1"/>
  <c r="AG34" i="1" s="1"/>
  <c r="T34" i="1" a="1"/>
  <c r="T34" i="1" s="1"/>
  <c r="S34" i="1"/>
  <c r="R34" i="1"/>
  <c r="R34" i="1" a="1"/>
  <c r="P34" i="1"/>
  <c r="N34" i="1"/>
  <c r="AL33" i="1" a="1"/>
  <c r="AL33" i="1" s="1"/>
  <c r="AJ33" i="1"/>
  <c r="AK33" i="1" s="1"/>
  <c r="AJ33" i="1" a="1"/>
  <c r="AF33" i="1"/>
  <c r="Z33" i="1" s="1"/>
  <c r="AH33" i="1" s="1"/>
  <c r="AE33" i="1"/>
  <c r="Y33" i="1"/>
  <c r="T33" i="1" a="1"/>
  <c r="T33" i="1" s="1"/>
  <c r="S33" i="1"/>
  <c r="R33" i="1"/>
  <c r="R33" i="1" a="1"/>
  <c r="P33" i="1"/>
  <c r="N33" i="1"/>
  <c r="AJ32" i="1" a="1"/>
  <c r="AJ32" i="1" s="1"/>
  <c r="AK32" i="1" s="1"/>
  <c r="AF32" i="1"/>
  <c r="AE32" i="1"/>
  <c r="T32" i="1" a="1"/>
  <c r="T32" i="1" s="1"/>
  <c r="S32" i="1"/>
  <c r="R32" i="1" a="1"/>
  <c r="R32" i="1" s="1"/>
  <c r="P32" i="1"/>
  <c r="N32" i="1"/>
  <c r="AJ31" i="1"/>
  <c r="AJ31" i="1" a="1"/>
  <c r="AF31" i="1"/>
  <c r="AE31" i="1"/>
  <c r="T31" i="1"/>
  <c r="V31" i="1" s="1"/>
  <c r="T31" i="1" a="1"/>
  <c r="S31" i="1"/>
  <c r="R31" i="1"/>
  <c r="R31" i="1" a="1"/>
  <c r="P31" i="1"/>
  <c r="N31" i="1"/>
  <c r="AJ30" i="1" a="1"/>
  <c r="AJ30" i="1" s="1"/>
  <c r="AE30" i="1"/>
  <c r="AF30" i="1" s="1"/>
  <c r="V30" i="1"/>
  <c r="T30" i="1"/>
  <c r="AL30" i="1" s="1" a="1"/>
  <c r="AL30" i="1" s="1"/>
  <c r="T30" i="1" a="1"/>
  <c r="S30" i="1"/>
  <c r="R30" i="1" a="1"/>
  <c r="R30" i="1" s="1"/>
  <c r="P30" i="1"/>
  <c r="N30" i="1"/>
  <c r="AN29" i="1"/>
  <c r="AL29" i="1" a="1"/>
  <c r="AL29" i="1" s="1"/>
  <c r="AM29" i="1" s="1"/>
  <c r="AJ29" i="1" a="1"/>
  <c r="AJ29" i="1" s="1"/>
  <c r="AF29" i="1"/>
  <c r="AA29" i="1" s="1"/>
  <c r="AE29" i="1"/>
  <c r="Z29" i="1"/>
  <c r="AH29" i="1" s="1"/>
  <c r="Y29" i="1"/>
  <c r="U29" i="1"/>
  <c r="T29" i="1" a="1"/>
  <c r="T29" i="1" s="1"/>
  <c r="V29" i="1" s="1"/>
  <c r="S29" i="1"/>
  <c r="R29" i="1" a="1"/>
  <c r="R29" i="1" s="1"/>
  <c r="P29" i="1"/>
  <c r="N29" i="1"/>
  <c r="AJ28" i="1"/>
  <c r="AK28" i="1" s="1"/>
  <c r="AJ28" i="1" a="1"/>
  <c r="AE28" i="1"/>
  <c r="AF28" i="1" s="1"/>
  <c r="Z28" i="1" s="1"/>
  <c r="AH28" i="1" s="1"/>
  <c r="AA28" i="1"/>
  <c r="Y28" i="1"/>
  <c r="V28" i="1"/>
  <c r="T28" i="1"/>
  <c r="T28" i="1" a="1"/>
  <c r="S28" i="1"/>
  <c r="R28" i="1" a="1"/>
  <c r="R28" i="1" s="1"/>
  <c r="P28" i="1"/>
  <c r="N28" i="1"/>
  <c r="AJ27" i="1" a="1"/>
  <c r="AJ27" i="1" s="1"/>
  <c r="AK27" i="1" s="1"/>
  <c r="AE27" i="1"/>
  <c r="AF27" i="1" s="1"/>
  <c r="Y27" i="1" s="1"/>
  <c r="AA27" i="1"/>
  <c r="Z27" i="1"/>
  <c r="AH27" i="1" s="1"/>
  <c r="T27" i="1" a="1"/>
  <c r="T27" i="1" s="1"/>
  <c r="S27" i="1"/>
  <c r="R27" i="1"/>
  <c r="R27" i="1" a="1"/>
  <c r="P27" i="1"/>
  <c r="N27" i="1"/>
  <c r="AJ26" i="1" a="1"/>
  <c r="AJ26" i="1" s="1"/>
  <c r="AK26" i="1" s="1"/>
  <c r="AF26" i="1"/>
  <c r="Y26" i="1" s="1"/>
  <c r="AE26" i="1"/>
  <c r="V26" i="1"/>
  <c r="T26" i="1" a="1"/>
  <c r="T26" i="1" s="1"/>
  <c r="U26" i="1" s="1"/>
  <c r="S26" i="1"/>
  <c r="R26" i="1" a="1"/>
  <c r="R26" i="1" s="1"/>
  <c r="P26" i="1"/>
  <c r="N26" i="1"/>
  <c r="AL25" i="1" a="1"/>
  <c r="AL25" i="1" s="1"/>
  <c r="AJ25" i="1"/>
  <c r="AK25" i="1" s="1"/>
  <c r="AJ25" i="1" a="1"/>
  <c r="AE25" i="1"/>
  <c r="AF25" i="1" s="1"/>
  <c r="T25" i="1"/>
  <c r="T25" i="1" a="1"/>
  <c r="S25" i="1"/>
  <c r="R25" i="1"/>
  <c r="R25" i="1" a="1"/>
  <c r="P25" i="1"/>
  <c r="N25" i="1"/>
  <c r="AJ24" i="1" a="1"/>
  <c r="AJ24" i="1" s="1"/>
  <c r="AF24" i="1"/>
  <c r="Z24" i="1" s="1"/>
  <c r="AH24" i="1" s="1"/>
  <c r="AE24" i="1"/>
  <c r="T24" i="1"/>
  <c r="V24" i="1" s="1"/>
  <c r="T24" i="1" a="1"/>
  <c r="S24" i="1"/>
  <c r="R24" i="1" a="1"/>
  <c r="R24" i="1" s="1"/>
  <c r="P24" i="1"/>
  <c r="N24" i="1"/>
  <c r="AJ23" i="1"/>
  <c r="AJ23" i="1" a="1"/>
  <c r="AF23" i="1"/>
  <c r="AE23" i="1"/>
  <c r="AA23" i="1"/>
  <c r="T23" i="1"/>
  <c r="AL23" i="1" s="1" a="1"/>
  <c r="AL23" i="1" s="1"/>
  <c r="T23" i="1" a="1"/>
  <c r="S23" i="1"/>
  <c r="R23" i="1"/>
  <c r="R23" i="1" a="1"/>
  <c r="P23" i="1"/>
  <c r="N23" i="1"/>
  <c r="AJ22" i="1" a="1"/>
  <c r="AJ22" i="1" s="1"/>
  <c r="AE22" i="1"/>
  <c r="AF22" i="1" s="1"/>
  <c r="Y22" i="1" s="1"/>
  <c r="T22" i="1"/>
  <c r="AL22" i="1" s="1" a="1"/>
  <c r="AL22" i="1" s="1"/>
  <c r="T22" i="1" a="1"/>
  <c r="S22" i="1"/>
  <c r="R22" i="1" a="1"/>
  <c r="R22" i="1" s="1"/>
  <c r="P22" i="1"/>
  <c r="N22" i="1"/>
  <c r="AL21" i="1" a="1"/>
  <c r="AL21" i="1" s="1"/>
  <c r="AN21" i="1" s="1"/>
  <c r="AJ21" i="1" a="1"/>
  <c r="AJ21" i="1" s="1"/>
  <c r="AK21" i="1" s="1"/>
  <c r="AF21" i="1"/>
  <c r="AA21" i="1" s="1"/>
  <c r="AE21" i="1"/>
  <c r="Y21" i="1"/>
  <c r="V21" i="1"/>
  <c r="T21" i="1" a="1"/>
  <c r="T21" i="1" s="1"/>
  <c r="U21" i="1" s="1"/>
  <c r="S21" i="1"/>
  <c r="R21" i="1" a="1"/>
  <c r="R21" i="1" s="1"/>
  <c r="P21" i="1"/>
  <c r="N21" i="1"/>
  <c r="AJ20" i="1" a="1"/>
  <c r="AJ20" i="1" s="1"/>
  <c r="AK20" i="1" s="1"/>
  <c r="AI20" i="1"/>
  <c r="AI20" i="1" a="1"/>
  <c r="AG20" i="1"/>
  <c r="AF20" i="1"/>
  <c r="AE20" i="1"/>
  <c r="AA20" i="1"/>
  <c r="Z20" i="1"/>
  <c r="AH20" i="1" s="1"/>
  <c r="Y20" i="1"/>
  <c r="V20" i="1"/>
  <c r="T20" i="1"/>
  <c r="T20" i="1" a="1"/>
  <c r="S20" i="1"/>
  <c r="R20" i="1"/>
  <c r="R20" i="1" a="1"/>
  <c r="P20" i="1"/>
  <c r="N20" i="1"/>
  <c r="AJ19" i="1"/>
  <c r="AK19" i="1" s="1"/>
  <c r="AJ19" i="1" a="1"/>
  <c r="AE19" i="1"/>
  <c r="AF19" i="1" s="1"/>
  <c r="AA19" i="1"/>
  <c r="Z19" i="1"/>
  <c r="AH19" i="1" s="1"/>
  <c r="Y19" i="1"/>
  <c r="U19" i="1"/>
  <c r="T19" i="1" a="1"/>
  <c r="T19" i="1" s="1"/>
  <c r="S19" i="1"/>
  <c r="R19" i="1"/>
  <c r="R19" i="1" a="1"/>
  <c r="P19" i="1"/>
  <c r="N19" i="1"/>
  <c r="AJ18" i="1"/>
  <c r="AK18" i="1" s="1"/>
  <c r="AJ18" i="1" a="1"/>
  <c r="AE18" i="1"/>
  <c r="AF18" i="1" s="1"/>
  <c r="T18" i="1" a="1"/>
  <c r="T18" i="1" s="1"/>
  <c r="U18" i="1" s="1"/>
  <c r="S18" i="1"/>
  <c r="R18" i="1" a="1"/>
  <c r="R18" i="1" s="1"/>
  <c r="P18" i="1"/>
  <c r="N18" i="1"/>
  <c r="AK17" i="1"/>
  <c r="AJ17" i="1"/>
  <c r="AJ17" i="1" a="1"/>
  <c r="AE17" i="1"/>
  <c r="AF17" i="1" s="1"/>
  <c r="T17" i="1"/>
  <c r="AL17" i="1" s="1" a="1"/>
  <c r="AL17" i="1" s="1"/>
  <c r="T17" i="1" a="1"/>
  <c r="S17" i="1"/>
  <c r="R17" i="1"/>
  <c r="R17" i="1" a="1"/>
  <c r="P17" i="1"/>
  <c r="N17" i="1"/>
  <c r="AJ16" i="1" a="1"/>
  <c r="AJ16" i="1" s="1"/>
  <c r="AK16" i="1" s="1"/>
  <c r="AE16" i="1"/>
  <c r="AF16" i="1" s="1"/>
  <c r="T16" i="1" a="1"/>
  <c r="T16" i="1" s="1"/>
  <c r="S16" i="1"/>
  <c r="R16" i="1" a="1"/>
  <c r="R16" i="1" s="1"/>
  <c r="P16" i="1"/>
  <c r="N16" i="1"/>
  <c r="AJ15" i="1"/>
  <c r="AJ15" i="1" a="1"/>
  <c r="AF15" i="1"/>
  <c r="Z15" i="1" s="1"/>
  <c r="AH15" i="1" s="1"/>
  <c r="AG15" i="1" s="1"/>
  <c r="AE15" i="1"/>
  <c r="T15" i="1"/>
  <c r="T15" i="1" a="1"/>
  <c r="S15" i="1"/>
  <c r="R15" i="1"/>
  <c r="R15" i="1" a="1"/>
  <c r="P15" i="1"/>
  <c r="N15" i="1"/>
  <c r="AK14" i="1"/>
  <c r="AJ14" i="1" a="1"/>
  <c r="AJ14" i="1" s="1"/>
  <c r="AF14" i="1"/>
  <c r="Y14" i="1" s="1"/>
  <c r="AE14" i="1"/>
  <c r="V14" i="1"/>
  <c r="T14" i="1" a="1"/>
  <c r="T14" i="1" s="1"/>
  <c r="U14" i="1" s="1"/>
  <c r="S14" i="1"/>
  <c r="R14" i="1" a="1"/>
  <c r="R14" i="1" s="1"/>
  <c r="P14" i="1"/>
  <c r="N14" i="1"/>
  <c r="AL13" i="1" a="1"/>
  <c r="AL13" i="1" s="1"/>
  <c r="AJ13" i="1"/>
  <c r="AK13" i="1" s="1"/>
  <c r="AJ13" i="1" a="1"/>
  <c r="AE13" i="1"/>
  <c r="AF13" i="1" s="1"/>
  <c r="AA13" i="1" s="1"/>
  <c r="Y13" i="1"/>
  <c r="U13" i="1"/>
  <c r="T13" i="1"/>
  <c r="V13" i="1" s="1"/>
  <c r="T13" i="1" a="1"/>
  <c r="S13" i="1"/>
  <c r="R13" i="1"/>
  <c r="R13" i="1" a="1"/>
  <c r="P13" i="1"/>
  <c r="N13" i="1"/>
  <c r="AJ12" i="1"/>
  <c r="AK12" i="1" s="1"/>
  <c r="AJ12" i="1" a="1"/>
  <c r="AF12" i="1"/>
  <c r="AE12" i="1"/>
  <c r="AA12" i="1"/>
  <c r="Z12" i="1"/>
  <c r="AH12" i="1" s="1"/>
  <c r="AG12" i="1" s="1"/>
  <c r="Y12" i="1"/>
  <c r="V12" i="1"/>
  <c r="T12" i="1"/>
  <c r="U12" i="1" s="1"/>
  <c r="T12" i="1" a="1"/>
  <c r="S12" i="1"/>
  <c r="R12" i="1"/>
  <c r="R12" i="1" a="1"/>
  <c r="P12" i="1"/>
  <c r="N12" i="1"/>
  <c r="AM11" i="1"/>
  <c r="AJ11" i="1" a="1"/>
  <c r="AJ11" i="1" s="1"/>
  <c r="AK11" i="1" s="1"/>
  <c r="AF11" i="1"/>
  <c r="AA11" i="1" s="1"/>
  <c r="AE11" i="1"/>
  <c r="Y11" i="1"/>
  <c r="V11" i="1"/>
  <c r="T11" i="1" a="1"/>
  <c r="T11" i="1" s="1"/>
  <c r="AL11" i="1" s="1" a="1"/>
  <c r="AL11" i="1" s="1"/>
  <c r="AN11" i="1" s="1"/>
  <c r="S11" i="1"/>
  <c r="R11" i="1" a="1"/>
  <c r="R11" i="1" s="1"/>
  <c r="P11" i="1"/>
  <c r="N11" i="1"/>
  <c r="AN10" i="1"/>
  <c r="AL10" i="1"/>
  <c r="AM10" i="1" s="1"/>
  <c r="AJ10" i="1" a="1"/>
  <c r="AJ10" i="1" s="1"/>
  <c r="AK10" i="1" s="1"/>
  <c r="AE10" i="1"/>
  <c r="AF10" i="1" s="1"/>
  <c r="Y10" i="1" s="1"/>
  <c r="V10" i="1"/>
  <c r="U10" i="1"/>
  <c r="T10" i="1"/>
  <c r="AL10" i="1" s="1" a="1"/>
  <c r="T10" i="1" a="1"/>
  <c r="S10" i="1"/>
  <c r="R10" i="1"/>
  <c r="R10" i="1" a="1"/>
  <c r="P10" i="1"/>
  <c r="N10" i="1"/>
  <c r="AJ9" i="1" a="1"/>
  <c r="AJ9" i="1" s="1"/>
  <c r="AF9" i="1"/>
  <c r="AE9" i="1"/>
  <c r="AA9" i="1"/>
  <c r="T9" i="1"/>
  <c r="V9" i="1" s="1"/>
  <c r="T9" i="1" a="1"/>
  <c r="S9" i="1"/>
  <c r="R9" i="1"/>
  <c r="R9" i="1" a="1"/>
  <c r="P9" i="1"/>
  <c r="N9" i="1"/>
  <c r="AJ8" i="1" a="1"/>
  <c r="AJ8" i="1" s="1"/>
  <c r="AE8" i="1"/>
  <c r="AF8" i="1" s="1"/>
  <c r="T8" i="1"/>
  <c r="T8" i="1" a="1"/>
  <c r="S8" i="1"/>
  <c r="R8" i="1" a="1"/>
  <c r="R8" i="1" s="1"/>
  <c r="P8" i="1"/>
  <c r="N8" i="1"/>
  <c r="AJ7" i="1"/>
  <c r="AJ7" i="1" a="1"/>
  <c r="AE7" i="1"/>
  <c r="AF7" i="1" s="1"/>
  <c r="T7" i="1" a="1"/>
  <c r="T7" i="1" s="1"/>
  <c r="S7" i="1"/>
  <c r="R7" i="1"/>
  <c r="R7" i="1" a="1"/>
  <c r="P7" i="1"/>
  <c r="N7" i="1"/>
  <c r="AJ6" i="1" a="1"/>
  <c r="AJ6" i="1" s="1"/>
  <c r="AE6" i="1"/>
  <c r="AF6" i="1" s="1"/>
  <c r="T6" i="1" a="1"/>
  <c r="T6" i="1" s="1"/>
  <c r="U6" i="1" s="1"/>
  <c r="S6" i="1"/>
  <c r="R6" i="1" a="1"/>
  <c r="R6" i="1" s="1"/>
  <c r="P6" i="1"/>
  <c r="N6" i="1"/>
  <c r="AL5" i="1"/>
  <c r="AL5" i="1" a="1"/>
  <c r="AK5" i="1"/>
  <c r="AJ5" i="1"/>
  <c r="AJ5" i="1" a="1"/>
  <c r="AE5" i="1"/>
  <c r="AF5" i="1" s="1"/>
  <c r="AA5" i="1" s="1"/>
  <c r="U5" i="1"/>
  <c r="T5" i="1"/>
  <c r="V5" i="1" s="1"/>
  <c r="T5" i="1" a="1"/>
  <c r="S5" i="1"/>
  <c r="R5" i="1"/>
  <c r="R5" i="1" a="1"/>
  <c r="P5" i="1"/>
  <c r="N5" i="1"/>
  <c r="AJ4" i="1" a="1"/>
  <c r="AJ4" i="1" s="1"/>
  <c r="AK4" i="1" s="1"/>
  <c r="AF4" i="1"/>
  <c r="AE4" i="1"/>
  <c r="AA4" i="1"/>
  <c r="Z4" i="1"/>
  <c r="AH4" i="1" s="1"/>
  <c r="AG4" i="1" s="1"/>
  <c r="Y4" i="1"/>
  <c r="T4" i="1"/>
  <c r="U4" i="1" s="1"/>
  <c r="T4" i="1" a="1"/>
  <c r="S4" i="1"/>
  <c r="R4" i="1" a="1"/>
  <c r="R4" i="1" s="1"/>
  <c r="P4" i="1"/>
  <c r="N4" i="1"/>
  <c r="AJ3" i="1" a="1"/>
  <c r="AJ3" i="1" s="1"/>
  <c r="AK3" i="1" s="1"/>
  <c r="AF3" i="1"/>
  <c r="AA3" i="1" s="1"/>
  <c r="AE3" i="1"/>
  <c r="V3" i="1"/>
  <c r="T3" i="1" a="1"/>
  <c r="T3" i="1" s="1"/>
  <c r="AL3" i="1" s="1" a="1"/>
  <c r="AL3" i="1" s="1"/>
  <c r="AN3" i="1" s="1"/>
  <c r="S3" i="1"/>
  <c r="R3" i="1" a="1"/>
  <c r="R3" i="1" s="1"/>
  <c r="P3" i="1"/>
  <c r="N3" i="1"/>
  <c r="Y6" i="1" l="1"/>
  <c r="AA6" i="1"/>
  <c r="Z6" i="1"/>
  <c r="AH6" i="1" s="1"/>
  <c r="AG6" i="1" s="1"/>
  <c r="Z7" i="1"/>
  <c r="AH7" i="1" s="1"/>
  <c r="AG7" i="1" s="1"/>
  <c r="AA7" i="1"/>
  <c r="Y7" i="1"/>
  <c r="AN23" i="1"/>
  <c r="AM23" i="1"/>
  <c r="AG29" i="1"/>
  <c r="AI29" i="1" a="1"/>
  <c r="AI29" i="1" s="1"/>
  <c r="AI35" i="1" a="1"/>
  <c r="AI35" i="1" s="1"/>
  <c r="AG35" i="1"/>
  <c r="AI68" i="1" a="1"/>
  <c r="AI68" i="1" s="1"/>
  <c r="AG68" i="1"/>
  <c r="AA8" i="1"/>
  <c r="Y8" i="1"/>
  <c r="Z8" i="1"/>
  <c r="AH8" i="1" s="1"/>
  <c r="AG8" i="1" s="1"/>
  <c r="AN13" i="1"/>
  <c r="AM13" i="1"/>
  <c r="AI19" i="1" a="1"/>
  <c r="AI19" i="1" s="1"/>
  <c r="AG19" i="1"/>
  <c r="AN25" i="1"/>
  <c r="AM25" i="1"/>
  <c r="AI27" i="1" a="1"/>
  <c r="AI27" i="1" s="1"/>
  <c r="AG27" i="1"/>
  <c r="U40" i="1"/>
  <c r="V40" i="1"/>
  <c r="AL40" i="1" a="1"/>
  <c r="AL40" i="1" s="1"/>
  <c r="AN46" i="1"/>
  <c r="AM46" i="1"/>
  <c r="AN58" i="1"/>
  <c r="AM58" i="1"/>
  <c r="AM70" i="1"/>
  <c r="AN70" i="1"/>
  <c r="AM75" i="1"/>
  <c r="AN75" i="1"/>
  <c r="V16" i="1"/>
  <c r="AL16" i="1" a="1"/>
  <c r="AL16" i="1" s="1"/>
  <c r="U16" i="1"/>
  <c r="AN30" i="1"/>
  <c r="AM30" i="1"/>
  <c r="AI43" i="1" a="1"/>
  <c r="AI43" i="1" s="1"/>
  <c r="AG43" i="1"/>
  <c r="AI72" i="1" a="1"/>
  <c r="AI72" i="1" s="1"/>
  <c r="AG72" i="1"/>
  <c r="AA16" i="1"/>
  <c r="Y16" i="1"/>
  <c r="Z16" i="1"/>
  <c r="AH16" i="1" s="1"/>
  <c r="AN17" i="1"/>
  <c r="AM17" i="1"/>
  <c r="AN37" i="1"/>
  <c r="AM37" i="1"/>
  <c r="U48" i="1"/>
  <c r="V48" i="1"/>
  <c r="AL48" i="1" a="1"/>
  <c r="AL48" i="1" s="1"/>
  <c r="AI52" i="1" a="1"/>
  <c r="AI52" i="1" s="1"/>
  <c r="AG52" i="1"/>
  <c r="Z17" i="1"/>
  <c r="AH17" i="1" s="1"/>
  <c r="Y17" i="1"/>
  <c r="AA17" i="1"/>
  <c r="AI24" i="1" a="1"/>
  <c r="AI24" i="1" s="1"/>
  <c r="AG24" i="1"/>
  <c r="AI64" i="1" a="1"/>
  <c r="AI64" i="1" s="1"/>
  <c r="AG64" i="1"/>
  <c r="AI76" i="1" a="1"/>
  <c r="AI76" i="1" s="1"/>
  <c r="AG76" i="1"/>
  <c r="Y18" i="1"/>
  <c r="AA18" i="1"/>
  <c r="Z18" i="1"/>
  <c r="AH18" i="1" s="1"/>
  <c r="Z25" i="1"/>
  <c r="AH25" i="1" s="1"/>
  <c r="AA25" i="1"/>
  <c r="Y25" i="1"/>
  <c r="AI28" i="1" a="1"/>
  <c r="AI28" i="1" s="1"/>
  <c r="AG28" i="1"/>
  <c r="U32" i="1"/>
  <c r="V32" i="1"/>
  <c r="AL32" i="1" a="1"/>
  <c r="AL32" i="1" s="1"/>
  <c r="AN38" i="1"/>
  <c r="AM38" i="1"/>
  <c r="V7" i="1"/>
  <c r="U7" i="1"/>
  <c r="AL7" i="1" a="1"/>
  <c r="AL7" i="1" s="1"/>
  <c r="AN22" i="1"/>
  <c r="AM22" i="1"/>
  <c r="AN45" i="1"/>
  <c r="AM45" i="1"/>
  <c r="U59" i="1"/>
  <c r="V59" i="1"/>
  <c r="AL59" i="1" a="1"/>
  <c r="AL59" i="1" s="1"/>
  <c r="AI77" i="1" a="1"/>
  <c r="AI77" i="1" s="1"/>
  <c r="AG77" i="1"/>
  <c r="AI84" i="1" a="1"/>
  <c r="AI84" i="1" s="1"/>
  <c r="AG84" i="1"/>
  <c r="AK24" i="1"/>
  <c r="AL51" i="1" a="1"/>
  <c r="AL51" i="1" s="1"/>
  <c r="U51" i="1"/>
  <c r="AK51" i="1"/>
  <c r="AL103" i="1" a="1"/>
  <c r="AL103" i="1" s="1"/>
  <c r="V103" i="1"/>
  <c r="U103" i="1"/>
  <c r="AN104" i="1"/>
  <c r="AM104" i="1"/>
  <c r="Y5" i="1"/>
  <c r="V6" i="1"/>
  <c r="Z9" i="1"/>
  <c r="AH9" i="1" s="1"/>
  <c r="AG9" i="1" s="1"/>
  <c r="Y9" i="1"/>
  <c r="Z11" i="1"/>
  <c r="AH11" i="1" s="1"/>
  <c r="AG11" i="1" s="1"/>
  <c r="V18" i="1"/>
  <c r="V19" i="1"/>
  <c r="AL19" i="1" a="1"/>
  <c r="AL19" i="1" s="1"/>
  <c r="Z21" i="1"/>
  <c r="AH21" i="1" s="1"/>
  <c r="AM21" i="1"/>
  <c r="U22" i="1"/>
  <c r="Z23" i="1"/>
  <c r="AH23" i="1" s="1"/>
  <c r="Y23" i="1"/>
  <c r="U24" i="1"/>
  <c r="AL24" i="1" a="1"/>
  <c r="AL24" i="1" s="1"/>
  <c r="AK29" i="1"/>
  <c r="V35" i="1"/>
  <c r="AL35" i="1" a="1"/>
  <c r="AL35" i="1" s="1"/>
  <c r="U36" i="1"/>
  <c r="AL36" i="1" a="1"/>
  <c r="AL36" i="1" s="1"/>
  <c r="AK36" i="1"/>
  <c r="U37" i="1"/>
  <c r="AK37" i="1"/>
  <c r="V43" i="1"/>
  <c r="AL43" i="1" a="1"/>
  <c r="AL43" i="1" s="1"/>
  <c r="U44" i="1"/>
  <c r="AL44" i="1" a="1"/>
  <c r="AL44" i="1" s="1"/>
  <c r="AK44" i="1"/>
  <c r="U45" i="1"/>
  <c r="AK45" i="1"/>
  <c r="V51" i="1"/>
  <c r="Y52" i="1"/>
  <c r="Y53" i="1"/>
  <c r="AN54" i="1"/>
  <c r="Z55" i="1"/>
  <c r="AH55" i="1" s="1"/>
  <c r="AK58" i="1"/>
  <c r="AK59" i="1"/>
  <c r="AL63" i="1" a="1"/>
  <c r="AL63" i="1" s="1"/>
  <c r="V63" i="1"/>
  <c r="AL64" i="1" a="1"/>
  <c r="AL64" i="1" s="1"/>
  <c r="U64" i="1"/>
  <c r="AG71" i="1"/>
  <c r="AI71" i="1" a="1"/>
  <c r="AI71" i="1" s="1"/>
  <c r="AG73" i="1"/>
  <c r="AL74" i="1" a="1"/>
  <c r="AL74" i="1" s="1"/>
  <c r="U74" i="1"/>
  <c r="V77" i="1"/>
  <c r="U77" i="1"/>
  <c r="AL77" i="1" a="1"/>
  <c r="AL77" i="1" s="1"/>
  <c r="AL79" i="1" a="1"/>
  <c r="AL79" i="1" s="1"/>
  <c r="V79" i="1"/>
  <c r="AL80" i="1" a="1"/>
  <c r="AL80" i="1" s="1"/>
  <c r="V80" i="1"/>
  <c r="U80" i="1"/>
  <c r="AM82" i="1"/>
  <c r="AM86" i="1"/>
  <c r="AN86" i="1"/>
  <c r="AG87" i="1"/>
  <c r="AI87" i="1" a="1"/>
  <c r="AI87" i="1" s="1"/>
  <c r="AN92" i="1"/>
  <c r="AM92" i="1"/>
  <c r="AG103" i="1"/>
  <c r="AI103" i="1" a="1"/>
  <c r="AI103" i="1" s="1"/>
  <c r="V118" i="1"/>
  <c r="U118" i="1"/>
  <c r="AL118" i="1" a="1"/>
  <c r="AL118" i="1" s="1"/>
  <c r="AM130" i="1"/>
  <c r="AN130" i="1"/>
  <c r="V153" i="1"/>
  <c r="U153" i="1"/>
  <c r="AL153" i="1" a="1"/>
  <c r="AL153" i="1" s="1"/>
  <c r="Z31" i="1"/>
  <c r="AH31" i="1" s="1"/>
  <c r="Y31" i="1"/>
  <c r="Z47" i="1"/>
  <c r="AH47" i="1" s="1"/>
  <c r="Y47" i="1"/>
  <c r="AL89" i="1" a="1"/>
  <c r="AL89" i="1" s="1"/>
  <c r="V89" i="1"/>
  <c r="U89" i="1"/>
  <c r="Y112" i="1"/>
  <c r="AA112" i="1"/>
  <c r="Z112" i="1"/>
  <c r="AH112" i="1" s="1"/>
  <c r="AN121" i="1"/>
  <c r="AM121" i="1"/>
  <c r="V129" i="1"/>
  <c r="AL129" i="1" a="1"/>
  <c r="AL129" i="1" s="1"/>
  <c r="AK129" i="1"/>
  <c r="U129" i="1"/>
  <c r="Z5" i="1"/>
  <c r="AH5" i="1" s="1"/>
  <c r="AG5" i="1" s="1"/>
  <c r="AN5" i="1"/>
  <c r="AM5" i="1"/>
  <c r="AL8" i="1" a="1"/>
  <c r="AL8" i="1" s="1"/>
  <c r="V8" i="1"/>
  <c r="AK8" i="1"/>
  <c r="AA10" i="1"/>
  <c r="Z10" i="1"/>
  <c r="AH10" i="1" s="1"/>
  <c r="AG10" i="1" s="1"/>
  <c r="AL12" i="1" a="1"/>
  <c r="AL12" i="1" s="1"/>
  <c r="AL18" i="1" a="1"/>
  <c r="AL18" i="1" s="1"/>
  <c r="V22" i="1"/>
  <c r="AK22" i="1"/>
  <c r="V25" i="1"/>
  <c r="U25" i="1"/>
  <c r="AK30" i="1"/>
  <c r="AL34" i="1" a="1"/>
  <c r="AL34" i="1" s="1"/>
  <c r="U34" i="1"/>
  <c r="V37" i="1"/>
  <c r="AK38" i="1"/>
  <c r="AL42" i="1" a="1"/>
  <c r="AL42" i="1" s="1"/>
  <c r="U42" i="1"/>
  <c r="V45" i="1"/>
  <c r="AK46" i="1"/>
  <c r="AL50" i="1" a="1"/>
  <c r="AL50" i="1" s="1"/>
  <c r="U50" i="1"/>
  <c r="V60" i="1"/>
  <c r="AL60" i="1" a="1"/>
  <c r="AL60" i="1" s="1"/>
  <c r="AA61" i="1"/>
  <c r="Y61" i="1"/>
  <c r="AA65" i="1"/>
  <c r="Z65" i="1"/>
  <c r="AH65" i="1" s="1"/>
  <c r="AN67" i="1"/>
  <c r="AM67" i="1"/>
  <c r="U70" i="1"/>
  <c r="V70" i="1"/>
  <c r="Z83" i="1"/>
  <c r="AH83" i="1" s="1"/>
  <c r="Y83" i="1"/>
  <c r="AA85" i="1"/>
  <c r="Z85" i="1"/>
  <c r="AH85" i="1" s="1"/>
  <c r="AN91" i="1"/>
  <c r="AM91" i="1"/>
  <c r="AI96" i="1" a="1"/>
  <c r="AI96" i="1" s="1"/>
  <c r="AG96" i="1"/>
  <c r="Y97" i="1"/>
  <c r="AA97" i="1"/>
  <c r="Z97" i="1"/>
  <c r="AH97" i="1" s="1"/>
  <c r="AI101" i="1" a="1"/>
  <c r="AI101" i="1" s="1"/>
  <c r="AA106" i="1"/>
  <c r="Z106" i="1"/>
  <c r="AH106" i="1" s="1"/>
  <c r="Y106" i="1"/>
  <c r="Z110" i="1"/>
  <c r="AH110" i="1" s="1"/>
  <c r="AA110" i="1"/>
  <c r="Y110" i="1"/>
  <c r="AL119" i="1" a="1"/>
  <c r="AL119" i="1" s="1"/>
  <c r="V119" i="1"/>
  <c r="U119" i="1"/>
  <c r="Y123" i="1"/>
  <c r="AA123" i="1"/>
  <c r="Z123" i="1"/>
  <c r="AH123" i="1" s="1"/>
  <c r="AI129" i="1" a="1"/>
  <c r="AI129" i="1" s="1"/>
  <c r="AG129" i="1"/>
  <c r="AA217" i="1"/>
  <c r="Z217" i="1"/>
  <c r="AH217" i="1" s="1"/>
  <c r="Y217" i="1"/>
  <c r="AA32" i="1"/>
  <c r="Y32" i="1"/>
  <c r="AA66" i="1"/>
  <c r="Z66" i="1"/>
  <c r="AH66" i="1" s="1"/>
  <c r="Y66" i="1"/>
  <c r="V68" i="1"/>
  <c r="AL68" i="1" a="1"/>
  <c r="AL68" i="1" s="1"/>
  <c r="U68" i="1"/>
  <c r="U3" i="1"/>
  <c r="U8" i="1"/>
  <c r="AL14" i="1" a="1"/>
  <c r="AL14" i="1" s="1"/>
  <c r="AK15" i="1"/>
  <c r="U20" i="1"/>
  <c r="AL20" i="1" a="1"/>
  <c r="AL20" i="1" s="1"/>
  <c r="U30" i="1"/>
  <c r="V33" i="1"/>
  <c r="U33" i="1"/>
  <c r="V34" i="1"/>
  <c r="U38" i="1"/>
  <c r="V41" i="1"/>
  <c r="U41" i="1"/>
  <c r="V42" i="1"/>
  <c r="U46" i="1"/>
  <c r="V49" i="1"/>
  <c r="U49" i="1"/>
  <c r="V50" i="1"/>
  <c r="AA51" i="1"/>
  <c r="Z54" i="1"/>
  <c r="AH54" i="1" s="1"/>
  <c r="AA54" i="1"/>
  <c r="U60" i="1"/>
  <c r="AG61" i="1"/>
  <c r="U62" i="1"/>
  <c r="V62" i="1"/>
  <c r="V67" i="1"/>
  <c r="U67" i="1"/>
  <c r="Y68" i="1"/>
  <c r="AA68" i="1"/>
  <c r="AL73" i="1" a="1"/>
  <c r="AL73" i="1" s="1"/>
  <c r="U73" i="1"/>
  <c r="AK73" i="1"/>
  <c r="AL95" i="1" a="1"/>
  <c r="AL95" i="1" s="1"/>
  <c r="U95" i="1"/>
  <c r="U100" i="1"/>
  <c r="AL100" i="1" a="1"/>
  <c r="AL100" i="1" s="1"/>
  <c r="V100" i="1"/>
  <c r="AI117" i="1" a="1"/>
  <c r="AI117" i="1" s="1"/>
  <c r="AG117" i="1"/>
  <c r="Y155" i="1"/>
  <c r="AA155" i="1"/>
  <c r="Z155" i="1"/>
  <c r="AH155" i="1" s="1"/>
  <c r="U209" i="1"/>
  <c r="V209" i="1"/>
  <c r="AL209" i="1" a="1"/>
  <c r="AL209" i="1" s="1"/>
  <c r="AK209" i="1"/>
  <c r="AL6" i="1" a="1"/>
  <c r="AL6" i="1" s="1"/>
  <c r="AK7" i="1"/>
  <c r="Z75" i="1"/>
  <c r="AH75" i="1" s="1"/>
  <c r="Y75" i="1"/>
  <c r="AA75" i="1"/>
  <c r="AI88" i="1" a="1"/>
  <c r="AI88" i="1" s="1"/>
  <c r="AG88" i="1"/>
  <c r="AK9" i="1"/>
  <c r="V15" i="1"/>
  <c r="U15" i="1"/>
  <c r="AL15" i="1" a="1"/>
  <c r="AL15" i="1" s="1"/>
  <c r="AA22" i="1"/>
  <c r="Z22" i="1"/>
  <c r="AH22" i="1" s="1"/>
  <c r="AA24" i="1"/>
  <c r="Y24" i="1"/>
  <c r="V27" i="1"/>
  <c r="AL27" i="1" a="1"/>
  <c r="AL27" i="1" s="1"/>
  <c r="AK31" i="1"/>
  <c r="AN33" i="1"/>
  <c r="AM33" i="1"/>
  <c r="AK39" i="1"/>
  <c r="AN41" i="1"/>
  <c r="AM41" i="1"/>
  <c r="AK47" i="1"/>
  <c r="Y49" i="1"/>
  <c r="AN49" i="1"/>
  <c r="AM49" i="1"/>
  <c r="AG53" i="1"/>
  <c r="AI57" i="1" a="1"/>
  <c r="AI57" i="1" s="1"/>
  <c r="V58" i="1"/>
  <c r="U58" i="1"/>
  <c r="Z59" i="1"/>
  <c r="AH59" i="1" s="1"/>
  <c r="Y59" i="1"/>
  <c r="AA59" i="1"/>
  <c r="AM62" i="1"/>
  <c r="AN62" i="1"/>
  <c r="AA74" i="1"/>
  <c r="Z74" i="1"/>
  <c r="AH74" i="1" s="1"/>
  <c r="Y74" i="1"/>
  <c r="AA77" i="1"/>
  <c r="Y77" i="1"/>
  <c r="U78" i="1"/>
  <c r="V78" i="1"/>
  <c r="AL78" i="1" a="1"/>
  <c r="AL78" i="1" s="1"/>
  <c r="V84" i="1"/>
  <c r="AL84" i="1" a="1"/>
  <c r="AL84" i="1" s="1"/>
  <c r="U84" i="1"/>
  <c r="AL90" i="1" a="1"/>
  <c r="AL90" i="1" s="1"/>
  <c r="U90" i="1"/>
  <c r="AK103" i="1"/>
  <c r="Y113" i="1"/>
  <c r="AA113" i="1"/>
  <c r="Z113" i="1"/>
  <c r="AH113" i="1" s="1"/>
  <c r="Z169" i="1"/>
  <c r="AH169" i="1" s="1"/>
  <c r="Y169" i="1"/>
  <c r="AA169" i="1"/>
  <c r="AN170" i="1"/>
  <c r="AM170" i="1"/>
  <c r="AG197" i="1"/>
  <c r="AI197" i="1" a="1"/>
  <c r="AI197" i="1" s="1"/>
  <c r="AN106" i="1"/>
  <c r="AM106" i="1"/>
  <c r="Y3" i="1"/>
  <c r="AM3" i="1"/>
  <c r="V4" i="1"/>
  <c r="U9" i="1"/>
  <c r="AL9" i="1" a="1"/>
  <c r="AL9" i="1" s="1"/>
  <c r="Z13" i="1"/>
  <c r="AH13" i="1" s="1"/>
  <c r="AG13" i="1" s="1"/>
  <c r="Z14" i="1"/>
  <c r="AH14" i="1" s="1"/>
  <c r="AG14" i="1" s="1"/>
  <c r="Y15" i="1"/>
  <c r="U23" i="1"/>
  <c r="Z26" i="1"/>
  <c r="AH26" i="1" s="1"/>
  <c r="AL26" i="1" a="1"/>
  <c r="AL26" i="1" s="1"/>
  <c r="U27" i="1"/>
  <c r="Y30" i="1"/>
  <c r="AA30" i="1"/>
  <c r="Z30" i="1"/>
  <c r="AH30" i="1" s="1"/>
  <c r="U31" i="1"/>
  <c r="AL31" i="1" a="1"/>
  <c r="AL31" i="1" s="1"/>
  <c r="AA33" i="1"/>
  <c r="Z37" i="1"/>
  <c r="AH37" i="1" s="1"/>
  <c r="AA37" i="1"/>
  <c r="Y38" i="1"/>
  <c r="AA38" i="1"/>
  <c r="Z38" i="1"/>
  <c r="AH38" i="1" s="1"/>
  <c r="U39" i="1"/>
  <c r="AL39" i="1" a="1"/>
  <c r="AL39" i="1" s="1"/>
  <c r="AA41" i="1"/>
  <c r="Z45" i="1"/>
  <c r="AH45" i="1" s="1"/>
  <c r="AA45" i="1"/>
  <c r="Y46" i="1"/>
  <c r="AA46" i="1"/>
  <c r="Z46" i="1"/>
  <c r="AH46" i="1" s="1"/>
  <c r="U47" i="1"/>
  <c r="AL47" i="1" a="1"/>
  <c r="AL47" i="1" s="1"/>
  <c r="AA49" i="1"/>
  <c r="AI51" i="1" a="1"/>
  <c r="AI51" i="1" s="1"/>
  <c r="Y60" i="1"/>
  <c r="AA60" i="1"/>
  <c r="Z62" i="1"/>
  <c r="AH62" i="1" s="1"/>
  <c r="Z67" i="1"/>
  <c r="AH67" i="1" s="1"/>
  <c r="Y67" i="1"/>
  <c r="AK72" i="1"/>
  <c r="Z78" i="1"/>
  <c r="AH78" i="1" s="1"/>
  <c r="AL81" i="1" a="1"/>
  <c r="AL81" i="1" s="1"/>
  <c r="V81" i="1"/>
  <c r="U81" i="1"/>
  <c r="AA82" i="1"/>
  <c r="Z82" i="1"/>
  <c r="AH82" i="1" s="1"/>
  <c r="Y82" i="1"/>
  <c r="AG89" i="1"/>
  <c r="V90" i="1"/>
  <c r="V96" i="1"/>
  <c r="AL96" i="1" a="1"/>
  <c r="AL96" i="1" s="1"/>
  <c r="U96" i="1"/>
  <c r="Z104" i="1"/>
  <c r="AH104" i="1" s="1"/>
  <c r="Y104" i="1"/>
  <c r="AA104" i="1"/>
  <c r="AI108" i="1" a="1"/>
  <c r="AI108" i="1" s="1"/>
  <c r="AG108" i="1"/>
  <c r="AG120" i="1"/>
  <c r="AI120" i="1" a="1"/>
  <c r="AI120" i="1" s="1"/>
  <c r="Z121" i="1"/>
  <c r="AH121" i="1" s="1"/>
  <c r="Y121" i="1"/>
  <c r="AA121" i="1"/>
  <c r="U138" i="1"/>
  <c r="AL138" i="1" a="1"/>
  <c r="AL138" i="1" s="1"/>
  <c r="V138" i="1"/>
  <c r="AN162" i="1"/>
  <c r="AM162" i="1"/>
  <c r="V175" i="1"/>
  <c r="AL175" i="1" a="1"/>
  <c r="AL175" i="1" s="1"/>
  <c r="U175" i="1"/>
  <c r="Z39" i="1"/>
  <c r="AH39" i="1" s="1"/>
  <c r="Y39" i="1"/>
  <c r="AA40" i="1"/>
  <c r="Y40" i="1"/>
  <c r="AA48" i="1"/>
  <c r="Y48" i="1"/>
  <c r="AL83" i="1" a="1"/>
  <c r="AL83" i="1" s="1"/>
  <c r="V83" i="1"/>
  <c r="U83" i="1"/>
  <c r="AA176" i="1"/>
  <c r="Z176" i="1"/>
  <c r="AH176" i="1" s="1"/>
  <c r="Y176" i="1"/>
  <c r="Z3" i="1"/>
  <c r="AH3" i="1" s="1"/>
  <c r="AG3" i="1" s="1"/>
  <c r="U11" i="1"/>
  <c r="AA14" i="1"/>
  <c r="AA15" i="1"/>
  <c r="V23" i="1"/>
  <c r="AK23" i="1"/>
  <c r="AA26" i="1"/>
  <c r="U28" i="1"/>
  <c r="AL28" i="1" a="1"/>
  <c r="AL28" i="1" s="1"/>
  <c r="AA31" i="1"/>
  <c r="Z32" i="1"/>
  <c r="AH32" i="1" s="1"/>
  <c r="AG36" i="1"/>
  <c r="AA39" i="1"/>
  <c r="Z40" i="1"/>
  <c r="AH40" i="1" s="1"/>
  <c r="AG44" i="1"/>
  <c r="AA47" i="1"/>
  <c r="Z48" i="1"/>
  <c r="AH48" i="1" s="1"/>
  <c r="U55" i="1"/>
  <c r="AL55" i="1" a="1"/>
  <c r="AL55" i="1" s="1"/>
  <c r="AG60" i="1"/>
  <c r="U66" i="1"/>
  <c r="Y69" i="1"/>
  <c r="AI70" i="1" a="1"/>
  <c r="AI70" i="1" s="1"/>
  <c r="AA78" i="1"/>
  <c r="AI80" i="1" a="1"/>
  <c r="AI80" i="1" s="1"/>
  <c r="AG80" i="1"/>
  <c r="AK83" i="1"/>
  <c r="U91" i="1"/>
  <c r="V91" i="1"/>
  <c r="AG92" i="1"/>
  <c r="AL93" i="1" a="1"/>
  <c r="AL93" i="1" s="1"/>
  <c r="V93" i="1"/>
  <c r="U93" i="1"/>
  <c r="AG95" i="1"/>
  <c r="AI95" i="1" a="1"/>
  <c r="AI95" i="1" s="1"/>
  <c r="AL101" i="1" a="1"/>
  <c r="AL101" i="1" s="1"/>
  <c r="AK101" i="1"/>
  <c r="V101" i="1"/>
  <c r="U101" i="1"/>
  <c r="U105" i="1"/>
  <c r="V105" i="1"/>
  <c r="AL105" i="1" a="1"/>
  <c r="AL105" i="1" s="1"/>
  <c r="Y111" i="1"/>
  <c r="AA111" i="1"/>
  <c r="Z111" i="1"/>
  <c r="AH111" i="1" s="1"/>
  <c r="Y139" i="1"/>
  <c r="AA139" i="1"/>
  <c r="Z139" i="1"/>
  <c r="AH139" i="1" s="1"/>
  <c r="V145" i="1"/>
  <c r="AL145" i="1" a="1"/>
  <c r="AL145" i="1" s="1"/>
  <c r="U145" i="1"/>
  <c r="AI162" i="1" a="1"/>
  <c r="AI162" i="1" s="1"/>
  <c r="AG162" i="1"/>
  <c r="V224" i="1"/>
  <c r="AL224" i="1" a="1"/>
  <c r="AL224" i="1" s="1"/>
  <c r="U224" i="1"/>
  <c r="AA81" i="1"/>
  <c r="Z81" i="1"/>
  <c r="AH81" i="1" s="1"/>
  <c r="AL4" i="1" a="1"/>
  <c r="AL4" i="1" s="1"/>
  <c r="AK6" i="1"/>
  <c r="V17" i="1"/>
  <c r="U17" i="1"/>
  <c r="AG33" i="1"/>
  <c r="AI33" i="1" a="1"/>
  <c r="AI33" i="1" s="1"/>
  <c r="AI34" i="1" a="1"/>
  <c r="AI34" i="1" s="1"/>
  <c r="AG41" i="1"/>
  <c r="AI41" i="1" a="1"/>
  <c r="AI41" i="1" s="1"/>
  <c r="AI42" i="1" a="1"/>
  <c r="AI42" i="1" s="1"/>
  <c r="AG49" i="1"/>
  <c r="AI49" i="1" a="1"/>
  <c r="AI49" i="1" s="1"/>
  <c r="V52" i="1"/>
  <c r="AL52" i="1" a="1"/>
  <c r="AL52" i="1" s="1"/>
  <c r="U53" i="1"/>
  <c r="AL53" i="1" a="1"/>
  <c r="AL53" i="1" s="1"/>
  <c r="AK53" i="1"/>
  <c r="AN57" i="1"/>
  <c r="AM57" i="1"/>
  <c r="AA58" i="1"/>
  <c r="Z58" i="1"/>
  <c r="AH58" i="1" s="1"/>
  <c r="V61" i="1"/>
  <c r="U61" i="1"/>
  <c r="AL61" i="1" a="1"/>
  <c r="AL61" i="1" s="1"/>
  <c r="AL65" i="1" a="1"/>
  <c r="AL65" i="1" s="1"/>
  <c r="V65" i="1"/>
  <c r="U65" i="1"/>
  <c r="Z69" i="1"/>
  <c r="AH69" i="1" s="1"/>
  <c r="AL72" i="1" a="1"/>
  <c r="AL72" i="1" s="1"/>
  <c r="U72" i="1"/>
  <c r="V72" i="1"/>
  <c r="U75" i="1"/>
  <c r="V75" i="1"/>
  <c r="Y76" i="1"/>
  <c r="AA76" i="1"/>
  <c r="Y84" i="1"/>
  <c r="AA84" i="1"/>
  <c r="AN88" i="1"/>
  <c r="AM88" i="1"/>
  <c r="Z91" i="1"/>
  <c r="AH91" i="1" s="1"/>
  <c r="Y91" i="1"/>
  <c r="AA91" i="1"/>
  <c r="AA93" i="1"/>
  <c r="Z93" i="1"/>
  <c r="AH93" i="1" s="1"/>
  <c r="Y93" i="1"/>
  <c r="AL94" i="1" a="1"/>
  <c r="AL94" i="1" s="1"/>
  <c r="V94" i="1"/>
  <c r="U94" i="1"/>
  <c r="AN98" i="1"/>
  <c r="AM98" i="1"/>
  <c r="Y105" i="1"/>
  <c r="AA105" i="1"/>
  <c r="Z105" i="1"/>
  <c r="AH105" i="1" s="1"/>
  <c r="U128" i="1"/>
  <c r="AL128" i="1" a="1"/>
  <c r="AL128" i="1" s="1"/>
  <c r="V128" i="1"/>
  <c r="AM136" i="1"/>
  <c r="AN136" i="1"/>
  <c r="AM146" i="1"/>
  <c r="AN146" i="1"/>
  <c r="AN167" i="1"/>
  <c r="AM167" i="1"/>
  <c r="AI171" i="1" a="1"/>
  <c r="AI171" i="1" s="1"/>
  <c r="AG171" i="1"/>
  <c r="AN176" i="1"/>
  <c r="AM176" i="1"/>
  <c r="AI207" i="1" a="1"/>
  <c r="AI207" i="1" s="1"/>
  <c r="AG207" i="1"/>
  <c r="AM56" i="1"/>
  <c r="Y70" i="1"/>
  <c r="Y86" i="1"/>
  <c r="V88" i="1"/>
  <c r="AK93" i="1"/>
  <c r="Z94" i="1"/>
  <c r="AH94" i="1" s="1"/>
  <c r="AA94" i="1"/>
  <c r="AL97" i="1" a="1"/>
  <c r="AL97" i="1" s="1"/>
  <c r="U98" i="1"/>
  <c r="AN99" i="1"/>
  <c r="AK100" i="1"/>
  <c r="V102" i="1"/>
  <c r="Y114" i="1"/>
  <c r="AN114" i="1"/>
  <c r="AI116" i="1" a="1"/>
  <c r="AI116" i="1" s="1"/>
  <c r="AK118" i="1"/>
  <c r="V120" i="1"/>
  <c r="AG127" i="1"/>
  <c r="AI127" i="1" a="1"/>
  <c r="AI127" i="1" s="1"/>
  <c r="V131" i="1"/>
  <c r="AL131" i="1" a="1"/>
  <c r="AL131" i="1" s="1"/>
  <c r="AG134" i="1"/>
  <c r="U144" i="1"/>
  <c r="AL144" i="1" a="1"/>
  <c r="AL144" i="1" s="1"/>
  <c r="V144" i="1"/>
  <c r="AA150" i="1"/>
  <c r="Y150" i="1"/>
  <c r="Y154" i="1"/>
  <c r="Z154" i="1"/>
  <c r="AH154" i="1" s="1"/>
  <c r="AA154" i="1"/>
  <c r="AA163" i="1"/>
  <c r="Z163" i="1"/>
  <c r="AH163" i="1" s="1"/>
  <c r="AG165" i="1"/>
  <c r="AI165" i="1" a="1"/>
  <c r="AI165" i="1" s="1"/>
  <c r="Z170" i="1"/>
  <c r="AH170" i="1" s="1"/>
  <c r="AL173" i="1" a="1"/>
  <c r="AL173" i="1" s="1"/>
  <c r="V173" i="1"/>
  <c r="AN174" i="1"/>
  <c r="Y178" i="1"/>
  <c r="AA178" i="1"/>
  <c r="Z178" i="1"/>
  <c r="AH178" i="1" s="1"/>
  <c r="Z185" i="1"/>
  <c r="AH185" i="1" s="1"/>
  <c r="Y185" i="1"/>
  <c r="AA185" i="1"/>
  <c r="U201" i="1"/>
  <c r="AL201" i="1" a="1"/>
  <c r="AL201" i="1" s="1"/>
  <c r="V201" i="1"/>
  <c r="Z210" i="1"/>
  <c r="AH210" i="1" s="1"/>
  <c r="Y210" i="1"/>
  <c r="AA210" i="1"/>
  <c r="AA225" i="1"/>
  <c r="Z225" i="1"/>
  <c r="AH225" i="1" s="1"/>
  <c r="Y225" i="1"/>
  <c r="AI228" i="1" a="1"/>
  <c r="AI228" i="1" s="1"/>
  <c r="AG228" i="1"/>
  <c r="AN234" i="1"/>
  <c r="AM234" i="1"/>
  <c r="AK241" i="1"/>
  <c r="AA258" i="1"/>
  <c r="Z258" i="1"/>
  <c r="AH258" i="1" s="1"/>
  <c r="Y258" i="1"/>
  <c r="Z259" i="1"/>
  <c r="AH259" i="1" s="1"/>
  <c r="Y259" i="1"/>
  <c r="AA259" i="1"/>
  <c r="Z293" i="1"/>
  <c r="AH293" i="1" s="1"/>
  <c r="Y293" i="1"/>
  <c r="AA293" i="1"/>
  <c r="Y72" i="1"/>
  <c r="Y88" i="1"/>
  <c r="Z98" i="1"/>
  <c r="AH98" i="1" s="1"/>
  <c r="U108" i="1"/>
  <c r="Z114" i="1"/>
  <c r="AH114" i="1" s="1"/>
  <c r="V117" i="1"/>
  <c r="U117" i="1"/>
  <c r="AL117" i="1" a="1"/>
  <c r="AL117" i="1" s="1"/>
  <c r="Y122" i="1"/>
  <c r="AA122" i="1"/>
  <c r="AI124" i="1" a="1"/>
  <c r="AI124" i="1" s="1"/>
  <c r="AK128" i="1"/>
  <c r="U131" i="1"/>
  <c r="AA136" i="1"/>
  <c r="Y136" i="1"/>
  <c r="AN155" i="1"/>
  <c r="AM155" i="1"/>
  <c r="AI156" i="1" a="1"/>
  <c r="AI156" i="1" s="1"/>
  <c r="AL158" i="1" a="1"/>
  <c r="AL158" i="1" s="1"/>
  <c r="V158" i="1"/>
  <c r="V159" i="1"/>
  <c r="AK161" i="1"/>
  <c r="V169" i="1"/>
  <c r="AL169" i="1" a="1"/>
  <c r="AL169" i="1" s="1"/>
  <c r="U169" i="1"/>
  <c r="AA170" i="1"/>
  <c r="U173" i="1"/>
  <c r="AK173" i="1"/>
  <c r="AL184" i="1" a="1"/>
  <c r="AL184" i="1" s="1"/>
  <c r="V184" i="1"/>
  <c r="U184" i="1"/>
  <c r="V186" i="1"/>
  <c r="U186" i="1"/>
  <c r="AL186" i="1" a="1"/>
  <c r="AL186" i="1" s="1"/>
  <c r="V195" i="1"/>
  <c r="U195" i="1"/>
  <c r="AL195" i="1" a="1"/>
  <c r="AL195" i="1" s="1"/>
  <c r="AL199" i="1" a="1"/>
  <c r="AL199" i="1" s="1"/>
  <c r="V199" i="1"/>
  <c r="Y204" i="1"/>
  <c r="AA204" i="1"/>
  <c r="Z204" i="1"/>
  <c r="AH204" i="1" s="1"/>
  <c r="AN207" i="1"/>
  <c r="AA216" i="1"/>
  <c r="Z216" i="1"/>
  <c r="AH216" i="1" s="1"/>
  <c r="Y216" i="1"/>
  <c r="AG223" i="1"/>
  <c r="AI223" i="1" a="1"/>
  <c r="AI223" i="1" s="1"/>
  <c r="AA120" i="1"/>
  <c r="Y120" i="1"/>
  <c r="U130" i="1"/>
  <c r="V130" i="1"/>
  <c r="AK143" i="1"/>
  <c r="AA144" i="1"/>
  <c r="Y144" i="1"/>
  <c r="Z144" i="1"/>
  <c r="AH144" i="1" s="1"/>
  <c r="Z145" i="1"/>
  <c r="AH145" i="1" s="1"/>
  <c r="AA145" i="1"/>
  <c r="V147" i="1"/>
  <c r="AL147" i="1" a="1"/>
  <c r="AL147" i="1" s="1"/>
  <c r="AL152" i="1" a="1"/>
  <c r="AL152" i="1" s="1"/>
  <c r="V152" i="1"/>
  <c r="U152" i="1"/>
  <c r="AL161" i="1" a="1"/>
  <c r="AL161" i="1" s="1"/>
  <c r="V162" i="1"/>
  <c r="U162" i="1"/>
  <c r="Z179" i="1"/>
  <c r="AH179" i="1" s="1"/>
  <c r="Y179" i="1"/>
  <c r="AA182" i="1"/>
  <c r="Z182" i="1"/>
  <c r="AH182" i="1" s="1"/>
  <c r="Y182" i="1"/>
  <c r="AL191" i="1" a="1"/>
  <c r="AL191" i="1" s="1"/>
  <c r="V191" i="1"/>
  <c r="U191" i="1"/>
  <c r="AI195" i="1" a="1"/>
  <c r="AI195" i="1" s="1"/>
  <c r="AG195" i="1"/>
  <c r="AA197" i="1"/>
  <c r="Y197" i="1"/>
  <c r="U217" i="1"/>
  <c r="V217" i="1"/>
  <c r="AL217" i="1" a="1"/>
  <c r="AL217" i="1" s="1"/>
  <c r="AI219" i="1" a="1"/>
  <c r="AI219" i="1" s="1"/>
  <c r="AG219" i="1"/>
  <c r="AN244" i="1"/>
  <c r="AM244" i="1"/>
  <c r="AN257" i="1"/>
  <c r="AM257" i="1"/>
  <c r="AM320" i="1"/>
  <c r="AN320" i="1"/>
  <c r="V56" i="1"/>
  <c r="V71" i="1"/>
  <c r="V87" i="1"/>
  <c r="AA100" i="1"/>
  <c r="Z100" i="1"/>
  <c r="AH100" i="1" s="1"/>
  <c r="V106" i="1"/>
  <c r="U124" i="1"/>
  <c r="AL124" i="1" a="1"/>
  <c r="AL124" i="1" s="1"/>
  <c r="U125" i="1"/>
  <c r="V125" i="1"/>
  <c r="AL125" i="1" a="1"/>
  <c r="AL125" i="1" s="1"/>
  <c r="AN126" i="1"/>
  <c r="AM126" i="1"/>
  <c r="AK127" i="1"/>
  <c r="Z130" i="1"/>
  <c r="AH130" i="1" s="1"/>
  <c r="AA131" i="1"/>
  <c r="Z131" i="1"/>
  <c r="AH131" i="1" s="1"/>
  <c r="AN133" i="1"/>
  <c r="AM133" i="1"/>
  <c r="V137" i="1"/>
  <c r="U137" i="1"/>
  <c r="AL137" i="1" a="1"/>
  <c r="AL137" i="1" s="1"/>
  <c r="AN142" i="1"/>
  <c r="AM142" i="1"/>
  <c r="V143" i="1"/>
  <c r="AL143" i="1" a="1"/>
  <c r="AL143" i="1" s="1"/>
  <c r="U147" i="1"/>
  <c r="AG157" i="1"/>
  <c r="AI157" i="1" a="1"/>
  <c r="AI157" i="1" s="1"/>
  <c r="AK160" i="1"/>
  <c r="U161" i="1"/>
  <c r="AL168" i="1" a="1"/>
  <c r="AL168" i="1" s="1"/>
  <c r="V171" i="1"/>
  <c r="U171" i="1"/>
  <c r="AL171" i="1" a="1"/>
  <c r="AL171" i="1" s="1"/>
  <c r="Z174" i="1"/>
  <c r="AH174" i="1" s="1"/>
  <c r="AA184" i="1"/>
  <c r="Z184" i="1"/>
  <c r="AH184" i="1" s="1"/>
  <c r="Y184" i="1"/>
  <c r="Z189" i="1"/>
  <c r="AH189" i="1" s="1"/>
  <c r="Y189" i="1"/>
  <c r="AA193" i="1"/>
  <c r="Z193" i="1"/>
  <c r="AH193" i="1" s="1"/>
  <c r="Y193" i="1"/>
  <c r="AM194" i="1"/>
  <c r="AI199" i="1" a="1"/>
  <c r="AI199" i="1" s="1"/>
  <c r="AG199" i="1"/>
  <c r="AA233" i="1"/>
  <c r="Z233" i="1"/>
  <c r="AH233" i="1" s="1"/>
  <c r="Y233" i="1"/>
  <c r="AI236" i="1" a="1"/>
  <c r="AI236" i="1" s="1"/>
  <c r="AG236" i="1"/>
  <c r="AN239" i="1"/>
  <c r="AM239" i="1"/>
  <c r="AN264" i="1"/>
  <c r="AM264" i="1"/>
  <c r="V265" i="1"/>
  <c r="AL265" i="1" a="1"/>
  <c r="AL265" i="1" s="1"/>
  <c r="U265" i="1"/>
  <c r="AN278" i="1"/>
  <c r="AM278" i="1"/>
  <c r="V69" i="1"/>
  <c r="U69" i="1"/>
  <c r="V85" i="1"/>
  <c r="U85" i="1"/>
  <c r="V112" i="1"/>
  <c r="U112" i="1"/>
  <c r="AK112" i="1"/>
  <c r="AN116" i="1"/>
  <c r="AM116" i="1"/>
  <c r="AA118" i="1"/>
  <c r="Z118" i="1"/>
  <c r="AH118" i="1" s="1"/>
  <c r="Y118" i="1"/>
  <c r="Z125" i="1"/>
  <c r="AH125" i="1" s="1"/>
  <c r="AA130" i="1"/>
  <c r="V135" i="1"/>
  <c r="AL135" i="1" a="1"/>
  <c r="AL135" i="1" s="1"/>
  <c r="AK136" i="1"/>
  <c r="U146" i="1"/>
  <c r="V146" i="1"/>
  <c r="AG148" i="1"/>
  <c r="AM150" i="1"/>
  <c r="AN151" i="1"/>
  <c r="AM151" i="1"/>
  <c r="AA152" i="1"/>
  <c r="Z152" i="1"/>
  <c r="AH152" i="1" s="1"/>
  <c r="Y152" i="1"/>
  <c r="Z153" i="1"/>
  <c r="AH153" i="1" s="1"/>
  <c r="Y153" i="1"/>
  <c r="AA159" i="1"/>
  <c r="Z159" i="1"/>
  <c r="AH159" i="1" s="1"/>
  <c r="Y162" i="1"/>
  <c r="AA162" i="1"/>
  <c r="U167" i="1"/>
  <c r="V167" i="1"/>
  <c r="V177" i="1"/>
  <c r="AL177" i="1" a="1"/>
  <c r="AL177" i="1" s="1"/>
  <c r="U177" i="1"/>
  <c r="AN183" i="1"/>
  <c r="AM183" i="1"/>
  <c r="AI196" i="1" a="1"/>
  <c r="AI196" i="1" s="1"/>
  <c r="AG196" i="1"/>
  <c r="V200" i="1"/>
  <c r="AL200" i="1" a="1"/>
  <c r="AL200" i="1" s="1"/>
  <c r="U200" i="1"/>
  <c r="AG206" i="1"/>
  <c r="AI206" i="1" a="1"/>
  <c r="AI206" i="1" s="1"/>
  <c r="AM215" i="1"/>
  <c r="AN215" i="1"/>
  <c r="AN231" i="1"/>
  <c r="AM231" i="1"/>
  <c r="AI239" i="1" a="1"/>
  <c r="AI239" i="1" s="1"/>
  <c r="AG239" i="1"/>
  <c r="V240" i="1"/>
  <c r="U240" i="1"/>
  <c r="AL240" i="1" a="1"/>
  <c r="AL240" i="1" s="1"/>
  <c r="AI264" i="1" a="1"/>
  <c r="AI264" i="1" s="1"/>
  <c r="AG264" i="1"/>
  <c r="AN292" i="1"/>
  <c r="AM292" i="1"/>
  <c r="AM306" i="1"/>
  <c r="AN306" i="1"/>
  <c r="AA90" i="1"/>
  <c r="Z90" i="1"/>
  <c r="AH90" i="1" s="1"/>
  <c r="Y95" i="1"/>
  <c r="AA95" i="1"/>
  <c r="AK113" i="1"/>
  <c r="AK120" i="1"/>
  <c r="V121" i="1"/>
  <c r="U121" i="1"/>
  <c r="AK121" i="1"/>
  <c r="Y127" i="1"/>
  <c r="AM127" i="1"/>
  <c r="AN127" i="1"/>
  <c r="AA128" i="1"/>
  <c r="Y128" i="1"/>
  <c r="Z128" i="1"/>
  <c r="AH128" i="1" s="1"/>
  <c r="Y129" i="1"/>
  <c r="Y134" i="1"/>
  <c r="Y138" i="1"/>
  <c r="AA138" i="1"/>
  <c r="Z138" i="1"/>
  <c r="AH138" i="1" s="1"/>
  <c r="U140" i="1"/>
  <c r="AL140" i="1" a="1"/>
  <c r="AL140" i="1" s="1"/>
  <c r="Z141" i="1"/>
  <c r="AH141" i="1" s="1"/>
  <c r="AK144" i="1"/>
  <c r="Z146" i="1"/>
  <c r="AH146" i="1" s="1"/>
  <c r="AA147" i="1"/>
  <c r="Z147" i="1"/>
  <c r="AH147" i="1" s="1"/>
  <c r="AM149" i="1"/>
  <c r="AN149" i="1"/>
  <c r="U151" i="1"/>
  <c r="AK151" i="1"/>
  <c r="Y164" i="1"/>
  <c r="AA164" i="1"/>
  <c r="Z164" i="1"/>
  <c r="AH164" i="1" s="1"/>
  <c r="AK166" i="1"/>
  <c r="Z177" i="1"/>
  <c r="AH177" i="1" s="1"/>
  <c r="Y177" i="1"/>
  <c r="AA177" i="1"/>
  <c r="AG180" i="1"/>
  <c r="AI180" i="1" a="1"/>
  <c r="AI180" i="1" s="1"/>
  <c r="AN188" i="1"/>
  <c r="AM188" i="1"/>
  <c r="AG190" i="1"/>
  <c r="AI190" i="1" a="1"/>
  <c r="AI190" i="1" s="1"/>
  <c r="V192" i="1"/>
  <c r="AL192" i="1" a="1"/>
  <c r="AL192" i="1" s="1"/>
  <c r="U192" i="1"/>
  <c r="AK201" i="1"/>
  <c r="Z202" i="1"/>
  <c r="AH202" i="1" s="1"/>
  <c r="Y202" i="1"/>
  <c r="AA202" i="1"/>
  <c r="V212" i="1"/>
  <c r="U212" i="1"/>
  <c r="AL212" i="1" a="1"/>
  <c r="AL212" i="1" s="1"/>
  <c r="AK217" i="1"/>
  <c r="AI220" i="1" a="1"/>
  <c r="AI220" i="1" s="1"/>
  <c r="AG220" i="1"/>
  <c r="V232" i="1"/>
  <c r="AL232" i="1" a="1"/>
  <c r="AL232" i="1" s="1"/>
  <c r="U232" i="1"/>
  <c r="Z234" i="1"/>
  <c r="AH234" i="1" s="1"/>
  <c r="Y234" i="1"/>
  <c r="AA234" i="1"/>
  <c r="U241" i="1"/>
  <c r="V241" i="1"/>
  <c r="AL241" i="1" a="1"/>
  <c r="AL241" i="1" s="1"/>
  <c r="U249" i="1"/>
  <c r="V249" i="1"/>
  <c r="AL249" i="1" a="1"/>
  <c r="AL249" i="1" s="1"/>
  <c r="AK249" i="1"/>
  <c r="AG295" i="1"/>
  <c r="AI295" i="1" a="1"/>
  <c r="AI295" i="1" s="1"/>
  <c r="AK89" i="1"/>
  <c r="AK94" i="1"/>
  <c r="V97" i="1"/>
  <c r="AN109" i="1"/>
  <c r="AM109" i="1"/>
  <c r="AN110" i="1"/>
  <c r="AM110" i="1"/>
  <c r="AM111" i="1"/>
  <c r="AN111" i="1"/>
  <c r="AL113" i="1" a="1"/>
  <c r="AL113" i="1" s="1"/>
  <c r="AL120" i="1" a="1"/>
  <c r="AL120" i="1" s="1"/>
  <c r="U122" i="1"/>
  <c r="AL122" i="1" a="1"/>
  <c r="AL122" i="1" s="1"/>
  <c r="AK122" i="1"/>
  <c r="Z137" i="1"/>
  <c r="AH137" i="1" s="1"/>
  <c r="Y137" i="1"/>
  <c r="AK145" i="1"/>
  <c r="V154" i="1"/>
  <c r="U154" i="1"/>
  <c r="AL154" i="1" a="1"/>
  <c r="AL154" i="1" s="1"/>
  <c r="AL160" i="1" a="1"/>
  <c r="AL160" i="1" s="1"/>
  <c r="V160" i="1"/>
  <c r="U160" i="1"/>
  <c r="Z161" i="1"/>
  <c r="AH161" i="1" s="1"/>
  <c r="Y161" i="1"/>
  <c r="V163" i="1"/>
  <c r="U163" i="1"/>
  <c r="AL163" i="1" a="1"/>
  <c r="AL163" i="1" s="1"/>
  <c r="AN166" i="1"/>
  <c r="AM166" i="1"/>
  <c r="AA167" i="1"/>
  <c r="Z167" i="1"/>
  <c r="AH167" i="1" s="1"/>
  <c r="Y167" i="1"/>
  <c r="AK176" i="1"/>
  <c r="U176" i="1"/>
  <c r="V178" i="1"/>
  <c r="U178" i="1"/>
  <c r="AL178" i="1" a="1"/>
  <c r="AL178" i="1" s="1"/>
  <c r="V185" i="1"/>
  <c r="AL185" i="1" a="1"/>
  <c r="AL185" i="1" s="1"/>
  <c r="AL206" i="1" a="1"/>
  <c r="AL206" i="1" s="1"/>
  <c r="V206" i="1"/>
  <c r="U206" i="1"/>
  <c r="AA209" i="1"/>
  <c r="Z209" i="1"/>
  <c r="AH209" i="1" s="1"/>
  <c r="Y209" i="1"/>
  <c r="AA221" i="1"/>
  <c r="Z221" i="1"/>
  <c r="AH221" i="1" s="1"/>
  <c r="Y221" i="1"/>
  <c r="AG231" i="1"/>
  <c r="V235" i="1"/>
  <c r="U235" i="1"/>
  <c r="AL235" i="1" a="1"/>
  <c r="AL235" i="1" s="1"/>
  <c r="AK235" i="1"/>
  <c r="AG247" i="1"/>
  <c r="AI247" i="1" a="1"/>
  <c r="AI247" i="1" s="1"/>
  <c r="AA249" i="1"/>
  <c r="Z249" i="1"/>
  <c r="AH249" i="1" s="1"/>
  <c r="Y249" i="1"/>
  <c r="Z250" i="1"/>
  <c r="AH250" i="1" s="1"/>
  <c r="Y250" i="1"/>
  <c r="AA250" i="1"/>
  <c r="AA266" i="1"/>
  <c r="Z266" i="1"/>
  <c r="AH266" i="1" s="1"/>
  <c r="Y266" i="1"/>
  <c r="U274" i="1"/>
  <c r="AL274" i="1" a="1"/>
  <c r="AL274" i="1" s="1"/>
  <c r="V274" i="1"/>
  <c r="U294" i="1"/>
  <c r="AL294" i="1" a="1"/>
  <c r="AL294" i="1" s="1"/>
  <c r="V294" i="1"/>
  <c r="AI301" i="1" a="1"/>
  <c r="AI301" i="1" s="1"/>
  <c r="AG301" i="1"/>
  <c r="AM338" i="1"/>
  <c r="AN338" i="1"/>
  <c r="AL69" i="1" a="1"/>
  <c r="AL69" i="1" s="1"/>
  <c r="AL76" i="1" a="1"/>
  <c r="AL76" i="1" s="1"/>
  <c r="AL85" i="1" a="1"/>
  <c r="AL85" i="1" s="1"/>
  <c r="V86" i="1"/>
  <c r="U88" i="1"/>
  <c r="Z99" i="1"/>
  <c r="AH99" i="1" s="1"/>
  <c r="Y99" i="1"/>
  <c r="U102" i="1"/>
  <c r="AM112" i="1"/>
  <c r="V113" i="1"/>
  <c r="Z119" i="1"/>
  <c r="AH119" i="1" s="1"/>
  <c r="Y119" i="1"/>
  <c r="AA119" i="1"/>
  <c r="V122" i="1"/>
  <c r="Z135" i="1"/>
  <c r="AH135" i="1" s="1"/>
  <c r="Y135" i="1"/>
  <c r="AA135" i="1"/>
  <c r="AM139" i="1"/>
  <c r="AG143" i="1"/>
  <c r="AI143" i="1" a="1"/>
  <c r="AI143" i="1" s="1"/>
  <c r="Z150" i="1"/>
  <c r="AH150" i="1" s="1"/>
  <c r="AK152" i="1"/>
  <c r="AA156" i="1"/>
  <c r="AL159" i="1" a="1"/>
  <c r="AL159" i="1" s="1"/>
  <c r="AA160" i="1"/>
  <c r="Z160" i="1"/>
  <c r="AH160" i="1" s="1"/>
  <c r="Y160" i="1"/>
  <c r="AA168" i="1"/>
  <c r="Z168" i="1"/>
  <c r="AH168" i="1" s="1"/>
  <c r="Y168" i="1"/>
  <c r="V170" i="1"/>
  <c r="U170" i="1"/>
  <c r="V176" i="1"/>
  <c r="Y188" i="1"/>
  <c r="AA188" i="1"/>
  <c r="Z188" i="1"/>
  <c r="AH188" i="1" s="1"/>
  <c r="AA192" i="1"/>
  <c r="Z192" i="1"/>
  <c r="AH192" i="1" s="1"/>
  <c r="Y192" i="1"/>
  <c r="Z194" i="1"/>
  <c r="AH194" i="1" s="1"/>
  <c r="Y194" i="1"/>
  <c r="Y203" i="1"/>
  <c r="AA203" i="1"/>
  <c r="Z203" i="1"/>
  <c r="AH203" i="1" s="1"/>
  <c r="AA207" i="1"/>
  <c r="Y207" i="1"/>
  <c r="AN208" i="1"/>
  <c r="AM208" i="1"/>
  <c r="V210" i="1"/>
  <c r="AL210" i="1" a="1"/>
  <c r="AL210" i="1" s="1"/>
  <c r="U210" i="1"/>
  <c r="V216" i="1"/>
  <c r="AL216" i="1" a="1"/>
  <c r="AL216" i="1" s="1"/>
  <c r="U216" i="1"/>
  <c r="Z218" i="1"/>
  <c r="AH218" i="1" s="1"/>
  <c r="Y218" i="1"/>
  <c r="U225" i="1"/>
  <c r="V225" i="1"/>
  <c r="AL225" i="1" a="1"/>
  <c r="AL225" i="1" s="1"/>
  <c r="AG256" i="1"/>
  <c r="AI256" i="1" a="1"/>
  <c r="AI256" i="1" s="1"/>
  <c r="U258" i="1"/>
  <c r="V258" i="1"/>
  <c r="AL258" i="1" a="1"/>
  <c r="AL258" i="1" s="1"/>
  <c r="AK258" i="1"/>
  <c r="Z267" i="1"/>
  <c r="AH267" i="1" s="1"/>
  <c r="Y267" i="1"/>
  <c r="AA267" i="1"/>
  <c r="AN293" i="1"/>
  <c r="AM293" i="1"/>
  <c r="AM304" i="1"/>
  <c r="AN304" i="1"/>
  <c r="AN312" i="1"/>
  <c r="AM312" i="1"/>
  <c r="AM115" i="1"/>
  <c r="AK119" i="1"/>
  <c r="U123" i="1"/>
  <c r="U134" i="1"/>
  <c r="AK135" i="1"/>
  <c r="U139" i="1"/>
  <c r="V141" i="1"/>
  <c r="V150" i="1"/>
  <c r="AK150" i="1"/>
  <c r="V165" i="1"/>
  <c r="V179" i="1"/>
  <c r="U179" i="1"/>
  <c r="AN181" i="1"/>
  <c r="V182" i="1"/>
  <c r="AK182" i="1"/>
  <c r="AA186" i="1"/>
  <c r="Z187" i="1"/>
  <c r="AH187" i="1" s="1"/>
  <c r="Z191" i="1"/>
  <c r="AH191" i="1" s="1"/>
  <c r="U198" i="1"/>
  <c r="AI198" i="1" a="1"/>
  <c r="AI198" i="1" s="1"/>
  <c r="U202" i="1"/>
  <c r="AL202" i="1" a="1"/>
  <c r="AL202" i="1" s="1"/>
  <c r="V203" i="1"/>
  <c r="U203" i="1"/>
  <c r="AL203" i="1" a="1"/>
  <c r="AL203" i="1" s="1"/>
  <c r="AK206" i="1"/>
  <c r="AK207" i="1"/>
  <c r="AK216" i="1"/>
  <c r="V220" i="1"/>
  <c r="U220" i="1"/>
  <c r="V222" i="1"/>
  <c r="AA224" i="1"/>
  <c r="Z224" i="1"/>
  <c r="AH224" i="1" s="1"/>
  <c r="Z227" i="1"/>
  <c r="AH227" i="1" s="1"/>
  <c r="AA228" i="1"/>
  <c r="AM230" i="1"/>
  <c r="U231" i="1"/>
  <c r="AG235" i="1"/>
  <c r="AA239" i="1"/>
  <c r="Y239" i="1"/>
  <c r="Y244" i="1"/>
  <c r="Y245" i="1"/>
  <c r="AI253" i="1" a="1"/>
  <c r="AI253" i="1" s="1"/>
  <c r="V255" i="1"/>
  <c r="AI262" i="1" a="1"/>
  <c r="AI262" i="1" s="1"/>
  <c r="V264" i="1"/>
  <c r="AN269" i="1"/>
  <c r="AM269" i="1"/>
  <c r="Y270" i="1"/>
  <c r="U279" i="1"/>
  <c r="V279" i="1"/>
  <c r="AN279" i="1"/>
  <c r="AK283" i="1"/>
  <c r="AN284" i="1"/>
  <c r="AM284" i="1"/>
  <c r="Z285" i="1"/>
  <c r="AH285" i="1" s="1"/>
  <c r="AN285" i="1"/>
  <c r="AM285" i="1"/>
  <c r="Y286" i="1"/>
  <c r="Z286" i="1"/>
  <c r="AH286" i="1" s="1"/>
  <c r="AI288" i="1" a="1"/>
  <c r="AI288" i="1" s="1"/>
  <c r="AK293" i="1"/>
  <c r="AN300" i="1"/>
  <c r="AM300" i="1"/>
  <c r="Z306" i="1"/>
  <c r="AH306" i="1" s="1"/>
  <c r="Y306" i="1"/>
  <c r="AA306" i="1"/>
  <c r="AN307" i="1"/>
  <c r="AM307" i="1"/>
  <c r="AA308" i="1"/>
  <c r="Z308" i="1"/>
  <c r="AH308" i="1" s="1"/>
  <c r="Y308" i="1"/>
  <c r="AN310" i="1"/>
  <c r="AK312" i="1"/>
  <c r="Y313" i="1"/>
  <c r="Z313" i="1"/>
  <c r="AH313" i="1" s="1"/>
  <c r="AG327" i="1"/>
  <c r="AL328" i="1" a="1"/>
  <c r="AL328" i="1" s="1"/>
  <c r="V328" i="1"/>
  <c r="Y330" i="1"/>
  <c r="Z330" i="1"/>
  <c r="AH330" i="1" s="1"/>
  <c r="AA330" i="1"/>
  <c r="Z339" i="1"/>
  <c r="AH339" i="1" s="1"/>
  <c r="Y339" i="1"/>
  <c r="AA339" i="1"/>
  <c r="AI347" i="1" a="1"/>
  <c r="AI347" i="1" s="1"/>
  <c r="AG347" i="1"/>
  <c r="AK348" i="1"/>
  <c r="AG349" i="1"/>
  <c r="AI349" i="1" a="1"/>
  <c r="AI349" i="1" s="1"/>
  <c r="AN354" i="1"/>
  <c r="AG355" i="1"/>
  <c r="AI355" i="1" a="1"/>
  <c r="AI355" i="1" s="1"/>
  <c r="AL356" i="1" a="1"/>
  <c r="AL356" i="1" s="1"/>
  <c r="V356" i="1"/>
  <c r="U356" i="1"/>
  <c r="AK365" i="1"/>
  <c r="AA372" i="1"/>
  <c r="Z372" i="1"/>
  <c r="AH372" i="1" s="1"/>
  <c r="Y372" i="1"/>
  <c r="V134" i="1"/>
  <c r="U157" i="1"/>
  <c r="AK167" i="1"/>
  <c r="AI172" i="1" a="1"/>
  <c r="AI172" i="1" s="1"/>
  <c r="U174" i="1"/>
  <c r="AA175" i="1"/>
  <c r="Z175" i="1"/>
  <c r="AH175" i="1" s="1"/>
  <c r="AK192" i="1"/>
  <c r="AK193" i="1"/>
  <c r="V196" i="1"/>
  <c r="U196" i="1"/>
  <c r="V198" i="1"/>
  <c r="AA200" i="1"/>
  <c r="Z200" i="1"/>
  <c r="AH200" i="1" s="1"/>
  <c r="U207" i="1"/>
  <c r="AG211" i="1"/>
  <c r="AA215" i="1"/>
  <c r="Y215" i="1"/>
  <c r="Y220" i="1"/>
  <c r="AL220" i="1" a="1"/>
  <c r="AL220" i="1" s="1"/>
  <c r="AA227" i="1"/>
  <c r="AI229" i="1" a="1"/>
  <c r="AI229" i="1" s="1"/>
  <c r="V231" i="1"/>
  <c r="U238" i="1"/>
  <c r="AI238" i="1" a="1"/>
  <c r="AI238" i="1" s="1"/>
  <c r="V243" i="1"/>
  <c r="U243" i="1"/>
  <c r="AL243" i="1" a="1"/>
  <c r="AL243" i="1" s="1"/>
  <c r="Z244" i="1"/>
  <c r="AH244" i="1" s="1"/>
  <c r="Z245" i="1"/>
  <c r="AH245" i="1" s="1"/>
  <c r="AK246" i="1"/>
  <c r="AK247" i="1"/>
  <c r="AK255" i="1"/>
  <c r="AK256" i="1"/>
  <c r="AK265" i="1"/>
  <c r="V269" i="1"/>
  <c r="U269" i="1"/>
  <c r="Z270" i="1"/>
  <c r="AH270" i="1" s="1"/>
  <c r="AA272" i="1"/>
  <c r="Y272" i="1"/>
  <c r="AA274" i="1"/>
  <c r="Z274" i="1"/>
  <c r="AH274" i="1" s="1"/>
  <c r="Y274" i="1"/>
  <c r="AA280" i="1"/>
  <c r="Z280" i="1"/>
  <c r="AH280" i="1" s="1"/>
  <c r="Y280" i="1"/>
  <c r="AL283" i="1" a="1"/>
  <c r="AL283" i="1" s="1"/>
  <c r="AA285" i="1"/>
  <c r="AA291" i="1"/>
  <c r="Y291" i="1"/>
  <c r="AN299" i="1"/>
  <c r="AM299" i="1"/>
  <c r="AA302" i="1"/>
  <c r="Y302" i="1"/>
  <c r="AL309" i="1" a="1"/>
  <c r="AL309" i="1" s="1"/>
  <c r="V309" i="1"/>
  <c r="U309" i="1"/>
  <c r="AL315" i="1" a="1"/>
  <c r="AL315" i="1" s="1"/>
  <c r="V315" i="1"/>
  <c r="U315" i="1"/>
  <c r="AG317" i="1"/>
  <c r="AI317" i="1" a="1"/>
  <c r="AI317" i="1" s="1"/>
  <c r="V319" i="1"/>
  <c r="U319" i="1"/>
  <c r="AL319" i="1" a="1"/>
  <c r="AL319" i="1" s="1"/>
  <c r="AK320" i="1"/>
  <c r="V321" i="1"/>
  <c r="AL321" i="1" a="1"/>
  <c r="AL321" i="1" s="1"/>
  <c r="U332" i="1"/>
  <c r="AL332" i="1" a="1"/>
  <c r="AL332" i="1" s="1"/>
  <c r="V332" i="1"/>
  <c r="Z337" i="1"/>
  <c r="AH337" i="1" s="1"/>
  <c r="AA337" i="1"/>
  <c r="Y337" i="1"/>
  <c r="AK338" i="1"/>
  <c r="AN342" i="1"/>
  <c r="AM342" i="1"/>
  <c r="AN352" i="1"/>
  <c r="AM352" i="1"/>
  <c r="AK355" i="1"/>
  <c r="AN179" i="1"/>
  <c r="AM179" i="1"/>
  <c r="AL193" i="1" a="1"/>
  <c r="AL193" i="1" s="1"/>
  <c r="AK194" i="1"/>
  <c r="AN196" i="1"/>
  <c r="AM196" i="1"/>
  <c r="AA201" i="1"/>
  <c r="Z201" i="1"/>
  <c r="AH201" i="1" s="1"/>
  <c r="Y201" i="1"/>
  <c r="V219" i="1"/>
  <c r="U219" i="1"/>
  <c r="AL219" i="1" a="1"/>
  <c r="AL219" i="1" s="1"/>
  <c r="AK222" i="1"/>
  <c r="AK223" i="1"/>
  <c r="Z226" i="1"/>
  <c r="AH226" i="1" s="1"/>
  <c r="Y226" i="1"/>
  <c r="AK232" i="1"/>
  <c r="AK233" i="1"/>
  <c r="V236" i="1"/>
  <c r="U236" i="1"/>
  <c r="AK236" i="1"/>
  <c r="AA240" i="1"/>
  <c r="Z240" i="1"/>
  <c r="AH240" i="1" s="1"/>
  <c r="Z243" i="1"/>
  <c r="AH243" i="1" s="1"/>
  <c r="AG251" i="1"/>
  <c r="AG260" i="1"/>
  <c r="AA264" i="1"/>
  <c r="Y264" i="1"/>
  <c r="AL266" i="1" a="1"/>
  <c r="AL266" i="1" s="1"/>
  <c r="AK267" i="1"/>
  <c r="Z269" i="1"/>
  <c r="AH269" i="1" s="1"/>
  <c r="AK275" i="1"/>
  <c r="Y279" i="1"/>
  <c r="Z279" i="1"/>
  <c r="AH279" i="1" s="1"/>
  <c r="Y284" i="1"/>
  <c r="AN289" i="1"/>
  <c r="AM289" i="1"/>
  <c r="AN290" i="1"/>
  <c r="AM290" i="1"/>
  <c r="AG303" i="1"/>
  <c r="V305" i="1"/>
  <c r="U305" i="1"/>
  <c r="AK306" i="1"/>
  <c r="AK308" i="1"/>
  <c r="Z319" i="1"/>
  <c r="AH319" i="1" s="1"/>
  <c r="Y319" i="1"/>
  <c r="AA319" i="1"/>
  <c r="V323" i="1"/>
  <c r="U323" i="1"/>
  <c r="AL323" i="1" a="1"/>
  <c r="AL323" i="1" s="1"/>
  <c r="AG326" i="1"/>
  <c r="AI326" i="1" a="1"/>
  <c r="AI326" i="1" s="1"/>
  <c r="AK327" i="1"/>
  <c r="AN329" i="1"/>
  <c r="AM329" i="1"/>
  <c r="AN331" i="1"/>
  <c r="AM331" i="1"/>
  <c r="Z332" i="1"/>
  <c r="AH332" i="1" s="1"/>
  <c r="Y332" i="1"/>
  <c r="AA332" i="1"/>
  <c r="AI335" i="1" a="1"/>
  <c r="AI335" i="1" s="1"/>
  <c r="AG335" i="1"/>
  <c r="AL336" i="1" a="1"/>
  <c r="AL336" i="1" s="1"/>
  <c r="U336" i="1"/>
  <c r="AK344" i="1"/>
  <c r="AI358" i="1" a="1"/>
  <c r="AI358" i="1" s="1"/>
  <c r="AG358" i="1"/>
  <c r="AG368" i="1"/>
  <c r="AI368" i="1" a="1"/>
  <c r="AI368" i="1" s="1"/>
  <c r="AM382" i="1"/>
  <c r="AN382" i="1"/>
  <c r="AA231" i="1"/>
  <c r="Y231" i="1"/>
  <c r="AL233" i="1" a="1"/>
  <c r="AL233" i="1" s="1"/>
  <c r="AK234" i="1"/>
  <c r="AN236" i="1"/>
  <c r="AM236" i="1"/>
  <c r="AA241" i="1"/>
  <c r="Z241" i="1"/>
  <c r="AH241" i="1" s="1"/>
  <c r="Y241" i="1"/>
  <c r="AA243" i="1"/>
  <c r="U263" i="1"/>
  <c r="AI263" i="1" a="1"/>
  <c r="AI263" i="1" s="1"/>
  <c r="V266" i="1"/>
  <c r="V268" i="1"/>
  <c r="U268" i="1"/>
  <c r="AL268" i="1" a="1"/>
  <c r="AL268" i="1" s="1"/>
  <c r="AA269" i="1"/>
  <c r="AL271" i="1" a="1"/>
  <c r="AL271" i="1" s="1"/>
  <c r="U271" i="1"/>
  <c r="AA284" i="1"/>
  <c r="AK287" i="1"/>
  <c r="AM288" i="1"/>
  <c r="AN288" i="1"/>
  <c r="AK292" i="1"/>
  <c r="Y301" i="1"/>
  <c r="AA301" i="1"/>
  <c r="Y305" i="1"/>
  <c r="Z305" i="1"/>
  <c r="AH305" i="1" s="1"/>
  <c r="AA305" i="1"/>
  <c r="AA309" i="1"/>
  <c r="Z309" i="1"/>
  <c r="AH309" i="1" s="1"/>
  <c r="Z323" i="1"/>
  <c r="AH323" i="1" s="1"/>
  <c r="Y323" i="1"/>
  <c r="AA323" i="1"/>
  <c r="AL334" i="1" a="1"/>
  <c r="AL334" i="1" s="1"/>
  <c r="V334" i="1"/>
  <c r="U334" i="1"/>
  <c r="AK339" i="1"/>
  <c r="AL344" i="1" a="1"/>
  <c r="AL344" i="1" s="1"/>
  <c r="V344" i="1"/>
  <c r="Z345" i="1"/>
  <c r="AH345" i="1" s="1"/>
  <c r="AA345" i="1"/>
  <c r="Y345" i="1"/>
  <c r="U346" i="1"/>
  <c r="V346" i="1"/>
  <c r="AL346" i="1" a="1"/>
  <c r="AL346" i="1" s="1"/>
  <c r="AL350" i="1" a="1"/>
  <c r="AL350" i="1" s="1"/>
  <c r="V350" i="1"/>
  <c r="U350" i="1"/>
  <c r="AG353" i="1"/>
  <c r="AI353" i="1" a="1"/>
  <c r="AI353" i="1" s="1"/>
  <c r="AL357" i="1" a="1"/>
  <c r="AL357" i="1" s="1"/>
  <c r="V357" i="1"/>
  <c r="U357" i="1"/>
  <c r="U359" i="1"/>
  <c r="AL359" i="1" a="1"/>
  <c r="AL359" i="1" s="1"/>
  <c r="V359" i="1"/>
  <c r="Y361" i="1"/>
  <c r="AA361" i="1"/>
  <c r="Z361" i="1"/>
  <c r="AH361" i="1" s="1"/>
  <c r="AI362" i="1" a="1"/>
  <c r="AI362" i="1" s="1"/>
  <c r="AG362" i="1"/>
  <c r="AI366" i="1" a="1"/>
  <c r="AI366" i="1" s="1"/>
  <c r="AG366" i="1"/>
  <c r="AN376" i="1"/>
  <c r="AM376" i="1"/>
  <c r="AI382" i="1" a="1"/>
  <c r="AI382" i="1" s="1"/>
  <c r="AG382" i="1"/>
  <c r="AI400" i="1" a="1"/>
  <c r="AI400" i="1" s="1"/>
  <c r="AG400" i="1"/>
  <c r="AK239" i="1"/>
  <c r="Z242" i="1"/>
  <c r="AH242" i="1" s="1"/>
  <c r="Y242" i="1"/>
  <c r="V252" i="1"/>
  <c r="U252" i="1"/>
  <c r="AK252" i="1"/>
  <c r="V261" i="1"/>
  <c r="U261" i="1"/>
  <c r="AK261" i="1"/>
  <c r="AA265" i="1"/>
  <c r="Z265" i="1"/>
  <c r="AH265" i="1" s="1"/>
  <c r="AK274" i="1"/>
  <c r="AL275" i="1" a="1"/>
  <c r="AL275" i="1" s="1"/>
  <c r="V275" i="1"/>
  <c r="AM277" i="1"/>
  <c r="AN277" i="1"/>
  <c r="V278" i="1"/>
  <c r="U278" i="1"/>
  <c r="U287" i="1"/>
  <c r="AL287" i="1" a="1"/>
  <c r="AL287" i="1" s="1"/>
  <c r="AG290" i="1"/>
  <c r="AI290" i="1" a="1"/>
  <c r="AI290" i="1" s="1"/>
  <c r="V293" i="1"/>
  <c r="U293" i="1"/>
  <c r="V318" i="1"/>
  <c r="U318" i="1"/>
  <c r="AL318" i="1" a="1"/>
  <c r="AL318" i="1" s="1"/>
  <c r="AA321" i="1"/>
  <c r="Z321" i="1"/>
  <c r="AH321" i="1" s="1"/>
  <c r="Y321" i="1"/>
  <c r="AK322" i="1"/>
  <c r="V327" i="1"/>
  <c r="U327" i="1"/>
  <c r="AL327" i="1" a="1"/>
  <c r="AL327" i="1" s="1"/>
  <c r="AA334" i="1"/>
  <c r="Y334" i="1"/>
  <c r="Z334" i="1"/>
  <c r="AH334" i="1" s="1"/>
  <c r="AK337" i="1"/>
  <c r="U338" i="1"/>
  <c r="V338" i="1"/>
  <c r="Y346" i="1"/>
  <c r="Z346" i="1"/>
  <c r="AH346" i="1" s="1"/>
  <c r="AA346" i="1"/>
  <c r="U348" i="1"/>
  <c r="AL348" i="1" a="1"/>
  <c r="AL348" i="1" s="1"/>
  <c r="V348" i="1"/>
  <c r="AA354" i="1"/>
  <c r="Y354" i="1"/>
  <c r="Z354" i="1"/>
  <c r="AH354" i="1" s="1"/>
  <c r="AA359" i="1"/>
  <c r="Y359" i="1"/>
  <c r="Z359" i="1"/>
  <c r="AH359" i="1" s="1"/>
  <c r="AI376" i="1" a="1"/>
  <c r="AI376" i="1" s="1"/>
  <c r="AG376" i="1"/>
  <c r="AI393" i="1" a="1"/>
  <c r="AI393" i="1" s="1"/>
  <c r="AG393" i="1"/>
  <c r="V211" i="1"/>
  <c r="U211" i="1"/>
  <c r="AL211" i="1" a="1"/>
  <c r="AL211" i="1" s="1"/>
  <c r="AI212" i="1" a="1"/>
  <c r="AI212" i="1" s="1"/>
  <c r="AG212" i="1"/>
  <c r="AK215" i="1"/>
  <c r="AK224" i="1"/>
  <c r="V228" i="1"/>
  <c r="U228" i="1"/>
  <c r="V230" i="1"/>
  <c r="AA232" i="1"/>
  <c r="Z232" i="1"/>
  <c r="AH232" i="1" s="1"/>
  <c r="U239" i="1"/>
  <c r="AA247" i="1"/>
  <c r="Y247" i="1"/>
  <c r="AL248" i="1" a="1"/>
  <c r="AL248" i="1" s="1"/>
  <c r="AL252" i="1" a="1"/>
  <c r="AL252" i="1" s="1"/>
  <c r="AA256" i="1"/>
  <c r="Y256" i="1"/>
  <c r="AL261" i="1" a="1"/>
  <c r="AL261" i="1" s="1"/>
  <c r="AM272" i="1"/>
  <c r="V273" i="1"/>
  <c r="AL273" i="1" a="1"/>
  <c r="AL273" i="1" s="1"/>
  <c r="AI284" i="1" a="1"/>
  <c r="AI284" i="1" s="1"/>
  <c r="AG284" i="1"/>
  <c r="V292" i="1"/>
  <c r="U292" i="1"/>
  <c r="AG299" i="1"/>
  <c r="AI299" i="1" a="1"/>
  <c r="AI299" i="1" s="1"/>
  <c r="AA300" i="1"/>
  <c r="Z300" i="1"/>
  <c r="AH300" i="1" s="1"/>
  <c r="AM302" i="1"/>
  <c r="AN302" i="1"/>
  <c r="V304" i="1"/>
  <c r="U304" i="1"/>
  <c r="AK304" i="1"/>
  <c r="Z307" i="1"/>
  <c r="AH307" i="1" s="1"/>
  <c r="Y307" i="1"/>
  <c r="AA307" i="1"/>
  <c r="U308" i="1"/>
  <c r="AL308" i="1" a="1"/>
  <c r="AL308" i="1" s="1"/>
  <c r="V312" i="1"/>
  <c r="U312" i="1"/>
  <c r="AI315" i="1" a="1"/>
  <c r="AI315" i="1" s="1"/>
  <c r="AG315" i="1"/>
  <c r="AN316" i="1"/>
  <c r="AM316" i="1"/>
  <c r="AM322" i="1"/>
  <c r="AN322" i="1"/>
  <c r="AI331" i="1" a="1"/>
  <c r="AI331" i="1" s="1"/>
  <c r="AG331" i="1"/>
  <c r="AN333" i="1"/>
  <c r="AM333" i="1"/>
  <c r="AA336" i="1"/>
  <c r="Y336" i="1"/>
  <c r="Z336" i="1"/>
  <c r="AH336" i="1" s="1"/>
  <c r="AN347" i="1"/>
  <c r="AM347" i="1"/>
  <c r="AI348" i="1" a="1"/>
  <c r="AI348" i="1" s="1"/>
  <c r="AG348" i="1"/>
  <c r="AN349" i="1"/>
  <c r="AM349" i="1"/>
  <c r="AG351" i="1"/>
  <c r="AI351" i="1" a="1"/>
  <c r="AI351" i="1" s="1"/>
  <c r="AN358" i="1"/>
  <c r="AM358" i="1"/>
  <c r="U365" i="1"/>
  <c r="AL365" i="1" a="1"/>
  <c r="AL365" i="1" s="1"/>
  <c r="V365" i="1"/>
  <c r="AN368" i="1"/>
  <c r="AM368" i="1"/>
  <c r="AG369" i="1"/>
  <c r="AI369" i="1" a="1"/>
  <c r="AI369" i="1" s="1"/>
  <c r="AI371" i="1" a="1"/>
  <c r="AI371" i="1" s="1"/>
  <c r="AG371" i="1"/>
  <c r="AN375" i="1"/>
  <c r="AM375" i="1"/>
  <c r="AI386" i="1" a="1"/>
  <c r="AI386" i="1" s="1"/>
  <c r="AG386" i="1"/>
  <c r="V155" i="1"/>
  <c r="U155" i="1"/>
  <c r="AK158" i="1"/>
  <c r="V187" i="1"/>
  <c r="U187" i="1"/>
  <c r="V188" i="1"/>
  <c r="U188" i="1"/>
  <c r="AK191" i="1"/>
  <c r="AK200" i="1"/>
  <c r="V204" i="1"/>
  <c r="U204" i="1"/>
  <c r="AA208" i="1"/>
  <c r="Z208" i="1"/>
  <c r="AH208" i="1" s="1"/>
  <c r="U215" i="1"/>
  <c r="AA223" i="1"/>
  <c r="Y223" i="1"/>
  <c r="AL228" i="1" a="1"/>
  <c r="AL228" i="1" s="1"/>
  <c r="AI237" i="1" a="1"/>
  <c r="AI237" i="1" s="1"/>
  <c r="V239" i="1"/>
  <c r="U246" i="1"/>
  <c r="AI246" i="1" a="1"/>
  <c r="AI246" i="1" s="1"/>
  <c r="U250" i="1"/>
  <c r="AL250" i="1" a="1"/>
  <c r="AL250" i="1" s="1"/>
  <c r="V251" i="1"/>
  <c r="U251" i="1"/>
  <c r="AL251" i="1" a="1"/>
  <c r="AL251" i="1" s="1"/>
  <c r="AI252" i="1" a="1"/>
  <c r="AI252" i="1" s="1"/>
  <c r="AG252" i="1"/>
  <c r="AI255" i="1" a="1"/>
  <c r="AI255" i="1" s="1"/>
  <c r="U259" i="1"/>
  <c r="AL259" i="1" a="1"/>
  <c r="AL259" i="1" s="1"/>
  <c r="V260" i="1"/>
  <c r="U260" i="1"/>
  <c r="AL260" i="1" a="1"/>
  <c r="AL260" i="1" s="1"/>
  <c r="AI261" i="1" a="1"/>
  <c r="AI261" i="1" s="1"/>
  <c r="AG261" i="1"/>
  <c r="AK264" i="1"/>
  <c r="U273" i="1"/>
  <c r="AK273" i="1"/>
  <c r="AI278" i="1" a="1"/>
  <c r="AI278" i="1" s="1"/>
  <c r="AG278" i="1"/>
  <c r="U280" i="1"/>
  <c r="AL280" i="1" a="1"/>
  <c r="AL280" i="1" s="1"/>
  <c r="AL281" i="1" a="1"/>
  <c r="AL281" i="1" s="1"/>
  <c r="V281" i="1"/>
  <c r="AN282" i="1"/>
  <c r="AA283" i="1"/>
  <c r="Z283" i="1"/>
  <c r="AH283" i="1" s="1"/>
  <c r="V286" i="1"/>
  <c r="U286" i="1"/>
  <c r="AM286" i="1"/>
  <c r="AG289" i="1"/>
  <c r="AI289" i="1" a="1"/>
  <c r="AI289" i="1" s="1"/>
  <c r="AM291" i="1"/>
  <c r="AK294" i="1"/>
  <c r="AM296" i="1"/>
  <c r="AN296" i="1"/>
  <c r="AM297" i="1"/>
  <c r="AN297" i="1"/>
  <c r="AA304" i="1"/>
  <c r="Y304" i="1"/>
  <c r="Z304" i="1"/>
  <c r="AH304" i="1" s="1"/>
  <c r="V308" i="1"/>
  <c r="AM311" i="1"/>
  <c r="AN311" i="1"/>
  <c r="U313" i="1"/>
  <c r="V313" i="1"/>
  <c r="AL313" i="1" a="1"/>
  <c r="AL313" i="1" s="1"/>
  <c r="AA314" i="1"/>
  <c r="Z314" i="1"/>
  <c r="AH314" i="1" s="1"/>
  <c r="Y314" i="1"/>
  <c r="AA318" i="1"/>
  <c r="Y318" i="1"/>
  <c r="V320" i="1"/>
  <c r="U320" i="1"/>
  <c r="AI325" i="1" a="1"/>
  <c r="AI325" i="1" s="1"/>
  <c r="AN326" i="1"/>
  <c r="AM326" i="1"/>
  <c r="AK334" i="1"/>
  <c r="AL335" i="1" a="1"/>
  <c r="AL335" i="1" s="1"/>
  <c r="V335" i="1"/>
  <c r="U335" i="1"/>
  <c r="AG342" i="1"/>
  <c r="AI342" i="1" a="1"/>
  <c r="AI342" i="1" s="1"/>
  <c r="AN345" i="1"/>
  <c r="AM345" i="1"/>
  <c r="AL355" i="1" a="1"/>
  <c r="AL355" i="1" s="1"/>
  <c r="V355" i="1"/>
  <c r="AI357" i="1" a="1"/>
  <c r="AI357" i="1" s="1"/>
  <c r="AG357" i="1"/>
  <c r="Z360" i="1"/>
  <c r="AH360" i="1" s="1"/>
  <c r="Y360" i="1"/>
  <c r="AA360" i="1"/>
  <c r="AN366" i="1"/>
  <c r="AM366" i="1"/>
  <c r="AG367" i="1"/>
  <c r="AI367" i="1" a="1"/>
  <c r="AI367" i="1" s="1"/>
  <c r="U132" i="1"/>
  <c r="AL132" i="1" a="1"/>
  <c r="AL132" i="1" s="1"/>
  <c r="U148" i="1"/>
  <c r="AL148" i="1" a="1"/>
  <c r="AL148" i="1" s="1"/>
  <c r="U150" i="1"/>
  <c r="AA151" i="1"/>
  <c r="Z151" i="1"/>
  <c r="AH151" i="1" s="1"/>
  <c r="U165" i="1"/>
  <c r="AK175" i="1"/>
  <c r="U182" i="1"/>
  <c r="AA183" i="1"/>
  <c r="Z183" i="1"/>
  <c r="AH183" i="1" s="1"/>
  <c r="Z186" i="1"/>
  <c r="AH186" i="1" s="1"/>
  <c r="AL187" i="1" a="1"/>
  <c r="AL187" i="1" s="1"/>
  <c r="AA199" i="1"/>
  <c r="Y199" i="1"/>
  <c r="AL204" i="1" a="1"/>
  <c r="AL204" i="1" s="1"/>
  <c r="AI213" i="1" a="1"/>
  <c r="AI213" i="1" s="1"/>
  <c r="V215" i="1"/>
  <c r="U222" i="1"/>
  <c r="AI222" i="1" a="1"/>
  <c r="AI222" i="1" s="1"/>
  <c r="U226" i="1"/>
  <c r="AL226" i="1" a="1"/>
  <c r="AL226" i="1" s="1"/>
  <c r="V227" i="1"/>
  <c r="U227" i="1"/>
  <c r="AL227" i="1" a="1"/>
  <c r="AL227" i="1" s="1"/>
  <c r="AK230" i="1"/>
  <c r="AK231" i="1"/>
  <c r="AK240" i="1"/>
  <c r="V244" i="1"/>
  <c r="U244" i="1"/>
  <c r="V246" i="1"/>
  <c r="AA248" i="1"/>
  <c r="Z248" i="1"/>
  <c r="AH248" i="1" s="1"/>
  <c r="U255" i="1"/>
  <c r="AA257" i="1"/>
  <c r="Z257" i="1"/>
  <c r="AH257" i="1" s="1"/>
  <c r="U264" i="1"/>
  <c r="AG268" i="1"/>
  <c r="AA275" i="1"/>
  <c r="Z275" i="1"/>
  <c r="AH275" i="1" s="1"/>
  <c r="V280" i="1"/>
  <c r="U281" i="1"/>
  <c r="AA287" i="1"/>
  <c r="Z287" i="1"/>
  <c r="AH287" i="1" s="1"/>
  <c r="Y287" i="1"/>
  <c r="AA288" i="1"/>
  <c r="Y288" i="1"/>
  <c r="V291" i="1"/>
  <c r="U291" i="1"/>
  <c r="Y292" i="1"/>
  <c r="Z292" i="1"/>
  <c r="AH292" i="1" s="1"/>
  <c r="AL295" i="1" a="1"/>
  <c r="AL295" i="1" s="1"/>
  <c r="V295" i="1"/>
  <c r="AN301" i="1"/>
  <c r="AM301" i="1"/>
  <c r="AI302" i="1" a="1"/>
  <c r="AI302" i="1" s="1"/>
  <c r="AG302" i="1"/>
  <c r="AN305" i="1"/>
  <c r="U306" i="1"/>
  <c r="V306" i="1"/>
  <c r="AA312" i="1"/>
  <c r="Z312" i="1"/>
  <c r="AH312" i="1" s="1"/>
  <c r="AN317" i="1"/>
  <c r="AM317" i="1"/>
  <c r="AG318" i="1"/>
  <c r="Y320" i="1"/>
  <c r="Z320" i="1"/>
  <c r="AH320" i="1" s="1"/>
  <c r="AA320" i="1"/>
  <c r="U322" i="1"/>
  <c r="V322" i="1"/>
  <c r="Z329" i="1"/>
  <c r="AH329" i="1" s="1"/>
  <c r="AA329" i="1"/>
  <c r="Y329" i="1"/>
  <c r="U330" i="1"/>
  <c r="V330" i="1"/>
  <c r="AL330" i="1" a="1"/>
  <c r="AL330" i="1" s="1"/>
  <c r="AG333" i="1"/>
  <c r="AI333" i="1" a="1"/>
  <c r="AI333" i="1" s="1"/>
  <c r="V337" i="1"/>
  <c r="U337" i="1"/>
  <c r="AL337" i="1" a="1"/>
  <c r="AL337" i="1" s="1"/>
  <c r="V339" i="1"/>
  <c r="U339" i="1"/>
  <c r="AL339" i="1" a="1"/>
  <c r="AL339" i="1" s="1"/>
  <c r="V343" i="1"/>
  <c r="U343" i="1"/>
  <c r="AL343" i="1" a="1"/>
  <c r="AL343" i="1" s="1"/>
  <c r="AK346" i="1"/>
  <c r="AL353" i="1" a="1"/>
  <c r="AL353" i="1" s="1"/>
  <c r="V353" i="1"/>
  <c r="U353" i="1"/>
  <c r="U355" i="1"/>
  <c r="AK357" i="1"/>
  <c r="AN362" i="1"/>
  <c r="AM362" i="1"/>
  <c r="AI391" i="1" a="1"/>
  <c r="AI391" i="1" s="1"/>
  <c r="AG391" i="1"/>
  <c r="AI402" i="1" a="1"/>
  <c r="AI402" i="1" s="1"/>
  <c r="AG402" i="1"/>
  <c r="AL314" i="1" a="1"/>
  <c r="AL314" i="1" s="1"/>
  <c r="AI322" i="1" a="1"/>
  <c r="AI322" i="1" s="1"/>
  <c r="U324" i="1"/>
  <c r="AL324" i="1" a="1"/>
  <c r="AL324" i="1" s="1"/>
  <c r="AA325" i="1"/>
  <c r="AL325" i="1" a="1"/>
  <c r="AL325" i="1" s="1"/>
  <c r="Y327" i="1"/>
  <c r="AA328" i="1"/>
  <c r="Y328" i="1"/>
  <c r="AI338" i="1" a="1"/>
  <c r="AI338" i="1" s="1"/>
  <c r="U340" i="1"/>
  <c r="AL340" i="1" a="1"/>
  <c r="AL340" i="1" s="1"/>
  <c r="AA341" i="1"/>
  <c r="AL341" i="1" a="1"/>
  <c r="AL341" i="1" s="1"/>
  <c r="Y343" i="1"/>
  <c r="AA344" i="1"/>
  <c r="Y344" i="1"/>
  <c r="AA348" i="1"/>
  <c r="Z350" i="1"/>
  <c r="AH350" i="1" s="1"/>
  <c r="AG350" i="1" s="1"/>
  <c r="V351" i="1"/>
  <c r="V354" i="1"/>
  <c r="U361" i="1"/>
  <c r="AL361" i="1" a="1"/>
  <c r="AL361" i="1" s="1"/>
  <c r="AK371" i="1"/>
  <c r="AK372" i="1"/>
  <c r="U373" i="1"/>
  <c r="AL373" i="1" a="1"/>
  <c r="AL373" i="1" s="1"/>
  <c r="U381" i="1"/>
  <c r="AL383" i="1" a="1"/>
  <c r="AL383" i="1" s="1"/>
  <c r="AM384" i="1"/>
  <c r="V387" i="1"/>
  <c r="U387" i="1"/>
  <c r="AL387" i="1" a="1"/>
  <c r="AL387" i="1" s="1"/>
  <c r="AG397" i="1"/>
  <c r="AI397" i="1" a="1"/>
  <c r="AI397" i="1" s="1"/>
  <c r="AA401" i="1"/>
  <c r="Z401" i="1"/>
  <c r="AH401" i="1" s="1"/>
  <c r="Y401" i="1"/>
  <c r="AL403" i="1" a="1"/>
  <c r="AL403" i="1" s="1"/>
  <c r="U403" i="1"/>
  <c r="AG404" i="1"/>
  <c r="U410" i="1"/>
  <c r="AL410" i="1" a="1"/>
  <c r="AL410" i="1" s="1"/>
  <c r="V410" i="1"/>
  <c r="Y427" i="1"/>
  <c r="Z427" i="1"/>
  <c r="AH427" i="1" s="1"/>
  <c r="AA427" i="1"/>
  <c r="V429" i="1"/>
  <c r="AA434" i="1"/>
  <c r="Z434" i="1"/>
  <c r="AH434" i="1" s="1"/>
  <c r="Y434" i="1"/>
  <c r="U438" i="1"/>
  <c r="V438" i="1"/>
  <c r="AL438" i="1" a="1"/>
  <c r="AL438" i="1" s="1"/>
  <c r="AA439" i="1"/>
  <c r="Y439" i="1"/>
  <c r="AI446" i="1" a="1"/>
  <c r="AI446" i="1" s="1"/>
  <c r="AG446" i="1"/>
  <c r="AG449" i="1"/>
  <c r="AI449" i="1" a="1"/>
  <c r="AI449" i="1" s="1"/>
  <c r="AA455" i="1"/>
  <c r="Z455" i="1"/>
  <c r="AH455" i="1" s="1"/>
  <c r="Y455" i="1"/>
  <c r="U460" i="1"/>
  <c r="V460" i="1"/>
  <c r="AL460" i="1" a="1"/>
  <c r="AL460" i="1" s="1"/>
  <c r="AN468" i="1"/>
  <c r="AM468" i="1"/>
  <c r="AK343" i="1"/>
  <c r="AI364" i="1" a="1"/>
  <c r="AI364" i="1" s="1"/>
  <c r="AG364" i="1"/>
  <c r="AI375" i="1" a="1"/>
  <c r="AI375" i="1" s="1"/>
  <c r="AG375" i="1"/>
  <c r="AL380" i="1" a="1"/>
  <c r="AL380" i="1" s="1"/>
  <c r="U380" i="1"/>
  <c r="AI381" i="1" a="1"/>
  <c r="AI381" i="1" s="1"/>
  <c r="AG381" i="1"/>
  <c r="AK382" i="1"/>
  <c r="U408" i="1"/>
  <c r="AL408" i="1" a="1"/>
  <c r="AL408" i="1" s="1"/>
  <c r="AN409" i="1"/>
  <c r="AM409" i="1"/>
  <c r="V415" i="1"/>
  <c r="U415" i="1"/>
  <c r="Z421" i="1"/>
  <c r="AH421" i="1" s="1"/>
  <c r="AA421" i="1"/>
  <c r="Z424" i="1"/>
  <c r="AH424" i="1" s="1"/>
  <c r="AA424" i="1"/>
  <c r="Y424" i="1"/>
  <c r="Y441" i="1"/>
  <c r="Z441" i="1"/>
  <c r="AH441" i="1" s="1"/>
  <c r="AA441" i="1"/>
  <c r="U462" i="1"/>
  <c r="AL462" i="1" a="1"/>
  <c r="AL462" i="1" s="1"/>
  <c r="V462" i="1"/>
  <c r="AN471" i="1"/>
  <c r="AM471" i="1"/>
  <c r="AI485" i="1" a="1"/>
  <c r="AI485" i="1" s="1"/>
  <c r="AG485" i="1"/>
  <c r="AN498" i="1"/>
  <c r="AM498" i="1"/>
  <c r="Z499" i="1"/>
  <c r="AH499" i="1" s="1"/>
  <c r="AG499" i="1" s="1"/>
  <c r="AA499" i="1"/>
  <c r="Y499" i="1"/>
  <c r="V541" i="1"/>
  <c r="U541" i="1"/>
  <c r="AL541" i="1" a="1"/>
  <c r="AL541" i="1" s="1"/>
  <c r="AK541" i="1"/>
  <c r="U358" i="1"/>
  <c r="U362" i="1"/>
  <c r="AK370" i="1"/>
  <c r="AL371" i="1" a="1"/>
  <c r="AL371" i="1" s="1"/>
  <c r="U371" i="1"/>
  <c r="AM372" i="1"/>
  <c r="AA373" i="1"/>
  <c r="Z373" i="1"/>
  <c r="AH373" i="1" s="1"/>
  <c r="Y373" i="1"/>
  <c r="Z374" i="1"/>
  <c r="AH374" i="1" s="1"/>
  <c r="Y374" i="1"/>
  <c r="AK378" i="1"/>
  <c r="AL379" i="1" a="1"/>
  <c r="AL379" i="1" s="1"/>
  <c r="U379" i="1"/>
  <c r="AK379" i="1"/>
  <c r="V380" i="1"/>
  <c r="AA381" i="1"/>
  <c r="Y381" i="1"/>
  <c r="V383" i="1"/>
  <c r="AN386" i="1"/>
  <c r="AM386" i="1"/>
  <c r="AA387" i="1"/>
  <c r="V389" i="1"/>
  <c r="AL389" i="1" a="1"/>
  <c r="AL389" i="1" s="1"/>
  <c r="AK389" i="1"/>
  <c r="Y390" i="1"/>
  <c r="AA390" i="1"/>
  <c r="AA394" i="1"/>
  <c r="Z394" i="1"/>
  <c r="AH394" i="1" s="1"/>
  <c r="Y394" i="1"/>
  <c r="Z399" i="1"/>
  <c r="AH399" i="1" s="1"/>
  <c r="AA399" i="1"/>
  <c r="Y399" i="1"/>
  <c r="AN405" i="1"/>
  <c r="V408" i="1"/>
  <c r="Y417" i="1"/>
  <c r="Z417" i="1"/>
  <c r="AH417" i="1" s="1"/>
  <c r="AN420" i="1"/>
  <c r="AM420" i="1"/>
  <c r="Z432" i="1"/>
  <c r="AH432" i="1" s="1"/>
  <c r="AA432" i="1"/>
  <c r="Z435" i="1"/>
  <c r="AH435" i="1" s="1"/>
  <c r="AA435" i="1"/>
  <c r="Y435" i="1"/>
  <c r="Z438" i="1"/>
  <c r="AH438" i="1" s="1"/>
  <c r="Y438" i="1"/>
  <c r="AA438" i="1"/>
  <c r="AA442" i="1"/>
  <c r="Z442" i="1"/>
  <c r="AH442" i="1" s="1"/>
  <c r="Y442" i="1"/>
  <c r="AG453" i="1"/>
  <c r="AI453" i="1" a="1"/>
  <c r="AI453" i="1" s="1"/>
  <c r="AI460" i="1" a="1"/>
  <c r="AI460" i="1" s="1"/>
  <c r="AG460" i="1"/>
  <c r="AA461" i="1"/>
  <c r="Z461" i="1"/>
  <c r="AH461" i="1" s="1"/>
  <c r="AG461" i="1" s="1"/>
  <c r="Y461" i="1"/>
  <c r="AA471" i="1"/>
  <c r="Z471" i="1"/>
  <c r="AH471" i="1" s="1"/>
  <c r="Y471" i="1"/>
  <c r="AG491" i="1"/>
  <c r="AI491" i="1" a="1"/>
  <c r="AI491" i="1" s="1"/>
  <c r="AI496" i="1" a="1"/>
  <c r="AI496" i="1" s="1"/>
  <c r="AG496" i="1"/>
  <c r="AA513" i="1"/>
  <c r="Z513" i="1"/>
  <c r="AH513" i="1" s="1"/>
  <c r="Y513" i="1"/>
  <c r="AK358" i="1"/>
  <c r="U363" i="1"/>
  <c r="AL363" i="1" a="1"/>
  <c r="AL363" i="1" s="1"/>
  <c r="AK366" i="1"/>
  <c r="U367" i="1"/>
  <c r="AL367" i="1" a="1"/>
  <c r="AL367" i="1" s="1"/>
  <c r="AL369" i="1" a="1"/>
  <c r="AL369" i="1" s="1"/>
  <c r="U369" i="1"/>
  <c r="V376" i="1"/>
  <c r="U376" i="1"/>
  <c r="AA383" i="1"/>
  <c r="Z383" i="1"/>
  <c r="AH383" i="1" s="1"/>
  <c r="Y383" i="1"/>
  <c r="U389" i="1"/>
  <c r="AG390" i="1"/>
  <c r="Y392" i="1"/>
  <c r="AA392" i="1"/>
  <c r="AL397" i="1" a="1"/>
  <c r="AL397" i="1" s="1"/>
  <c r="U397" i="1"/>
  <c r="AK397" i="1"/>
  <c r="Y403" i="1"/>
  <c r="AA403" i="1"/>
  <c r="Z403" i="1"/>
  <c r="AH403" i="1" s="1"/>
  <c r="V405" i="1"/>
  <c r="AN414" i="1"/>
  <c r="AM414" i="1"/>
  <c r="U422" i="1"/>
  <c r="AL422" i="1" a="1"/>
  <c r="AL422" i="1" s="1"/>
  <c r="V440" i="1"/>
  <c r="AL440" i="1" a="1"/>
  <c r="AL440" i="1" s="1"/>
  <c r="U440" i="1"/>
  <c r="AL450" i="1" a="1"/>
  <c r="AL450" i="1" s="1"/>
  <c r="V450" i="1"/>
  <c r="U450" i="1"/>
  <c r="Z456" i="1"/>
  <c r="AH456" i="1" s="1"/>
  <c r="AG456" i="1" s="1"/>
  <c r="AA456" i="1"/>
  <c r="Y456" i="1"/>
  <c r="Z474" i="1"/>
  <c r="AH474" i="1" s="1"/>
  <c r="Y474" i="1"/>
  <c r="AA474" i="1"/>
  <c r="AM495" i="1"/>
  <c r="AN495" i="1"/>
  <c r="AL378" i="1" a="1"/>
  <c r="AL378" i="1" s="1"/>
  <c r="V378" i="1"/>
  <c r="U382" i="1"/>
  <c r="V382" i="1"/>
  <c r="AI387" i="1" a="1"/>
  <c r="AI387" i="1" s="1"/>
  <c r="AG387" i="1"/>
  <c r="AA398" i="1"/>
  <c r="Y398" i="1"/>
  <c r="Z398" i="1"/>
  <c r="AH398" i="1" s="1"/>
  <c r="U400" i="1"/>
  <c r="AL400" i="1" a="1"/>
  <c r="AL400" i="1" s="1"/>
  <c r="V400" i="1"/>
  <c r="AI406" i="1" a="1"/>
  <c r="AI406" i="1" s="1"/>
  <c r="AL411" i="1" a="1"/>
  <c r="AL411" i="1" s="1"/>
  <c r="V411" i="1"/>
  <c r="U411" i="1"/>
  <c r="AK415" i="1"/>
  <c r="U416" i="1"/>
  <c r="AL416" i="1" a="1"/>
  <c r="AL416" i="1" s="1"/>
  <c r="AK416" i="1"/>
  <c r="V416" i="1"/>
  <c r="V422" i="1"/>
  <c r="U433" i="1"/>
  <c r="AL433" i="1" a="1"/>
  <c r="AL433" i="1" s="1"/>
  <c r="AM446" i="1"/>
  <c r="AN446" i="1"/>
  <c r="AN470" i="1"/>
  <c r="AM470" i="1"/>
  <c r="AG480" i="1"/>
  <c r="AI480" i="1" a="1"/>
  <c r="AI480" i="1" s="1"/>
  <c r="AM508" i="1"/>
  <c r="AN508" i="1"/>
  <c r="AI518" i="1" a="1"/>
  <c r="AI518" i="1" s="1"/>
  <c r="AG518" i="1"/>
  <c r="AL156" i="1" a="1"/>
  <c r="AL156" i="1" s="1"/>
  <c r="AL164" i="1" a="1"/>
  <c r="AL164" i="1" s="1"/>
  <c r="AL172" i="1" a="1"/>
  <c r="AL172" i="1" s="1"/>
  <c r="AL180" i="1" a="1"/>
  <c r="AL180" i="1" s="1"/>
  <c r="AL189" i="1" a="1"/>
  <c r="AL189" i="1" s="1"/>
  <c r="AL197" i="1" a="1"/>
  <c r="AL197" i="1" s="1"/>
  <c r="AL205" i="1" a="1"/>
  <c r="AL205" i="1" s="1"/>
  <c r="AL213" i="1" a="1"/>
  <c r="AL213" i="1" s="1"/>
  <c r="AL221" i="1" a="1"/>
  <c r="AL221" i="1" s="1"/>
  <c r="AL229" i="1" a="1"/>
  <c r="AL229" i="1" s="1"/>
  <c r="AL237" i="1" a="1"/>
  <c r="AL237" i="1" s="1"/>
  <c r="AL245" i="1" a="1"/>
  <c r="AL245" i="1" s="1"/>
  <c r="AL253" i="1" a="1"/>
  <c r="AL253" i="1" s="1"/>
  <c r="AL262" i="1" a="1"/>
  <c r="AL262" i="1" s="1"/>
  <c r="AL270" i="1" a="1"/>
  <c r="AL270" i="1" s="1"/>
  <c r="Z273" i="1"/>
  <c r="AH273" i="1" s="1"/>
  <c r="Z294" i="1"/>
  <c r="AH294" i="1" s="1"/>
  <c r="AL298" i="1" a="1"/>
  <c r="AL298" i="1" s="1"/>
  <c r="V307" i="1"/>
  <c r="AA335" i="1"/>
  <c r="AK335" i="1"/>
  <c r="V352" i="1"/>
  <c r="Y355" i="1"/>
  <c r="Y363" i="1"/>
  <c r="Y364" i="1"/>
  <c r="AL364" i="1" a="1"/>
  <c r="AL364" i="1" s="1"/>
  <c r="AA366" i="1"/>
  <c r="AA368" i="1"/>
  <c r="AA370" i="1"/>
  <c r="AA371" i="1"/>
  <c r="Y371" i="1"/>
  <c r="AK374" i="1"/>
  <c r="V375" i="1"/>
  <c r="U375" i="1"/>
  <c r="Y376" i="1"/>
  <c r="AA376" i="1"/>
  <c r="AK377" i="1"/>
  <c r="U378" i="1"/>
  <c r="AG384" i="1"/>
  <c r="AA396" i="1"/>
  <c r="Z396" i="1"/>
  <c r="AH396" i="1" s="1"/>
  <c r="Y396" i="1"/>
  <c r="Y408" i="1"/>
  <c r="Z408" i="1"/>
  <c r="AH408" i="1" s="1"/>
  <c r="AL415" i="1" a="1"/>
  <c r="AL415" i="1" s="1"/>
  <c r="AI418" i="1" a="1"/>
  <c r="AI418" i="1" s="1"/>
  <c r="AG418" i="1"/>
  <c r="AA420" i="1"/>
  <c r="Y420" i="1"/>
  <c r="Z420" i="1"/>
  <c r="AH420" i="1" s="1"/>
  <c r="V433" i="1"/>
  <c r="Y443" i="1"/>
  <c r="AN449" i="1"/>
  <c r="Z451" i="1"/>
  <c r="AH451" i="1" s="1"/>
  <c r="Y451" i="1"/>
  <c r="AG475" i="1"/>
  <c r="AI475" i="1" a="1"/>
  <c r="AI475" i="1" s="1"/>
  <c r="Z487" i="1"/>
  <c r="AH487" i="1" s="1"/>
  <c r="Y487" i="1"/>
  <c r="AA487" i="1"/>
  <c r="AL490" i="1" a="1"/>
  <c r="AL490" i="1" s="1"/>
  <c r="V490" i="1"/>
  <c r="U490" i="1"/>
  <c r="Z492" i="1"/>
  <c r="AH492" i="1" s="1"/>
  <c r="AA492" i="1"/>
  <c r="Y492" i="1"/>
  <c r="AN504" i="1"/>
  <c r="AM504" i="1"/>
  <c r="Z519" i="1"/>
  <c r="AH519" i="1" s="1"/>
  <c r="Y519" i="1"/>
  <c r="AA519" i="1"/>
  <c r="AG324" i="1"/>
  <c r="Y325" i="1"/>
  <c r="Z328" i="1"/>
  <c r="AH328" i="1" s="1"/>
  <c r="AG340" i="1"/>
  <c r="Y341" i="1"/>
  <c r="Y348" i="1"/>
  <c r="AK352" i="1"/>
  <c r="AA367" i="1"/>
  <c r="Y367" i="1"/>
  <c r="AA369" i="1"/>
  <c r="Y369" i="1"/>
  <c r="AL374" i="1" a="1"/>
  <c r="AL374" i="1" s="1"/>
  <c r="AL377" i="1" a="1"/>
  <c r="AL377" i="1" s="1"/>
  <c r="AN381" i="1"/>
  <c r="AM381" i="1"/>
  <c r="Y382" i="1"/>
  <c r="AA382" i="1"/>
  <c r="AL385" i="1" a="1"/>
  <c r="AL385" i="1" s="1"/>
  <c r="U385" i="1"/>
  <c r="AA386" i="1"/>
  <c r="Y386" i="1"/>
  <c r="AL388" i="1" a="1"/>
  <c r="AL388" i="1" s="1"/>
  <c r="AK388" i="1"/>
  <c r="V388" i="1"/>
  <c r="U388" i="1"/>
  <c r="AA391" i="1"/>
  <c r="Y391" i="1"/>
  <c r="AM392" i="1"/>
  <c r="AN392" i="1"/>
  <c r="AA393" i="1"/>
  <c r="Y393" i="1"/>
  <c r="AG395" i="1"/>
  <c r="AI395" i="1" a="1"/>
  <c r="AI395" i="1" s="1"/>
  <c r="Y400" i="1"/>
  <c r="AA400" i="1"/>
  <c r="AA402" i="1"/>
  <c r="Y402" i="1"/>
  <c r="Z405" i="1"/>
  <c r="AH405" i="1" s="1"/>
  <c r="Y405" i="1"/>
  <c r="V407" i="1"/>
  <c r="AL407" i="1" a="1"/>
  <c r="AL407" i="1" s="1"/>
  <c r="AK407" i="1"/>
  <c r="U407" i="1"/>
  <c r="Y411" i="1"/>
  <c r="Z411" i="1"/>
  <c r="AH411" i="1" s="1"/>
  <c r="AA411" i="1"/>
  <c r="AG414" i="1"/>
  <c r="AI414" i="1" a="1"/>
  <c r="AI414" i="1" s="1"/>
  <c r="V423" i="1"/>
  <c r="AL423" i="1" a="1"/>
  <c r="AL423" i="1" s="1"/>
  <c r="U423" i="1"/>
  <c r="AL427" i="1" a="1"/>
  <c r="AL427" i="1" s="1"/>
  <c r="V427" i="1"/>
  <c r="U427" i="1"/>
  <c r="Z439" i="1"/>
  <c r="AH439" i="1" s="1"/>
  <c r="AA445" i="1"/>
  <c r="Z445" i="1"/>
  <c r="AH445" i="1" s="1"/>
  <c r="AG445" i="1" s="1"/>
  <c r="AK450" i="1"/>
  <c r="AG454" i="1"/>
  <c r="AI454" i="1" a="1"/>
  <c r="AI454" i="1" s="1"/>
  <c r="AL481" i="1" a="1"/>
  <c r="AL481" i="1" s="1"/>
  <c r="V481" i="1"/>
  <c r="U481" i="1"/>
  <c r="AN546" i="1"/>
  <c r="AM546" i="1"/>
  <c r="V302" i="1"/>
  <c r="Y350" i="1"/>
  <c r="AA365" i="1"/>
  <c r="Y365" i="1"/>
  <c r="U374" i="1"/>
  <c r="AK376" i="1"/>
  <c r="U377" i="1"/>
  <c r="AA378" i="1"/>
  <c r="Z378" i="1"/>
  <c r="AH378" i="1" s="1"/>
  <c r="AG379" i="1"/>
  <c r="AI379" i="1" a="1"/>
  <c r="AI379" i="1" s="1"/>
  <c r="AK383" i="1"/>
  <c r="V385" i="1"/>
  <c r="AA388" i="1"/>
  <c r="Y388" i="1"/>
  <c r="Z388" i="1"/>
  <c r="AH388" i="1" s="1"/>
  <c r="AI389" i="1" a="1"/>
  <c r="AI389" i="1" s="1"/>
  <c r="AG389" i="1"/>
  <c r="V399" i="1"/>
  <c r="AL399" i="1" a="1"/>
  <c r="AL399" i="1" s="1"/>
  <c r="AK399" i="1"/>
  <c r="AM406" i="1"/>
  <c r="Z407" i="1"/>
  <c r="AH407" i="1" s="1"/>
  <c r="AA407" i="1"/>
  <c r="Y407" i="1"/>
  <c r="AK408" i="1"/>
  <c r="AA409" i="1"/>
  <c r="Z409" i="1"/>
  <c r="AH409" i="1" s="1"/>
  <c r="U419" i="1"/>
  <c r="AL419" i="1" a="1"/>
  <c r="AL419" i="1" s="1"/>
  <c r="AA423" i="1"/>
  <c r="Z423" i="1"/>
  <c r="AH423" i="1" s="1"/>
  <c r="Y423" i="1"/>
  <c r="AL429" i="1" a="1"/>
  <c r="AL429" i="1" s="1"/>
  <c r="Z431" i="1"/>
  <c r="AH431" i="1" s="1"/>
  <c r="Y431" i="1"/>
  <c r="V434" i="1"/>
  <c r="AL434" i="1" a="1"/>
  <c r="AL434" i="1" s="1"/>
  <c r="U434" i="1"/>
  <c r="U441" i="1"/>
  <c r="AL441" i="1" a="1"/>
  <c r="AL441" i="1" s="1"/>
  <c r="V441" i="1"/>
  <c r="AI443" i="1" a="1"/>
  <c r="AI443" i="1" s="1"/>
  <c r="AG443" i="1"/>
  <c r="U446" i="1"/>
  <c r="V446" i="1"/>
  <c r="AA464" i="1"/>
  <c r="Z464" i="1"/>
  <c r="AH464" i="1" s="1"/>
  <c r="Y464" i="1"/>
  <c r="AA469" i="1"/>
  <c r="Z469" i="1"/>
  <c r="AH469" i="1" s="1"/>
  <c r="Y469" i="1"/>
  <c r="AN485" i="1"/>
  <c r="AM485" i="1"/>
  <c r="AG488" i="1"/>
  <c r="AI488" i="1" a="1"/>
  <c r="AI488" i="1" s="1"/>
  <c r="AA529" i="1"/>
  <c r="Y529" i="1"/>
  <c r="Z529" i="1"/>
  <c r="AH529" i="1" s="1"/>
  <c r="AI415" i="1" a="1"/>
  <c r="AI415" i="1" s="1"/>
  <c r="AG415" i="1"/>
  <c r="V421" i="1"/>
  <c r="AL421" i="1" a="1"/>
  <c r="AL421" i="1" s="1"/>
  <c r="AA430" i="1"/>
  <c r="Y430" i="1"/>
  <c r="V432" i="1"/>
  <c r="AL432" i="1" a="1"/>
  <c r="AL432" i="1" s="1"/>
  <c r="AK443" i="1"/>
  <c r="V445" i="1"/>
  <c r="AL445" i="1" a="1"/>
  <c r="AL445" i="1" s="1"/>
  <c r="AK460" i="1"/>
  <c r="V461" i="1"/>
  <c r="AL461" i="1" a="1"/>
  <c r="AL461" i="1" s="1"/>
  <c r="Y463" i="1"/>
  <c r="AN469" i="1"/>
  <c r="AM469" i="1"/>
  <c r="AK471" i="1"/>
  <c r="V478" i="1"/>
  <c r="U478" i="1"/>
  <c r="AL478" i="1" a="1"/>
  <c r="AL478" i="1" s="1"/>
  <c r="AM483" i="1"/>
  <c r="V484" i="1"/>
  <c r="AL484" i="1" a="1"/>
  <c r="AL484" i="1" s="1"/>
  <c r="AK491" i="1"/>
  <c r="AN492" i="1"/>
  <c r="AM492" i="1"/>
  <c r="U497" i="1"/>
  <c r="V497" i="1"/>
  <c r="AL497" i="1" a="1"/>
  <c r="AL497" i="1" s="1"/>
  <c r="Y498" i="1"/>
  <c r="AA498" i="1"/>
  <c r="AN503" i="1"/>
  <c r="AM503" i="1"/>
  <c r="Z511" i="1"/>
  <c r="AH511" i="1" s="1"/>
  <c r="AA511" i="1"/>
  <c r="Y511" i="1"/>
  <c r="U522" i="1"/>
  <c r="AL522" i="1" a="1"/>
  <c r="AL522" i="1" s="1"/>
  <c r="V522" i="1"/>
  <c r="AL526" i="1" a="1"/>
  <c r="AL526" i="1" s="1"/>
  <c r="V526" i="1"/>
  <c r="U526" i="1"/>
  <c r="AM561" i="1"/>
  <c r="AN561" i="1"/>
  <c r="V577" i="1"/>
  <c r="U577" i="1"/>
  <c r="AL577" i="1" a="1"/>
  <c r="AL577" i="1" s="1"/>
  <c r="AK577" i="1"/>
  <c r="Y710" i="1"/>
  <c r="AA710" i="1"/>
  <c r="Z710" i="1"/>
  <c r="AH710" i="1" s="1"/>
  <c r="AL390" i="1" a="1"/>
  <c r="AL390" i="1" s="1"/>
  <c r="AL398" i="1" a="1"/>
  <c r="AL398" i="1" s="1"/>
  <c r="AK405" i="1"/>
  <c r="U409" i="1"/>
  <c r="AL417" i="1" a="1"/>
  <c r="AL417" i="1" s="1"/>
  <c r="AL418" i="1" a="1"/>
  <c r="AL418" i="1" s="1"/>
  <c r="V418" i="1"/>
  <c r="U421" i="1"/>
  <c r="U425" i="1"/>
  <c r="U432" i="1"/>
  <c r="U436" i="1"/>
  <c r="AM442" i="1"/>
  <c r="V443" i="1"/>
  <c r="AL443" i="1" a="1"/>
  <c r="AL443" i="1" s="1"/>
  <c r="AL444" i="1" a="1"/>
  <c r="AL444" i="1" s="1"/>
  <c r="U445" i="1"/>
  <c r="AL455" i="1" a="1"/>
  <c r="AL455" i="1" s="1"/>
  <c r="V455" i="1"/>
  <c r="U455" i="1"/>
  <c r="AK459" i="1"/>
  <c r="U461" i="1"/>
  <c r="Z465" i="1"/>
  <c r="AH465" i="1" s="1"/>
  <c r="Y465" i="1"/>
  <c r="Z468" i="1"/>
  <c r="AH468" i="1" s="1"/>
  <c r="AG468" i="1" s="1"/>
  <c r="Y468" i="1"/>
  <c r="V469" i="1"/>
  <c r="U469" i="1"/>
  <c r="AK482" i="1"/>
  <c r="U483" i="1"/>
  <c r="U484" i="1"/>
  <c r="AL491" i="1" a="1"/>
  <c r="AL491" i="1" s="1"/>
  <c r="AL501" i="1" a="1"/>
  <c r="AL501" i="1" s="1"/>
  <c r="U501" i="1"/>
  <c r="AG533" i="1"/>
  <c r="Y534" i="1"/>
  <c r="Z534" i="1"/>
  <c r="AH534" i="1" s="1"/>
  <c r="U535" i="1"/>
  <c r="V535" i="1"/>
  <c r="AN548" i="1"/>
  <c r="AM548" i="1"/>
  <c r="AM564" i="1"/>
  <c r="AN564" i="1"/>
  <c r="AA572" i="1"/>
  <c r="Z572" i="1"/>
  <c r="AH572" i="1" s="1"/>
  <c r="Y572" i="1"/>
  <c r="U573" i="1"/>
  <c r="AL573" i="1" a="1"/>
  <c r="AL573" i="1" s="1"/>
  <c r="V573" i="1"/>
  <c r="AG587" i="1"/>
  <c r="AI587" i="1" a="1"/>
  <c r="AI587" i="1" s="1"/>
  <c r="U452" i="1"/>
  <c r="AL452" i="1" a="1"/>
  <c r="AL452" i="1" s="1"/>
  <c r="AK452" i="1"/>
  <c r="AK453" i="1"/>
  <c r="V454" i="1"/>
  <c r="U454" i="1"/>
  <c r="AL454" i="1" a="1"/>
  <c r="AL454" i="1" s="1"/>
  <c r="V459" i="1"/>
  <c r="AL459" i="1" a="1"/>
  <c r="AL459" i="1" s="1"/>
  <c r="Z470" i="1"/>
  <c r="AH470" i="1" s="1"/>
  <c r="AG470" i="1" s="1"/>
  <c r="Y470" i="1"/>
  <c r="V471" i="1"/>
  <c r="U471" i="1"/>
  <c r="AN473" i="1"/>
  <c r="AM473" i="1"/>
  <c r="Z479" i="1"/>
  <c r="AH479" i="1" s="1"/>
  <c r="Y479" i="1"/>
  <c r="AK481" i="1"/>
  <c r="Y485" i="1"/>
  <c r="AA485" i="1"/>
  <c r="AN486" i="1"/>
  <c r="AM486" i="1"/>
  <c r="AG490" i="1"/>
  <c r="AI490" i="1" a="1"/>
  <c r="AI490" i="1" s="1"/>
  <c r="Y493" i="1"/>
  <c r="AA493" i="1"/>
  <c r="Z493" i="1"/>
  <c r="AH493" i="1" s="1"/>
  <c r="Z495" i="1"/>
  <c r="AH495" i="1" s="1"/>
  <c r="AG495" i="1" s="1"/>
  <c r="AA495" i="1"/>
  <c r="Y495" i="1"/>
  <c r="V496" i="1"/>
  <c r="U496" i="1"/>
  <c r="AL496" i="1" a="1"/>
  <c r="AL496" i="1" s="1"/>
  <c r="Z497" i="1"/>
  <c r="AH497" i="1" s="1"/>
  <c r="Y497" i="1"/>
  <c r="AN502" i="1"/>
  <c r="AM502" i="1"/>
  <c r="V510" i="1"/>
  <c r="AK510" i="1"/>
  <c r="U510" i="1"/>
  <c r="AA518" i="1"/>
  <c r="Y518" i="1"/>
  <c r="AL523" i="1" a="1"/>
  <c r="AL523" i="1" s="1"/>
  <c r="V523" i="1"/>
  <c r="U523" i="1"/>
  <c r="AN525" i="1"/>
  <c r="AM525" i="1"/>
  <c r="V529" i="1"/>
  <c r="U529" i="1"/>
  <c r="AL529" i="1" a="1"/>
  <c r="AL529" i="1" s="1"/>
  <c r="AM554" i="1"/>
  <c r="AN554" i="1"/>
  <c r="AN559" i="1"/>
  <c r="AM559" i="1"/>
  <c r="AN568" i="1"/>
  <c r="AM568" i="1"/>
  <c r="Z569" i="1"/>
  <c r="AH569" i="1" s="1"/>
  <c r="AA569" i="1"/>
  <c r="Y569" i="1"/>
  <c r="Y379" i="1"/>
  <c r="Z380" i="1"/>
  <c r="AH380" i="1" s="1"/>
  <c r="V384" i="1"/>
  <c r="Y385" i="1"/>
  <c r="Y389" i="1"/>
  <c r="AL393" i="1" a="1"/>
  <c r="AL393" i="1" s="1"/>
  <c r="U394" i="1"/>
  <c r="AL394" i="1" a="1"/>
  <c r="AL394" i="1" s="1"/>
  <c r="AL395" i="1" a="1"/>
  <c r="AL395" i="1" s="1"/>
  <c r="Y397" i="1"/>
  <c r="V406" i="1"/>
  <c r="AI412" i="1" a="1"/>
  <c r="AI412" i="1" s="1"/>
  <c r="AG412" i="1"/>
  <c r="Y418" i="1"/>
  <c r="Z425" i="1"/>
  <c r="AH425" i="1" s="1"/>
  <c r="AL426" i="1" a="1"/>
  <c r="AL426" i="1" s="1"/>
  <c r="V426" i="1"/>
  <c r="Y429" i="1"/>
  <c r="AK429" i="1"/>
  <c r="Z436" i="1"/>
  <c r="AH436" i="1" s="1"/>
  <c r="AL437" i="1" a="1"/>
  <c r="AL437" i="1" s="1"/>
  <c r="V437" i="1"/>
  <c r="Y444" i="1"/>
  <c r="AA449" i="1"/>
  <c r="AM451" i="1"/>
  <c r="V452" i="1"/>
  <c r="U453" i="1"/>
  <c r="AL453" i="1" a="1"/>
  <c r="AL453" i="1" s="1"/>
  <c r="AL458" i="1" a="1"/>
  <c r="AL458" i="1" s="1"/>
  <c r="U459" i="1"/>
  <c r="Y462" i="1"/>
  <c r="AA462" i="1"/>
  <c r="Z472" i="1"/>
  <c r="AH472" i="1" s="1"/>
  <c r="AG472" i="1" s="1"/>
  <c r="Y472" i="1"/>
  <c r="V473" i="1"/>
  <c r="U473" i="1"/>
  <c r="AL477" i="1" a="1"/>
  <c r="AL477" i="1" s="1"/>
  <c r="U477" i="1"/>
  <c r="AN482" i="1"/>
  <c r="AA483" i="1"/>
  <c r="Z483" i="1"/>
  <c r="AH483" i="1" s="1"/>
  <c r="Y483" i="1"/>
  <c r="Z484" i="1"/>
  <c r="AH484" i="1" s="1"/>
  <c r="Y484" i="1"/>
  <c r="V486" i="1"/>
  <c r="U486" i="1"/>
  <c r="U491" i="1"/>
  <c r="V494" i="1"/>
  <c r="AL494" i="1" a="1"/>
  <c r="AL494" i="1" s="1"/>
  <c r="AK495" i="1"/>
  <c r="U499" i="1"/>
  <c r="AL499" i="1" a="1"/>
  <c r="AL499" i="1" s="1"/>
  <c r="V499" i="1"/>
  <c r="AA515" i="1"/>
  <c r="Z515" i="1"/>
  <c r="AH515" i="1" s="1"/>
  <c r="Y515" i="1"/>
  <c r="V517" i="1"/>
  <c r="AL517" i="1" a="1"/>
  <c r="AL517" i="1" s="1"/>
  <c r="U517" i="1"/>
  <c r="AG526" i="1"/>
  <c r="AI526" i="1" a="1"/>
  <c r="AI526" i="1" s="1"/>
  <c r="AG531" i="1"/>
  <c r="AI531" i="1" a="1"/>
  <c r="AI531" i="1" s="1"/>
  <c r="AA535" i="1"/>
  <c r="Z535" i="1"/>
  <c r="AH535" i="1" s="1"/>
  <c r="Y535" i="1"/>
  <c r="AK542" i="1"/>
  <c r="AI548" i="1" a="1"/>
  <c r="AI548" i="1" s="1"/>
  <c r="AG548" i="1"/>
  <c r="AL583" i="1" a="1"/>
  <c r="AL583" i="1" s="1"/>
  <c r="AK583" i="1"/>
  <c r="V583" i="1"/>
  <c r="U583" i="1"/>
  <c r="AM627" i="1"/>
  <c r="AN627" i="1"/>
  <c r="AK549" i="1"/>
  <c r="Z550" i="1"/>
  <c r="AH550" i="1" s="1"/>
  <c r="AA550" i="1"/>
  <c r="Y550" i="1"/>
  <c r="AL391" i="1" a="1"/>
  <c r="AL391" i="1" s="1"/>
  <c r="AL404" i="1" a="1"/>
  <c r="AL404" i="1" s="1"/>
  <c r="V404" i="1"/>
  <c r="AA410" i="1"/>
  <c r="Y419" i="1"/>
  <c r="AK419" i="1"/>
  <c r="Z422" i="1"/>
  <c r="AH422" i="1" s="1"/>
  <c r="Z433" i="1"/>
  <c r="AH433" i="1" s="1"/>
  <c r="Y437" i="1"/>
  <c r="AA440" i="1"/>
  <c r="AA446" i="1"/>
  <c r="Y447" i="1"/>
  <c r="U448" i="1"/>
  <c r="AL448" i="1" a="1"/>
  <c r="AL448" i="1" s="1"/>
  <c r="Z450" i="1"/>
  <c r="AH450" i="1" s="1"/>
  <c r="Z452" i="1"/>
  <c r="AH452" i="1" s="1"/>
  <c r="Y452" i="1"/>
  <c r="AA453" i="1"/>
  <c r="Y460" i="1"/>
  <c r="AA460" i="1"/>
  <c r="AK463" i="1"/>
  <c r="AL480" i="1" a="1"/>
  <c r="AL480" i="1" s="1"/>
  <c r="V480" i="1"/>
  <c r="Y481" i="1"/>
  <c r="AA482" i="1"/>
  <c r="Z482" i="1"/>
  <c r="AH482" i="1" s="1"/>
  <c r="AA491" i="1"/>
  <c r="Y491" i="1"/>
  <c r="AK501" i="1"/>
  <c r="AK522" i="1"/>
  <c r="AK528" i="1"/>
  <c r="AG532" i="1"/>
  <c r="AI532" i="1" a="1"/>
  <c r="AI532" i="1" s="1"/>
  <c r="AM535" i="1"/>
  <c r="AN535" i="1"/>
  <c r="U537" i="1"/>
  <c r="V537" i="1"/>
  <c r="AL537" i="1" a="1"/>
  <c r="AL537" i="1" s="1"/>
  <c r="AI541" i="1" a="1"/>
  <c r="AI541" i="1" s="1"/>
  <c r="AG541" i="1"/>
  <c r="AI576" i="1" a="1"/>
  <c r="AI576" i="1" s="1"/>
  <c r="AG576" i="1"/>
  <c r="AG610" i="1"/>
  <c r="AI610" i="1" a="1"/>
  <c r="AI610" i="1" s="1"/>
  <c r="AM611" i="1"/>
  <c r="AN611" i="1"/>
  <c r="AA406" i="1"/>
  <c r="Y406" i="1"/>
  <c r="AK411" i="1"/>
  <c r="Y416" i="1"/>
  <c r="AA419" i="1"/>
  <c r="AA422" i="1"/>
  <c r="U424" i="1"/>
  <c r="AL424" i="1" a="1"/>
  <c r="AL424" i="1" s="1"/>
  <c r="AK427" i="1"/>
  <c r="Z430" i="1"/>
  <c r="AH430" i="1" s="1"/>
  <c r="AK431" i="1"/>
  <c r="AA433" i="1"/>
  <c r="U435" i="1"/>
  <c r="AL435" i="1" a="1"/>
  <c r="AL435" i="1" s="1"/>
  <c r="AK441" i="1"/>
  <c r="Z447" i="1"/>
  <c r="AH447" i="1" s="1"/>
  <c r="AK456" i="1"/>
  <c r="AL457" i="1" a="1"/>
  <c r="AL457" i="1" s="1"/>
  <c r="V457" i="1"/>
  <c r="U457" i="1"/>
  <c r="AA459" i="1"/>
  <c r="Z459" i="1"/>
  <c r="AH459" i="1" s="1"/>
  <c r="AG459" i="1" s="1"/>
  <c r="AK462" i="1"/>
  <c r="AL463" i="1" a="1"/>
  <c r="AL463" i="1" s="1"/>
  <c r="U465" i="1"/>
  <c r="AL465" i="1" a="1"/>
  <c r="AL465" i="1" s="1"/>
  <c r="AK465" i="1"/>
  <c r="AL466" i="1" a="1"/>
  <c r="AL466" i="1" s="1"/>
  <c r="V466" i="1"/>
  <c r="AK467" i="1"/>
  <c r="AN472" i="1"/>
  <c r="AM472" i="1"/>
  <c r="AA473" i="1"/>
  <c r="Z473" i="1"/>
  <c r="AH473" i="1" s="1"/>
  <c r="AL476" i="1" a="1"/>
  <c r="AL476" i="1" s="1"/>
  <c r="V476" i="1"/>
  <c r="U476" i="1"/>
  <c r="Z481" i="1"/>
  <c r="AH481" i="1" s="1"/>
  <c r="AA486" i="1"/>
  <c r="Z486" i="1"/>
  <c r="AH486" i="1" s="1"/>
  <c r="AL489" i="1" a="1"/>
  <c r="AL489" i="1" s="1"/>
  <c r="V489" i="1"/>
  <c r="U489" i="1"/>
  <c r="AA494" i="1"/>
  <c r="Z494" i="1"/>
  <c r="AH494" i="1" s="1"/>
  <c r="Y494" i="1"/>
  <c r="AA502" i="1"/>
  <c r="Z502" i="1"/>
  <c r="AH502" i="1" s="1"/>
  <c r="AK504" i="1"/>
  <c r="V504" i="1"/>
  <c r="U504" i="1"/>
  <c r="U506" i="1"/>
  <c r="AL506" i="1" a="1"/>
  <c r="AL506" i="1" s="1"/>
  <c r="V506" i="1"/>
  <c r="AI508" i="1" a="1"/>
  <c r="AI508" i="1" s="1"/>
  <c r="V509" i="1"/>
  <c r="U509" i="1"/>
  <c r="AL509" i="1" a="1"/>
  <c r="AL509" i="1" s="1"/>
  <c r="U511" i="1"/>
  <c r="V511" i="1"/>
  <c r="AL511" i="1" a="1"/>
  <c r="AL511" i="1" s="1"/>
  <c r="AK511" i="1"/>
  <c r="AM516" i="1"/>
  <c r="AN516" i="1"/>
  <c r="AK523" i="1"/>
  <c r="AI527" i="1" a="1"/>
  <c r="AI527" i="1" s="1"/>
  <c r="AG527" i="1"/>
  <c r="AK529" i="1"/>
  <c r="V533" i="1"/>
  <c r="AL533" i="1" a="1"/>
  <c r="AL533" i="1" s="1"/>
  <c r="U533" i="1"/>
  <c r="AA536" i="1"/>
  <c r="Z536" i="1"/>
  <c r="AH536" i="1" s="1"/>
  <c r="AG536" i="1" s="1"/>
  <c r="Y536" i="1"/>
  <c r="V549" i="1"/>
  <c r="U549" i="1"/>
  <c r="AL549" i="1" a="1"/>
  <c r="AL549" i="1" s="1"/>
  <c r="V600" i="1"/>
  <c r="AL600" i="1" a="1"/>
  <c r="AL600" i="1" s="1"/>
  <c r="U600" i="1"/>
  <c r="AL602" i="1" a="1"/>
  <c r="AL602" i="1" s="1"/>
  <c r="V602" i="1"/>
  <c r="U602" i="1"/>
  <c r="U386" i="1"/>
  <c r="V390" i="1"/>
  <c r="U402" i="1"/>
  <c r="AL402" i="1" a="1"/>
  <c r="AL402" i="1" s="1"/>
  <c r="Y404" i="1"/>
  <c r="AL412" i="1" a="1"/>
  <c r="AL412" i="1" s="1"/>
  <c r="U413" i="1"/>
  <c r="AL413" i="1" a="1"/>
  <c r="AL413" i="1" s="1"/>
  <c r="AA416" i="1"/>
  <c r="V420" i="1"/>
  <c r="V424" i="1"/>
  <c r="AL428" i="1" a="1"/>
  <c r="AL428" i="1" s="1"/>
  <c r="V428" i="1"/>
  <c r="U431" i="1"/>
  <c r="AL431" i="1" a="1"/>
  <c r="AL431" i="1" s="1"/>
  <c r="V435" i="1"/>
  <c r="AK438" i="1"/>
  <c r="AG440" i="1"/>
  <c r="U442" i="1"/>
  <c r="Y448" i="1"/>
  <c r="AL456" i="1" a="1"/>
  <c r="AL456" i="1" s="1"/>
  <c r="Y457" i="1"/>
  <c r="Z458" i="1"/>
  <c r="AH458" i="1" s="1"/>
  <c r="AG458" i="1" s="1"/>
  <c r="AK461" i="1"/>
  <c r="AN467" i="1"/>
  <c r="AM467" i="1"/>
  <c r="AK469" i="1"/>
  <c r="AL475" i="1" a="1"/>
  <c r="AL475" i="1" s="1"/>
  <c r="V475" i="1"/>
  <c r="AK475" i="1"/>
  <c r="Y476" i="1"/>
  <c r="AA477" i="1"/>
  <c r="Z477" i="1"/>
  <c r="AH477" i="1" s="1"/>
  <c r="AG477" i="1" s="1"/>
  <c r="AK478" i="1"/>
  <c r="AK483" i="1"/>
  <c r="AK484" i="1"/>
  <c r="V485" i="1"/>
  <c r="U485" i="1"/>
  <c r="AL488" i="1" a="1"/>
  <c r="AL488" i="1" s="1"/>
  <c r="V488" i="1"/>
  <c r="AK488" i="1"/>
  <c r="Y489" i="1"/>
  <c r="AK497" i="1"/>
  <c r="Z498" i="1"/>
  <c r="AH498" i="1" s="1"/>
  <c r="AG498" i="1" s="1"/>
  <c r="AA506" i="1"/>
  <c r="Z506" i="1"/>
  <c r="AH506" i="1" s="1"/>
  <c r="Y506" i="1"/>
  <c r="AL510" i="1" a="1"/>
  <c r="AL510" i="1" s="1"/>
  <c r="Z524" i="1"/>
  <c r="AH524" i="1" s="1"/>
  <c r="Y524" i="1"/>
  <c r="V528" i="1"/>
  <c r="AL528" i="1" a="1"/>
  <c r="AL528" i="1" s="1"/>
  <c r="U528" i="1"/>
  <c r="AA537" i="1"/>
  <c r="Z537" i="1"/>
  <c r="AH537" i="1" s="1"/>
  <c r="Y537" i="1"/>
  <c r="U542" i="1"/>
  <c r="AL542" i="1" a="1"/>
  <c r="AL542" i="1" s="1"/>
  <c r="V542" i="1"/>
  <c r="AM545" i="1"/>
  <c r="AN545" i="1"/>
  <c r="V560" i="1"/>
  <c r="U560" i="1"/>
  <c r="AL560" i="1" a="1"/>
  <c r="AL560" i="1" s="1"/>
  <c r="AA564" i="1"/>
  <c r="Z564" i="1"/>
  <c r="AH564" i="1" s="1"/>
  <c r="Y564" i="1"/>
  <c r="AG579" i="1"/>
  <c r="AI579" i="1" a="1"/>
  <c r="AI579" i="1" s="1"/>
  <c r="AM589" i="1"/>
  <c r="AN589" i="1"/>
  <c r="AL591" i="1" a="1"/>
  <c r="AL591" i="1" s="1"/>
  <c r="V591" i="1"/>
  <c r="U591" i="1"/>
  <c r="U593" i="1"/>
  <c r="AL593" i="1" a="1"/>
  <c r="AL593" i="1" s="1"/>
  <c r="V593" i="1"/>
  <c r="AA596" i="1"/>
  <c r="Z596" i="1"/>
  <c r="AH596" i="1" s="1"/>
  <c r="Y596" i="1"/>
  <c r="Z500" i="1"/>
  <c r="AH500" i="1" s="1"/>
  <c r="AG500" i="1" s="1"/>
  <c r="Z503" i="1"/>
  <c r="AH503" i="1" s="1"/>
  <c r="AA503" i="1"/>
  <c r="Z514" i="1"/>
  <c r="AH514" i="1" s="1"/>
  <c r="Z521" i="1"/>
  <c r="AH521" i="1" s="1"/>
  <c r="U534" i="1"/>
  <c r="AL534" i="1" a="1"/>
  <c r="AL534" i="1" s="1"/>
  <c r="AK534" i="1"/>
  <c r="Z545" i="1"/>
  <c r="AH545" i="1" s="1"/>
  <c r="AA554" i="1"/>
  <c r="Z554" i="1"/>
  <c r="AH554" i="1" s="1"/>
  <c r="Y558" i="1"/>
  <c r="Z558" i="1"/>
  <c r="AH558" i="1" s="1"/>
  <c r="AG558" i="1" s="1"/>
  <c r="AA558" i="1"/>
  <c r="U564" i="1"/>
  <c r="AK564" i="1"/>
  <c r="V564" i="1"/>
  <c r="AN567" i="1"/>
  <c r="AM567" i="1"/>
  <c r="Y571" i="1"/>
  <c r="Z571" i="1"/>
  <c r="AH571" i="1" s="1"/>
  <c r="AK586" i="1"/>
  <c r="AK595" i="1"/>
  <c r="V626" i="1"/>
  <c r="AL626" i="1" a="1"/>
  <c r="AL626" i="1" s="1"/>
  <c r="U626" i="1"/>
  <c r="AL638" i="1" a="1"/>
  <c r="AL638" i="1" s="1"/>
  <c r="V638" i="1"/>
  <c r="U638" i="1"/>
  <c r="AI648" i="1" a="1"/>
  <c r="AI648" i="1" s="1"/>
  <c r="AG648" i="1"/>
  <c r="AA705" i="1"/>
  <c r="Y705" i="1"/>
  <c r="Z705" i="1"/>
  <c r="AH705" i="1" s="1"/>
  <c r="AL493" i="1" a="1"/>
  <c r="AL493" i="1" s="1"/>
  <c r="AG517" i="1"/>
  <c r="Y520" i="1"/>
  <c r="AA520" i="1"/>
  <c r="AG528" i="1"/>
  <c r="AK531" i="1"/>
  <c r="V534" i="1"/>
  <c r="AL539" i="1" a="1"/>
  <c r="AL539" i="1" s="1"/>
  <c r="U539" i="1"/>
  <c r="AK539" i="1"/>
  <c r="AL547" i="1" a="1"/>
  <c r="AL547" i="1" s="1"/>
  <c r="U547" i="1"/>
  <c r="AK547" i="1"/>
  <c r="V547" i="1"/>
  <c r="U551" i="1"/>
  <c r="V551" i="1"/>
  <c r="AK551" i="1"/>
  <c r="AN555" i="1"/>
  <c r="AM555" i="1"/>
  <c r="U559" i="1"/>
  <c r="V559" i="1"/>
  <c r="Z568" i="1"/>
  <c r="AH568" i="1" s="1"/>
  <c r="Y568" i="1"/>
  <c r="V576" i="1"/>
  <c r="U576" i="1"/>
  <c r="AL576" i="1" a="1"/>
  <c r="AL576" i="1" s="1"/>
  <c r="Z583" i="1"/>
  <c r="AH583" i="1" s="1"/>
  <c r="Y583" i="1"/>
  <c r="AA583" i="1"/>
  <c r="AN584" i="1"/>
  <c r="AM584" i="1"/>
  <c r="AK592" i="1"/>
  <c r="AN607" i="1"/>
  <c r="AM607" i="1"/>
  <c r="AG608" i="1"/>
  <c r="AI608" i="1" a="1"/>
  <c r="AI608" i="1" s="1"/>
  <c r="Z665" i="1"/>
  <c r="AH665" i="1" s="1"/>
  <c r="AA665" i="1"/>
  <c r="Y665" i="1"/>
  <c r="Z507" i="1"/>
  <c r="AH507" i="1" s="1"/>
  <c r="AA507" i="1"/>
  <c r="AK525" i="1"/>
  <c r="AK526" i="1"/>
  <c r="AL527" i="1" a="1"/>
  <c r="AL527" i="1" s="1"/>
  <c r="V527" i="1"/>
  <c r="AK527" i="1"/>
  <c r="U530" i="1"/>
  <c r="AL530" i="1" a="1"/>
  <c r="AL530" i="1" s="1"/>
  <c r="V530" i="1"/>
  <c r="AK530" i="1"/>
  <c r="AK533" i="1"/>
  <c r="Y541" i="1"/>
  <c r="Z542" i="1"/>
  <c r="AH542" i="1" s="1"/>
  <c r="AA542" i="1"/>
  <c r="AA562" i="1"/>
  <c r="Z562" i="1"/>
  <c r="AH562" i="1" s="1"/>
  <c r="AG562" i="1" s="1"/>
  <c r="Y562" i="1"/>
  <c r="U563" i="1"/>
  <c r="AL563" i="1" a="1"/>
  <c r="AL563" i="1" s="1"/>
  <c r="AK563" i="1"/>
  <c r="Z565" i="1"/>
  <c r="AH565" i="1" s="1"/>
  <c r="Y565" i="1"/>
  <c r="AA565" i="1"/>
  <c r="AA574" i="1"/>
  <c r="Z574" i="1"/>
  <c r="AH574" i="1" s="1"/>
  <c r="Y574" i="1"/>
  <c r="V580" i="1"/>
  <c r="AL580" i="1" a="1"/>
  <c r="AL580" i="1" s="1"/>
  <c r="U580" i="1"/>
  <c r="V595" i="1"/>
  <c r="U595" i="1"/>
  <c r="AL595" i="1" a="1"/>
  <c r="AL595" i="1" s="1"/>
  <c r="AN598" i="1"/>
  <c r="AM598" i="1"/>
  <c r="AN601" i="1"/>
  <c r="AM601" i="1"/>
  <c r="V604" i="1"/>
  <c r="U604" i="1"/>
  <c r="AL604" i="1" a="1"/>
  <c r="AL604" i="1" s="1"/>
  <c r="AK604" i="1"/>
  <c r="AG629" i="1"/>
  <c r="AI629" i="1" a="1"/>
  <c r="AI629" i="1" s="1"/>
  <c r="V698" i="1"/>
  <c r="U698" i="1"/>
  <c r="AL698" i="1" a="1"/>
  <c r="AL698" i="1" s="1"/>
  <c r="V742" i="1"/>
  <c r="AL742" i="1" a="1"/>
  <c r="AL742" i="1" s="1"/>
  <c r="U742" i="1"/>
  <c r="AK742" i="1"/>
  <c r="AL474" i="1" a="1"/>
  <c r="AL474" i="1" s="1"/>
  <c r="AL479" i="1" a="1"/>
  <c r="AL479" i="1" s="1"/>
  <c r="AL487" i="1" a="1"/>
  <c r="AL487" i="1" s="1"/>
  <c r="AA501" i="1"/>
  <c r="AL505" i="1" a="1"/>
  <c r="AL505" i="1" s="1"/>
  <c r="V505" i="1"/>
  <c r="V508" i="1"/>
  <c r="Z510" i="1"/>
  <c r="AH510" i="1" s="1"/>
  <c r="AK517" i="1"/>
  <c r="AA523" i="1"/>
  <c r="Z523" i="1"/>
  <c r="AH523" i="1" s="1"/>
  <c r="V525" i="1"/>
  <c r="AA527" i="1"/>
  <c r="AL543" i="1" a="1"/>
  <c r="AL543" i="1" s="1"/>
  <c r="U543" i="1"/>
  <c r="U550" i="1"/>
  <c r="AL550" i="1" a="1"/>
  <c r="AL550" i="1" s="1"/>
  <c r="V550" i="1"/>
  <c r="Z559" i="1"/>
  <c r="AH559" i="1" s="1"/>
  <c r="AG559" i="1" s="1"/>
  <c r="AA559" i="1"/>
  <c r="AN575" i="1"/>
  <c r="AM575" i="1"/>
  <c r="U578" i="1"/>
  <c r="AL578" i="1" a="1"/>
  <c r="AL578" i="1" s="1"/>
  <c r="AK578" i="1"/>
  <c r="V578" i="1"/>
  <c r="AI580" i="1" a="1"/>
  <c r="AI580" i="1" s="1"/>
  <c r="AG580" i="1"/>
  <c r="V582" i="1"/>
  <c r="AL582" i="1" a="1"/>
  <c r="AL582" i="1" s="1"/>
  <c r="U582" i="1"/>
  <c r="U586" i="1"/>
  <c r="AL586" i="1" a="1"/>
  <c r="AL586" i="1" s="1"/>
  <c r="V586" i="1"/>
  <c r="V592" i="1"/>
  <c r="U592" i="1"/>
  <c r="AL592" i="1" a="1"/>
  <c r="AL592" i="1" s="1"/>
  <c r="AK593" i="1"/>
  <c r="Y594" i="1"/>
  <c r="AA594" i="1"/>
  <c r="Z594" i="1"/>
  <c r="AH594" i="1" s="1"/>
  <c r="U606" i="1"/>
  <c r="V606" i="1"/>
  <c r="AL606" i="1" a="1"/>
  <c r="AL606" i="1" s="1"/>
  <c r="AN651" i="1"/>
  <c r="AM651" i="1"/>
  <c r="AL500" i="1" a="1"/>
  <c r="AL500" i="1" s="1"/>
  <c r="V500" i="1"/>
  <c r="AK508" i="1"/>
  <c r="U514" i="1"/>
  <c r="AL514" i="1" a="1"/>
  <c r="AL514" i="1" s="1"/>
  <c r="V518" i="1"/>
  <c r="U518" i="1"/>
  <c r="AL518" i="1" a="1"/>
  <c r="AL518" i="1" s="1"/>
  <c r="AG522" i="1"/>
  <c r="Z530" i="1"/>
  <c r="AH530" i="1" s="1"/>
  <c r="AA530" i="1"/>
  <c r="AA538" i="1"/>
  <c r="Z538" i="1"/>
  <c r="AH538" i="1" s="1"/>
  <c r="AI544" i="1" a="1"/>
  <c r="AI544" i="1" s="1"/>
  <c r="AG544" i="1"/>
  <c r="U554" i="1"/>
  <c r="V554" i="1"/>
  <c r="AA555" i="1"/>
  <c r="Z555" i="1"/>
  <c r="AH555" i="1" s="1"/>
  <c r="AG555" i="1" s="1"/>
  <c r="U561" i="1"/>
  <c r="V561" i="1"/>
  <c r="AN562" i="1"/>
  <c r="AM562" i="1"/>
  <c r="AG573" i="1"/>
  <c r="AI573" i="1" a="1"/>
  <c r="AI573" i="1" s="1"/>
  <c r="AA585" i="1"/>
  <c r="Y585" i="1"/>
  <c r="Z585" i="1"/>
  <c r="AH585" i="1" s="1"/>
  <c r="AG588" i="1"/>
  <c r="AI588" i="1" a="1"/>
  <c r="AI588" i="1" s="1"/>
  <c r="AI600" i="1" a="1"/>
  <c r="AI600" i="1" s="1"/>
  <c r="AG600" i="1"/>
  <c r="AK602" i="1"/>
  <c r="AI605" i="1" a="1"/>
  <c r="AI605" i="1" s="1"/>
  <c r="AG605" i="1"/>
  <c r="V640" i="1"/>
  <c r="AL640" i="1" a="1"/>
  <c r="AL640" i="1" s="1"/>
  <c r="U640" i="1"/>
  <c r="AK640" i="1"/>
  <c r="U500" i="1"/>
  <c r="V503" i="1"/>
  <c r="AK503" i="1"/>
  <c r="Y505" i="1"/>
  <c r="AI512" i="1" a="1"/>
  <c r="AI512" i="1" s="1"/>
  <c r="V514" i="1"/>
  <c r="AA517" i="1"/>
  <c r="AL519" i="1" a="1"/>
  <c r="AL519" i="1" s="1"/>
  <c r="U520" i="1"/>
  <c r="V521" i="1"/>
  <c r="AL521" i="1" a="1"/>
  <c r="AL521" i="1" s="1"/>
  <c r="U521" i="1"/>
  <c r="Z525" i="1"/>
  <c r="AH525" i="1" s="1"/>
  <c r="Y525" i="1"/>
  <c r="AA533" i="1"/>
  <c r="Y533" i="1"/>
  <c r="AM536" i="1"/>
  <c r="AG540" i="1"/>
  <c r="Y543" i="1"/>
  <c r="Z543" i="1"/>
  <c r="AH543" i="1" s="1"/>
  <c r="AA543" i="1"/>
  <c r="U545" i="1"/>
  <c r="V545" i="1"/>
  <c r="AA546" i="1"/>
  <c r="Z546" i="1"/>
  <c r="AH546" i="1" s="1"/>
  <c r="Y546" i="1"/>
  <c r="AK548" i="1"/>
  <c r="Y554" i="1"/>
  <c r="AL558" i="1" a="1"/>
  <c r="AL558" i="1" s="1"/>
  <c r="U558" i="1"/>
  <c r="AK559" i="1"/>
  <c r="AA567" i="1"/>
  <c r="Z567" i="1"/>
  <c r="AH567" i="1" s="1"/>
  <c r="Z578" i="1"/>
  <c r="AH578" i="1" s="1"/>
  <c r="AA578" i="1"/>
  <c r="Y578" i="1"/>
  <c r="V589" i="1"/>
  <c r="U589" i="1"/>
  <c r="AI595" i="1" a="1"/>
  <c r="AI595" i="1" s="1"/>
  <c r="AG595" i="1"/>
  <c r="V624" i="1"/>
  <c r="AL624" i="1" a="1"/>
  <c r="AL624" i="1" s="1"/>
  <c r="U624" i="1"/>
  <c r="AM632" i="1"/>
  <c r="AN632" i="1"/>
  <c r="V650" i="1"/>
  <c r="AL650" i="1" a="1"/>
  <c r="AL650" i="1" s="1"/>
  <c r="U650" i="1"/>
  <c r="AM672" i="1"/>
  <c r="AN672" i="1"/>
  <c r="AK537" i="1"/>
  <c r="Z539" i="1"/>
  <c r="AH539" i="1" s="1"/>
  <c r="Y539" i="1"/>
  <c r="Z553" i="1"/>
  <c r="AH553" i="1" s="1"/>
  <c r="AK554" i="1"/>
  <c r="AK555" i="1"/>
  <c r="U556" i="1"/>
  <c r="AL556" i="1" a="1"/>
  <c r="AL556" i="1" s="1"/>
  <c r="Z566" i="1"/>
  <c r="AH566" i="1" s="1"/>
  <c r="AL566" i="1" a="1"/>
  <c r="AL566" i="1" s="1"/>
  <c r="V567" i="1"/>
  <c r="U567" i="1"/>
  <c r="AK567" i="1"/>
  <c r="AK568" i="1"/>
  <c r="V575" i="1"/>
  <c r="AK575" i="1"/>
  <c r="V579" i="1"/>
  <c r="V584" i="1"/>
  <c r="Y587" i="1"/>
  <c r="AL588" i="1" a="1"/>
  <c r="AL588" i="1" s="1"/>
  <c r="V588" i="1"/>
  <c r="U594" i="1"/>
  <c r="AL594" i="1" a="1"/>
  <c r="AL594" i="1" s="1"/>
  <c r="AG599" i="1"/>
  <c r="Y605" i="1"/>
  <c r="AL609" i="1" a="1"/>
  <c r="AL609" i="1" s="1"/>
  <c r="U609" i="1"/>
  <c r="V612" i="1"/>
  <c r="U612" i="1"/>
  <c r="AL612" i="1" a="1"/>
  <c r="AL612" i="1" s="1"/>
  <c r="AA613" i="1"/>
  <c r="Z613" i="1"/>
  <c r="AH613" i="1" s="1"/>
  <c r="Y613" i="1"/>
  <c r="U620" i="1"/>
  <c r="AL620" i="1" a="1"/>
  <c r="AL620" i="1" s="1"/>
  <c r="V620" i="1"/>
  <c r="AK626" i="1"/>
  <c r="AI633" i="1" a="1"/>
  <c r="AI633" i="1" s="1"/>
  <c r="AI634" i="1" a="1"/>
  <c r="AI634" i="1" s="1"/>
  <c r="AG634" i="1"/>
  <c r="Z641" i="1"/>
  <c r="AH641" i="1" s="1"/>
  <c r="AA641" i="1"/>
  <c r="Y641" i="1"/>
  <c r="V643" i="1"/>
  <c r="U643" i="1"/>
  <c r="AL643" i="1" a="1"/>
  <c r="AL643" i="1" s="1"/>
  <c r="Y646" i="1"/>
  <c r="AA646" i="1"/>
  <c r="Z646" i="1"/>
  <c r="AH646" i="1" s="1"/>
  <c r="AK650" i="1"/>
  <c r="V651" i="1"/>
  <c r="U651" i="1"/>
  <c r="AK658" i="1"/>
  <c r="AL669" i="1" a="1"/>
  <c r="AL669" i="1" s="1"/>
  <c r="V669" i="1"/>
  <c r="U669" i="1"/>
  <c r="AL682" i="1" a="1"/>
  <c r="AL682" i="1" s="1"/>
  <c r="V682" i="1"/>
  <c r="AK682" i="1"/>
  <c r="U682" i="1"/>
  <c r="U690" i="1"/>
  <c r="AL690" i="1" a="1"/>
  <c r="AL690" i="1" s="1"/>
  <c r="V690" i="1"/>
  <c r="Z598" i="1"/>
  <c r="AH598" i="1" s="1"/>
  <c r="Y598" i="1"/>
  <c r="Z601" i="1"/>
  <c r="AH601" i="1" s="1"/>
  <c r="Y601" i="1"/>
  <c r="AA610" i="1"/>
  <c r="Y610" i="1"/>
  <c r="AM616" i="1"/>
  <c r="AN616" i="1"/>
  <c r="AA620" i="1"/>
  <c r="Z620" i="1"/>
  <c r="AH620" i="1" s="1"/>
  <c r="Y620" i="1"/>
  <c r="AK624" i="1"/>
  <c r="Y625" i="1"/>
  <c r="Z625" i="1"/>
  <c r="AH625" i="1" s="1"/>
  <c r="AA629" i="1"/>
  <c r="Y629" i="1"/>
  <c r="AL631" i="1" a="1"/>
  <c r="AL631" i="1" s="1"/>
  <c r="V631" i="1"/>
  <c r="U631" i="1"/>
  <c r="Z632" i="1"/>
  <c r="AH632" i="1" s="1"/>
  <c r="AA632" i="1"/>
  <c r="AM635" i="1"/>
  <c r="AN635" i="1"/>
  <c r="Y642" i="1"/>
  <c r="AA642" i="1"/>
  <c r="Z642" i="1"/>
  <c r="AH642" i="1" s="1"/>
  <c r="U647" i="1"/>
  <c r="AL647" i="1" a="1"/>
  <c r="AL647" i="1" s="1"/>
  <c r="V647" i="1"/>
  <c r="V658" i="1"/>
  <c r="U658" i="1"/>
  <c r="AL658" i="1" a="1"/>
  <c r="AL658" i="1" s="1"/>
  <c r="Y662" i="1"/>
  <c r="AA662" i="1"/>
  <c r="Z662" i="1"/>
  <c r="AH662" i="1" s="1"/>
  <c r="AA664" i="1"/>
  <c r="Z664" i="1"/>
  <c r="AH664" i="1" s="1"/>
  <c r="Y664" i="1"/>
  <c r="AN665" i="1"/>
  <c r="AM665" i="1"/>
  <c r="V667" i="1"/>
  <c r="AL667" i="1" a="1"/>
  <c r="AL667" i="1" s="1"/>
  <c r="U667" i="1"/>
  <c r="Y670" i="1"/>
  <c r="AA670" i="1"/>
  <c r="AK545" i="1"/>
  <c r="Z547" i="1"/>
  <c r="AH547" i="1" s="1"/>
  <c r="Y547" i="1"/>
  <c r="Y556" i="1"/>
  <c r="Z561" i="1"/>
  <c r="AH561" i="1" s="1"/>
  <c r="AG561" i="1" s="1"/>
  <c r="Y561" i="1"/>
  <c r="AK573" i="1"/>
  <c r="Z575" i="1"/>
  <c r="AH575" i="1" s="1"/>
  <c r="Y575" i="1"/>
  <c r="AA579" i="1"/>
  <c r="Z586" i="1"/>
  <c r="AH586" i="1" s="1"/>
  <c r="Y586" i="1"/>
  <c r="AL590" i="1" a="1"/>
  <c r="AL590" i="1" s="1"/>
  <c r="U590" i="1"/>
  <c r="AK591" i="1"/>
  <c r="AI597" i="1" a="1"/>
  <c r="AI597" i="1" s="1"/>
  <c r="AG602" i="1"/>
  <c r="AG603" i="1"/>
  <c r="AL608" i="1" a="1"/>
  <c r="AL608" i="1" s="1"/>
  <c r="V608" i="1"/>
  <c r="U608" i="1"/>
  <c r="AM614" i="1"/>
  <c r="AN614" i="1"/>
  <c r="Y617" i="1"/>
  <c r="AA617" i="1"/>
  <c r="Z617" i="1"/>
  <c r="AH617" i="1" s="1"/>
  <c r="AG618" i="1"/>
  <c r="AI618" i="1" a="1"/>
  <c r="AI618" i="1" s="1"/>
  <c r="V619" i="1"/>
  <c r="U619" i="1"/>
  <c r="AL619" i="1" a="1"/>
  <c r="AL619" i="1" s="1"/>
  <c r="AK630" i="1"/>
  <c r="AL633" i="1" a="1"/>
  <c r="AL633" i="1" s="1"/>
  <c r="V633" i="1"/>
  <c r="U633" i="1"/>
  <c r="AA651" i="1"/>
  <c r="Z651" i="1"/>
  <c r="AH651" i="1" s="1"/>
  <c r="Y651" i="1"/>
  <c r="AN652" i="1"/>
  <c r="Z653" i="1"/>
  <c r="AH653" i="1" s="1"/>
  <c r="AA653" i="1"/>
  <c r="Y653" i="1"/>
  <c r="AN660" i="1"/>
  <c r="AM660" i="1"/>
  <c r="AG679" i="1"/>
  <c r="AI679" i="1" a="1"/>
  <c r="AI679" i="1" s="1"/>
  <c r="AI699" i="1" a="1"/>
  <c r="AI699" i="1" s="1"/>
  <c r="AG699" i="1"/>
  <c r="AL724" i="1" a="1"/>
  <c r="AL724" i="1" s="1"/>
  <c r="U724" i="1"/>
  <c r="V724" i="1"/>
  <c r="AK576" i="1"/>
  <c r="AK580" i="1"/>
  <c r="U581" i="1"/>
  <c r="AL581" i="1" a="1"/>
  <c r="AL581" i="1" s="1"/>
  <c r="Y584" i="1"/>
  <c r="Z584" i="1"/>
  <c r="AH584" i="1" s="1"/>
  <c r="AK589" i="1"/>
  <c r="AL597" i="1" a="1"/>
  <c r="AL597" i="1" s="1"/>
  <c r="V597" i="1"/>
  <c r="AL599" i="1" a="1"/>
  <c r="AL599" i="1" s="1"/>
  <c r="V599" i="1"/>
  <c r="U599" i="1"/>
  <c r="AK599" i="1"/>
  <c r="V607" i="1"/>
  <c r="U607" i="1"/>
  <c r="AK607" i="1"/>
  <c r="AA609" i="1"/>
  <c r="Z609" i="1"/>
  <c r="AH609" i="1" s="1"/>
  <c r="Y609" i="1"/>
  <c r="V611" i="1"/>
  <c r="U611" i="1"/>
  <c r="AI623" i="1" a="1"/>
  <c r="AI623" i="1" s="1"/>
  <c r="AG623" i="1"/>
  <c r="AL630" i="1" a="1"/>
  <c r="AL630" i="1" s="1"/>
  <c r="V630" i="1"/>
  <c r="AA631" i="1"/>
  <c r="Z631" i="1"/>
  <c r="AH631" i="1" s="1"/>
  <c r="Y631" i="1"/>
  <c r="AI639" i="1" a="1"/>
  <c r="AI639" i="1" s="1"/>
  <c r="AG639" i="1"/>
  <c r="V648" i="1"/>
  <c r="U648" i="1"/>
  <c r="AL648" i="1" a="1"/>
  <c r="AL648" i="1" s="1"/>
  <c r="AI666" i="1" a="1"/>
  <c r="AI666" i="1" s="1"/>
  <c r="AA667" i="1"/>
  <c r="Z667" i="1"/>
  <c r="AH667" i="1" s="1"/>
  <c r="Y667" i="1"/>
  <c r="AG669" i="1"/>
  <c r="AI669" i="1" a="1"/>
  <c r="AI669" i="1" s="1"/>
  <c r="AM677" i="1"/>
  <c r="AN677" i="1"/>
  <c r="AL681" i="1" a="1"/>
  <c r="AL681" i="1" s="1"/>
  <c r="U681" i="1"/>
  <c r="V681" i="1"/>
  <c r="AI685" i="1" a="1"/>
  <c r="AI685" i="1" s="1"/>
  <c r="AG685" i="1"/>
  <c r="V553" i="1"/>
  <c r="AL553" i="1" a="1"/>
  <c r="AL553" i="1" s="1"/>
  <c r="AK561" i="1"/>
  <c r="V571" i="1"/>
  <c r="AL571" i="1" a="1"/>
  <c r="AL571" i="1" s="1"/>
  <c r="Z593" i="1"/>
  <c r="AH593" i="1" s="1"/>
  <c r="AA593" i="1"/>
  <c r="AL596" i="1" a="1"/>
  <c r="AL596" i="1" s="1"/>
  <c r="AM610" i="1"/>
  <c r="AN610" i="1"/>
  <c r="Z611" i="1"/>
  <c r="AH611" i="1" s="1"/>
  <c r="Y611" i="1"/>
  <c r="AG612" i="1"/>
  <c r="Y622" i="1"/>
  <c r="AA622" i="1"/>
  <c r="Z622" i="1"/>
  <c r="AH622" i="1" s="1"/>
  <c r="AG622" i="1" s="1"/>
  <c r="Z628" i="1"/>
  <c r="AH628" i="1" s="1"/>
  <c r="AA628" i="1"/>
  <c r="Y628" i="1"/>
  <c r="Z635" i="1"/>
  <c r="AH635" i="1" s="1"/>
  <c r="AA635" i="1"/>
  <c r="AL637" i="1" a="1"/>
  <c r="AL637" i="1" s="1"/>
  <c r="V637" i="1"/>
  <c r="U637" i="1"/>
  <c r="AG694" i="1"/>
  <c r="AI694" i="1" a="1"/>
  <c r="AI694" i="1" s="1"/>
  <c r="AK584" i="1"/>
  <c r="V585" i="1"/>
  <c r="U585" i="1"/>
  <c r="AL585" i="1" a="1"/>
  <c r="AL585" i="1" s="1"/>
  <c r="U587" i="1"/>
  <c r="AL587" i="1" a="1"/>
  <c r="AL587" i="1" s="1"/>
  <c r="AA590" i="1"/>
  <c r="Z590" i="1"/>
  <c r="AH590" i="1" s="1"/>
  <c r="AK600" i="1"/>
  <c r="V613" i="1"/>
  <c r="U613" i="1"/>
  <c r="AL613" i="1" a="1"/>
  <c r="AL613" i="1" s="1"/>
  <c r="V623" i="1"/>
  <c r="U623" i="1"/>
  <c r="AL623" i="1" a="1"/>
  <c r="AL623" i="1" s="1"/>
  <c r="Y624" i="1"/>
  <c r="Z624" i="1"/>
  <c r="AH624" i="1" s="1"/>
  <c r="AA626" i="1"/>
  <c r="Z626" i="1"/>
  <c r="AH626" i="1" s="1"/>
  <c r="Y626" i="1"/>
  <c r="U627" i="1"/>
  <c r="V627" i="1"/>
  <c r="Z637" i="1"/>
  <c r="AH637" i="1" s="1"/>
  <c r="Y637" i="1"/>
  <c r="AA637" i="1"/>
  <c r="Z640" i="1"/>
  <c r="AH640" i="1" s="1"/>
  <c r="Y640" i="1"/>
  <c r="U641" i="1"/>
  <c r="AL641" i="1" a="1"/>
  <c r="AL641" i="1" s="1"/>
  <c r="AK641" i="1"/>
  <c r="V641" i="1"/>
  <c r="AM653" i="1"/>
  <c r="Z656" i="1"/>
  <c r="AH656" i="1" s="1"/>
  <c r="AA656" i="1"/>
  <c r="Y656" i="1"/>
  <c r="U659" i="1"/>
  <c r="V659" i="1"/>
  <c r="AL659" i="1" a="1"/>
  <c r="AL659" i="1" s="1"/>
  <c r="AG661" i="1"/>
  <c r="AI661" i="1" a="1"/>
  <c r="AI661" i="1" s="1"/>
  <c r="AK669" i="1"/>
  <c r="U672" i="1"/>
  <c r="AK672" i="1"/>
  <c r="V672" i="1"/>
  <c r="AG678" i="1"/>
  <c r="AI678" i="1" a="1"/>
  <c r="AI678" i="1" s="1"/>
  <c r="AN702" i="1"/>
  <c r="AM702" i="1"/>
  <c r="AN725" i="1"/>
  <c r="AM725" i="1"/>
  <c r="V513" i="1"/>
  <c r="AL513" i="1" a="1"/>
  <c r="AL513" i="1" s="1"/>
  <c r="Z516" i="1"/>
  <c r="AH516" i="1" s="1"/>
  <c r="Y516" i="1"/>
  <c r="V524" i="1"/>
  <c r="AK535" i="1"/>
  <c r="AA539" i="1"/>
  <c r="V544" i="1"/>
  <c r="AL544" i="1" a="1"/>
  <c r="AL544" i="1" s="1"/>
  <c r="V562" i="1"/>
  <c r="U566" i="1"/>
  <c r="V572" i="1"/>
  <c r="AL572" i="1" a="1"/>
  <c r="AL572" i="1" s="1"/>
  <c r="U575" i="1"/>
  <c r="U579" i="1"/>
  <c r="Z582" i="1"/>
  <c r="AH582" i="1" s="1"/>
  <c r="U584" i="1"/>
  <c r="V587" i="1"/>
  <c r="AG591" i="1"/>
  <c r="V596" i="1"/>
  <c r="U610" i="1"/>
  <c r="AK612" i="1"/>
  <c r="AL618" i="1" a="1"/>
  <c r="AL618" i="1" s="1"/>
  <c r="V618" i="1"/>
  <c r="Z621" i="1"/>
  <c r="AH621" i="1" s="1"/>
  <c r="AA621" i="1"/>
  <c r="AL625" i="1" a="1"/>
  <c r="AL625" i="1" s="1"/>
  <c r="V625" i="1"/>
  <c r="U625" i="1"/>
  <c r="Y632" i="1"/>
  <c r="V634" i="1"/>
  <c r="U634" i="1"/>
  <c r="AL634" i="1" a="1"/>
  <c r="AL634" i="1" s="1"/>
  <c r="AK637" i="1"/>
  <c r="AL639" i="1" a="1"/>
  <c r="AL639" i="1" s="1"/>
  <c r="U639" i="1"/>
  <c r="AK639" i="1"/>
  <c r="V639" i="1"/>
  <c r="AK648" i="1"/>
  <c r="Y671" i="1"/>
  <c r="Z671" i="1"/>
  <c r="AH671" i="1" s="1"/>
  <c r="AA671" i="1"/>
  <c r="Y672" i="1"/>
  <c r="Z672" i="1"/>
  <c r="AH672" i="1" s="1"/>
  <c r="AA672" i="1"/>
  <c r="AA692" i="1"/>
  <c r="Z692" i="1"/>
  <c r="AH692" i="1" s="1"/>
  <c r="Y692" i="1"/>
  <c r="Y718" i="1"/>
  <c r="Z718" i="1"/>
  <c r="AH718" i="1" s="1"/>
  <c r="AA718" i="1"/>
  <c r="Y730" i="1"/>
  <c r="Z730" i="1"/>
  <c r="AH730" i="1" s="1"/>
  <c r="AA730" i="1"/>
  <c r="AL732" i="1" a="1"/>
  <c r="AL732" i="1" s="1"/>
  <c r="U732" i="1"/>
  <c r="V732" i="1"/>
  <c r="AN765" i="1"/>
  <c r="AM765" i="1"/>
  <c r="V636" i="1"/>
  <c r="AA638" i="1"/>
  <c r="Z638" i="1"/>
  <c r="AH638" i="1" s="1"/>
  <c r="AL642" i="1" a="1"/>
  <c r="AL642" i="1" s="1"/>
  <c r="AL645" i="1" a="1"/>
  <c r="AL645" i="1" s="1"/>
  <c r="V645" i="1"/>
  <c r="AM662" i="1"/>
  <c r="U668" i="1"/>
  <c r="V668" i="1"/>
  <c r="AK668" i="1"/>
  <c r="Y669" i="1"/>
  <c r="AL671" i="1" a="1"/>
  <c r="AL671" i="1" s="1"/>
  <c r="V671" i="1"/>
  <c r="AA697" i="1"/>
  <c r="Y697" i="1"/>
  <c r="Z697" i="1"/>
  <c r="AH697" i="1" s="1"/>
  <c r="AK707" i="1"/>
  <c r="Z717" i="1"/>
  <c r="AH717" i="1" s="1"/>
  <c r="Y717" i="1"/>
  <c r="AA717" i="1"/>
  <c r="AN723" i="1"/>
  <c r="AM723" i="1"/>
  <c r="AK727" i="1"/>
  <c r="Y728" i="1"/>
  <c r="AA728" i="1"/>
  <c r="Z728" i="1"/>
  <c r="AH728" i="1" s="1"/>
  <c r="AA733" i="1"/>
  <c r="Z733" i="1"/>
  <c r="AH733" i="1" s="1"/>
  <c r="AG733" i="1" s="1"/>
  <c r="Y733" i="1"/>
  <c r="V744" i="1"/>
  <c r="AL744" i="1" a="1"/>
  <c r="AL744" i="1" s="1"/>
  <c r="U744" i="1"/>
  <c r="AM773" i="1"/>
  <c r="AN773" i="1"/>
  <c r="AN802" i="1"/>
  <c r="AM802" i="1"/>
  <c r="AL621" i="1" a="1"/>
  <c r="AL621" i="1" s="1"/>
  <c r="Z636" i="1"/>
  <c r="AH636" i="1" s="1"/>
  <c r="V642" i="1"/>
  <c r="Z643" i="1"/>
  <c r="AH643" i="1" s="1"/>
  <c r="U645" i="1"/>
  <c r="AI647" i="1" a="1"/>
  <c r="AI647" i="1" s="1"/>
  <c r="Z649" i="1"/>
  <c r="AH649" i="1" s="1"/>
  <c r="Y649" i="1"/>
  <c r="AK653" i="1"/>
  <c r="AL654" i="1" a="1"/>
  <c r="AL654" i="1" s="1"/>
  <c r="U655" i="1"/>
  <c r="AL655" i="1" a="1"/>
  <c r="AL655" i="1" s="1"/>
  <c r="AM656" i="1"/>
  <c r="AL657" i="1" a="1"/>
  <c r="AL657" i="1" s="1"/>
  <c r="V657" i="1"/>
  <c r="AA659" i="1"/>
  <c r="Y659" i="1"/>
  <c r="U662" i="1"/>
  <c r="U663" i="1"/>
  <c r="AK663" i="1"/>
  <c r="U664" i="1"/>
  <c r="AL664" i="1" a="1"/>
  <c r="AL664" i="1" s="1"/>
  <c r="AM668" i="1"/>
  <c r="AN668" i="1"/>
  <c r="AG676" i="1"/>
  <c r="V680" i="1"/>
  <c r="U680" i="1"/>
  <c r="AK680" i="1"/>
  <c r="Z682" i="1"/>
  <c r="AH682" i="1" s="1"/>
  <c r="Y682" i="1"/>
  <c r="AA685" i="1"/>
  <c r="Y685" i="1"/>
  <c r="AK690" i="1"/>
  <c r="AI691" i="1" a="1"/>
  <c r="AI691" i="1" s="1"/>
  <c r="AG691" i="1"/>
  <c r="AG696" i="1"/>
  <c r="AI696" i="1" a="1"/>
  <c r="AI696" i="1" s="1"/>
  <c r="AM699" i="1"/>
  <c r="Z704" i="1"/>
  <c r="AH704" i="1" s="1"/>
  <c r="Y704" i="1"/>
  <c r="AA704" i="1"/>
  <c r="AL706" i="1" a="1"/>
  <c r="AL706" i="1" s="1"/>
  <c r="U706" i="1"/>
  <c r="V706" i="1"/>
  <c r="U723" i="1"/>
  <c r="V723" i="1"/>
  <c r="AM738" i="1"/>
  <c r="AN752" i="1"/>
  <c r="AM752" i="1"/>
  <c r="V789" i="1"/>
  <c r="U789" i="1"/>
  <c r="AL789" i="1" a="1"/>
  <c r="AL789" i="1" s="1"/>
  <c r="Y618" i="1"/>
  <c r="AK619" i="1"/>
  <c r="AL622" i="1" a="1"/>
  <c r="AL622" i="1" s="1"/>
  <c r="Z630" i="1"/>
  <c r="AH630" i="1" s="1"/>
  <c r="AA636" i="1"/>
  <c r="AA643" i="1"/>
  <c r="AL644" i="1" a="1"/>
  <c r="AL644" i="1" s="1"/>
  <c r="AK651" i="1"/>
  <c r="U653" i="1"/>
  <c r="V654" i="1"/>
  <c r="V655" i="1"/>
  <c r="U657" i="1"/>
  <c r="AI660" i="1" a="1"/>
  <c r="AI660" i="1" s="1"/>
  <c r="V662" i="1"/>
  <c r="AL663" i="1" a="1"/>
  <c r="AL663" i="1" s="1"/>
  <c r="V664" i="1"/>
  <c r="AN673" i="1"/>
  <c r="AM673" i="1"/>
  <c r="AM674" i="1"/>
  <c r="AN674" i="1"/>
  <c r="AL680" i="1" a="1"/>
  <c r="AL680" i="1" s="1"/>
  <c r="AL688" i="1" a="1"/>
  <c r="AL688" i="1" s="1"/>
  <c r="U688" i="1"/>
  <c r="V688" i="1"/>
  <c r="Y691" i="1"/>
  <c r="AA691" i="1"/>
  <c r="V692" i="1"/>
  <c r="U692" i="1"/>
  <c r="AL692" i="1" a="1"/>
  <c r="AL692" i="1" s="1"/>
  <c r="AG701" i="1"/>
  <c r="AL703" i="1" a="1"/>
  <c r="AL703" i="1" s="1"/>
  <c r="U703" i="1"/>
  <c r="V703" i="1"/>
  <c r="Z706" i="1"/>
  <c r="AH706" i="1" s="1"/>
  <c r="AA706" i="1"/>
  <c r="Y706" i="1"/>
  <c r="U726" i="1"/>
  <c r="V726" i="1"/>
  <c r="AL726" i="1" a="1"/>
  <c r="AL726" i="1" s="1"/>
  <c r="V738" i="1"/>
  <c r="AG746" i="1"/>
  <c r="AI746" i="1" a="1"/>
  <c r="AI746" i="1" s="1"/>
  <c r="AN766" i="1"/>
  <c r="AM766" i="1"/>
  <c r="V769" i="1"/>
  <c r="U769" i="1"/>
  <c r="AL769" i="1" a="1"/>
  <c r="AL769" i="1" s="1"/>
  <c r="Z767" i="1"/>
  <c r="AH767" i="1" s="1"/>
  <c r="Y767" i="1"/>
  <c r="Y774" i="1"/>
  <c r="Z774" i="1"/>
  <c r="AH774" i="1" s="1"/>
  <c r="AA774" i="1"/>
  <c r="AM799" i="1"/>
  <c r="AN799" i="1"/>
  <c r="AL629" i="1" a="1"/>
  <c r="AL629" i="1" s="1"/>
  <c r="V629" i="1"/>
  <c r="AK631" i="1"/>
  <c r="AK638" i="1"/>
  <c r="AK647" i="1"/>
  <c r="Y650" i="1"/>
  <c r="Z650" i="1"/>
  <c r="AH650" i="1" s="1"/>
  <c r="AI652" i="1" a="1"/>
  <c r="AI652" i="1" s="1"/>
  <c r="AG652" i="1"/>
  <c r="Y657" i="1"/>
  <c r="Z657" i="1"/>
  <c r="AH657" i="1" s="1"/>
  <c r="AG670" i="1"/>
  <c r="AI670" i="1" a="1"/>
  <c r="AI670" i="1" s="1"/>
  <c r="V676" i="1"/>
  <c r="AL676" i="1" a="1"/>
  <c r="AL676" i="1" s="1"/>
  <c r="U676" i="1"/>
  <c r="AI681" i="1" a="1"/>
  <c r="AI681" i="1" s="1"/>
  <c r="AG681" i="1"/>
  <c r="V684" i="1"/>
  <c r="AL684" i="1" a="1"/>
  <c r="AL684" i="1" s="1"/>
  <c r="U684" i="1"/>
  <c r="U701" i="1"/>
  <c r="AL701" i="1" a="1"/>
  <c r="AL701" i="1" s="1"/>
  <c r="V701" i="1"/>
  <c r="AK701" i="1"/>
  <c r="AL705" i="1" a="1"/>
  <c r="AL705" i="1" s="1"/>
  <c r="V705" i="1"/>
  <c r="AL707" i="1" a="1"/>
  <c r="AL707" i="1" s="1"/>
  <c r="V707" i="1"/>
  <c r="U707" i="1"/>
  <c r="AA720" i="1"/>
  <c r="Y720" i="1"/>
  <c r="Z720" i="1"/>
  <c r="AH720" i="1" s="1"/>
  <c r="AN730" i="1"/>
  <c r="AM730" i="1"/>
  <c r="Z742" i="1"/>
  <c r="AH742" i="1" s="1"/>
  <c r="AA742" i="1"/>
  <c r="Y742" i="1"/>
  <c r="AA749" i="1"/>
  <c r="Y749" i="1"/>
  <c r="Z749" i="1"/>
  <c r="AH749" i="1" s="1"/>
  <c r="AK770" i="1"/>
  <c r="AL770" i="1" a="1"/>
  <c r="AL770" i="1" s="1"/>
  <c r="V770" i="1"/>
  <c r="U770" i="1"/>
  <c r="U795" i="1"/>
  <c r="V795" i="1"/>
  <c r="AL795" i="1" a="1"/>
  <c r="AL795" i="1" s="1"/>
  <c r="AL605" i="1" a="1"/>
  <c r="AL605" i="1" s="1"/>
  <c r="AM628" i="1"/>
  <c r="U629" i="1"/>
  <c r="AN646" i="1"/>
  <c r="AM646" i="1"/>
  <c r="Y647" i="1"/>
  <c r="Y648" i="1"/>
  <c r="AA655" i="1"/>
  <c r="Z655" i="1"/>
  <c r="AH655" i="1" s="1"/>
  <c r="AG658" i="1"/>
  <c r="AK659" i="1"/>
  <c r="AA677" i="1"/>
  <c r="U697" i="1"/>
  <c r="AL697" i="1" a="1"/>
  <c r="AL697" i="1" s="1"/>
  <c r="AL704" i="1" a="1"/>
  <c r="AL704" i="1" s="1"/>
  <c r="U705" i="1"/>
  <c r="AA716" i="1"/>
  <c r="Z716" i="1"/>
  <c r="AH716" i="1" s="1"/>
  <c r="Y716" i="1"/>
  <c r="V727" i="1"/>
  <c r="AL727" i="1" a="1"/>
  <c r="AL727" i="1" s="1"/>
  <c r="U727" i="1"/>
  <c r="Y736" i="1"/>
  <c r="Z736" i="1"/>
  <c r="AH736" i="1" s="1"/>
  <c r="AA736" i="1"/>
  <c r="Y747" i="1"/>
  <c r="Z747" i="1"/>
  <c r="AH747" i="1" s="1"/>
  <c r="AA747" i="1"/>
  <c r="Y752" i="1"/>
  <c r="Z752" i="1"/>
  <c r="AH752" i="1" s="1"/>
  <c r="AN753" i="1"/>
  <c r="AM753" i="1"/>
  <c r="Z785" i="1"/>
  <c r="AH785" i="1" s="1"/>
  <c r="AA785" i="1"/>
  <c r="Y785" i="1"/>
  <c r="AK601" i="1"/>
  <c r="AK609" i="1"/>
  <c r="AL615" i="1" a="1"/>
  <c r="AL615" i="1" s="1"/>
  <c r="U615" i="1"/>
  <c r="AK623" i="1"/>
  <c r="AA644" i="1"/>
  <c r="Z644" i="1"/>
  <c r="AH644" i="1" s="1"/>
  <c r="V649" i="1"/>
  <c r="AL649" i="1" a="1"/>
  <c r="AL649" i="1" s="1"/>
  <c r="AA652" i="1"/>
  <c r="Y652" i="1"/>
  <c r="AI663" i="1" a="1"/>
  <c r="AI663" i="1" s="1"/>
  <c r="AG663" i="1"/>
  <c r="AL666" i="1" a="1"/>
  <c r="AL666" i="1" s="1"/>
  <c r="V666" i="1"/>
  <c r="U666" i="1"/>
  <c r="AA673" i="1"/>
  <c r="Z673" i="1"/>
  <c r="AH673" i="1" s="1"/>
  <c r="AK681" i="1"/>
  <c r="Z684" i="1"/>
  <c r="AH684" i="1" s="1"/>
  <c r="Y684" i="1"/>
  <c r="AN691" i="1"/>
  <c r="AM691" i="1"/>
  <c r="U693" i="1"/>
  <c r="AL693" i="1" a="1"/>
  <c r="AL693" i="1" s="1"/>
  <c r="V693" i="1"/>
  <c r="AK693" i="1"/>
  <c r="AI695" i="1" a="1"/>
  <c r="AI695" i="1" s="1"/>
  <c r="Z707" i="1"/>
  <c r="AH707" i="1" s="1"/>
  <c r="Y707" i="1"/>
  <c r="AA707" i="1"/>
  <c r="U717" i="1"/>
  <c r="AL717" i="1" a="1"/>
  <c r="AL717" i="1" s="1"/>
  <c r="AK724" i="1"/>
  <c r="AA725" i="1"/>
  <c r="Z725" i="1"/>
  <c r="AH725" i="1" s="1"/>
  <c r="Y725" i="1"/>
  <c r="AL739" i="1" a="1"/>
  <c r="AL739" i="1" s="1"/>
  <c r="V739" i="1"/>
  <c r="U739" i="1"/>
  <c r="AA755" i="1"/>
  <c r="Z755" i="1"/>
  <c r="AH755" i="1" s="1"/>
  <c r="Y755" i="1"/>
  <c r="AI766" i="1" a="1"/>
  <c r="AI766" i="1" s="1"/>
  <c r="AG766" i="1"/>
  <c r="AG777" i="1"/>
  <c r="AI777" i="1" a="1"/>
  <c r="AI777" i="1" s="1"/>
  <c r="AM798" i="1"/>
  <c r="AN798" i="1"/>
  <c r="AM801" i="1"/>
  <c r="AN801" i="1"/>
  <c r="AL815" i="1" a="1"/>
  <c r="AL815" i="1" s="1"/>
  <c r="U815" i="1"/>
  <c r="V815" i="1"/>
  <c r="AM843" i="1"/>
  <c r="AN843" i="1"/>
  <c r="AL661" i="1" a="1"/>
  <c r="AL661" i="1" s="1"/>
  <c r="V678" i="1"/>
  <c r="AL678" i="1" a="1"/>
  <c r="AL678" i="1" s="1"/>
  <c r="AA679" i="1"/>
  <c r="AL689" i="1" a="1"/>
  <c r="AL689" i="1" s="1"/>
  <c r="AA695" i="1"/>
  <c r="Z698" i="1"/>
  <c r="AH698" i="1" s="1"/>
  <c r="AA698" i="1"/>
  <c r="AL715" i="1" a="1"/>
  <c r="AL715" i="1" s="1"/>
  <c r="AL716" i="1" a="1"/>
  <c r="AL716" i="1" s="1"/>
  <c r="U716" i="1"/>
  <c r="AK726" i="1"/>
  <c r="U729" i="1"/>
  <c r="AL729" i="1" a="1"/>
  <c r="AL729" i="1" s="1"/>
  <c r="V729" i="1"/>
  <c r="AN743" i="1"/>
  <c r="AM743" i="1"/>
  <c r="AA745" i="1"/>
  <c r="Y745" i="1"/>
  <c r="Z745" i="1"/>
  <c r="AH745" i="1" s="1"/>
  <c r="U759" i="1"/>
  <c r="AL759" i="1" a="1"/>
  <c r="AL759" i="1" s="1"/>
  <c r="V759" i="1"/>
  <c r="AM762" i="1"/>
  <c r="AN762" i="1"/>
  <c r="AN794" i="1"/>
  <c r="AM794" i="1"/>
  <c r="AN800" i="1"/>
  <c r="AM800" i="1"/>
  <c r="AA830" i="1"/>
  <c r="Y830" i="1"/>
  <c r="Z830" i="1"/>
  <c r="AH830" i="1" s="1"/>
  <c r="AG830" i="1" s="1"/>
  <c r="AI845" i="1" a="1"/>
  <c r="AI845" i="1" s="1"/>
  <c r="AG845" i="1"/>
  <c r="Z686" i="1"/>
  <c r="AH686" i="1" s="1"/>
  <c r="AA686" i="1"/>
  <c r="AA687" i="1"/>
  <c r="Z687" i="1"/>
  <c r="AH687" i="1" s="1"/>
  <c r="Z693" i="1"/>
  <c r="AH693" i="1" s="1"/>
  <c r="AA693" i="1"/>
  <c r="AM696" i="1"/>
  <c r="AN696" i="1"/>
  <c r="Y699" i="1"/>
  <c r="AA699" i="1"/>
  <c r="AG702" i="1"/>
  <c r="AI702" i="1" a="1"/>
  <c r="AI702" i="1" s="1"/>
  <c r="Y708" i="1"/>
  <c r="Z708" i="1"/>
  <c r="AH708" i="1" s="1"/>
  <c r="AI709" i="1" a="1"/>
  <c r="AI709" i="1" s="1"/>
  <c r="AG709" i="1"/>
  <c r="U712" i="1"/>
  <c r="AL712" i="1" a="1"/>
  <c r="AL712" i="1" s="1"/>
  <c r="V715" i="1"/>
  <c r="V716" i="1"/>
  <c r="AG722" i="1"/>
  <c r="Y727" i="1"/>
  <c r="AA727" i="1"/>
  <c r="Z727" i="1"/>
  <c r="AH727" i="1" s="1"/>
  <c r="Y729" i="1"/>
  <c r="V734" i="1"/>
  <c r="AL734" i="1" a="1"/>
  <c r="AL734" i="1" s="1"/>
  <c r="U734" i="1"/>
  <c r="AI744" i="1" a="1"/>
  <c r="AI744" i="1" s="1"/>
  <c r="AG744" i="1"/>
  <c r="V746" i="1"/>
  <c r="U746" i="1"/>
  <c r="AL748" i="1" a="1"/>
  <c r="AL748" i="1" s="1"/>
  <c r="V748" i="1"/>
  <c r="U750" i="1"/>
  <c r="AL750" i="1" a="1"/>
  <c r="AL750" i="1" s="1"/>
  <c r="V750" i="1"/>
  <c r="AI753" i="1" a="1"/>
  <c r="AI753" i="1" s="1"/>
  <c r="AG753" i="1"/>
  <c r="AG756" i="1"/>
  <c r="AN757" i="1"/>
  <c r="AM757" i="1"/>
  <c r="AG761" i="1"/>
  <c r="AI761" i="1" a="1"/>
  <c r="AI761" i="1" s="1"/>
  <c r="AA764" i="1"/>
  <c r="Y764" i="1"/>
  <c r="Z764" i="1"/>
  <c r="AH764" i="1" s="1"/>
  <c r="V766" i="1"/>
  <c r="U766" i="1"/>
  <c r="AK766" i="1"/>
  <c r="AN768" i="1"/>
  <c r="AM768" i="1"/>
  <c r="AI769" i="1" a="1"/>
  <c r="AI769" i="1" s="1"/>
  <c r="AG769" i="1"/>
  <c r="AI772" i="1" a="1"/>
  <c r="AI772" i="1" s="1"/>
  <c r="AG772" i="1"/>
  <c r="AN774" i="1"/>
  <c r="AM774" i="1"/>
  <c r="V784" i="1"/>
  <c r="U784" i="1"/>
  <c r="AL784" i="1" a="1"/>
  <c r="AL784" i="1" s="1"/>
  <c r="AA815" i="1"/>
  <c r="Z815" i="1"/>
  <c r="AH815" i="1" s="1"/>
  <c r="Y815" i="1"/>
  <c r="U838" i="1"/>
  <c r="AL838" i="1" a="1"/>
  <c r="AL838" i="1" s="1"/>
  <c r="V838" i="1"/>
  <c r="Z841" i="1"/>
  <c r="AH841" i="1" s="1"/>
  <c r="Y841" i="1"/>
  <c r="AA841" i="1"/>
  <c r="AL842" i="1" a="1"/>
  <c r="AL842" i="1" s="1"/>
  <c r="V842" i="1"/>
  <c r="U842" i="1"/>
  <c r="AK842" i="1"/>
  <c r="Z780" i="1"/>
  <c r="AH780" i="1" s="1"/>
  <c r="Y780" i="1"/>
  <c r="AL788" i="1" a="1"/>
  <c r="AL788" i="1" s="1"/>
  <c r="U788" i="1"/>
  <c r="V788" i="1"/>
  <c r="AL790" i="1" a="1"/>
  <c r="AL790" i="1" s="1"/>
  <c r="AK790" i="1"/>
  <c r="V790" i="1"/>
  <c r="U790" i="1"/>
  <c r="AK795" i="1"/>
  <c r="AL807" i="1" a="1"/>
  <c r="AL807" i="1" s="1"/>
  <c r="V807" i="1"/>
  <c r="U807" i="1"/>
  <c r="AA826" i="1"/>
  <c r="Z826" i="1"/>
  <c r="AH826" i="1" s="1"/>
  <c r="Y826" i="1"/>
  <c r="AI836" i="1" a="1"/>
  <c r="AI836" i="1" s="1"/>
  <c r="AG836" i="1"/>
  <c r="AN711" i="1"/>
  <c r="AM711" i="1"/>
  <c r="AG712" i="1"/>
  <c r="AI712" i="1" a="1"/>
  <c r="AI712" i="1" s="1"/>
  <c r="AG713" i="1"/>
  <c r="AI713" i="1" a="1"/>
  <c r="AI713" i="1" s="1"/>
  <c r="V719" i="1"/>
  <c r="U719" i="1"/>
  <c r="U720" i="1"/>
  <c r="AL720" i="1" a="1"/>
  <c r="AL720" i="1" s="1"/>
  <c r="V741" i="1"/>
  <c r="AL741" i="1" a="1"/>
  <c r="AL741" i="1" s="1"/>
  <c r="U741" i="1"/>
  <c r="AM745" i="1"/>
  <c r="AN745" i="1"/>
  <c r="AA746" i="1"/>
  <c r="Y746" i="1"/>
  <c r="AA748" i="1"/>
  <c r="Y748" i="1"/>
  <c r="V754" i="1"/>
  <c r="U754" i="1"/>
  <c r="AK754" i="1"/>
  <c r="AL754" i="1" a="1"/>
  <c r="AL754" i="1" s="1"/>
  <c r="AG760" i="1"/>
  <c r="AI760" i="1" a="1"/>
  <c r="AI760" i="1" s="1"/>
  <c r="AA770" i="1"/>
  <c r="Z770" i="1"/>
  <c r="AH770" i="1" s="1"/>
  <c r="Y770" i="1"/>
  <c r="AA777" i="1"/>
  <c r="Y777" i="1"/>
  <c r="AN779" i="1"/>
  <c r="AM779" i="1"/>
  <c r="AA806" i="1"/>
  <c r="Y806" i="1"/>
  <c r="AI807" i="1" a="1"/>
  <c r="AI807" i="1" s="1"/>
  <c r="AG807" i="1"/>
  <c r="AL811" i="1" a="1"/>
  <c r="AL811" i="1" s="1"/>
  <c r="V811" i="1"/>
  <c r="U811" i="1"/>
  <c r="AM827" i="1"/>
  <c r="AN827" i="1"/>
  <c r="U685" i="1"/>
  <c r="V685" i="1"/>
  <c r="AL685" i="1" a="1"/>
  <c r="AL685" i="1" s="1"/>
  <c r="AA689" i="1"/>
  <c r="Y689" i="1"/>
  <c r="AL694" i="1" a="1"/>
  <c r="AL694" i="1" s="1"/>
  <c r="U694" i="1"/>
  <c r="AK697" i="1"/>
  <c r="AK717" i="1"/>
  <c r="V718" i="1"/>
  <c r="AL718" i="1" a="1"/>
  <c r="AL718" i="1" s="1"/>
  <c r="U718" i="1"/>
  <c r="V720" i="1"/>
  <c r="AG729" i="1"/>
  <c r="AI729" i="1" a="1"/>
  <c r="AI729" i="1" s="1"/>
  <c r="AL731" i="1" a="1"/>
  <c r="AL731" i="1" s="1"/>
  <c r="U731" i="1"/>
  <c r="AI735" i="1" a="1"/>
  <c r="AI735" i="1" s="1"/>
  <c r="AG735" i="1"/>
  <c r="AA741" i="1"/>
  <c r="Y741" i="1"/>
  <c r="Z741" i="1"/>
  <c r="AH741" i="1" s="1"/>
  <c r="AI748" i="1" a="1"/>
  <c r="AI748" i="1" s="1"/>
  <c r="AG748" i="1"/>
  <c r="AL749" i="1" a="1"/>
  <c r="AL749" i="1" s="1"/>
  <c r="U749" i="1"/>
  <c r="V749" i="1"/>
  <c r="Z751" i="1"/>
  <c r="AH751" i="1" s="1"/>
  <c r="AA751" i="1"/>
  <c r="Y754" i="1"/>
  <c r="Z754" i="1"/>
  <c r="AH754" i="1" s="1"/>
  <c r="AK769" i="1"/>
  <c r="AG781" i="1"/>
  <c r="AI781" i="1" a="1"/>
  <c r="AI781" i="1" s="1"/>
  <c r="AM781" i="1"/>
  <c r="AN781" i="1"/>
  <c r="AI792" i="1" a="1"/>
  <c r="AI792" i="1" s="1"/>
  <c r="U800" i="1"/>
  <c r="V800" i="1"/>
  <c r="AI811" i="1" a="1"/>
  <c r="AI811" i="1" s="1"/>
  <c r="AG811" i="1"/>
  <c r="V817" i="1"/>
  <c r="AL817" i="1" a="1"/>
  <c r="AL817" i="1" s="1"/>
  <c r="U817" i="1"/>
  <c r="Z853" i="1"/>
  <c r="AH853" i="1" s="1"/>
  <c r="Y853" i="1"/>
  <c r="U674" i="1"/>
  <c r="U675" i="1"/>
  <c r="AL675" i="1" a="1"/>
  <c r="AL675" i="1" s="1"/>
  <c r="U679" i="1"/>
  <c r="Y681" i="1"/>
  <c r="Y683" i="1"/>
  <c r="AA683" i="1"/>
  <c r="AI690" i="1" a="1"/>
  <c r="AI690" i="1" s="1"/>
  <c r="V694" i="1"/>
  <c r="AL695" i="1" a="1"/>
  <c r="AL695" i="1" s="1"/>
  <c r="U695" i="1"/>
  <c r="U696" i="1"/>
  <c r="AK698" i="1"/>
  <c r="AK699" i="1"/>
  <c r="V700" i="1"/>
  <c r="U700" i="1"/>
  <c r="AL700" i="1" a="1"/>
  <c r="AL700" i="1" s="1"/>
  <c r="V709" i="1"/>
  <c r="U709" i="1"/>
  <c r="AL709" i="1" a="1"/>
  <c r="AL709" i="1" s="1"/>
  <c r="AA712" i="1"/>
  <c r="Y712" i="1"/>
  <c r="AI719" i="1" a="1"/>
  <c r="AI719" i="1" s="1"/>
  <c r="AG719" i="1"/>
  <c r="AL719" i="1" a="1"/>
  <c r="AL719" i="1" s="1"/>
  <c r="AG721" i="1"/>
  <c r="AI721" i="1" a="1"/>
  <c r="AI721" i="1" s="1"/>
  <c r="Z726" i="1"/>
  <c r="AH726" i="1" s="1"/>
  <c r="Y726" i="1"/>
  <c r="AA726" i="1"/>
  <c r="V731" i="1"/>
  <c r="AA735" i="1"/>
  <c r="Y735" i="1"/>
  <c r="AL740" i="1" a="1"/>
  <c r="AL740" i="1" s="1"/>
  <c r="U740" i="1"/>
  <c r="AM746" i="1"/>
  <c r="AN746" i="1"/>
  <c r="AG750" i="1"/>
  <c r="AI750" i="1" a="1"/>
  <c r="AI750" i="1" s="1"/>
  <c r="AA757" i="1"/>
  <c r="Y757" i="1"/>
  <c r="Z757" i="1"/>
  <c r="AH757" i="1" s="1"/>
  <c r="AN764" i="1"/>
  <c r="AM764" i="1"/>
  <c r="AL767" i="1" a="1"/>
  <c r="AL767" i="1" s="1"/>
  <c r="U767" i="1"/>
  <c r="V767" i="1"/>
  <c r="U776" i="1"/>
  <c r="AL776" i="1" a="1"/>
  <c r="AL776" i="1" s="1"/>
  <c r="V776" i="1"/>
  <c r="AN845" i="1"/>
  <c r="AM845" i="1"/>
  <c r="AG848" i="1"/>
  <c r="AI848" i="1" a="1"/>
  <c r="AI848" i="1" s="1"/>
  <c r="AN834" i="1"/>
  <c r="AM834" i="1"/>
  <c r="V761" i="1"/>
  <c r="U761" i="1"/>
  <c r="AL761" i="1" a="1"/>
  <c r="AL761" i="1" s="1"/>
  <c r="AA766" i="1"/>
  <c r="Y766" i="1"/>
  <c r="AK771" i="1"/>
  <c r="AL771" i="1" a="1"/>
  <c r="AL771" i="1" s="1"/>
  <c r="V775" i="1"/>
  <c r="AL775" i="1" a="1"/>
  <c r="AL775" i="1" s="1"/>
  <c r="U775" i="1"/>
  <c r="U782" i="1"/>
  <c r="AL782" i="1" a="1"/>
  <c r="AL782" i="1" s="1"/>
  <c r="V783" i="1"/>
  <c r="AL783" i="1" a="1"/>
  <c r="AL783" i="1" s="1"/>
  <c r="AI786" i="1" a="1"/>
  <c r="AI786" i="1" s="1"/>
  <c r="AG786" i="1"/>
  <c r="U804" i="1"/>
  <c r="AL804" i="1" a="1"/>
  <c r="AL804" i="1" s="1"/>
  <c r="V804" i="1"/>
  <c r="AK804" i="1"/>
  <c r="AL816" i="1" a="1"/>
  <c r="AL816" i="1" s="1"/>
  <c r="V816" i="1"/>
  <c r="AM833" i="1"/>
  <c r="AN833" i="1"/>
  <c r="AN837" i="1"/>
  <c r="AM837" i="1"/>
  <c r="AG843" i="1"/>
  <c r="AI843" i="1" a="1"/>
  <c r="AI843" i="1" s="1"/>
  <c r="AL850" i="1" a="1"/>
  <c r="AL850" i="1" s="1"/>
  <c r="V850" i="1"/>
  <c r="U850" i="1"/>
  <c r="AM859" i="1"/>
  <c r="AN859" i="1"/>
  <c r="Z703" i="1"/>
  <c r="AH703" i="1" s="1"/>
  <c r="AL714" i="1" a="1"/>
  <c r="AL714" i="1" s="1"/>
  <c r="U714" i="1"/>
  <c r="AA715" i="1"/>
  <c r="Y715" i="1"/>
  <c r="AL722" i="1" a="1"/>
  <c r="AL722" i="1" s="1"/>
  <c r="U722" i="1"/>
  <c r="AA723" i="1"/>
  <c r="Y723" i="1"/>
  <c r="V728" i="1"/>
  <c r="U728" i="1"/>
  <c r="AL728" i="1" a="1"/>
  <c r="AL728" i="1" s="1"/>
  <c r="AK731" i="1"/>
  <c r="AK739" i="1"/>
  <c r="V755" i="1"/>
  <c r="AL755" i="1" a="1"/>
  <c r="AL755" i="1" s="1"/>
  <c r="U755" i="1"/>
  <c r="AN760" i="1"/>
  <c r="AM760" i="1"/>
  <c r="U771" i="1"/>
  <c r="AL772" i="1" a="1"/>
  <c r="AL772" i="1" s="1"/>
  <c r="V772" i="1"/>
  <c r="U773" i="1"/>
  <c r="AK773" i="1"/>
  <c r="V782" i="1"/>
  <c r="U783" i="1"/>
  <c r="Z787" i="1"/>
  <c r="AH787" i="1" s="1"/>
  <c r="Y787" i="1"/>
  <c r="AA787" i="1"/>
  <c r="AA794" i="1"/>
  <c r="Z794" i="1"/>
  <c r="AH794" i="1" s="1"/>
  <c r="AK800" i="1"/>
  <c r="AL810" i="1" a="1"/>
  <c r="AL810" i="1" s="1"/>
  <c r="V810" i="1"/>
  <c r="AK810" i="1"/>
  <c r="AI817" i="1" a="1"/>
  <c r="AI817" i="1" s="1"/>
  <c r="U818" i="1"/>
  <c r="V818" i="1"/>
  <c r="AG821" i="1"/>
  <c r="AI818" i="1" a="1"/>
  <c r="AI818" i="1" s="1"/>
  <c r="AG818" i="1"/>
  <c r="AN819" i="1"/>
  <c r="AM819" i="1"/>
  <c r="Y820" i="1"/>
  <c r="AA820" i="1"/>
  <c r="Z820" i="1"/>
  <c r="AH820" i="1" s="1"/>
  <c r="Z827" i="1"/>
  <c r="AH827" i="1" s="1"/>
  <c r="Y827" i="1"/>
  <c r="AA827" i="1"/>
  <c r="AA844" i="1"/>
  <c r="Z844" i="1"/>
  <c r="AH844" i="1" s="1"/>
  <c r="Y844" i="1"/>
  <c r="AL733" i="1" a="1"/>
  <c r="AL733" i="1" s="1"/>
  <c r="V733" i="1"/>
  <c r="AK733" i="1"/>
  <c r="AA738" i="1"/>
  <c r="Z738" i="1"/>
  <c r="AH738" i="1" s="1"/>
  <c r="Y743" i="1"/>
  <c r="AA743" i="1"/>
  <c r="Z743" i="1"/>
  <c r="AH743" i="1" s="1"/>
  <c r="AA776" i="1"/>
  <c r="Z776" i="1"/>
  <c r="AH776" i="1" s="1"/>
  <c r="AL791" i="1" a="1"/>
  <c r="AL791" i="1" s="1"/>
  <c r="V791" i="1"/>
  <c r="AK791" i="1"/>
  <c r="Y793" i="1"/>
  <c r="AA793" i="1"/>
  <c r="Z793" i="1"/>
  <c r="AH793" i="1" s="1"/>
  <c r="AN803" i="1"/>
  <c r="AM803" i="1"/>
  <c r="AG805" i="1"/>
  <c r="AI805" i="1" a="1"/>
  <c r="AI805" i="1" s="1"/>
  <c r="AI809" i="1" a="1"/>
  <c r="AI809" i="1" s="1"/>
  <c r="AG809" i="1"/>
  <c r="AG816" i="1"/>
  <c r="AI816" i="1" a="1"/>
  <c r="AI816" i="1" s="1"/>
  <c r="V819" i="1"/>
  <c r="U819" i="1"/>
  <c r="AG824" i="1"/>
  <c r="AI824" i="1" a="1"/>
  <c r="AI824" i="1" s="1"/>
  <c r="Z825" i="1"/>
  <c r="AH825" i="1" s="1"/>
  <c r="AA825" i="1"/>
  <c r="Y825" i="1"/>
  <c r="AA840" i="1"/>
  <c r="Z840" i="1"/>
  <c r="AH840" i="1" s="1"/>
  <c r="Y840" i="1"/>
  <c r="AK704" i="1"/>
  <c r="AL708" i="1" a="1"/>
  <c r="AL708" i="1" s="1"/>
  <c r="AK725" i="1"/>
  <c r="AM735" i="1"/>
  <c r="AN735" i="1"/>
  <c r="U756" i="1"/>
  <c r="AL756" i="1" a="1"/>
  <c r="AL756" i="1" s="1"/>
  <c r="V758" i="1"/>
  <c r="U758" i="1"/>
  <c r="AL758" i="1" a="1"/>
  <c r="AL758" i="1" s="1"/>
  <c r="AA760" i="1"/>
  <c r="Y760" i="1"/>
  <c r="V765" i="1"/>
  <c r="U765" i="1"/>
  <c r="Z771" i="1"/>
  <c r="AH771" i="1" s="1"/>
  <c r="AA771" i="1"/>
  <c r="Y772" i="1"/>
  <c r="AA772" i="1"/>
  <c r="AK776" i="1"/>
  <c r="AL780" i="1" a="1"/>
  <c r="AL780" i="1" s="1"/>
  <c r="V780" i="1"/>
  <c r="U780" i="1"/>
  <c r="AA795" i="1"/>
  <c r="Z795" i="1"/>
  <c r="AH795" i="1" s="1"/>
  <c r="Y795" i="1"/>
  <c r="AN818" i="1"/>
  <c r="AM818" i="1"/>
  <c r="AI849" i="1" a="1"/>
  <c r="AI849" i="1" s="1"/>
  <c r="AG849" i="1"/>
  <c r="AL832" i="1" a="1"/>
  <c r="AL832" i="1" s="1"/>
  <c r="AK832" i="1"/>
  <c r="V832" i="1"/>
  <c r="U832" i="1"/>
  <c r="AK838" i="1"/>
  <c r="Z850" i="1"/>
  <c r="AH850" i="1" s="1"/>
  <c r="Y850" i="1"/>
  <c r="Z894" i="1"/>
  <c r="AH894" i="1" s="1"/>
  <c r="Y894" i="1"/>
  <c r="AK789" i="1"/>
  <c r="AK797" i="1"/>
  <c r="Z800" i="1"/>
  <c r="AH800" i="1" s="1"/>
  <c r="AK807" i="1"/>
  <c r="U814" i="1"/>
  <c r="AL814" i="1" a="1"/>
  <c r="AL814" i="1" s="1"/>
  <c r="AK817" i="1"/>
  <c r="AA819" i="1"/>
  <c r="V820" i="1"/>
  <c r="AK820" i="1"/>
  <c r="AL820" i="1" a="1"/>
  <c r="AL820" i="1" s="1"/>
  <c r="AG823" i="1"/>
  <c r="V835" i="1"/>
  <c r="U835" i="1"/>
  <c r="AK835" i="1"/>
  <c r="AN839" i="1"/>
  <c r="AM839" i="1"/>
  <c r="V844" i="1"/>
  <c r="AL844" i="1" a="1"/>
  <c r="AL844" i="1" s="1"/>
  <c r="AN853" i="1"/>
  <c r="AM853" i="1"/>
  <c r="AA854" i="1"/>
  <c r="Z854" i="1"/>
  <c r="AH854" i="1" s="1"/>
  <c r="Y854" i="1"/>
  <c r="AN856" i="1"/>
  <c r="AM856" i="1"/>
  <c r="U869" i="1"/>
  <c r="V869" i="1"/>
  <c r="AK869" i="1"/>
  <c r="AL869" i="1" a="1"/>
  <c r="AL869" i="1" s="1"/>
  <c r="AA871" i="1"/>
  <c r="Z871" i="1"/>
  <c r="AH871" i="1" s="1"/>
  <c r="Y871" i="1"/>
  <c r="Z885" i="1"/>
  <c r="AH885" i="1" s="1"/>
  <c r="AG885" i="1" s="1"/>
  <c r="AA885" i="1"/>
  <c r="Y885" i="1"/>
  <c r="AK743" i="1"/>
  <c r="Z762" i="1"/>
  <c r="AH762" i="1" s="1"/>
  <c r="AG762" i="1" s="1"/>
  <c r="Y762" i="1"/>
  <c r="AN763" i="1"/>
  <c r="AM763" i="1"/>
  <c r="AA782" i="1"/>
  <c r="Z782" i="1"/>
  <c r="AH782" i="1" s="1"/>
  <c r="Y783" i="1"/>
  <c r="Z784" i="1"/>
  <c r="AH784" i="1" s="1"/>
  <c r="AI788" i="1" a="1"/>
  <c r="AI788" i="1" s="1"/>
  <c r="AG788" i="1"/>
  <c r="Z789" i="1"/>
  <c r="AH789" i="1" s="1"/>
  <c r="AL792" i="1" a="1"/>
  <c r="AL792" i="1" s="1"/>
  <c r="V792" i="1"/>
  <c r="U792" i="1"/>
  <c r="Y796" i="1"/>
  <c r="V802" i="1"/>
  <c r="AK802" i="1"/>
  <c r="Z810" i="1"/>
  <c r="AH810" i="1" s="1"/>
  <c r="Y810" i="1"/>
  <c r="V813" i="1"/>
  <c r="U813" i="1"/>
  <c r="AL813" i="1" a="1"/>
  <c r="AL813" i="1" s="1"/>
  <c r="V821" i="1"/>
  <c r="U821" i="1"/>
  <c r="U822" i="1"/>
  <c r="AL822" i="1" a="1"/>
  <c r="AL822" i="1" s="1"/>
  <c r="V822" i="1"/>
  <c r="AN835" i="1"/>
  <c r="AM835" i="1"/>
  <c r="V837" i="1"/>
  <c r="U837" i="1"/>
  <c r="AK837" i="1"/>
  <c r="U844" i="1"/>
  <c r="Z847" i="1"/>
  <c r="AH847" i="1" s="1"/>
  <c r="Y847" i="1"/>
  <c r="AA855" i="1"/>
  <c r="Z855" i="1"/>
  <c r="AH855" i="1" s="1"/>
  <c r="Y855" i="1"/>
  <c r="V858" i="1"/>
  <c r="U858" i="1"/>
  <c r="AL858" i="1" a="1"/>
  <c r="AL858" i="1" s="1"/>
  <c r="AI858" i="1" a="1"/>
  <c r="AI858" i="1" s="1"/>
  <c r="AG858" i="1"/>
  <c r="AL863" i="1" a="1"/>
  <c r="AL863" i="1" s="1"/>
  <c r="V863" i="1"/>
  <c r="U863" i="1"/>
  <c r="AK715" i="1"/>
  <c r="AK723" i="1"/>
  <c r="Z737" i="1"/>
  <c r="AH737" i="1" s="1"/>
  <c r="Y737" i="1"/>
  <c r="AL747" i="1" a="1"/>
  <c r="AL747" i="1" s="1"/>
  <c r="V747" i="1"/>
  <c r="AK749" i="1"/>
  <c r="AK767" i="1"/>
  <c r="V778" i="1"/>
  <c r="Y779" i="1"/>
  <c r="AK785" i="1"/>
  <c r="AA792" i="1"/>
  <c r="V798" i="1"/>
  <c r="V808" i="1"/>
  <c r="AL809" i="1" a="1"/>
  <c r="AL809" i="1" s="1"/>
  <c r="U809" i="1"/>
  <c r="AA818" i="1"/>
  <c r="Y818" i="1"/>
  <c r="AL821" i="1" a="1"/>
  <c r="AL821" i="1" s="1"/>
  <c r="V824" i="1"/>
  <c r="U824" i="1"/>
  <c r="AL824" i="1" a="1"/>
  <c r="AL824" i="1" s="1"/>
  <c r="AM825" i="1"/>
  <c r="AI832" i="1" a="1"/>
  <c r="AI832" i="1" s="1"/>
  <c r="AN836" i="1"/>
  <c r="AM836" i="1"/>
  <c r="Z837" i="1"/>
  <c r="AH837" i="1" s="1"/>
  <c r="Y837" i="1"/>
  <c r="AL841" i="1" a="1"/>
  <c r="AL841" i="1" s="1"/>
  <c r="AN855" i="1"/>
  <c r="AM855" i="1"/>
  <c r="AM874" i="1"/>
  <c r="AN874" i="1"/>
  <c r="Y778" i="1"/>
  <c r="AA778" i="1"/>
  <c r="Z778" i="1"/>
  <c r="AH778" i="1" s="1"/>
  <c r="V785" i="1"/>
  <c r="AL785" i="1" a="1"/>
  <c r="AL785" i="1" s="1"/>
  <c r="AK793" i="1"/>
  <c r="AG796" i="1"/>
  <c r="AI796" i="1" a="1"/>
  <c r="AI796" i="1" s="1"/>
  <c r="AA797" i="1"/>
  <c r="Y797" i="1"/>
  <c r="Y802" i="1"/>
  <c r="AA802" i="1"/>
  <c r="Z802" i="1"/>
  <c r="AH802" i="1" s="1"/>
  <c r="AK808" i="1"/>
  <c r="AA813" i="1"/>
  <c r="Z813" i="1"/>
  <c r="AH813" i="1" s="1"/>
  <c r="Z814" i="1"/>
  <c r="AH814" i="1" s="1"/>
  <c r="AA814" i="1"/>
  <c r="Z828" i="1"/>
  <c r="AH828" i="1" s="1"/>
  <c r="Y828" i="1"/>
  <c r="AA829" i="1"/>
  <c r="Z829" i="1"/>
  <c r="AH829" i="1" s="1"/>
  <c r="AL830" i="1" a="1"/>
  <c r="AL830" i="1" s="1"/>
  <c r="V830" i="1"/>
  <c r="U830" i="1"/>
  <c r="AA831" i="1"/>
  <c r="Z831" i="1"/>
  <c r="AH831" i="1" s="1"/>
  <c r="AG831" i="1" s="1"/>
  <c r="AG839" i="1"/>
  <c r="U846" i="1"/>
  <c r="AL846" i="1" a="1"/>
  <c r="AL846" i="1" s="1"/>
  <c r="AK846" i="1"/>
  <c r="AI783" i="1" a="1"/>
  <c r="AI783" i="1" s="1"/>
  <c r="U785" i="1"/>
  <c r="U793" i="1"/>
  <c r="Z799" i="1"/>
  <c r="AH799" i="1" s="1"/>
  <c r="V801" i="1"/>
  <c r="U801" i="1"/>
  <c r="U803" i="1"/>
  <c r="AK815" i="1"/>
  <c r="AM823" i="1"/>
  <c r="AN823" i="1"/>
  <c r="AL840" i="1" a="1"/>
  <c r="AL840" i="1" s="1"/>
  <c r="V840" i="1"/>
  <c r="AM854" i="1"/>
  <c r="AN854" i="1"/>
  <c r="U859" i="1"/>
  <c r="V859" i="1"/>
  <c r="AA861" i="1"/>
  <c r="Y861" i="1"/>
  <c r="Z861" i="1"/>
  <c r="AH861" i="1" s="1"/>
  <c r="AK850" i="1"/>
  <c r="AK859" i="1"/>
  <c r="AL867" i="1" a="1"/>
  <c r="AL867" i="1" s="1"/>
  <c r="V867" i="1"/>
  <c r="Z868" i="1"/>
  <c r="AH868" i="1" s="1"/>
  <c r="AA868" i="1"/>
  <c r="AN886" i="1"/>
  <c r="AM886" i="1"/>
  <c r="Z904" i="1"/>
  <c r="AH904" i="1" s="1"/>
  <c r="AG904" i="1" s="1"/>
  <c r="AA904" i="1"/>
  <c r="Y904" i="1"/>
  <c r="AK826" i="1"/>
  <c r="Y849" i="1"/>
  <c r="AA849" i="1"/>
  <c r="AL851" i="1" a="1"/>
  <c r="AL851" i="1" s="1"/>
  <c r="V851" i="1"/>
  <c r="AK852" i="1"/>
  <c r="V854" i="1"/>
  <c r="AL857" i="1" a="1"/>
  <c r="AL857" i="1" s="1"/>
  <c r="AK858" i="1"/>
  <c r="AG867" i="1"/>
  <c r="AI867" i="1" a="1"/>
  <c r="AI867" i="1" s="1"/>
  <c r="Y898" i="1"/>
  <c r="AA898" i="1"/>
  <c r="Z898" i="1"/>
  <c r="AH898" i="1" s="1"/>
  <c r="AA911" i="1"/>
  <c r="Y911" i="1"/>
  <c r="Z911" i="1"/>
  <c r="AH911" i="1" s="1"/>
  <c r="AA834" i="1"/>
  <c r="Y834" i="1"/>
  <c r="AK845" i="1"/>
  <c r="AL852" i="1" a="1"/>
  <c r="AL852" i="1" s="1"/>
  <c r="AG860" i="1"/>
  <c r="AI860" i="1" a="1"/>
  <c r="AI860" i="1" s="1"/>
  <c r="V865" i="1"/>
  <c r="AL865" i="1" a="1"/>
  <c r="AL865" i="1" s="1"/>
  <c r="U865" i="1"/>
  <c r="AL873" i="1" a="1"/>
  <c r="AL873" i="1" s="1"/>
  <c r="V873" i="1"/>
  <c r="AM876" i="1"/>
  <c r="AN876" i="1"/>
  <c r="AG880" i="1"/>
  <c r="AI880" i="1" a="1"/>
  <c r="AI880" i="1" s="1"/>
  <c r="U909" i="1"/>
  <c r="V909" i="1"/>
  <c r="AL909" i="1" a="1"/>
  <c r="AL909" i="1" s="1"/>
  <c r="AK909" i="1"/>
  <c r="AN862" i="1"/>
  <c r="AM862" i="1"/>
  <c r="AA863" i="1"/>
  <c r="Z863" i="1"/>
  <c r="AH863" i="1" s="1"/>
  <c r="AN868" i="1"/>
  <c r="AM868" i="1"/>
  <c r="AI869" i="1" a="1"/>
  <c r="AI869" i="1" s="1"/>
  <c r="AG869" i="1"/>
  <c r="AN908" i="1"/>
  <c r="AM908" i="1"/>
  <c r="AA859" i="1"/>
  <c r="Z859" i="1"/>
  <c r="AH859" i="1" s="1"/>
  <c r="AN861" i="1"/>
  <c r="AM861" i="1"/>
  <c r="Z862" i="1"/>
  <c r="AH862" i="1" s="1"/>
  <c r="AA865" i="1"/>
  <c r="Y865" i="1"/>
  <c r="AL896" i="1" a="1"/>
  <c r="AL896" i="1" s="1"/>
  <c r="U896" i="1"/>
  <c r="V896" i="1"/>
  <c r="AA807" i="1"/>
  <c r="AA811" i="1"/>
  <c r="Z852" i="1"/>
  <c r="AH852" i="1" s="1"/>
  <c r="Z856" i="1"/>
  <c r="AH856" i="1" s="1"/>
  <c r="Y856" i="1"/>
  <c r="Y858" i="1"/>
  <c r="AA858" i="1"/>
  <c r="AL860" i="1" a="1"/>
  <c r="AL860" i="1" s="1"/>
  <c r="U860" i="1"/>
  <c r="AA862" i="1"/>
  <c r="AK863" i="1"/>
  <c r="AG865" i="1"/>
  <c r="Y868" i="1"/>
  <c r="AI873" i="1" a="1"/>
  <c r="AI873" i="1" s="1"/>
  <c r="AG873" i="1"/>
  <c r="AK738" i="1"/>
  <c r="U786" i="1"/>
  <c r="AL786" i="1" a="1"/>
  <c r="AL786" i="1" s="1"/>
  <c r="AA790" i="1"/>
  <c r="Y790" i="1"/>
  <c r="AL829" i="1" a="1"/>
  <c r="AL829" i="1" s="1"/>
  <c r="AK833" i="1"/>
  <c r="AK834" i="1"/>
  <c r="AK841" i="1"/>
  <c r="AK854" i="1"/>
  <c r="Y857" i="1"/>
  <c r="Z857" i="1"/>
  <c r="AH857" i="1" s="1"/>
  <c r="AK867" i="1"/>
  <c r="AG872" i="1"/>
  <c r="AL879" i="1" a="1"/>
  <c r="AL879" i="1" s="1"/>
  <c r="V879" i="1"/>
  <c r="U879" i="1"/>
  <c r="Z882" i="1"/>
  <c r="AH882" i="1" s="1"/>
  <c r="AA882" i="1"/>
  <c r="Y882" i="1"/>
  <c r="AI887" i="1" a="1"/>
  <c r="AI887" i="1" s="1"/>
  <c r="AG887" i="1"/>
  <c r="AI893" i="1" a="1"/>
  <c r="AI893" i="1" s="1"/>
  <c r="AG893" i="1"/>
  <c r="Z878" i="1"/>
  <c r="AH878" i="1" s="1"/>
  <c r="Y896" i="1"/>
  <c r="AA896" i="1"/>
  <c r="Z896" i="1"/>
  <c r="AH896" i="1" s="1"/>
  <c r="AM899" i="1"/>
  <c r="AN899" i="1"/>
  <c r="AI909" i="1" a="1"/>
  <c r="AI909" i="1" s="1"/>
  <c r="AG909" i="1"/>
  <c r="Y867" i="1"/>
  <c r="AA867" i="1"/>
  <c r="AA875" i="1"/>
  <c r="Y875" i="1"/>
  <c r="Z877" i="1"/>
  <c r="AH877" i="1" s="1"/>
  <c r="Y877" i="1"/>
  <c r="AA881" i="1"/>
  <c r="Z881" i="1"/>
  <c r="AH881" i="1" s="1"/>
  <c r="V884" i="1"/>
  <c r="U884" i="1"/>
  <c r="AL884" i="1" a="1"/>
  <c r="AL884" i="1" s="1"/>
  <c r="AM889" i="1"/>
  <c r="AN889" i="1"/>
  <c r="AG890" i="1"/>
  <c r="AI890" i="1" a="1"/>
  <c r="AI890" i="1" s="1"/>
  <c r="AN895" i="1"/>
  <c r="AM895" i="1"/>
  <c r="V902" i="1"/>
  <c r="AL902" i="1" a="1"/>
  <c r="AL902" i="1" s="1"/>
  <c r="U902" i="1"/>
  <c r="AL907" i="1" a="1"/>
  <c r="AL907" i="1" s="1"/>
  <c r="U908" i="1"/>
  <c r="V908" i="1"/>
  <c r="V866" i="1"/>
  <c r="AL866" i="1" a="1"/>
  <c r="AL866" i="1" s="1"/>
  <c r="AK870" i="1"/>
  <c r="Z884" i="1"/>
  <c r="AH884" i="1" s="1"/>
  <c r="Y884" i="1"/>
  <c r="AA884" i="1"/>
  <c r="AI886" i="1" a="1"/>
  <c r="AI886" i="1" s="1"/>
  <c r="AG886" i="1"/>
  <c r="U870" i="1"/>
  <c r="AL870" i="1" a="1"/>
  <c r="AL870" i="1" s="1"/>
  <c r="V870" i="1"/>
  <c r="AG874" i="1"/>
  <c r="AI874" i="1" a="1"/>
  <c r="AI874" i="1" s="1"/>
  <c r="U893" i="1"/>
  <c r="AL893" i="1" a="1"/>
  <c r="AL893" i="1" s="1"/>
  <c r="V893" i="1"/>
  <c r="AM898" i="1"/>
  <c r="AN898" i="1"/>
  <c r="AG899" i="1"/>
  <c r="AI899" i="1" a="1"/>
  <c r="AI899" i="1" s="1"/>
  <c r="V907" i="1"/>
  <c r="AA918" i="1"/>
  <c r="Y918" i="1"/>
  <c r="Z918" i="1"/>
  <c r="AH918" i="1" s="1"/>
  <c r="AN936" i="1"/>
  <c r="AM936" i="1"/>
  <c r="AL891" i="1" a="1"/>
  <c r="AL891" i="1" s="1"/>
  <c r="V891" i="1"/>
  <c r="U891" i="1"/>
  <c r="AG892" i="1"/>
  <c r="AI892" i="1" a="1"/>
  <c r="AI892" i="1" s="1"/>
  <c r="AA897" i="1"/>
  <c r="Z897" i="1"/>
  <c r="AH897" i="1" s="1"/>
  <c r="Y897" i="1"/>
  <c r="Y910" i="1"/>
  <c r="Z910" i="1"/>
  <c r="AH910" i="1" s="1"/>
  <c r="AA910" i="1"/>
  <c r="AL875" i="1" a="1"/>
  <c r="AL875" i="1" s="1"/>
  <c r="U875" i="1"/>
  <c r="AK877" i="1"/>
  <c r="AL878" i="1" a="1"/>
  <c r="AL878" i="1" s="1"/>
  <c r="U878" i="1"/>
  <c r="AK879" i="1"/>
  <c r="AK884" i="1"/>
  <c r="AA888" i="1"/>
  <c r="Y888" i="1"/>
  <c r="Z888" i="1"/>
  <c r="AH888" i="1" s="1"/>
  <c r="Z895" i="1"/>
  <c r="AH895" i="1" s="1"/>
  <c r="AA895" i="1"/>
  <c r="AA864" i="1"/>
  <c r="Z864" i="1"/>
  <c r="AH864" i="1" s="1"/>
  <c r="Z866" i="1"/>
  <c r="AH866" i="1" s="1"/>
  <c r="Y866" i="1"/>
  <c r="Y870" i="1"/>
  <c r="AA870" i="1"/>
  <c r="V874" i="1"/>
  <c r="AK874" i="1"/>
  <c r="V875" i="1"/>
  <c r="U877" i="1"/>
  <c r="AL877" i="1" a="1"/>
  <c r="AL877" i="1" s="1"/>
  <c r="V878" i="1"/>
  <c r="Y879" i="1"/>
  <c r="AN881" i="1"/>
  <c r="AN882" i="1"/>
  <c r="U892" i="1"/>
  <c r="AL892" i="1" a="1"/>
  <c r="AL892" i="1" s="1"/>
  <c r="V892" i="1"/>
  <c r="AK892" i="1"/>
  <c r="AK902" i="1"/>
  <c r="U882" i="1"/>
  <c r="AL888" i="1" a="1"/>
  <c r="AL888" i="1" s="1"/>
  <c r="AA891" i="1"/>
  <c r="Y891" i="1"/>
  <c r="AK894" i="1"/>
  <c r="AG900" i="1"/>
  <c r="AA901" i="1"/>
  <c r="U904" i="1"/>
  <c r="AL905" i="1" a="1"/>
  <c r="AL905" i="1" s="1"/>
  <c r="V905" i="1"/>
  <c r="U911" i="1"/>
  <c r="AL911" i="1" a="1"/>
  <c r="AL911" i="1" s="1"/>
  <c r="AK911" i="1"/>
  <c r="AN913" i="1"/>
  <c r="AM913" i="1"/>
  <c r="AA926" i="1"/>
  <c r="Z926" i="1"/>
  <c r="AH926" i="1" s="1"/>
  <c r="Y903" i="1"/>
  <c r="Z903" i="1"/>
  <c r="AH903" i="1" s="1"/>
  <c r="V910" i="1"/>
  <c r="AK910" i="1"/>
  <c r="U910" i="1"/>
  <c r="AL910" i="1" a="1"/>
  <c r="AL910" i="1" s="1"/>
  <c r="Z914" i="1"/>
  <c r="AH914" i="1" s="1"/>
  <c r="AA914" i="1"/>
  <c r="U920" i="1"/>
  <c r="AL920" i="1" a="1"/>
  <c r="AL920" i="1" s="1"/>
  <c r="V920" i="1"/>
  <c r="U889" i="1"/>
  <c r="AL890" i="1" a="1"/>
  <c r="AL890" i="1" s="1"/>
  <c r="U890" i="1"/>
  <c r="AI891" i="1" a="1"/>
  <c r="AI891" i="1" s="1"/>
  <c r="AA893" i="1"/>
  <c r="Y893" i="1"/>
  <c r="U895" i="1"/>
  <c r="U899" i="1"/>
  <c r="AM912" i="1"/>
  <c r="AN915" i="1"/>
  <c r="AM915" i="1"/>
  <c r="AG921" i="1"/>
  <c r="AI921" i="1" a="1"/>
  <c r="AI921" i="1" s="1"/>
  <c r="V937" i="1"/>
  <c r="U937" i="1"/>
  <c r="AL937" i="1" a="1"/>
  <c r="AL937" i="1" s="1"/>
  <c r="AK937" i="1"/>
  <c r="AA916" i="1"/>
  <c r="Z916" i="1"/>
  <c r="AH916" i="1" s="1"/>
  <c r="U925" i="1"/>
  <c r="AL925" i="1" a="1"/>
  <c r="AL925" i="1" s="1"/>
  <c r="V929" i="1"/>
  <c r="AL929" i="1" a="1"/>
  <c r="AL929" i="1" s="1"/>
  <c r="U929" i="1"/>
  <c r="AK929" i="1"/>
  <c r="AL872" i="1" a="1"/>
  <c r="AL872" i="1" s="1"/>
  <c r="U872" i="1"/>
  <c r="AA883" i="1"/>
  <c r="AL883" i="1" a="1"/>
  <c r="AL883" i="1" s="1"/>
  <c r="AA887" i="1"/>
  <c r="AL887" i="1" a="1"/>
  <c r="AL887" i="1" s="1"/>
  <c r="AA890" i="1"/>
  <c r="AK896" i="1"/>
  <c r="AA908" i="1"/>
  <c r="Y909" i="1"/>
  <c r="AA909" i="1"/>
  <c r="V919" i="1"/>
  <c r="AL919" i="1" a="1"/>
  <c r="AL919" i="1" s="1"/>
  <c r="U919" i="1"/>
  <c r="AM928" i="1"/>
  <c r="AN928" i="1"/>
  <c r="U868" i="1"/>
  <c r="AM871" i="1"/>
  <c r="V872" i="1"/>
  <c r="V881" i="1"/>
  <c r="AK893" i="1"/>
  <c r="V897" i="1"/>
  <c r="AL897" i="1" a="1"/>
  <c r="AL897" i="1" s="1"/>
  <c r="Z902" i="1"/>
  <c r="AH902" i="1" s="1"/>
  <c r="AN906" i="1"/>
  <c r="U914" i="1"/>
  <c r="V914" i="1"/>
  <c r="AL914" i="1" a="1"/>
  <c r="AL914" i="1" s="1"/>
  <c r="Z915" i="1"/>
  <c r="AH915" i="1" s="1"/>
  <c r="Y915" i="1"/>
  <c r="AG928" i="1"/>
  <c r="AI928" i="1" a="1"/>
  <c r="AI928" i="1" s="1"/>
  <c r="Y931" i="1"/>
  <c r="Z931" i="1"/>
  <c r="AH931" i="1" s="1"/>
  <c r="AA931" i="1"/>
  <c r="U885" i="1"/>
  <c r="AL885" i="1" a="1"/>
  <c r="AL885" i="1" s="1"/>
  <c r="AG901" i="1"/>
  <c r="AI901" i="1" a="1"/>
  <c r="AI901" i="1" s="1"/>
  <c r="AM901" i="1"/>
  <c r="AN901" i="1"/>
  <c r="AK904" i="1"/>
  <c r="AI908" i="1" a="1"/>
  <c r="AI908" i="1" s="1"/>
  <c r="AG908" i="1"/>
  <c r="AM916" i="1"/>
  <c r="AN916" i="1"/>
  <c r="AG917" i="1"/>
  <c r="AI917" i="1" a="1"/>
  <c r="AI917" i="1" s="1"/>
  <c r="AM918" i="1"/>
  <c r="AN918" i="1"/>
  <c r="Z919" i="1"/>
  <c r="AH919" i="1" s="1"/>
  <c r="AA919" i="1"/>
  <c r="Y919" i="1"/>
  <c r="AL917" i="1" a="1"/>
  <c r="AL917" i="1" s="1"/>
  <c r="V917" i="1"/>
  <c r="U917" i="1"/>
  <c r="Y922" i="1"/>
  <c r="AA922" i="1"/>
  <c r="Z922" i="1"/>
  <c r="AH922" i="1" s="1"/>
  <c r="AK925" i="1"/>
  <c r="AG934" i="1"/>
  <c r="AI934" i="1" a="1"/>
  <c r="AI934" i="1" s="1"/>
  <c r="AN940" i="1"/>
  <c r="AM940" i="1"/>
  <c r="U926" i="1"/>
  <c r="AL926" i="1" a="1"/>
  <c r="AL926" i="1" s="1"/>
  <c r="AK926" i="1"/>
  <c r="V926" i="1"/>
  <c r="AI936" i="1" a="1"/>
  <c r="AI936" i="1" s="1"/>
  <c r="AG936" i="1"/>
  <c r="AL939" i="1" a="1"/>
  <c r="AL939" i="1" s="1"/>
  <c r="AA941" i="1"/>
  <c r="Z941" i="1"/>
  <c r="AH941" i="1" s="1"/>
  <c r="AL945" i="1" a="1"/>
  <c r="AL945" i="1" s="1"/>
  <c r="V945" i="1"/>
  <c r="U945" i="1"/>
  <c r="AK914" i="1"/>
  <c r="V924" i="1"/>
  <c r="AL924" i="1" a="1"/>
  <c r="AL924" i="1" s="1"/>
  <c r="AG930" i="1"/>
  <c r="V938" i="1"/>
  <c r="AL938" i="1" a="1"/>
  <c r="AL938" i="1" s="1"/>
  <c r="U938" i="1"/>
  <c r="AG939" i="1"/>
  <c r="AI939" i="1" a="1"/>
  <c r="AI939" i="1" s="1"/>
  <c r="AI938" i="1" a="1"/>
  <c r="AI938" i="1" s="1"/>
  <c r="AG938" i="1"/>
  <c r="AN957" i="1"/>
  <c r="AM957" i="1"/>
  <c r="V900" i="1"/>
  <c r="V903" i="1"/>
  <c r="AK933" i="1"/>
  <c r="AN934" i="1"/>
  <c r="AM921" i="1"/>
  <c r="AN921" i="1"/>
  <c r="AA924" i="1"/>
  <c r="Y924" i="1"/>
  <c r="Z924" i="1"/>
  <c r="AH924" i="1" s="1"/>
  <c r="AA925" i="1"/>
  <c r="Z925" i="1"/>
  <c r="AH925" i="1" s="1"/>
  <c r="AA954" i="1"/>
  <c r="Z954" i="1"/>
  <c r="AH954" i="1" s="1"/>
  <c r="Y954" i="1"/>
  <c r="AG955" i="1"/>
  <c r="AI955" i="1" a="1"/>
  <c r="AI955" i="1" s="1"/>
  <c r="U918" i="1"/>
  <c r="V918" i="1"/>
  <c r="AK920" i="1"/>
  <c r="AI923" i="1" a="1"/>
  <c r="AI923" i="1" s="1"/>
  <c r="AG923" i="1"/>
  <c r="AN927" i="1"/>
  <c r="AM927" i="1"/>
  <c r="AL933" i="1" a="1"/>
  <c r="AL933" i="1" s="1"/>
  <c r="V933" i="1"/>
  <c r="U933" i="1"/>
  <c r="AI937" i="1" a="1"/>
  <c r="AI937" i="1" s="1"/>
  <c r="AA943" i="1"/>
  <c r="Z943" i="1"/>
  <c r="AH943" i="1" s="1"/>
  <c r="Y943" i="1"/>
  <c r="AG944" i="1"/>
  <c r="AI944" i="1" a="1"/>
  <c r="AI944" i="1" s="1"/>
  <c r="Y949" i="1"/>
  <c r="AA949" i="1"/>
  <c r="Z949" i="1"/>
  <c r="AH949" i="1" s="1"/>
  <c r="AA932" i="1"/>
  <c r="Z932" i="1"/>
  <c r="AH932" i="1" s="1"/>
  <c r="Y932" i="1"/>
  <c r="AA942" i="1"/>
  <c r="Z942" i="1"/>
  <c r="AH942" i="1" s="1"/>
  <c r="V958" i="1"/>
  <c r="AL958" i="1" a="1"/>
  <c r="AL958" i="1" s="1"/>
  <c r="U958" i="1"/>
  <c r="AK955" i="1"/>
  <c r="AL955" i="1" a="1"/>
  <c r="AL955" i="1" s="1"/>
  <c r="V955" i="1"/>
  <c r="U955" i="1"/>
  <c r="AI958" i="1" a="1"/>
  <c r="AI958" i="1" s="1"/>
  <c r="AG958" i="1"/>
  <c r="AL923" i="1" a="1"/>
  <c r="AL923" i="1" s="1"/>
  <c r="AG933" i="1"/>
  <c r="AA934" i="1"/>
  <c r="AI940" i="1" a="1"/>
  <c r="AI940" i="1" s="1"/>
  <c r="AG940" i="1"/>
  <c r="V947" i="1"/>
  <c r="U947" i="1"/>
  <c r="AL947" i="1" a="1"/>
  <c r="AL947" i="1" s="1"/>
  <c r="AL930" i="1" a="1"/>
  <c r="AL930" i="1" s="1"/>
  <c r="V930" i="1"/>
  <c r="AK930" i="1"/>
  <c r="AL932" i="1" a="1"/>
  <c r="AL932" i="1" s="1"/>
  <c r="V932" i="1"/>
  <c r="Y935" i="1"/>
  <c r="Z935" i="1"/>
  <c r="AH935" i="1" s="1"/>
  <c r="AK958" i="1"/>
  <c r="Z920" i="1"/>
  <c r="AH920" i="1" s="1"/>
  <c r="Z929" i="1"/>
  <c r="AH929" i="1" s="1"/>
  <c r="Y929" i="1"/>
  <c r="U930" i="1"/>
  <c r="U932" i="1"/>
  <c r="Y940" i="1"/>
  <c r="AA940" i="1"/>
  <c r="AM941" i="1"/>
  <c r="AI953" i="1" a="1"/>
  <c r="AI953" i="1" s="1"/>
  <c r="AG953" i="1"/>
  <c r="AA930" i="1"/>
  <c r="AK932" i="1"/>
  <c r="Z950" i="1"/>
  <c r="AH950" i="1" s="1"/>
  <c r="AK954" i="1"/>
  <c r="V954" i="1"/>
  <c r="AL954" i="1" a="1"/>
  <c r="AL954" i="1" s="1"/>
  <c r="AK957" i="1"/>
  <c r="V957" i="1"/>
  <c r="U957" i="1"/>
  <c r="AI959" i="1" a="1"/>
  <c r="AI959" i="1" s="1"/>
  <c r="AG959" i="1"/>
  <c r="AG970" i="1"/>
  <c r="AI970" i="1" a="1"/>
  <c r="AI970" i="1" s="1"/>
  <c r="AG980" i="1"/>
  <c r="AI980" i="1" a="1"/>
  <c r="AI980" i="1" s="1"/>
  <c r="AK938" i="1"/>
  <c r="AK945" i="1"/>
  <c r="AK947" i="1"/>
  <c r="Z951" i="1"/>
  <c r="AH951" i="1" s="1"/>
  <c r="Y951" i="1"/>
  <c r="AG960" i="1"/>
  <c r="AI960" i="1" a="1"/>
  <c r="AI960" i="1" s="1"/>
  <c r="Y966" i="1"/>
  <c r="AA966" i="1"/>
  <c r="Z966" i="1"/>
  <c r="AH966" i="1" s="1"/>
  <c r="AN967" i="1"/>
  <c r="AM967" i="1"/>
  <c r="AK946" i="1"/>
  <c r="AL946" i="1" a="1"/>
  <c r="AL946" i="1" s="1"/>
  <c r="U946" i="1"/>
  <c r="V949" i="1"/>
  <c r="AL949" i="1" a="1"/>
  <c r="AL949" i="1" s="1"/>
  <c r="U949" i="1"/>
  <c r="AN953" i="1"/>
  <c r="Z957" i="1"/>
  <c r="AH957" i="1" s="1"/>
  <c r="Y957" i="1"/>
  <c r="AA957" i="1"/>
  <c r="AL961" i="1" a="1"/>
  <c r="AL961" i="1" s="1"/>
  <c r="AK961" i="1"/>
  <c r="V961" i="1"/>
  <c r="Y977" i="1"/>
  <c r="Z977" i="1"/>
  <c r="AH977" i="1" s="1"/>
  <c r="AA977" i="1"/>
  <c r="AI992" i="1" a="1"/>
  <c r="AI992" i="1" s="1"/>
  <c r="AG992" i="1"/>
  <c r="U961" i="1"/>
  <c r="Z945" i="1"/>
  <c r="AH945" i="1" s="1"/>
  <c r="AA956" i="1"/>
  <c r="Z956" i="1"/>
  <c r="AH956" i="1" s="1"/>
  <c r="AG961" i="1"/>
  <c r="AI961" i="1" a="1"/>
  <c r="AI961" i="1" s="1"/>
  <c r="AA945" i="1"/>
  <c r="AA946" i="1"/>
  <c r="Z946" i="1"/>
  <c r="AH946" i="1" s="1"/>
  <c r="Y946" i="1"/>
  <c r="Z948" i="1"/>
  <c r="AH948" i="1" s="1"/>
  <c r="Y948" i="1"/>
  <c r="AA974" i="1"/>
  <c r="Z974" i="1"/>
  <c r="AH974" i="1" s="1"/>
  <c r="Y974" i="1"/>
  <c r="Y933" i="1"/>
  <c r="AA947" i="1"/>
  <c r="Z947" i="1"/>
  <c r="AH947" i="1" s="1"/>
  <c r="Y947" i="1"/>
  <c r="AK949" i="1"/>
  <c r="V950" i="1"/>
  <c r="U950" i="1"/>
  <c r="AL950" i="1" a="1"/>
  <c r="AL950" i="1" s="1"/>
  <c r="Y965" i="1"/>
  <c r="Z965" i="1"/>
  <c r="AH965" i="1" s="1"/>
  <c r="Z976" i="1"/>
  <c r="AH976" i="1" s="1"/>
  <c r="Y976" i="1"/>
  <c r="AA976" i="1"/>
  <c r="AN973" i="1"/>
  <c r="AM973" i="1"/>
  <c r="AI971" i="1" a="1"/>
  <c r="AI971" i="1" s="1"/>
  <c r="AG971" i="1"/>
  <c r="U973" i="1"/>
  <c r="U975" i="1"/>
  <c r="Z979" i="1"/>
  <c r="AH979" i="1" s="1"/>
  <c r="Y979" i="1"/>
  <c r="AI986" i="1" a="1"/>
  <c r="AI986" i="1" s="1"/>
  <c r="AG986" i="1"/>
  <c r="AA975" i="1"/>
  <c r="Y975" i="1"/>
  <c r="V964" i="1"/>
  <c r="U964" i="1"/>
  <c r="AL964" i="1" a="1"/>
  <c r="AL964" i="1" s="1"/>
  <c r="V967" i="1"/>
  <c r="U967" i="1"/>
  <c r="AG968" i="1"/>
  <c r="AI968" i="1" a="1"/>
  <c r="AI968" i="1" s="1"/>
  <c r="AL970" i="1" a="1"/>
  <c r="AL970" i="1" s="1"/>
  <c r="AK970" i="1"/>
  <c r="V970" i="1"/>
  <c r="AL971" i="1" a="1"/>
  <c r="AL971" i="1" s="1"/>
  <c r="V971" i="1"/>
  <c r="U971" i="1"/>
  <c r="AI987" i="1" a="1"/>
  <c r="AI987" i="1" s="1"/>
  <c r="AG987" i="1"/>
  <c r="AK965" i="1"/>
  <c r="U970" i="1"/>
  <c r="V978" i="1"/>
  <c r="U978" i="1"/>
  <c r="AI984" i="1" a="1"/>
  <c r="AI984" i="1" s="1"/>
  <c r="AG984" i="1"/>
  <c r="AG1009" i="1"/>
  <c r="AI1009" i="1" a="1"/>
  <c r="AI1009" i="1" s="1"/>
  <c r="AM952" i="1"/>
  <c r="AA958" i="1"/>
  <c r="AN962" i="1"/>
  <c r="AM962" i="1"/>
  <c r="AG964" i="1"/>
  <c r="V966" i="1"/>
  <c r="U966" i="1"/>
  <c r="AL966" i="1" a="1"/>
  <c r="AL966" i="1" s="1"/>
  <c r="Z967" i="1"/>
  <c r="AH967" i="1" s="1"/>
  <c r="AG969" i="1"/>
  <c r="AI969" i="1" a="1"/>
  <c r="AI969" i="1" s="1"/>
  <c r="AL978" i="1" a="1"/>
  <c r="AL978" i="1" s="1"/>
  <c r="AI981" i="1" a="1"/>
  <c r="AI981" i="1" s="1"/>
  <c r="AG981" i="1"/>
  <c r="AI985" i="1" a="1"/>
  <c r="AI985" i="1" s="1"/>
  <c r="AG985" i="1"/>
  <c r="U963" i="1"/>
  <c r="AL963" i="1" a="1"/>
  <c r="AL963" i="1" s="1"/>
  <c r="AK973" i="1"/>
  <c r="AN977" i="1"/>
  <c r="AM977" i="1"/>
  <c r="AI978" i="1" a="1"/>
  <c r="AI978" i="1" s="1"/>
  <c r="AG978" i="1"/>
  <c r="AA982" i="1"/>
  <c r="Z982" i="1"/>
  <c r="AH982" i="1" s="1"/>
  <c r="Y982" i="1"/>
  <c r="AL983" i="1" a="1"/>
  <c r="AL983" i="1" s="1"/>
  <c r="AK983" i="1"/>
  <c r="U983" i="1"/>
  <c r="V965" i="1"/>
  <c r="U965" i="1"/>
  <c r="AL965" i="1" a="1"/>
  <c r="AL965" i="1" s="1"/>
  <c r="U968" i="1"/>
  <c r="AL968" i="1" a="1"/>
  <c r="AL968" i="1" s="1"/>
  <c r="AL974" i="1" a="1"/>
  <c r="AL974" i="1" s="1"/>
  <c r="AK974" i="1"/>
  <c r="V974" i="1"/>
  <c r="U974" i="1"/>
  <c r="V975" i="1"/>
  <c r="AL975" i="1" a="1"/>
  <c r="AL975" i="1" s="1"/>
  <c r="V976" i="1"/>
  <c r="AL976" i="1" a="1"/>
  <c r="AL976" i="1" s="1"/>
  <c r="U976" i="1"/>
  <c r="Z1000" i="1"/>
  <c r="AH1000" i="1" s="1"/>
  <c r="AG1000" i="1" s="1"/>
  <c r="Y1000" i="1"/>
  <c r="AN1000" i="1"/>
  <c r="AM1000" i="1"/>
  <c r="AL1003" i="1" a="1"/>
  <c r="AL1003" i="1" s="1"/>
  <c r="V1003" i="1"/>
  <c r="U1003" i="1"/>
  <c r="AI994" i="1" a="1"/>
  <c r="AI994" i="1" s="1"/>
  <c r="AG994" i="1"/>
  <c r="AI996" i="1" a="1"/>
  <c r="AI996" i="1" s="1"/>
  <c r="AG996" i="1"/>
  <c r="AI998" i="1" a="1"/>
  <c r="AI998" i="1" s="1"/>
  <c r="AG998" i="1"/>
  <c r="Z999" i="1"/>
  <c r="AH999" i="1" s="1"/>
  <c r="Y999" i="1"/>
  <c r="AL1007" i="1" a="1"/>
  <c r="AL1007" i="1" s="1"/>
  <c r="V1007" i="1"/>
  <c r="U1007" i="1"/>
  <c r="Z973" i="1"/>
  <c r="AH973" i="1" s="1"/>
  <c r="Y973" i="1"/>
  <c r="AL990" i="1" a="1"/>
  <c r="AL990" i="1" s="1"/>
  <c r="V990" i="1"/>
  <c r="U990" i="1"/>
  <c r="AK990" i="1"/>
  <c r="AN989" i="1"/>
  <c r="AM989" i="1"/>
  <c r="U959" i="1"/>
  <c r="AA972" i="1"/>
  <c r="Z972" i="1"/>
  <c r="AH972" i="1" s="1"/>
  <c r="AI993" i="1" a="1"/>
  <c r="AI993" i="1" s="1"/>
  <c r="AG993" i="1"/>
  <c r="AI995" i="1" a="1"/>
  <c r="AI995" i="1" s="1"/>
  <c r="AG995" i="1"/>
  <c r="AI997" i="1" a="1"/>
  <c r="AI997" i="1" s="1"/>
  <c r="AG997" i="1"/>
  <c r="AK1003" i="1"/>
  <c r="AG1016" i="1"/>
  <c r="AI1016" i="1" a="1"/>
  <c r="AI1016" i="1" s="1"/>
  <c r="V959" i="1"/>
  <c r="AK971" i="1"/>
  <c r="U981" i="1"/>
  <c r="AL1001" i="1" a="1"/>
  <c r="AL1001" i="1" s="1"/>
  <c r="AK1001" i="1"/>
  <c r="V1001" i="1"/>
  <c r="U1001" i="1"/>
  <c r="AN988" i="1"/>
  <c r="AM988" i="1"/>
  <c r="AL1002" i="1" a="1"/>
  <c r="AL1002" i="1" s="1"/>
  <c r="AK1002" i="1"/>
  <c r="V1002" i="1"/>
  <c r="U1002" i="1"/>
  <c r="AI1014" i="1" a="1"/>
  <c r="AI1014" i="1" s="1"/>
  <c r="AG1014" i="1"/>
  <c r="AG1018" i="1"/>
  <c r="AI747" i="1" l="1" a="1"/>
  <c r="AI747" i="1" s="1"/>
  <c r="AG747" i="1"/>
  <c r="AM770" i="1"/>
  <c r="AN770" i="1"/>
  <c r="AG657" i="1"/>
  <c r="AI657" i="1" a="1"/>
  <c r="AI657" i="1" s="1"/>
  <c r="AG682" i="1"/>
  <c r="AI682" i="1" a="1"/>
  <c r="AI682" i="1" s="1"/>
  <c r="AI672" i="1" a="1"/>
  <c r="AI672" i="1" s="1"/>
  <c r="AG672" i="1"/>
  <c r="AM659" i="1"/>
  <c r="AN659" i="1"/>
  <c r="AM587" i="1"/>
  <c r="AN587" i="1"/>
  <c r="AM596" i="1"/>
  <c r="AN596" i="1"/>
  <c r="AG584" i="1"/>
  <c r="AI584" i="1" a="1"/>
  <c r="AI584" i="1" s="1"/>
  <c r="AM724" i="1"/>
  <c r="AN724" i="1"/>
  <c r="AN633" i="1"/>
  <c r="AM633" i="1"/>
  <c r="AG625" i="1"/>
  <c r="AI625" i="1" a="1"/>
  <c r="AI625" i="1" s="1"/>
  <c r="AN650" i="1"/>
  <c r="AM650" i="1"/>
  <c r="AM606" i="1"/>
  <c r="AN606" i="1"/>
  <c r="AN698" i="1"/>
  <c r="AM698" i="1"/>
  <c r="AG565" i="1"/>
  <c r="AI565" i="1" a="1"/>
  <c r="AI565" i="1" s="1"/>
  <c r="AG542" i="1"/>
  <c r="AI542" i="1" a="1"/>
  <c r="AI542" i="1" s="1"/>
  <c r="AG665" i="1"/>
  <c r="AI665" i="1" a="1"/>
  <c r="AI665" i="1" s="1"/>
  <c r="AN534" i="1"/>
  <c r="AM534" i="1"/>
  <c r="AI596" i="1" a="1"/>
  <c r="AI596" i="1" s="1"/>
  <c r="AG596" i="1"/>
  <c r="AG537" i="1"/>
  <c r="AI537" i="1" a="1"/>
  <c r="AI537" i="1" s="1"/>
  <c r="AN488" i="1"/>
  <c r="AM488" i="1"/>
  <c r="AN431" i="1"/>
  <c r="AM431" i="1"/>
  <c r="AM509" i="1"/>
  <c r="AN509" i="1"/>
  <c r="AI473" i="1" a="1"/>
  <c r="AI473" i="1" s="1"/>
  <c r="AG473" i="1"/>
  <c r="AM465" i="1"/>
  <c r="AN465" i="1"/>
  <c r="AM457" i="1"/>
  <c r="AN457" i="1"/>
  <c r="AG430" i="1"/>
  <c r="AI430" i="1" a="1"/>
  <c r="AI430" i="1" s="1"/>
  <c r="AI452" i="1" a="1"/>
  <c r="AI452" i="1" s="1"/>
  <c r="AG452" i="1"/>
  <c r="AG433" i="1"/>
  <c r="AI433" i="1" a="1"/>
  <c r="AI433" i="1" s="1"/>
  <c r="AG515" i="1"/>
  <c r="AI515" i="1" a="1"/>
  <c r="AI515" i="1" s="1"/>
  <c r="AG425" i="1"/>
  <c r="AI425" i="1" a="1"/>
  <c r="AI425" i="1" s="1"/>
  <c r="AN529" i="1"/>
  <c r="AM529" i="1"/>
  <c r="AG497" i="1"/>
  <c r="AI497" i="1" a="1"/>
  <c r="AI497" i="1" s="1"/>
  <c r="AM452" i="1"/>
  <c r="AN452" i="1"/>
  <c r="AI572" i="1" a="1"/>
  <c r="AI572" i="1" s="1"/>
  <c r="AG572" i="1"/>
  <c r="AI534" i="1" a="1"/>
  <c r="AI534" i="1" s="1"/>
  <c r="AG534" i="1"/>
  <c r="AN577" i="1"/>
  <c r="AM577" i="1"/>
  <c r="AN484" i="1"/>
  <c r="AM484" i="1"/>
  <c r="AN432" i="1"/>
  <c r="AM432" i="1"/>
  <c r="AI529" i="1" a="1"/>
  <c r="AI529" i="1" s="1"/>
  <c r="AG529" i="1"/>
  <c r="AI469" i="1" a="1"/>
  <c r="AI469" i="1" s="1"/>
  <c r="AG469" i="1"/>
  <c r="AG431" i="1"/>
  <c r="AI431" i="1" a="1"/>
  <c r="AI431" i="1" s="1"/>
  <c r="AN427" i="1"/>
  <c r="AM427" i="1"/>
  <c r="AN374" i="1"/>
  <c r="AM374" i="1"/>
  <c r="AM237" i="1"/>
  <c r="AN237" i="1"/>
  <c r="AM172" i="1"/>
  <c r="AN172" i="1"/>
  <c r="AG403" i="1"/>
  <c r="AI403" i="1" a="1"/>
  <c r="AI403" i="1" s="1"/>
  <c r="AM369" i="1"/>
  <c r="AN369" i="1"/>
  <c r="AI513" i="1" a="1"/>
  <c r="AI513" i="1" s="1"/>
  <c r="AG513" i="1"/>
  <c r="AG435" i="1"/>
  <c r="AI435" i="1" a="1"/>
  <c r="AI435" i="1" s="1"/>
  <c r="AI374" i="1" a="1"/>
  <c r="AI374" i="1" s="1"/>
  <c r="AG374" i="1"/>
  <c r="AM462" i="1"/>
  <c r="AN462" i="1"/>
  <c r="AI455" i="1" a="1"/>
  <c r="AI455" i="1" s="1"/>
  <c r="AG455" i="1"/>
  <c r="AM438" i="1"/>
  <c r="AN438" i="1"/>
  <c r="AG427" i="1"/>
  <c r="AI427" i="1" a="1"/>
  <c r="AI427" i="1" s="1"/>
  <c r="AN341" i="1"/>
  <c r="AM341" i="1"/>
  <c r="AN325" i="1"/>
  <c r="AM325" i="1"/>
  <c r="AM353" i="1"/>
  <c r="AN353" i="1"/>
  <c r="AN337" i="1"/>
  <c r="AM337" i="1"/>
  <c r="AI248" i="1" a="1"/>
  <c r="AI248" i="1" s="1"/>
  <c r="AG248" i="1"/>
  <c r="AN227" i="1"/>
  <c r="AM227" i="1"/>
  <c r="AM132" i="1"/>
  <c r="AN132" i="1"/>
  <c r="AI360" i="1" a="1"/>
  <c r="AI360" i="1" s="1"/>
  <c r="AG360" i="1"/>
  <c r="AN280" i="1"/>
  <c r="AM280" i="1"/>
  <c r="AG346" i="1"/>
  <c r="AI346" i="1" a="1"/>
  <c r="AI346" i="1" s="1"/>
  <c r="AN327" i="1"/>
  <c r="AM327" i="1"/>
  <c r="AI242" i="1" a="1"/>
  <c r="AI242" i="1" s="1"/>
  <c r="AG242" i="1"/>
  <c r="AM359" i="1"/>
  <c r="AN359" i="1"/>
  <c r="AI323" i="1" a="1"/>
  <c r="AI323" i="1" s="1"/>
  <c r="AG323" i="1"/>
  <c r="AN268" i="1"/>
  <c r="AM268" i="1"/>
  <c r="AI241" i="1" a="1"/>
  <c r="AI241" i="1" s="1"/>
  <c r="AG241" i="1"/>
  <c r="AN336" i="1"/>
  <c r="AM336" i="1"/>
  <c r="AI269" i="1" a="1"/>
  <c r="AI269" i="1" s="1"/>
  <c r="AG269" i="1"/>
  <c r="AI240" i="1" a="1"/>
  <c r="AI240" i="1" s="1"/>
  <c r="AG240" i="1"/>
  <c r="AI226" i="1" a="1"/>
  <c r="AI226" i="1" s="1"/>
  <c r="AG226" i="1"/>
  <c r="AM309" i="1"/>
  <c r="AN309" i="1"/>
  <c r="AN283" i="1"/>
  <c r="AM283" i="1"/>
  <c r="AG175" i="1"/>
  <c r="AI175" i="1" a="1"/>
  <c r="AI175" i="1" s="1"/>
  <c r="AI372" i="1" a="1"/>
  <c r="AI372" i="1" s="1"/>
  <c r="AG372" i="1"/>
  <c r="AI339" i="1" a="1"/>
  <c r="AI339" i="1" s="1"/>
  <c r="AG339" i="1"/>
  <c r="AN216" i="1"/>
  <c r="AM216" i="1"/>
  <c r="AG168" i="1"/>
  <c r="AI168" i="1" a="1"/>
  <c r="AI168" i="1" s="1"/>
  <c r="AI150" i="1" a="1"/>
  <c r="AI150" i="1" s="1"/>
  <c r="AG150" i="1"/>
  <c r="AI266" i="1" a="1"/>
  <c r="AI266" i="1" s="1"/>
  <c r="AG266" i="1"/>
  <c r="AG221" i="1"/>
  <c r="AI221" i="1" a="1"/>
  <c r="AI221" i="1" s="1"/>
  <c r="AN185" i="1"/>
  <c r="AM185" i="1"/>
  <c r="AI167" i="1" a="1"/>
  <c r="AI167" i="1" s="1"/>
  <c r="AG167" i="1"/>
  <c r="AI161" i="1" a="1"/>
  <c r="AI161" i="1" s="1"/>
  <c r="AG161" i="1"/>
  <c r="AG125" i="1"/>
  <c r="AI125" i="1" a="1"/>
  <c r="AI125" i="1" s="1"/>
  <c r="AN265" i="1"/>
  <c r="AM265" i="1"/>
  <c r="AM143" i="1"/>
  <c r="AN143" i="1"/>
  <c r="AI179" i="1" a="1"/>
  <c r="AI179" i="1" s="1"/>
  <c r="AG179" i="1"/>
  <c r="AN158" i="1"/>
  <c r="AM158" i="1"/>
  <c r="AG98" i="1"/>
  <c r="AI98" i="1" a="1"/>
  <c r="AI98" i="1" s="1"/>
  <c r="AI259" i="1" a="1"/>
  <c r="AI259" i="1" s="1"/>
  <c r="AG259" i="1"/>
  <c r="AM201" i="1"/>
  <c r="AN201" i="1"/>
  <c r="AI94" i="1" a="1"/>
  <c r="AI94" i="1" s="1"/>
  <c r="AG94" i="1"/>
  <c r="AN101" i="1"/>
  <c r="AM101" i="1"/>
  <c r="AI82" i="1" a="1"/>
  <c r="AI82" i="1" s="1"/>
  <c r="AG82" i="1"/>
  <c r="AG67" i="1"/>
  <c r="AI67" i="1" a="1"/>
  <c r="AI67" i="1" s="1"/>
  <c r="AG46" i="1"/>
  <c r="AI46" i="1" a="1"/>
  <c r="AI46" i="1" s="1"/>
  <c r="AG38" i="1"/>
  <c r="AI38" i="1" a="1"/>
  <c r="AI38" i="1" s="1"/>
  <c r="AG30" i="1"/>
  <c r="AI30" i="1" a="1"/>
  <c r="AI30" i="1" s="1"/>
  <c r="AI113" i="1" a="1"/>
  <c r="AI113" i="1" s="1"/>
  <c r="AG113" i="1"/>
  <c r="AI22" i="1" a="1"/>
  <c r="AI22" i="1" s="1"/>
  <c r="AG22" i="1"/>
  <c r="AN14" i="1"/>
  <c r="AM14" i="1"/>
  <c r="AI123" i="1" a="1"/>
  <c r="AI123" i="1" s="1"/>
  <c r="AG123" i="1"/>
  <c r="AG110" i="1"/>
  <c r="AI110" i="1" a="1"/>
  <c r="AI110" i="1" s="1"/>
  <c r="AN60" i="1"/>
  <c r="AM60" i="1"/>
  <c r="AI47" i="1" a="1"/>
  <c r="AI47" i="1" s="1"/>
  <c r="AG47" i="1"/>
  <c r="AN118" i="1"/>
  <c r="AM118" i="1"/>
  <c r="AN79" i="1"/>
  <c r="AM79" i="1"/>
  <c r="AN35" i="1"/>
  <c r="AM35" i="1"/>
  <c r="AI16" i="1" a="1"/>
  <c r="AI16" i="1" s="1"/>
  <c r="AG16" i="1"/>
  <c r="AN840" i="1"/>
  <c r="AM840" i="1"/>
  <c r="AI737" i="1" a="1"/>
  <c r="AI737" i="1" s="1"/>
  <c r="AG737" i="1"/>
  <c r="AM780" i="1"/>
  <c r="AN780" i="1"/>
  <c r="AN978" i="1"/>
  <c r="AM978" i="1"/>
  <c r="AN971" i="1"/>
  <c r="AM971" i="1"/>
  <c r="AN964" i="1"/>
  <c r="AM964" i="1"/>
  <c r="AG979" i="1"/>
  <c r="AI979" i="1" a="1"/>
  <c r="AI979" i="1" s="1"/>
  <c r="AI948" i="1" a="1"/>
  <c r="AI948" i="1" s="1"/>
  <c r="AG948" i="1"/>
  <c r="AN949" i="1"/>
  <c r="AM949" i="1"/>
  <c r="AI929" i="1" a="1"/>
  <c r="AI929" i="1" s="1"/>
  <c r="AG929" i="1"/>
  <c r="AI949" i="1" a="1"/>
  <c r="AI949" i="1" s="1"/>
  <c r="AG949" i="1"/>
  <c r="AG925" i="1"/>
  <c r="AI925" i="1" a="1"/>
  <c r="AI925" i="1" s="1"/>
  <c r="AM914" i="1"/>
  <c r="AN914" i="1"/>
  <c r="AN883" i="1"/>
  <c r="AM883" i="1"/>
  <c r="AN925" i="1"/>
  <c r="AM925" i="1"/>
  <c r="AI926" i="1" a="1"/>
  <c r="AI926" i="1" s="1"/>
  <c r="AG926" i="1"/>
  <c r="AM905" i="1"/>
  <c r="AN905" i="1"/>
  <c r="AM875" i="1"/>
  <c r="AN875" i="1"/>
  <c r="AN907" i="1"/>
  <c r="AM907" i="1"/>
  <c r="AG877" i="1"/>
  <c r="AI877" i="1" a="1"/>
  <c r="AI877" i="1" s="1"/>
  <c r="AI856" i="1" a="1"/>
  <c r="AI856" i="1" s="1"/>
  <c r="AG856" i="1"/>
  <c r="AM851" i="1"/>
  <c r="AN851" i="1"/>
  <c r="AI814" i="1" a="1"/>
  <c r="AI814" i="1" s="1"/>
  <c r="AG814" i="1"/>
  <c r="AI784" i="1" a="1"/>
  <c r="AI784" i="1" s="1"/>
  <c r="AG784" i="1"/>
  <c r="AI850" i="1" a="1"/>
  <c r="AI850" i="1" s="1"/>
  <c r="AG850" i="1"/>
  <c r="AI825" i="1" a="1"/>
  <c r="AI825" i="1" s="1"/>
  <c r="AG825" i="1"/>
  <c r="AI738" i="1" a="1"/>
  <c r="AI738" i="1" s="1"/>
  <c r="AG738" i="1"/>
  <c r="AN810" i="1"/>
  <c r="AM810" i="1"/>
  <c r="AI703" i="1" a="1"/>
  <c r="AI703" i="1" s="1"/>
  <c r="AG703" i="1"/>
  <c r="AM804" i="1"/>
  <c r="AN804" i="1"/>
  <c r="AG757" i="1"/>
  <c r="AI757" i="1" a="1"/>
  <c r="AI757" i="1" s="1"/>
  <c r="AN740" i="1"/>
  <c r="AM740" i="1"/>
  <c r="AM695" i="1"/>
  <c r="AN695" i="1"/>
  <c r="AN731" i="1"/>
  <c r="AM731" i="1"/>
  <c r="AM807" i="1"/>
  <c r="AN807" i="1"/>
  <c r="AN788" i="1"/>
  <c r="AM788" i="1"/>
  <c r="AN784" i="1"/>
  <c r="AM784" i="1"/>
  <c r="AI693" i="1" a="1"/>
  <c r="AI693" i="1" s="1"/>
  <c r="AG693" i="1"/>
  <c r="AG698" i="1"/>
  <c r="AI698" i="1" a="1"/>
  <c r="AI698" i="1" s="1"/>
  <c r="AG644" i="1"/>
  <c r="AI644" i="1" a="1"/>
  <c r="AI644" i="1" s="1"/>
  <c r="AG716" i="1"/>
  <c r="AI716" i="1" a="1"/>
  <c r="AI716" i="1" s="1"/>
  <c r="AN705" i="1"/>
  <c r="AM705" i="1"/>
  <c r="AI767" i="1" a="1"/>
  <c r="AI767" i="1" s="1"/>
  <c r="AG767" i="1"/>
  <c r="AN789" i="1"/>
  <c r="AM789" i="1"/>
  <c r="AM655" i="1"/>
  <c r="AN655" i="1"/>
  <c r="AI643" i="1" a="1"/>
  <c r="AI643" i="1" s="1"/>
  <c r="AG643" i="1"/>
  <c r="AI697" i="1" a="1"/>
  <c r="AI697" i="1" s="1"/>
  <c r="AG697" i="1"/>
  <c r="AN639" i="1"/>
  <c r="AM639" i="1"/>
  <c r="AN625" i="1"/>
  <c r="AM625" i="1"/>
  <c r="AG516" i="1"/>
  <c r="AI516" i="1" a="1"/>
  <c r="AI516" i="1" s="1"/>
  <c r="AN641" i="1"/>
  <c r="AM641" i="1"/>
  <c r="AG653" i="1"/>
  <c r="AI653" i="1" a="1"/>
  <c r="AI653" i="1" s="1"/>
  <c r="AI575" i="1" a="1"/>
  <c r="AI575" i="1" s="1"/>
  <c r="AG575" i="1"/>
  <c r="AI664" i="1" a="1"/>
  <c r="AI664" i="1" s="1"/>
  <c r="AG664" i="1"/>
  <c r="AM588" i="1"/>
  <c r="AN588" i="1"/>
  <c r="AI553" i="1" a="1"/>
  <c r="AI553" i="1" s="1"/>
  <c r="AG553" i="1"/>
  <c r="AN640" i="1"/>
  <c r="AM640" i="1"/>
  <c r="AG538" i="1"/>
  <c r="AI538" i="1" a="1"/>
  <c r="AI538" i="1" s="1"/>
  <c r="AM514" i="1"/>
  <c r="AN514" i="1"/>
  <c r="AG523" i="1"/>
  <c r="AI523" i="1" a="1"/>
  <c r="AI523" i="1" s="1"/>
  <c r="AM487" i="1"/>
  <c r="AN487" i="1"/>
  <c r="AN580" i="1"/>
  <c r="AM580" i="1"/>
  <c r="AN527" i="1"/>
  <c r="AM527" i="1"/>
  <c r="AG506" i="1"/>
  <c r="AI506" i="1" a="1"/>
  <c r="AI506" i="1" s="1"/>
  <c r="AN412" i="1"/>
  <c r="AM412" i="1"/>
  <c r="AN602" i="1"/>
  <c r="AM602" i="1"/>
  <c r="AM489" i="1"/>
  <c r="AN489" i="1"/>
  <c r="AI450" i="1" a="1"/>
  <c r="AI450" i="1" s="1"/>
  <c r="AG450" i="1"/>
  <c r="AG422" i="1"/>
  <c r="AI422" i="1" a="1"/>
  <c r="AI422" i="1" s="1"/>
  <c r="AM583" i="1"/>
  <c r="AN583" i="1"/>
  <c r="AN393" i="1"/>
  <c r="AM393" i="1"/>
  <c r="AG569" i="1"/>
  <c r="AI569" i="1" a="1"/>
  <c r="AI569" i="1" s="1"/>
  <c r="AN496" i="1"/>
  <c r="AM496" i="1"/>
  <c r="AN459" i="1"/>
  <c r="AM459" i="1"/>
  <c r="AM522" i="1"/>
  <c r="AN522" i="1"/>
  <c r="AM429" i="1"/>
  <c r="AN429" i="1"/>
  <c r="AI328" i="1" a="1"/>
  <c r="AI328" i="1" s="1"/>
  <c r="AG328" i="1"/>
  <c r="AG487" i="1"/>
  <c r="AI487" i="1" a="1"/>
  <c r="AI487" i="1" s="1"/>
  <c r="AG420" i="1"/>
  <c r="AI420" i="1" a="1"/>
  <c r="AI420" i="1" s="1"/>
  <c r="AN364" i="1"/>
  <c r="AM364" i="1"/>
  <c r="AM298" i="1"/>
  <c r="AN298" i="1"/>
  <c r="AM229" i="1"/>
  <c r="AN229" i="1"/>
  <c r="AM164" i="1"/>
  <c r="AN164" i="1"/>
  <c r="AG474" i="1"/>
  <c r="AI474" i="1" a="1"/>
  <c r="AI474" i="1" s="1"/>
  <c r="AN440" i="1"/>
  <c r="AM440" i="1"/>
  <c r="AM367" i="1"/>
  <c r="AN367" i="1"/>
  <c r="AI442" i="1" a="1"/>
  <c r="AI442" i="1" s="1"/>
  <c r="AG442" i="1"/>
  <c r="AI421" i="1" a="1"/>
  <c r="AI421" i="1" s="1"/>
  <c r="AG421" i="1"/>
  <c r="AI401" i="1" a="1"/>
  <c r="AI401" i="1" s="1"/>
  <c r="AG401" i="1"/>
  <c r="AM383" i="1"/>
  <c r="AN383" i="1"/>
  <c r="AG275" i="1"/>
  <c r="AI275" i="1" a="1"/>
  <c r="AI275" i="1" s="1"/>
  <c r="AN204" i="1"/>
  <c r="AM204" i="1"/>
  <c r="AN260" i="1"/>
  <c r="AM260" i="1"/>
  <c r="AN251" i="1"/>
  <c r="AM251" i="1"/>
  <c r="AN308" i="1"/>
  <c r="AM308" i="1"/>
  <c r="AN252" i="1"/>
  <c r="AM252" i="1"/>
  <c r="AI354" i="1" a="1"/>
  <c r="AI354" i="1" s="1"/>
  <c r="AG354" i="1"/>
  <c r="AM350" i="1"/>
  <c r="AN350" i="1"/>
  <c r="AN344" i="1"/>
  <c r="AM344" i="1"/>
  <c r="AI309" i="1" a="1"/>
  <c r="AI309" i="1" s="1"/>
  <c r="AG309" i="1"/>
  <c r="AM332" i="1"/>
  <c r="AN332" i="1"/>
  <c r="AG270" i="1"/>
  <c r="AI270" i="1" a="1"/>
  <c r="AI270" i="1" s="1"/>
  <c r="AG245" i="1"/>
  <c r="AI245" i="1" a="1"/>
  <c r="AI245" i="1" s="1"/>
  <c r="AI200" i="1" a="1"/>
  <c r="AI200" i="1" s="1"/>
  <c r="AG200" i="1"/>
  <c r="AI227" i="1" a="1"/>
  <c r="AI227" i="1" s="1"/>
  <c r="AG227" i="1"/>
  <c r="AG191" i="1"/>
  <c r="AI191" i="1" a="1"/>
  <c r="AI191" i="1" s="1"/>
  <c r="AI203" i="1" a="1"/>
  <c r="AI203" i="1" s="1"/>
  <c r="AG203" i="1"/>
  <c r="AI188" i="1" a="1"/>
  <c r="AI188" i="1" s="1"/>
  <c r="AG188" i="1"/>
  <c r="AI137" i="1" a="1"/>
  <c r="AI137" i="1" s="1"/>
  <c r="AG137" i="1"/>
  <c r="AG141" i="1"/>
  <c r="AI141" i="1" a="1"/>
  <c r="AI141" i="1" s="1"/>
  <c r="AG128" i="1"/>
  <c r="AI128" i="1" a="1"/>
  <c r="AI128" i="1" s="1"/>
  <c r="AN177" i="1"/>
  <c r="AM177" i="1"/>
  <c r="AG233" i="1"/>
  <c r="AI233" i="1" a="1"/>
  <c r="AI233" i="1" s="1"/>
  <c r="AI131" i="1" a="1"/>
  <c r="AI131" i="1" s="1"/>
  <c r="AG131" i="1"/>
  <c r="AI204" i="1" a="1"/>
  <c r="AI204" i="1" s="1"/>
  <c r="AG204" i="1"/>
  <c r="AN186" i="1"/>
  <c r="AM186" i="1"/>
  <c r="AI154" i="1" a="1"/>
  <c r="AI154" i="1" s="1"/>
  <c r="AG154" i="1"/>
  <c r="AN131" i="1"/>
  <c r="AM131" i="1"/>
  <c r="AN65" i="1"/>
  <c r="AM65" i="1"/>
  <c r="AM4" i="1"/>
  <c r="AN4" i="1"/>
  <c r="AM55" i="1"/>
  <c r="AN55" i="1"/>
  <c r="AI32" i="1" a="1"/>
  <c r="AI32" i="1" s="1"/>
  <c r="AG32" i="1"/>
  <c r="AN83" i="1"/>
  <c r="AM83" i="1"/>
  <c r="AM175" i="1"/>
  <c r="AN175" i="1"/>
  <c r="AI104" i="1" a="1"/>
  <c r="AI104" i="1" s="1"/>
  <c r="AG104" i="1"/>
  <c r="AG62" i="1"/>
  <c r="AI62" i="1" a="1"/>
  <c r="AI62" i="1" s="1"/>
  <c r="AM78" i="1"/>
  <c r="AN78" i="1"/>
  <c r="AI155" i="1" a="1"/>
  <c r="AI155" i="1" s="1"/>
  <c r="AG155" i="1"/>
  <c r="AM18" i="1"/>
  <c r="AN18" i="1"/>
  <c r="AI112" i="1" a="1"/>
  <c r="AI112" i="1" s="1"/>
  <c r="AG112" i="1"/>
  <c r="AN77" i="1"/>
  <c r="AM77" i="1"/>
  <c r="AN43" i="1"/>
  <c r="AM43" i="1"/>
  <c r="AG21" i="1"/>
  <c r="AI21" i="1" a="1"/>
  <c r="AI21" i="1" s="1"/>
  <c r="AM51" i="1"/>
  <c r="AN51" i="1"/>
  <c r="AM48" i="1"/>
  <c r="AN48" i="1"/>
  <c r="AN1002" i="1"/>
  <c r="AM1002" i="1"/>
  <c r="AM1007" i="1"/>
  <c r="AN1007" i="1"/>
  <c r="AM974" i="1"/>
  <c r="AN974" i="1"/>
  <c r="AN983" i="1"/>
  <c r="AM983" i="1"/>
  <c r="AI976" i="1" a="1"/>
  <c r="AI976" i="1" s="1"/>
  <c r="AG976" i="1"/>
  <c r="AG947" i="1"/>
  <c r="AI947" i="1" a="1"/>
  <c r="AI947" i="1" s="1"/>
  <c r="AI945" i="1" a="1"/>
  <c r="AI945" i="1" s="1"/>
  <c r="AG945" i="1"/>
  <c r="AG920" i="1"/>
  <c r="AI920" i="1" a="1"/>
  <c r="AI920" i="1" s="1"/>
  <c r="AM930" i="1"/>
  <c r="AN930" i="1"/>
  <c r="AN923" i="1"/>
  <c r="AM923" i="1"/>
  <c r="AN958" i="1"/>
  <c r="AM958" i="1"/>
  <c r="AI922" i="1" a="1"/>
  <c r="AI922" i="1" s="1"/>
  <c r="AG922" i="1"/>
  <c r="AI919" i="1" a="1"/>
  <c r="AI919" i="1" s="1"/>
  <c r="AG919" i="1"/>
  <c r="AI914" i="1" a="1"/>
  <c r="AI914" i="1" s="1"/>
  <c r="AG914" i="1"/>
  <c r="AG896" i="1"/>
  <c r="AI896" i="1" a="1"/>
  <c r="AI896" i="1" s="1"/>
  <c r="AI857" i="1" a="1"/>
  <c r="AI857" i="1" s="1"/>
  <c r="AG857" i="1"/>
  <c r="AG852" i="1"/>
  <c r="AI852" i="1" a="1"/>
  <c r="AI852" i="1" s="1"/>
  <c r="AG862" i="1"/>
  <c r="AI862" i="1" a="1"/>
  <c r="AI862" i="1" s="1"/>
  <c r="AM909" i="1"/>
  <c r="AN909" i="1"/>
  <c r="AN873" i="1"/>
  <c r="AM873" i="1"/>
  <c r="AI813" i="1" a="1"/>
  <c r="AI813" i="1" s="1"/>
  <c r="AG813" i="1"/>
  <c r="AN758" i="1"/>
  <c r="AM758" i="1"/>
  <c r="AN708" i="1"/>
  <c r="AM708" i="1"/>
  <c r="AN755" i="1"/>
  <c r="AM755" i="1"/>
  <c r="AN775" i="1"/>
  <c r="AM775" i="1"/>
  <c r="AM776" i="1"/>
  <c r="AN776" i="1"/>
  <c r="AN719" i="1"/>
  <c r="AM719" i="1"/>
  <c r="AN700" i="1"/>
  <c r="AM700" i="1"/>
  <c r="AG754" i="1"/>
  <c r="AI754" i="1" a="1"/>
  <c r="AI754" i="1" s="1"/>
  <c r="AG841" i="1"/>
  <c r="AI841" i="1" a="1"/>
  <c r="AI841" i="1" s="1"/>
  <c r="AM750" i="1"/>
  <c r="AN750" i="1"/>
  <c r="AI687" i="1" a="1"/>
  <c r="AI687" i="1" s="1"/>
  <c r="AG687" i="1"/>
  <c r="AM759" i="1"/>
  <c r="AN759" i="1"/>
  <c r="AM729" i="1"/>
  <c r="AN729" i="1"/>
  <c r="AN739" i="1"/>
  <c r="AM739" i="1"/>
  <c r="AN666" i="1"/>
  <c r="AM666" i="1"/>
  <c r="AI785" i="1" a="1"/>
  <c r="AI785" i="1" s="1"/>
  <c r="AG785" i="1"/>
  <c r="AI655" i="1" a="1"/>
  <c r="AI655" i="1" s="1"/>
  <c r="AG655" i="1"/>
  <c r="AN605" i="1"/>
  <c r="AM605" i="1"/>
  <c r="AI749" i="1" a="1"/>
  <c r="AI749" i="1" s="1"/>
  <c r="AG749" i="1"/>
  <c r="AG720" i="1"/>
  <c r="AI720" i="1" a="1"/>
  <c r="AI720" i="1" s="1"/>
  <c r="AN629" i="1"/>
  <c r="AM629" i="1"/>
  <c r="AN769" i="1"/>
  <c r="AM769" i="1"/>
  <c r="AN726" i="1"/>
  <c r="AM726" i="1"/>
  <c r="AM703" i="1"/>
  <c r="AN703" i="1"/>
  <c r="AN663" i="1"/>
  <c r="AM663" i="1"/>
  <c r="AM644" i="1"/>
  <c r="AN644" i="1"/>
  <c r="AN744" i="1"/>
  <c r="AM744" i="1"/>
  <c r="AI718" i="1" a="1"/>
  <c r="AI718" i="1" s="1"/>
  <c r="AG718" i="1"/>
  <c r="AN513" i="1"/>
  <c r="AM513" i="1"/>
  <c r="AN613" i="1"/>
  <c r="AM613" i="1"/>
  <c r="AN585" i="1"/>
  <c r="AM585" i="1"/>
  <c r="AM637" i="1"/>
  <c r="AN637" i="1"/>
  <c r="AI593" i="1" a="1"/>
  <c r="AI593" i="1" s="1"/>
  <c r="AG593" i="1"/>
  <c r="AI667" i="1" a="1"/>
  <c r="AI667" i="1" s="1"/>
  <c r="AG667" i="1"/>
  <c r="AN581" i="1"/>
  <c r="AM581" i="1"/>
  <c r="AM619" i="1"/>
  <c r="AN619" i="1"/>
  <c r="AN647" i="1"/>
  <c r="AM647" i="1"/>
  <c r="AI632" i="1" a="1"/>
  <c r="AI632" i="1" s="1"/>
  <c r="AG632" i="1"/>
  <c r="AM620" i="1"/>
  <c r="AN620" i="1"/>
  <c r="AN558" i="1"/>
  <c r="AM558" i="1"/>
  <c r="AI525" i="1" a="1"/>
  <c r="AI525" i="1" s="1"/>
  <c r="AG525" i="1"/>
  <c r="AI585" i="1" a="1"/>
  <c r="AI585" i="1" s="1"/>
  <c r="AG585" i="1"/>
  <c r="AM479" i="1"/>
  <c r="AN479" i="1"/>
  <c r="AM563" i="1"/>
  <c r="AN563" i="1"/>
  <c r="AG583" i="1"/>
  <c r="AI583" i="1" a="1"/>
  <c r="AI583" i="1" s="1"/>
  <c r="AM547" i="1"/>
  <c r="AN547" i="1"/>
  <c r="AG571" i="1"/>
  <c r="AI571" i="1" a="1"/>
  <c r="AI571" i="1" s="1"/>
  <c r="AI521" i="1" a="1"/>
  <c r="AI521" i="1" s="1"/>
  <c r="AG521" i="1"/>
  <c r="AN456" i="1"/>
  <c r="AM456" i="1"/>
  <c r="AG502" i="1"/>
  <c r="AI502" i="1" a="1"/>
  <c r="AI502" i="1" s="1"/>
  <c r="AI486" i="1" a="1"/>
  <c r="AI486" i="1" s="1"/>
  <c r="AG486" i="1"/>
  <c r="AM463" i="1"/>
  <c r="AN463" i="1"/>
  <c r="AI447" i="1" a="1"/>
  <c r="AI447" i="1" s="1"/>
  <c r="AG447" i="1"/>
  <c r="AM424" i="1"/>
  <c r="AN424" i="1"/>
  <c r="AM537" i="1"/>
  <c r="AN537" i="1"/>
  <c r="AN480" i="1"/>
  <c r="AM480" i="1"/>
  <c r="AM448" i="1"/>
  <c r="AN448" i="1"/>
  <c r="AG550" i="1"/>
  <c r="AI550" i="1" a="1"/>
  <c r="AI550" i="1" s="1"/>
  <c r="AN477" i="1"/>
  <c r="AM477" i="1"/>
  <c r="AM458" i="1"/>
  <c r="AN458" i="1"/>
  <c r="AN437" i="1"/>
  <c r="AM437" i="1"/>
  <c r="AG479" i="1"/>
  <c r="AI479" i="1" a="1"/>
  <c r="AI479" i="1" s="1"/>
  <c r="AM398" i="1"/>
  <c r="AN398" i="1"/>
  <c r="AM497" i="1"/>
  <c r="AN497" i="1"/>
  <c r="AN461" i="1"/>
  <c r="AM461" i="1"/>
  <c r="AM441" i="1"/>
  <c r="AN441" i="1"/>
  <c r="AI378" i="1" a="1"/>
  <c r="AI378" i="1" s="1"/>
  <c r="AG378" i="1"/>
  <c r="AN423" i="1"/>
  <c r="AM423" i="1"/>
  <c r="AN385" i="1"/>
  <c r="AM385" i="1"/>
  <c r="AI396" i="1" a="1"/>
  <c r="AI396" i="1" s="1"/>
  <c r="AG396" i="1"/>
  <c r="AI294" i="1" a="1"/>
  <c r="AI294" i="1" s="1"/>
  <c r="AG294" i="1"/>
  <c r="AM221" i="1"/>
  <c r="AN221" i="1"/>
  <c r="AM156" i="1"/>
  <c r="AN156" i="1"/>
  <c r="AM416" i="1"/>
  <c r="AN416" i="1"/>
  <c r="AM400" i="1"/>
  <c r="AN400" i="1"/>
  <c r="AI432" i="1" a="1"/>
  <c r="AI432" i="1" s="1"/>
  <c r="AG432" i="1"/>
  <c r="AN389" i="1"/>
  <c r="AM389" i="1"/>
  <c r="AG373" i="1"/>
  <c r="AI373" i="1" a="1"/>
  <c r="AI373" i="1" s="1"/>
  <c r="AM340" i="1"/>
  <c r="AN340" i="1"/>
  <c r="AM324" i="1"/>
  <c r="AN324" i="1"/>
  <c r="AN343" i="1"/>
  <c r="AM343" i="1"/>
  <c r="AI329" i="1" a="1"/>
  <c r="AI329" i="1" s="1"/>
  <c r="AG329" i="1"/>
  <c r="AN228" i="1"/>
  <c r="AM228" i="1"/>
  <c r="AI336" i="1" a="1"/>
  <c r="AI336" i="1" s="1"/>
  <c r="AG336" i="1"/>
  <c r="AN248" i="1"/>
  <c r="AM248" i="1"/>
  <c r="AM346" i="1"/>
  <c r="AN346" i="1"/>
  <c r="AI319" i="1" a="1"/>
  <c r="AI319" i="1" s="1"/>
  <c r="AG319" i="1"/>
  <c r="AM266" i="1"/>
  <c r="AN266" i="1"/>
  <c r="AG280" i="1"/>
  <c r="AI280" i="1" a="1"/>
  <c r="AI280" i="1" s="1"/>
  <c r="AI244" i="1" a="1"/>
  <c r="AI244" i="1" s="1"/>
  <c r="AG244" i="1"/>
  <c r="AG330" i="1"/>
  <c r="AI330" i="1" a="1"/>
  <c r="AI330" i="1" s="1"/>
  <c r="AG306" i="1"/>
  <c r="AI306" i="1" a="1"/>
  <c r="AI306" i="1" s="1"/>
  <c r="AI224" i="1" a="1"/>
  <c r="AI224" i="1" s="1"/>
  <c r="AG224" i="1"/>
  <c r="AN203" i="1"/>
  <c r="AM203" i="1"/>
  <c r="AI187" i="1" a="1"/>
  <c r="AI187" i="1" s="1"/>
  <c r="AG187" i="1"/>
  <c r="AM225" i="1"/>
  <c r="AN225" i="1"/>
  <c r="AI119" i="1" a="1"/>
  <c r="AI119" i="1" s="1"/>
  <c r="AG119" i="1"/>
  <c r="AN85" i="1"/>
  <c r="AM85" i="1"/>
  <c r="AM294" i="1"/>
  <c r="AN294" i="1"/>
  <c r="AN178" i="1"/>
  <c r="AM178" i="1"/>
  <c r="AN212" i="1"/>
  <c r="AM212" i="1"/>
  <c r="AN192" i="1"/>
  <c r="AM192" i="1"/>
  <c r="AM140" i="1"/>
  <c r="AN140" i="1"/>
  <c r="AN200" i="1"/>
  <c r="AM200" i="1"/>
  <c r="AI153" i="1" a="1"/>
  <c r="AI153" i="1" s="1"/>
  <c r="AG153" i="1"/>
  <c r="AI118" i="1" a="1"/>
  <c r="AI118" i="1" s="1"/>
  <c r="AG118" i="1"/>
  <c r="AG189" i="1"/>
  <c r="AI189" i="1" a="1"/>
  <c r="AI189" i="1" s="1"/>
  <c r="AM168" i="1"/>
  <c r="AN168" i="1"/>
  <c r="AM124" i="1"/>
  <c r="AN124" i="1"/>
  <c r="AM217" i="1"/>
  <c r="AN217" i="1"/>
  <c r="AI145" i="1" a="1"/>
  <c r="AI145" i="1" s="1"/>
  <c r="AG145" i="1"/>
  <c r="AI258" i="1" a="1"/>
  <c r="AI258" i="1" s="1"/>
  <c r="AG258" i="1"/>
  <c r="AG225" i="1"/>
  <c r="AI225" i="1" a="1"/>
  <c r="AI225" i="1" s="1"/>
  <c r="AM173" i="1"/>
  <c r="AN173" i="1"/>
  <c r="AI91" i="1" a="1"/>
  <c r="AI91" i="1" s="1"/>
  <c r="AG91" i="1"/>
  <c r="AN61" i="1"/>
  <c r="AM61" i="1"/>
  <c r="AM53" i="1"/>
  <c r="AN53" i="1"/>
  <c r="AI81" i="1" a="1"/>
  <c r="AI81" i="1" s="1"/>
  <c r="AG81" i="1"/>
  <c r="AN145" i="1"/>
  <c r="AM145" i="1"/>
  <c r="AM105" i="1"/>
  <c r="AN105" i="1"/>
  <c r="AI121" i="1" a="1"/>
  <c r="AI121" i="1" s="1"/>
  <c r="AG121" i="1"/>
  <c r="AN9" i="1"/>
  <c r="AM9" i="1"/>
  <c r="AN15" i="1"/>
  <c r="AM15" i="1"/>
  <c r="AG75" i="1"/>
  <c r="AI75" i="1" a="1"/>
  <c r="AI75" i="1" s="1"/>
  <c r="AN95" i="1"/>
  <c r="AM95" i="1"/>
  <c r="AG106" i="1"/>
  <c r="AI106" i="1" a="1"/>
  <c r="AI106" i="1" s="1"/>
  <c r="AM12" i="1"/>
  <c r="AN12" i="1"/>
  <c r="AI31" i="1" a="1"/>
  <c r="AI31" i="1" s="1"/>
  <c r="AG31" i="1"/>
  <c r="AN64" i="1"/>
  <c r="AM64" i="1"/>
  <c r="AN19" i="1"/>
  <c r="AM19" i="1"/>
  <c r="AI25" i="1" a="1"/>
  <c r="AI25" i="1" s="1"/>
  <c r="AG25" i="1"/>
  <c r="AN16" i="1"/>
  <c r="AM16" i="1"/>
  <c r="AN1001" i="1"/>
  <c r="AM1001" i="1"/>
  <c r="AN888" i="1"/>
  <c r="AM888" i="1"/>
  <c r="AG888" i="1"/>
  <c r="AI888" i="1" a="1"/>
  <c r="AI888" i="1" s="1"/>
  <c r="AN829" i="1"/>
  <c r="AM829" i="1"/>
  <c r="AI837" i="1" a="1"/>
  <c r="AI837" i="1" s="1"/>
  <c r="AG837" i="1"/>
  <c r="AM714" i="1"/>
  <c r="AN714" i="1"/>
  <c r="AM749" i="1"/>
  <c r="AN749" i="1"/>
  <c r="AN976" i="1"/>
  <c r="AM976" i="1"/>
  <c r="AM968" i="1"/>
  <c r="AN968" i="1"/>
  <c r="AN963" i="1"/>
  <c r="AM963" i="1"/>
  <c r="AI965" i="1" a="1"/>
  <c r="AI965" i="1" s="1"/>
  <c r="AG965" i="1"/>
  <c r="AI946" i="1" a="1"/>
  <c r="AI946" i="1" s="1"/>
  <c r="AG946" i="1"/>
  <c r="AM961" i="1"/>
  <c r="AN961" i="1"/>
  <c r="AN954" i="1"/>
  <c r="AM954" i="1"/>
  <c r="AN947" i="1"/>
  <c r="AM947" i="1"/>
  <c r="AI924" i="1" a="1"/>
  <c r="AI924" i="1" s="1"/>
  <c r="AG924" i="1"/>
  <c r="AN938" i="1"/>
  <c r="AM938" i="1"/>
  <c r="AN945" i="1"/>
  <c r="AM945" i="1"/>
  <c r="AM926" i="1"/>
  <c r="AN926" i="1"/>
  <c r="AG931" i="1"/>
  <c r="AI931" i="1" a="1"/>
  <c r="AI931" i="1" s="1"/>
  <c r="AG916" i="1"/>
  <c r="AI916" i="1" a="1"/>
  <c r="AI916" i="1" s="1"/>
  <c r="AN910" i="1"/>
  <c r="AM910" i="1"/>
  <c r="AM877" i="1"/>
  <c r="AN877" i="1"/>
  <c r="AG866" i="1"/>
  <c r="AI866" i="1" a="1"/>
  <c r="AI866" i="1" s="1"/>
  <c r="AI910" i="1" a="1"/>
  <c r="AI910" i="1" s="1"/>
  <c r="AG910" i="1"/>
  <c r="AI884" i="1" a="1"/>
  <c r="AI884" i="1" s="1"/>
  <c r="AG884" i="1"/>
  <c r="AM902" i="1"/>
  <c r="AN902" i="1"/>
  <c r="AN884" i="1"/>
  <c r="AM884" i="1"/>
  <c r="AM786" i="1"/>
  <c r="AN786" i="1"/>
  <c r="AI868" i="1" a="1"/>
  <c r="AI868" i="1" s="1"/>
  <c r="AG868" i="1"/>
  <c r="AM830" i="1"/>
  <c r="AN830" i="1"/>
  <c r="AN813" i="1"/>
  <c r="AM813" i="1"/>
  <c r="AI782" i="1" a="1"/>
  <c r="AI782" i="1" s="1"/>
  <c r="AG782" i="1"/>
  <c r="AN844" i="1"/>
  <c r="AM844" i="1"/>
  <c r="AN820" i="1"/>
  <c r="AM820" i="1"/>
  <c r="AI800" i="1" a="1"/>
  <c r="AI800" i="1" s="1"/>
  <c r="AG800" i="1"/>
  <c r="AN791" i="1"/>
  <c r="AM791" i="1"/>
  <c r="AG827" i="1"/>
  <c r="AI827" i="1" a="1"/>
  <c r="AI827" i="1" s="1"/>
  <c r="AI794" i="1" a="1"/>
  <c r="AI794" i="1" s="1"/>
  <c r="AG794" i="1"/>
  <c r="AG741" i="1"/>
  <c r="AI741" i="1" a="1"/>
  <c r="AI741" i="1" s="1"/>
  <c r="AN694" i="1"/>
  <c r="AM694" i="1"/>
  <c r="AN754" i="1"/>
  <c r="AM754" i="1"/>
  <c r="AG780" i="1"/>
  <c r="AI780" i="1" a="1"/>
  <c r="AI780" i="1" s="1"/>
  <c r="AN734" i="1"/>
  <c r="AM734" i="1"/>
  <c r="AM689" i="1"/>
  <c r="AN689" i="1"/>
  <c r="AG707" i="1"/>
  <c r="AI707" i="1" a="1"/>
  <c r="AI707" i="1" s="1"/>
  <c r="AG736" i="1"/>
  <c r="AI736" i="1" a="1"/>
  <c r="AI736" i="1" s="1"/>
  <c r="AM795" i="1"/>
  <c r="AN795" i="1"/>
  <c r="AM688" i="1"/>
  <c r="AN688" i="1"/>
  <c r="AM706" i="1"/>
  <c r="AN706" i="1"/>
  <c r="AN654" i="1"/>
  <c r="AM654" i="1"/>
  <c r="AG636" i="1"/>
  <c r="AI636" i="1" a="1"/>
  <c r="AI636" i="1" s="1"/>
  <c r="AG671" i="1"/>
  <c r="AI671" i="1" a="1"/>
  <c r="AI671" i="1" s="1"/>
  <c r="AN634" i="1"/>
  <c r="AM634" i="1"/>
  <c r="AG621" i="1"/>
  <c r="AI621" i="1" a="1"/>
  <c r="AI621" i="1" s="1"/>
  <c r="AN544" i="1"/>
  <c r="AM544" i="1"/>
  <c r="AI626" i="1" a="1"/>
  <c r="AI626" i="1" s="1"/>
  <c r="AG626" i="1"/>
  <c r="AM571" i="1"/>
  <c r="AN571" i="1"/>
  <c r="AG631" i="1"/>
  <c r="AI631" i="1" a="1"/>
  <c r="AI631" i="1" s="1"/>
  <c r="AI662" i="1" a="1"/>
  <c r="AI662" i="1" s="1"/>
  <c r="AG662" i="1"/>
  <c r="AG601" i="1"/>
  <c r="AI601" i="1" a="1"/>
  <c r="AI601" i="1" s="1"/>
  <c r="AN609" i="1"/>
  <c r="AM609" i="1"/>
  <c r="AN566" i="1"/>
  <c r="AM566" i="1"/>
  <c r="AI539" i="1" a="1"/>
  <c r="AI539" i="1" s="1"/>
  <c r="AG539" i="1"/>
  <c r="AG543" i="1"/>
  <c r="AI543" i="1" a="1"/>
  <c r="AI543" i="1" s="1"/>
  <c r="AI594" i="1" a="1"/>
  <c r="AI594" i="1" s="1"/>
  <c r="AG594" i="1"/>
  <c r="AM586" i="1"/>
  <c r="AN586" i="1"/>
  <c r="AM550" i="1"/>
  <c r="AN550" i="1"/>
  <c r="AM474" i="1"/>
  <c r="AN474" i="1"/>
  <c r="AN576" i="1"/>
  <c r="AM576" i="1"/>
  <c r="AI514" i="1" a="1"/>
  <c r="AI514" i="1" s="1"/>
  <c r="AG514" i="1"/>
  <c r="AN593" i="1"/>
  <c r="AM593" i="1"/>
  <c r="AN528" i="1"/>
  <c r="AM528" i="1"/>
  <c r="AN475" i="1"/>
  <c r="AM475" i="1"/>
  <c r="AN428" i="1"/>
  <c r="AM428" i="1"/>
  <c r="AM402" i="1"/>
  <c r="AN402" i="1"/>
  <c r="AM600" i="1"/>
  <c r="AN600" i="1"/>
  <c r="AM499" i="1"/>
  <c r="AN499" i="1"/>
  <c r="AN453" i="1"/>
  <c r="AM453" i="1"/>
  <c r="AG436" i="1"/>
  <c r="AI436" i="1" a="1"/>
  <c r="AI436" i="1" s="1"/>
  <c r="AN454" i="1"/>
  <c r="AM454" i="1"/>
  <c r="AN455" i="1"/>
  <c r="AM455" i="1"/>
  <c r="AM390" i="1"/>
  <c r="AN390" i="1"/>
  <c r="AN478" i="1"/>
  <c r="AM478" i="1"/>
  <c r="AI464" i="1" a="1"/>
  <c r="AI464" i="1" s="1"/>
  <c r="AG464" i="1"/>
  <c r="AI423" i="1" a="1"/>
  <c r="AI423" i="1" s="1"/>
  <c r="AG423" i="1"/>
  <c r="AI388" i="1" a="1"/>
  <c r="AI388" i="1" s="1"/>
  <c r="AG388" i="1"/>
  <c r="AN407" i="1"/>
  <c r="AM407" i="1"/>
  <c r="AI492" i="1" a="1"/>
  <c r="AI492" i="1" s="1"/>
  <c r="AG492" i="1"/>
  <c r="AI273" i="1" a="1"/>
  <c r="AI273" i="1" s="1"/>
  <c r="AG273" i="1"/>
  <c r="AM213" i="1"/>
  <c r="AN213" i="1"/>
  <c r="AM422" i="1"/>
  <c r="AN422" i="1"/>
  <c r="AG383" i="1"/>
  <c r="AI383" i="1" a="1"/>
  <c r="AI383" i="1" s="1"/>
  <c r="AI399" i="1" a="1"/>
  <c r="AI399" i="1" s="1"/>
  <c r="AG399" i="1"/>
  <c r="AN541" i="1"/>
  <c r="AM541" i="1"/>
  <c r="AG441" i="1"/>
  <c r="AI441" i="1" a="1"/>
  <c r="AI441" i="1" s="1"/>
  <c r="AM410" i="1"/>
  <c r="AN410" i="1"/>
  <c r="AM373" i="1"/>
  <c r="AN373" i="1"/>
  <c r="AI312" i="1" a="1"/>
  <c r="AI312" i="1" s="1"/>
  <c r="AG312" i="1"/>
  <c r="AN226" i="1"/>
  <c r="AM226" i="1"/>
  <c r="AG151" i="1"/>
  <c r="AI151" i="1" a="1"/>
  <c r="AI151" i="1" s="1"/>
  <c r="AM335" i="1"/>
  <c r="AN335" i="1"/>
  <c r="AG283" i="1"/>
  <c r="AI283" i="1" a="1"/>
  <c r="AI283" i="1" s="1"/>
  <c r="AI300" i="1" a="1"/>
  <c r="AI300" i="1" s="1"/>
  <c r="AG300" i="1"/>
  <c r="AN273" i="1"/>
  <c r="AM273" i="1"/>
  <c r="AN219" i="1"/>
  <c r="AM219" i="1"/>
  <c r="AN321" i="1"/>
  <c r="AM321" i="1"/>
  <c r="AN243" i="1"/>
  <c r="AM243" i="1"/>
  <c r="AN220" i="1"/>
  <c r="AM220" i="1"/>
  <c r="AI285" i="1" a="1"/>
  <c r="AI285" i="1" s="1"/>
  <c r="AG285" i="1"/>
  <c r="AI267" i="1" a="1"/>
  <c r="AI267" i="1" s="1"/>
  <c r="AG267" i="1"/>
  <c r="AN210" i="1"/>
  <c r="AM210" i="1"/>
  <c r="AI160" i="1" a="1"/>
  <c r="AI160" i="1" s="1"/>
  <c r="AG160" i="1"/>
  <c r="AN76" i="1"/>
  <c r="AM76" i="1"/>
  <c r="AN235" i="1"/>
  <c r="AM235" i="1"/>
  <c r="AI209" i="1" a="1"/>
  <c r="AI209" i="1" s="1"/>
  <c r="AG209" i="1"/>
  <c r="AM160" i="1"/>
  <c r="AN160" i="1"/>
  <c r="AM122" i="1"/>
  <c r="AN122" i="1"/>
  <c r="AM249" i="1"/>
  <c r="AN249" i="1"/>
  <c r="AI234" i="1" a="1"/>
  <c r="AI234" i="1" s="1"/>
  <c r="AG234" i="1"/>
  <c r="AI130" i="1" a="1"/>
  <c r="AI130" i="1" s="1"/>
  <c r="AG130" i="1"/>
  <c r="AN191" i="1"/>
  <c r="AM191" i="1"/>
  <c r="AN161" i="1"/>
  <c r="AM161" i="1"/>
  <c r="AI144" i="1" a="1"/>
  <c r="AI144" i="1" s="1"/>
  <c r="AG144" i="1"/>
  <c r="AN169" i="1"/>
  <c r="AM169" i="1"/>
  <c r="AN117" i="1"/>
  <c r="AM117" i="1"/>
  <c r="AI170" i="1" a="1"/>
  <c r="AI170" i="1" s="1"/>
  <c r="AG170" i="1"/>
  <c r="AN128" i="1"/>
  <c r="AM128" i="1"/>
  <c r="AI48" i="1" a="1"/>
  <c r="AI48" i="1" s="1"/>
  <c r="AG48" i="1"/>
  <c r="AM28" i="1"/>
  <c r="AN28" i="1"/>
  <c r="AN96" i="1"/>
  <c r="AM96" i="1"/>
  <c r="AM50" i="1"/>
  <c r="AN50" i="1"/>
  <c r="AM34" i="1"/>
  <c r="AN34" i="1"/>
  <c r="AN153" i="1"/>
  <c r="AM153" i="1"/>
  <c r="AN24" i="1"/>
  <c r="AM24" i="1"/>
  <c r="AM32" i="1"/>
  <c r="AN32" i="1"/>
  <c r="AG18" i="1"/>
  <c r="AI18" i="1" a="1"/>
  <c r="AI18" i="1" s="1"/>
  <c r="AG999" i="1"/>
  <c r="AI999" i="1" a="1"/>
  <c r="AI999" i="1" s="1"/>
  <c r="AI982" i="1" a="1"/>
  <c r="AI982" i="1" s="1"/>
  <c r="AG982" i="1"/>
  <c r="AI967" i="1" a="1"/>
  <c r="AI967" i="1" s="1"/>
  <c r="AG967" i="1"/>
  <c r="AN970" i="1"/>
  <c r="AM970" i="1"/>
  <c r="AN946" i="1"/>
  <c r="AM946" i="1"/>
  <c r="AG935" i="1"/>
  <c r="AI935" i="1" a="1"/>
  <c r="AI935" i="1" s="1"/>
  <c r="AI942" i="1" a="1"/>
  <c r="AI942" i="1" s="1"/>
  <c r="AG942" i="1"/>
  <c r="AN933" i="1"/>
  <c r="AM933" i="1"/>
  <c r="AI941" i="1" a="1"/>
  <c r="AI941" i="1" s="1"/>
  <c r="AG941" i="1"/>
  <c r="AN872" i="1"/>
  <c r="AM872" i="1"/>
  <c r="AN890" i="1"/>
  <c r="AM890" i="1"/>
  <c r="AG864" i="1"/>
  <c r="AI864" i="1" a="1"/>
  <c r="AI864" i="1" s="1"/>
  <c r="AM891" i="1"/>
  <c r="AN891" i="1"/>
  <c r="AI882" i="1" a="1"/>
  <c r="AI882" i="1" s="1"/>
  <c r="AG882" i="1"/>
  <c r="AM865" i="1"/>
  <c r="AN865" i="1"/>
  <c r="AI911" i="1" a="1"/>
  <c r="AI911" i="1" s="1"/>
  <c r="AG911" i="1"/>
  <c r="AM846" i="1"/>
  <c r="AN846" i="1"/>
  <c r="AI829" i="1" a="1"/>
  <c r="AI829" i="1" s="1"/>
  <c r="AG829" i="1"/>
  <c r="AM809" i="1"/>
  <c r="AN809" i="1"/>
  <c r="AG855" i="1"/>
  <c r="AI855" i="1" a="1"/>
  <c r="AI855" i="1" s="1"/>
  <c r="AI795" i="1" a="1"/>
  <c r="AI795" i="1" s="1"/>
  <c r="AG795" i="1"/>
  <c r="AG776" i="1"/>
  <c r="AI776" i="1" a="1"/>
  <c r="AI776" i="1" s="1"/>
  <c r="AI820" i="1" a="1"/>
  <c r="AI820" i="1" s="1"/>
  <c r="AG820" i="1"/>
  <c r="AM722" i="1"/>
  <c r="AN722" i="1"/>
  <c r="AM771" i="1"/>
  <c r="AN771" i="1"/>
  <c r="AI853" i="1" a="1"/>
  <c r="AI853" i="1" s="1"/>
  <c r="AG853" i="1"/>
  <c r="AM838" i="1"/>
  <c r="AN838" i="1"/>
  <c r="AM712" i="1"/>
  <c r="AN712" i="1"/>
  <c r="AG745" i="1"/>
  <c r="AI745" i="1" a="1"/>
  <c r="AI745" i="1" s="1"/>
  <c r="AN815" i="1"/>
  <c r="AM815" i="1"/>
  <c r="AI725" i="1" a="1"/>
  <c r="AI725" i="1" s="1"/>
  <c r="AG725" i="1"/>
  <c r="AI684" i="1" a="1"/>
  <c r="AI684" i="1" s="1"/>
  <c r="AG684" i="1"/>
  <c r="AN704" i="1"/>
  <c r="AM704" i="1"/>
  <c r="AM701" i="1"/>
  <c r="AN701" i="1"/>
  <c r="AN676" i="1"/>
  <c r="AM676" i="1"/>
  <c r="AG650" i="1"/>
  <c r="AI650" i="1" a="1"/>
  <c r="AI650" i="1" s="1"/>
  <c r="AN692" i="1"/>
  <c r="AM692" i="1"/>
  <c r="AM680" i="1"/>
  <c r="AN680" i="1"/>
  <c r="AM621" i="1"/>
  <c r="AN621" i="1"/>
  <c r="AM645" i="1"/>
  <c r="AN645" i="1"/>
  <c r="AG582" i="1"/>
  <c r="AI582" i="1" a="1"/>
  <c r="AI582" i="1" s="1"/>
  <c r="AG640" i="1"/>
  <c r="AI640" i="1" a="1"/>
  <c r="AI640" i="1" s="1"/>
  <c r="AI635" i="1" a="1"/>
  <c r="AI635" i="1" s="1"/>
  <c r="AG635" i="1"/>
  <c r="AN681" i="1"/>
  <c r="AM681" i="1"/>
  <c r="AG609" i="1"/>
  <c r="AI609" i="1" a="1"/>
  <c r="AI609" i="1" s="1"/>
  <c r="AN599" i="1"/>
  <c r="AM599" i="1"/>
  <c r="AI651" i="1" a="1"/>
  <c r="AI651" i="1" s="1"/>
  <c r="AG651" i="1"/>
  <c r="AN590" i="1"/>
  <c r="AM590" i="1"/>
  <c r="AN667" i="1"/>
  <c r="AM667" i="1"/>
  <c r="AI642" i="1" a="1"/>
  <c r="AI642" i="1" s="1"/>
  <c r="AG642" i="1"/>
  <c r="AI620" i="1" a="1"/>
  <c r="AI620" i="1" s="1"/>
  <c r="AG620" i="1"/>
  <c r="AM682" i="1"/>
  <c r="AN682" i="1"/>
  <c r="AG646" i="1"/>
  <c r="AI646" i="1" a="1"/>
  <c r="AI646" i="1" s="1"/>
  <c r="AI641" i="1" a="1"/>
  <c r="AI641" i="1" s="1"/>
  <c r="AG641" i="1"/>
  <c r="AI566" i="1" a="1"/>
  <c r="AI566" i="1" s="1"/>
  <c r="AG566" i="1"/>
  <c r="AN521" i="1"/>
  <c r="AM521" i="1"/>
  <c r="AG530" i="1"/>
  <c r="AI530" i="1" a="1"/>
  <c r="AI530" i="1" s="1"/>
  <c r="AM578" i="1"/>
  <c r="AN578" i="1"/>
  <c r="AI510" i="1" a="1"/>
  <c r="AI510" i="1" s="1"/>
  <c r="AG510" i="1"/>
  <c r="AG574" i="1"/>
  <c r="AI574" i="1" a="1"/>
  <c r="AI574" i="1" s="1"/>
  <c r="AN493" i="1"/>
  <c r="AM493" i="1"/>
  <c r="AM638" i="1"/>
  <c r="AN638" i="1"/>
  <c r="AG554" i="1"/>
  <c r="AI554" i="1" a="1"/>
  <c r="AI554" i="1" s="1"/>
  <c r="AN533" i="1"/>
  <c r="AM533" i="1"/>
  <c r="AI481" i="1" a="1"/>
  <c r="AI481" i="1" s="1"/>
  <c r="AG481" i="1"/>
  <c r="AM435" i="1"/>
  <c r="AN435" i="1"/>
  <c r="AI484" i="1" a="1"/>
  <c r="AI484" i="1" s="1"/>
  <c r="AG484" i="1"/>
  <c r="AM501" i="1"/>
  <c r="AN501" i="1"/>
  <c r="AG710" i="1"/>
  <c r="AI710" i="1" a="1"/>
  <c r="AI710" i="1" s="1"/>
  <c r="AN421" i="1"/>
  <c r="AM421" i="1"/>
  <c r="AI407" i="1" a="1"/>
  <c r="AI407" i="1" s="1"/>
  <c r="AG407" i="1"/>
  <c r="AM270" i="1"/>
  <c r="AN270" i="1"/>
  <c r="AM205" i="1"/>
  <c r="AN205" i="1"/>
  <c r="AI398" i="1" a="1"/>
  <c r="AI398" i="1" s="1"/>
  <c r="AG398" i="1"/>
  <c r="AN378" i="1"/>
  <c r="AM378" i="1"/>
  <c r="AM363" i="1"/>
  <c r="AN363" i="1"/>
  <c r="AM380" i="1"/>
  <c r="AN380" i="1"/>
  <c r="AM460" i="1"/>
  <c r="AN460" i="1"/>
  <c r="AI434" i="1" a="1"/>
  <c r="AI434" i="1" s="1"/>
  <c r="AG434" i="1"/>
  <c r="AN187" i="1"/>
  <c r="AM187" i="1"/>
  <c r="AN355" i="1"/>
  <c r="AM355" i="1"/>
  <c r="AN259" i="1"/>
  <c r="AM259" i="1"/>
  <c r="AN250" i="1"/>
  <c r="AM250" i="1"/>
  <c r="AI361" i="1" a="1"/>
  <c r="AI361" i="1" s="1"/>
  <c r="AG361" i="1"/>
  <c r="AN357" i="1"/>
  <c r="AM357" i="1"/>
  <c r="AI305" i="1" a="1"/>
  <c r="AI305" i="1" s="1"/>
  <c r="AG305" i="1"/>
  <c r="AM193" i="1"/>
  <c r="AN193" i="1"/>
  <c r="AG308" i="1"/>
  <c r="AI308" i="1" a="1"/>
  <c r="AI308" i="1" s="1"/>
  <c r="AN69" i="1"/>
  <c r="AM69" i="1"/>
  <c r="AI250" i="1" a="1"/>
  <c r="AI250" i="1" s="1"/>
  <c r="AG250" i="1"/>
  <c r="AN163" i="1"/>
  <c r="AM163" i="1"/>
  <c r="AN154" i="1"/>
  <c r="AM154" i="1"/>
  <c r="AI177" i="1" a="1"/>
  <c r="AI177" i="1" s="1"/>
  <c r="AG177" i="1"/>
  <c r="AI138" i="1" a="1"/>
  <c r="AI138" i="1" s="1"/>
  <c r="AG138" i="1"/>
  <c r="AI152" i="1" a="1"/>
  <c r="AI152" i="1" s="1"/>
  <c r="AG152" i="1"/>
  <c r="AI184" i="1" a="1"/>
  <c r="AI184" i="1" s="1"/>
  <c r="AG184" i="1"/>
  <c r="AN137" i="1"/>
  <c r="AM137" i="1"/>
  <c r="AI185" i="1" a="1"/>
  <c r="AI185" i="1" s="1"/>
  <c r="AG185" i="1"/>
  <c r="AM94" i="1"/>
  <c r="AN94" i="1"/>
  <c r="AN52" i="1"/>
  <c r="AM52" i="1"/>
  <c r="AI139" i="1" a="1"/>
  <c r="AI139" i="1" s="1"/>
  <c r="AG139" i="1"/>
  <c r="AN81" i="1"/>
  <c r="AM81" i="1"/>
  <c r="AG45" i="1"/>
  <c r="AI45" i="1" a="1"/>
  <c r="AI45" i="1" s="1"/>
  <c r="AG37" i="1"/>
  <c r="AI37" i="1" a="1"/>
  <c r="AI37" i="1" s="1"/>
  <c r="AM26" i="1"/>
  <c r="AN26" i="1"/>
  <c r="AN27" i="1"/>
  <c r="AM27" i="1"/>
  <c r="AN6" i="1"/>
  <c r="AM6" i="1"/>
  <c r="AN68" i="1"/>
  <c r="AM68" i="1"/>
  <c r="AI217" i="1" a="1"/>
  <c r="AI217" i="1" s="1"/>
  <c r="AG217" i="1"/>
  <c r="AI85" i="1" a="1"/>
  <c r="AI85" i="1" s="1"/>
  <c r="AG85" i="1"/>
  <c r="AI65" i="1" a="1"/>
  <c r="AI65" i="1" s="1"/>
  <c r="AG65" i="1"/>
  <c r="AN63" i="1"/>
  <c r="AM63" i="1"/>
  <c r="AM40" i="1"/>
  <c r="AN40" i="1"/>
  <c r="AI956" i="1" a="1"/>
  <c r="AI956" i="1" s="1"/>
  <c r="AG956" i="1"/>
  <c r="AI966" i="1" a="1"/>
  <c r="AI966" i="1" s="1"/>
  <c r="AG966" i="1"/>
  <c r="AM885" i="1"/>
  <c r="AN885" i="1"/>
  <c r="AG915" i="1"/>
  <c r="AI915" i="1" a="1"/>
  <c r="AI915" i="1" s="1"/>
  <c r="AN919" i="1"/>
  <c r="AM919" i="1"/>
  <c r="AN675" i="1"/>
  <c r="AM675" i="1"/>
  <c r="AI708" i="1" a="1"/>
  <c r="AI708" i="1" s="1"/>
  <c r="AG708" i="1"/>
  <c r="AG972" i="1"/>
  <c r="AI972" i="1" a="1"/>
  <c r="AI972" i="1" s="1"/>
  <c r="AM990" i="1"/>
  <c r="AN990" i="1"/>
  <c r="AN1003" i="1"/>
  <c r="AM1003" i="1"/>
  <c r="AN975" i="1"/>
  <c r="AM975" i="1"/>
  <c r="AN965" i="1"/>
  <c r="AM965" i="1"/>
  <c r="AN966" i="1"/>
  <c r="AM966" i="1"/>
  <c r="AN950" i="1"/>
  <c r="AM950" i="1"/>
  <c r="AG902" i="1"/>
  <c r="AI902" i="1" a="1"/>
  <c r="AI902" i="1" s="1"/>
  <c r="AM892" i="1"/>
  <c r="AN892" i="1"/>
  <c r="AM870" i="1"/>
  <c r="AN870" i="1"/>
  <c r="AN866" i="1"/>
  <c r="AM866" i="1"/>
  <c r="AG878" i="1"/>
  <c r="AI878" i="1" a="1"/>
  <c r="AI878" i="1" s="1"/>
  <c r="AM860" i="1"/>
  <c r="AN860" i="1"/>
  <c r="AI859" i="1" a="1"/>
  <c r="AI859" i="1" s="1"/>
  <c r="AG859" i="1"/>
  <c r="AI863" i="1" a="1"/>
  <c r="AI863" i="1" s="1"/>
  <c r="AG863" i="1"/>
  <c r="AN857" i="1"/>
  <c r="AM857" i="1"/>
  <c r="AM867" i="1"/>
  <c r="AN867" i="1"/>
  <c r="AG802" i="1"/>
  <c r="AI802" i="1" a="1"/>
  <c r="AI802" i="1" s="1"/>
  <c r="AN785" i="1"/>
  <c r="AM785" i="1"/>
  <c r="AM824" i="1"/>
  <c r="AN824" i="1"/>
  <c r="AM863" i="1"/>
  <c r="AN863" i="1"/>
  <c r="AN792" i="1"/>
  <c r="AM792" i="1"/>
  <c r="AI771" i="1" a="1"/>
  <c r="AI771" i="1" s="1"/>
  <c r="AG771" i="1"/>
  <c r="AM756" i="1"/>
  <c r="AN756" i="1"/>
  <c r="AI840" i="1" a="1"/>
  <c r="AI840" i="1" s="1"/>
  <c r="AG840" i="1"/>
  <c r="AN733" i="1"/>
  <c r="AM733" i="1"/>
  <c r="AM772" i="1"/>
  <c r="AN772" i="1"/>
  <c r="AN783" i="1"/>
  <c r="AM783" i="1"/>
  <c r="AG751" i="1"/>
  <c r="AI751" i="1" a="1"/>
  <c r="AI751" i="1" s="1"/>
  <c r="AM811" i="1"/>
  <c r="AN811" i="1"/>
  <c r="AG826" i="1"/>
  <c r="AI826" i="1" a="1"/>
  <c r="AI826" i="1" s="1"/>
  <c r="AM748" i="1"/>
  <c r="AN748" i="1"/>
  <c r="AG686" i="1"/>
  <c r="AI686" i="1" a="1"/>
  <c r="AI686" i="1" s="1"/>
  <c r="AN678" i="1"/>
  <c r="AM678" i="1"/>
  <c r="AM615" i="1"/>
  <c r="AN615" i="1"/>
  <c r="AI752" i="1" a="1"/>
  <c r="AI752" i="1" s="1"/>
  <c r="AG752" i="1"/>
  <c r="AN697" i="1"/>
  <c r="AM697" i="1"/>
  <c r="AG630" i="1"/>
  <c r="AI630" i="1" a="1"/>
  <c r="AI630" i="1" s="1"/>
  <c r="AN671" i="1"/>
  <c r="AM671" i="1"/>
  <c r="AN642" i="1"/>
  <c r="AM642" i="1"/>
  <c r="AM732" i="1"/>
  <c r="AN732" i="1"/>
  <c r="AI692" i="1" a="1"/>
  <c r="AI692" i="1" s="1"/>
  <c r="AG692" i="1"/>
  <c r="AM618" i="1"/>
  <c r="AN618" i="1"/>
  <c r="AG656" i="1"/>
  <c r="AI656" i="1" a="1"/>
  <c r="AI656" i="1" s="1"/>
  <c r="AI624" i="1" a="1"/>
  <c r="AI624" i="1" s="1"/>
  <c r="AG624" i="1"/>
  <c r="AG611" i="1"/>
  <c r="AI611" i="1" a="1"/>
  <c r="AI611" i="1" s="1"/>
  <c r="AM648" i="1"/>
  <c r="AN648" i="1"/>
  <c r="AM631" i="1"/>
  <c r="AN631" i="1"/>
  <c r="AG598" i="1"/>
  <c r="AI598" i="1" a="1"/>
  <c r="AI598" i="1" s="1"/>
  <c r="AI613" i="1" a="1"/>
  <c r="AI613" i="1" s="1"/>
  <c r="AG613" i="1"/>
  <c r="AM556" i="1"/>
  <c r="AN556" i="1"/>
  <c r="AN624" i="1"/>
  <c r="AM624" i="1"/>
  <c r="AG578" i="1"/>
  <c r="AI578" i="1" a="1"/>
  <c r="AI578" i="1" s="1"/>
  <c r="AN500" i="1"/>
  <c r="AM500" i="1"/>
  <c r="AN595" i="1"/>
  <c r="AM595" i="1"/>
  <c r="AM530" i="1"/>
  <c r="AN530" i="1"/>
  <c r="AI507" i="1" a="1"/>
  <c r="AI507" i="1" s="1"/>
  <c r="AG507" i="1"/>
  <c r="AM539" i="1"/>
  <c r="AN539" i="1"/>
  <c r="AG705" i="1"/>
  <c r="AI705" i="1" a="1"/>
  <c r="AI705" i="1" s="1"/>
  <c r="AG503" i="1"/>
  <c r="AI503" i="1" a="1"/>
  <c r="AI503" i="1" s="1"/>
  <c r="AG564" i="1"/>
  <c r="AI564" i="1" a="1"/>
  <c r="AI564" i="1" s="1"/>
  <c r="AM542" i="1"/>
  <c r="AN542" i="1"/>
  <c r="AN549" i="1"/>
  <c r="AM549" i="1"/>
  <c r="AM511" i="1"/>
  <c r="AN511" i="1"/>
  <c r="AM506" i="1"/>
  <c r="AN506" i="1"/>
  <c r="AI494" i="1" a="1"/>
  <c r="AI494" i="1" s="1"/>
  <c r="AG494" i="1"/>
  <c r="AN517" i="1"/>
  <c r="AM517" i="1"/>
  <c r="AG380" i="1"/>
  <c r="AI380" i="1" a="1"/>
  <c r="AI380" i="1" s="1"/>
  <c r="AM573" i="1"/>
  <c r="AN573" i="1"/>
  <c r="AN491" i="1"/>
  <c r="AM491" i="1"/>
  <c r="AM444" i="1"/>
  <c r="AN444" i="1"/>
  <c r="AI511" i="1" a="1"/>
  <c r="AI511" i="1" s="1"/>
  <c r="AG511" i="1"/>
  <c r="AN445" i="1"/>
  <c r="AM445" i="1"/>
  <c r="AN434" i="1"/>
  <c r="AM434" i="1"/>
  <c r="AM419" i="1"/>
  <c r="AN419" i="1"/>
  <c r="AG439" i="1"/>
  <c r="AI439" i="1" a="1"/>
  <c r="AI439" i="1" s="1"/>
  <c r="AI451" i="1" a="1"/>
  <c r="AI451" i="1" s="1"/>
  <c r="AG451" i="1"/>
  <c r="AM262" i="1"/>
  <c r="AN262" i="1"/>
  <c r="AM197" i="1"/>
  <c r="AN197" i="1"/>
  <c r="AM433" i="1"/>
  <c r="AN433" i="1"/>
  <c r="AM397" i="1"/>
  <c r="AN397" i="1"/>
  <c r="AG438" i="1"/>
  <c r="AI438" i="1" a="1"/>
  <c r="AI438" i="1" s="1"/>
  <c r="AG417" i="1"/>
  <c r="AI417" i="1" a="1"/>
  <c r="AI417" i="1" s="1"/>
  <c r="AG394" i="1"/>
  <c r="AI394" i="1" a="1"/>
  <c r="AI394" i="1" s="1"/>
  <c r="AN379" i="1"/>
  <c r="AM379" i="1"/>
  <c r="AN387" i="1"/>
  <c r="AM387" i="1"/>
  <c r="AN314" i="1"/>
  <c r="AM314" i="1"/>
  <c r="AN339" i="1"/>
  <c r="AM339" i="1"/>
  <c r="AM330" i="1"/>
  <c r="AN330" i="1"/>
  <c r="AM295" i="1"/>
  <c r="AN295" i="1"/>
  <c r="AI287" i="1" a="1"/>
  <c r="AI287" i="1" s="1"/>
  <c r="AG287" i="1"/>
  <c r="AI257" i="1" a="1"/>
  <c r="AI257" i="1" s="1"/>
  <c r="AG257" i="1"/>
  <c r="AI186" i="1" a="1"/>
  <c r="AI186" i="1" s="1"/>
  <c r="AG186" i="1"/>
  <c r="AG314" i="1"/>
  <c r="AI314" i="1" a="1"/>
  <c r="AI314" i="1" s="1"/>
  <c r="AI304" i="1" a="1"/>
  <c r="AI304" i="1" s="1"/>
  <c r="AG304" i="1"/>
  <c r="AG307" i="1"/>
  <c r="AI307" i="1" a="1"/>
  <c r="AI307" i="1" s="1"/>
  <c r="AM348" i="1"/>
  <c r="AN348" i="1"/>
  <c r="AG334" i="1"/>
  <c r="AI334" i="1" a="1"/>
  <c r="AI334" i="1" s="1"/>
  <c r="AI321" i="1" a="1"/>
  <c r="AI321" i="1" s="1"/>
  <c r="AG321" i="1"/>
  <c r="AM275" i="1"/>
  <c r="AN275" i="1"/>
  <c r="AN334" i="1"/>
  <c r="AM334" i="1"/>
  <c r="AM233" i="1"/>
  <c r="AN233" i="1"/>
  <c r="AI332" i="1" a="1"/>
  <c r="AI332" i="1" s="1"/>
  <c r="AG332" i="1"/>
  <c r="AN323" i="1"/>
  <c r="AM323" i="1"/>
  <c r="AI279" i="1" a="1"/>
  <c r="AI279" i="1" s="1"/>
  <c r="AG279" i="1"/>
  <c r="AM315" i="1"/>
  <c r="AN315" i="1"/>
  <c r="AI274" i="1" a="1"/>
  <c r="AI274" i="1" s="1"/>
  <c r="AG274" i="1"/>
  <c r="AM356" i="1"/>
  <c r="AN356" i="1"/>
  <c r="AM328" i="1"/>
  <c r="AN328" i="1"/>
  <c r="AN202" i="1"/>
  <c r="AM202" i="1"/>
  <c r="AM258" i="1"/>
  <c r="AN258" i="1"/>
  <c r="AI194" i="1" a="1"/>
  <c r="AI194" i="1" s="1"/>
  <c r="AG194" i="1"/>
  <c r="AN159" i="1"/>
  <c r="AM159" i="1"/>
  <c r="AN274" i="1"/>
  <c r="AM274" i="1"/>
  <c r="AM120" i="1"/>
  <c r="AN120" i="1"/>
  <c r="AN232" i="1"/>
  <c r="AM232" i="1"/>
  <c r="AI147" i="1" a="1"/>
  <c r="AI147" i="1" s="1"/>
  <c r="AG147" i="1"/>
  <c r="AN135" i="1"/>
  <c r="AM135" i="1"/>
  <c r="AI100" i="1" a="1"/>
  <c r="AI100" i="1" s="1"/>
  <c r="AG100" i="1"/>
  <c r="AI182" i="1" a="1"/>
  <c r="AI182" i="1" s="1"/>
  <c r="AG182" i="1"/>
  <c r="AN199" i="1"/>
  <c r="AM199" i="1"/>
  <c r="AI293" i="1" a="1"/>
  <c r="AI293" i="1" s="1"/>
  <c r="AG293" i="1"/>
  <c r="AI178" i="1" a="1"/>
  <c r="AI178" i="1" s="1"/>
  <c r="AG178" i="1"/>
  <c r="AI105" i="1" a="1"/>
  <c r="AI105" i="1" s="1"/>
  <c r="AG105" i="1"/>
  <c r="AM72" i="1"/>
  <c r="AN72" i="1"/>
  <c r="AI58" i="1" a="1"/>
  <c r="AI58" i="1" s="1"/>
  <c r="AG58" i="1"/>
  <c r="AN224" i="1"/>
  <c r="AM224" i="1"/>
  <c r="AN93" i="1"/>
  <c r="AM93" i="1"/>
  <c r="AG176" i="1"/>
  <c r="AI176" i="1" a="1"/>
  <c r="AI176" i="1" s="1"/>
  <c r="AG78" i="1"/>
  <c r="AI78" i="1" a="1"/>
  <c r="AI78" i="1" s="1"/>
  <c r="AG26" i="1"/>
  <c r="AI26" i="1" a="1"/>
  <c r="AI26" i="1" s="1"/>
  <c r="AN90" i="1"/>
  <c r="AM90" i="1"/>
  <c r="AI59" i="1" a="1"/>
  <c r="AI59" i="1" s="1"/>
  <c r="AG59" i="1"/>
  <c r="AM73" i="1"/>
  <c r="AN73" i="1"/>
  <c r="AM20" i="1"/>
  <c r="AN20" i="1"/>
  <c r="AM119" i="1"/>
  <c r="AN119" i="1"/>
  <c r="AI97" i="1" a="1"/>
  <c r="AI97" i="1" s="1"/>
  <c r="AG97" i="1"/>
  <c r="AN129" i="1"/>
  <c r="AM129" i="1"/>
  <c r="AN74" i="1"/>
  <c r="AM74" i="1"/>
  <c r="AN893" i="1"/>
  <c r="AM893" i="1"/>
  <c r="AN852" i="1"/>
  <c r="AM852" i="1"/>
  <c r="AG861" i="1"/>
  <c r="AI861" i="1" a="1"/>
  <c r="AI861" i="1" s="1"/>
  <c r="AN821" i="1"/>
  <c r="AM821" i="1"/>
  <c r="AN858" i="1"/>
  <c r="AM858" i="1"/>
  <c r="AN869" i="1"/>
  <c r="AM869" i="1"/>
  <c r="AM814" i="1"/>
  <c r="AN814" i="1"/>
  <c r="AM761" i="1"/>
  <c r="AN761" i="1"/>
  <c r="AM720" i="1"/>
  <c r="AN720" i="1"/>
  <c r="AI974" i="1" a="1"/>
  <c r="AI974" i="1" s="1"/>
  <c r="AG974" i="1"/>
  <c r="AI957" i="1" a="1"/>
  <c r="AI957" i="1" s="1"/>
  <c r="AG957" i="1"/>
  <c r="AG951" i="1"/>
  <c r="AI951" i="1" a="1"/>
  <c r="AI951" i="1" s="1"/>
  <c r="AI950" i="1" a="1"/>
  <c r="AI950" i="1" s="1"/>
  <c r="AG950" i="1"/>
  <c r="AN924" i="1"/>
  <c r="AM924" i="1"/>
  <c r="AM939" i="1"/>
  <c r="AN939" i="1"/>
  <c r="AN897" i="1"/>
  <c r="AM897" i="1"/>
  <c r="AN937" i="1"/>
  <c r="AM937" i="1"/>
  <c r="AM911" i="1"/>
  <c r="AN911" i="1"/>
  <c r="AN878" i="1"/>
  <c r="AM878" i="1"/>
  <c r="AI897" i="1" a="1"/>
  <c r="AI897" i="1" s="1"/>
  <c r="AG897" i="1"/>
  <c r="AI881" i="1" a="1"/>
  <c r="AI881" i="1" s="1"/>
  <c r="AG881" i="1"/>
  <c r="AN841" i="1"/>
  <c r="AM841" i="1"/>
  <c r="AM747" i="1"/>
  <c r="AN747" i="1"/>
  <c r="AI789" i="1" a="1"/>
  <c r="AI789" i="1" s="1"/>
  <c r="AG789" i="1"/>
  <c r="AG871" i="1"/>
  <c r="AI871" i="1" a="1"/>
  <c r="AI871" i="1" s="1"/>
  <c r="AM832" i="1"/>
  <c r="AN832" i="1"/>
  <c r="AG793" i="1"/>
  <c r="AI793" i="1" a="1"/>
  <c r="AI793" i="1" s="1"/>
  <c r="AG743" i="1"/>
  <c r="AI743" i="1" a="1"/>
  <c r="AI743" i="1" s="1"/>
  <c r="AN728" i="1"/>
  <c r="AM728" i="1"/>
  <c r="AN850" i="1"/>
  <c r="AM850" i="1"/>
  <c r="AM816" i="1"/>
  <c r="AN816" i="1"/>
  <c r="AM767" i="1"/>
  <c r="AN767" i="1"/>
  <c r="AM817" i="1"/>
  <c r="AN817" i="1"/>
  <c r="AN718" i="1"/>
  <c r="AM718" i="1"/>
  <c r="AM685" i="1"/>
  <c r="AN685" i="1"/>
  <c r="AM741" i="1"/>
  <c r="AN741" i="1"/>
  <c r="AM790" i="1"/>
  <c r="AN790" i="1"/>
  <c r="AI727" i="1" a="1"/>
  <c r="AI727" i="1" s="1"/>
  <c r="AG727" i="1"/>
  <c r="AM716" i="1"/>
  <c r="AN716" i="1"/>
  <c r="AI755" i="1" a="1"/>
  <c r="AI755" i="1" s="1"/>
  <c r="AG755" i="1"/>
  <c r="AG673" i="1"/>
  <c r="AI673" i="1" a="1"/>
  <c r="AI673" i="1" s="1"/>
  <c r="AN727" i="1"/>
  <c r="AM727" i="1"/>
  <c r="AG774" i="1"/>
  <c r="AI774" i="1" a="1"/>
  <c r="AI774" i="1" s="1"/>
  <c r="AN622" i="1"/>
  <c r="AM622" i="1"/>
  <c r="AI704" i="1" a="1"/>
  <c r="AI704" i="1" s="1"/>
  <c r="AG704" i="1"/>
  <c r="AI649" i="1" a="1"/>
  <c r="AI649" i="1" s="1"/>
  <c r="AG649" i="1"/>
  <c r="AG638" i="1"/>
  <c r="AI638" i="1" a="1"/>
  <c r="AI638" i="1" s="1"/>
  <c r="AI590" i="1" a="1"/>
  <c r="AI590" i="1" s="1"/>
  <c r="AG590" i="1"/>
  <c r="AN553" i="1"/>
  <c r="AM553" i="1"/>
  <c r="AN630" i="1"/>
  <c r="AM630" i="1"/>
  <c r="AM597" i="1"/>
  <c r="AN597" i="1"/>
  <c r="AN608" i="1"/>
  <c r="AM608" i="1"/>
  <c r="AG586" i="1"/>
  <c r="AI586" i="1" a="1"/>
  <c r="AI586" i="1" s="1"/>
  <c r="AN658" i="1"/>
  <c r="AM658" i="1"/>
  <c r="AN594" i="1"/>
  <c r="AM594" i="1"/>
  <c r="AI567" i="1" a="1"/>
  <c r="AI567" i="1" s="1"/>
  <c r="AG567" i="1"/>
  <c r="AG546" i="1"/>
  <c r="AI546" i="1" a="1"/>
  <c r="AI546" i="1" s="1"/>
  <c r="AN518" i="1"/>
  <c r="AM518" i="1"/>
  <c r="AM582" i="1"/>
  <c r="AN582" i="1"/>
  <c r="AM543" i="1"/>
  <c r="AN543" i="1"/>
  <c r="AM742" i="1"/>
  <c r="AN742" i="1"/>
  <c r="AN604" i="1"/>
  <c r="AM604" i="1"/>
  <c r="AN626" i="1"/>
  <c r="AM626" i="1"/>
  <c r="AG545" i="1"/>
  <c r="AI545" i="1" a="1"/>
  <c r="AI545" i="1" s="1"/>
  <c r="AG524" i="1"/>
  <c r="AI524" i="1" a="1"/>
  <c r="AI524" i="1" s="1"/>
  <c r="AM466" i="1"/>
  <c r="AN466" i="1"/>
  <c r="AG482" i="1"/>
  <c r="AI482" i="1" a="1"/>
  <c r="AI482" i="1" s="1"/>
  <c r="AN404" i="1"/>
  <c r="AM404" i="1"/>
  <c r="AI535" i="1" a="1"/>
  <c r="AI535" i="1" s="1"/>
  <c r="AG535" i="1"/>
  <c r="AN494" i="1"/>
  <c r="AM494" i="1"/>
  <c r="AG483" i="1"/>
  <c r="AI483" i="1" a="1"/>
  <c r="AI483" i="1" s="1"/>
  <c r="AN395" i="1"/>
  <c r="AM395" i="1"/>
  <c r="AI465" i="1" a="1"/>
  <c r="AI465" i="1" s="1"/>
  <c r="AG465" i="1"/>
  <c r="AN443" i="1"/>
  <c r="AM443" i="1"/>
  <c r="AN418" i="1"/>
  <c r="AM418" i="1"/>
  <c r="AI405" i="1" a="1"/>
  <c r="AI405" i="1" s="1"/>
  <c r="AG405" i="1"/>
  <c r="AM388" i="1"/>
  <c r="AN388" i="1"/>
  <c r="AG519" i="1"/>
  <c r="AI519" i="1" a="1"/>
  <c r="AI519" i="1" s="1"/>
  <c r="AN490" i="1"/>
  <c r="AM490" i="1"/>
  <c r="AN415" i="1"/>
  <c r="AM415" i="1"/>
  <c r="AM253" i="1"/>
  <c r="AN253" i="1"/>
  <c r="AM189" i="1"/>
  <c r="AN189" i="1"/>
  <c r="AM371" i="1"/>
  <c r="AN371" i="1"/>
  <c r="AM408" i="1"/>
  <c r="AN408" i="1"/>
  <c r="AI320" i="1" a="1"/>
  <c r="AI320" i="1" s="1"/>
  <c r="AG320" i="1"/>
  <c r="AI292" i="1" a="1"/>
  <c r="AI292" i="1" s="1"/>
  <c r="AG292" i="1"/>
  <c r="AI183" i="1" a="1"/>
  <c r="AI183" i="1" s="1"/>
  <c r="AG183" i="1"/>
  <c r="AM148" i="1"/>
  <c r="AN148" i="1"/>
  <c r="AI208" i="1" a="1"/>
  <c r="AI208" i="1" s="1"/>
  <c r="AG208" i="1"/>
  <c r="AM365" i="1"/>
  <c r="AN365" i="1"/>
  <c r="AN261" i="1"/>
  <c r="AM261" i="1"/>
  <c r="AI232" i="1" a="1"/>
  <c r="AI232" i="1" s="1"/>
  <c r="AG232" i="1"/>
  <c r="AI359" i="1" a="1"/>
  <c r="AI359" i="1" s="1"/>
  <c r="AG359" i="1"/>
  <c r="AM287" i="1"/>
  <c r="AN287" i="1"/>
  <c r="AM271" i="1"/>
  <c r="AN271" i="1"/>
  <c r="AN319" i="1"/>
  <c r="AM319" i="1"/>
  <c r="AI218" i="1" a="1"/>
  <c r="AI218" i="1" s="1"/>
  <c r="AG218" i="1"/>
  <c r="AI135" i="1" a="1"/>
  <c r="AI135" i="1" s="1"/>
  <c r="AG135" i="1"/>
  <c r="AI249" i="1" a="1"/>
  <c r="AI249" i="1" s="1"/>
  <c r="AG249" i="1"/>
  <c r="AM113" i="1"/>
  <c r="AN113" i="1"/>
  <c r="AM241" i="1"/>
  <c r="AN241" i="1"/>
  <c r="AG164" i="1"/>
  <c r="AI164" i="1" a="1"/>
  <c r="AI164" i="1" s="1"/>
  <c r="AG90" i="1"/>
  <c r="AI90" i="1" a="1"/>
  <c r="AI90" i="1" s="1"/>
  <c r="AN240" i="1"/>
  <c r="AM240" i="1"/>
  <c r="AG174" i="1"/>
  <c r="AI174" i="1" a="1"/>
  <c r="AI174" i="1" s="1"/>
  <c r="AN152" i="1"/>
  <c r="AM152" i="1"/>
  <c r="AI216" i="1" a="1"/>
  <c r="AI216" i="1" s="1"/>
  <c r="AG216" i="1"/>
  <c r="AN195" i="1"/>
  <c r="AM195" i="1"/>
  <c r="AN184" i="1"/>
  <c r="AM184" i="1"/>
  <c r="AG114" i="1"/>
  <c r="AI114" i="1" a="1"/>
  <c r="AI114" i="1" s="1"/>
  <c r="AI210" i="1" a="1"/>
  <c r="AI210" i="1" s="1"/>
  <c r="AG210" i="1"/>
  <c r="AI163" i="1" a="1"/>
  <c r="AI163" i="1" s="1"/>
  <c r="AG163" i="1"/>
  <c r="AM144" i="1"/>
  <c r="AN144" i="1"/>
  <c r="AM97" i="1"/>
  <c r="AN97" i="1"/>
  <c r="AI93" i="1" a="1"/>
  <c r="AI93" i="1" s="1"/>
  <c r="AG93" i="1"/>
  <c r="AI69" i="1" a="1"/>
  <c r="AI69" i="1" s="1"/>
  <c r="AG69" i="1"/>
  <c r="AI40" i="1" a="1"/>
  <c r="AI40" i="1" s="1"/>
  <c r="AG40" i="1"/>
  <c r="AM138" i="1"/>
  <c r="AN138" i="1"/>
  <c r="AN47" i="1"/>
  <c r="AM47" i="1"/>
  <c r="AN39" i="1"/>
  <c r="AM39" i="1"/>
  <c r="AN31" i="1"/>
  <c r="AM31" i="1"/>
  <c r="AM209" i="1"/>
  <c r="AN209" i="1"/>
  <c r="AM89" i="1"/>
  <c r="AN89" i="1"/>
  <c r="AN80" i="1"/>
  <c r="AM80" i="1"/>
  <c r="AM36" i="1"/>
  <c r="AN36" i="1"/>
  <c r="AI23" i="1" a="1"/>
  <c r="AI23" i="1" s="1"/>
  <c r="AG23" i="1"/>
  <c r="AM103" i="1"/>
  <c r="AN103" i="1"/>
  <c r="AN7" i="1"/>
  <c r="AM7" i="1"/>
  <c r="AI17" i="1" a="1"/>
  <c r="AI17" i="1" s="1"/>
  <c r="AG17" i="1"/>
  <c r="AI973" i="1" a="1"/>
  <c r="AI973" i="1" s="1"/>
  <c r="AG973" i="1"/>
  <c r="AI977" i="1" a="1"/>
  <c r="AI977" i="1" s="1"/>
  <c r="AG977" i="1"/>
  <c r="AM932" i="1"/>
  <c r="AN932" i="1"/>
  <c r="AM955" i="1"/>
  <c r="AN955" i="1"/>
  <c r="AI932" i="1" a="1"/>
  <c r="AI932" i="1" s="1"/>
  <c r="AG932" i="1"/>
  <c r="AG943" i="1"/>
  <c r="AI943" i="1" a="1"/>
  <c r="AI943" i="1" s="1"/>
  <c r="AI954" i="1" a="1"/>
  <c r="AI954" i="1" s="1"/>
  <c r="AG954" i="1"/>
  <c r="AM917" i="1"/>
  <c r="AN917" i="1"/>
  <c r="AM887" i="1"/>
  <c r="AN887" i="1"/>
  <c r="AN929" i="1"/>
  <c r="AM929" i="1"/>
  <c r="AM920" i="1"/>
  <c r="AN920" i="1"/>
  <c r="AG903" i="1"/>
  <c r="AI903" i="1" a="1"/>
  <c r="AI903" i="1" s="1"/>
  <c r="AI895" i="1" a="1"/>
  <c r="AI895" i="1" s="1"/>
  <c r="AG895" i="1"/>
  <c r="AI918" i="1" a="1"/>
  <c r="AI918" i="1" s="1"/>
  <c r="AG918" i="1"/>
  <c r="AN879" i="1"/>
  <c r="AM879" i="1"/>
  <c r="AM896" i="1"/>
  <c r="AN896" i="1"/>
  <c r="AG898" i="1"/>
  <c r="AI898" i="1" a="1"/>
  <c r="AI898" i="1" s="1"/>
  <c r="AG799" i="1"/>
  <c r="AI799" i="1" a="1"/>
  <c r="AI799" i="1" s="1"/>
  <c r="AI828" i="1" a="1"/>
  <c r="AI828" i="1" s="1"/>
  <c r="AG828" i="1"/>
  <c r="AG778" i="1"/>
  <c r="AI778" i="1" a="1"/>
  <c r="AI778" i="1" s="1"/>
  <c r="AG847" i="1"/>
  <c r="AI847" i="1" a="1"/>
  <c r="AI847" i="1" s="1"/>
  <c r="AM822" i="1"/>
  <c r="AN822" i="1"/>
  <c r="AI810" i="1" a="1"/>
  <c r="AI810" i="1" s="1"/>
  <c r="AG810" i="1"/>
  <c r="AG854" i="1"/>
  <c r="AI854" i="1" a="1"/>
  <c r="AI854" i="1" s="1"/>
  <c r="AI894" i="1" a="1"/>
  <c r="AI894" i="1" s="1"/>
  <c r="AG894" i="1"/>
  <c r="AI844" i="1" a="1"/>
  <c r="AI844" i="1" s="1"/>
  <c r="AG844" i="1"/>
  <c r="AG787" i="1"/>
  <c r="AI787" i="1" a="1"/>
  <c r="AI787" i="1" s="1"/>
  <c r="AN782" i="1"/>
  <c r="AM782" i="1"/>
  <c r="AI726" i="1" a="1"/>
  <c r="AI726" i="1" s="1"/>
  <c r="AG726" i="1"/>
  <c r="AN709" i="1"/>
  <c r="AM709" i="1"/>
  <c r="AG770" i="1"/>
  <c r="AI770" i="1" a="1"/>
  <c r="AI770" i="1" s="1"/>
  <c r="AN842" i="1"/>
  <c r="AM842" i="1"/>
  <c r="AG815" i="1"/>
  <c r="AI815" i="1" a="1"/>
  <c r="AI815" i="1" s="1"/>
  <c r="AI764" i="1" a="1"/>
  <c r="AI764" i="1" s="1"/>
  <c r="AG764" i="1"/>
  <c r="AN715" i="1"/>
  <c r="AM715" i="1"/>
  <c r="AN661" i="1"/>
  <c r="AM661" i="1"/>
  <c r="AM717" i="1"/>
  <c r="AN717" i="1"/>
  <c r="AM693" i="1"/>
  <c r="AN693" i="1"/>
  <c r="AN649" i="1"/>
  <c r="AM649" i="1"/>
  <c r="AI742" i="1" a="1"/>
  <c r="AI742" i="1" s="1"/>
  <c r="AG742" i="1"/>
  <c r="AM707" i="1"/>
  <c r="AN707" i="1"/>
  <c r="AN684" i="1"/>
  <c r="AM684" i="1"/>
  <c r="AI706" i="1" a="1"/>
  <c r="AI706" i="1" s="1"/>
  <c r="AG706" i="1"/>
  <c r="AM664" i="1"/>
  <c r="AN664" i="1"/>
  <c r="AN657" i="1"/>
  <c r="AM657" i="1"/>
  <c r="AI728" i="1" a="1"/>
  <c r="AI728" i="1" s="1"/>
  <c r="AG728" i="1"/>
  <c r="AI717" i="1" a="1"/>
  <c r="AI717" i="1" s="1"/>
  <c r="AG717" i="1"/>
  <c r="AG730" i="1"/>
  <c r="AI730" i="1" a="1"/>
  <c r="AI730" i="1" s="1"/>
  <c r="AN572" i="1"/>
  <c r="AM572" i="1"/>
  <c r="AG637" i="1"/>
  <c r="AI637" i="1" a="1"/>
  <c r="AI637" i="1" s="1"/>
  <c r="AN623" i="1"/>
  <c r="AM623" i="1"/>
  <c r="AG628" i="1"/>
  <c r="AI628" i="1" a="1"/>
  <c r="AI628" i="1" s="1"/>
  <c r="AG617" i="1"/>
  <c r="AI617" i="1" a="1"/>
  <c r="AI617" i="1" s="1"/>
  <c r="AI547" i="1" a="1"/>
  <c r="AI547" i="1" s="1"/>
  <c r="AG547" i="1"/>
  <c r="AM690" i="1"/>
  <c r="AN690" i="1"/>
  <c r="AM669" i="1"/>
  <c r="AN669" i="1"/>
  <c r="AN643" i="1"/>
  <c r="AM643" i="1"/>
  <c r="AN612" i="1"/>
  <c r="AM612" i="1"/>
  <c r="AM519" i="1"/>
  <c r="AN519" i="1"/>
  <c r="AN592" i="1"/>
  <c r="AM592" i="1"/>
  <c r="AM505" i="1"/>
  <c r="AN505" i="1"/>
  <c r="AI568" i="1" a="1"/>
  <c r="AI568" i="1" s="1"/>
  <c r="AG568" i="1"/>
  <c r="AN591" i="1"/>
  <c r="AM591" i="1"/>
  <c r="AN560" i="1"/>
  <c r="AM560" i="1"/>
  <c r="AN510" i="1"/>
  <c r="AM510" i="1"/>
  <c r="AM413" i="1"/>
  <c r="AN413" i="1"/>
  <c r="AN476" i="1"/>
  <c r="AM476" i="1"/>
  <c r="AN391" i="1"/>
  <c r="AM391" i="1"/>
  <c r="AM426" i="1"/>
  <c r="AN426" i="1"/>
  <c r="AM394" i="1"/>
  <c r="AN394" i="1"/>
  <c r="AM523" i="1"/>
  <c r="AN523" i="1"/>
  <c r="AI493" i="1" a="1"/>
  <c r="AI493" i="1" s="1"/>
  <c r="AG493" i="1"/>
  <c r="AN417" i="1"/>
  <c r="AM417" i="1"/>
  <c r="AM526" i="1"/>
  <c r="AN526" i="1"/>
  <c r="AI409" i="1" a="1"/>
  <c r="AI409" i="1" s="1"/>
  <c r="AG409" i="1"/>
  <c r="AN399" i="1"/>
  <c r="AM399" i="1"/>
  <c r="AN481" i="1"/>
  <c r="AM481" i="1"/>
  <c r="AG411" i="1"/>
  <c r="AI411" i="1" a="1"/>
  <c r="AI411" i="1" s="1"/>
  <c r="AN377" i="1"/>
  <c r="AM377" i="1"/>
  <c r="AI408" i="1" a="1"/>
  <c r="AI408" i="1" s="1"/>
  <c r="AG408" i="1"/>
  <c r="AM245" i="1"/>
  <c r="AN245" i="1"/>
  <c r="AM180" i="1"/>
  <c r="AN180" i="1"/>
  <c r="AN411" i="1"/>
  <c r="AM411" i="1"/>
  <c r="AN450" i="1"/>
  <c r="AM450" i="1"/>
  <c r="AI471" i="1" a="1"/>
  <c r="AI471" i="1" s="1"/>
  <c r="AG471" i="1"/>
  <c r="AG424" i="1"/>
  <c r="AI424" i="1" a="1"/>
  <c r="AI424" i="1" s="1"/>
  <c r="AN403" i="1"/>
  <c r="AM403" i="1"/>
  <c r="AM361" i="1"/>
  <c r="AN361" i="1"/>
  <c r="AM313" i="1"/>
  <c r="AN313" i="1"/>
  <c r="AM281" i="1"/>
  <c r="AN281" i="1"/>
  <c r="AN211" i="1"/>
  <c r="AM211" i="1"/>
  <c r="AN318" i="1"/>
  <c r="AM318" i="1"/>
  <c r="AI265" i="1" a="1"/>
  <c r="AI265" i="1" s="1"/>
  <c r="AG265" i="1"/>
  <c r="AI345" i="1" a="1"/>
  <c r="AI345" i="1" s="1"/>
  <c r="AG345" i="1"/>
  <c r="AI243" i="1" a="1"/>
  <c r="AI243" i="1" s="1"/>
  <c r="AG243" i="1"/>
  <c r="AI201" i="1" a="1"/>
  <c r="AI201" i="1" s="1"/>
  <c r="AG201" i="1"/>
  <c r="AI337" i="1" a="1"/>
  <c r="AI337" i="1" s="1"/>
  <c r="AG337" i="1"/>
  <c r="AI313" i="1" a="1"/>
  <c r="AI313" i="1" s="1"/>
  <c r="AG313" i="1"/>
  <c r="AI286" i="1" a="1"/>
  <c r="AI286" i="1" s="1"/>
  <c r="AG286" i="1"/>
  <c r="AI192" i="1" a="1"/>
  <c r="AI192" i="1" s="1"/>
  <c r="AG192" i="1"/>
  <c r="AG99" i="1"/>
  <c r="AI99" i="1" a="1"/>
  <c r="AI99" i="1" s="1"/>
  <c r="AN206" i="1"/>
  <c r="AM206" i="1"/>
  <c r="AI202" i="1" a="1"/>
  <c r="AI202" i="1" s="1"/>
  <c r="AG202" i="1"/>
  <c r="AI146" i="1" a="1"/>
  <c r="AI146" i="1" s="1"/>
  <c r="AG146" i="1"/>
  <c r="AG159" i="1"/>
  <c r="AI159" i="1" a="1"/>
  <c r="AI159" i="1" s="1"/>
  <c r="AI193" i="1" a="1"/>
  <c r="AI193" i="1" s="1"/>
  <c r="AG193" i="1"/>
  <c r="AN171" i="1"/>
  <c r="AM171" i="1"/>
  <c r="AN125" i="1"/>
  <c r="AM125" i="1"/>
  <c r="AN147" i="1"/>
  <c r="AM147" i="1"/>
  <c r="AG111" i="1"/>
  <c r="AI111" i="1" a="1"/>
  <c r="AI111" i="1" s="1"/>
  <c r="AI39" i="1" a="1"/>
  <c r="AI39" i="1" s="1"/>
  <c r="AG39" i="1"/>
  <c r="AI169" i="1" a="1"/>
  <c r="AI169" i="1" s="1"/>
  <c r="AG169" i="1"/>
  <c r="AN84" i="1"/>
  <c r="AM84" i="1"/>
  <c r="AI74" i="1" a="1"/>
  <c r="AI74" i="1" s="1"/>
  <c r="AG74" i="1"/>
  <c r="AN100" i="1"/>
  <c r="AM100" i="1"/>
  <c r="AG54" i="1"/>
  <c r="AI54" i="1" a="1"/>
  <c r="AI54" i="1" s="1"/>
  <c r="AI66" i="1" a="1"/>
  <c r="AI66" i="1" s="1"/>
  <c r="AG66" i="1"/>
  <c r="AG83" i="1"/>
  <c r="AI83" i="1" a="1"/>
  <c r="AI83" i="1" s="1"/>
  <c r="AM42" i="1"/>
  <c r="AN42" i="1"/>
  <c r="AN8" i="1"/>
  <c r="AM8" i="1"/>
  <c r="AG55" i="1"/>
  <c r="AI55" i="1" a="1"/>
  <c r="AI55" i="1" s="1"/>
  <c r="AM44" i="1"/>
  <c r="AN44" i="1"/>
  <c r="AN59" i="1"/>
  <c r="AM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tc={D3C69EC9-82E3-40C2-8EEF-333BC342F25E}</author>
    <author>AMV</author>
    <author>Eferson Ramirez Quirama</author>
  </authors>
  <commentList>
    <comment ref="S2" authorId="0" shapeId="0" xr:uid="{D3C69EC9-82E3-40C2-8EEF-333BC342F25E}">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AUTOMATIZAR CELDAS VERDES DE RCP PAGOS</t>
      </text>
    </comment>
    <comment ref="AL2" authorId="1" shapeId="0" xr:uid="{4AD6E4E5-CC9F-44B1-9BB4-76B8B066B7A8}">
      <text>
        <r>
          <rPr>
            <b/>
            <sz val="9"/>
            <color indexed="81"/>
            <rFont val="Tahoma"/>
            <family val="2"/>
          </rPr>
          <t>AMV:</t>
        </r>
        <r>
          <rPr>
            <sz val="9"/>
            <color indexed="81"/>
            <rFont val="Tahoma"/>
            <family val="2"/>
          </rPr>
          <t xml:space="preserve">
Valor pagado por el RCP</t>
        </r>
      </text>
    </comment>
    <comment ref="G211" authorId="2" shapeId="0" xr:uid="{598B3E30-3E66-48B7-97A0-F1B1B1EB280C}">
      <text>
        <r>
          <rPr>
            <b/>
            <sz val="9"/>
            <color rgb="FF000000"/>
            <rFont val="Tahoma"/>
            <family val="2"/>
          </rPr>
          <t>Tener en cuenta el aumento del IVA</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<sst xmlns="http://schemas.openxmlformats.org/spreadsheetml/2006/main" count="11499" uniqueCount="2446">
  <si>
    <t>LINEA PAA</t>
  </si>
  <si>
    <t>CONTRATO</t>
  </si>
  <si>
    <t>OBJETO</t>
  </si>
  <si>
    <t xml:space="preserve">DEPENDENCIA </t>
  </si>
  <si>
    <t xml:space="preserve">MODALIDAD DE CONTRATACIÓN </t>
  </si>
  <si>
    <t xml:space="preserve">TIPO DE CONTRATO </t>
  </si>
  <si>
    <t>CONTRATISTA</t>
  </si>
  <si>
    <t>CÉDULA O NIT</t>
  </si>
  <si>
    <t xml:space="preserve">HONORARIOS MES </t>
  </si>
  <si>
    <t>VALOR CONTRATO</t>
  </si>
  <si>
    <t xml:space="preserve">OBSERVACIONES </t>
  </si>
  <si>
    <t>NÚMERO COMITÉ</t>
  </si>
  <si>
    <t>SUPERVISOR TITULAR</t>
  </si>
  <si>
    <t xml:space="preserve">DOCUMENTO </t>
  </si>
  <si>
    <t xml:space="preserve">SUPERVISOR SUPLENTE </t>
  </si>
  <si>
    <t>DOCUMENTO</t>
  </si>
  <si>
    <t>CDP</t>
  </si>
  <si>
    <t>FECHA CDP</t>
  </si>
  <si>
    <t>VALOR CDP</t>
  </si>
  <si>
    <t>RCP</t>
  </si>
  <si>
    <t>FECHA RCP</t>
  </si>
  <si>
    <t>VALOR RCP</t>
  </si>
  <si>
    <t xml:space="preserve">FECHA DE FIRMA </t>
  </si>
  <si>
    <t xml:space="preserve">FECHA APROBACIÓN POLIZA </t>
  </si>
  <si>
    <t>FECHA DE INICIO</t>
  </si>
  <si>
    <t xml:space="preserve">FECHA TERMINACIÓN </t>
  </si>
  <si>
    <t>LINK DE PUBLICACIÓN</t>
  </si>
  <si>
    <t xml:space="preserve">PLAZO </t>
  </si>
  <si>
    <t xml:space="preserve">RADICADO MERCURIO </t>
  </si>
  <si>
    <t xml:space="preserve">RENDIDO </t>
  </si>
  <si>
    <t>Contrato2</t>
  </si>
  <si>
    <t>CONTRATO3DIG</t>
  </si>
  <si>
    <t>Tiempo entre FT y hoy (meses)</t>
  </si>
  <si>
    <t>Fecha Proyectada liquidació</t>
  </si>
  <si>
    <t xml:space="preserve">Fecha Realde liquiidación </t>
  </si>
  <si>
    <t>Columna1</t>
  </si>
  <si>
    <t>Columna2</t>
  </si>
  <si>
    <t>Valor Pagado</t>
  </si>
  <si>
    <t>% ejecución</t>
  </si>
  <si>
    <t>Valor RP-Valor contrato</t>
  </si>
  <si>
    <t xml:space="preserve">PRESTACIÓN DE SERVICIOS PROFESIONALES PARA EL APOYO Y ACOMPAÑAMIENTO JURIDICO A LA GERENCIA DE INDEPORTES ANTIOQUIA
</t>
  </si>
  <si>
    <t>Subgerencia Administrativa y Financiera</t>
  </si>
  <si>
    <t>CONTRATACION DIRECTA</t>
  </si>
  <si>
    <t xml:space="preserve">PRESTACIÓN DE SERVICIOS POFESIONALES Y DE APOYO A LA GESTIÓN </t>
  </si>
  <si>
    <t xml:space="preserve">LAURA ORTIZ GONZALEZ </t>
  </si>
  <si>
    <t>N.A</t>
  </si>
  <si>
    <t>001</t>
  </si>
  <si>
    <t>BEATRIZ ELENA COLORADO ARCILA</t>
  </si>
  <si>
    <t>JAINE ESTHER TOVAR AMADOR</t>
  </si>
  <si>
    <t>4 MESES</t>
  </si>
  <si>
    <t>SI</t>
  </si>
  <si>
    <t>PRESTACIÓN DE SERVICIOS PROFESIONALES ESPECIALIZADOS  EN MATERIA JURIDICA PARA APOYAR LO PROCESOS DE INDEPORTES ANTIOQUIA</t>
  </si>
  <si>
    <t xml:space="preserve">ADOLFO LEON CASTAÑEDA GALLEGO </t>
  </si>
  <si>
    <t>002</t>
  </si>
  <si>
    <t>MARIA TERESA DE GUADALUPE MUÑOZ JARAMILLO</t>
  </si>
  <si>
    <t>3,5 MESES</t>
  </si>
  <si>
    <t>APOYO PROFESIONAL A LA GESTION COMUNICACIONAL PARA EL FORTALECIMIENTO DE LAS ACCIONES DE LA OFICINA ASESORA DE COMUNICACIONES Y DE INDEPORTES ANTIOQUIA</t>
  </si>
  <si>
    <t xml:space="preserve">Oficina de comunicaciones </t>
  </si>
  <si>
    <t xml:space="preserve">NATALIA OROZCO TABORDA </t>
  </si>
  <si>
    <t>GASTOS DE DESPLAZAMIENTO POR 5000000</t>
  </si>
  <si>
    <t>XIOMARA CEDEÑO ESPAÑA</t>
  </si>
  <si>
    <t>LICETH CATALINA CANO GONZALEZ</t>
  </si>
  <si>
    <t>PRESTACIÓN DE SERVICIOS PROFESIONALES DE APOYO A LA GESTIÓN CONTRACTUAL Y ASESORAMIENTO JURIDICO DE LA SUBGERENCIA DE DEPORTE ASOCIADO Y ALTOS LOGROS</t>
  </si>
  <si>
    <t>Subgerencia de deporte Asociado y Altos Logros</t>
  </si>
  <si>
    <t xml:space="preserve">MAURICIO VELASQUEZ CUADROS </t>
  </si>
  <si>
    <t>DIANA MARCELA DULCEY GUTIERREZ</t>
  </si>
  <si>
    <t>PRESTACIÓN DE SERVICIOS PROFESIONALES DE APOYO A LA GESTIÓN EN LOS PROCESOS DE PLANIFICACIÓN Y EJECUCIÓN FINANCIERA DE LA SUBGERENCIA DE DEPORTE ASOCIADO Y DE ALTOS LOGROS</t>
  </si>
  <si>
    <t>ASTRID ELENA CASTAÑO ALZATE</t>
  </si>
  <si>
    <t>OSCAR GILMILLER ATEHORTUA CORREA</t>
  </si>
  <si>
    <t>DIGNA EMERITA MARTINEZ GARCIA</t>
  </si>
  <si>
    <t>Prestación de servicios profesionales en materia jurídica de los diferentes procesos contractuales y proyectos de la Oficina de Sistemas e Informática y los demás que sean requeridos por la Subgerencia Administrativa y Financiera de INDEPORTES ANTIOQUIA.</t>
  </si>
  <si>
    <t>Oficina de Sistemas</t>
  </si>
  <si>
    <t>DIANA MARCELA  OSPINA ROJAS</t>
  </si>
  <si>
    <t xml:space="preserve">	
202301000243</t>
  </si>
  <si>
    <t>Prestación de servicios profesionales en materia administrativa y financiera, de los procesos contractuales y proyectos de sistemas de información de la Oficina de Sistemas e Informática y los demás que sean requeridos por la Subgerencia Administrativa y Financiera de INDEPORTES ANTIOQUIA.</t>
  </si>
  <si>
    <t>ERIKA MARIA VALENCIA MUNERA</t>
  </si>
  <si>
    <t>JULIANA BERMUDEZ HENAO</t>
  </si>
  <si>
    <t>JUAN DIEGO LONDOÑO TORO</t>
  </si>
  <si>
    <t xml:space="preserve">Prestación de servicios profesionales para apoyar la gestión de los procesos financieros y contables que realiza la Subgerencia Administrativa y Financiera de INDEPORTES ANTIOQUIA </t>
  </si>
  <si>
    <t>SORAIDA SOSA GOEZ</t>
  </si>
  <si>
    <t>003</t>
  </si>
  <si>
    <t>FABIAN DARIO ARANGO LOPEZ</t>
  </si>
  <si>
    <t>PRESTACIÓN DE SERVICIOS COMO APOYO A LA GESTIÓN ESTRATÉGICA, SEGUIMIENTO A INDICADORES Y METAS DE LOS PROYECTOS MISIONALES DE LA SUBGERENCIA DE FOMENTO Y DESARROLLO DEPORTIVO Y DE INDEPORTES ANTIOQUIA.</t>
  </si>
  <si>
    <t>Subgerencia de Fomento y Desarrollo Deportivo</t>
  </si>
  <si>
    <t>HAROLD PULGARIN RAMIREZ</t>
  </si>
  <si>
    <t>Gastos de desplazamiento 2,168,833</t>
  </si>
  <si>
    <t>ILDA BIBIANA ALVAREZ RUEDA</t>
  </si>
  <si>
    <t>HECTOR JAVIER VASQUEZ MONSALVE</t>
  </si>
  <si>
    <t xml:space="preserve">
202301000327
</t>
  </si>
  <si>
    <t>PRESTACIÓN DE SERVICIOS COMO APOYO A LA GESTIÓN DE PROYECTOS PARA LA PLANEACIÓN, EJECUCIÓN, SEGUIMIENTO Y EVALUACIÓN DE LAS ESTRATEGIAS DE LA SUBGERENCIA DE FOMENTO Y DESARROLLO DEPORTIVO</t>
  </si>
  <si>
    <t>LEIDY YULIANA TANGARIFE COLORADO</t>
  </si>
  <si>
    <t>Gastos de desplazamiento $2,168,233</t>
  </si>
  <si>
    <t>Prestación de servicios de apoyo a la gestión a la Oficina de Sistemas e Informática de INDEPORTES ANTIOQUIA.</t>
  </si>
  <si>
    <t>LUIS ALBERTO TOBON RENDON</t>
  </si>
  <si>
    <t>BEATRIZ ELENA RESTREPO VASQUEZ</t>
  </si>
  <si>
    <t>Prestación de servicios para apoyar la realización de las actividades administrativas y operativas de las diferentes dependencias de INDEPORTES ANTIOQUIA</t>
  </si>
  <si>
    <t>JOHNIER ALBERTO HENAO GALVIS</t>
  </si>
  <si>
    <t>Prestación de servicios profesionales como desarrollador web de INDEPORTES ANTIOQUIA.</t>
  </si>
  <si>
    <t>CARLOS ALBERTO HENAO MESA</t>
  </si>
  <si>
    <t>Prestación de servicios profesionales como apoyo a la gestión administrativa y financiera de los proyectos de la Subgerencia de Fomento y Desarrollo Deportivo</t>
  </si>
  <si>
    <t>VANESSA KAMMERER GUTIERREZ</t>
  </si>
  <si>
    <t>Prestación de servicios profesionales para el acompañamiento técnico, metodológico y logístico en los procesos relacionados con el desarrollo de los proyectos de la subgerencia de altos logros</t>
  </si>
  <si>
    <t>ANDRES FELIPE GUTIERREZ RENDON</t>
  </si>
  <si>
    <t>DAVID TORRES MUÑOZ</t>
  </si>
  <si>
    <t>ALEJANDRO NAVARRO RINCON</t>
  </si>
  <si>
    <t>Prestación de servicios profesionales de apoyo a los procesos metodológicos para la preparación, participación, fortalecimiento técnico, científico, económico y social de los para-atletas de las diferentes selecciones Antioquia.</t>
  </si>
  <si>
    <t>ANDRES FELIPE MUÑOZ PRIETO</t>
  </si>
  <si>
    <t>Prestación de servicios profesionales para el acompañamiento logístico y administrativo en los procesos de seguimiento a los contratos suscritos por la Subgerencia de Deporte Asociado y Altos Logros.</t>
  </si>
  <si>
    <t>DWIGT ANDRES MARVAL MONTOYA</t>
  </si>
  <si>
    <t>Prestación de servicios profesionales de apoyo a la gestión administrativa y seguimiento financiero de los contratos suscritos por la Subgerencia de Deporte Asociado y de Altos Logros.</t>
  </si>
  <si>
    <t>ANDRES FELIPE SANCHEZ PALACIO</t>
  </si>
  <si>
    <t xml:space="preserve">Prestación de servicios profesionales como apoyo a la gestión y ejecución de los proyectos de Infraestructura deportiva y recreativa en el Departamento de Antioquia. </t>
  </si>
  <si>
    <t>Subgerencia de escenarios deportivos y equipamiento</t>
  </si>
  <si>
    <t>MIGUEL ÁNGEL RAMIREZ VÉLEZ</t>
  </si>
  <si>
    <t>Gastos de desplazamiento $2,400,176</t>
  </si>
  <si>
    <t>LUZ ADRIANA VALENCIA CARMONA</t>
  </si>
  <si>
    <t>IVAN DARIO GRAJALES VELEZ</t>
  </si>
  <si>
    <t>Prestación de servicios profesionales como apoyo a la gestión y ejecución de los proyectos de infraestructura deportiva y recreativa en el departamento de Antioquia</t>
  </si>
  <si>
    <t>OSCAR ERNESTO CUERVO VILLADA</t>
  </si>
  <si>
    <t>Gastos de desplazamiento $3,600,263</t>
  </si>
  <si>
    <r>
      <t>Prestación de servicios profesionales para dar cumplimiento a los lineamientos requeridos por MIPG y gobierno en línea, en atención a la Política de Servicio al Ciudadano de INDEPORTES ANTIOQUIA</t>
    </r>
    <r>
      <rPr>
        <i/>
        <sz val="12"/>
        <color rgb="FF5B9BD5"/>
        <rFont val="Arial"/>
        <family val="2"/>
      </rPr>
      <t>.</t>
    </r>
  </si>
  <si>
    <t>LILIANA MARÍA MARULANDA PABÓN</t>
  </si>
  <si>
    <t>004</t>
  </si>
  <si>
    <r>
      <t>Prestación de servicios profesionales de apoyo a la gestión para el análisis de la información, planeación y seguimiento de indicadores y políticas de Indeportes Antioquia.</t>
    </r>
    <r>
      <rPr>
        <sz val="12"/>
        <color theme="1"/>
        <rFont val="Arial"/>
        <family val="2"/>
      </rPr>
      <t> </t>
    </r>
  </si>
  <si>
    <t xml:space="preserve">Oficina Asesora de Planeación </t>
  </si>
  <si>
    <t>YANETH ADRIANA PENAGOS ARIAS</t>
  </si>
  <si>
    <t>Supervisor prinicial inicial 
FRANKLIN HERNAN AREVALO GUERRERO modificado el 07 de diciembre de 2023</t>
  </si>
  <si>
    <t>FRANKLIN HERNAN AREVALO GUERRERO</t>
  </si>
  <si>
    <t>OSCAR RAUL FLOREZ VELEZ</t>
  </si>
  <si>
    <t>Prestación de servicios de apoyo para el levantamiento y sistematización de las bases de datos de INFORMACIÓN INSTITUCIONAL A PARTIR de las fuentes documentales de INDEPORTES ANTIOQUIA</t>
  </si>
  <si>
    <t>SANDY VIVIANA RUIZ CARVAJAL</t>
  </si>
  <si>
    <t>PRESTACIÓN DE SERVICIOS COMO APOYO A LA GESTIÓN CONTRACTUAL DE LA SUBGERENCIA DE FOMENTO Y DESARROLLO DEPORTIVO Y PROYECTOS DE INFRAESTRUCTURA APOYADOS POR INDEPORTES ANTIOQUIA</t>
  </si>
  <si>
    <t>JULIAN DAVID CORREA PUERTA</t>
  </si>
  <si>
    <t>98.634.920_x000D_</t>
  </si>
  <si>
    <t>005</t>
  </si>
  <si>
    <t>Contrato de prestación de servicios profesionales para la representación judicial y extrajudicial de los procesos de INDEPORTES ANTIOQUIA.</t>
  </si>
  <si>
    <t>BRAVO RESTREPO ABOGADOS S.A.S</t>
  </si>
  <si>
    <t>901116798-6</t>
  </si>
  <si>
    <t>Contrato de prestación de servicios profesionales como apoyo a la gestión y ejecución de los proyectos de infraestructura deportiva y recreativa en el departamento de Antioquia.</t>
  </si>
  <si>
    <t>RICARDO QUINTERO GIRALDO</t>
  </si>
  <si>
    <t>1.037.586.575_x000D_</t>
  </si>
  <si>
    <t>GASTOS DE DESPLAZAMIENTO POR $2,400,176</t>
  </si>
  <si>
    <t>VICTOR HUGO SIERRA DUQUE</t>
  </si>
  <si>
    <t>SANDRA MILENA IBARRA HEREDIA</t>
  </si>
  <si>
    <t>KARINA PUERTA RESTREPO</t>
  </si>
  <si>
    <t>1.128.469.032_x000D_</t>
  </si>
  <si>
    <t>GASTOS DE DESPLAZAMIENTO POR $1,800,131</t>
  </si>
  <si>
    <t>Prestación de servicios como apoyo a la gestión ambiental de los proyectos de infraestructura de INDEPORTES Antioquia</t>
  </si>
  <si>
    <t>DANIEL FERNANDO ALVAREZ PENAGOS</t>
  </si>
  <si>
    <t>71.367.319_x000D_</t>
  </si>
  <si>
    <t>GASTOS DE DESPLAZAMIENTO POR $3,600,263</t>
  </si>
  <si>
    <t>Prestación de servicios como apoyo a la gestión para el diseño de escenarios y la ejecución de los proyectos de infraestructura deportiva y recreativa en el departamento de Antioquia.</t>
  </si>
  <si>
    <t>DANIEL VELEZ OCAMPO</t>
  </si>
  <si>
    <t xml:space="preserve">Prestación de servicios profesionales como apoyo a la gestión y ejecución de los proyectos de infraestructura deportiva y recreativa en el departamento de Antioquia. </t>
  </si>
  <si>
    <t>GUSTAVO ANDRES MARIN CORREA</t>
  </si>
  <si>
    <t>3.438.853_x000D_</t>
  </si>
  <si>
    <t>Prestación de servicios profesionales en la investigación, análisis de datos, información y gestión del conocimiento en el observatorio del deporte de Antioquia</t>
  </si>
  <si>
    <t xml:space="preserve">ANDRÉS MAURICIO VALENCIA RUIZ </t>
  </si>
  <si>
    <t>006</t>
  </si>
  <si>
    <t>HECTOR FABIAN ARROYAVE SANCHEZ</t>
  </si>
  <si>
    <t xml:space="preserve">
202301000424
</t>
  </si>
  <si>
    <t>PRESTACIÓN DE SERVICIOS PROFESIONALES DE APOYO A LA GESTIÓN DEL ÁREA DE MEDICINA DEPORTIVA EN LA ATENCIÓN DE ATLETAS Y PARA-ATLETAS APOYADOS POR LA ENTIDAD EN EL ÁREA DE FISIOTERAPIA Y MASOTERAPIA. </t>
  </si>
  <si>
    <t>Oficina de Medicina Deportiva</t>
  </si>
  <si>
    <t xml:space="preserve">SHIRLEY VEGA ROJAS  </t>
  </si>
  <si>
    <t>OSCAR MARIO CARDONA ARENAS</t>
  </si>
  <si>
    <t>OLGA LUCIA QUIROZ BASTIDAS</t>
  </si>
  <si>
    <t>RESTACIÓN DE SERVICIOS PROFESIONALES DE APOYO A LA GESTIÓN DEL ÁREA DE MEDICINA DEPORTIVA EN LA ATENCIÓN DE ATLETAS Y PARA-ATLETAS APOYADOS POR LA ENTIDAD EN EL ÁREA DE FISIOTERAPIA Y PAUSAS ACTIVAS Y EN LOS PROCESOS ACADÉMICOS E INVESTIGATIVOS DE LA OFICINA DE MEDICINA DEPORTIVA. </t>
  </si>
  <si>
    <t xml:space="preserve">MARIANA GÓMEZ ESCOBAR </t>
  </si>
  <si>
    <t xml:space="preserve"> PRESTACIÓN DE SERVICIOS PROFESIONALES DE APOYO A LA GESTIÓN DEL ÁREA DE MEDICINA DEPORTIVA EN LA ATENCIÓN DE ATLETAS Y PARA-ATLETAS APOYADOS POR LA ENTIDAD EN EL ÁREA DE FISIOTERAPIA CON ÉNFASIS EN PROCESOS DE HIDROTERAPIA RECUPERATIVA DE LESIONES Y EN LOS PROCESOS ACADÉMICOS E INVESTIGATIVOS DE LA OFICINA DE MEDICINA DEPORTIVA</t>
  </si>
  <si>
    <t xml:space="preserve">MARIA ADELAYDA PUERTA ZAPATA  </t>
  </si>
  <si>
    <t>1.020.432.342  </t>
  </si>
  <si>
    <t xml:space="preserve"> PRESTACIÓN DE SERVICIOS COMO APOYO A LA GESTIÓN CONTRACTUAL DE LA SUBGERENCIA DE FOMENTO Y DESARROLLO DEPORTIVO Y PROYECTOS DE INFRAESTRUCTURA APOYADOS POR INDEPORTES ANTIOQUIA.</t>
  </si>
  <si>
    <t xml:space="preserve">DANIELA VELEZ AGUIRRE </t>
  </si>
  <si>
    <t>CATALINA CARDONA  CARDENAS</t>
  </si>
  <si>
    <t>1.040.739.111_x000D_</t>
  </si>
  <si>
    <t xml:space="preserve"> Apoyo para el diseño de piezas gráficas y publicitarias internas de la Oficina Asesora de Comunicaciones y de In Indeportes Antioquia.</t>
  </si>
  <si>
    <t>Oficina Asesora de Comunicaciones</t>
  </si>
  <si>
    <t>SEBASTIÁN ARDILA MURILLO</t>
  </si>
  <si>
    <t>007</t>
  </si>
  <si>
    <t>DIANA ALEJANDRA CASAS RODRIGUEZ</t>
  </si>
  <si>
    <t>BEATRIZ ELENA QUICENO GIL</t>
  </si>
  <si>
    <t xml:space="preserve">DANIELA ANDREA PEREZ ALVAREZ </t>
  </si>
  <si>
    <t>            6.081.224,00</t>
  </si>
  <si>
    <t>Prestación de servicios profesionales como apoyo a la gestión administrativa y financiera de los proyectos de la Subgerencia de Fomento y Desarrollo Deportivo.</t>
  </si>
  <si>
    <t>SANTIAGO ZAPATA MARIN</t>
  </si>
  <si>
    <t xml:space="preserve">PRESTACIÓN DE SERVICIOS PROFESIONALES DE APOYO A LA GESTIÓN DEL ÁREA DE MEDICINA DEPORTIVA EN LA ATENCIÓN DE ATLETAS Y PARA-ATLETAS APOYADOS POR LA ENTIDAD EN EL ÁREA DE PSICOLOGÍA CLÍNICA Y EN LOS PROCESOS ACADÉMICOS E INVESTIGATIVOS DE LA OFICINA DE MEDICINA DEPORTIVA. </t>
  </si>
  <si>
    <t>LAURA VICTORIA COLORADO NAVARRO</t>
  </si>
  <si>
    <t>            6.798.505,00</t>
  </si>
  <si>
    <t>PRESTACIÓN DE SERVICIOS COMO APOYO A LA GESTIÓN PARA LA OPERACIÓN Y CONSOLIDACIÓN DE INFORMACIÓN DE LOS PROYECTOS DE LA SUBGERENCIA DE FOMENTO Y DESARROLLO DEPORTIVO EN LAS PLATAFORMAS INSTITUCIONALES DE INDEPORTES ANTIOQUIA.</t>
  </si>
  <si>
    <t>JUAN MANUEL GALVIS  MUÑOZ</t>
  </si>
  <si>
    <t>008</t>
  </si>
  <si>
    <t>CESAR AUGUSTO FRANCO LONDOÑO</t>
  </si>
  <si>
    <t>Apoyo para el diseño de piezas gráficas y publicitarias externas de la Oficina Asesora de Comunicaciones y de Indeportes Antioquia.</t>
  </si>
  <si>
    <t xml:space="preserve">SANTIAGO RUIZ CARO </t>
  </si>
  <si>
    <t>            3.523.745,00</t>
  </si>
  <si>
    <t xml:space="preserve">PRESTACIÓN DE SERVICIOS DE APOYO A LA GESTIÓN TÉCNICA DE LOS PROYECTOS EN LA REVISIÓN DOCUMENTAL DE LOS CONTRATOS Y CONVENIOS SUSCRITOS POR LA SUBGERENCIA DE DEPORTE ASOCIADO Y ALTOS LOGROS. </t>
  </si>
  <si>
    <t xml:space="preserve">JOHN JAIRO RAMIREZ ZAPATA </t>
  </si>
  <si>
    <t>PRESTACIÓN DE SERVICIOS PROFESIONALES PARA ACOMPAÑAR A LOS ATLETAS Y PARA-ATLETAS APOYADOS POR INDEPORTES ANTIOQUIA EN LA ATENCIÓN DE LA PÓLIZA DE SEGUROS DE ACCIDENTES</t>
  </si>
  <si>
    <t>DIANA PAOLA PINZON ANGARITA</t>
  </si>
  <si>
    <t>LUISA FERNANDA GAVIRIA CANO</t>
  </si>
  <si>
    <t xml:space="preserve">RESTACIÓN DE SERVICIOS PROFESIONALES DE APOYO EN EL ACOMPAÑAMIENTO PSICOSOCIAL DE LOS PARA-ATLETAS QUE CONFORMAN LAS DIFERENTES SELECCIONES ANTIOQUIA ATENDIDAS POR LA SUBGERENCIA DE DEPORTE ASOCIADO Y ALTOS LOGROS. </t>
  </si>
  <si>
    <t>ANDREA FERNANDA ARIAS CORENA</t>
  </si>
  <si>
    <t>LUZ VERONICA ARBOLEDA GOMEZ</t>
  </si>
  <si>
    <t>BETSY JOHANNA OCAMPO MILLAN</t>
  </si>
  <si>
    <t>Prestación de servicios para el hosting, mantenimiento, soporte, mesa de ayuda, acompañamiento técnico y horas de servicio de SICOF - ERP.</t>
  </si>
  <si>
    <t>PRESTACIÓN DE SERVICIOS</t>
  </si>
  <si>
    <t xml:space="preserve"> ADA S.A.</t>
  </si>
  <si>
    <t> </t>
  </si>
  <si>
    <t>             95.871.083,00</t>
  </si>
  <si>
    <t>ANDRES FELIPE RESTREPO GOMEZ</t>
  </si>
  <si>
    <t xml:space="preserve">Contrato de prestación de servicios para el apoyo en las actividades de análisis de video que sean necesarias dentro la planificación estratégica de competencia y entrenamiento con los deportes que representarán al departamento en los Juegos Deportivos Nacionales 2023. </t>
  </si>
  <si>
    <t xml:space="preserve">ALEJANDRO CALLE PINEDA </t>
  </si>
  <si>
    <t>009</t>
  </si>
  <si>
    <t>10,5 meses</t>
  </si>
  <si>
    <t>ANULADO</t>
  </si>
  <si>
    <t xml:space="preserve">ANULADO </t>
  </si>
  <si>
    <t>NO</t>
  </si>
  <si>
    <t xml:space="preserve">Prestación de servicios de un entrenador principal para apoyar la preparación técnico-táctica, teórica y condicional de los atletas de la rama femenina de la Liga  Antioqueña de Baloncesto </t>
  </si>
  <si>
    <t>LUIS MIGUEL CUENCA MONTOYA</t>
  </si>
  <si>
    <t xml:space="preserve">Prestación de servicios de un entrenador para apoyar la preparación técnico-táctica, teórica y condicional de los atletas de la categoría menores y asistente técnico femenino de la Liga  Antioqueña de Baloncesto </t>
  </si>
  <si>
    <t>RICARDO PINZÓN MUÑOZ</t>
  </si>
  <si>
    <t xml:space="preserve">Prestación de servicios de un entrenador principal para apoyar la preparación  técnico - táctica  de los atletas de la rama masculino de la Liga Antioqueña de Balonmano, que representarán al departamento en los Juegos Deportivos Nacionales 2023.  
</t>
  </si>
  <si>
    <t>ANA MARÍA LOPERA RINCÓN</t>
  </si>
  <si>
    <t>ALFONSO NEIRA CASTRO</t>
  </si>
  <si>
    <t xml:space="preserve">Prestación de servicios de un monitor para apoyar la preparación  técnico-táctica, teórica y condicional  de los atletas de la categoría menores y asistente del entrenador principal de la Liga Antioqueña de Balonmano </t>
  </si>
  <si>
    <t xml:space="preserve">DEISY VERÓNICA MAZO GARCÉS </t>
  </si>
  <si>
    <t xml:space="preserve">Prestación de servicios de un entrenador principal para apoyar la preparación  técnico - táctica  de los atletas de la rama femenina de la Liga Antioqueña de Balonmano, que representarán al departamento en los Juegos Deportivos Nacionales 2023.  </t>
  </si>
  <si>
    <t>MONICA  VIVIANA OSPINA OROZCO</t>
  </si>
  <si>
    <t>Prestación de servicios de un entrenador principal para futbol sala para apoyar la preparación técnico-táctica, teórica y condicional de los atletas de la Liga  Antioqueña de Futbol</t>
  </si>
  <si>
    <t xml:space="preserve">EDISON EDUARDO ZAPATA ARROYAVE </t>
  </si>
  <si>
    <t xml:space="preserve">Prestación de servicios de un entrenador principal para la selección femenina para apoyar la preparación técnico-táctica, teórica y condicional de los atletas de la Liga  Antioqueña de Fútbol </t>
  </si>
  <si>
    <t>JAIME ORLANDO HOYOS ISAZA</t>
  </si>
  <si>
    <t xml:space="preserve">Prestación de servicios de un entrenador asistente para la selección femenina para apoyar la preparación técnico-táctica, teórica y condicional de los atletas de la Liga  Antioqueña de Fútbol </t>
  </si>
  <si>
    <t>JORGE EDUARDO BELTRAN TAPIAS</t>
  </si>
  <si>
    <t xml:space="preserve">Prestación de servicios de un entrenador principal para la selección masculina para apoyar la preparación técnico-táctica, teórica y condicional de los atletas de la Liga  Antioqueña de Fútbol </t>
  </si>
  <si>
    <t>JUAN CARLOS ALVAREZ CÁRDENAS</t>
  </si>
  <si>
    <t>Prestación de servicios de un entrenador asistente para la selección masculina para apoyar la preparación técnico-táctica, teórica y condicional de los atletas de la Liga  Antioqueña de Fútbol</t>
  </si>
  <si>
    <t xml:space="preserve">WILMAR JADER VALENCIA MONSALVE </t>
  </si>
  <si>
    <t xml:space="preserve">Prestación de servicios de un entrenador principal para la selección femenina, para apoyar la preparación técnico-táctica, teórica y condicional de los atletas de la Liga  Antioqueña de Futbol de Salón. </t>
  </si>
  <si>
    <t xml:space="preserve">DIEGO ALBERTO MONTOYA GÓMEZ </t>
  </si>
  <si>
    <t xml:space="preserve">Prestación de servicios de un entrenador asistente para la selección femenina, para apoyar la preparación técnico-táctica, teórica y condicional de los atletas de la Liga  Antioqueña de Futbol de Salón. </t>
  </si>
  <si>
    <t>JOHN ALEXANDER ALCARAZ CERON</t>
  </si>
  <si>
    <t xml:space="preserve">Prestación de servicios de un entrenador asistente para la selección masculina, para apoyar la preparación técnico-táctica, teórica y condicional de los atletas de la Liga  Antioqueña de Futbol de Salón . </t>
  </si>
  <si>
    <t xml:space="preserve">JUAN CARLOS OSPINA RUIZ </t>
  </si>
  <si>
    <t xml:space="preserve">Prestación de servicios de un entrenador principal para la selección masculina, para apoyar la preparación técnico-táctica, teórica y condicional de los atletas de la Liga  Antioqueña de Futbol de Salón. </t>
  </si>
  <si>
    <t>JUAN DAVID ACEVEDO FLÓREZ</t>
  </si>
  <si>
    <t>Prestación de servicios de un entrenador principal para la selección femenina, para apoyar la preparación técnico-táctica, teórica y condicional  de los atletas de la Liga Antioqueña de Rugby.</t>
  </si>
  <si>
    <t xml:space="preserve">JUAN SEBASTIAN GIRALDO RAMIREZ </t>
  </si>
  <si>
    <t>ANDRES ROBERTO GOMEZ CASTAÑO</t>
  </si>
  <si>
    <t>JAIRO DE JESUS JIMENEZ MORENO</t>
  </si>
  <si>
    <t xml:space="preserve">
202301000763</t>
  </si>
  <si>
    <t>Prestación de servicios de un entrenador asistente para apoyar la preparación técnico-táctica, teorica y condicional  de los atletas de la Liga Antioqueña de Squash</t>
  </si>
  <si>
    <t xml:space="preserve">IVÁN HUMBERTO GERMÁN ÁLVAREZ </t>
  </si>
  <si>
    <t>Prestación de servicios de un entrenador principal para apoyar la preparación técnico-táctica, teorica y condicional  de los atletas de la Liga Antioqueña de Squash</t>
  </si>
  <si>
    <t>RUBÉN DARÍO ARROYAVE RESTREPO</t>
  </si>
  <si>
    <t>Prestación de servicios de un monitor para apoyar la preparación técnico-táctica, teórica y condicional de los atletas de la Liga Antioqueña de Tenis de Mesa en la categoría menores para el oriente del departamento.</t>
  </si>
  <si>
    <t xml:space="preserve">EDGAR MOSQUERA PALACIO </t>
  </si>
  <si>
    <t>Prestación de servicios de un entrenador para apoyar la preparación técnico-táctica, teórica y condicional de los atletas de la Liga Antioqueña de Tenis de Mesa en la categoría menores.</t>
  </si>
  <si>
    <t>JUAN DIEGO DÍEZ GONZÁLEZ</t>
  </si>
  <si>
    <t>Prestación de servicios de un entrenador principal para apoyar la preparación técnico-táctica, teórica y condicional de los atletas de la Liga Antioqueña de Tenis de Mesa.</t>
  </si>
  <si>
    <t>ÓSCAR ALONSO ZULUAGA HERNÁNDEZ</t>
  </si>
  <si>
    <t>Prestación de servicios de un entrenador asistente para apoyar la preparación técnico-táctica, teórica y condicional de los atletas de la Liga Antioqueña de Tenis de Mesa.</t>
  </si>
  <si>
    <t>RAUL FERNANDO VALENCIA POSADA</t>
  </si>
  <si>
    <t>Prestación de servicios de un entrenador principal para la selección femenina, para apoyar la preparación técnico-táctica, teórica y condicional de los atletas de la Liga Antioqueña de Voleibol.</t>
  </si>
  <si>
    <t>HERNÁN ALONSO OSORIO ESTRADA</t>
  </si>
  <si>
    <t>Prestación de servicios de un entrenador  principal para apoyar la preparación técnico-táctica, teórica y condicional de los atletas de la Liga Antioqueña de  Voleibol Playa</t>
  </si>
  <si>
    <t xml:space="preserve">LUIS ALFONSO VARELA </t>
  </si>
  <si>
    <t>Prestación de servicios de un monitor para la selección masculina, para apoyar la preparación técnico-táctica, teórica y condicional de los atletas de la Liga Antioqueña de  Voleibol.</t>
  </si>
  <si>
    <t>PAULA ANDREA CADAVID DOMINGUEZ</t>
  </si>
  <si>
    <t>Prestación de servicios de un monitor para apoyar la preparación técnico-táctica, teórica y condicional de los atletas de la Liga Antioqueña de  Voleibol.</t>
  </si>
  <si>
    <t>YEFERSON CORREA CANO</t>
  </si>
  <si>
    <t>Prestación de servicios de un entrenador  principal de la modalidad  de lanzamiento para apoyar la preparación técnico-táctica, teórica y condicional  de los atletas de la Liga de Atletismo de Antioquia</t>
  </si>
  <si>
    <t>CARLOS JOVANNY GARCÍA CÓRDOBA</t>
  </si>
  <si>
    <t xml:space="preserve">Prestación de servicios de un entrenador de las modalidades fondo y semifondo para apoyar la preparación técnico-táctica, teórica y condicional  de los atletas de la Liga de Atletismo de Antioquia </t>
  </si>
  <si>
    <t>DANIEL CHAVERRA CHANCY</t>
  </si>
  <si>
    <t xml:space="preserve">Prestación de servicios de un entrenador de la modalidad velocidad para apoyar la preparación técnica - táctica de los atletas de la Liga de Atletismo de Antioquia, que representarán al departamento en los Juegos Deportivos Nacionales 2023 y en el proceso de desarrollo deportivo. </t>
  </si>
  <si>
    <t>LUIS JHONLEY MOSQUERA MURILLO</t>
  </si>
  <si>
    <t xml:space="preserve">Prestación de servicios de un entrenador en la modalidad fondo, semifondo en desarrollo deportivo para apoyar la preparación técnico-táctica, teórica y condicional  de los atletas de la Liga de Atletismo de Antioquia en municipio de la Ceja. </t>
  </si>
  <si>
    <t xml:space="preserve">JUAN CARLOS CARDONA RÍOS </t>
  </si>
  <si>
    <t xml:space="preserve">Prestación de servicios de un entrenador  principal de las modalidades fondo y semifondo para apoyar la preparación técnico-táctica, teórica y condicional  de los atletas de la Liga de Atletismo de Antioquia </t>
  </si>
  <si>
    <t>LIBARDO ANTONIO HOYOS CARMONA</t>
  </si>
  <si>
    <t>Prestación de servicios de un entrenador de modalidad saltos en desarrollo deportivo para apoyar la preparación técnico-táctica, teórica y condicional  de los atletas de la Liga de Atletismo de Antioquia en Centros de Desarrollo</t>
  </si>
  <si>
    <t>MARCO ANTONIO IBARGÜEN PALOMEQUE</t>
  </si>
  <si>
    <t>Prestación de servicios de un entrenador asistente en la modalidad lanzamiento en desarrollo deportivo para apoyar la preparación técnico-táctica, teórica y condicional  de los atletas de la Liga de Atletismo de Antioquia en Centros de Desarrollo</t>
  </si>
  <si>
    <t>MARIA LEOMELINA BLANDON ESCOBAR</t>
  </si>
  <si>
    <t>Prestación de servicios de un entrenador en la modalidad  de pruebas múltiples para apoyar la preparación técnico-táctica, teórica y condicional  de los atletas de la Liga de Atletismo de Antioquia</t>
  </si>
  <si>
    <t>NASLI PEREA LOPERA</t>
  </si>
  <si>
    <t>Prestación de servicios de un entrenador en desarrollo deportivo en la modalidad  de lanzamiento para apoyar la preparación técnico-táctica, teórica y condicional  de los atletas de los Centros de Desarrollo de la Liga de Atletismo de Antioquia</t>
  </si>
  <si>
    <t>NORALDO PALACIOS RIVAS</t>
  </si>
  <si>
    <t>Prestación de servicios de un entrenador en la modalidad velocidad en desarrollo deportivo para apoyar la preparación técnico-táctica, teórica y condicional  de los atletas de la Liga de Atletismo de Antioquia en Centros de Desarrollo</t>
  </si>
  <si>
    <t>PRINCESA MARÍA OLIVEROS BOHORQUEZ</t>
  </si>
  <si>
    <t>Prestación de servicios de un entrenador principal de la modalidad velocidad para apoyar la preparación técnica - táctica de los atletas de la Liga de Atletismo de Antioquia, que representarán al departamento en los Juegos Deportivos Nacionales 2023.</t>
  </si>
  <si>
    <t xml:space="preserve">RAÚL DÍAZ QUEJADA </t>
  </si>
  <si>
    <t>Prestación de servicios de un entrenador  principal en la modalidad  de saltos para apoyar la preparación técnico-táctica, teórica y condicional  de los atletas de la Liga de Atletismo de Antioquia</t>
  </si>
  <si>
    <t>REGLA SANDRINO IZQUIERDO</t>
  </si>
  <si>
    <t>Prestación de servicios de un entrenador prinicipal para apoyar la preparación técnico-táctica, teórica y condicional de los atletas de Para-Atletismo con Discapacidad Auditiva.</t>
  </si>
  <si>
    <t xml:space="preserve">DIONI ESTEBAN SÁNCHEZ DIOSA </t>
  </si>
  <si>
    <t>Prestación de servicios de un entrenador principal para apoyar la preparación técnico-táctica, teórica y condicional de los atletas de Para-Fútbol  Sala masculino con discapacidad auditiva.</t>
  </si>
  <si>
    <t xml:space="preserve">JUAN CARLOS MUÑOZ AGUDELO </t>
  </si>
  <si>
    <t>Prestación de servicios de un entrenador principal para apoyar la preparación técnico-táctica, teórica y condicional de los atletas de Para-Fútbol  Sala femenino con discapacidad auditiva..</t>
  </si>
  <si>
    <t>JUAN PABLO PÉREZ MEDINA</t>
  </si>
  <si>
    <t>Prestación de servicios de un monitor principal para apoyar la preparación técnico-táctica, teórica y condicional de los atletas de Para-Baloncesto con discapacidad auditiva.</t>
  </si>
  <si>
    <t xml:space="preserve">MANUEL ARTURO MONCADA BETANCUR </t>
  </si>
  <si>
    <t>Prestación de servicios de un  entrenador principal para apoyar la preparación técnico-táctica, teórica y condicional de los atletas de  Para-Tenis de Mesa con Discapacidad Auditiva.</t>
  </si>
  <si>
    <t xml:space="preserve">MARÍA PATRICIA HENAO ECHEVERRI </t>
  </si>
  <si>
    <t>Prestación de servicios de un entrenador principal para apoyar la preparación técnico-táctica, teorica y condicional de los atletas de Para-Natación Carreras con discapacidad auditiva.</t>
  </si>
  <si>
    <t>MONICA MARIA CORTINEZ BEDOYA</t>
  </si>
  <si>
    <t>Prestación de servicios de un  entrenador prinicipal para apoyar la preparación técnico-táctica, teórica y condicional de los atletas de  Para- Atletismo Subregión de Urabá con discapacidad.</t>
  </si>
  <si>
    <t xml:space="preserve">SERGIO HERNÁNDEZ URANGO </t>
  </si>
  <si>
    <t>Prestación de servicios de un entrenador principal para apoyar la preparación técnico-táctica, teórica y condicional de los atletas de Para-Fútbol Masculino con discapacidad auditiva.</t>
  </si>
  <si>
    <t xml:space="preserve">WILLIAM ALONSO OSORIO SOSA </t>
  </si>
  <si>
    <t xml:space="preserve">Prestación de servicios profesionales para el apoyo a la coordinación del programa de  selección de talentos y proyección al alto rendimiento, que realiza la entidad en el departamento de Antioquia en búsqueda de reserva deportiva, principalmente en los deportes de conjunto y pelota. </t>
  </si>
  <si>
    <t>JOHAN EIDER ZAPATA MONTOYA</t>
  </si>
  <si>
    <t>Prestación de servicios de un  monitor  para apoyar la preparación técnico-táctica, teórica y condicional  de los atletas de Para- Fútbol 7 con discapacidad paralisis cerebral.</t>
  </si>
  <si>
    <t>YEFREY ALEXANDER JARAMILLO CEBALLOS</t>
  </si>
  <si>
    <t>Prestación de servicios de un monitor para apoyar la preparación técnico-táctica, teórica y condicional de los atletas de Boccia con discapacidad paralisis cerebral.</t>
  </si>
  <si>
    <t xml:space="preserve">KATHERINE ARROYAVE PUERTA </t>
  </si>
  <si>
    <t>Prestación de servicios de un monitor  para apoyar la preparación técnico-táctica, teórica y condicional  de los atletas de la Liga  Antioqueña de Esgrima en el Programa de Descentralización y Reclutamiento de nuevos atletas.</t>
  </si>
  <si>
    <t>ANDRÉS MURILLO BERRÍO</t>
  </si>
  <si>
    <t>Prestación de servicios de un entrenador principal  para apoyar la preparación técnico-táctica, teórica y condicional  de los atletas de la Liga  Antioqueña de Esgrima en la modalidad Sable.</t>
  </si>
  <si>
    <t xml:space="preserve">CÉSAR AUGUSTO ARIAS TORO </t>
  </si>
  <si>
    <t>Prestación de servicios de un entrenador principal  para apoyar la preparación técnico-táctica, teórica y condicional  de los atletas de la Liga  Antioqueña de Esgrima en la modalidad Espada.</t>
  </si>
  <si>
    <t xml:space="preserve">ENMANUEL HOYOS VICTORIA </t>
  </si>
  <si>
    <t>Prestación de servicios de un entrenador principal  para apoyar la preparación técnico-táctica, teórica y condicional  de los atletas de la Liga  Antioqueña de Esgrima en la modalidad Florete.</t>
  </si>
  <si>
    <t>MOISÉS ALFREDO REQUENA PIÑA</t>
  </si>
  <si>
    <t>3 meses</t>
  </si>
  <si>
    <t>Prestación de servicios de un entrenador asistente para apoyar la preparación técnico-táctica, teórica y condicional de los atletas de la Liga Antioqueña de Hapkido.</t>
  </si>
  <si>
    <t>GERSON URIBE PÉREZ</t>
  </si>
  <si>
    <t xml:space="preserve">Prestación de servicios de un monitor para apoyar la preparación técnico-táctica, teórica y condicional  de los atletas de la Liga Antioqueña de Hapkido. </t>
  </si>
  <si>
    <t xml:space="preserve">YONATHAN URIBE PÉREZ </t>
  </si>
  <si>
    <t>Prestación de servicios de un entrenador principal para apoyar la preparación técnico-táctica, teórica y condicional de los atletas de la Liga Antioqueña de Hapkido.</t>
  </si>
  <si>
    <t xml:space="preserve">YONIER URIBE PÉREZ </t>
  </si>
  <si>
    <t>Prestación de servicios de un preparador físico para apoyar la preparación física y condicional de los atletas de los grupos de aceleración deportiva  y de alto redimiento de la Liga Antioqueña de Judo.</t>
  </si>
  <si>
    <t xml:space="preserve">ANDRES MIGUEL MARTINEZ PUMAREJO </t>
  </si>
  <si>
    <t>Prestación de servicios de un monitor para apoyar la preparación técnico-táctica, teórica y condicional de los atletas de la Liga Antioqueña de Judo para la modalidad Katas y desarrolllo deportivo.</t>
  </si>
  <si>
    <t>MARGARITA ROSA CASTAÑO MURILLO</t>
  </si>
  <si>
    <t>Prestación de servicios de un entrenador principal y apoyo a la coordinación para apoyar la preparación técnico-táctica, teórica y condicional de los atletas de la Liga Antioqueña de Judo.</t>
  </si>
  <si>
    <t>RICHARD LEON VIZCAYA</t>
  </si>
  <si>
    <t>2 meses y 25 días</t>
  </si>
  <si>
    <t>Prestación de servicios de un monitor para apoyar la preparación técnico-táctica, teórica y condicional de los atletas de la Liga Antioqueña de Judo con grupos de iniciación y descentralización.</t>
  </si>
  <si>
    <t xml:space="preserve">YEISON DARIO VARGAS ZAPATA </t>
  </si>
  <si>
    <t xml:space="preserve">Prestación de servicios de un entrenador asistente para apoyar la preparación técnico-táctica, teórica y condicional  de los atletas de la Liga Antioqueña de Lucha </t>
  </si>
  <si>
    <t>CRISTIAN FERNEY MOSQUERA MOSQUERA</t>
  </si>
  <si>
    <t>Prestación de servicios de un entrenador para apoyar la preparación técnico-táctica, teórica y condicional  de los atletas de la Liga Antioqueña de Lucha en la Subregión Urabá para los procesos de descentralización.</t>
  </si>
  <si>
    <t>FRANK EDISON JACOBO CORDOBA</t>
  </si>
  <si>
    <t xml:space="preserve">Prestación de servicios de un entrenador principal para apoyar la preparación técnico-táctica, teórica y condicional  de los atletas de la Liga Antioqueña de Lucha </t>
  </si>
  <si>
    <t xml:space="preserve">IVÁN DE JESÚS DUQUE ARANGO </t>
  </si>
  <si>
    <t>Prestación de servicios de un entrenador de reserva deportiva para apoyar la preparación técnico-táctica, teórica y condicional  de los atletas de la Liga Antioqueña de Lucha en los procesos de aceleración deportiva.</t>
  </si>
  <si>
    <t>JOSÉ MIGUEL DUQUE ARANGO</t>
  </si>
  <si>
    <t>Prestación de servicios de un entrenador para apoyar la preparación técnico-táctica, teórica y condicional de los atletas de Para- Atletismo con páralisis cerebral.</t>
  </si>
  <si>
    <t xml:space="preserve">JUAN DAVID CORTÉS AGUDELO </t>
  </si>
  <si>
    <t>Prestación de servicios de un monitor para apoyar la preparación técnico-táctica, teorica y condicional  de los atletas de la Liga Antioqueña de Taekwondo Modalidad  Pommsaes</t>
  </si>
  <si>
    <t>ISAAC MATEO VÉLEZ CASTAÑO</t>
  </si>
  <si>
    <t>https://community.secop.gov.co/Public/Tendering/ContractNoticePhases/View?PPI=CO1.PPI.22840093&amp;isFromPublicArea=True&amp;isModal=False</t>
  </si>
  <si>
    <t>Prestación de servicios de un entrenador principal para apoyar la preparación técnico-táctica, teorica y condicional  de los atletas de la Liga Antioqueña de Taekwondo Modalidad  Combate categoría juniors y juveniles</t>
  </si>
  <si>
    <t>JESSICA ESTRADA RESTREPO</t>
  </si>
  <si>
    <t>Prestación de servicios de un Entrenador Principal para apoyar la preparación técnico-táctica, teorica y condicional  de los atletas de la Liga Antioqueña de Taekwondo Modalidad  Pommsaes</t>
  </si>
  <si>
    <t>OSCAR WILLINGTON ORTIZ VELÁSQUEZ</t>
  </si>
  <si>
    <t>Prestación de servicios de un  monitor  para apoyar la preparación técnico-táctica, teórica y condicional  de los atletas de la Liga Antioqueña de Taekwondo en la modalidad combate</t>
  </si>
  <si>
    <t xml:space="preserve">WALTER SALDARRIAGA MONSALVE </t>
  </si>
  <si>
    <t xml:space="preserve">Prestación de servicios de un entrenador principal para apoyar la preparación técnico-táctica, teórica y condicional de los atletas de la Liga de Boxeo de Antioquia </t>
  </si>
  <si>
    <t>ABELARDO PARRA LEMOS</t>
  </si>
  <si>
    <t xml:space="preserve">Prestación de servicios de un entrenador  de Boxeo área metropolitana para apoyar la preparación técnico-táctica, teórica y condicional de los atletas de la Liga de Boxeo de Antioquia </t>
  </si>
  <si>
    <t>BEIBIS ANTONIO MENDOZA POLO</t>
  </si>
  <si>
    <t xml:space="preserve">Prestación de servicios de un entrenador asistente de Boxeo en la Subregión de Urabá para apoyar la preparación técnico-táctica, teórica y condicional de los atletas de la Liga de Boxeo de Antioquia </t>
  </si>
  <si>
    <t>VÍCTOR MANUEL ALBORNOZ MENA</t>
  </si>
  <si>
    <t>Prestación de servicios de un entrenador asistente para apoyar la preparación técnico-táctica, teórica y condicional  de los atletas de la Liga de Natación de  Antioquia  en la Modalidad de Polo Acuático.</t>
  </si>
  <si>
    <t>BLADIMIR LOPEZ MOLINA</t>
  </si>
  <si>
    <t>Prestación de servicios de un entrenador para apoyar la preparación técnico-táctica, teórica y condicional  de los atletas de la Liga de Natación de  Antioquia  en la Modalidad de Natación Artística.</t>
  </si>
  <si>
    <t>CAROLINA ACEVEDO JIMENEZ</t>
  </si>
  <si>
    <t>Prestación de servicios de un monitor para apoyar la preparación técnico-táctica, teórica y condicional  de los atletas del equipo femenino de la Liga de Natación de  Antioquia  en la Modalidad Clavados.</t>
  </si>
  <si>
    <t xml:space="preserve">DIANA MARCELA URAN SALAZAR </t>
  </si>
  <si>
    <t>Prestación de servicios de un preparador físico para apoyar la preparación física y condicional de los atletas de la Liga de Natación de  Antioquia de las modalidades carreras, clavados, artística y polo acuático.</t>
  </si>
  <si>
    <t xml:space="preserve">JOSE JOANY TAMAYO </t>
  </si>
  <si>
    <t>Prestación de servicios de un monitor para apoyar la preparación técnico-táctica, teórica y condicional  de los atletas de la Liga de Natación de  Antioquia  en la Modalidad de Polo Acuático.</t>
  </si>
  <si>
    <t xml:space="preserve">FEDERICO LONGAS PALACIO </t>
  </si>
  <si>
    <t>Prestación de servicios de un preparador físico para apoyar la coordinación de la preparación física y condicional de los atletas de la Liga de Natación de  Antioquia de las modalidades carreras, clavados, artística y polo acuático.</t>
  </si>
  <si>
    <t xml:space="preserve">JOHNATAN PELÁEZ ACEVEDO </t>
  </si>
  <si>
    <t xml:space="preserve">Prestación de servicios de apoyo a la coordinación de los entrenadores  de Natación Modalidad Carreras, para apoyar la preparación técnico-táctica, teórica y condicional  de los atletas de la Liga de Natación de  Antioquia  </t>
  </si>
  <si>
    <t>JOSE NEBER ARIAS MENDEZ</t>
  </si>
  <si>
    <t>Prestación de servicios de un monitor para apoyar la preparación técnico-táctica, teórica y condicional  de los atletas del equipo masculino de la Liga de Natación de  Antioquia  en la Modalidad Clavados.</t>
  </si>
  <si>
    <t>JUAN GUILLERMO URAN SALAZAR</t>
  </si>
  <si>
    <t>Prestación de servicios de un entrenador principal para apoyar la preparación técnico-táctica, teórica y condicional  de los atletas de la Liga de Natación de  Antioquia  en la Modalidad Carreras, categoria mayores</t>
  </si>
  <si>
    <t>JULIO YOANDY PÉREZ MARTÍNEZ</t>
  </si>
  <si>
    <t xml:space="preserve">Prestación de servicios de una entrenadora principal para apoyar la preparación técnico-táctica, teórica y condicional  de los atletas de la Liga de Natación de  Antioquia  en la Modalidad Carreras, categoria juvenil y junior </t>
  </si>
  <si>
    <t>MARIA TERESA AGUDELO BETANCUR</t>
  </si>
  <si>
    <t>Prestación de servicios de un entrenador principal para apoyar la preparación técnico-táctica, teórica y condicional  de los atletas de la Liga de Natación de  Antioquia  en la Modalidad de Clavados</t>
  </si>
  <si>
    <t xml:space="preserve">OSCAR ALBERTO URREA RAMÍREZ </t>
  </si>
  <si>
    <t>Prestación de servicios de una entrenadora principal  para apoyar la preparación técnico-táctica, teórica y condicional  de los atletas de la Liga de Natación de  Antioquia  en la Modalidad de Natación Artística.</t>
  </si>
  <si>
    <t>SHARA STEFANIA MUNERA PULGARIN</t>
  </si>
  <si>
    <t>Prestación de servicios de un preparador físico para apoyar la preparación física y condicional de los atletas de los deportes de combate.</t>
  </si>
  <si>
    <t xml:space="preserve">LINA FERNANDA VARGAS ALZATE </t>
  </si>
  <si>
    <t>Prestación de servicios de un entrenador principal para apoyar la preparación técnico-táctica, teorica y condicional de los atletas de la Liga Antioqueña de Tenis de Campo</t>
  </si>
  <si>
    <t>GERMÁN ALONSO ARENAS</t>
  </si>
  <si>
    <t>Prestación de servicios de un entrenador principal para apoyar la preparación técnico-táctica, teórica y condicional de los atletas de la Liga Antioqueña de Actividades Subacuáticas.</t>
  </si>
  <si>
    <t>LUIS EDUARDO IDÁRRAGA TOBÓN</t>
  </si>
  <si>
    <t>Prestación de servicios de un entrenador asistente para apoyar la preparación técnico-táctica, teórica y condicional de los atletas de la Liga Antioqueña de Levantamiento de Pesas rama masculina.</t>
  </si>
  <si>
    <t>JAIRO ANÍBAL COSSIO ZAPATA</t>
  </si>
  <si>
    <t>Prestación de servicios de un monitor para apoyar la preparación técnico-táctica, teórica y condicional de los atletas de la Liga Antioqueña de Levantamiento de Pesas en la Subregión Urabá para desarrollo deportivo.</t>
  </si>
  <si>
    <t>JOVANNI MORENO LARA</t>
  </si>
  <si>
    <t>Prestación de servicios de un entrenador principal para apoyar la preparación técnico-táctica, teórica y condicional de los atletas de la Liga Antioqueña de Levantamiento de Pesas rama femenina.</t>
  </si>
  <si>
    <t>JUAN FRANCISCO RUIZ MORELOS</t>
  </si>
  <si>
    <t>Prestación de servicios de un entrenador para apoyar la preparación técnico-táctica, teórica y condicional de los atletas de la Liga Antioqueña de Levantamiento de Pesas en la Subregión Urabá para desarrollo deportivo.</t>
  </si>
  <si>
    <t>JUAN PABLO ROBLEDO PEÑA</t>
  </si>
  <si>
    <t>Prestación de servicios de un entrenador asistente para apoyar la preparación técnico-táctica, teórica y condicional de los atletas de la Liga Antioqueña de Levantamiento de Pesas rama femenina.</t>
  </si>
  <si>
    <t>LUIS CARLOS SANTAMARÍA OSUNA</t>
  </si>
  <si>
    <t>Prestación de servicios de un entrenador asistente para apoyar la preparación  técnico-táctica, teórica y condicional de los atletas de la Liga Antioqueña de  Triatlón</t>
  </si>
  <si>
    <t>ANDRÉS FELIPE LÓPEZ  ZAPATA</t>
  </si>
  <si>
    <t>Prestación de servicios de un entrenador principal para apoyar la preparación  técnico-táctica, teórica y condicional de los atletas de la Liga Antioqueña de  Triatlón</t>
  </si>
  <si>
    <t>MARTHA CECILIA PEMBERTY MAZO</t>
  </si>
  <si>
    <t xml:space="preserve">Prestación de servicios de un entrenador para apoyar la preparación técnico-táctica, teórica y condicional de los atletas de la categoría menores y asistente del entrenador principal  de la Liga de  Antioqueña de Béisbol </t>
  </si>
  <si>
    <t>JHONATAN ALBERTO OJEDA LEÓN</t>
  </si>
  <si>
    <t xml:space="preserve">Prestación de servicios de un entrenador principal para apoyar la preparación técnico-táctica, teórica y condicional de los atletas de la Liga de  Antioqueña de Béisbol </t>
  </si>
  <si>
    <t xml:space="preserve">PABLO ABREU CALDERIN </t>
  </si>
  <si>
    <t xml:space="preserve">Prestación de servicios de un monitor de bateadores para apoyar la preparación técnico-táctica, teórica y condicional de los atletas y asistente del entrenador principal de la Liga de  Antioqueña de Béisbol </t>
  </si>
  <si>
    <t>RONALD LUNA PATERNINA</t>
  </si>
  <si>
    <t xml:space="preserve">Prestación de servicios de un entrenador  para apoyar la preparación técnico-táctica, teórica y condicional  de los ciclistas modalidad ruta de los Centros de Desarrollo Deportivo en las Subregiones Occidente y Urabá </t>
  </si>
  <si>
    <t>ANALIDA MARÍA CARTAGENA JIMÉNEZ</t>
  </si>
  <si>
    <t>Prestación de servicios de un entrenador para apoyar la preparación técnico-táctica, teórica y condicional de los ciclistas de la Liga de Ciclismo de Antioquia  en las modalidades de Pista, Fondo y Semifondo</t>
  </si>
  <si>
    <t xml:space="preserve">BENJAMÍN DE JESÚS LAVERDE SEGURO </t>
  </si>
  <si>
    <t>Prestación de servicios de un entrenador asistente para apoyar la preparación técnico-táctica, teórica y condicional de los ciclistas categoría menores de la Liga de Ciclismo de Antioquia  en la modalidad de BMX</t>
  </si>
  <si>
    <t>CÉSAR AUGUSTO ACEVEDO ARANGO</t>
  </si>
  <si>
    <t>Prestación de servicios de un entrenador principal para apoyar la preparación técnico-táctica, teórica y condicional de los ciclistas de la Liga de Ciclismo de Antioquia  en la modalidad de Pista en procesos de iniciación y desarrollo</t>
  </si>
  <si>
    <t>EFRAÍN DOMÍNGUEZ RUEDA</t>
  </si>
  <si>
    <t>Prestación de servicios de un entrenador principal para apoyar la preparación técnico-táctica, teórica y condicional de los ciclistas de la Liga de Ciclismo de Antioquia  en la modalidad de MTB</t>
  </si>
  <si>
    <t>HÉCTOR HERNANDO PÉREZ MUÑOZ</t>
  </si>
  <si>
    <t xml:space="preserve">Prestación de servicios de un entrenador principal para apoyar la preparación técnico-táctica, teórica y condicional de los  ciclistas de la Liga de Ciclismo de Antioquia  en la modalidad de Pista Velocidad </t>
  </si>
  <si>
    <t xml:space="preserve">JOHN JAIME GONZÁLEZ JIMÉNEZ </t>
  </si>
  <si>
    <t>Prestación de servicios de un entrenador  para apoyar la preparación técnico-táctica, teórica y condicional  de los ciclistas modalidad MTB de los Centros de Desarrollo Deportivo en el Departamento de Antioquia.</t>
  </si>
  <si>
    <t>JOHNNY ALEJANDRO RAMÍREZ URIBE</t>
  </si>
  <si>
    <t>Prestación de servicios de un entrenador principal para apoyar la preparación técnico-táctica, teórica y condicional de los ciclistas de la Liga de Ciclismo de Antioquia  en la modalidad de BMX</t>
  </si>
  <si>
    <t>JORGE WILSON JARAMILLO CEBALLOS</t>
  </si>
  <si>
    <t>Prestación de servicios de un entrenador  para apoyar la preparación técnico-táctica, teórica y condicional  de los ciclistas modalidad ruta de los Centros de Desarrollo Deportivo en las Subregiones Norte, Bajo Cauca y Nordeste Antioqueño.</t>
  </si>
  <si>
    <t xml:space="preserve">LEOCADIO DE JESÚS VÉLEZ LÓPEZ </t>
  </si>
  <si>
    <t>Prestación de servicios de un entrenador  para apoyar la preparación técnico-táctica, teórica y condicional  de los ciclistas modalidad ruta de los Centros de Desarrollo Deportivo en las Subregiones Suroeste y Valle de Aburrá.</t>
  </si>
  <si>
    <t>LUIS FELIPE LAVERDE JIMENEZ</t>
  </si>
  <si>
    <t>Prestación de servicios de un entrenador  para apoyar la preparación técnico-táctica, teórica y condicional  de los ciclistas modalidad ruta de los Centros de Desarrollo Deportivo en las Subregiones de Oriente y Magdalena Medio Antioqueño.</t>
  </si>
  <si>
    <t>NESTOR FREDDY BARRERA RAIGOZA</t>
  </si>
  <si>
    <t>Prestación de servicios de un monitor  para apoyar la preparación técnico-táctica, teórica y condicional  de Para- Baloncesto con discapacidad cognitiva.</t>
  </si>
  <si>
    <t xml:space="preserve">EMMANUEL VELASQUEZ ALZATE </t>
  </si>
  <si>
    <t>Prestación de servicios de un entrenador principal para apoyar la preparación técnico-táctica, teórica y condicional de los atletas de  Para-cycling  con discapacidad.</t>
  </si>
  <si>
    <t xml:space="preserve">CARLOS ALBERTO OROZCO SÁNCHEZ </t>
  </si>
  <si>
    <t>Prestación de servicios de un entrenador para apoyar la preparación técnico-táctica, teórica y condicional  de los atletas de Para-Natación con discapacidad cognitiva</t>
  </si>
  <si>
    <t>CLAUDIA ANDREA ARENAS CASTAÑO</t>
  </si>
  <si>
    <t>Prestación de servicios de un entrenador principal para apoyar la preparación técnico-táctica, teórica y condicional de los atletas de Para - Atletismo con discapacidad cognitiva.</t>
  </si>
  <si>
    <t>OSCAR ALIRIO URREGO CARTAGENA</t>
  </si>
  <si>
    <t>Prestación de servicios de un monitor  para apoyar la preparación técnico-táctica, teórica y condicional de los atletas de  Para-Futbol Sala con discapacidad cognitiva</t>
  </si>
  <si>
    <t xml:space="preserve">SANTIAGO QUINTERO ANGULO </t>
  </si>
  <si>
    <t xml:space="preserve">Prestación de servicios de un entrenador principal para la selección femenina, para apoyar la preparación técnico-táctica, teórica y condicional de los atletas de la Liga Antioqueña de Softbol. </t>
  </si>
  <si>
    <t>FREDY JOSE BARON MUÑOZ</t>
  </si>
  <si>
    <t xml:space="preserve">Prestación de servicios de un monitor para apoyar la preparación técnico-táctica, teórica y condicional de los atletas de la Liga  de Vela de Antioquia, en la modalidad Optimist. </t>
  </si>
  <si>
    <t xml:space="preserve">MARIA CAMILA CRESPO SALAZAR </t>
  </si>
  <si>
    <t>Prestación de servicios de un entrenador principal para apoyar la preparación técnico-táctica, teórica y condicional  de los atletas de Para-Tiro Deportivo con discapacidad física.</t>
  </si>
  <si>
    <t>URIEL GIL RENDÓN</t>
  </si>
  <si>
    <t>Prestación de servicios de un entrenador principal para apoyar la preparación técnico-táctica, teórica y condicional de los atletas de Para -Natación y  Para -Triatlón con discapacidad física.</t>
  </si>
  <si>
    <t xml:space="preserve">FABIAN ALBERTO LÓPEZ ÁLVAREZ </t>
  </si>
  <si>
    <t>Prestación de servicios de un entrenador pricipal para apoyar la preparación técnico-táctica, teórica y condicional  de los atletas de Para-Natación con discapacidad visual</t>
  </si>
  <si>
    <t xml:space="preserve">JOHN ALEJANDRO MACIAS GIL </t>
  </si>
  <si>
    <t>Prestación de servicios de un monitor para apoyar la preparación técnico-táctica, teórica y condicional de los atletas de para-powerlifting con discapacidad física.</t>
  </si>
  <si>
    <t>FREDY ALEXANDER URIBE HENAO</t>
  </si>
  <si>
    <t>Prestación de servicios de un entrenador principal para apoyar la preparación técnico-táctica, teórica y condicional  de los atletas de Voleibol Sentado con discapacidad física.</t>
  </si>
  <si>
    <t>MIGUEL ÁNGEL ORTIZ MORENO</t>
  </si>
  <si>
    <t>Prestación de servicios de un monitor para apoyar la preparación técnico-táctica, teórica y condicional de los atletas  Para -Baloncesto en Siila de Ruedas con discapacidad física.</t>
  </si>
  <si>
    <t>DIEGO ALEJANDRO TORRES TORRES</t>
  </si>
  <si>
    <t xml:space="preserve">Prestación de servicios de un preparador físico para apoyar la preparación física y condicional de los atletas de la Liga de Discapacidad Física y Auditiva de Antioquia. </t>
  </si>
  <si>
    <t xml:space="preserve">GIOVANNY RIOS SARMIENTO </t>
  </si>
  <si>
    <t xml:space="preserve">Prestación de servicios de un preparador físico para apoyar la preparación física y condicional de los atletas de Para-Atletismo en las Ligas de Discapacidad de Antioquia. </t>
  </si>
  <si>
    <t xml:space="preserve">JOHN FREDY ARANGO PANIAGUA </t>
  </si>
  <si>
    <t xml:space="preserve">Prestación de servicios de un entrenador principal para apoyar la preparación técnico-táctica, teórica y condicional de los atletas de la Liga  Antioqueña de Arquería  de la modalidad arco compuesto </t>
  </si>
  <si>
    <t>LUZ ADRIANA GÓMEZ ARBELÁEZ</t>
  </si>
  <si>
    <t xml:space="preserve">Prestación de servicios de un entrenador principal para apoyar la preparación técnico-táctica, teórica y condicional de los atletas de Para - Arquería con discapacidad física y atletas convencionales. </t>
  </si>
  <si>
    <t>ROY WILLIAM CORTÉS SUAREZ</t>
  </si>
  <si>
    <t>Prestación de servicios de un preparador fìsico para apoyar la preparación fìsica  y condicional de los atletas de la Liga  Antioqueña de Arquería.</t>
  </si>
  <si>
    <t>WILTON OSVALDO ROJAS</t>
  </si>
  <si>
    <t xml:space="preserve">Prestación de servicios de un monitor  para apoyar la preparación técnico-táctica, teórica y condicional de los atletas  de la Liga de Billar de Antioquia </t>
  </si>
  <si>
    <t>CARLOS ENRIQUE PLATA BUSTAMANTE</t>
  </si>
  <si>
    <t>Prestación de servicios de un entrenador para apoyar la preparación técnico-táctica, teórica y condicional de los atletas de la Liga Antioqueña de Bolo en procesos de iniciación y desarrollo deportivo.</t>
  </si>
  <si>
    <t>JAIR MANUEL GIL DÍAZ</t>
  </si>
  <si>
    <t xml:space="preserve">Prestación de servicios de un entrenador principal para apoyar la preparación técnico-táctica, teórica y condicional de los atletas de la Liga Antioqueña de Bolo </t>
  </si>
  <si>
    <t xml:space="preserve">SANTIAGO MEJÍA AGUDELO </t>
  </si>
  <si>
    <t>Prestación de servicios de un entrenador principal para apoyar la preparación técnico-táctica, teórica y condicional  de los atletas de la Liga Antioqueña de Gimnasia  modalidad Artística Femenina.</t>
  </si>
  <si>
    <t xml:space="preserve">DIEGO ALEJANDRO MEDINA GÓMEZ </t>
  </si>
  <si>
    <t>Prestación de servicios de un entrenador principal para apoyar la preparación técnico-táctica, teórica y condicional de los atletas de la Liga Antioqueña de Gimnasia  modalidad Rítmica.</t>
  </si>
  <si>
    <t xml:space="preserve">DORA ALEJANDRA FORERO RAMÍREZ </t>
  </si>
  <si>
    <t>Prestación de servicios de un monitor coreógrafo para apoyar la preparación técnico-táctica, teórica y condicional  de los atletas de la Liga Antioqueña de Gimnasia  modalidad Rítmica.</t>
  </si>
  <si>
    <t>JUAN CARLOS MONTOYA URIBE</t>
  </si>
  <si>
    <t>Prestación de servicios de un entrenador principal para apoyar la preparación técnico-táctica, teórica y condicional de los atletas de la Liga Antioqueña de Gimnasia  modalidad Trampolín.</t>
  </si>
  <si>
    <t>KATISH HIDARI RECALDE CAMPOS</t>
  </si>
  <si>
    <t>Prestación de servicios de una entrenadora coreógrafa para apoyar la preparación técnico-táctica, teórica y condicional  de los atletas de la Liga Antioqueña de Gimnasia  modalidad Artística Femenina.</t>
  </si>
  <si>
    <t>LAISY FONSECA RAMÍREZ</t>
  </si>
  <si>
    <t>Prestación de servicios de un entrenador principal para apoyar la preparación técnico-táctica, teórica y condicional  de los atletas de la Liga Antioqueña de Gimnasia  modalidad Artística Masculina.</t>
  </si>
  <si>
    <t xml:space="preserve">LEONARDO FABIO GONZÁLEZ GARCÍA </t>
  </si>
  <si>
    <t>https://community.secop.gov.co/Public/Tendering/ContractNoticePhases/View?PPI=CO1.PPI.22838467&amp;isFromPublicArea=True&amp;isModal=False</t>
  </si>
  <si>
    <t xml:space="preserve">Prestación de servicios de un entrenador  principal para apoyar la preparación técnico-táctica, teórica y condicional  de los atletas de la Liga Antioqueña de  Karate -Do Modalidad Katas </t>
  </si>
  <si>
    <t>DAVID FELIPE CONTRERAS CONTRERAS</t>
  </si>
  <si>
    <t>Prestación de servicios de un entrenador  principal para apoyar la preparación técnico-táctica, teórica y condicional  de los atletas de la Liga Antioqueña de  Karate -Do para la Modalidad Combate con las categorías juniors y juveniles.</t>
  </si>
  <si>
    <t>JUAN CAMILO CÁRDENAS ZAPATA</t>
  </si>
  <si>
    <t>Prestación de servicios de un entrenador para apoyar la preparación técnico-táctica, teórica y condicional  de los atletas de la Liga Antioqueña de  Karate -Do para la Modalidad Combate con las categorías juniors y juveniles.</t>
  </si>
  <si>
    <t>OSCAR ALEXANDER RAMOS GARCÍA</t>
  </si>
  <si>
    <t>Prestación de servicios de un entrenador asistente para apoyar la preparación técnico-táctica, teórica y condicional  de los atletas de la Liga Antioqueña de  Karate -Do para la Modalidad Combate con las categorías juniors y juveniles.</t>
  </si>
  <si>
    <t>PAULA ANDREA RUIZ RESTREPO</t>
  </si>
  <si>
    <t>Prestación de servicios de un entrenador principal para apoyar la preparación técnico-táctica, teórica y condicional  de los atletas de Para-Atletismo Campo con discapacidad física.</t>
  </si>
  <si>
    <t xml:space="preserve">ANYELA MARCELA RIVAS MORENO </t>
  </si>
  <si>
    <t>Prestación de servicios de un entrenador para apoyar la preparación técnico-táctica, teórica y condicional de los atletas Para-Atletismo Pista y Campo con discapacidad física y visual.</t>
  </si>
  <si>
    <t>LUIS ESTEBAN AGUIRRE ESTRADA</t>
  </si>
  <si>
    <t xml:space="preserve">Prestación de servicios de un  monitor  para apoyar la preparación técnico-táctica, teórica y condicional  de los atletas de la Liga Antioqueña de Tejo </t>
  </si>
  <si>
    <t>JORGE ALBERTO ARBOLEDA HENAO</t>
  </si>
  <si>
    <t>Prestación de servicios de un entrenador principal para apoyar la preparación técnico-táctica, teorica y condicional de los atletas de la Liga Antioqueña de Tejo rama femenina.</t>
  </si>
  <si>
    <t xml:space="preserve">JOSÉ ALIRIO RODRÍGUEZ </t>
  </si>
  <si>
    <t>Prestación de servicios de un monitor pricipal para apoyar la preparación técnico-táctica, teórica y condicional de los atletas de tenis de campo en Silla de Ruedas con discapacidad física.</t>
  </si>
  <si>
    <t xml:space="preserve">DAVID SANTIAGO SÁNCHEZ PUERTA </t>
  </si>
  <si>
    <t>Prestación de servicios de un entrenador principal para apoyar la preparación técnico-táctica, teórica y condicional de los atletas de la Liga Antioqueña de Tiro Deportivo en las modalidades de Rifle y Pistola.</t>
  </si>
  <si>
    <t>ÁLVARO DUBAN MUÑOZ ECHEVERRI</t>
  </si>
  <si>
    <t xml:space="preserve">Prestación de servicios de un entrenador principal  para apoyar la preparación técnico-táctica, teórica y condicional de los atletas de la rama masculina de la Liga de Ajedrez de Antioquia </t>
  </si>
  <si>
    <t>DAVID ARENAS VANEGAS</t>
  </si>
  <si>
    <t xml:space="preserve">Prestación de servicios de un entrenador principal  para apoyar la preparación técnico-táctica, teórica y condicional de los atletas de la rama femenina de la Liga de Ajedrez de Antioquia </t>
  </si>
  <si>
    <t>HENRY JHONHADER PANESSO RIVERA</t>
  </si>
  <si>
    <t xml:space="preserve">Prestación de servicios de un entrenador principal en la modalidad kayak femenino para apoyar la preparación técnico-táctica, teórica y condicional de los atletas de la Liga de Canotaje de Antioquia </t>
  </si>
  <si>
    <t>ARLIN YAMINTH PEÑA SÁNCHEZ</t>
  </si>
  <si>
    <t xml:space="preserve">Prestación de servicios de un entrenador principal en la modalidad canoa  para apoyar la preparación técnico-táctica, teórica y condicional de los atletas de la Liga de Canotaje de Antioquia </t>
  </si>
  <si>
    <t>DANIEL JOSE CONTRERAS NAVARRO</t>
  </si>
  <si>
    <t xml:space="preserve">Prestación de servicios de un monitor de desarrollo deportivo en la Sub Región de Urabá para apoyar la preparación técnico-táctica, teórica y condicional de los atletas categoría menores de la Liga de Canotaje de Antioquia </t>
  </si>
  <si>
    <t>JORGE LEONARDO PALENCIA CORREA</t>
  </si>
  <si>
    <t xml:space="preserve">Prestación de servicios de un entrenador principal en la modalidad kayak masculino para apoyar la preparación técnico-táctica, teórica y condicional de los atletas categoría menores de la Liga de Canotaje de Antioquia </t>
  </si>
  <si>
    <t>JOSE MILLER CABANZO ACOSTA</t>
  </si>
  <si>
    <t xml:space="preserve">Prestación de servicios de un entrenador de desarrollo deportivo en la Sub Región Oriente para apoyar la preparación técnico-táctica, teórica y condicional de los atletas categoría menores de la Liga de Canotaje de Antioquia </t>
  </si>
  <si>
    <t>NATHALIA LUCRECIA LÓPEZ ACEVEDO</t>
  </si>
  <si>
    <t xml:space="preserve">Prestación de servicios de un monitor de desarrollo deportivo en la Sub Región  Oriente - Municipio El Retiro para apoyar la preparación técnico-táctica, teórica y condicional de los atletas categoría menores de la Liga de Canotaje de Antioquia </t>
  </si>
  <si>
    <t xml:space="preserve">YESID GERLEY MERCADO RODRÍGUEZ </t>
  </si>
  <si>
    <t>Prestación de servicios de un monitor  para apoyar la preparación técnico-táctica, teórica y condicional de los atletas de  Goalball con discapacidad visual.</t>
  </si>
  <si>
    <t xml:space="preserve">DIEGO LEÓN BUILES ORTÍZ </t>
  </si>
  <si>
    <t>Prestación de servicios de un entrenador para apoyar la preparación técnico-táctica, teórica y condicional  de los atletas de Para- Ajedrez  con discapacidad.</t>
  </si>
  <si>
    <t>JUAN CARLOS BARCO CARDONA</t>
  </si>
  <si>
    <t>Prestación de servicios de un entrenador principal para apoyar la preparación  técnico-táctica, teórica y condicional de los atletas de Para Bowling con discapacidad  y los atletas convencionales de la Liga Antioqueña de Bolo</t>
  </si>
  <si>
    <t xml:space="preserve">JUAN FRANCISCO MENDEZ PARDO </t>
  </si>
  <si>
    <t>Prestación de servicios de un monitor para apoyar la preparación técnico-táctica, teórica y condicional de los atletas de  Para-Judo con discapacidad visual.</t>
  </si>
  <si>
    <t xml:space="preserve">MIGUEL MAURICIO MACÍAS </t>
  </si>
  <si>
    <t>Prestación de servicios de un monitor para apoyar la preparación técnico-táctica, teórica y condicional de los atletas en Para-Futbol 5  con discapacidad visual.</t>
  </si>
  <si>
    <t>SERGIO ANDRÉS GIRALDO ARISTIZABAL</t>
  </si>
  <si>
    <t>Prestación de servicios de un entrenador principal para apoyar la preparación técnico-táctica, teórica y condicional de los atletas de la Liga de Patinaje de Antioquia modalidad Velocidad.</t>
  </si>
  <si>
    <t>IVÁN ALEJANDRO VARGAS LOPERA</t>
  </si>
  <si>
    <t>Prestación de servicios de un entrenador principal para apoyar la preparación técnico-táctica, teórica y condicional de los atletas de la Liga de Patinaje de Antioquia modalidad Artística.</t>
  </si>
  <si>
    <t>OSCAR ALEJANDRO RIVERA BUITRAGO</t>
  </si>
  <si>
    <t>Prestación de servicios de un monitor  para apoyar la preparación técnico-táctica, teórica y condicional de los atletas  de la Liga de Patinaje de Antioquia en la modalidad Skateboarding</t>
  </si>
  <si>
    <t>SEBASTIAN MONTOYA ARANGO</t>
  </si>
  <si>
    <t>Prestación de servicios de un monitor  para apoyar la preparación técnico-táctica, teórica y condicional de los atletas de la Liga de Patinaje de Antioquia en artistico modalidad danza.</t>
  </si>
  <si>
    <t>SULMA SHIRLEY LAGUNA CUBIDES</t>
  </si>
  <si>
    <t>Prestación de servicios de un entrenador  principal para apoyar la preparación técnico-táctica, teórica y condicional de los atletas de  Para-Tenis de Mesa con discapacidad física.</t>
  </si>
  <si>
    <t>JOHANA MARCELA ARAQUE MEJÍA</t>
  </si>
  <si>
    <t>Prestación de servicios de un entrenador principal para apoyar la preparación técnico-táctica, teórica y condicional de los atletas de  Rugby en Silla de Ruedas con discapacidad física.</t>
  </si>
  <si>
    <t>SANTIAGO MONTOYA ARTEAGA</t>
  </si>
  <si>
    <t>PRESTACIÓN DE SERVICIOS PROFESIONALES EN MATERIA FINANCIERA Y
CONTABLE PARA APOYAR LOS PROCESOS DE LA OFICINA DE CONTROL INTERNO DE
INDEPORTES ANTIOQUIA.</t>
  </si>
  <si>
    <t>CARMEN YELIXACEPEDA</t>
  </si>
  <si>
    <t>LIBIER DARIO JIMENEZ PEÑA</t>
  </si>
  <si>
    <t>CLAUDIA LILIANA DIAZ OSORIO</t>
  </si>
  <si>
    <t>3,5 meses</t>
  </si>
  <si>
    <t>PRESTACIÓN DE SERVICIOS DE APOYO EN LA ORGANIZACIÓN DEL ARCHIVO DE GESTIÓN DE LAS DIFERENTES DEPENDENCIAS DE INDEPORTES ANTIOQUIA</t>
  </si>
  <si>
    <t>CAROLINA GIRALDO GOMEZ</t>
  </si>
  <si>
    <t>MARTA CECILIA GARCIA FRANCO</t>
  </si>
  <si>
    <t>PRESTACIÓN DE SERVICIOS DE APOYO EN LA IMPLEMENTACIÓN DE LA POLÍTICA DE ARCHIVOS Y GESTIÓN DOCUMENTAL DE INDEPORTES ANTIOQUIA</t>
  </si>
  <si>
    <t>ZARAH KAMILA LOPEZ</t>
  </si>
  <si>
    <t>PRESTACIÓN DE SERVICIOS DE APOYO EN LA ORGANIZACIÓN DEL ARCHIVO DE GESTIÓN DE LAS DIFERENTES DEPENDENCIAS DE INDEPORTES ANTIOQUIA.</t>
  </si>
  <si>
    <t>YESICA MARIA SOSA DE OSSA</t>
  </si>
  <si>
    <t>SANDRA MILENA ARANGO BETANCUR</t>
  </si>
  <si>
    <t>ANA MARIA SERNA SORA</t>
  </si>
  <si>
    <t>GLEDIS ANDREA ALVAREZ GAVIRIA</t>
  </si>
  <si>
    <t>PRESTACIÓN DE SERVICIOS DE APOYO EN LAS ACTIVIDADES DE LA VENTANILLA ÚNICA DEL CADA DE INDEPORTES ANTIOQUIA</t>
  </si>
  <si>
    <t>HEIMAR PACHECO TAPIAS</t>
  </si>
  <si>
    <t>Prestación de servicios de infraestructura tecnológica para INDEPORTES ANTIOQUIA.</t>
  </si>
  <si>
    <t xml:space="preserve">CONTRATO INTERADMINISTRATIVO </t>
  </si>
  <si>
    <t>UNE EPM TELECOMUNICACIONES S.A.</t>
  </si>
  <si>
    <t>N/A</t>
  </si>
  <si>
    <t>6,5 meses</t>
  </si>
  <si>
    <t>Modificación No. 1 al contrato 223 de 2023: Prestación de servicios de infraestructura tecnológica para INDEPORTES ANTIOQUIA.</t>
  </si>
  <si>
    <t>900.092.385-9</t>
  </si>
  <si>
    <t>NA</t>
  </si>
  <si>
    <t>030</t>
  </si>
  <si>
    <t>Modificación No. 2 al contrato 223 de 2023: Prestación de servicios de infraestructura tecnológica para INDEPORTES ANTIOQUIA.</t>
  </si>
  <si>
    <t>Prestación de servicios profesionales para el desarrollo y puesta a punto del sistema INDEMED de INDEPORTES ANTIOQUIA</t>
  </si>
  <si>
    <t>JHON MARIO NONSOQUE GARCIA</t>
  </si>
  <si>
    <t>Convenio Interadministrativo para aunar esfuerzos para la construcción de la Unidad de Vida para Antioquia - UVA La Unión, ubicada en la Unidad Deportiva 19 de diciembre del municipio de La Unión, Antioquia.</t>
  </si>
  <si>
    <t xml:space="preserve">CONVENIO INTERADMINISTRATIVO </t>
  </si>
  <si>
    <t>MUNICIPIO DE LA UNION</t>
  </si>
  <si>
    <t>$          5.128.461.580, representados en aportes del Instituto por $4.300.000.000 y del municipio por $828.461.580</t>
  </si>
  <si>
    <t>JUAN CARLOS JOHNSON ARISTIZABAL</t>
  </si>
  <si>
    <t>El presente convenio interadministrativo tendrá un plazo comprendido entre
su inicio y el veinte (20) de diciembre de 2023, el cual cubre el plazo de ejecución del contrato de obra y del contrato de interventoría</t>
  </si>
  <si>
    <t>PRESTACIÓN DE SERVICIOS PROFESIONALES COMO APOYO A LA GESTIÓN Y EJECUCIÓN DE LOS PROYECTOS DE INFRAESTRUCTURA DEPORTIVA Y RECREATIVA EN EL DEPARTAMENTO DE ANTIOQUIA.</t>
  </si>
  <si>
    <t>JUAN SANTIAGO CARDONA PUERTA</t>
  </si>
  <si>
    <t>ÁNGELA VELASQUEZ VÉLEZ</t>
  </si>
  <si>
    <t>Gastos de desplazamiento de $2.400.176</t>
  </si>
  <si>
    <t>PRESTACIÓN DE SERVICIOS PROFESIONALES COMO APOYO A LA GESTIÓN EN LOS PRESUPUESTOS, LA REVISIÓN Y LA EJECUCIÓN DE LOS PROYECTOS DE INFRAESTRUCTURA DEPORTIVA Y RECREATIVA EN EL DEPARTAMENTO DE ANTIOQUIA.</t>
  </si>
  <si>
    <t>FANNY CECILIA RIVAS MORENO</t>
  </si>
  <si>
    <t>MAURICIO ALONSO PATIÑO ZAPATA</t>
  </si>
  <si>
    <t>SANDRA MILENA JÍMENEZ ARRIETA</t>
  </si>
  <si>
    <t>Prestación de servicios como apoyo a la gestión para la recolección de información y bases de datos del programa de Recreación de la Subgerencia de Fomento y Desarrollo Deportivo</t>
  </si>
  <si>
    <t>Jhon Alexander Atehortúa Correa</t>
  </si>
  <si>
    <t>Gastos de desplazamiento $1,978,906</t>
  </si>
  <si>
    <t>SANDRA YULIETH PALACIO ARANGO</t>
  </si>
  <si>
    <t>JOSE RAMIRO PALACIO ARANGO</t>
  </si>
  <si>
    <t xml:space="preserve">Prestación de servicios como apoyo a la gestión para la promoción y ejecución del programa de Escuelas de Deporte Formativo en las Subregiones del Departamento de Antioquia </t>
  </si>
  <si>
    <t xml:space="preserve">Juan Carlos Restrepo Cardona </t>
  </si>
  <si>
    <t>Gastos de desplazamiento de $5.000.000</t>
  </si>
  <si>
    <t>Prestación de servicios como apoyo a la gestión para la promoción y ejecución de las estrategias del Sistema de Capacitación de INDEPORTES Antioquia</t>
  </si>
  <si>
    <t>Carlos Arturo Gomez Valencia</t>
  </si>
  <si>
    <t>Gastos de desplazamiento de $2,554,114</t>
  </si>
  <si>
    <t>MONICA MARIA ARENAS SOSA</t>
  </si>
  <si>
    <t>Prestación de servicios como apoyo a la gestión para la promoción y ejecución de los Juegos Deportivos Institucionales en el departamento de Antioquia</t>
  </si>
  <si>
    <t xml:space="preserve">John Eliecer Bustamante Caro </t>
  </si>
  <si>
    <t>gastos de desplazamiento de $7.300.800</t>
  </si>
  <si>
    <t>JUAN MANUEL RAMIREZ CARDENAS</t>
  </si>
  <si>
    <t xml:space="preserve"> PRESTACIÓN DE SERVICIOS COMO APOYO A LA GESTIÓN PARA LA PROMOCIÓN Y EJECUCIÓN DEL PROGRAMA DE "POR SU SALUD, MUÉVASE PUES" EN LAS SUBREGIONES DEL DEPARTAMENTO DE ANTIOQUIA.</t>
  </si>
  <si>
    <t xml:space="preserve"> FELIPE ZAPATA BALLESTEROS</t>
  </si>
  <si>
    <t>PRESTACIÓN DE SERVICIOS COMO APOYO A LA GESTIÓN PARA LA PROMOCIÓN Y EJECUCIÓN DEL PROGRAMA DE RECREACIÓN EN LAS SUBREGIONES DEL DEPARTAMENTO DE ANTIOQUIA.</t>
  </si>
  <si>
    <t>ANDREA LONDOÑO ECHEVERRI</t>
  </si>
  <si>
    <t>Gastos de desplazamiento por $6.182.682</t>
  </si>
  <si>
    <t>PRESTACIÓN DE SERVICIOS COMO APOYO A LA GESTIÓN PARA LA PROMOCIÓN Y EJECUCIÓN DEL PROGRAMA DE ESCUELAS DE DEPORTE FORMATIVO EN LAS SUBREGIONES DEL DEPARTAMENTO DE ANTIOQUIA</t>
  </si>
  <si>
    <t>ANDRES FELIPE BRAN PEREZ</t>
  </si>
  <si>
    <t>gastos de desplazamiento $5.000.000</t>
  </si>
  <si>
    <t>PRESTACIÓN DE SERVICIOS COMO APOYO A LA GESTIÓN PARA LA PROMOCIÓN Y EJECUCIÓN DE LOS JUEGOS DEPORTIVOS INSTITUCIONALES EN EL DEPARTAMENTO DE ANTIOQUIA</t>
  </si>
  <si>
    <t>WILSON FERNANDO PULGARIN ZAPATA</t>
  </si>
  <si>
    <t>Gastos de desplazamiento $7.300.800</t>
  </si>
  <si>
    <t>HUGO ARMANDO HERRERA MADRID</t>
  </si>
  <si>
    <t>ANDRES FELIPE BOLIVAR LONDOÑO</t>
  </si>
  <si>
    <t>Prestación de servicios como apoyo a la gestión para la promoción y ejecución del programa de Escuelas de Deporte Formativo en las Subregiones del Departamento de Antioquia.</t>
  </si>
  <si>
    <t>Deybit Estiben Quintero Zuleta</t>
  </si>
  <si>
    <t>Gastos de desplazamiento $5.000.000</t>
  </si>
  <si>
    <t xml:space="preserve">Prestación de servicios como apoyo a la gestión del programa de "Por su salud, muévase pues" en las subregiones del departamento de Antioquia. </t>
  </si>
  <si>
    <t>Sally Agualimpia Cordoba</t>
  </si>
  <si>
    <t xml:space="preserve">no tiene </t>
  </si>
  <si>
    <t>Carolina Gil Ruiz</t>
  </si>
  <si>
    <t>Prestación de servicios como apoyo a la gestión para la sistematización y promoción del programa “Por su salud, muévase pues" de la Subgerencia de Fomento y Desarrollo Deportivo.</t>
  </si>
  <si>
    <t xml:space="preserve">Tatiana Betancur Montoya </t>
  </si>
  <si>
    <t>Gastos de desplazamiento $2.000.000</t>
  </si>
  <si>
    <t>Prestación de servicios de apoyo a la gestión para la parametrización y programación de los juegos deportivos institucionales de la subgerencia de fomento y desarrollo deportivo en las plataformas institucionales de INDEPORTES Antioquia</t>
  </si>
  <si>
    <t>Sebastian Molina Bermudez</t>
  </si>
  <si>
    <t>Gastos de desplazamiento $2,168,833</t>
  </si>
  <si>
    <t xml:space="preserve">Prestación de servicios como apoyo a la gestión para la ejecución del programa de Recreación en el Departamento de Antioquia  </t>
  </si>
  <si>
    <t>Sandra Margarita Osorno Velez</t>
  </si>
  <si>
    <t>Gastos de desplazamiento $3.657.697</t>
  </si>
  <si>
    <t>en el clausulado dice 3  meses y 15 días y en el secop dice 103 días</t>
  </si>
  <si>
    <t xml:space="preserve">
202301001031</t>
  </si>
  <si>
    <t>Sandra Milena Casas Urrego</t>
  </si>
  <si>
    <t xml:space="preserve">	
202301001030</t>
  </si>
  <si>
    <t>Prestación de servicios como apoyo a la gestión para la promoción y ejecución del programa de "Por su salud, muévase pues" en las Subregiones del Departamento de Antioquia</t>
  </si>
  <si>
    <t xml:space="preserve">Edward Gerardo Ochoa Molina </t>
  </si>
  <si>
    <t>PRESTACIÓN DE SERVICIOS PROFESIONALES PARA EL FORTALECIMIENTO Y APOYO LOGÍSTICO DE LOS PROYECTOS EN LA REVISIÓN, SEGUIMIENTO Y APOYO A LA SUPERVISIÓN DE LOS CONTRATOS SUSCRITOS POR LA SUBGERENCIA DE DEPORTE ASOCIADO Y ALTOS LOGROS</t>
  </si>
  <si>
    <t>SANTIAGO DIAZ MONTOYA</t>
  </si>
  <si>
    <t>011</t>
  </si>
  <si>
    <t>MAURICIO PINZON BOTERO</t>
  </si>
  <si>
    <t>:SERVICIO DE ARRENDAMIENTO DE VEHÍCULOS PARA LA REALIZACIÓN DE LAS ACTIVIDADES CORRESPONDIENTES A LOS PROYECTOS DE LA SUBGERENCIA DE FOMENTO Y DESARROLLO DEPORTIVO.</t>
  </si>
  <si>
    <t>RENTING DE ANTIOQUIA-RENTAN S.A.S</t>
  </si>
  <si>
    <t>010</t>
  </si>
  <si>
    <t>CLAUDIA JANNET SALAZAR ARANGO</t>
  </si>
  <si>
    <t>11 meses</t>
  </si>
  <si>
    <t>ADICION</t>
  </si>
  <si>
    <t>institucional a través del apoyo en la revisión y seguimiento a la ejecución de los contratos de la Oficina</t>
  </si>
  <si>
    <t>LINA MARÍA PUENTES ESPAÑA</t>
  </si>
  <si>
    <t>11</t>
  </si>
  <si>
    <t>actividades en territorio de la Subgerencia de Fomento Deportivo y Recreativo y la Subgerencia de Deporte</t>
  </si>
  <si>
    <t>CATALINA OSPINA RESTREPO</t>
  </si>
  <si>
    <t>Prestación de servicios como apoyo a la gestión para la promoción y ejecución del programa de Recreación en las Subregiones del departamento de Antioquia.</t>
  </si>
  <si>
    <t>HUGO ALEJANDRO BARRERA GÓMEZ</t>
  </si>
  <si>
    <t>Gastos de desplazzamient0 $7.980.738</t>
  </si>
  <si>
    <t>juan fernando orozco castañeda</t>
  </si>
  <si>
    <t>Gastos de desplazamiento $7,362,628</t>
  </si>
  <si>
    <t xml:space="preserve">	
202301001129</t>
  </si>
  <si>
    <t>Santiago Arroyave perez</t>
  </si>
  <si>
    <t>Gastos de desplazamiento $6.224.605</t>
  </si>
  <si>
    <t xml:space="preserve">	
202301001169</t>
  </si>
  <si>
    <t>Prestación de servicios de un preparador físico para apoyar la preparación física y condicional de los atletas en Para-Natación y Para- Ajedrez de las Ligas de Discapacidad de Antioquia.</t>
  </si>
  <si>
    <t>ALEJANDRO ESTEBAN VALENCIA CALDERON</t>
  </si>
  <si>
    <t>10 Meses y 15 días</t>
  </si>
  <si>
    <t>Prestación de servicios profesionales de apoyo a la gestión del área de medicina deportiva en la atención de atletas y para-atletas apoyados por la entidad en el área de fisioterapia con énfasis en análisis de movimiento y de gesto deportivo y en los procesos académicos e investigativos de la oficina de Medicina Deportiva.</t>
  </si>
  <si>
    <t>GUILLERMO ANDRÉS CALLE JARAMILLO</t>
  </si>
  <si>
    <t>KARINA SALAZAR ZULUAGA</t>
  </si>
  <si>
    <t>Prestación de servicios profesionales de apoyo a la gestión del área de medicina deportiva en la atención de atletas y para-atletas apoyados por la entidad en lo relacionado con la salud oral y en los procesos académicos e investigativos de la oficina de medicina deportiva</t>
  </si>
  <si>
    <t>CLAUDIA ELENA MOLINA GONZALEZ</t>
  </si>
  <si>
    <t>Prestación de servicios de apoyo a la gestión en las actividades derivadas de los programas que realiza la Oficina de Talento Humano de INDEPORTES ANTIOQUIA</t>
  </si>
  <si>
    <t xml:space="preserve">MARIANA ECHAVARRIA BALVIN </t>
  </si>
  <si>
    <t>LUCY AUDREY BELTRAN ZAMBRANO</t>
  </si>
  <si>
    <t>JOHANNA MARCELA POSADA LLANO</t>
  </si>
  <si>
    <t>Prestación de servicios como apoyo a la gestión territorial para programa de Recreación de la Subgerencia de Fomento y Desarrollo Deportivo</t>
  </si>
  <si>
    <t>MARIA CAMILA MONTOYA MONTOYA</t>
  </si>
  <si>
    <t>Gastos de desplazamiento $3.388.588</t>
  </si>
  <si>
    <t>Prestación de servicios profesionales de apoyo a los diferentes procesos que se deben adelantar con miras a la consecución de la sede para el departamento de Antioquia de los Juegos Nacionales y Paranacionales 2027</t>
  </si>
  <si>
    <t xml:space="preserve">DAVID ALFREDO HERNANDEZ URREGO </t>
  </si>
  <si>
    <t xml:space="preserve"> $6.798.505</t>
  </si>
  <si>
    <t>012</t>
  </si>
  <si>
    <t>Prestación de servicios para apoyar la operación y desarrollo de las actividades en las instalaciones de la Villa Deportiva Antonio Roldán Betancur que aloja a los deportistas apoyados por INDEPORTES ANTIOQUIA</t>
  </si>
  <si>
    <t>SANTIAGO AGUILAR RIOS</t>
  </si>
  <si>
    <t>Prestación de servicios para apoyar la operación y desarrollo de las actividades en las instalaciones en el CEDEP de Urabá que aloja a los deportistas apoyados por INDEPORTES ANTIOQUIA</t>
  </si>
  <si>
    <t xml:space="preserve">LUIS FERNANDO PEREZ ECHEVERRIA </t>
  </si>
  <si>
    <t>Prestación de servicios profesionales para el seguimiento e implementación de la Política Pública del Deporte y de los Planes Estratégicos de Indeportes Antioquia.</t>
  </si>
  <si>
    <t xml:space="preserve">JUAN DAVID GALEANO ACOSTA </t>
  </si>
  <si>
    <t>Prestación de servicios profesionales de apoyo a la gestión del área de medicina deportiva en la atención de atletas y para-atletas apoyados por la entidad en el área de ortopedia</t>
  </si>
  <si>
    <t>GABRIEL JAIME URIBE</t>
  </si>
  <si>
    <t>71.717.922</t>
  </si>
  <si>
    <t>HUGO ALEXANDER OSORIO JARAMILLO</t>
  </si>
  <si>
    <t xml:space="preserve"> Prestación de servicios de apoyo a la gestión administrativa en los procesos que desarrolla la Subgerencia Administrativa y Financiera de INDEPORTES ANTIOQUIA</t>
  </si>
  <si>
    <t>GABRIEL ANTONIO MONSALVE CASTRILLÓN</t>
  </si>
  <si>
    <t>Prestación de servicios profesionales de apoyo a la gestión del área de medicina deportiva
en la atención de atletas y para-atletas apoyados por la entidad en imagenología.</t>
  </si>
  <si>
    <t>JUAN FELIPE GIRALDO CARDONA</t>
  </si>
  <si>
    <t>Prestación de servicios de apoyo a la gestión para la construcción de herramientas y estrategias psicosociales que permitan la articulación entre los actores primarios del deporte, la recreación y actividad física en las Subregiones del departamento de Antioquia.</t>
  </si>
  <si>
    <t>DANIELA ANDREA MEZA</t>
  </si>
  <si>
    <t>Gastos de desplazamiento $5,000,000</t>
  </si>
  <si>
    <t>013</t>
  </si>
  <si>
    <t>Soporte Técnico, Actualización y Mantenimiento del Sistema de Gestión Documental MERCURIO</t>
  </si>
  <si>
    <t>SERVISOFT S.A</t>
  </si>
  <si>
    <t>Tres pagos parciales por $12716788</t>
  </si>
  <si>
    <t>El plazo del presente contrato será desde el inicio del contrato en la plataforma SECOP
II hasta el 31 de diciembre de 2023.</t>
  </si>
  <si>
    <t>Apoyo a la gestión predial y contractual de los proyectos de la Subgerencia de Escenarios Deportivos y Equipamientos y apoyo a la representación judicial de la entidad.</t>
  </si>
  <si>
    <t>EDISON HOYOS SANCHEZ</t>
  </si>
  <si>
    <t>PRESTACIÓN DE SERVICIOS PROFESIONALES COMO APOYO A LA GESTIÓN EN LA REVISIÓN, EVALUACIÓN, Y EJECUCIÓN DE LOS PROYECTOS DE INFRAESTRUCTURA DEPORTIVA Y RECREATIVA EN EL DEPARTAMENTO DE ANTIOQUIA.</t>
  </si>
  <si>
    <t>JUAN PABLO SALINAS PINEDA</t>
  </si>
  <si>
    <t xml:space="preserve">Prestación de servicios profesionales como apoyo a la gestión de los procesos sociales de los proyectos de infraestructura deportiva y recreativa de Indeportes Antioquia. </t>
  </si>
  <si>
    <t>SANTIAGO JARAMILLO MONTOYA</t>
  </si>
  <si>
    <t>Gastos de desplazamiento por $1.800.132</t>
  </si>
  <si>
    <t xml:space="preserve">Prestación de servicios para apoyar la gestión de la información generada por los proyectos que maneja la Subgerencia de Deporte Asociado y Altos Logros de INDEPORTES ANTIOQUIA.  </t>
  </si>
  <si>
    <t>NANCY DEL SOCORRO PALACIO RAMIREZ</t>
  </si>
  <si>
    <t>GLORIA INES BONILLA MORALES</t>
  </si>
  <si>
    <t>PRESTACIÓN DE SERVICIOS COMO APOYO AL DESARROLLO DEL PROGRAMA DE ESCUELAS DE DEPORTE FORMATIVO Y LA EJECUCIÓN DE LOS JUEGOS DEPORTIVOS INSTITUCIONALES.</t>
  </si>
  <si>
    <t xml:space="preserve">JUAN JOSE MARTINEZ LOPEZ </t>
  </si>
  <si>
    <t>gastos de desplazamiento 3650400</t>
  </si>
  <si>
    <t>014</t>
  </si>
  <si>
    <t xml:space="preserve"> PRESTACIÓN DE SERVICIOS COMO APOYO A LA GESTIÓN PARA LAS ESTRATEGIAS DE ACTIVACIÓN EN TERRITORIO DE LA SUBGERENCIA DE FOMENTO Y DESARROLLO DEPORTIVO.</t>
  </si>
  <si>
    <t>DIEGO ALEJANDRO MARUALNDA PABÓN</t>
  </si>
  <si>
    <t>Gastos de desplazamiento de $3,388,588</t>
  </si>
  <si>
    <t>015</t>
  </si>
  <si>
    <t>PRESTACIÓN DE SERVICIOS COMO APOYO A LA GESTIÓN PARA LAS ESTRATEGIAS DE ACTIVACIÓN EN TERRITORIO DE LA SUBGERENCIA DE FOMENTO Y DESARROLLO DEPORTIVO.</t>
  </si>
  <si>
    <t>SERGIO ALONSO LOPERA LOPERA</t>
  </si>
  <si>
    <t>202301001502</t>
  </si>
  <si>
    <t xml:space="preserve"> PRESTACIÓN DE SERVICIOS PROFESIONALES ESPECIALIZADOS PARA APOYAR LLOS PROCESOS JURIDICOS EN INDEPORTES ANTIOQUIA</t>
  </si>
  <si>
    <t>JAIME ALBERTO MARIN MORALES</t>
  </si>
  <si>
    <t>OSCAR MAURICIO BADILLO LIZARRALDE</t>
  </si>
  <si>
    <t xml:space="preserve">3 MESES </t>
  </si>
  <si>
    <t>200000086171</t>
  </si>
  <si>
    <t xml:space="preserve">Mantenimiento preventivo y correctivo de los ascensores de Indeportes Antioquia </t>
  </si>
  <si>
    <t xml:space="preserve">Ascensores Schindler de Colombia S.A.S. </t>
  </si>
  <si>
    <t>se aprobó el comité 014 no obstante se hicieron observaciones y se llevó nuevamente a comité de contratación el cual fue aprobado en el comité 022</t>
  </si>
  <si>
    <t>014
022</t>
  </si>
  <si>
    <t>Hasta 10 meses y 17 días a partir de la puesta en ejecución del contrato electrónico, sin exceder el 31 de diciembre de 2023.</t>
  </si>
  <si>
    <t xml:space="preserve">ADICION </t>
  </si>
  <si>
    <t>083</t>
  </si>
  <si>
    <t>PRESTACIÓN DE SERVICIOS PARA APOYAR LA OPERACIÓN Y DESARROLLO DE LAS ACTIVIDADES EN LAS INSTALACIONES DEPORTIVAS EN LA VILLA NÁUTICA EN EL MUNICIPIO DE GUATAPÉ (ANTIOQUIA) DE LA SUBGERENCIA DE DEPORTE ASOCIADO Y ALTOS LOGROS.</t>
  </si>
  <si>
    <t>LUIS FELIPE SALAZAR RIVERA</t>
  </si>
  <si>
    <t>202301001492</t>
  </si>
  <si>
    <t xml:space="preserve">PRESTACIÓN DE SERVICIOS PROFESIONALES DE APOYO A LA GESTIÓN DEL ÁREA DE MEDICINA DEPORTIVA EN LA ATENCIÓN DE ATLETAS DE DEPORTES DE COMBATE Y PARA-ATLETAS APOYADOS POR LA ENTIDAD EN EL ÁREA DE FISIOTERAPIA. </t>
  </si>
  <si>
    <t>ANA MARIA CASTAÑO OCHOA</t>
  </si>
  <si>
    <t>MARIA MERCEDES BECERRA MARTINEZ</t>
  </si>
  <si>
    <t>Prestación de servicios profesionales de apoyo a la gestión financiera y de liquidación de contratos de la subgerencia de escenarios deportivos y equipamientos y proyectos de infraestructura apoyados por Indeportes Antioquia.</t>
  </si>
  <si>
    <t>Diego Antonio Rivera Suarez</t>
  </si>
  <si>
    <t>Prestación de servicios profesionales de apoyo a la gestión financiera y de liquidación de contratos de la subgerencia de escenarios deportivos y equipamientos y proyectos de infraestructura apoyados por INDEPORTES Antioquia.</t>
  </si>
  <si>
    <t>Zaira Yasmin Henao Gil</t>
  </si>
  <si>
    <t>016</t>
  </si>
  <si>
    <t>Prestación de servicios como apoyo a la gestión para la promoción y ejecución del programa de "por su salud, muévase pues" en el departamento de Antioquia.</t>
  </si>
  <si>
    <t>Juan Mauricio Murillo Carmona</t>
  </si>
  <si>
    <t>Prestación de servicios de un monitor asistente para apoyar la preparación técnico-táctica, teórica y condicional de los atletas de la Liga Antioqueña de Badminton</t>
  </si>
  <si>
    <t>ANDRÉS FELIPE VÉLEZ ELEJALDE</t>
  </si>
  <si>
    <t>017</t>
  </si>
  <si>
    <t>10 MESES</t>
  </si>
  <si>
    <t>Prestación de servicios de un entrenador principal para apoyar la preparación técnico-táctica, teórica y condicional de los atletas de la Liga  Antioqueña de Bádminton</t>
  </si>
  <si>
    <t xml:space="preserve">DIEGO ALEXANDER LOPERA GIRALDO </t>
  </si>
  <si>
    <t xml:space="preserve">Prestación de servicios de un entrenador principal para apoyar la preparación técnico-táctica, teórica y condicional de los atletas de la rama masculina de la Liga  Antioqueña de Baloncesto </t>
  </si>
  <si>
    <t>LUIS FERNANDO LOPERA MORALES</t>
  </si>
  <si>
    <t xml:space="preserve">Prestación de servicios de un monitor para apoyar la preparación técnico-táctica, teórica y condicional de los atletas de la rama masculina de la Liga  Antioqueña de Baloncesto </t>
  </si>
  <si>
    <t>YILMAR GARCIA LOPEZ</t>
  </si>
  <si>
    <t xml:space="preserve">Prestación de servicios de un preparador físico para apoyar la preparación física y condicional de los atletas de los deportes priorizados. </t>
  </si>
  <si>
    <t>JUAN MANUEL LOPEZ CUERVO</t>
  </si>
  <si>
    <t xml:space="preserve">Prestación de servicios de un preparador físico para apoyar la preparación física y condicional de los atletas de tenis de mesa, squash y bádminton. </t>
  </si>
  <si>
    <t xml:space="preserve">ESTEBAN SERNA MORENO </t>
  </si>
  <si>
    <t>Prestación de servicios de un preparador físico para apoyar la preparación física y condicional de los atletas de los deportes de pelota.</t>
  </si>
  <si>
    <t>JUAN CARLOS ROJAS ESCOBAR</t>
  </si>
  <si>
    <t>MÓNICA MARÍA PICÓN VALENCIA</t>
  </si>
  <si>
    <t>Prestación de servicios de un monitor para apoyar la preparación técnico-táctica, teórica y condicional de los atletas de la Liga  de Vela de Antioquia, en la modalidad Kitesurf</t>
  </si>
  <si>
    <t>JOSE FERNANDO GOMEZ GIRALDO</t>
  </si>
  <si>
    <t>Prestación de servicios de un entrenador  para apoyar la preparación técnico-táctica, teórica y condicional  de los ciclistas modalidad BMX de los Centros de Desarrollo Deportivo en el Departamento de Antioquia.</t>
  </si>
  <si>
    <t>DIEGO ARMANDO ZULUAGA COGOLLO</t>
  </si>
  <si>
    <t>Prestación de servicios de un entrenador asistente para apoyar la preparación técnico-táctica, teórica y condicional de los atletas de la Liga Antioqueña de Tenis de Campo</t>
  </si>
  <si>
    <t>JAIME ALONSO RESTREPO ESTRADA</t>
  </si>
  <si>
    <t>Prestación de servicios de un preparador físico para apoyar la preparación física y condicional de los atletas de los deportes de tiempo y marca.</t>
  </si>
  <si>
    <t xml:space="preserve">MÓNICA URREGO MONTOYA </t>
  </si>
  <si>
    <t>Prestación de servicios de un monitor para apoyar la preparación técnico-táctica, teórica y condicional  de los atletas de la Liga Antioqueña de Rugby</t>
  </si>
  <si>
    <t xml:space="preserve">MARCELA LONDOÑO MEDINA </t>
  </si>
  <si>
    <t>Prestación de servicios de un entrenador principal  para la selección masculina, para apoyar la preparación técnico-táctica, teórica y condicional  de los atletas de la Liga Antioqueña de Rugby.</t>
  </si>
  <si>
    <t>DAVID ORLANDO JARAMILLO GOMEZ</t>
  </si>
  <si>
    <t>Prestación de servicios de un monitor  para la selección masculina, para apoyar la preparación técnico-táctica, teórica y condicional  de los atletas de la Liga Antioqueña de Rugby.</t>
  </si>
  <si>
    <t>DIEGO ANDRES POSADA GIRALDO</t>
  </si>
  <si>
    <t xml:space="preserve">Prestación de servicios de un entrenador principal para apoyar la preparación técnico-táctica, teórica y condicional de los atletas rama femenina de la selección, de la Liga de Ajedrez de Antioquia </t>
  </si>
  <si>
    <t>ESTEBAN ALBERTO VALDERRAMA QUICENO</t>
  </si>
  <si>
    <t xml:space="preserve">Prestación de servicios de un preparador físico para apoyar la preparación física y condicional de los atletas de los deportes de conjunto de las Ligas de Discapacidad de Antioquia. </t>
  </si>
  <si>
    <t xml:space="preserve">DIEGO ALEJANDRO CUERVO PUERTA </t>
  </si>
  <si>
    <t>ALEJANDRO MORALES MARIN</t>
  </si>
  <si>
    <t>GASTOS DE DESPLAZAMIENTO: $5,000,000</t>
  </si>
  <si>
    <t xml:space="preserve">3,5 MESES </t>
  </si>
  <si>
    <t xml:space="preserve">Prestación de servicios de apoyo profesional de salud ocupacional y seguridad industrial en los procesos y proyectos de la Subgerencia de Escenarios Deportivos y Equipamientos de INDEPORTES ANTIOQUIA. </t>
  </si>
  <si>
    <t>YARLITH ELENA RICO HERNÁNDEZ</t>
  </si>
  <si>
    <t>Gastos de desplazamiento  por $1.800.132</t>
  </si>
  <si>
    <t>Prestación de servicios profesionales de apoyo a la gestión de georreferenciación, inventario de los escenarios deportivos del departamento de Antioquia y en la revisión, gestión y evaluación de los proyectos de infraestructura deportiva</t>
  </si>
  <si>
    <t>CARLOS ENRIQUE HERNÁNDEZ PÉREZ</t>
  </si>
  <si>
    <t>Gastos de desplazamiento por $1,800,132</t>
  </si>
  <si>
    <t>Prestación de servicios como apoyo a la gestión para la promoción y ejecución del programa de Escuelas de Deporte Formativo en las Subregiones del Departamento de Antioquia. </t>
  </si>
  <si>
    <t>JULIANA MARIA SIERRA RUIZ</t>
  </si>
  <si>
    <t>Gastos de desplazamiento por $5,000,000</t>
  </si>
  <si>
    <t>prestación de servicios como apoyo a la gestión en la estructuración de las estrategias del sistema departamental de capacitación</t>
  </si>
  <si>
    <t>JULIAN DAVID ARBOLEDA</t>
  </si>
  <si>
    <t>Gastos de desplazamiento por $2.554.114</t>
  </si>
  <si>
    <t xml:space="preserve"> Prestación de servicios como apoyo a la gestión para el desarrollo del programa Sistema Departamental de Capacitación y la ejecución de los juegos deportivos institucionales</t>
  </si>
  <si>
    <t>GIOVANY ARVEY ORREGO PÉREZ</t>
  </si>
  <si>
    <t>Gastos de desplazamiento por $3.650.400</t>
  </si>
  <si>
    <t xml:space="preserve">Prestación de servicios como apoyo a la gestión para el desarrollo del programa de Escuelas de Deporte Formativo y la ejecución de los Juegos Deportivos Institucionales </t>
  </si>
  <si>
    <t xml:space="preserve">ALEXIS GOMEZ BERRIO </t>
  </si>
  <si>
    <t>GASTOS DE DESPLAZAMIENTO: $3,650,400</t>
  </si>
  <si>
    <t>Convenio interadministrativo para aunar esfuerzos en la construcción del proyecto Sacúdete al Parque en el Municipio de Santa Rosa de Osos, Antioquia.</t>
  </si>
  <si>
    <t>Municipio de Santa Rosa de Osos</t>
  </si>
  <si>
    <t>Se prorrogó el plazo del contrato hasta el 31 de diciembre de 2023</t>
  </si>
  <si>
    <t xml:space="preserve">7 meses </t>
  </si>
  <si>
    <t>Convenio interadministrativo para la construcción de la cubierta y adecuación de espacios deportivos de la placa polideportiva en el barrio La Ermita del municipio de Ciudad Bolívar, Antioquia.</t>
  </si>
  <si>
    <t>Municipio de Ciudad Bolivar</t>
  </si>
  <si>
    <t>El ppto del municipio $39,419,449 
valor total del contrato $1539.419.449</t>
  </si>
  <si>
    <t>GUILLERMO TUTTLE PAEZ</t>
  </si>
  <si>
    <t>Convenio interadministrativo para cofinanciar la construcción de la placa polideportiva cubierta en la vereda Bella Aguada, primera etapa en el municipio de Caicedo, Antioquia.</t>
  </si>
  <si>
    <t xml:space="preserve">Municipio de Caicedo </t>
  </si>
  <si>
    <t>890.984.224.4</t>
  </si>
  <si>
    <t>El ppto del municipio $52,090,268
total $173.634.228</t>
  </si>
  <si>
    <t>5 meses</t>
  </si>
  <si>
    <t>PRESTACIÓN DE SERVICIOS PROFESIONALES DE APOYO A LA GESTIÓN DEL ÁREA DE MEDICINA DEPORTIVA EN LA ATENCIÓN DE ATLETAS Y PARA-ATLETAS APOYADOS POR LA ENTIDAD EN SU RECUPERACIÓN Y READAPTACIÓN DEPORTIVA</t>
  </si>
  <si>
    <t xml:space="preserve">PABLO ANDRES URIBE CALLE </t>
  </si>
  <si>
    <t>018</t>
  </si>
  <si>
    <t>NICANOR ALONSO MUÑOZ AGUIRRE</t>
  </si>
  <si>
    <t>202301001720</t>
  </si>
  <si>
    <t>Convenio con la Liga Antioqueña de Baloncesto para apoyar la ejecución del evento “ventana de partidos de clasificación para la copa del mundo del baloncesto 2023” y contribuir al desarrollo del proyecto: Fortalecimiento del Programa Altos Logros y Liderazgo Deportivo, en aras de consolidar el posicionamiento del deporte antioqueño a nivel nacional e internacional.</t>
  </si>
  <si>
    <t xml:space="preserve">Convenio de apoyo </t>
  </si>
  <si>
    <t>LIGA ANTIOQUEÑA DE BALONCESTO</t>
  </si>
  <si>
    <t>37 dias</t>
  </si>
  <si>
    <t>202301001718</t>
  </si>
  <si>
    <t xml:space="preserve"> Prestación de servicios de un intérprete en lengua de señas para apoyar a los para-atletas de la Liga Deportiva De Personas Sordas De Antioquia LISANT, en las interacciones que tienen dentro de los entrenamientos, las competencias y acompañamiento en eventos propios de los deportistas.</t>
  </si>
  <si>
    <t>Carlos Alberto Areiza</t>
  </si>
  <si>
    <t xml:space="preserve">Prestación de servicios profesionales de apoyo a la gestión en la activación del escenario generado con la construcción del proyecto "parque metropolitano de deportes Tulio Ospina del municipio de Bello, Antioquia". </t>
  </si>
  <si>
    <t xml:space="preserve">Stephan Balegno Colmenares </t>
  </si>
  <si>
    <t>NESTOR ALEXANDER SANTA LOPERA</t>
  </si>
  <si>
    <t xml:space="preserve"> Prestación de servicios como apoyo a la gestión para el desarrollo del programa juegos deportivos institucionales</t>
  </si>
  <si>
    <t xml:space="preserve"> JACOBO GRAVINI RAMIREZ</t>
  </si>
  <si>
    <t>Gastos de desplazamiento $3,650,400</t>
  </si>
  <si>
    <t xml:space="preserve"> Prestación de servicios como apoyo a la gestión para las estrategias de activación en territorio del programa de recreación de la subgerencia de fomento y desarrollo deportivo.</t>
  </si>
  <si>
    <t>Antonio Jose Bedoya Castaño</t>
  </si>
  <si>
    <t>Gastos de desaplzamiento de $3,388,588</t>
  </si>
  <si>
    <t>019</t>
  </si>
  <si>
    <t xml:space="preserve">Edison de Jesus Gañan Henao </t>
  </si>
  <si>
    <t>Robinson Mauricio Yepes Carmona</t>
  </si>
  <si>
    <t xml:space="preserve">RESCILIADO </t>
  </si>
  <si>
    <t>PRESTACIÓN DE SERVICIOS COMO APOYO A LA GESTIÓN PARA LAS ESTRATEGIAS DE ACTIVACIÓN EN TERRITORIO DEL PROGRAMA DE RECREACIÓN DE LA SUBGERENCIA DE FOMENTO Y DESARROLLO DEPORTIVO</t>
  </si>
  <si>
    <t>ROBINSON MIGUEL MERCADO OVIEDO</t>
  </si>
  <si>
    <t>PRESTACIÓN DE SERVICIOS PARA EL APOYO Y ACOMPAÑAMIENTO JURÍDICO A LA SUBGERENCIA DE FOMENTO Y DESARROLLO DEPORTIVO.</t>
  </si>
  <si>
    <t>VERONICA MONSALVE AGUILAR</t>
  </si>
  <si>
    <t>:PRESTACIÓN DE SERVICIOS COMO APOYO A LA GESTIÓN PARA LA PLANEACIÓN Y REALIZACIÓN DE LAS CAPACITACIONES Y FORMACIONES DEL SISTEMA DE CAPACITACIÓN DE INDEPORTES ANTIOQUIA</t>
  </si>
  <si>
    <t>JAVIER ALEXANDER TUTISTAR BENAVIDES</t>
  </si>
  <si>
    <t>Gastos de desaplzamiento de $2,554,114</t>
  </si>
  <si>
    <t>Prestación de servicios profesionales como apoyo a la gestión de del programa          de recreación en el componente de asesoría y acompañamiento institucional en las subregiones del departamento de Antioquia</t>
  </si>
  <si>
    <t xml:space="preserve">VLADIMIR DE JESUS RAMIREZ RODRIGUEZ </t>
  </si>
  <si>
    <t>Gastos de desplazamiento de$ 5,000,000</t>
  </si>
  <si>
    <t>020</t>
  </si>
  <si>
    <t>3 MESES</t>
  </si>
  <si>
    <t>Prestación de servicios como apoyo a la gestión para las estrategias de activación en territorio del programa de recreación de la Subgerencia de Fomento y Desarrollo Deportivo. </t>
  </si>
  <si>
    <t xml:space="preserve">Daniel Botero Gonima </t>
  </si>
  <si>
    <t>CONVENIO INTERADMINISTRATIVO PARA AUNAR ESFUERZOS EN LA CONSTRUCCIÓN DE OBRAS COMPLEMENTARIAS DE INFRAESTRUCTURA DEPORTIVA DEL PROYECTO SACÚDETE AL PARQUE DEL MUNICIPIO DE PUEBLORRICO, ANTIOQUIA</t>
  </si>
  <si>
    <t>Municipio de Pueblorrico</t>
  </si>
  <si>
    <t>El ppto del municipio $ 125.000.000
valor total del contrato $463.177334</t>
  </si>
  <si>
    <t>7 MESES</t>
  </si>
  <si>
    <t>contrato interadministrativo de mandato sin representación para el apoyo administrativo, asistencial y de operación logística para los eventos a realizar en los diferentes programas y proyectos de las dependencias de Indeportes Antioquia en la vigencia 2023</t>
  </si>
  <si>
    <t xml:space="preserve">Empresa de Parque y Eventos de Antioquia - Activa </t>
  </si>
  <si>
    <t>021</t>
  </si>
  <si>
    <t xml:space="preserve">10 meses </t>
  </si>
  <si>
    <t>ADICION 1 AL  CONTRATO  N° 326 DE 2023 CONTRATO INTERADMINISTRATIVO DE MANDATO SIN REPRESENTACIÓN PARA EL APOYO ADMINISTRATIVO, ASISTENCIAL Y DE OPERACIÓN LOGÍSTICA PARA LOS EVENTOS A REALIZAR EN LOS DIFERENTES PROGRAMAS Y PROYECTOS DE LAS DEPENDENCIAS DE INDEPORTES ANTIOQUIA EN LA VIGENCIA 2023.</t>
  </si>
  <si>
    <t>Juana Valentina España Vargas</t>
  </si>
  <si>
    <t>Gastos de desplazamiento: $ 3,388,588</t>
  </si>
  <si>
    <t xml:space="preserve">	
202301001894</t>
  </si>
  <si>
    <t>APOYO PROFESIONAL A LA GESTIÓN COMUNICACIONAL PARA EL FORTALECIMIENTO DE LAS ACCIONES DE LA SUBGERENCIA DE ESCENARIOS DEPORTIVOS Y EQUIPAMIENTOS DE INDEPORTES ANTIOQUIA.</t>
  </si>
  <si>
    <t>Ana Milena Zapata Sanchez</t>
  </si>
  <si>
    <t>Gastos de desplazamiento: $3.388.587</t>
  </si>
  <si>
    <t>022</t>
  </si>
  <si>
    <t>Prestación de servicios profesionales de apoyo a la gestión financiera y de liquidación de contratos de la Subgerencia de Escenarios Deportivos y Equipamientos y proyectos de infraestructura apoyados por INDEPORTES.</t>
  </si>
  <si>
    <t>Rafael Alejandro Valencia Lopez</t>
  </si>
  <si>
    <t>CONVENIO INTERADMINISTRATIVO PARA AUNAR ESFUERZOS EN LA ADECUACIÓN DEL COLISEO MUNICIPAL DE LA ZONA URBANA DEL MUNICIPIO DE JERICÓ, ANTIOQUIA.</t>
  </si>
  <si>
    <t xml:space="preserve">Municipio de Jericó </t>
  </si>
  <si>
    <t>890.981.069-5</t>
  </si>
  <si>
    <t>6 meses</t>
  </si>
  <si>
    <t>ENTREGAR EN COMODATO DOS BIENES INMUEBLES A INDEPORTES ANTIOQUIA EL USO DE DOS (2) CASAS PROPIEDAD DEL MUNICIPIO, LOCALIZADAS EN EL BARRIO ORTIZ EN LA DIRECCION CALLE 99 #104 - 12 DE LA NOMEMCLATURA URBANA DEL MUNICIPIO DE APARTADO PARA LA SEDE DEL CENTRO DE DESARROLLO DEPORTVO DE URABÁ</t>
  </si>
  <si>
    <t xml:space="preserve">Contrato interadministrativo de Comodato </t>
  </si>
  <si>
    <t>ALCALDIA MUNICIPIO DE APARTADÓ</t>
  </si>
  <si>
    <t>Consecutivo Urabá COMODATO 141-2023</t>
  </si>
  <si>
    <t>MARTHA YOLIMA FIGUEROA ARGOTE</t>
  </si>
  <si>
    <t>5 AÑOS</t>
  </si>
  <si>
    <t>Prestacion de servicios profesionales de apoyo a la gestion, para la actualizacion de la ordenanza 018 de 2018 en la Asamblea Departamental</t>
  </si>
  <si>
    <t xml:space="preserve">JUAN PABLO QUINTERO MEJIA </t>
  </si>
  <si>
    <t>023</t>
  </si>
  <si>
    <t>Prestación de servicios profesionales de apoyo a la gestión para la realización del diagnóstico base de la bicicleta en todas sus líneas en el departamento</t>
  </si>
  <si>
    <t xml:space="preserve">MANUEL ALBERTO LONDOÑO CARDENAS </t>
  </si>
  <si>
    <t>$20.395.515</t>
  </si>
  <si>
    <t>GASTOS DE DESPLAZAMIENTO 
$15.000.000</t>
  </si>
  <si>
    <t>Prestación de servicios como apoyo a la gestión para la promoción y ejecución del componente de nutrición en el programa “Por su salud, muévase pues" en el Departamento de Antioquia.</t>
  </si>
  <si>
    <t xml:space="preserve">Valentina Bustamante Gaviria </t>
  </si>
  <si>
    <t>Gastos de desplazamiento de $5,000,000</t>
  </si>
  <si>
    <t>Prestación de servicios como apoyo a la gestión para la promoción y ejecución del programa "Por su salud, muévase pues" en el departamento de Antioquia.</t>
  </si>
  <si>
    <t>David Mosquera Mena</t>
  </si>
  <si>
    <t>Prestación de servicios profesionales para el apoyo en los Sistemas de Gestión y el Modelo Integrado de Planeación de Indeportes Antioquia.</t>
  </si>
  <si>
    <t>LILIAM YANETH PEREA CUESTA</t>
  </si>
  <si>
    <t xml:space="preserve">Prestación de servicios especializados para el apoyo a la coordinación de las actividades relacionadas con la planeación y logística para la participación de Antioquia en los Juegos Deportivos Nacionales y Paranacionales 2023. </t>
  </si>
  <si>
    <t xml:space="preserve">LEIDY YULIANA TANGARIFE COLORADO  </t>
  </si>
  <si>
    <t xml:space="preserve">Prestación de servicios profesionales como apoyo jurídico transversal en el enlace de las Subgerencias de Deporte Asociado y Altos Logros y Fomento y Desarrollo Deportivo con la oficina de Control Interno de INDEPORTES ANTIOQUIA. </t>
  </si>
  <si>
    <t>LUIS MIGUEL GONZALEZ</t>
  </si>
  <si>
    <t xml:space="preserve">	
202301003029</t>
  </si>
  <si>
    <t xml:space="preserve"> PRESTACIÓN DE SERVICIOS DE APOYO A LA GESTIÓN PARA LA SOCIALIZACIÓN Y COMUNICACIÓN DE LOS PROYECTOS DEL PROGRAMA ANTIOQUIA EN BICI Y LA ORDENANZA 018 DE 2018 EN EL DEPARTAMENTO.</t>
  </si>
  <si>
    <t>VALENTINA RODRIGUEZ GOMEZ</t>
  </si>
  <si>
    <t>$3.523.745</t>
  </si>
  <si>
    <t>GASTOS DE DESPLAZAMIENTO 
$7.500.000</t>
  </si>
  <si>
    <t xml:space="preserve">8 MESES </t>
  </si>
  <si>
    <t>Prestación de servicios profesionales para el apoyo a la gestión administrativa, científica, social y en los procesos de investigación de la Oficina de Medicina Deportiva de INDEPORTES ANTIOQUIA.</t>
  </si>
  <si>
    <t xml:space="preserve">GERMAN DE JESÚS MENESES GÓMEZ  </t>
  </si>
  <si>
    <t>024</t>
  </si>
  <si>
    <t>GUSTAVO LEON SANCHEZ CADAVID</t>
  </si>
  <si>
    <t>Prestación de servicios de un auxiliar como apoyo a la gestión y el acompañamiento en la selección de deportistas en los municipios de las subregiones de Occidente y Oriente que participen en los juegos del sector educativo.</t>
  </si>
  <si>
    <t xml:space="preserve"> CARLOS ANDRES VASQUES OSORIO</t>
  </si>
  <si>
    <t xml:space="preserve">	
202301003084</t>
  </si>
  <si>
    <t xml:space="preserve">Prestación de servicios de un Tecnólogo como apoyo a la gestión y el acompañamiento en la selección de deportistas en los municipios de las subregiones de Urabá, Norte y Bajo Cauca que participen en los juegos del sector educativo.  </t>
  </si>
  <si>
    <t xml:space="preserve"> JORGE IVAN ZAPATA CASTRILLÓN</t>
  </si>
  <si>
    <t>$3.705.32</t>
  </si>
  <si>
    <t>GASATOS DE DESPLAZAMIENTO 
$5.000.000</t>
  </si>
  <si>
    <t xml:space="preserve">Prestación de servicios profesionales como apoyo a la gestión y el acompañamiento en la selección de deportistas en los municipios de las subregiones de Magdalena medio y Suroeste que participen en los juegos del sector educativo  </t>
  </si>
  <si>
    <t xml:space="preserve">LUIS ENRIQUE HERRERA TORO </t>
  </si>
  <si>
    <t>GASTOS DE DESPLAZAMIENTO 
$5000000</t>
  </si>
  <si>
    <t>Prestación de servicios de un tecnólogo como apoyo a la gestión y el acompañamiento en la selección de deportistas en los municipios de las subregiones de Urabá, Norte y Bajo Cauca que participen en los juegos del sector educativo</t>
  </si>
  <si>
    <t xml:space="preserve">JUAN CAMILO SARRIA </t>
  </si>
  <si>
    <t>Prestación de servicios especializados como apoyo a la gestión, acompañamiento y orientación en la selección de deportistas en los municipios del departamento de Antioquia que participen en los juegos del sector educativo</t>
  </si>
  <si>
    <t>GASTOS DE DESPLAZAMIENTO 
$8000000</t>
  </si>
  <si>
    <t>Prestación de servicios de un entrenador principal para apoyar la preparación técnico-táctica, teórica y condicional de los atletas de la Liga Antioqueña de Arquería de la modalidad arco recurvo.</t>
  </si>
  <si>
    <t xml:space="preserve">LUIS ANTONIO JIMENEZ VASQUEZ  </t>
  </si>
  <si>
    <t>025</t>
  </si>
  <si>
    <t>https://community.secop.gov.co/Public/Tendering/OpportunityDetail/Index?noticeUID=CO1.NTC.4162425&amp;isFromPublicArea=True&amp;isModal=False</t>
  </si>
  <si>
    <t>9 meses y 16 dias</t>
  </si>
  <si>
    <t xml:space="preserve">	
202301003171</t>
  </si>
  <si>
    <t>Convenio para apoyar la participación y preparación en eventos de carácter nacional y/o internacional de los Atletas que conforman la Selección Antioquia, de la Liga Antioqueña de Karate Do en desarrollo del proyecto: fortalecimiento del Programa de Altos Logros y Liderazgo Deportivo en el Departamento de Antioquia</t>
  </si>
  <si>
    <t xml:space="preserve">LIGA ANTIOQUEÑA DE KARATE DO  </t>
  </si>
  <si>
    <t>oticePhases/View?PPI=CO1.PPI.23795288&amp;isFromPublicArea</t>
  </si>
  <si>
    <t>9 meses y medio</t>
  </si>
  <si>
    <t>081</t>
  </si>
  <si>
    <t>Convenio para apoyar la participación y preparación en eventos de carácter nacional y/o internacional de los Atletas que conforman la Selección Antioquia, de la Liga Antioqueña de Lucha en desarrollo del proyecto: fortalecimiento del Programa de Altos Logros y Liderazgo Deportivo en el Departamento de Antioquia.</t>
  </si>
  <si>
    <t>LIGA ANTIOQUEÑA DE LUCHA</t>
  </si>
  <si>
    <t>075</t>
  </si>
  <si>
    <t>Prestación de servicios como apoyo a la gestión de planeación, ejecución, seguimiento y evaluación de los proyectos de la subgerencia de escenarios deportivos y equipamientos</t>
  </si>
  <si>
    <t>Wilson Antonio Avendaño Alvarez</t>
  </si>
  <si>
    <t>8,262,751</t>
  </si>
  <si>
    <t>Gastos de desplazamiento por $10,046,449</t>
  </si>
  <si>
    <t>9 meses y 23 días</t>
  </si>
  <si>
    <t xml:space="preserve">	
202301003183</t>
  </si>
  <si>
    <t>Convenio Interadministrativo para aunar esfuerzos en la adecuación y ampliación de redes eléctricas de la Villa Olímpica del Municipio de San Carlos, Antioquia.</t>
  </si>
  <si>
    <t>Municipio de San Carlos</t>
  </si>
  <si>
    <t>El ppto del municipio  $112.474.528
valor total $374.915.094</t>
  </si>
  <si>
    <t>8 meses</t>
  </si>
  <si>
    <t>Prestación de servicios como apoyo profesional a la gestión para la promoción y ejecución de los Juegos Deportivos Institucionales en el Departamento de Antioquia</t>
  </si>
  <si>
    <t xml:space="preserve">GEINER ENRRIQUE FRIAS GALLO </t>
  </si>
  <si>
    <t>Gastos de desplazamiento por $7300800</t>
  </si>
  <si>
    <t>Prestación de servicios de apoyo técnico a la gestión para la parametrización y programación de los juegos deportivos institucionales.</t>
  </si>
  <si>
    <t xml:space="preserve">SAUL ALEJANDRO GONZALE ZAPATA </t>
  </si>
  <si>
    <t>Gastos de desplazamiento por  2168833</t>
  </si>
  <si>
    <t>146/6/2023</t>
  </si>
  <si>
    <t>Prestación de servicios profesionales para la gestión de seguridad de la información de INDEPORTES ANTIOQUIA.</t>
  </si>
  <si>
    <t>OSCAR DARÍO MARÍN RIVERA</t>
  </si>
  <si>
    <t xml:space="preserve">	
202301003179</t>
  </si>
  <si>
    <t>Prestación de servicios como apoyo a la gestión en la operación de la plataforma institucional de Los Juegos Deportivos Institucionales.</t>
  </si>
  <si>
    <t>JOHN FREDDY CASTAÑO RESTREPO</t>
  </si>
  <si>
    <t>Prestación de servicios como apoyo a la gestión para el desarrollo del programa juegos deportivos institucionales.</t>
  </si>
  <si>
    <t>JHON WILSON RAIGOSA GALEANO</t>
  </si>
  <si>
    <t>Gastos de desplazamiento por $3,650.400</t>
  </si>
  <si>
    <t>Prestación de servicios profesionales para el apoyo al Observatorio del Deporte en la actualización de bases de datos y su articulación con la red de observatorios.</t>
  </si>
  <si>
    <t>LEIDA PATRICIA QUICENO</t>
  </si>
  <si>
    <t>026</t>
  </si>
  <si>
    <t>Contratar la adquisición de las pólizas de seguros requeridas para amparar y proteger las personas, los activos e intereses patrimoniales, los bienes muebles e inmuebles de INDEPORTES ANTIOQUIA y de aquellos por los que sea o llegare a ser legalmente responsable, o le corresponda asegurar en virtud de disposición legal o contractual Grupo I, Grupo II y Grupo III.</t>
  </si>
  <si>
    <t xml:space="preserve">Licitación Pública </t>
  </si>
  <si>
    <t xml:space="preserve">PRESTACIÓN DE SERVICIOS </t>
  </si>
  <si>
    <t>MAPFRE SEGUROS GENERALES DE COLOMBIA S.A</t>
  </si>
  <si>
    <t>414 DÍAS</t>
  </si>
  <si>
    <t>PRESTACIÓN DE SERVICIOS COMO APOYO PROFESIONAL A LA GESTIÓN PARA EL DESARROLLO DE COMUNICACIONES Y RELACIONES PÚBLICAS DE LOS PROGRAMAS DE LA SUBGERENCIA DE FOMENTO Y DESARROLLO DEPORTIVO</t>
  </si>
  <si>
    <t xml:space="preserve">Jacqueline Cano Lopez </t>
  </si>
  <si>
    <t>23.784.103 </t>
  </si>
  <si>
    <t>Gastos de desplazamiento por $3.388.588</t>
  </si>
  <si>
    <t>027</t>
  </si>
  <si>
    <t>Prestación de servicios como apoyo profesional a la gestión para la promoción y ejecución de los Juegos Deportivos Institucionales en el Departamento de Antioquia. </t>
  </si>
  <si>
    <t>David Rojas Restrepo</t>
  </si>
  <si>
    <t>$6.081.224</t>
  </si>
  <si>
    <t>GASTOS DE DESPLAZAMIENTO 
$7.300.800</t>
  </si>
  <si>
    <t>Prestación de servicios como apoyo técnico para la gestión del programa de los Juegos Deportivos Institucionales en todas sus fases. </t>
  </si>
  <si>
    <t>Luis Fernelly Ruiz Cahverra</t>
  </si>
  <si>
    <t xml:space="preserve">CONVENIO CON EL CLUB ESCUELA DE CICLISMO ORGULLO PAISA, PARA EL FOMENTO, PREPARACIÓN Y PARTICIPACIÓN DE LOS EQUIPOS DE CICLISMO FEMENINO Y MASCULINO CON PROYECCIÓN AL ALTO RENDIMIENTO EN LAS CATEGORÍAS SUB 23 Y ELITES, EN EL CALENDARIO COMPETITIVO 2023 Y PARA EL FORTALECIMIENTO DEL POTENCIAL DEPORTIVO EN EL DEPARTAMENTO DE ANTIOQUIA. </t>
  </si>
  <si>
    <t xml:space="preserve">CLUB ESCUELA DE CICLISMO ORGULLO PAISA  </t>
  </si>
  <si>
    <t>9 MESES</t>
  </si>
  <si>
    <t xml:space="preserve">	
202301003425</t>
  </si>
  <si>
    <t xml:space="preserve">CONVENIO PARA APOYAR LA PARTICIPACIÓN Y PREPARACIÓN EN EVENTOS DE CARÁCTER NACIONAL Y/O INTERNACIONAL DE LOS ATLETAS QUE CONFORMAN LA SELECCIÓN ANTIOQUIA, DE LA LIGA ANTIOQUEÑA DE TIRO DEPORTIVO   EN DESARROLLO DEL PROYECTO: FORTALECIMIENTO DEL PROGRAMA DE ALTOS LOGROS Y LIDERAZGO DEPORTIVO EN EL DEPARTAMENTO DE ANTIOQUIA. </t>
  </si>
  <si>
    <t xml:space="preserve">LIGA ANTIOQUEÑA DE TIRO DEPORTIVO   </t>
  </si>
  <si>
    <t xml:space="preserve">CONVENIO PARA APOYAR LA PARTICIPACIÓN Y PREPARACIÓN EN EVENTOS DE CARÁCTER NACIONAL Y/O INTERNACIONAL DE LOS ATLETAS QUE CONFORMAN LA SELECCIÓN ANTIOQUIA, DE LA LIGA DE NATACIÓN DE ANTIOQUIA EN DESARROLLO DEL PROYECTO: FORTALECIMIENTO DEL PROGRAMA DE ALTOS LOGROS Y LIDERAZGO DEPORTIVO EN EL DEPARTAMENTO DE ANTIOQUIA. </t>
  </si>
  <si>
    <t>LIGA DE NATACIÓN DE ANTIOQUIA    </t>
  </si>
  <si>
    <t xml:space="preserve">ADICION 1 AL CONTRATO CUYO OBJETO CONVENIO PARA APOYAR LA PARTICIPACIÓN Y PREPARACIÓN EN EVENTOS DE CARÁCTER NACIONAL Y/O INTERNACIONAL DE LOS ATLETAS QUE CONFORMAN LA SELECCIÓN ANTIOQUIA, DE LA LIGA DE NATACIÓN DE ANTIOQUIA EN DESARROLLO DEL PROYECTO: FORTALECIMIENTO DEL PROGRAMA DE ALTOS LOGROS Y LIDERAZGO DEPORTIVO EN EL DEPARTAMENTO DE ANTIOQUIA. </t>
  </si>
  <si>
    <t>076</t>
  </si>
  <si>
    <t xml:space="preserve">CONVENIO PARA APOYAR LA PARTICIPACIÓN Y PREPARACIÓN EN EVENTOS DE CARÁCTER NACIONAL Y/O INTERNACIONAL DE LOS ATLETAS QUE CONFORMAN LA SELECCIÓN ANTIOQUIA, DE LA LIGA ANTIOQUEÑA DE FÚTBOL DE SALÓN   EN DESARROLLO DEL PROYECTO: FORTALECIMIENTO DEL PROGRAMA DE ALTOS LOGROS Y LIDERAZGO DEPORTIVO EN EL DEPARTAMENTO DE ANTIOQUIA. </t>
  </si>
  <si>
    <t xml:space="preserve">LIGA ANTIOQUEÑA DE FÚTBOL DE SALÓN       </t>
  </si>
  <si>
    <t>084</t>
  </si>
  <si>
    <t xml:space="preserve">CONVENIO PARA APOYAR LA PARTICIPACIÓN Y PREPARACIÓN EN EVENTOS DE CARÁCTER NACIONAL Y/O INTERNACIONAL DE LOS ATLETAS QUE CONFORMAN LA SELECCIÓN ANTIOQUIA, DE LA LIGA DE TENIS DE MESA DE ANTIOQUIA EN DESARROLLO DEL PROYECTO: FORTALECIMIENTO DEL PROGRAMA DE ALTOS LOGROS Y LIDERAZGO DEPORTIVO EN EL DEPARTAMENTO DE ANTIOQUIA. </t>
  </si>
  <si>
    <t>LIGA DE TENIS DE MESA DE ANTIOQUIA</t>
  </si>
  <si>
    <t>086</t>
  </si>
  <si>
    <t xml:space="preserve">CONVENIO PARA APOYAR LA PARTICIPACIÓN Y PREPARACIÓN EN EVENTOS DE CARÁCTER NACIONAL Y/O INTERNACIONAL DE LOS ATLETAS QUE CONFORMAN LA SELECCIÓN ANTIOQUIA, DE LA LIGA ANTIOQUEÑA DE ARQUERÍA EN DESARROLLO DEL PROYECTO: FORTALECIMIENTO DEL PROGRAMA DE ALTOS LOGROS Y LIDERAZGO DEPORTIVO EN EL DEPARTAMENTO DE ANTIOQUIA. </t>
  </si>
  <si>
    <t xml:space="preserve">LIGA ANTIOQUEÑA DE ARQUERÍA </t>
  </si>
  <si>
    <t>033</t>
  </si>
  <si>
    <t xml:space="preserve">ADICION 1CONVENIO PARA APOYAR LA PARTICIPACIÓN Y PREPARACIÓN EN EVENTOS DE CARÁCTER NACIONAL Y/O INTERNACIONAL DE LOS ATLETAS QUE CONFORMAN LA SELECCIÓN ANTIOQUIA, DE LA LIGA ANTIOQUEÑA DE ARQUERÍA EN DESARROLLO DEL PROYECTO: FORTALECIMIENTO DEL PROGRAMA DE ALTOS LOGROS Y LIDERAZGO DEPORTIVO EN EL DEPARTAMENTO DE ANTIOQUIA. </t>
  </si>
  <si>
    <t xml:space="preserve">PRESTACIÓN DE SERVICIOS PROFESIONALES ESPECIALIZADOS A LA OFICINA DE MEDICINA DEPORTIVA PARA APOYAR LA REALIZACIÓN DE EVALUACIONES, CONSULTAS MÉDICAS Y PROGRAMAS DE MONITORIZACIÓN A LOS DEPORTISTAS PARA ATLETAS Y ATLETAS APOYADOS POR LA SUBGERENCIA DE ALTOS LOGROS DE INDEPORTES ANTIOQUIA. </t>
  </si>
  <si>
    <t xml:space="preserve">LUDWING ORLANDO LOZANO MUÑOZ  </t>
  </si>
  <si>
    <t>PRESTACIÓN DE SERVICIOS DE UN MASOTERAPEUTA PARA EL APOYO DE LA RECUPERACIÓN DE LA FATIGA POS-CARGA DEL ENTRENAMIENTO Y REHABILITACIÓN DE LAS LESIONES DEPO</t>
  </si>
  <si>
    <t xml:space="preserve">NATALY VEGA ROJAS </t>
  </si>
  <si>
    <t xml:space="preserve">PRESTACIÓN DE SERVICIOS TÉCNICOS A LA OFICINA DE MEDICINA DEPORTIVA EN EL ÁREA DE ODONTOLOGÍA PARA ASISTIR Y APOYAR LA ATENCIÓN INTEGRAL EN ODONTOLOGÍA EN LAS FASES DE PREVENCIÓN, DIAGNÓSTICO, PROTECCIÓN Y PROGRAMAS DE PROMOCIÓN DE LA SALUD ORAL. </t>
  </si>
  <si>
    <t xml:space="preserve">ADRIANA MARÍA RAMÍREZ PÉREZ  </t>
  </si>
  <si>
    <t>Prestación de servicios como apoyo profesional a la gestión para la promoción y ejecución de los Juegos Deportivos Institucionales en el Departamento de Antioquia.</t>
  </si>
  <si>
    <t>JOSE JULIAN HERNANDEZ BOLIVAR</t>
  </si>
  <si>
    <t>Gastos de desplazamiento por $7.300.800</t>
  </si>
  <si>
    <t>PRESTACIÓN DE SERVICIOS COMO APOYO PROFESIONAL A LA GESTIÓN PARA LA PROMOCIÓN Y EJECUCIÓN DEL PROGRAMA DE "POR SU SALUD, MUÉVASE PUES" EN LAS SUBREGIONES DEL DEPARTAMENTO DE ANTIOQUIA</t>
  </si>
  <si>
    <t>MONICA ANDREA CARVAJAL CORREA</t>
  </si>
  <si>
    <t>Gastos de desplazamiento por $ 5,000,000</t>
  </si>
  <si>
    <t>Prestación del servicio de transporte aéreo de pasajeros para Indeportes Antioquia</t>
  </si>
  <si>
    <t>Contrato Interadministrativo</t>
  </si>
  <si>
    <t xml:space="preserve">SATENA </t>
  </si>
  <si>
    <t>Prestación de servicios como apoyo profesional para la planeación técnica y ejecución de proyectos misionales de la Subgerencia de Fomento y Desarrollo Deportivo de INDEPORTES Antioquia.</t>
  </si>
  <si>
    <t>FABIO LEON MORENO GOMEZ</t>
  </si>
  <si>
    <t>$ 6.798.505</t>
  </si>
  <si>
    <t>GASTOS DE DESPLAZAMIENTO 
$ 4.388.588</t>
  </si>
  <si>
    <t>029</t>
  </si>
  <si>
    <t>Prestación de servicios profesionales de apoyo a la gestión de la Oficina Asesora de Comunicaciones en el manejo de la imagen de Indeportes Antioquia</t>
  </si>
  <si>
    <t xml:space="preserve">DIANA ALEJANDRA CARDENAS VELASQUEZ </t>
  </si>
  <si>
    <t>2 MESES Y 15 DÍAS</t>
  </si>
  <si>
    <t>Prestación de servicios como apoyo a la gestión para las estrategias de activación en territorio del programa de recreación de la subgerencia de fomento y desarrollo deportivo</t>
  </si>
  <si>
    <t xml:space="preserve">JUAN PABLO BRAVO PAREJA </t>
  </si>
  <si>
    <t>Prestación de servicios para apoyar la difusión del deporte, la actividad física y la recreación como una estrategia de fortaleza y superación en los antioqueños.</t>
  </si>
  <si>
    <t xml:space="preserve">LUIS FERNANDO MONTOYA SOTO </t>
  </si>
  <si>
    <t>$4.409.341</t>
  </si>
  <si>
    <t>ANDRES ESTEBAN MARIN MARIN</t>
  </si>
  <si>
    <t>Prestación de servicios para apoyar las estrategias de los programas de escuelas de deporte formativo y juegos del sector educativo de Indeportes Antioquia.</t>
  </si>
  <si>
    <t>ANDRES FELIPE OROZCO VASQUEZ</t>
  </si>
  <si>
    <t>PRESTACIÓN DE SERVICIOS COMO APOYO TÉCNICO A LA GESTIÓN PARA LA EJECUCIÓN DEL PROGRAMA DE RECREACIÓN EN EL DEPARTAMENTO DE ANTIOQUIA</t>
  </si>
  <si>
    <t>SILVANA RIVERA BUILES</t>
  </si>
  <si>
    <t>PRESTACIÓN DE SERVICIOS COMO APOYO A LA GESTIÓNLOGÍSTICA Y OPERATIVAPARA      EL            DESARROLLO          DEL     PROGRAMA JUEGOS        DEPORTIVOS           INSTITUCIONALES</t>
  </si>
  <si>
    <t>LUISA FERNANDA BETANCUR SANCHEZ</t>
  </si>
  <si>
    <t>Gastos de desplazamiento por $2.168.833</t>
  </si>
  <si>
    <t xml:space="preserve">CONVENIO PARA APOYAR LA PARTICIPACIÓN Y PREPARACIÓN EN EVENTOS DE CARÁCTER NACIONAL Y/O INTERNACIONAL DE LOS ATLETAS QUE CONFORMAN LA SELECCIÓN ANTIOQUIA, DE LA LIGA DE DEPORTISTAS CON DISCAPACIDAD VISUAL DE ANTIOQUIA EN DESARROLLO DEL PROYECTO: FORTALECIMIENTO DEL PROGRAMA DE ALTOS LOGROS Y LIDERAZGO DEPORTIVO EN EL DEPARTAMENTO DE ANTIOQUIA. </t>
  </si>
  <si>
    <t xml:space="preserve">LIGA DE DEPORTISTAS CON DISCAPACIDAD VISUAL DE ANTIOQUIA - DIVISA    </t>
  </si>
  <si>
    <t>CONVENIO PARA APOYAR LA PARTICIPACIÓN Y PREPARACIÓN EN EVENTOS DE CARÁCTER NACIONAL Y/O INTERNACIONAL DE LOS ATLETAS QUE CONFORMAN LA SELECCIÓN ANTIOQUIA, DE LA LIGA DE ATLETISMO DE ANTIOQUIA EN DESARROLLO DEL PROYECTO: FORTALECIMIENTO DEL PROGRAMA DE ALTOS LOGROS Y LIDERAZGO DEPORTIVO EN EL DEPARTAMENTO DE ANTIOQUIA</t>
  </si>
  <si>
    <t xml:space="preserve">LIGA DE ATLETISMO DE ANTIOQUIA           </t>
  </si>
  <si>
    <t xml:space="preserve">
202301003508</t>
  </si>
  <si>
    <t>Aunar esfuerzos entre Instituto Departamental de Deportes de Antioquia – INDEPORTES Antioquia y la Secretaría de Participación y Cultura Ciudadana del Departamento de Antioquia, para adelantar la Convocatoria Pública Iniciativas y Estímulos UNIDOS por la Participación 2023, en la Línea 1: Participación Ciudadana, en el Componente: Fortalecimiento del deporte social comunitario en el departamento de Antioquia</t>
  </si>
  <si>
    <t>SECRETARIA DE PARTICIAPCION CIUDADANA -DEPARTAMENTO DE ANTIOQUIA</t>
  </si>
  <si>
    <t xml:space="preserve">no tiene cuantía pero se expidio cdp por 500.000,000 que amparan los estimulos a entregar </t>
  </si>
  <si>
    <t>8 MESES</t>
  </si>
  <si>
    <t xml:space="preserve">Convenio interadministrativo para aunar esfuerzos en el mejoramiento y adecuación del coliseo Jorge Albeiro zapata Piyuyo, ubicado en la calle 16 #02-36 del municipio de Cisneros – Antioquia.
</t>
  </si>
  <si>
    <t xml:space="preserve">MUNICIPIO DE CISNEROS </t>
  </si>
  <si>
    <t>Aporte Municipio $100.000.000
valor total del contrato $456.515.931</t>
  </si>
  <si>
    <t>028</t>
  </si>
  <si>
    <t>CONTRATO DE PRESTACIÓN DE SERVICIOS DE APOYO A LA GESTIÓN EN EL ALMACÉN DE INDEPORTES ANTIOQUIA</t>
  </si>
  <si>
    <t>MANUEL HUMBERTO LOZANO GARCÍA</t>
  </si>
  <si>
    <t>Aunar esfuerzos con el fin de aportar a la reducción de los índices de violencia y reclutamiento forzado de los niños, niñas, adolescentes y jóvenes del municipio de Vegachí, a través del deporte social comunitario, arte y cultura.</t>
  </si>
  <si>
    <t xml:space="preserve">INDEPORTES ANTIOQUIA 
 EL INSTITUTO DE CULTURA Y PATRIMONIO DE ANTIOQUIA (ICPA) y EL  MUNICIPIO DE VEGACHÍ
</t>
  </si>
  <si>
    <t>900425129-0
890985285-8</t>
  </si>
  <si>
    <t xml:space="preserve">INDEPORTES APORTA $100,000,000
PRÓRROGA DE 21 DIAS </t>
  </si>
  <si>
    <t xml:space="preserve">5 MESES </t>
  </si>
  <si>
    <t xml:space="preserve">CONVENIO PARA APOYAR LA PARTICIPACIÓN Y PREPARACIÓN EN EVENTOS DE CARÁCTER NACIONAL Y/O INTERNACIONAL DE LOS ATLETAS QUE CONFORMAN LA SELECCIÓN ANTIOQUIA, DE LA LIGA DE AJEDREZ DE ANTIOQUIA EN DESARROLLO DEL PROYECTO: FORTALECIMIENTO DEL PROGRAMA DE ALTOS LOGROS Y LIDERAZGO DEPORTIVO EN EL DEPARTAMENTO DE ANTIOQUIA. </t>
  </si>
  <si>
    <t>LIGA DE AJEDREZ DE ANTIOQUIA</t>
  </si>
  <si>
    <t>031</t>
  </si>
  <si>
    <t xml:space="preserve">CONVENIO PARA APOYAR LA PARTICIPACIÓN Y PREPARACIÓN EN EVENTOS DE CARÁCTER NACIONAL Y/O INTERNACIONAL DE LOS ATLETAS QUE CONFORMAN LA SELECCIÓN ANTIOQUIA, DE LA LIGA ANTIOQUEÑA DE TAEKWONDO EN DESARROLLO DEL PROYECTO: FORTALECIMIENTO DEL PROGRAMA DE ALTOS LOGROS Y LIDERAZGO DEPORTIVO EN EL DEPARTAMENTO DE ANTIOQUIA. </t>
  </si>
  <si>
    <t>LIGA ANTIOQUEÑA DE TAEKWONDO</t>
  </si>
  <si>
    <t>172000000</t>
  </si>
  <si>
    <t xml:space="preserve">CONVENIO PARA APOYAR LA PARTICIPACIÓN Y PREPARACIÓN EN EVENTOS DE CARÁCTER NACIONAL Y/O INTERNACIONAL DE LOS ATLETAS QUE CONFORMAN LA SELECCIÓN ANTIOQUIA, DE LA LIGA ANTIOQUEÑA DE RUGBY FÚTBOL EN DESARROLLO DEL PROYECTO: FORTALECIMIENTO DEL PROGRAMA DE ALTOS LOGROS Y LIDERAZGO DEPORTIVO EN EL DEPARTAMENTO DE ANTIOQUIA. </t>
  </si>
  <si>
    <t xml:space="preserve">LIGA ANTIOQUEÑA DE RUGBY FUTBOL </t>
  </si>
  <si>
    <t xml:space="preserve">CONVENIO PARA APOYAR LA PARTICIPACIÓN Y PREPARACIÓN EN EVENTOS DE CARÁCTER NACIONAL Y/O INTERNACIONAL DE LOS ATLETAS QUE CONFORMAN LA SELECCIÓN ANTIOQUIA, DE LA LIGA ANTIOQUEÑA DE BADMINTON EN DESARROLLO DEL PROYECTO: FORTALECIMIENTO DEL PROGRAMA DE ALTOS LOGROS Y LIDERAZGO DEPORTIVO EN EL DEPARTAMENTO DE ANTIOQUIA. </t>
  </si>
  <si>
    <t>LIGA ANTIOQUEÑA DE BADMINTON</t>
  </si>
  <si>
    <t>CONVENIO PARA APOYAR LA PARTICIPACIÓN Y PREPARACIÓN EN EVENTOS DE CARÁCTER NACIONAL Y/O INTERNACIONAL DE LOS ATLETAS QUE CONFORMAN LA SELECCIÓN ANTIOQUIA, DE LA LIGA DE CICLISMO DE ANTIOQUIA EN DESARROLLO DEL PROYECTO: FORTALECIMIENTO DEL PROGRAMA DE ALTOS LOGROS Y LIDERAZGO DEPORTIVO EN EL DEPARTAMENTO DE ANTIOQUIA.</t>
  </si>
  <si>
    <t xml:space="preserve">LIGA DE CICLISMO DE ANTIOQUIA          </t>
  </si>
  <si>
    <t xml:space="preserve">CONTRATO DE PRESTACIÓN DE SERVICIOS DE UN MONITOR PARA APOYAR LA PREPARACIÓN TÉCNICO-TÁCTICA, TEÓRICA Y CONDICIONAL DE LOS ATLETAS DE LA LIGA ANTIOQUEÑA DE ACTIVIDADES SUBACUÁTICAS. </t>
  </si>
  <si>
    <t xml:space="preserve">ALEJANDRO SERNA VALENCIA </t>
  </si>
  <si>
    <t>7 MESES Y 15 DÍAS</t>
  </si>
  <si>
    <t xml:space="preserve">PRESTACIÓN DE SERVICIOS DE UN PREPARADOR FÍSICO PARA APOYAR LA PREPARACIÓN FÍSICA Y CONDICIONAL Y MONITORIZACIÓN DE LA CARGA DE LOS ATLETAS DE LOS DEPORTES DE ARTE Y PRECISIÓN. </t>
  </si>
  <si>
    <t xml:space="preserve">HECTOR DARIO CARDENAS BEDOYA </t>
  </si>
  <si>
    <t>8 MESES Y 6 DÍAS</t>
  </si>
  <si>
    <t>SUMINISTRO DE COMBUSTIBLE PARA LOS VEHÍCULOS Y MOTOS DE
PROPIEDAD DEL INSTITUTO DEPARTAMENTAL DE DEPORTES DE ANTIOQUIA Y PARA
AQUELLOS VEHÍCULOS QUE POR VINCULO CONTRACTUAL ESTÉN AL SERVICIO DE LA
ENTIDAD. ITEM PAA 474.</t>
  </si>
  <si>
    <t>SELECCIÓN ABREVIADA MEDIANTE ACUERDO MARCO DE PRECIOS</t>
  </si>
  <si>
    <t>Suministro</t>
  </si>
  <si>
    <t>DISTRACOM</t>
  </si>
  <si>
    <t>Orden de compra 107111</t>
  </si>
  <si>
    <t>https://www.colombiacompra.gov.co/tienda-virtual-del-estado-colombiano/ordenes-compra/107111</t>
  </si>
  <si>
    <t>8 MESES Y 15 DÍAS</t>
  </si>
  <si>
    <t>Contrato de prestación de servicios de apoyo a la gestión en la tesorería de Indeportes Antioquia</t>
  </si>
  <si>
    <t>MARIA CRISTINA MONTOYA SANCHEZ</t>
  </si>
  <si>
    <t>VERONICA URREA GALLO</t>
  </si>
  <si>
    <t>CONVENIO INTERADMINISTRATIVO PARA AUNAR ESFUERZOS PARA LA CONSTRUCCIÓN DE LA CUBIERTA Y ADECUACIÓN DE LA PLACA MULTIFUNCIONAL DE LA VEREDA QUEBRADONA ABAJO EN EL MUNICIPIO DE GRANADA, ANTIOQUIA.</t>
  </si>
  <si>
    <t xml:space="preserve">MUNICIPIO DE GRANADA </t>
  </si>
  <si>
    <t>El Municipio aporta $90,887,222
valor total $1,590.887.222
Supervisor prinicial inicial JUAN CARLOS JOHNSON ARISTIZABAL modificado el 27 de noviembre de 2023</t>
  </si>
  <si>
    <t>032</t>
  </si>
  <si>
    <t xml:space="preserve">GLORIA CECILIA MONTOYA MONTOYA </t>
  </si>
  <si>
    <t>Renovación licenciamiento ARCGIS para INDEPORTES ANTIOQUIA.</t>
  </si>
  <si>
    <t>Compra venta</t>
  </si>
  <si>
    <t xml:space="preserve">ESRI </t>
  </si>
  <si>
    <t>orden de compra 107607</t>
  </si>
  <si>
    <t>https://www.colombiacompra.gov.co/tienda-virtual-del-estado-colombiano/ordenes-compra/107607</t>
  </si>
  <si>
    <t>1 MES</t>
  </si>
  <si>
    <t xml:space="preserve">CONVENIO PARA APOYAR LA PARTICIPACIÓN Y PREPARACIÓN EN EVENTOS DE CARÁCTER NACIONAL Y/O INTERNACIONAL DE LOS ATLETAS QUE CONFORMAN LA SELECCIÓN ANTIOQUIA, DE LA LIGA ANTIOQUEÑA DE HAPKIDO EN DESARROLLO DEL PROYECTO: FORTALECIMIENTO DEL PROGRAMA DE ALTOS LOGROS Y LIDERAZGO DEPORTIVO EN EL DEPARTAMENTO DE ANTIOQUIA. </t>
  </si>
  <si>
    <t xml:space="preserve">LIGA ANTIOQUEÑA DE HAPKIDO </t>
  </si>
  <si>
    <t>8 MESES Y 10 DÍAS</t>
  </si>
  <si>
    <t>CONVENIO PARA APOYAR LA PARTICIPACIÓN Y PREPARACIÓN EN EVENTOS DE CARÁCTER NACIONAL Y/O INTERNACIONAL DE LOS ATLETAS QUE CONFORMAN LA SELECCIÓN ANTIOQUIA, DE LA LIGA DE BOXEO DE ANTIOQUIA EN DESARROLLO DEL PROYECTO: FORTALECIMIENTO DEL PROGRAMA DE ALTOS LOGROS Y LIDERAZGO DEPORTIVO EN EL DEPARTAMENTO DE ANTIOQUIA</t>
  </si>
  <si>
    <t>LIGA DE BOXEO DE ANTIOQUIA</t>
  </si>
  <si>
    <t>Convenio para apoyar la participación y preparación en eventos de carácter nacional y/o internacional de los Atletas que conforman la Selección Antioquia, de la Liga de Canotaje de Antioquia en desarrollo del proyecto: fortalecimiento del Programa de Altos Logros y Liderazgo Deportivo en el Departamento de Antioquia</t>
  </si>
  <si>
    <t xml:space="preserve">LIGA DE CANOTAJE DE ANTIOQUIA </t>
  </si>
  <si>
    <t xml:space="preserve">	
202301004758</t>
  </si>
  <si>
    <t>Convenio para apoyar la participación y preparación en eventos de carácter nacional y/o internacional de los Atletas que conforman la Selección Antioquia, de la Liga Antioqueña de Actividades Subacuáticas en desarrollo del proyecto: fortalecimiento del Programa de Altos Logros y Liderazgo Deportivo en el Departamento de Antioquia.</t>
  </si>
  <si>
    <t xml:space="preserve">LIGA ANTIOQUEÑA DE   ACTIVIDADES SUBACUÁTICAS </t>
  </si>
  <si>
    <t xml:space="preserve">	
202301004756</t>
  </si>
  <si>
    <t>Prestación de servicios profesionales de apoyo a la gestión en los diferentes eventos dónde se promueva la imagen institucional y en el diseño de la estrategia comunicacional de la Subgerencia de Deporte Asociado y Altos Logros</t>
  </si>
  <si>
    <t>RUBEN DARIO CARTAGENA MEJÍA</t>
  </si>
  <si>
    <t>HERBERT MARTINEZ RESTREPO</t>
  </si>
  <si>
    <t xml:space="preserve"> Servicio de mantenimiento a equipos de impresión y escáneres de INDEPORTES ANTIOQUIA</t>
  </si>
  <si>
    <t xml:space="preserve">Mínima Cuantia </t>
  </si>
  <si>
    <t xml:space="preserve">Prestación de servicios </t>
  </si>
  <si>
    <t>EQUIPARO LTDA.</t>
  </si>
  <si>
    <t>259 DÍAS</t>
  </si>
  <si>
    <t xml:space="preserve">	
202301003395</t>
  </si>
  <si>
    <t>PRESTACIÓN DE SERVICIOS PROFESIONALES COMO APOYO A LA GESTIÓN EN EL ACOMPAÑAMIENTO DE LA SELECCIÓN DE DEPORTISTAS DE BALONCESTO EN LOS MUNICIPIOS DEL DEPARTAMENTO DE ANTIOQUIA QUE PARTICIPEN EN LOS JUEGOS DEL SECTOR EDUCATIVO</t>
  </si>
  <si>
    <t>JORGE ENRIQUE MORALES</t>
  </si>
  <si>
    <t>PRESTACIÓN DE SERVICIOS PROFESIONALES COMO APOYO A LA GESTIÓN EN EL ACOMPAÑAMIENTO DE LA SELECCIÓN DE DEPORTISTAS DE FUTBOL 11, FUTBOL SALA Y FUTBOL DE SALÓN EN LOS MUNICIPIOS DEL DEPARTAMENTO DE ANTIOQUIA QUE PARTICIPEN EN LOS JUEGOS DEL SECTOR EDUCATIVO.</t>
  </si>
  <si>
    <t xml:space="preserve">WALTER YESID RESTREPO VÉLEZ </t>
  </si>
  <si>
    <t>Prestación de servicios profesionales como apoyo a la gestión en el acompañamiento de la selección de deportistas de Voleibol en los municipios del departamento de Antioquia que participen en los juegos del sector educativo</t>
  </si>
  <si>
    <t xml:space="preserve">DANIELA HOYOS FORONDA </t>
  </si>
  <si>
    <t xml:space="preserve">	
202301004793</t>
  </si>
  <si>
    <t>Prestación de servicios profesionales como apoyo a la gestión en el acompañamiento de la selección de deportistas de Baloncesto en los municipios del departamento de Antioquia que participen en los juegos del sector educativo.</t>
  </si>
  <si>
    <t xml:space="preserve">JOSE MIGUEL RAMIREZ HERNANDEZ </t>
  </si>
  <si>
    <t xml:space="preserve">	
202301004794</t>
  </si>
  <si>
    <t>Prestación de servicios técnicos como apoyo a la gestión en el acompañamiento de la selección de deportistas de Baloncesto en los municipios del departamento de Antioquia que participen en los juegos del sector educativo.</t>
  </si>
  <si>
    <t>JUAN CARLOS GOMEZ HERNANDEZ</t>
  </si>
  <si>
    <t xml:space="preserve">	
202301004795</t>
  </si>
  <si>
    <t>CONVENIO PARA APOYAR LA PARTICIPACIÓN Y PREPARACIÓN EN EVENTOS DE CARÁCTER NACIONAL Y/O INTERNACIONAL DE LOS ATLETAS QUE CONFORMAN LA SELECCIÓN ANTIOQUIA, DE LA LIGA ANTIOQUEÑA DE BALONMANO EN DESARROLLO DEL PROYECTO: FORTALECIMIENTO DEL PROGRAMA DE ALTOS LOGROS Y LIDERAZGO DEPORTIVO EN EL DEPARTAMENTO DE ANTIOQUIA</t>
  </si>
  <si>
    <t>LIGA ANTIOQUEÑA DE BALONMANO      </t>
  </si>
  <si>
    <t>034</t>
  </si>
  <si>
    <t xml:space="preserve">CONVENIO PARA APOYAR LA PARTICIPACIÓN Y PREPARACIÓN EN EVENTOS DE CARÁCTER NACIONAL Y/O INTERNACIONAL DE LOS ATLETAS QUE CONFORMAN LA SELECCIÓN ANTIOQUIA, DE LA LIGA DEPORTIVA DE PERSONAS SORDAS DE ANTIOQUIA LISANT EN DESARROLLO DEL PROYECTO: FORTALECIMIENTO DEL PROGRAMA DE ALTOS LOGROS Y LIDERAZGO DEPORTIVO EN EL DEPARTAMENTO DE ANTIOQUIA. </t>
  </si>
  <si>
    <t xml:space="preserve">LIGA DEPORTIVA DE PERSONAS SORDAS DE ANTIOQUIA - LISANT </t>
  </si>
  <si>
    <t xml:space="preserve">900591848
</t>
  </si>
  <si>
    <t xml:space="preserve">ADICION 1 AL CONVENIO PARA APOYAR LA PARTICIPACIÓN Y PREPARACIÓN EN EVENTOS DE CARÁCTER NACIONAL Y/O INTERNACIONAL DE LOS ATLETAS QUE CONFORMAN LA SELECCIÓN ANTIOQUIA, DE LA LIGA DEPORTIVA DE PERSONAS SORDAS DE ANTIOQUIA LISANT EN DESARROLLO DEL PROYECTO: FORTALECIMIENTO DEL PROGRAMA DE ALTOS LOGROS Y LIDERAZGO DEPORTIVO EN EL DEPARTAMENTO DE ANTIOQUIA. </t>
  </si>
  <si>
    <t xml:space="preserve">Convenio Interadministrativo para la construcción de la cubierta y la placa polideportiva en la vereda El Chochal, Municipio de Caicedo, Antioquia. </t>
  </si>
  <si>
    <t>890.984.224-4</t>
  </si>
  <si>
    <t xml:space="preserve">Valor contrato : $1.139.730.030
Se modifica clausula de valor y forma de pago </t>
  </si>
  <si>
    <t>Aunar esfuerzos para cofinanciar la construcción de la unidad deportiva en el corregimiento de Bijagual zona rural del municipio de Nechí Departamento de Antioquia.</t>
  </si>
  <si>
    <t xml:space="preserve">Municipio de Nechí </t>
  </si>
  <si>
    <t>890.985.354-8</t>
  </si>
  <si>
    <t>valor del contraato $3.766.693.203
Aporte Municpio: $266.693.203</t>
  </si>
  <si>
    <t>CONVENIO INTERADMINISTRATIVO PARA AUNAR ESFUERZOS PARA LA ADECUACION, MANTENIMIENTO Y CONSTRUCCIÓN DE OBRAS COMPLEMENTARIAS EN EL ESTADIO DE FUTBOL DEL MUNICIPIO DE HISPANIA, ANTIOQUIA.</t>
  </si>
  <si>
    <t>MUNICIPIO DE HISPANIA</t>
  </si>
  <si>
    <t>890984986-8</t>
  </si>
  <si>
    <t xml:space="preserve">Aporte Municipio $926.550.742
Valor total : $2.426.550.742
SE MODIFICA CLAUSULA DE VALOR Y FORMA DE PAGO </t>
  </si>
  <si>
    <t>Renovación licenciamiento de software de Mesa de Ayuda SYSAID para INDEPORTES ANTIOQUIA en modalidad de software como servicio (SAAS).</t>
  </si>
  <si>
    <t>ITSEC S.A.S</t>
  </si>
  <si>
    <t>PAGO UNICO</t>
  </si>
  <si>
    <t>Prestación de servicios como apoyo a los análisis, estudios, permisos y demás requerimientos ambientales de los proyectos de Escenarios Deportivos y Equipamientos de Indeportes Antioquia.</t>
  </si>
  <si>
    <t xml:space="preserve">ANA MARIA OSORNO </t>
  </si>
  <si>
    <t>Contrato interadministrativo de mandato sin representación para la gestión de necesidades técnicas y operativas de los diferentes programas y actividades de la subgerencia de Fomento y Desarrollo Deportivo y la Subgerencia de Altos Logros y Deporte Asociado</t>
  </si>
  <si>
    <t xml:space="preserve">Subgerencia de Deporte Asociado y Altos Logros y Subgerencia de Fomento </t>
  </si>
  <si>
    <t>901.437.957-8</t>
  </si>
  <si>
    <t>237 DIAS</t>
  </si>
  <si>
    <t xml:space="preserve">CONVENIO PARA APOYAR LA PARTICIPACIÓN Y PREPARACIÓN EN EVENTOS DE CARÁCTER NACIONAL Y/O INTERNACIONAL DE LOS ATLETAS QUE CONFORMAN LA SELECCIÓN ANTIOQUIA, DE LA LIGA DE BILLAR DE ANTIOQUIA EN DESARROLLO DEL PROYECTO: FORTALECIMIENTO DEL PROGRAMA DE ALTOS LOGROS Y LIDERAZGO DEPORTIVO EN EL DEPARTAMENTO DE ANTIOQUIA. </t>
  </si>
  <si>
    <t xml:space="preserve">Subgerencia de Deporte Asociado y Altos Logros </t>
  </si>
  <si>
    <t>LIGA DE BILLAR DE ANTIOQUIA</t>
  </si>
  <si>
    <t>CONVENIO PARA APOYAR LA PARTICIPACIÓN Y PREPARACIÓN EN EVENTOS DE CARÁCTER NACIONAL Y/O INTERNACIONAL DE LOS ATLETAS QUE CONFORMAN LA SELECCIÓN ANTIOQUIA, DE LA LIGA ANTIOQUEÑA DE GIMNASIA EN DESARROLLO DEL PROYECTO: FORTALECIMIENTO DEL PROGRAMA DE ALTOS LOGROS Y LIDERAZGO DEPORTIVO EN EL DEPARTAMENTO DE ANTIOQUIA</t>
  </si>
  <si>
    <t xml:space="preserve">LIGA ANTIOQUEÑA DE GIMNASIA   </t>
  </si>
  <si>
    <t xml:space="preserve">CONVENIO PARA APOYAR LA PARTICIPACIÓN Y PREPARACIÓN EN EVENTOS DE CARÁCTER NACIONAL Y/O INTERNACIONAL DE LOS ATLETAS QUE CONFORMAN LA SELECCIÓN ANTIOQUIA, DE LA LIGA ANTIOQUEÑA DE BOLO EN DESARROLLO DEL PROYECTO: FORTALECIMIENTO DEL PROGRAMA DE ALTOS LOGROS Y LIDERAZGO DEPORTIVO EN EL DEPARTAMENTO DE ANTIOQUIA. </t>
  </si>
  <si>
    <t xml:space="preserve">LIGA ANTIOQUEÑA DE BOLO </t>
  </si>
  <si>
    <t>PRESTACIÓN DE SERVICIOS PROFESIONALES COMO APOYO A LA GESTIÓN Y EL ACOMPAÑAMIENTO EN LA SELECCIÓN DE DEPORTISTAS DE VOLEIBOL EN LOS MUNICIPIOS DEL DEPARTAMENTO DE ANTIOQUIA QUE PARTICIPEN EN LOS JUEGOS DEL SECTOR EDUCATIVO.</t>
  </si>
  <si>
    <t>Luis Felipe Gil López</t>
  </si>
  <si>
    <t>https://community.secop.gov.co/Public/Tendering/ContractNoticePhases/View?PPI=CO1.PPI.24466391&amp;isFromPublicArea=True&amp;isModal=False</t>
  </si>
  <si>
    <t>PRESTACIÓN DE SERVICIOS PROFESIONALES COMO APOYO A LA GESTIÓN Y EL ACOMPAÑAMIENTO EN LA SELECCIÓN DE DEPORTISTAS DE FUTBOL 11, FUTBOL SALA Y FUTBOL DE SALÓN EN LOS MUNICIPIOS DEL DEPARTAMENTO DE ANTIOQUIA QUE PARTICIPEN EN LOS JUEGOS DEL SECTOR EDUCATIVO.</t>
  </si>
  <si>
    <t xml:space="preserve">Juan Pablo Saldarriaga Hernández </t>
  </si>
  <si>
    <t>PRESTACIÓN DE SERVICIOS PROFESIONALES COMO APOYO A LA GESTIÓN Y EL ACOMPAÑAMIENTO EN LA SELECCIÓN DE DEPORTISTAS DE VOLEIBOL EN LOS MUNICIPIOS DEL DEPARTAMENTO DE ANTIOQUIA QUE PARTICIPEN EN LOS JUEGOS DEL SECTOR EDUCATIVO</t>
  </si>
  <si>
    <t>Johana Cardona Acevedo</t>
  </si>
  <si>
    <t>Prestación de servicios técnicos como apoyo a la gestión y el acompañamiento en la selección de deportistas de fútbol 11, fútbol sala y fútbol de salón en los municipios del departamento de Antioquia que participen en los juegos del sector educativo.</t>
  </si>
  <si>
    <t>SANTIAGO GOMEZ SUAREZ</t>
  </si>
  <si>
    <t xml:space="preserve">	
202301005032</t>
  </si>
  <si>
    <t>Prestación de servicios profesionales como apoyo a la gestión y el acompañamiento en la selección de deportistas de Futbol 11, Futbol sala, futbol de salón en los municipios del departamento de Antioquia que participen en los juegos del sector educativo.</t>
  </si>
  <si>
    <t>JUAN JOSE HERNANDEZ LOAIZA</t>
  </si>
  <si>
    <t>Contratar un prestador de servicios pre hospitalarios para las sedes de INDEPORTES ANTIOQUIA en el municipio de Medellin</t>
  </si>
  <si>
    <t>EMERMÉDICA     S. A</t>
  </si>
  <si>
    <t>Pago unico</t>
  </si>
  <si>
    <t xml:space="preserve">12 meses </t>
  </si>
  <si>
    <t>Convenio interadministrativo para la construcción de cubierta y mejoramiento de la placa polideportiva de la vereda Jerigua del municipio de Peque, Antioquia.</t>
  </si>
  <si>
    <t>Municipio de Peque</t>
  </si>
  <si>
    <t>890.982.301-4</t>
  </si>
  <si>
    <t xml:space="preserve">Valor total $868,686,003
Aporte municipio: 368.686.003
SE MODIFICA CLAUSULA DE PAGO 
MODIFICACION CLAUSULA DE PAGO </t>
  </si>
  <si>
    <t>35</t>
  </si>
  <si>
    <t>7 meses</t>
  </si>
  <si>
    <t>Aunar esfuerzos de cofinanciación para adecuar la cancha de fútbol del municipio de San Rafael, Antioquia</t>
  </si>
  <si>
    <t>Municipio de San Rafael Antioquia</t>
  </si>
  <si>
    <t>890982123-1</t>
  </si>
  <si>
    <t>Valor total $ 2.161,803,425
aporte municpio $661.803.425</t>
  </si>
  <si>
    <t>7  meses</t>
  </si>
  <si>
    <t xml:space="preserve">ADICION Y PRORROGA </t>
  </si>
  <si>
    <t>SE PROrrogó hasta el 30 de diciembre de 2023</t>
  </si>
  <si>
    <t xml:space="preserve">AUNAR ESFUERZOS ENTRE EL INSTITUTO DEPARTAMENTAL DE DEPORTES DE ANTIOQUIA Y EL MUNICIPIO DE GÓMEZ PLATA ANTIOQUIA, PARA COFINANCIAR LAS OBRAS DE MEJORAMIENTO DE LA UNIDAD DEPORTIVA IVÁN DUQUE ESCOBAR
</t>
  </si>
  <si>
    <t>Municipio de Gómez Plata</t>
  </si>
  <si>
    <t>890.983.938-1</t>
  </si>
  <si>
    <t>APORTES POR INDEPORTES 
$849.833.863</t>
  </si>
  <si>
    <t>CONVENIO PARA APOYAR LA PARTICIPACIÓN Y PREPARACIÓN EN EVENTOS DE CARÁCTER NACIONAL Y/O INTERNACIONAL DE LOS ATLETAS QUE CONFORMAN LA SELECCIÓN ANTIOQUIA, DE LA LIGA DE LIMITACIÓN MENTAL DE ANTIOQUIA - LIDIMANT, EN DESARROLLO DEL PROYECTO: FORTALECIMIENTO DEL PROGRAMA DE ALTOS LOGROS Y LIDERAZGO DEPORTIVO EN EL DEPARTAMENTO DE ANTIOQUIA.</t>
  </si>
  <si>
    <t>LIDIMANT</t>
  </si>
  <si>
    <t>036</t>
  </si>
  <si>
    <t>ADICIÓN 1 AL CONTRATO CUYO OBJETO ES: CONVENIO PARA APOYAR LA PARTICIPACIÓN Y PREPARACIÓN EN EVENTOS DE CARÁCTER NACIONAL Y/O INTERNACIONAL DE LOS ATLETAS QUE CONFORMAN LA SELECCIÓN ANTIOQUIA, DE LA LIGA DE LIMITACIÓN MENTAL DE ANTIOQUIA - LIDIMANT, EN DESARROLLO DEL PROYECTO: FORTALECIMIENTO DEL PROGRAMA DE ALTOS LOGROS Y LIDERAZGO DEPORTIVO EN EL DEPARTAMENTO DE ANTIOQUIA.</t>
  </si>
  <si>
    <t>PRESTACIÓN DE SERVICIOS DE UN MONITOR PARA APOYAR 
LA PREPARACIÓN TÉCNICO-TÁCTICA, TEÓRICA Y CONDICIONAL DE LOS ATLETAS DE LA LIGA ANTIOQUEÑA DE TAEKWONDO EN LA MODALIDAD COMBATE CATEGORÍAS MAYORES, JUNIORS Y JUVENILES</t>
  </si>
  <si>
    <t>WILMAR ANDRÉS RUEDA LONDOÑO</t>
  </si>
  <si>
    <t>7 MESES Y 20 DIAS</t>
  </si>
  <si>
    <t xml:space="preserve">PRESTACIÓN DE SERVICIOS COMO MONITOR TÉCNICO PARA 
LA PROMOCIÓN DEL PROGRAMA "POR SU SALUD, MUÉVASE PUES" EN EL DEPARTAMENTO DE ANTIOQUIA. 
</t>
  </si>
  <si>
    <t>DIANA CAROLINA TANGARIFE TORRES</t>
  </si>
  <si>
    <t xml:space="preserve">Prestación de servicios como monitor profesional para la promoción del programa "Por su salud, muévase pues" en el Departamento de Antioquia. </t>
  </si>
  <si>
    <t>BLANCA MARGARITA HENAO GIRALDO</t>
  </si>
  <si>
    <t xml:space="preserve">Prestación de servicios como monitor tecnólogo para la promoción del programa "Por su salud, muévase pues" en el Departamento de Antioquia.  </t>
  </si>
  <si>
    <t>LAURA ANDREA LONDOÑO CAÑAS</t>
  </si>
  <si>
    <t>https://community.secop.gov.co/Public/Tendering/OpportunityDetail/Index?noticeUID=CO1.NTC.4342587&amp;isFromPublicArea=True&amp;isModal=False</t>
  </si>
  <si>
    <t xml:space="preserve">Prestación de servicios como monitor técnico para la promoción del programa "Por su salud, muévase pues" en el Departamento de Antioquia. </t>
  </si>
  <si>
    <t>NAYELIS SOFIA ORTEGA CANABAL</t>
  </si>
  <si>
    <t>JUAN DAVID TORRES ECHAVARRIA</t>
  </si>
  <si>
    <t xml:space="preserve">YESSICA PAOLA USUGA DAVID </t>
  </si>
  <si>
    <t>Contrato interadministrativo de mandato sin representación para el acompañamiento, apoyo administrativo, logístico y asistencial en el marco de los Juegos Deportivos Institucionales de Indeportes Antioquia en la vigencia 2023</t>
  </si>
  <si>
    <t xml:space="preserve">CONTRATO INTERADMINISTRATIO </t>
  </si>
  <si>
    <t>7 MESES Y 24 DIAS</t>
  </si>
  <si>
    <t>ADICION 1 al contrato 436 de 2023 cuyo objeto es: Contrato interadministrativo de mandato sin representación para el acompañamiento, apoyo administrativo, logístico y asistencial en el marco de los Juegos Deportivos Institucionales de Indeportes Antioquia en la vigencia 2023</t>
  </si>
  <si>
    <t>046</t>
  </si>
  <si>
    <t>ADICION 2 al contrato 436 de 2023 cuyo objeto es: Contrato interadministrativo de mandato sin representación para el acompañamiento, apoyo administrativo, logístico y asistencial en el marco de los Juegos Deportivos Institucionales de Indeportes Antioquia en la vigencia 2023</t>
  </si>
  <si>
    <t>073</t>
  </si>
  <si>
    <t>ADICION 3 al contrato 436 de 2023 cuyo objeto es: Contrato interadministrativo de mandato sin representación para el acompañamiento, apoyo administrativo, logístico y asistencial en el marco de los Juegos Deportivos Institucionales de Indeportes Antioquia en la vigencia 2023</t>
  </si>
  <si>
    <t>AUNAR ESFUERZOS PARA COFINANCIAR EL MEJORAMIENTO Y ADECUACIÓN DE LA PLACA POLIDEPORTIVA UBICADA EN EL PARQUE PRINCIPAL DEL MUNICIPIO DE SAN FRANCISCO</t>
  </si>
  <si>
    <t>MUNICIPIO DE SAN FRANCISCO ANTIOQUIA</t>
  </si>
  <si>
    <t>800022791-4</t>
  </si>
  <si>
    <t>Valor total: 1.274.125.732 APORTADO POR INDEPORTES</t>
  </si>
  <si>
    <t>GLADYS EDILMA JAIMES DELGADO</t>
  </si>
  <si>
    <t xml:space="preserve">7 MESES </t>
  </si>
  <si>
    <t>MARIA CAMILA CHAVARRIAGA VÉLEZ</t>
  </si>
  <si>
    <t>CARLOS MAURICIO PINO SALDARRIAGA</t>
  </si>
  <si>
    <t>LEIDY JOHANA CASTAÑEDA CASTRO</t>
  </si>
  <si>
    <t>LAURA DANIELA CALLE MUÑOZ</t>
  </si>
  <si>
    <t>DADIANA LIZETH DAVID GUISAO</t>
  </si>
  <si>
    <t>JORGE EDWARD DUQUE PATERNINA</t>
  </si>
  <si>
    <t>CONVENIO PARA APOYAR LA PARTICIPACIÓN Y PREPARACIÓN EN EVENTOS DE CARÁCTER NACIONAL Y/O INTERNACIONAL DE LOS ATLETAS QUE CONFORMAN LA SELECCIÓN ANTIOQUIA, DE LA LIGA ANTIOQUEÑA DE TRIATHLON, EN DESARROLLO DEL PROYECTO: FORTALECIMIENTO DEL PROGRAMA DE ALTOS LOGROS Y LIDERAZGO DEPORTIVO EN EL DEPARTAMENTO DE ANTIOQUIA</t>
  </si>
  <si>
    <t>LIGA TRIATLHON</t>
  </si>
  <si>
    <t>800160385-8</t>
  </si>
  <si>
    <t>37</t>
  </si>
  <si>
    <t>CONVENIO PARA APOYAR LA PARTICIPACIÓN Y PREPARACIÓN EN EVENTOS DE CARÁCTER NACIONAL Y/O INTERNACIONAL DE LOS ATLETAS QUE CONFORMAN LA SELECCIÓN ANTIOQUIA, DE LA LIGA DE PATINAJE DE ANTIOQUIA EN DESARROLLO DEL PROYECTO: FORTALECIMIENTO DEL PROGRAMA DE ALTOS LOGROS Y LIDERAZGO DEPORTIVO EN EL DEPARTAMENTO DE ANTIOQUIA.</t>
  </si>
  <si>
    <t>LIGA PATINAJE</t>
  </si>
  <si>
    <t>890906355-8</t>
  </si>
  <si>
    <t>Prestación de servicios profesionales de apoyo a la gestión, para el fortalecimiento de las acciones del área de comunicaciones de Indeportes Antioquia.</t>
  </si>
  <si>
    <t>Natalia Orozco Taborda</t>
  </si>
  <si>
    <t>GASTOS DE DESPLAZAMIENTO 5,000,000</t>
  </si>
  <si>
    <t>7 MESES Y 28 DIAS</t>
  </si>
  <si>
    <t xml:space="preserve">ADICION 1 AL  CONTRATO  N° 447 DE 2023 PRESTACIÓN DE SERVICIOS PROFESIONALES DE APOYO A LA GESTIÓN, PARA EL FORTALECIMIENTO DE LAS ACCIONES DEL ÁREA DE COMUNICACIONES DE INDEPORTES ANTIOQUIA
</t>
  </si>
  <si>
    <t xml:space="preserve">PRESTACIÓN DE SERVICIOS PROFESIONALES Y DE APOYO A LA GESTIÓN </t>
  </si>
  <si>
    <t xml:space="preserve">ADICIÓN PARA GASTOS DE DESPL.AZAMIENTO </t>
  </si>
  <si>
    <t>CESAR AUGUSTO RODRIGUEZ GARCÍA</t>
  </si>
  <si>
    <t>LEIDY SANDRIT ARIZA ZAPATA</t>
  </si>
  <si>
    <t>EPIFANIO SALAS GUTIERREZ</t>
  </si>
  <si>
    <t>LIDA CATALINA LONDOÑO CEBALLOS</t>
  </si>
  <si>
    <t>Prestación de servicios como monitor profesional para la promoción del programa "Por su salud, muévase pues" en el Departamento de Antioquia</t>
  </si>
  <si>
    <t>CARLOS ANDRES RESTREPO VÉLEZ</t>
  </si>
  <si>
    <t xml:space="preserve">YINED HERNANDEZ MORENO </t>
  </si>
  <si>
    <t>LUIS FERNANDO CARDENAS PEREZ</t>
  </si>
  <si>
    <t>YANSELY GUZMAN BARRERA</t>
  </si>
  <si>
    <t>JOHN ALEXANDER MUÑETON LONDOÑO</t>
  </si>
  <si>
    <t>RAFAEL ALBERTO PIEDRAHITA MUÑOIZ</t>
  </si>
  <si>
    <t>KELLY JOHANA PIEDRAHITA TORO</t>
  </si>
  <si>
    <t>MARLYE DEL SOCORRO MARIN PULGARIN</t>
  </si>
  <si>
    <t>NICOLLE JICETH VANEGAS GUERRERO</t>
  </si>
  <si>
    <t>Prestación de servicios profesional especializado de apoyo a la gestión en materia jurídica de los diferentes procesos contractuales y proyectos de la Oficina de Sistemas e Informática y los demás que sean requeridos por la Subgerencia Administrativa y Financiera de INDEPORTES ANTIOQUIA</t>
  </si>
  <si>
    <t xml:space="preserve">Diana Marcela Ospina </t>
  </si>
  <si>
    <t>Prestación de servicios como monitor profesional para la promoción del programa de Escuelas de Deporte Formativo en el Departamento de Antioquia. </t>
  </si>
  <si>
    <t xml:space="preserve">Laura Cristina Restrepo García </t>
  </si>
  <si>
    <t>6 MESES Y 25 DIAS</t>
  </si>
  <si>
    <t>Jarbi Arley Muñoz Mesa</t>
  </si>
  <si>
    <t>NELSON AUGUSTO HERNANDEZ DIAZ</t>
  </si>
  <si>
    <t>Yadid María Gómez Castellanos</t>
  </si>
  <si>
    <t>6 meses y 25 dias</t>
  </si>
  <si>
    <t>Frank Didier Zapata Zapata</t>
  </si>
  <si>
    <t>Mauricio Agudelo Henao</t>
  </si>
  <si>
    <t>Juan David Mendoza Paz</t>
  </si>
  <si>
    <t>Daniel Alejandro Gutiérrez Pérez</t>
  </si>
  <si>
    <t>Pedro Antonio Cuesta Mosquera</t>
  </si>
  <si>
    <t>John Fernando Mejía Muñoz</t>
  </si>
  <si>
    <t>Andrés Felipe Acosta Diaz</t>
  </si>
  <si>
    <t>Joan Esneider Carvajal Taborda</t>
  </si>
  <si>
    <t>Lina Victoria Mazo Henao</t>
  </si>
  <si>
    <t>Jhonny Humberto Cifuentes Agudelo</t>
  </si>
  <si>
    <t>Hernando Albeiro Osorno Chavarría</t>
  </si>
  <si>
    <t>PRESTACIÓN DE SERVICIOS PROFESIONAL ESPECIALIZADO DE APOYO A LA GESTIÓN EN LOS PROCESOS DE PLANIFICACIÓN Y EJECUCIÓN FINANCIERA DE LA SUBGERENCIA DE DEPORTE ASOCIADO Y DE ALTOS LOGROS</t>
  </si>
  <si>
    <t xml:space="preserve">Subgerencia de Deporte Asociado y Altos logros </t>
  </si>
  <si>
    <t xml:space="preserve">Astrid Elena Castaño </t>
  </si>
  <si>
    <t xml:space="preserve">GASTOS DE DESPLAZAMIENTO $10.000.000
SE AJUSTA CLAUSULA DE PAGO </t>
  </si>
  <si>
    <t>PRESTACIÓN DE SERVICIOS PROFESIONAL ESPECIALIZADO DE APOYO A LA GESTIÓN CONTRACTUAL Y ASESORAMIENTO JURIDICO DE LA SUBGERENCIA DE DEPORTE ASOCIADO Y ALTOS LOGROS</t>
  </si>
  <si>
    <t>n/a</t>
  </si>
  <si>
    <t>Prestación de servicios profesionales de apoyo a la gestión de los procesos financieros y contables de la Subgerencia Administrativa y financiera de INDEPORTES ANTIOQUIA</t>
  </si>
  <si>
    <t>6 MESES</t>
  </si>
  <si>
    <t xml:space="preserve">Prestación de servicios profesionales especializados en materia jurídica para apoyar los procesos de Indeportes Antioquia. </t>
  </si>
  <si>
    <t>AUNAR ESFUERZOS PARA COFINANCIAR LA AMPLIACIÓN Y ADECUACIÓN DE LA UNIDAD DEPORTIVA GONZALO TRUJILLO VÁSQUEZ, UBICADA EN EL MUNICIPIO DE AMALFI, ANTIOQUIA.</t>
  </si>
  <si>
    <t xml:space="preserve">MUNICIPIO DE AMALFI </t>
  </si>
  <si>
    <t>890.981.518-0</t>
  </si>
  <si>
    <t>Municipo aporta $1,771.199.000
Valor total: 3.279.999.000</t>
  </si>
  <si>
    <t>037</t>
  </si>
  <si>
    <t>Aunar esfuerzos entre el municipio de Campamento y el Instituto Departamental de Deportes de Antioquia para cofinanciar la construcción de una placa polideportiva en la vereda El Reposo en el municipio de Campamento, Antioquia.</t>
  </si>
  <si>
    <t xml:space="preserve">MUNICIPIO DE CAMPAMENTO </t>
  </si>
  <si>
    <t>890.982.147-6</t>
  </si>
  <si>
    <t xml:space="preserve">Valor total: $289.439.352
municipio aporta $121.554.555
MODIFICACIÓN CLAUSULA FORMA DE PAGO </t>
  </si>
  <si>
    <t>AUNAR ESFUERZOS PARA COFINANCIAR LA CONSTRUCCION Y DOTACION DE PLACA POLIDEPORTIVA CUBIERTA, SECTOR QUEBRADA LARGA DEL MUNICIPIO DE TARSO.</t>
  </si>
  <si>
    <t xml:space="preserve">MUNICIPIO DE TARSO </t>
  </si>
  <si>
    <t>890.982.583-4</t>
  </si>
  <si>
    <t xml:space="preserve">Valor total: $1.839.329.293
municipio aporta $500.000.000
Se modifica clausula de pago </t>
  </si>
  <si>
    <t>CONVENIO PARA APOYAR LA PARTICIPACIÓN Y PREPARACIÓN EN EVENTOS DE CARÁCTER NACIONAL Y/O INTERNACIONAL DE LOS ATLETAS QUE CONFORMAN LA SELECCIÓN ANTIOQUIA, DE LA LIGA ANTIOQUEÑA DE JUDO EN DESARROLLO DEL PROYECTO: FORTALECIMIENTO DEL PROGRAMA DE ALTOS LOGROS Y LIDERAZGO DEPORTIVO EN EL DEPARTAMENTO DE ANTIOQUIA.</t>
  </si>
  <si>
    <t>CONVENIO DE APOYO</t>
  </si>
  <si>
    <t>LIGA ANTIOQUEÑA DE JUDO</t>
  </si>
  <si>
    <t xml:space="preserve"> 890983980-1</t>
  </si>
  <si>
    <t>038</t>
  </si>
  <si>
    <t xml:space="preserve">ADICIÓN </t>
  </si>
  <si>
    <t>CONVENIO PARA APOYAR LA PARTICIPACIÓN Y PREPARACIÓN EN EVENTOS DE CARÁCTER NACIONAL Y/O INTERNACIONAL DE LOS ATLETAS QUE CONFORMAN LA SELECCIÓN ANTIOQUIA, DE LA LIGA ANTIOQUEÑA DE SQUASH EN DESARROLLO DEL PROYECTO: FORTALECIMIENTO DEL PROGRAMA DE ALTOS LOGROS Y LIDERAZGO DEPORTIVO EN EL DEPARTAMENTO DE ANTIOQUIA.</t>
  </si>
  <si>
    <t xml:space="preserve">LIGA ANTIOQUEÑA DE SQUASH      </t>
  </si>
  <si>
    <t>811013918-4</t>
  </si>
  <si>
    <t>Prestación de servicios profesionales de apoyo a la gestión como desarrollador de sistemas web para INDEPORTES ANTIOQUIA.</t>
  </si>
  <si>
    <t>SE AJUSTA CLAUSULA DE PAGO 
GASTOS DE DESPLAZAMIENTO $22,000,000</t>
  </si>
  <si>
    <t>7 MESES Y 26 DIAS</t>
  </si>
  <si>
    <t>Prestación de servicios profesionales especializados de apoyo a la gestión administrativa y seguimiento financiero de los contratos suscritos por la Subgerencia de Deporte Asociado y de Altos Logros.</t>
  </si>
  <si>
    <t>Prestación de servicios profesionales de apoyo a la gestión para el acompañamiento logístico y administrativo en los procesos de seguimiento a los contratos suscritos por la Subgerencia de Deporte Asociado y Altos Logros</t>
  </si>
  <si>
    <t xml:space="preserve">se adiciona gastos de desplazamiento, modifica clausula de pago </t>
  </si>
  <si>
    <t>Prestación de servicios profesionales para el acompañamiento técnico, metodológico y logístico en los procesos relacionados con el desarrollo de los proyectos de la subgerencia de altos logros.</t>
  </si>
  <si>
    <t>GASTOS DE DESPLAZAMIENTO $9.000.000
SE AJUSTA CLAUSULA DE PAGOI</t>
  </si>
  <si>
    <t>Prestación de servicios técnicos de apoyo a la gestión para la organización y seguimiento al archivo de gestión de la Subgerencia Administrativa y Financiera de Indeportes Antioquia.</t>
  </si>
  <si>
    <t>2 MESES</t>
  </si>
  <si>
    <t>Prestación de servicios de apoyo a la gestión en la realización de las actividades administrativas y operativas de las diferentes dependencias de INDEPORTES ANTIOQUIA.</t>
  </si>
  <si>
    <t>GASTOS DE DESPLAZAMIENTO $5.742.000</t>
  </si>
  <si>
    <t>Prestación de servicios profesionales de apoyo a la gestión del área de medicina deportiva en la atención de atletas y para-atletas apoyados por la entidad en el área de fisioterapia y masoterapia</t>
  </si>
  <si>
    <t>GASTOS DE DESPLAZAMIENTO $6,000,000</t>
  </si>
  <si>
    <t>MANUEL ANTONIO RODRIGUEZ PEREZ</t>
  </si>
  <si>
    <t>7 MESES Y 23 DIAS</t>
  </si>
  <si>
    <t>Prestación de servicios profesionales de apoyo a la gestión del área de medicina deportiva en la atención de atletas y para-atletas apoyados por la entidad en el área de fisioterapia con énfasis en procesos de hidroterapia recuperativa de lesiones y en los procesos académicos e investigativos de la oficina de medicina deportiva.</t>
  </si>
  <si>
    <t>GASTOS DE DESPLAZAMIENTO $8,000,000</t>
  </si>
  <si>
    <t xml:space="preserve">Prestación de servicios profesionales de apoyo a la gestión del área de medicina deportiva en la atención de atletas y para-atletas apoyados por la entidad en el área de fisioterapia y pausas activas y en los procesos académicos e investigativos de la oficina de medicina deportiva. </t>
  </si>
  <si>
    <t>7 meses y 27 dias</t>
  </si>
  <si>
    <t>PRESTACIÓN DE SERVICIOS PROFESIONALES COMO APOYO A LA GESTIÓN ADMINISTRATIVA Y FINANCIERA DE LOS PROYECTOS DE LA SUBGERENCIA DE FOMENTO Y DESARROLLO DEPORTIVO.</t>
  </si>
  <si>
    <t>7 meses y 23 dias</t>
  </si>
  <si>
    <t xml:space="preserve">Prestación de servicios profesionales de apoyo a la gestión en las estrategias, seguimiento a indicadores y metas de los proyectos de la Subgerencia de Fomento y Desarrollo Deportivo y de INDEPORTES Antioquia. </t>
  </si>
  <si>
    <t>HAROLDO PULGARIN RAMIREZ</t>
  </si>
  <si>
    <t>GASTOS DE DESPLAZAMIENTO $6,506,499</t>
  </si>
  <si>
    <t>PRESTACIÓN DE SERVICIOS PROFESIONALES COMO APOYO A LA GESTIÓN DE LA EVALUACIÓN, SEGUIMIENTO Y EJECUCIÓN DE LOS PROYECTOS DE LA SUBGERENCIA DE ESCENARIOS DEPORTIVOS Y EQUIPAMENTOS DE INDEPORTES ANTIOQUIA.</t>
  </si>
  <si>
    <t xml:space="preserve">MIGUEL ANGEL RAMIREZ </t>
  </si>
  <si>
    <t>GASTO DE DESPLAZAMIENTO $4,800,351</t>
  </si>
  <si>
    <t>PRESTACIÓN DE SERVICIOS PROFESIONALES ESPECIALIZADOS COMO APOYO A LA GESTIÓN DE LA EVALUACIÓN, SEGUIMIENTO Y EJECUCIÓN DE LOS PROYECTOS DE LA SUBGERENCIA DE ESCENARIOS DEPORTIVOS Y EQUIPAMENTOS DE INDEPORTES ANTIOQUIA.</t>
  </si>
  <si>
    <t>GASTO DE DESPLAZAMIENTO $7,714,845</t>
  </si>
  <si>
    <t>7 MESES Y 22 DIAS</t>
  </si>
  <si>
    <t>PRESTACIÓN DE SERVICIOS PROFESIONALES DE APOYO A LA GESTIÓN EN MATERIA CONTRACTUAL DE LOS PROYECTOS DE LA SUBGERENCIA DE ESCENARIOS DEPORTIVOS Y EQUIPAMIENTOS DE INDEPORTES ANTIOQUIA</t>
  </si>
  <si>
    <t xml:space="preserve">JULIAN DAVID CORREA PUERTA </t>
  </si>
  <si>
    <t>Contrato de prestación de servicios profesionales como apoyo a la gestión y ejecución de los proyectos de la Subgerencia de Escenarios Deportivos y Equipamientos de INDEPORTES Antioquia</t>
  </si>
  <si>
    <t>GASTO DE DESPLAZAMIENTO $4,544,003</t>
  </si>
  <si>
    <t>8 MESES Y 26 DIAS</t>
  </si>
  <si>
    <t>Prestación de servicios profesionales de apoyo a la gestión en la investigación, análisis de datos, información y gestión del conocimiento en el observatorio del deporte de Antioquia del área de planeación de Indeportes Antioqui</t>
  </si>
  <si>
    <t>Supervisor prinicial 
inicial FRANKLIN HERNAN AREVALO GUERRERO modificado el 07 de diciembre de 2023</t>
  </si>
  <si>
    <t>7 MESES Y 27 DIAS</t>
  </si>
  <si>
    <t>CONVENIO PARA APOYAR LA PARTICIPACIÓN Y PREPARACIÓN EN EVENTOS DE CARÁCTER NACIONAL Y/O INTERNACIONAL DE LOS ATLETAS QUE CONFORMAN LA SELECCIÓN ANTIOQUIA, DE LA LIGA ANTIOQUEÑA DE BALONCESTO EN DESARROLLO DEL PROYECTO: FORTALECIMIENTO DEL PROGRAMA DE ALTOS LOGROS Y LIDERAZGO DEPORTIVO EN EL DEPARTAMENTO DE ANTIOQUIA.</t>
  </si>
  <si>
    <t xml:space="preserve">Subgerencia de Deporte Asociado y altos logros </t>
  </si>
  <si>
    <t xml:space="preserve">LIGA DE BALONCESTO </t>
  </si>
  <si>
    <t>039</t>
  </si>
  <si>
    <t>prestación de servicios profesionales como apoyo a la gestión administrativo y financiero de los proyectos de la Subgerencia de Escenarios Deportivos y Equipamientos de INDEPORTES ANTIOQUIA.</t>
  </si>
  <si>
    <t>Prestación de servicios de soporte técnico y apoyo a la gestión de la Oficina de Sistemas e Informática de INDEPORTES ANTIOQUIA.</t>
  </si>
  <si>
    <t xml:space="preserve">ARMANDO SILVA SILVA </t>
  </si>
  <si>
    <t>7 MESES Y 21 DIAS</t>
  </si>
  <si>
    <t xml:space="preserve">Vinculación de INDEPORTES ANTIOQUIA al evento Carnaval de Vida de Urabá, organizado por la Empresa de Parques y Eventos de Antioquia –ACTIVA, para el fortalecimiento del deporte social comunitario en la subregión de Urabá. </t>
  </si>
  <si>
    <t>Empresa de Parques y Eventos de Antioquia –ACTIVA</t>
  </si>
  <si>
    <t>HECTOR ABAD CUERVO CAÑOLA</t>
  </si>
  <si>
    <t>LUZ ELENA MARIN OCAMPO</t>
  </si>
  <si>
    <t>Prestación de servicios profesionales como apoyo a la gestión ambiental de los proyectos de La Subgerencia De Escenarios Deportivos Y Equipamientos de INDEPORTES ANTIOQUIA.</t>
  </si>
  <si>
    <t>GASTO DE DESPLAZAMIENTO $7,202,151</t>
  </si>
  <si>
    <t>7 MESES Y 25 DIAS</t>
  </si>
  <si>
    <t>Prestación de servicios profesionales como apoyo a la gestión y ejecución de los proyectos de la subgerencia de escenarios deportivos y equipamientos de Indeportes Antioquia.</t>
  </si>
  <si>
    <t>GASTO DE DESPLAZAMIENTO $4,544,002</t>
  </si>
  <si>
    <t>PRESTACIÓN DE SERVICIOS PROFESIONALES COMO APOYO A LA GESTIÓN CONTRACTUAL Y ACOMPAÑAMIENTO A LA SUPERVISIÓN DE LA SUBGERENCIA DE FOMENTO Y DESARROLLO DEPORTIVO.</t>
  </si>
  <si>
    <t>PRESTACIÓN DE SERVICIOS PROFESIONALES COMO APOYO A LA GESTIÓN CONTRACTUAL DE LOS PROYECTOS DE LA SUBGERENCIA DE ESCENARIOS DEPORTIVOS Y EQUIPAMIENTOS DE INDEPORTES ANTIOQUIA.</t>
  </si>
  <si>
    <t>DANIELA ANDREA PEREZ ALVAREZ</t>
  </si>
  <si>
    <t>Prestación de servicios profesionales como apoyo a la gestión social y comunicacional de los proyectos de la Subgerencia de Escenarios Deportivos y Equipamientos de INDEPORTES ANTIOQUIA</t>
  </si>
  <si>
    <t>GASTO DE DESPLAZAMIENTO $3,600,262</t>
  </si>
  <si>
    <t>Prestación de servicios profesionales como apoyo a la gestión en el diseño de escenarios y la ejecución de los proyectos de la Subgerencia de Escenarios Deportivos y Equipamientos de INDEPORTES ANTIOQUIA.</t>
  </si>
  <si>
    <t>Prestación de servicios como monitor para la promoción del programa de Recreación en el Departamento de Antioquia.   </t>
  </si>
  <si>
    <t>Mildre Yorleny Montoya Franco</t>
  </si>
  <si>
    <t>ORFILIA DEL SOCORRO VALENCIA RENDON</t>
  </si>
  <si>
    <t xml:space="preserve">Yeny Astrid Galeano Hincapie </t>
  </si>
  <si>
    <t>Prestación de servicios como monitor técnico para la promoción del programa de Recreación en el Departamento de Antioquia. </t>
  </si>
  <si>
    <t>Luisa Fernanda Meza Quiceno</t>
  </si>
  <si>
    <t>Prestación de servicios como monitor tecnólogo para la promoción del programa de Recreación en el Departamento de Antioquia. </t>
  </si>
  <si>
    <t xml:space="preserve">Claudia Jamile Zapata Valencia </t>
  </si>
  <si>
    <t>Carlos Antonio Muñoz Rodriguez</t>
  </si>
  <si>
    <t xml:space="preserve">Leidy Tatiana Soto Soto </t>
  </si>
  <si>
    <t xml:space="preserve">a </t>
  </si>
  <si>
    <t>John Alexander Angulo Rivera</t>
  </si>
  <si>
    <t xml:space="preserve">PRESTACIÓN DE SERVICIOS COMO MONITOR PROFESIONAL PARA LA PROMOCIÓN DEL PROGRAMA “POR SU SALUD MUÉVASE PUES” EN EL DEPARTAMENTO DE ANTIOQUIA </t>
  </si>
  <si>
    <t>HENRY ALBERTO LOBOA GOMEZ</t>
  </si>
  <si>
    <t>JHON JAIRO VELASQUEZ BORJA</t>
  </si>
  <si>
    <t>CAMILO PEÑA MORA</t>
  </si>
  <si>
    <t>JAVIER MARTINEZ PALACIOS</t>
  </si>
  <si>
    <t>GINA LIZETT CLAVIJO PICO</t>
  </si>
  <si>
    <t>VIVIANA BOTERO BOTERO</t>
  </si>
  <si>
    <t xml:space="preserve">PRESTACIÓN DE SERVICIOS COMO MONITOR TECNÓLOGO PARA LA PROMOCIÓN DEL PROGRAMA "POR SU SALUD, MUÉVASE PUES" EN EL DEPARTAMENTO DE ANTIOQUIA.  </t>
  </si>
  <si>
    <t>NATALY JOHANA CORREA MESA</t>
  </si>
  <si>
    <t>Prestación de servicios de apoyo a la gestión para el acompañamiento en la recuperación de la fatiga pos-carga del entrenamiento y rehabilitación de las lesiones deportivas en los deportistas adscritos a las ligas deportivas de Antioquia, específicamente en los deportes de Levantamiento de Pesas y Atletismo.</t>
  </si>
  <si>
    <t xml:space="preserve">JOHANA PATRICIA RAMIREZ ARGUMEDO </t>
  </si>
  <si>
    <t>7 meses y 20 dias</t>
  </si>
  <si>
    <t xml:space="preserve"> $ 4.191.468 </t>
  </si>
  <si>
    <t>CONVENIO CON LA LIGA DE CICLISMO DE ANTIOQUIA, PARA EL FORTALECIMIENTO DEL POTENCIAL DEPORTIVO EN EL DEPARTAMENTO DE ANTIOQUIA.</t>
  </si>
  <si>
    <t>Subgerencia de Deporte Asociado y Altos logros</t>
  </si>
  <si>
    <t>890906279-6</t>
  </si>
  <si>
    <t>040</t>
  </si>
  <si>
    <t>Prestación de servicios profesionales especializados de apoyo a la gestión para apoyar los procesos jurídicos en Talento Humano de Indeportes Antioquia.</t>
  </si>
  <si>
    <t>Supervisor prinicial inicial Lucy Beltran modificado el 24 de julio de 2023</t>
  </si>
  <si>
    <t>CLAUDIA PATRICIA VELEZ ESCOBAR</t>
  </si>
  <si>
    <t xml:space="preserve">Q ME </t>
  </si>
  <si>
    <t>Prestación de servicios profesionales especializados de apoyo a la gestión financiera y contable para apoyar los procesos de la Oficina de Control Interno de INDEPORTES ANTIOQUIA.</t>
  </si>
  <si>
    <t>CARMEN YELIXA CEPEDA</t>
  </si>
  <si>
    <t>Prestación de servicios de apoyo en la organización del archivo de gestión de las diferentes dependencias de INDEPORTES ANTIOQUIA</t>
  </si>
  <si>
    <t xml:space="preserve">ADICIÓN Y PRORROGA </t>
  </si>
  <si>
    <t>Prestación de servicios técnicos de apoyo a la gestión en la implementación de la Política de Archivos y Gestión Documental de INDEPORTES ANTIOQUIA</t>
  </si>
  <si>
    <t>2 meses</t>
  </si>
  <si>
    <t>Prestación de servicios de apoyo a la gestión en la organización del archivo de gestión de las diferentes dependencias de INDEPORTES ANTIOQUIA</t>
  </si>
  <si>
    <t xml:space="preserve">SANDRA ARANGO </t>
  </si>
  <si>
    <t>GLEDIS ANDREA ALVAREZ</t>
  </si>
  <si>
    <t xml:space="preserve">Prestación de servicios de apoyo en las actividades de la Ventanilla Única del CADA de INDEPORTES ANTIOQUIA </t>
  </si>
  <si>
    <t>1152S468495</t>
  </si>
  <si>
    <t>Aunar esfuerzos entre el municipio de Sopetrán Antioquia y el Instituto Departamental de Deportes de Antioquia, para cofinanciar la construcción de una piscina para uso recreo deportivo y educativo en el municipio de Sopetrán, conforme a las especificaciones técnicas viabilizadas por Indeportes Antioquia.</t>
  </si>
  <si>
    <t>Municipio de Sopetrán</t>
  </si>
  <si>
    <t>Valor del contratp: $1.598.905.810
aporte INDEPORTES: $98.905.810
Supervisor prinicial inicial Luz Adriana Valencia Carmona modificado el 27 de noviembre de 2023</t>
  </si>
  <si>
    <t>AUNAR ESFUERZOS PARA COFINANCIAR EL MEJORAMIENTO Y MANTENIMIENTO DE OCHO (08) PLACAS POLIDEPORTIVAS DEL MUNICIPIO DE SABANETA, ANTIOQUIA</t>
  </si>
  <si>
    <t>Municipio de Sabaneta</t>
  </si>
  <si>
    <t>Valor del contrato: $2.173.600.898
aporte municipio: 652.080.269
Supervisor prinicial inicial Luz Adriana Valencia Carmona modificado el 05 de diciembre de 2023</t>
  </si>
  <si>
    <t>AUNAR ESFUERZOS PARA COFINANCIAR LAS OBRAS DE ADECUACIÓN Y CONSTRUCCIÓN DE UNA CANCHA SINTÉTICA EN EL BARRIO ZÚÑIGA EN EL MUNICIPIO DE ENVIGADO, ANTIOQUIA</t>
  </si>
  <si>
    <t>Municipio de Envigado</t>
  </si>
  <si>
    <t>Valor total: $1.843.381.014</t>
  </si>
  <si>
    <t>GASTO DE DESPLAZAMIENTO $6,506,499</t>
  </si>
  <si>
    <t>ANDRES FELIPE SALAZAR LOPEZ</t>
  </si>
  <si>
    <t>7,5 MESES</t>
  </si>
  <si>
    <t>Aunar esfuerzos para cofinanciar la adecuación de la cancha de futbol municipal Héctor Emilio Piedrahita de Anorí, Antioquia. </t>
  </si>
  <si>
    <t xml:space="preserve">MUNICIPIO DE ANORI </t>
  </si>
  <si>
    <t>Valor total: $4,165,220,149
Aporte Municipio $1,280,000</t>
  </si>
  <si>
    <t>AUNAR ESFUERZOS ENTRE EL MUNICIPIO DE CAÑASGORDAS ANTIOQUIA Y EL INSTITUTO DEPARTAMENTAL DE DEPORTES DE ANTIOQUIA, PARA COFINANCIAR LA ADECUACIÓN Y REMODELACIÓN DE LA UNIDAD DEPORTIVA DE CAÑASGORDAS, ANTIOQUIA. </t>
  </si>
  <si>
    <t>MUNICIPIO DE CAÑASGORDAS</t>
  </si>
  <si>
    <t>Valor total: $2.428.403.182
Aporte Municipio $928.403.182 
SE MODIFICA CLAUSULA DE VALOR Y FORMA DE PAGO</t>
  </si>
  <si>
    <t>Prestación de servicios como desarrollador web para INDEPORTES ANTIOQUIA</t>
  </si>
  <si>
    <t>JOHN MARIO NONSOQUE GARCIA</t>
  </si>
  <si>
    <t>Prestación de Servicios Profesionales de Apoyo a la Gestión del Área de Medicina Deportiva en la atención de atletas y para-atletas apoyados por la entidad en el área de psicología clínica y en los procesos académicos e investigativos de la Oficina de Medicina Deportiva.</t>
  </si>
  <si>
    <t>Prestación de servicios profesionales de apoyo en el acompañamiento psicosocial de los para-atletas que conforman las diferentes selecciones Antioquia atendidas por la subgerencia de deporte asociado y altos logros</t>
  </si>
  <si>
    <t xml:space="preserve">GASTO DE DESPLAZAMIENTO $15,000,000
SE AJUSTA CLAUSULA DE PAGO </t>
  </si>
  <si>
    <t>MARTHA NURY BOLIVAR</t>
  </si>
  <si>
    <t>Prestación de servicios profesionales para acompañar a los atletas y para-atletas apoyados por INDEPORTES ANTIOQUIA en la atención de la póliza de seguros de accidentes</t>
  </si>
  <si>
    <t>Supervisora Inicial Sandra Milena Ibarra</t>
  </si>
  <si>
    <t>ADICION 1 AL CONTRATO N° 549 DE 2023 Prestación de servicios de apoyo a la gestión en el diseño de piezas gráficas y publicitarias de la Oficina Asesora de Comunicaciones de Indeportes Antioquia.</t>
  </si>
  <si>
    <t>Prestación de servicios profesionales y de apoyo a la gestión</t>
  </si>
  <si>
    <t>SANTIAGO RUIZ CARO</t>
  </si>
  <si>
    <t>NiA</t>
  </si>
  <si>
    <t>Prestación de servicios de apoyo a la gestión en el diseño de piezas gráficas y publicitarias de la Oficina Asesora de Comunicaciones de Indeportes Antioquia.</t>
  </si>
  <si>
    <t>Supervisor prinicial inicial 
Diana Alejandra Casas Rodriguez modificado el 09 de agosto de 2023</t>
  </si>
  <si>
    <t>Prestación de servicios profesionales especializados de apoyo a la gestión en el acompañamiento jurídico a la Gerencia de INDEPORTES ANTIOQUIA.</t>
  </si>
  <si>
    <t xml:space="preserve">9*/68 </t>
  </si>
  <si>
    <t>5,5 MESES</t>
  </si>
  <si>
    <t>Prestación de servicios de apoyo a la gestión de los proyectos con la revisión documental de los contratos y convenios suscritos por la subgerencia de deporte asociado y altos logros</t>
  </si>
  <si>
    <t>PRESTACIÓN DE SERVICIOS PROFESIONALES COMO APOYO A LA GESTIÓN PARA EL SEGUIMIENTO Y EVALUACIÓN DE LAS CAPACITACIONES EN DEPORTE, RECREACIÓN Y ACTIVIDAD FÍSICA DE INDEPORTES ANTIOQUIA.</t>
  </si>
  <si>
    <t>CARLOS ARTURO GOMEZ VALENCIA</t>
  </si>
  <si>
    <t>GASTO DE DESPLAZAMIENTO $8,500,000</t>
  </si>
  <si>
    <t>Prestación de servicios profesionales como apoyo a la gestión para la promoción y ejecución del programa de "Por su salud, muévase pues" en las Subregiones del Departamento de Antioquia</t>
  </si>
  <si>
    <t>GASTO DE DESPLAZAMIENTO $12,000,000</t>
  </si>
  <si>
    <t>7 MESES Y 13 DIAS</t>
  </si>
  <si>
    <t>PRESTACIÓN DE SERVICIOS PROFESIONALES COMO APOYO A LA GESTIÓN PARA LA PROMOCIÓN Y EJECUCIÓN DEL PROGRAMA "POR SU SALUD, MUÉVASE PUES" EN LAS SUBREGIONES DEL DEPARTAMENTO DE ANTIOQUIA</t>
  </si>
  <si>
    <t xml:space="preserve">FELIPE ZAPATA BALLESTEROS </t>
  </si>
  <si>
    <t>GASTO DE DESPLAZAMIENTO $10,000,000</t>
  </si>
  <si>
    <t>Prestación de servicios profesionales como apoyo a la gestión para la promoción y ejecución del programa de Escuelas de Deporte Formativo en las subregiones del Departamento de Antioquia.</t>
  </si>
  <si>
    <t>GASTO DE DESPLAZAMIENTO $10,000,000
Supervisor principial inicial JOSE RAMIRO PALACIO ARANGO modificado el 06 de septiembre de 2023</t>
  </si>
  <si>
    <t xml:space="preserve">HECTOR HERNAN ARIAS MUNERA </t>
  </si>
  <si>
    <t>PRESTACIÓN DE SERVICIOS PROFESIONALES COMO APOYO A LA GESTIÓN PARA LA PROMOCIÓN Y EJECUCIÓN DEL PROGRAMA DE ESCUELAS DE DEPORTE FORMATIVO EN LAS SUBREGIONES DEL DEPARTAMENTO DE ANTIOQUIA.</t>
  </si>
  <si>
    <t>7 MESES Y 17 DIAS</t>
  </si>
  <si>
    <t>PRESTACIÓN DE SERVICIOS TÉCNICOS COMO APOYO A LA GESTIÓN PARA LA RECOLECCIÓN DE INFORMACIÓN Y BASES DE DATOS DEL PROGRAMA DE RECREACIÓN DE LA SUBGERENCIA DE FOMENTO Y DESARROLLO DEPORTIVO.</t>
  </si>
  <si>
    <t>JOHN ALEXANDER ATEHORTUA</t>
  </si>
  <si>
    <t>GASTO DE DESPLAZAMIENTO $5,000,000</t>
  </si>
  <si>
    <t>PRESTACIÓN DE SERVICIOS PROFESIONALES COMO APOYO A LA GESTIÓN PARA LA PROMOCIÓN Y EJECUCIÓN DEL PROGRAMA DE RECREACIÓN EN LAS SUBREGIONES DEL DEPARTAMENTO DE ANTIOQUIA.</t>
  </si>
  <si>
    <t>GASTO DE DESPLAZAMIENTO $12,365,364</t>
  </si>
  <si>
    <t>PRESTACIÓN DE SERVICIOS PROFESIONALES COMO APOYO A LA GESTIÓN PARA LA PROMOCIÓN Y EJECUCIÓN DE LOS JUEGOS DEPORTIVOS INSTITUCIONALES EN EL DEPARTAMENTO DE ANTIOQUIA</t>
  </si>
  <si>
    <t>GASTO DE DESPLAZAMIENTO $18,000,000</t>
  </si>
  <si>
    <t>Prestación de servicios profesionales como apoyo a la gestión para la promoción y ejecución de los Juegos Deportivos Institucionales en el departamento de Antioquia</t>
  </si>
  <si>
    <t>adicion gastos desplazamiento y modificación obligacion</t>
  </si>
  <si>
    <t>PRESTACIÓN DE SERVICIOS PROFESIONALES COMO APOYO A LA GESTIÓN PARA LA PROMOCIÓN Y EJECUCIÓN DE LOS JUEGOS DEPORTIVOS INSTITUCIONALES EN EL DEPARTAMENTO DE ANTIOQUIA.</t>
  </si>
  <si>
    <t>SE ADICIONA GASTOS DE DESPLAZAMIENTO Y SE MODIFICA OBLIGACION</t>
  </si>
  <si>
    <t>Prestación de servicios técnicos como apoyo a la gestión para la parametrización y programación de los Juegos Deportivos Institucionales de la Subgerencia de Fomento y Desarrollo Deportivo INDEPORTES Antioquia.</t>
  </si>
  <si>
    <t>SANTIAGO ALFONSO PADILLA LOPEZ</t>
  </si>
  <si>
    <t>GASTO DE DESPLAZAMIENTO $18,000,000
SE AJUSTA OBLIGACIONES</t>
  </si>
  <si>
    <t>Prestación de servicios profesionales como apoyo a la gestión para la sistematización y promoción del programa "Por su salud, muévase pues" de la Subgerencia de Fomento y Desarrollo Deportivo</t>
  </si>
  <si>
    <t>GASTO DE DESPLAZAMIENTO $4,000,000</t>
  </si>
  <si>
    <t>Prestación de servicios profesionales como apoyo a la gestión para la promoción y ejecución del programa de "Por su salud, muévase pues" en las Subregiones del Departamento de Antioquia.</t>
  </si>
  <si>
    <t>Prestación de servicios profesionales de apoyo a la gestión administrativa y financiera de los proyectos de la subgerencia de deporte asociado y altos logros</t>
  </si>
  <si>
    <t>$7.690.469</t>
  </si>
  <si>
    <t>GASTO DE DESPLAZAMIENTO $5,120,375</t>
  </si>
  <si>
    <t>ANGELA VELASQQUZ</t>
  </si>
  <si>
    <t>Prestación de servicios profesionales como apoyo a la gestión en los presupuestos, la revisión y la ejecución de los proyectos de infraestructura deportiva y recreativa en el departamento de Antioquia.</t>
  </si>
  <si>
    <t>PRESTACIÓN DE SERVICIOS TÉCNICOS COMO APOYO A LA GESTIÓN PARA LA EJECUCIÓN DEL PROGRAMA DE RECREACIÓN EN EL DEPARTAMENTO DE ANTIOQUIA.</t>
  </si>
  <si>
    <t>GASTO DE DESPLAZAMIENTO $10,315,394</t>
  </si>
  <si>
    <t xml:space="preserve">anulado </t>
  </si>
  <si>
    <t>anulado</t>
  </si>
  <si>
    <t>CONVENIO PARA APOYAR LA PARTICIPACIÓN Y PREPARACIÓN EN EVENTOS DE CARÁCTER NACIONAL Y/O INTERNACIONAL DE LOS ATLETAS QUE CONFORMAN LA SELECCIÓN ANTIOQUIA, DE LA LIGA ANTIOQUEÑA DE VOLEIBOL EN DESARROLLO DEL PROYECTO: FORTALECIMIENTO DEL PROGRAMA DE ALTOS LOGROS Y LIDERAZGO DEPORTIVO EN EL DEPARTAMENTO DE ANTIOQUIA.</t>
  </si>
  <si>
    <t xml:space="preserve">LIGA ANTIOQUEÑA DE VOLEIBOL </t>
  </si>
  <si>
    <t>041</t>
  </si>
  <si>
    <t>Prestación de servicios profesionales de apoyo a la gestión administrativa y financiera de los proyectos de la oficina asesora de comunicaciones</t>
  </si>
  <si>
    <t>LINA MARIA PUENTES ESPAÑA</t>
  </si>
  <si>
    <t>GASTO DE DESPLAZAMIENTO $3,000,000</t>
  </si>
  <si>
    <t>Prestación de servicios profesionales especializados de apoyo a la gestión en el seguimiento de la imagen de las actividades en territorio de las subgerencias de fomento deportivo y recreativo y de deporte asociado y altos logros.</t>
  </si>
  <si>
    <t>GASTO DE DESPLAZAMIENTO $20,345,323</t>
  </si>
  <si>
    <t>PRESTAR SERVICIOS DE CAPACITACIÓN DIRIGIDA ESPECIALMENTE A ENCARGADOS DE PROCESOS DE INICIACIÓN Y FORMACIÓN DEPORTIVA DEL DEPARTAMENTO, PARA MEJORAR LAS CAPACIDADES FÍSICAS CONDICIONALES Y HABILIDADES COORDINATIVAS EN LOS NIÑOS Y JÓVENES ANTIOQUEÑOS</t>
  </si>
  <si>
    <t xml:space="preserve">UNIVERSIDAD DE ANTIOQUIA </t>
  </si>
  <si>
    <t>6 MESES Y 24 DIAS</t>
  </si>
  <si>
    <t>Aunar esfuerzos para cofinanciar la construcción de la primera etapa de la Unidad de Vida para Antioquia - UVA en el municipio de San Jerónimo, Antioquia.</t>
  </si>
  <si>
    <t xml:space="preserve">MUNICIPIO DE SAN JERONIMO </t>
  </si>
  <si>
    <t xml:space="preserve">Valor total: $5.171.121.954
Aporte Municipio: $2.171.121.954
SE MODIFICA CLAUSULA DE VLAOR Y FORMA DE PAGO </t>
  </si>
  <si>
    <t>Aunar esfuerzos de cofinanciación para realizar el mantenimiento, reparación y adecuación de la infraestructura física de la placa polideportiva barrio obrero del municipio de San Luis Antioquia.</t>
  </si>
  <si>
    <t>MUNICIPIO DE SAN LUIS</t>
  </si>
  <si>
    <t>valor total: $647.795.283 
APORTE Municipio  $194.338.585
Supervisor Inicial Juan Carlos Johnson
Supervisor principial inicial Luz Adriana Valencia Carmona modificado el 27 de noviembre de 2023</t>
  </si>
  <si>
    <t>5 MESES</t>
  </si>
  <si>
    <t>Prestación de servicios TECNICOS DE APOYO A LA GESTIÓN EN LA operación y desarrollo de las actividades EN la Villa Deportiva Antonio Roldán Betancur DE INDEPORTES ANTIOQUIA</t>
  </si>
  <si>
    <t>7 MESES Y 9 DIAS</t>
  </si>
  <si>
    <t>Prestación de servicios profesionales de apoyo a la gestión del área de medicina deportiva en la atención de atletas y para-atletas apoyados por la entidad en el área de fisioterapia con énfasis en análisis de movimiento y de gesto deportivo y en los procesos académicos e investigativos de la oficina de Medicina Deportiva</t>
  </si>
  <si>
    <t xml:space="preserve">GASTO DE DESPLAZAMIENTO $8,000,000
SE AJUSTA CLAUSULA DE PAGO </t>
  </si>
  <si>
    <t xml:space="preserve">7 MESES Y 8 DIAS </t>
  </si>
  <si>
    <t>PRESTACIÓN DE SERVICIOS PROFESIONALES DE APOYO A LA GESTIÓN DEL ÁREA DE MEDICINA DEPORTIVA EN LA ATENCIÓN DE ATLETAS Y PARA-ATLETAS APOYADOS POR LA ENTIDAD EN LO RELACIONADO CON LA SALUD ORAL Y EN LOS PROCESOS ACADÉMICOS E INVESTIGATIVOS DE LA OFICINA DE MEDICINA DEPORTIVA</t>
  </si>
  <si>
    <t>Prestación de servicios profesionales especializados de apoyo a la gestión para el seguimiento e implementación de la Política Pública del Deporte, reporte y seguimiento de los planes estratégicos de Indeportes Antioquia.</t>
  </si>
  <si>
    <t>7 MESES Y 12 DIAS</t>
  </si>
  <si>
    <t>Prestación de servicios asistenciales de apoyo a la gestión operativa y administrativa en los procesos que desarrolla la Subgerencia Administrativa y Financiera de INDEPORTES ANTIOQUIA</t>
  </si>
  <si>
    <t>5 MESES Y 8 DIAS</t>
  </si>
  <si>
    <t>Prestación de servicios profesionales como apoyo a la gestión para la promoción y ejecución del programa de recreación en las subregiones del departamento de Antioquia.</t>
  </si>
  <si>
    <t>GASTO DE DESPLAZAMIENTO $8,000,000</t>
  </si>
  <si>
    <t xml:space="preserve">Prestación de servicios profesionales como apoyo a la gestión para la promoción y ejecución del programa de Recreación en las Subregiones del departamento de Antioquia </t>
  </si>
  <si>
    <t>GASTO DE DESPLAZAMIEN,TO $12,725256</t>
  </si>
  <si>
    <t>7 MESES Y 7 DIAS</t>
  </si>
  <si>
    <t>Prestación de servicios como apoyo a la gestión territorial para el programa de Recreación de la Subgerencia de Fomento y Desarrollo Deportivo.</t>
  </si>
  <si>
    <t>GASTO DE DESPLAZAMIEN,TO $10,315,394</t>
  </si>
  <si>
    <t>Prestación de servicios profesionales como apoyo a la gestión para la promoción y ejecución del Programa de Recreación en las Subregiones del Departamento de Antioquia.</t>
  </si>
  <si>
    <t>GASTO DE DESPLAZAMIEN,TO $11,961,476</t>
  </si>
  <si>
    <t>7 MESES Y 11 DIAS</t>
  </si>
  <si>
    <t>Prestación de servicios profesionales de apoyo a la gestión para la construcción de herramientas y estrategias psicosociales que permitan la articulación entre los actores primarios del deporte, la recreación y actividad física en las Subregiones del departamento de Antioquia.</t>
  </si>
  <si>
    <t>Prestación de servicios de  apoyo a la gestión OPERATIVA Y ADMINISTRATIVA EN LOS PROYECTOS DEL ÁREA DE TALENTO HUMANO INDEPORTES ANTIOQUIA</t>
  </si>
  <si>
    <t xml:space="preserve">ADICION  Y PRORROGA </t>
  </si>
  <si>
    <t>CONVENIO CON LA LIGA ANTIOQUEÑA DE LEVANTAMIENTO DE PESAS, PARA EL FORTALECIMIENTO DEL POTENCIAL DEPORTIVO EN EL DEPARTAMENTO DE ANTIOQUIA.</t>
  </si>
  <si>
    <t>LIGA ANTIOQUEÑA DE LEVANTAMIENTO DE PESAS</t>
  </si>
  <si>
    <t>890906266-0</t>
  </si>
  <si>
    <t>042</t>
  </si>
  <si>
    <t xml:space="preserve">6 MESES </t>
  </si>
  <si>
    <t>Adición 1 al convenio 592 de 2023 cuyo objeto es: Convenio con la Liga Antioqueña de Levantamiento de Pesas, para el Fortalecimiento del Potencial Deportivo en el departamento de Antioquia.</t>
  </si>
  <si>
    <t>090</t>
  </si>
  <si>
    <t>CONVENIO CON LA LIGA DE ATLETISMO DE ANTIOQUIA, PARA EL FORTALECIMIENTO DEL POTENCIAL DEPORTIVO EN EL DEPARTAMENTO DE ANTIOQUIA.</t>
  </si>
  <si>
    <t>LIGA DE ATLETISMO DE ANTIOQUIA</t>
  </si>
  <si>
    <t>890908939-8</t>
  </si>
  <si>
    <t>Suministro de baloneria para los deportes fútbol, baloncesto y voleibol, en el marco del desarrollo de los juegos deportivos institucionales y eventos de la Subgerencia de Fomento y Desarrollo Deportivo de INDEPORTES ANTIOQUIA en la vigencia 2023.</t>
  </si>
  <si>
    <t>COMERCIALIZADORA VINARTA S.A.S</t>
  </si>
  <si>
    <t>ORDEN DE COMPRA
109955
valor inicial 196,283,211, se modifica a 55,537,501</t>
  </si>
  <si>
    <t>https://www.colombiacompra.gov.co/tienda-virtual-del-estado-colombiano/ordenes-compra/109955</t>
  </si>
  <si>
    <t>Mantenimiento preventivo y correctivo de los vehículos de INDEPORTES ANTIOQUIA.</t>
  </si>
  <si>
    <t>AUTOAMERICA S.A.</t>
  </si>
  <si>
    <t>6 MESES Y 20 DIAS</t>
  </si>
  <si>
    <t>PRESTACIÓN DE SERVICIOS PROFESIONALES EN INGENIERÍA CIVIL PARA EL ACOMPAÑAMIENTO TÉCNICO EN LOS PROCESOS DE VIGILANCIA, CONTROL Y FOMENTAR LA CULTURA DE CONTROL A CARGO DE LA OFICINA DE CONTROL INTERNO DE INDEPORTES ANTIOQUIA</t>
  </si>
  <si>
    <t>GASTO DE DESPLAZAMIEN,TO $5,120,375</t>
  </si>
  <si>
    <t xml:space="preserve">7 MESES Y 5 DIAS </t>
  </si>
  <si>
    <t>PRESTACIÓN DE SERVICIOS PROFESIONALES DE APOYO A LA GESTIÓN DEL ÁREA DE MEDICINA DEPORTIVA EN LA ATENCIÓN DE ATLETAS DE DEPORTES DE COMBATE Y PARA-ATLETAS APOYADOS POR LA ENTIDAD EN EL ÁREA DE FISIOTERAPIA.</t>
  </si>
  <si>
    <t xml:space="preserve">GASTO DE DESPLAZAMIEN,TO $6,000,000
SE AJUSTA CLAUSULA DE PAGO </t>
  </si>
  <si>
    <t>7 MESES Y 1 DIA</t>
  </si>
  <si>
    <t>Prestación de servicios profesionales de apoyo a la gestión del área de medicina deportiva en la atención de atletas y para-atletas apoyados por la entidad en imagenología.</t>
  </si>
  <si>
    <t>7 MESES Y 2 DIAS</t>
  </si>
  <si>
    <t>Prestación de servicios profesionales de apoyo a la gestión del área de medicina deportiva en la atención de atletas y para-atletas apoyados por la entidad en el área de ortopedia.</t>
  </si>
  <si>
    <t>GABRIEL JAIME URIBE CADAVID</t>
  </si>
  <si>
    <t xml:space="preserve">7 MESES Y 2 DIAS </t>
  </si>
  <si>
    <t>5 MESES Y 10 DIAS</t>
  </si>
  <si>
    <t xml:space="preserve">Prestación de servicios para apoyar la gestión de la información generada por los proyectos que maneja la subgerencia de deporte asociado y altos logros de indeportes antioquia.  </t>
  </si>
  <si>
    <t>Prestación de servicios profesionales como apoyo a la gestión en la revisión, evaluación, y ejecución de los proyectos de infraestructura deportiva y recreativa en el departamento de Antioquia.</t>
  </si>
  <si>
    <t>GASTO DE DESPLAZAMIEN,TO $4,846,069</t>
  </si>
  <si>
    <t>APOYO A LA GESTIÓN PREDIAL DE LOS PROYECTOS DE LA SUBGERENCIA DE ESCENARIOS DEPORTIVOS Y EQUIPAMIENTOS Y APOYO A LA REPRESENTACIÓN JUDICIAL DE LA ENTIDAD.</t>
  </si>
  <si>
    <t>994A</t>
  </si>
  <si>
    <t>ADICIÓN AL CONTRATO 605 DE 2023. DOTACIÓN DE CENTROS DE PROMOCIÓN DE LA
SALUD PARA EL PROGRAMA "POR SU SALUD, MUÉVASE PUES" EN EL DEPARTAMENTO DE
ANTIOQUIA - VIGENCIA 2023.</t>
  </si>
  <si>
    <t xml:space="preserve">Selección Abreviada Mediante Subasta Inversa </t>
  </si>
  <si>
    <t>MOVITRONIT</t>
  </si>
  <si>
    <t>068</t>
  </si>
  <si>
    <t>5 MESES Y 16 DIAS</t>
  </si>
  <si>
    <t>Dotación de Centros de promoción de la salud para el Programa "Por su salud, muévase pues" en el Departamento de Antioquia - Vigencia 2023.</t>
  </si>
  <si>
    <t>SE PRÓRROGO EL CONTRATO DESDE EL EL 30 DE OCTUBRE AL 15 DE DICIEMBRE DE 2023</t>
  </si>
  <si>
    <t>078</t>
  </si>
  <si>
    <t>Aunar esfuerzos para cofinanciar ítems no previstos y mayores cantidades de obra del proyecto Construcción de la Unidad Deportiva JUAN GUILLERMO CUADRADO, en el municipio de Necoclí Departamento de Antioquia</t>
  </si>
  <si>
    <t>MUNICIPIO DE NECOCLÍ</t>
  </si>
  <si>
    <t>Valor total: 3,210,974,531
aporte municipio: $1,010,974,531</t>
  </si>
  <si>
    <t>045</t>
  </si>
  <si>
    <t>Aunar esfuerzos para cofinanciar el mejoramiento del estadio Hector Urrea Hernandez en el municipio de Sonsón - Antioquia</t>
  </si>
  <si>
    <t>MUNICIPIO DE SONSON</t>
  </si>
  <si>
    <t>Valor total: 3,387,373,949
aporte municipio: $1,852,933,217</t>
  </si>
  <si>
    <t>Prestación de servicios profesionales de apoyo a la gestión financiera y de liquidación de contratos de la Subgerencia de Escenarios Deportivos y Equipamientos y proyectos de infraestructura apoyados por INDEPORTES ANTIOQUIA.</t>
  </si>
  <si>
    <t>Prestación de servicios de apoyo profesional de Salud Ocupacional y Seguridad Industrial en los procesos y proyectos de la Subgerencia de Escenarios Deportivos y Equipamientos de INDEPORTES ANTIOQUIA.</t>
  </si>
  <si>
    <t>GASTO DE DESPLAZAMIEN,TO $4,360,263</t>
  </si>
  <si>
    <t>PRESTACIÓN DE SERVICIOS PROFESIONALES COMO APOYO A LA GESTIÓN PARA LA PROMOCIÓN Y EJECUCIÓN DEL PROGRAMA "POR SU SALUD, MUÉVASE PUES" EN EL DEPARTAMENTO DE ANTIOQUIA</t>
  </si>
  <si>
    <t>GASTO DE DESPLAZAMIEN,TO $12,000,000</t>
  </si>
  <si>
    <t xml:space="preserve"> Aunar esfuerzos para la implementación del componente operativo y pedagógico de la estrategia En Mi Bici a la Escuela en los municipios que recibirán bicicletas en 2023 y la fase de monitoreo y seguimiento en todos los municipios beneficiados con la estrategia.</t>
  </si>
  <si>
    <t xml:space="preserve">CONVENIO DE ASOCIACION </t>
  </si>
  <si>
    <t>SECRETARIA DE EDUCACIÓN - WBR FUNDACIÓN</t>
  </si>
  <si>
    <t>890900286
901344472</t>
  </si>
  <si>
    <t>Valor total $1,678,378,429, dpto aporta $721,730,689 WBR aporta 506,647,740</t>
  </si>
  <si>
    <t>044</t>
  </si>
  <si>
    <t>https://www.contratos.gov.co/consultas/detalleProceso.do?numConstancia=23-22-69721</t>
  </si>
  <si>
    <t>6,5 MESES</t>
  </si>
  <si>
    <t>Prestación de servicios profesionales de apoyo a la gestión en el acompañamiento jurídico a la Subgerencia de Escenarios Deportivos y Equipamientos y a INDEPORTES ANTIOQUIA</t>
  </si>
  <si>
    <t xml:space="preserve">SANTIAGO ARANGO RIOS </t>
  </si>
  <si>
    <t>Prestación de servicios profesionales como apoyo a la gestión de los procesos sociales de los proyectos de infraestructura deportiva y recreativa de Indeportes Antioquia</t>
  </si>
  <si>
    <t>GASTO DE DESPLAZAMIEN,TO $3,600,263</t>
  </si>
  <si>
    <t>Prestación de servicios profesionales como apoyo a la gestión para las estrategias de activación en territorio del programa de Recreación de la Subgerencia de Fomento y Desarrollo Deportivo</t>
  </si>
  <si>
    <t>GASTOS DE DESPLAZAMIENTO 
$7.000.000</t>
  </si>
  <si>
    <t>PRESTACIÓN DE SERVICIOS COMO APOYO A LA GESTIÓN PARA LA PROMOCIÓN Y EJECUCIÓN DE LAS CAPACITACIONES EN DEPORTE, RECREACIÓN Y ACTIVIDAD FÍSICA DE INDEPORTES ANTIOQUIA</t>
  </si>
  <si>
    <t>JULIAN DAVID ARBOLEDA PUERTA</t>
  </si>
  <si>
    <t>GASTOS DE DESPLAZAMIENTO 
$5.108.228</t>
  </si>
  <si>
    <t>PRESTACIÓN DE SERVICIOS PROFESIONALES COMO APOYO A LA GESTIÓN DEL PROGRAMA DE RECREACIÓN EN EL COMPONENTE DE ASESORÍA Y ACOMPAÑAMIENTO INSTITUCIONAL EN LAS SUBREGIONES DEL DEPARTAMENTO DE ANTIOQUIA</t>
  </si>
  <si>
    <t>GASTOS DE DESPLAZAMIENTO 
$10.000.000</t>
  </si>
  <si>
    <t>6 MESES Y 29 DIAS</t>
  </si>
  <si>
    <t>6.5 meses, contados a partir de la fecha de la suscripción del acta de inicio sin superar el 15 de diciembre de 2023.</t>
  </si>
  <si>
    <t>Convenio con la Liga de Canotaje de Antioquia para el Fortalecimiento del Potencial Deportivo en el departamento de Antioquia.</t>
  </si>
  <si>
    <t xml:space="preserve"> LIGA DE CANOTAJE DE ANTIOQUIA</t>
  </si>
  <si>
    <t>047</t>
  </si>
  <si>
    <t>4 meses</t>
  </si>
  <si>
    <t>2 meses Y 24 DIAS</t>
  </si>
  <si>
    <t>GASTOS DE DESPLAZAMIENTO 
$3.531.687</t>
  </si>
  <si>
    <t xml:space="preserve">6 meses y 26 dias </t>
  </si>
  <si>
    <t>GASTOS DE DESPLAZAMIENTO 
$10.000.000
Supervisor principial inicial JOSE RAMIRO PALACIO ARANGO modificado el 08 de septiembre de 2023</t>
  </si>
  <si>
    <t>Prestación de servicios profesionales como apoyo a la gestión de depuración y saneamiento financiero de los proyectos de la Subgerencia de escenarios Deportivos y Equipamientos de INDEPORTES ANTIOQUIA.</t>
  </si>
  <si>
    <t>GINA MARIA LONDOÑO GONZALEZ</t>
  </si>
  <si>
    <t>5 meses y 26  dias</t>
  </si>
  <si>
    <t>ADICIÓN</t>
  </si>
  <si>
    <t>1 MES Y 4 DIAS</t>
  </si>
  <si>
    <t>PRESTACIÓN DE SERVICIOS PROFESIONALES COMO APOYO A LA GESTIÓN PARA EL SEGUIMIENTO Y EVALUACIÓN DE LAS CAPACITACIONES EN DEPORTE, RECREACIÓN Y ACTIVIDAD FÍSICA DE INDEPORTES ANTIOQUIA</t>
  </si>
  <si>
    <t>GASTOS DE DESPLAZAMIENTO
 $7.500.000</t>
  </si>
  <si>
    <t>6 MESESY 21 DIAS</t>
  </si>
  <si>
    <t>Prestación de servicios profesionales como apoyo a la gestión para la promoción y ejecución del componente de nutrición del programa de "Por su salud, muévase pues" en el Departamento de Antioquia.</t>
  </si>
  <si>
    <t>GASTOS DE DESPLAZAMIENTO 
$12.000.000</t>
  </si>
  <si>
    <t>6 MESESY 22 DIAS</t>
  </si>
  <si>
    <t>Apoyo profesional a la gestión comunicacional para el fortalecimiento de las acciones de la Subgerencia de Escenarios Deportivos y Equipamientos de INDEPORTES ANTIOQUIA.</t>
  </si>
  <si>
    <t>GASTOS DE DESPLAZAMIENTO 
$ 4.708.916</t>
  </si>
  <si>
    <t>6 MESESY 25 DIAS</t>
  </si>
  <si>
    <t>Prestación de servicios profesionales de apoyo a la gestión financiera y de liquidación de contratos de la subgerencia de escenarios deportivos y equipamientos y proyectos de infraestructura apoyados por INDEPORTES.</t>
  </si>
  <si>
    <t>6 MESESY 24 DIAS</t>
  </si>
  <si>
    <t>GASTOS DE DESPLAZAMIENTO 
$9.000.000</t>
  </si>
  <si>
    <t>PRESTACIÓN DE SERVICIOS COMO APOYO A LA GESTIÓN PARA LAS ESTRATEGIAS DE ACTIVACIÓN EN TERRITORIO DEL PROGRAMA DE RECREACIÓN DE LA SUBGERENCIA DE FOMENTO Y DESARROLLO DEPORTIVO.</t>
  </si>
  <si>
    <t>GASTOS DE DESPLAZAMIENTO 
$10.000.000)</t>
  </si>
  <si>
    <t xml:space="preserve">6 MESES Y 26 DIAS </t>
  </si>
  <si>
    <t xml:space="preserve">PRESTACIÓN DE SERVICIOS COMO APOYO A LA GESTIÓN PARA LAS ESTRATEGIAS DE ACTIVACIÓN EN TERRITORIO DEL PROGRAMA DE RECREACIÓN DE LA SUBGERENCIA DE FOMENTO Y DESARROLLO DEPORTIVO. </t>
  </si>
  <si>
    <t>GASTOS DE DESPLAZAMIENTO 
$5.000.000</t>
  </si>
  <si>
    <t>Prestación de servicios profesionales para el apoyo y acompañamiento jurídico de la oficina de medicina deportiva y la subgerencia de deporte asociado y altos logros de INDEPORTES ANTIOQUIA</t>
  </si>
  <si>
    <t xml:space="preserve">NELSON FERNEY  OSORIO </t>
  </si>
  <si>
    <t xml:space="preserve">Adición </t>
  </si>
  <si>
    <t>se adiciona gastos de desplazamiento, modifica clausula de pago y obligaciones</t>
  </si>
  <si>
    <t>prestación de servicios profesionales de apoyo a la gestión del área de medicina deportiva en la atención de atletas y para-atletas apoyados por la entidad en su recuperación y readaptación deportiva</t>
  </si>
  <si>
    <t xml:space="preserve">GASTOS DE DESPLAZAMIENTO 
$6.000.000
SE AJUSTA CLAUSULA DE PAGO </t>
  </si>
  <si>
    <t xml:space="preserve">PRESTACIÓN DE SERVICIOS ESPECIALIZADOS DE APOYO A LA GESTIÓN JURÍDICA DE LOS PROYECTOS DE LA SUBGERENCIA DE FOMENTO Y DESARROLLO DEPORTIVO. </t>
  </si>
  <si>
    <t>GASTOS DE DESPLAZAMIENTO 
$5.811.561</t>
  </si>
  <si>
    <t>Prestación de servicios especializados para el apoyo a la gestión de la coordinación de las actividades relacionadas con la planeación y logística de la participación de Antioquia en los juegos deportivos nacionales y paranacionales 2023.</t>
  </si>
  <si>
    <t xml:space="preserve">Subgerencia de deporte asociado y altos logros </t>
  </si>
  <si>
    <t xml:space="preserve">GASTOS DE DESPLAZAMIENTO 
$15.000.000
SE AJUSTA CLAUSULA DE PAGO </t>
  </si>
  <si>
    <t xml:space="preserve">6 MESES Y 23 DIAS </t>
  </si>
  <si>
    <t>Prestación de servicios de un intérprete en lengua de señas para apoyar a los para atletas de la Liga Deportiva De Personas Sordas De Antioquia LISANT, en las interacciones que tienen dentro de los entrenamientos, las competencias y acompañamiento en eventos propios de los deportistas.</t>
  </si>
  <si>
    <t>6 MESES Y 9 DIAS</t>
  </si>
  <si>
    <t>PRESTACIÓN DE SERVICIOS ASISTENCIALES COMO APOYO A LA GESTIÓN PARA LAS ESTRATEGIAS DE ACTIVACIÓN EN TERRITORIO DEL PROGRAMA DE RECREACIÓN DE LA SUBGERENCIA DE FOMENTO Y DESARROLLO DEPORTIVO.</t>
  </si>
  <si>
    <t>GASTOS DE DESPLAZAMIENTO 
$5.500.000</t>
  </si>
  <si>
    <t xml:space="preserve">6 MESES Y 22 DIAS </t>
  </si>
  <si>
    <t>PRESTACIÓN DE SERVICIOS PROFESIONALES COMO APOYO A LA GESTIÓN PARA LA PROMOCIÓN Y EJECUCIÓN DEL PROGRAMA "POR SU SALUD, MUÉVASE PUES" EN EL DEPARTAMENTO DE ANTIOQUIA.</t>
  </si>
  <si>
    <t>PRESTAR SERVICIOS PARA REALIZAR Y CERTIFICAR EL PROCESO DE APRENDIZAJE EN JUZGAMIENTO DEPORTIVO CONVENCIONAL, EN EL DEPARTAMENTO DE ANTIOQUIA.</t>
  </si>
  <si>
    <t>UNIVERSIDAD DE SAN BUENAVENTURA</t>
  </si>
  <si>
    <t>PRESTAR SERVICIOS DE FORMACIÓN EN GESTIÓN Y ADMINISTRACIÓN DEPORTIVA, PARA LAS INSTANCIAS Y ORGANISMOS DEL SECTOR DEL DEPORTE EN EL DEPARTAMENTO DE ANTIOQUIA</t>
  </si>
  <si>
    <t xml:space="preserve">UNIVERSIDAD AUTONOMA LATINOAEMERICANA </t>
  </si>
  <si>
    <t>PRESTAR SERVICIOS DE CAPACITACIÓN ORIENTADOS AL FORTALECIMIENTO DE LA RECREACIÓN Y LA ACTIVIDAD FÍSICA PARA LA SALUD, LA INCLUSIÓN Y EL DESARROLLO HUMANO, DIRIGIDO A LOS DIFERENTES ACTORES DEL SISTEMA NACIONAL DE DEPORTE EN EL DEPARTAMENTO DE ANTIOQUIA.</t>
  </si>
  <si>
    <t xml:space="preserve">FUNDACION UNIVERSITARIA LUIS AMIGÓ </t>
  </si>
  <si>
    <t>$140.903.283</t>
  </si>
  <si>
    <t>PRESTACIÓN DE SERVICIOS ASISTENCIALES COMO APOYO A LA GESTIÓN PARA LAS ESTRATEGIAS DE ACTIVACIÓN EN TERRITORIO DEL PROGRAMA DE RECREACIÓN DE LA SUBGERENCIA DE FOMENTO Y DESARROLLO DEPORTIVO</t>
  </si>
  <si>
    <t>GASTOS DE DESPLAZAMIENTO
$10.000.000</t>
  </si>
  <si>
    <t>6 MESES Y 21 DIAS</t>
  </si>
  <si>
    <t>Prestación de servicios profesionales como apoyo jurídico transversal en el enlace de las Subgerencias de Deporte Asociado y Altos Logros y Fomento y Desarrollo Deportivo con la oficina de Control Interno de INDEPORTES ANTIOQUIA.</t>
  </si>
  <si>
    <t>Servicio de arrendamiento de vehículos para el desarrollo de las actividades correspondientes a los proyectos de las subgerencias de Deporte Asociado y Altos Logros y la Subgerencia de Escenarios Deportivos y Equipamientos</t>
  </si>
  <si>
    <t>RENTING DE ANTIOQUIA SAS</t>
  </si>
  <si>
    <t>CARLOS MARIO FLOREZ PEREIRA</t>
  </si>
  <si>
    <t>198 DIAS</t>
  </si>
  <si>
    <t xml:space="preserve">Oficina de Comunicaciones </t>
  </si>
  <si>
    <t>GASTOS DE DESPLAZAMIENTO
 $4.410.500</t>
  </si>
  <si>
    <t xml:space="preserve">6 MESES Y 18 DIAS </t>
  </si>
  <si>
    <t>SUMINISTRO DE ARTÍCULOS DE ASEO Y CAFETERÍA CON DESTINO A LAS DEPENDENCIAS FÍSICAS DE INDEPORTES ANTIOQUIA</t>
  </si>
  <si>
    <t>SUMINISTROS Y ELEMENTOS EMPRESARIALES S.A.S</t>
  </si>
  <si>
    <t>Prestación de servicios profesionales para el apoyo a la gestión administrativa, científica, social y en los procesos de investigación de la oficina de medicina deportiva de Indeportes Antioquia</t>
  </si>
  <si>
    <t>6 MESES Y 17 DIAS</t>
  </si>
  <si>
    <t xml:space="preserve">OSCAR MARIN  </t>
  </si>
  <si>
    <t>6 MESES Y 16 DIAS</t>
  </si>
  <si>
    <t>Prestación de servicios de un monitor para apoyar la preparación técnico-táctica, teórica y condicional de los atletas del equipo masculino de la Liga de Natación de Antioquia en la Modalidad Clavados.</t>
  </si>
  <si>
    <t xml:space="preserve">DIANA CAROLINA SALDARRIAGA BUSTAMANTE </t>
  </si>
  <si>
    <t>6 MESES y 2 DIAS</t>
  </si>
  <si>
    <t>si</t>
  </si>
  <si>
    <t>Prestación de servicios de un entrenador principal para apoyar la preparación técnico-táctica, teórica y condicional de los atletas de la Liga Antioqueña de Esgrima en la modalidad de Florete.</t>
  </si>
  <si>
    <t>P.P.T. 530415</t>
  </si>
  <si>
    <t>Prestación de Servicios de un Entrenador principal y apoyo a la coordinación para apoyar la preparación técnico-táctica, teórica y condicional de los atletas de la Liga Antioqueña de Judo.</t>
  </si>
  <si>
    <t>AUNAR ESFUERZOS PARA COFINANCIAR EL CAMBIO DE CUBIERTA Y REALIZAR MANTENIMINENTO A LAS CERCHAS DEL COLISEO MUNICIPAL MANUEL ESCOBAR ARANGO, MUNICIPIO DE VALPARAÍSO, ANTIOQUIA</t>
  </si>
  <si>
    <t>Municipio de Valparaíso</t>
  </si>
  <si>
    <t>valor total: $459,092,097 aporte municpio $100,000,000
Supervisor prinicial inicial Guillermo Tuttle modificado el 10 de agosto de 2023</t>
  </si>
  <si>
    <t>049</t>
  </si>
  <si>
    <t>855A</t>
  </si>
  <si>
    <t>AUNAR ESFUERZOS PARA COFINANCIAR LAS OBRAS DE ADECUACIÓN DE LA PISCINA Y EL COLISEO MUNICIPAL EN EL MUNICIPIO DE SAN ANDRÉS DE CUERQUIA, ANTIOQUIA</t>
  </si>
  <si>
    <t>Municipio de San Andrés de Cuerquia</t>
  </si>
  <si>
    <t>Valor total:1,011,932,435 aporte municipio $150,000,000</t>
  </si>
  <si>
    <t>AUNAR ESFUERZOS PARA COFINANCIAR LAS OBRAS DE MEJORAMIENTO DE LA UNIDAD DEPORTIVA DEL MUNICIPIO DE CAROLINA DEL PRINCIPE, ANTIOQUIA</t>
  </si>
  <si>
    <t>Municipio de Carolina del Príncipe</t>
  </si>
  <si>
    <t xml:space="preserve">valor total del contrato $499,587,461
</t>
  </si>
  <si>
    <t>AUNAR ESFUERZOS PARA COFINANCIAR EL MEJORAMIENTO DE LA CANCHA DE FUTBOL DE LA UNIDAD DEPORTIVA SAN PEDRO CLAVER DEL MUNICIPIO DE MACEO, ANTIOQUIA”.</t>
  </si>
  <si>
    <t>MUNICPIO DE MACEO</t>
  </si>
  <si>
    <t xml:space="preserve">Valor total del contrato: $1.500.000.00
</t>
  </si>
  <si>
    <t>050</t>
  </si>
  <si>
    <t>AUNAR ESFUERZOS PARA CONFINANCIAR LA CONSTRUCCION DE LAS PLACAS POLIDEPORTIVAS UBICADAS EN LAS VEREDAS LA AGUADA Y PARAMILLO DEL MUNICIPIO DE URAMITA, ANTIOQUIA</t>
  </si>
  <si>
    <t>MUNICIPIO DE URAMITA</t>
  </si>
  <si>
    <t xml:space="preserve">Valor total del contrato: $478.033.783
aporte municipio $105.000.0000
SE MODIFICA CLAUSULA DE VALOR YFORMA DE PAGO 
</t>
  </si>
  <si>
    <t>Aunar esfuerzos para cofinanciar la ampliación del gimnasio del municipio de Valdivia, Antioquia</t>
  </si>
  <si>
    <t>MUNICIPIO DE VALDIVIDA</t>
  </si>
  <si>
    <t xml:space="preserve">Valor total del contrato: $763.581.383
aporte municipio $155.695.056
</t>
  </si>
  <si>
    <t>CONVENIO CON LA FEDERACIÓN COLOMBIANA DE CICLISMO, PARA APOYAR LA EJECUCIÓN DEL EVENTO “EDICIÓN 73 DE LA VUELTA COLOMBIA EN BICICLETA”, CONTRIBUYENDO AL POSICIONAMIENTO DEL DEPORTE ANTIOQUEÑO A NIVEL NACIONAL E INTERNACIONAL.</t>
  </si>
  <si>
    <t xml:space="preserve">FEDERACIÓN COLOMBIANA DE CICLISMO </t>
  </si>
  <si>
    <t>25 DIAS</t>
  </si>
  <si>
    <t>Prestación de servicios profesionales de apoyo a la gestión en la activación del escenario generado con la construcción del proyecto "Parque Metropolitano de Deportes Tulio Ospina del municipio de Bello, Antioquia</t>
  </si>
  <si>
    <t>191 DIAS</t>
  </si>
  <si>
    <t>PRESTACIÓN DE SERVICIOS COMO MONITOR TÉCNICO PARA LA PROMOCIÓN DEL PROGRAMA "POR SU SALUD, MUÉVASE PUES" EN EL DEPARTAMENTO DE ANTIOQUIA</t>
  </si>
  <si>
    <t xml:space="preserve">JAYDI ERLINDA VALENCIA  MESA </t>
  </si>
  <si>
    <t>Renovación licenciamiento de software antivirus para Indeportes Antioquia</t>
  </si>
  <si>
    <t>ITSEC S.A.S.</t>
  </si>
  <si>
    <t>048</t>
  </si>
  <si>
    <t>WANNER MILLER MORENO</t>
  </si>
  <si>
    <t>Prestación de servicios de apoyo para dar cumplimiento a los lineamientos requeridos por MIPG y gobierno en línea, en atención a la Política de Servicio al Ciudadano de INDEPORTES ANTIOQUIA</t>
  </si>
  <si>
    <t>MATHIUS EMANUEL PULGARIN ZAPATA</t>
  </si>
  <si>
    <t>194 DIAS</t>
  </si>
  <si>
    <t>PRESTACIÓN DE SERVICIOS ASISTENCIALES COMO APOYO A LA GESTIÓN PARA EL DESARROLLO Y EJECUCIÓN DE LOS JUEGOS DEPORTIVOS INSTITUCIONALES</t>
  </si>
  <si>
    <t>CE 419143</t>
  </si>
  <si>
    <t>GASTOS DE DESPLAZAMIENTO 
$9.500.000</t>
  </si>
  <si>
    <t>190 DIAS</t>
  </si>
  <si>
    <t>Aunar esfuerzos para cofinanciar obras de mejoramiento de la placa polideportiva de la vereda Sabanitas en el municipio de Montebello –Antioquia.</t>
  </si>
  <si>
    <t xml:space="preserve">MUNICIPIO DE MONTEBELLO </t>
  </si>
  <si>
    <t xml:space="preserve">APORTE POR INDEPORTES 
$ 280.546.231
MODIFICA CLAUSULA DE VALOR Y FORMA DE PAGO </t>
  </si>
  <si>
    <t>051</t>
  </si>
  <si>
    <t>Aunar esfuerzos para cofinanciar la construcción de la cancha de fútbol Guillermo Gaviria Correa del municipio de Olaya, Antioquia.</t>
  </si>
  <si>
    <t xml:space="preserve">MUNICIPIO DE OLAYA </t>
  </si>
  <si>
    <t>RECURSOS APORTADOS POR EL MUNICIPIO 
$ 229.860.024</t>
  </si>
  <si>
    <t xml:space="preserve">GIOVANNY ARBEY ORREGO </t>
  </si>
  <si>
    <t>GASTOS DE DESPLAZAMIENTO 
$ 9.500.000</t>
  </si>
  <si>
    <t>189 DIAS</t>
  </si>
  <si>
    <t xml:space="preserve">PRESTACIÓN DE SERVICIOS TÉCNICOS COMO APOYO A LA GESTIÓN PARA EL DESARROLLO DEL PROGRAMA JUEGOS DEPORTIVOS INSTITUCIONALES
</t>
  </si>
  <si>
    <t>JACOBO GRAVINI RAMIREZ</t>
  </si>
  <si>
    <t>188 DIAS</t>
  </si>
  <si>
    <t>Prestación de servicios profesionales para el apoyo en las actividades de la Subgerencia Administrativa y Financiera en el marco del Sistema de Gestión y el Modelo Integrado de Planeación de Indeportes Antioquia.</t>
  </si>
  <si>
    <t xml:space="preserve">MONICA NATALIA VELASQUEZ </t>
  </si>
  <si>
    <t>1 MES Y 8 DIAS</t>
  </si>
  <si>
    <t>PRESTACIÓN DE SERVICIOS DE UN AUXILIAR COMO APOYO A LA GESTIÓN Y EL ACOMPAÑAMIENTO EN LA SELECCIÓN DE DEPORTISTAS EN LOS MUNICIPIOS DE LAS SUBREGIONES DE OCCIDENTE Y ORIENTE QUE PARTICIPEN EN LOS JUEGOS DEL SECTOR EDUCATIVO.</t>
  </si>
  <si>
    <t xml:space="preserve">CARLOS ANDRES VASQUEZ OSORIO </t>
  </si>
  <si>
    <t>GASTOS DE DESPLAZAMIENTO 
$6.000.000</t>
  </si>
  <si>
    <t>PRESTACIÓN DE SERVICIOS DE UN TECNÓLOGO COMO APOYO A LA GESTIÓN Y EL ACOMPAÑAMIENTO EN LA SELECCIÓN DE DEPORTISTAS EN LOS MUNICIPIOS DE LAS SUBREGIONES DE URABÁ, NORTE Y BAJO CAUCA QUE PARTICIPEN EN LOS JUEGOS DEL SECTOR EDUCATIVO</t>
  </si>
  <si>
    <t>JORGE IVAN ZAPATA CASTRILLON</t>
  </si>
  <si>
    <t>GASTOS DE DESPLAZAMIENTO 
$8.000.000</t>
  </si>
  <si>
    <t>PRESTACIÓN DE SERVICIOS PROFESIONALES COMO APOYO A LA GESTIÓN Y EL ACOMPAÑAMIENTO EN LA SELECCIÓN DE DEPORTISTAS EN LOS MUNICIPIOS DE LAS SUBREGIONES DE MAGDALENA MEDIO Y SUROESTE QUE PARTICIPEN EN LOS JUEGOS DEL SECTOR EDUCATIVO.</t>
  </si>
  <si>
    <t>GATOS DE DESPLAZAMIENTO 
$6.000.000</t>
  </si>
  <si>
    <t>PRESTACIÓN DE SERVICIOS ESPECIALIZADOS COMO APOYO A LA GESTIÓN, ACOMPAÑAMIENTO Y ORIENTACIÓN EN LA SELECCIÓN DE DEPORTISTAS EN LOS MUNICIPIOS DEL DEPARTAMENTO DE ANTIOQUIA QUE PARTICIPEN EN LOS JUEGOS DEL SECTOR EDUCATIVO.</t>
  </si>
  <si>
    <t xml:space="preserve">GASTOS DE DESPLAZAMIENTO 
$12.000.000 </t>
  </si>
  <si>
    <t>GASTOS DE DESPLAZAMIENTO  
$12.500.000</t>
  </si>
  <si>
    <t>SE ADICIONAN GASTOS DE DESPLAZAMIENTO Y SE MODIFICA OBLIGACIONES</t>
  </si>
  <si>
    <t xml:space="preserve">prestación de servicios de apoyo técnico a la gestión para la parametrización y programación de los juegos deportivos institucionales.
</t>
  </si>
  <si>
    <t>GASTOSC DE DESPLAZAMIENTO 
$ 8.500.000</t>
  </si>
  <si>
    <t>CONVENIO PARA APOYAR LA PARTICIPACIÓN Y PREPARACIÓN EN EVENTOS DE CARÁCTER NACIONAL Y/O INTERNACIONAL DE LOS ATLETAS QUE CONFORMAN LA SELECCIÓN ANTIOQUIA, DE LA LIGA ANTIOQUEÑA DE FUTBOL EN DESARROLLO DEL PROYECTO: FORTALECIMIENTO DEL PROGRAMA DE ALTOS LOGROS Y LIDERAZGO DEPORTIVO EN EL DEPARTAMENTO DE ANTIOQUIA.</t>
  </si>
  <si>
    <t xml:space="preserve">LIGA ANTIOQUEÑA DE FUTBOL </t>
  </si>
  <si>
    <t>052</t>
  </si>
  <si>
    <t>Aunar esfuerzos entre el municipio de Ituango Antioquia y el Instituto Departamental de Deportes de Antioquia, para cofinanciar la construcción de la pista de patinaje y obras complementarias de la unidad deportiva en el municipio de Ituango, Antioquia. </t>
  </si>
  <si>
    <t xml:space="preserve">Municipio de Ituango </t>
  </si>
  <si>
    <t>Valor del contrato $3.437.910.525 </t>
  </si>
  <si>
    <t>Aunar esfuerzos para cofinanciar el mejoramiento de dos (2) escenarios deportivos en el área urbana del municipio de Chigorodó Antioquia.</t>
  </si>
  <si>
    <t xml:space="preserve">Municipio de Chigorodo </t>
  </si>
  <si>
    <t>Valor del contrato $1.299.267.141 </t>
  </si>
  <si>
    <t xml:space="preserve">Prestación de servicios profesionales especializados a la oficina de Medicina Deportiva para apoyar la realización de evaluaciones, consultas médicas y programas de monitorización a los deportistas Para Atletas y Atletas apoyados por la Subgerencia de Altos Logros de Indeportes Antioquia. </t>
  </si>
  <si>
    <t>GASTOS DE DESPLAZAMIENTO
$10.000.000)</t>
  </si>
  <si>
    <t>Prestación de servicios técnicos a la oficina de medicina deportiva en el área de odontología para asistir y apoyar la atención integral en odontología en las fases de prevención, diagnóstico, protección y programas de promoción de la salud oral.</t>
  </si>
  <si>
    <t>Prestación de servicios de un masoterapeuta para el apoyo de la recuperación de la fatiga pos-carga del entrenamiento y rehabilitación de las lesiones deportivas en los deportistas adscritos a las ligas deportivas de Antioquia, específicamente de atletas y para atletas priorizados.</t>
  </si>
  <si>
    <t xml:space="preserve">Prestación de servicios como apoyo técnico para la gestión del programa de los juegos deportivos institucionales en todas sus fases. </t>
  </si>
  <si>
    <t>gatos de desdplazamiento 
$8.500.000</t>
  </si>
  <si>
    <t>188 dias</t>
  </si>
  <si>
    <t>$2.554.400</t>
  </si>
  <si>
    <t>GATOS DE DESPLAZAMIENTO 
$12.195.400)</t>
  </si>
  <si>
    <t>PRESTACIÓN DE SERVICIOS COMO APOYO A LA GESTIÓN EN LA OPERACIÓN DE LA PLATAFORMA INSTITUCIONAL DE LOS JUEGOS DEPORTIVOS INSTITUCIONALES.</t>
  </si>
  <si>
    <t>GASTOS DE DESPLAZAMIENTO 
$8.500.000)</t>
  </si>
  <si>
    <t>SE ADICION GASTOS DE DESPLAZAMIENTO Y SE MODIFICA OBLIGACIÓN</t>
  </si>
  <si>
    <t>$819.447</t>
  </si>
  <si>
    <t>JOHN WILSON RAIGOSA</t>
  </si>
  <si>
    <t>GATOS DE DESPLAZAMIENTO 
$9.500.000)</t>
  </si>
  <si>
    <t>Aunar esfuerzos para la cofinanciación de Centros de Promoción de la Salud del programa "Por su salud, muévase pues" para el fortalecimiento de la actividad física y la promoción de la salud, en los municipios del Departamento de Antioquia"</t>
  </si>
  <si>
    <t>CONVENIO VARIOS MUNICIPIOS</t>
  </si>
  <si>
    <t>PRESTACIÓN DE SERVICIOS PARA APOYAR LA DIFUSIÓN DEL DEPORTE, LA ACTIVIDAD FÍSICA Y LA RECREACIÓN COMO UNA ESTRATEGIA DE FORTALEZA Y SUPERACIÓN EN LOS ANTIOQUEÑOS</t>
  </si>
  <si>
    <t xml:space="preserve">honorarios con iva inlcuido </t>
  </si>
  <si>
    <t>185 DIAS</t>
  </si>
  <si>
    <t>Prestación de servicios profesionales como apoyo a la gestión de promoción y ejecución del programa de Escuelas de Deporte Formativo en el Departamento de Antioquia.</t>
  </si>
  <si>
    <t xml:space="preserve">DIANA LOPEZ ESCOBAR </t>
  </si>
  <si>
    <t>GASTOS DE DESPLAZAMIENTO
 $10.000.000
Supervisor principial inicial JOSE RAMIRO PALACIO ARANGO modificado el 08 de septiembre de 2023</t>
  </si>
  <si>
    <t>186 DIAS</t>
  </si>
  <si>
    <t xml:space="preserve">KATERINE PAOLA VELEZ MARTINEZ </t>
  </si>
  <si>
    <t>159 DIAS</t>
  </si>
  <si>
    <t xml:space="preserve">1 mes                                                                                                                                                                                                                                                                                                          </t>
  </si>
  <si>
    <t>62,193,606,00</t>
  </si>
  <si>
    <t>GASTOS DE DESPLAZAMIENTO
 $14.769.047</t>
  </si>
  <si>
    <t>$3.490.203</t>
  </si>
  <si>
    <t>GASTOS DE DESPLAZAMIENTO
$18.259.250</t>
  </si>
  <si>
    <t>Prestación de servicios de un entrenador para apoyar la preparación técnico-táctica, teórica y condicional de los atletas de la Liga Antioqueña de Actividades Subacuáticas en el centro de desarrollo y formación en los municipios del Departamento de Antioquia</t>
  </si>
  <si>
    <t>VLADIMIR MAURICIO SERNA ACOSTA</t>
  </si>
  <si>
    <t>170 DIAS</t>
  </si>
  <si>
    <t>Prestación de servicios de un monitor categoría mayores para apoyar la preparación técnica, táctica, teórica y condicionales de los atletas de la liga antioqueña de béisbol</t>
  </si>
  <si>
    <t xml:space="preserve">CARLOS ALBERTO OJEDA </t>
  </si>
  <si>
    <t>Prestación de servicios de un monitor categoría mayores para apoyar la preparación técnica, táctica, teórica y condicionales de los atletas de la liga antioqueña de béisbol.</t>
  </si>
  <si>
    <t xml:space="preserve">ANGEL AUGUSTO ARRIETA ARTEGA </t>
  </si>
  <si>
    <t>GASTOS DE DESPLAZAMIENTO 
$14.769.047</t>
  </si>
  <si>
    <t>PRESTACIÓN DE SERVICIOS COMO APOYO A LA GESTIÓN LOGÍSTICA Y OPERATIVA PARA EL DESARROLLO DEL PROGRAMA JUEGOS DEPORTIVOS INSTITUCIONALES</t>
  </si>
  <si>
    <t>GASTOS DE DESPLAZAMIENTO $
8.500.000</t>
  </si>
  <si>
    <t>prestación de servicios como apoyo profesional a la gestión para la ejecución técnica, operativa y logística, de los juegos deportivos institucionales en el departamento de Antioquia</t>
  </si>
  <si>
    <t>GATOS DE DESPLAZAMIENTO 
$8.500.000</t>
  </si>
  <si>
    <t>184 DIAS</t>
  </si>
  <si>
    <t>PRESTACIÓN DE SERVICIOS COMO APOYO TÉCNICO A LA GESTIÓN PARA LA EJECUCIÓN DEL PROGRAMA DE RECREACIÓN EN EL DEPARTAMENTO DE ANTIOQUIA.</t>
  </si>
  <si>
    <t>GASTOS DE DESPAZAMIENTO 
$10.000.000</t>
  </si>
  <si>
    <t>PRESTACIÓN DE SERVICIOS PARA APOYAR LAS ESTRATEGIAS DE LOS PROGRAMAS DE ESCUELAS DE DEPORTE FORMATIVO Y JUEGOS DEL SECTOR EDUCATIVO DE INDEPORTES ANTIOQUIA.</t>
  </si>
  <si>
    <t>GATOS DE DESPLAZAMIENTO 
$5.000.000</t>
  </si>
  <si>
    <t>PRESTACIÓN DE SERVICIOS PROFESIONALES COMO APOYO A LA GESTIÓN, SEGUIMIENTO Y EJECUCIÓN DE LOS PROYECTOS DE LA SUBGERENCIA DE ESCENARIOS DEPORTIVOS Y EQUIPAMIENTOS DE INDEPORTES ANTIOQUIA.</t>
  </si>
  <si>
    <t>MAYRA HERRERA</t>
  </si>
  <si>
    <t>ADICIÓN No. 1 CONTRATO No. 701 DE 2023 CUYO OBJETO ES:  PRESTACIÓN DE SERVICIOS PROFESIONALES COMO APOYO A LA GESTIÓN, SEGUIMIENTO Y EJECUCIÓN DE LOS PROYECTOS DE LA SUBGERENCIA DE ESCENARIOS DEPORTIVOS Y EQUIPAMIENTOS DE INDEPORTES ANTIOQUIA</t>
  </si>
  <si>
    <t>Subgerencia Escenarios</t>
  </si>
  <si>
    <t>Prestación de servicios de un monitor para apoyar la preparación técnico-táctica, teórica y condicional de los atletas de la Liga Antioqueña de Tejo</t>
  </si>
  <si>
    <t>ALFONSO ORTEGA</t>
  </si>
  <si>
    <t>prestación de servicios para apoyar la operación y desarrollo de las actividades en las instalaciones en el CEDEP de Urabá que aloja a los deportistas apoyados por INDEPORTES ANTIOQUIA</t>
  </si>
  <si>
    <t>Prestación de servicios de vigilancia, revisión, seguimiento diario y control de los procesos judiciales y extrajudiciales en los que sea parte INDEPORTES ANTIOQUIA, garantizando la verificación y reporte confiable y oportuno de todas las actuaciones, trámites y decisiones que se generen en tales procesos.</t>
  </si>
  <si>
    <t xml:space="preserve">LITIGIO VIRTUAL </t>
  </si>
  <si>
    <t>900158114-5</t>
  </si>
  <si>
    <t>MANTENIMIENTO PREVENTIVO Y CORRECTIVO CON SUMINISTRO DE EQUIPOS PARA EL SISTEMA DE AIRE ACONDICIONADO DE INDEPORTES ANTIOQUIA</t>
  </si>
  <si>
    <t xml:space="preserve">Selección Abreviada de Menor Cuantía </t>
  </si>
  <si>
    <t xml:space="preserve">Prestación de Servicios </t>
  </si>
  <si>
    <t>SUBE INGENIERIA SAS</t>
  </si>
  <si>
    <t>PRESTACIÓN DE SERVICIO DE TRANSPORTE AÉREO DE PASAJEROS EN RUTAS OPERADAS POR SATENA Y LA ADQUISICIÓN DE TIQUETES AÉREOS EN RUTAS NACIONALES E INTERNACIONALES DE OTROS OPERADORES PARA LA DELEGACIÓN DE ANTIOQUIA EN LA PARTICIPACIÓN DE LOS XXII JUEGOS NACIONALES Y VI PARA NACIONALES 2023</t>
  </si>
  <si>
    <t xml:space="preserve">SERVICIO AÉREO TERRITORIOS NACIONALES S.A. SATENA    </t>
  </si>
  <si>
    <t>053</t>
  </si>
  <si>
    <t>YENIFER MARCELA AVENDAÑO BERNAL</t>
  </si>
  <si>
    <t>Convenio interadministrativo para la realización del XII mega evento "Por su salud maestro, muévase pues" en la subregión de Urabá.</t>
  </si>
  <si>
    <t>Covenio Interadministrativo</t>
  </si>
  <si>
    <t>Municipio de Neclocli</t>
  </si>
  <si>
    <t>total contrato 125.000.0000 aporte municipio $20.000.000</t>
  </si>
  <si>
    <t>AUNAR ESFUERZOS PARA COFINANCIAR EL MEJORAMIENTO DEL COLISEO MUNICIPAL EN EL MUNICIPIO DE HELICONIA, ANTIOQUIA</t>
  </si>
  <si>
    <t xml:space="preserve">Municipio de Heliconia </t>
  </si>
  <si>
    <t xml:space="preserve">Indeportes aporta todo </t>
  </si>
  <si>
    <t>Aunar esfuerzos para cofinanciar el mejoramiento de la cancha de fútbol llano de Bolívar del municipio de Santa Fe de Antioquia.</t>
  </si>
  <si>
    <t xml:space="preserve">Municipio de Santa Fe de Antioquia </t>
  </si>
  <si>
    <t>total contrato $999.501.777 aporte municipio $200.000.000
Supervisor prinicial inicial Luz Adriana Valencia Carmona modificado el 27 de noviembre de 2023</t>
  </si>
  <si>
    <t xml:space="preserve">PRORROGA </t>
  </si>
  <si>
    <t>prestación de servicios profesionales para el apoyo a la subgerencia de escenarios deportivos en la actualización del inventario de escenarios deportivos de las instituciones educativas y actualizar las bases de datos de las mesas de educación física del departamento</t>
  </si>
  <si>
    <t>182 DIAS</t>
  </si>
  <si>
    <t>PRESTACIÓN DE SERVICIOS COMO APOYO PROFESIONAL A LA GESTIÓN PARA LA EJECUCIÓN TÉCNICA, OPERATIVA Y LOGÍSTICA, DE LOS JUEGOS DEPORTIVOS INSTITUCIONALES EN EL DEPARTAMENTO DE ANTIOQUIA</t>
  </si>
  <si>
    <t>Gastos desplazamiento 
$14.601.600)</t>
  </si>
  <si>
    <t>184 dias</t>
  </si>
  <si>
    <t>CONTRATO INTERADMINISTRATIVO DE MANDATO SIN REPRESENTACIÓN, PARA EL DESARROLLO Y LA EJECUCIÓN DEL PLAN DE MEDIOS Y LAS ESTRATEGIAS COMUNICACIONALES DE INDEPORTES ANTIOQUIA</t>
  </si>
  <si>
    <t xml:space="preserve">SOCIEDAD TELEVISIÒN DE ANTIOQUIA LTDA - TELEANTIOQUIA </t>
  </si>
  <si>
    <t>054</t>
  </si>
  <si>
    <t>AUNAR ESFUERZOS PARA COFINANCIAR LA CONSTRUCCION DE GRADERÍAS PARA LA CANCHA SINTÉTICA DE LA ZONA URBANA EN EL MUNICIPIO DE CARAMANTA.</t>
  </si>
  <si>
    <t xml:space="preserve">Municipio de Caramanta </t>
  </si>
  <si>
    <t xml:space="preserve">MUNICIPIO APORTA $90,000,000
SE MODIFICA CLAUSUALA DE PAGO </t>
  </si>
  <si>
    <t>AUNAR ESFUERZOS PARA COFINANCIAR EL MEJORAMIENTO DE LA PLACA POLIDEPORTIVA CUBIERTA DEL CORREGIMIENTO ALTAMIRA EN EL MUNICIPIO DE BETULIA, ANTIOQUIA</t>
  </si>
  <si>
    <t xml:space="preserve">Municipio de Betulia </t>
  </si>
  <si>
    <t xml:space="preserve">Se modifica clausula de forma de pago </t>
  </si>
  <si>
    <t>54</t>
  </si>
  <si>
    <t>MEJORAMIENTO Y ADECUACIÓN DE ESCENARIOS DEPORTIVOS EN EL CORREGIMIENTO DE  EL JORDÁN Y LAS VEREDAS DE MIRANDITA, PIO XII, SAMANA Y SAN MIGUEL EN EL  MUNICIPIO DE SAN CARLOS –ANTIOQUIA</t>
  </si>
  <si>
    <t>CONTRATO INTERADMINISTRATIVO PARA DESARROLLAR EL PLAN DE CAPACITACIÓN POR OFERTA PARA LOS FUNCIONARIOS DE INDEPORTES ANTIOQUIA</t>
  </si>
  <si>
    <t>PRESTACIÓN DE SERVICIOS PROFESIONALES COMO APOYO A LA GESTIÓN CONTRACTUAL DE LOS PROYECTOS DE LA SUBGERENCIA DE ESCENARIOS DEPORTIVOS Y EQUIPAMIENTOS DE INDEPORTES ANTIOQUIA</t>
  </si>
  <si>
    <t>OLGA PATRICIA LOPEZ HERRERA</t>
  </si>
  <si>
    <t>PRESTACIÓN DE SERVICIOS TÉCNICOS PARA APOYAR EL DESARROLLO Y LA EJECUCIÓN DE LA INICIATIVA TALENTOS DE INDEPORTES ANTIOQUIA</t>
  </si>
  <si>
    <t xml:space="preserve">HILDEBRANDO CASTAÑO </t>
  </si>
  <si>
    <t>6 MESES Y 2 DIAS</t>
  </si>
  <si>
    <t>AUNAR ESFUERZOS PARA COFINANCIAR EL MEJORAMIENTO DE LA CACHA SINTÉTICA DE FUTBOL URBANA DEL MUNICIPIO DE BELMIRA</t>
  </si>
  <si>
    <t>MUNICIPIO DE BELMIRA</t>
  </si>
  <si>
    <t>Aporte solo por 
indeportes
$650.063.034</t>
  </si>
  <si>
    <t>Vinculación de INDEPORTES Antioquia al evento juegos deportivos provinciales élites "por la vida" organizado por la provincia administrativa y de planificación “Penderisco y Sinifaná”, para el fortalecimiento del deporte social y comunitario en la subregión del suroeste del departamento de Antioquia.</t>
  </si>
  <si>
    <t>Contrato interadministrativo</t>
  </si>
  <si>
    <t>PROVINCIA ADMINISTRATIVA Y DE PLANIFICACION- PAP-DE PENDERISCO Y SINIFANA EN EL DEPARTAMENTO DE ANTIOQUIA</t>
  </si>
  <si>
    <t>CONTRATO INTERADMINISTRATIVO DE MANDATO SIN REPRESENTACIÓN PARA EL ACOMPAÑAMIENTO, APOYO LOGÍSTICO, ASISTENCIAL Y ADMINISTRATIVO PARA LA PREPARACIÓN, EJECUCIÓN Y PARTICIPACIÓN DE LA DELEGACIÓN DE ANTIOQUIA EN LOS XXII JUEGOS DEPORTIVOS NACIONALES Y VI JUEGOS DEPORTIVOS PARANACIONALES 2023.</t>
  </si>
  <si>
    <t>055</t>
  </si>
  <si>
    <t>EL IDEA APORTÓ ATRAVÉS DE RESERVA EL VALOR DE $4,674,384,681</t>
  </si>
  <si>
    <t>093</t>
  </si>
  <si>
    <t>AUNAR ESFUERZOS PARA COFINANCIAR EL MEJORAMIENTO DEL ESCENARIO DEPORTIVO MARÍA CENTENO DEL MUNICIPIO DE ABRIAQUÍ, ANTIOQUIA</t>
  </si>
  <si>
    <t>MUNICIPIO DE ABRIAQUI</t>
  </si>
  <si>
    <t>aporte por el municipio $4860958
aporte por indeportes $500000000
Supervisor prinicial inicial Luz Adriana Valencia Carmona modificado el 27 de noviembre de 2023</t>
  </si>
  <si>
    <t>55</t>
  </si>
  <si>
    <t>CONTRATO INTERADMINISTRATIVO DE MANDATO SIN REPRESENTACIÓN PARA EL ACOMPAÑAMIENTO, APOYO LOGÍSTICO, ASISTENCIAL Y ADMINISTRATIVO PARA LA PREPARACIÓN, EJECUCIÓN Y PARTICIPACIÓN DE LA DELEGACIÓN DE ANTIOQUIA EN LOS XXII JUEGOS DEPORTIVOS NACIONALES Y VI JUEGOS DEPORTIVOS PARANACIONALES 2023</t>
  </si>
  <si>
    <t>IDEA</t>
  </si>
  <si>
    <t>TOTAL APORTADO IDEA $8,885,000,000</t>
  </si>
  <si>
    <t>56</t>
  </si>
  <si>
    <t>AUNAR ESFUERZOS PARA COFINANCIAR EL MEJORAMIENTO DE LA PLACA POLIDEPORTIVA CUBIERTA DEL BARRIO EL CARMELO DEL MUNICIPIO DE LA PINTADA, ANTIOQUIA</t>
  </si>
  <si>
    <t>MUNICIPIO DE LA PINTADA</t>
  </si>
  <si>
    <t xml:space="preserve">aporte por el municipio $70,0000,000
aporte por indeportes $314929924
SE MODIFICA CLAUSULA DE VALOR Y FORMA DE PAGO 
</t>
  </si>
  <si>
    <t>AUNAR ESFUERZOS PARA COFINANCIAR LA CONSTRUCCION DE UN ESCENARIO PARA LA PRACTICA DE TENIS DE MESA EN EL CENTRO RECREATIVO, DEPOTIVO Y CULTURAL LOS YOLOMBOS, EN LA ZONA URBANA DEL MUNICIPIO DE YOLOMBO, ANTIOQUIA.</t>
  </si>
  <si>
    <t>MUNICIPIO DE YOLOMBO</t>
  </si>
  <si>
    <t xml:space="preserve">aporte por el municipio $263706985
aporte por indeportes $324000000
SE MODIFICA CLAUSULA DE PAGO 
</t>
  </si>
  <si>
    <t>AUNAR ESFUERZOS PARA COFINANCIAR OBRAS DE MEJORAMIENTO DE LA INFRAESTRUCTURA FÍSICA DEL COLISEO MUNICIPAL MAURICIO LÓPEZ DE MONTEBELLO - ANTIOQUIA.</t>
  </si>
  <si>
    <t>MUNICIPIO DE MONTEBELLO</t>
  </si>
  <si>
    <t xml:space="preserve">
aporte por indeportes $189136169
 SE MODIFICA CLAUSULA DE VALOR Y FORMA DE PAGO 
</t>
  </si>
  <si>
    <t>AUNAR ESFUERZOS PARA COFINANCIAR EL MEJORAMIENTO DE 9 PLACAS POLIDEPORTIVAS RURALES EN EL MUNICIPIO DE BETANIA ANTIOQUIA</t>
  </si>
  <si>
    <t>CONTRATO
INTERADMINISTRATIVO</t>
  </si>
  <si>
    <t>MUNICIPIO DE BETANIA</t>
  </si>
  <si>
    <t>AUNAR ESFUERZOS PARA COFINANCIAR EL MEJORAMIENTO DEL COLISEO MUNICIPAL DEL MUNICIPIO DE ANDES, ANTIOQUIA</t>
  </si>
  <si>
    <t>MUNICIPIO DE ANDES</t>
  </si>
  <si>
    <t>aporte por el municipio $143488107
aporte por indeportes $700000000
Prorroga hasta el 30 de junio de 2024</t>
  </si>
  <si>
    <t>MUNICIPIO EL PEÑOL</t>
  </si>
  <si>
    <t>AUNAR ESFUERZOS PARA COFINANCIAR LA CONSTRUCCION DE LAS OBRAS COMPLEMENTARIAS DE INFRAESTRUCTURA DEPORTIVA DEL PROYECTO SACUDETE AL PARQUE DEL MUNICIPIO DE PUERTO NARE, ANTIOQUIA</t>
  </si>
  <si>
    <t>MUNICIPIO PUERTO NARE</t>
  </si>
  <si>
    <t xml:space="preserve">
aporte por indeportes $299390673
</t>
  </si>
  <si>
    <t>Aunar esfuerzos para cofinanciar el mejoramiento de la carpeta asfáltica de la pista de patinaje del municipio de Guarne Antioquia</t>
  </si>
  <si>
    <t>MUNICIPIO DE GUARNE</t>
  </si>
  <si>
    <t xml:space="preserve">aporte por el municipio $200000000
aporte por indeportes $253943284
</t>
  </si>
  <si>
    <t>AUNAR ESFUERZOS PARA COFINANCIAR EL MEJORAMIENTO DEL COMPLEJO DEPORTIVO RAFAEL J MEJÍA DEL MUNICIPIO DE TÁMESIS, ANTIOQUIA.</t>
  </si>
  <si>
    <t>MUNICIPIO DE TAMESIS</t>
  </si>
  <si>
    <t>Valor total del contrato: $200,877,329</t>
  </si>
  <si>
    <t>AUNAR ESFUERZOS PARA COFINANCIAR EL MEJORAMIENTO DEL COLISEO DEL MUNICIPIO DE ZARAGOZA, ANTIOQUIA.</t>
  </si>
  <si>
    <t>MUNICIPIO DE ZARAGOZA</t>
  </si>
  <si>
    <t xml:space="preserve">Valor total del contrato $1,200,000,000, Indeportes aporta $600,000,000
Municipio aporta $600,000,000
</t>
  </si>
  <si>
    <t>AUNAR ESFUERZOS PARA DAR CUMPLIMIENTO A LA MEDIDA CAUTELAR ORDENADA POR EL CONSEJO DE ESTADO EN EL PROCESO 05001-23-33-000-2022-00872-01 DEL 18 DE NOVIEMBRE DE 2022, FRENTE A LA INTERVENCION DE PUNTOS CRÍTICOS DEL PROYECTO DE CICLORRUTA DE ORIENTE</t>
  </si>
  <si>
    <t xml:space="preserve">DAGRAN </t>
  </si>
  <si>
    <t>Valor aportado por el DAGRAN 1040495122; Valor aportado por INDEPORTES $574,364,695
recurso del convenio 057 de 2017 CICLORUTAS</t>
  </si>
  <si>
    <t>Aunar esfuerzos para cofinanciar las obras de adecuación de la cancha de fútbol del corregimiento Nutibara del municipio de Frontino – Antioquia</t>
  </si>
  <si>
    <t>MUNICIPIO DE FRONTINO</t>
  </si>
  <si>
    <t xml:space="preserve">VaALOR TOTAL $1,499,770,432. 
se modifica clausula de pago </t>
  </si>
  <si>
    <t xml:space="preserve">Contrato interadministrativo de mandato sin representación para la Fase II de las obras de ciclo infraestructura conexión Rionegro-Guarne, Antioquia. </t>
  </si>
  <si>
    <t>EMDUCE</t>
  </si>
  <si>
    <t>recurso del convenio 057 de 2017 CICLORUTAS
Supervisor prinicial inicial IVAN DARIO GRAJALES VELEZ modificado el 05 de diciembre de 2023</t>
  </si>
  <si>
    <t>INTERVENTORÍA TÉCNICA, AMBIENTAL, ADMINISTRATIVA, FINANCIERA. SOCIAL, DE SEGURIDAD EN EL TRABAJO, PREDIAL Y LEGAL AL CONTRATO INTERADMINISTRATIVO PARA EL DISEÑO, GESTIÓN PREDIAL Y CONSTRUCCIÓN DE CICLO INFRAESTRUCTURA SALUDABLE EN EL DEPARTAMENTO DE ANTIOQUIA.</t>
  </si>
  <si>
    <t xml:space="preserve">PROMOTORA FERROCARRIL DE ANTIOQUIA </t>
  </si>
  <si>
    <t>Aunar esfuerzos para apoyar el equipo de ciclismo de mujeres Antioquia a partir de la transversalización del enfoque de género en el deporte que contribuyan al cierre de brechas</t>
  </si>
  <si>
    <t>SECRETARIA DE LAS MUJERES</t>
  </si>
  <si>
    <t>VALOR DEL CONVENIO $530,000,000</t>
  </si>
  <si>
    <t>ENTREGAR EN COMODATO BIENES MATERIALES MUEBLES PROPIEDAD DEL MUNICIPIO</t>
  </si>
  <si>
    <t>Comodato</t>
  </si>
  <si>
    <t>MUNICIPIO DE GUATAPE</t>
  </si>
  <si>
    <t xml:space="preserve">comodato </t>
  </si>
  <si>
    <t>https://community.secop.gov.co/Public/Tendering/OpportunityDetail/Index?noticeUID=CO1.NTC.4658964&amp;isFromPublicArea=True&amp;isModal=true&amp;asPopupView=true</t>
  </si>
  <si>
    <t xml:space="preserve">3 AÑOS </t>
  </si>
  <si>
    <t>CONTRATO DE PRESTACIÓN DE SERVICIOS ASISTENCIAL DE APOYO A LA GESTIÓN OPERATIVA Y ADMINISTRATIVA EN EL ALMACÉN DE INDEPORTES ANTIOQUIA.</t>
  </si>
  <si>
    <t xml:space="preserve">1 MES Y 26 DIAS </t>
  </si>
  <si>
    <t>Prestación de servicios profesionales de apoyo a la gestión, para la actualización y presentación de la ordenanza 018 de 2018 en la Asamblea Departamental.</t>
  </si>
  <si>
    <t>181 DIAS</t>
  </si>
  <si>
    <t>PRESTACIÓN DE SERVICIOS PROFESIONALES PARA APOYAR EL DESARROLLO Y LA EJECUCIÓN DE LA INICIATIVA TALENTOS DE INDEPORTES ANTIOQUIA.</t>
  </si>
  <si>
    <t xml:space="preserve">DEIBYT QUINTERO </t>
  </si>
  <si>
    <t>PRESTACIÓN DE SERVICIOS PROFESIONALES COMO APOYO A LA GESTIÓN, SEGUIMIENTO Y EJECUCIÓN DE LOS PROYECTOS DE LA SUBGERENCIA DE ESCENARIOS DEPORTIVOS Y EQUIPAMIENTOS DE INDEPORTES ANTIOQUIA</t>
  </si>
  <si>
    <t xml:space="preserve">DIANA  ISABEL PINEDA ZULETA </t>
  </si>
  <si>
    <t>GASTOS DE DESPLAZAMIENTO 
$ 2948787</t>
  </si>
  <si>
    <t>173 DIAS</t>
  </si>
  <si>
    <t xml:space="preserve">Servicio de mantenimiento preventivo y/o correctivo y suministro de reactivos e insumo para equipo automatizado d emedición de lactato (BIOSEN C- LINE) del laboratorio clinico de INDEPORTES ANTIQOUIA </t>
  </si>
  <si>
    <t>INVERMEDICA LTDA</t>
  </si>
  <si>
    <t>MARTHA LUCIA ORREGO LONDOÑO</t>
  </si>
  <si>
    <t>Contrato de prestación de servicios asistencial de apoyo a la gestión administrativa en la tesorería de Indeportes Antioquia</t>
  </si>
  <si>
    <t>109 DIAS</t>
  </si>
  <si>
    <t>54 DIAS</t>
  </si>
  <si>
    <t>Mantenimiento y reposición de equipos del sistema de CCTV de INDEPORTES ANTIOQUIA.</t>
  </si>
  <si>
    <t>SET INTEGRAL S.A.S.</t>
  </si>
  <si>
    <t>CONVENIO CON EL CLUB ESCUELA DE CICLISMO ORGULLO PAISA PARA EL AFIANZAMIENTO Y CONSOLIDACIÓN DE LA PROYECCIÓN AL ALTO RENDIMIENTO DE LAS ATLETAS DEL EQUIPO DE CICLISMO MUJERES ANTIOQUIA, QUE PERMITA LA PROFESIONALIZACIÓN Y EL FORTALECIMIENTO DEL DEPORTE FEMENINO EN EL DEPARTAMENTO DE ANTIOQUIA.</t>
  </si>
  <si>
    <t xml:space="preserve">CLUB ESCUELA DE CICLISMO ORGULLO PAISA </t>
  </si>
  <si>
    <t>58</t>
  </si>
  <si>
    <t>CONVENIO CON LA FEDERACIÓN COLOMBIANA DE PATINAJE, PARA APOYAR LA EJECUCIÓN DE LOS CAMPEONATOS PANAMERICANOS DE CLUBES Y NACIONES EN LAS MODALIDADES DE VELOCIDAD Y ARTÍSTICO EN TODAS LAS CATEGORÍAS, CONTRIBUYENDO AL POSICIONAMIENTO DEL DEPORTE ANTIOQUEÑO A NIVEL NACIONAL E INTERNACIONAL</t>
  </si>
  <si>
    <t>FEDERACIÓN COLOMBIANA DE PATINAJE</t>
  </si>
  <si>
    <t>57</t>
  </si>
  <si>
    <t>CONVENIO PARA APOYAR LA PARTICIPACIÓN Y PREPARACIÓN EN EVENTOS DE CARÁCTER NACIONAL Y/O INTERNACIONAL DE LOS ATLETAS QUE CONFORMAN LA SELECCIÓN ANTIOQUIA, DE LA LIGA ANTIOQUEÑA DE TEJO EN DESARROLLO DEL PROYECTO: FORTALECIMIENTO DEL PROGRAMA DE ALTOS LOGROS Y LIDERAZGO DEPORTIVO EN EL DEPARTAMENTO DE ANTIOQUIA.</t>
  </si>
  <si>
    <t>LIGA ANTIOQUEÑA DE TEJO</t>
  </si>
  <si>
    <t>165 DIAS</t>
  </si>
  <si>
    <t>CONVENIO PARA APOYAR LA PARTICIPACIÓN Y PREPARACIÓN EN EVENTOS DE CARÁCTER NACIONAL Y/O INTERNACIONAL DE LOS ATLETAS QUE CONFORMAN LA SELECCIÓN ANTIOQUIA, DE LA LIGA ANTIOQUEÑA DE ESGRIMA EN DESARROLLO DEL PROYECTO: FORTALECIMIENTO DEL PROGRAMA DE ALTOS LOGROS Y LIDERAZGO DEPORTIVO EN EL DEPARTAMENTO DE ANTIOQUIA.</t>
  </si>
  <si>
    <t>LIGA ANTIOQUEÑA DE ESGRIMA</t>
  </si>
  <si>
    <t>Prestación de servicios para el mantenimiento de la red LAN y WLAN de INDEPORTES ANTIOQUIA</t>
  </si>
  <si>
    <t>COMPUNETWORK RENTING S.A.S.</t>
  </si>
  <si>
    <t>603A</t>
  </si>
  <si>
    <t>Adquisición de equipos para la renovación tecnológica de INDEPORTES ANTIOQUIA</t>
  </si>
  <si>
    <t>UNIPLES S.A.</t>
  </si>
  <si>
    <t>ORDEN DE COMPRA 
113256</t>
  </si>
  <si>
    <t>https://www.colombiacompra.gov.co/tienda-virtual-del-estado-colombiano/ordenes-compra/113256</t>
  </si>
  <si>
    <t>603C</t>
  </si>
  <si>
    <t>MICRONET SAS</t>
  </si>
  <si>
    <t>ORDEN DE 
COMPRA 
113255</t>
  </si>
  <si>
    <t>https://www.colombiacompra.gov.co/tienda-virtual-del-estado-colombiano/ordenes-compra/113255</t>
  </si>
  <si>
    <t>Prestación de servicios para el hosting, mantenimiento, soporte, mesa de ayuda,
acompañamiento técnico y horas de servicio de SICOF - ERP.</t>
  </si>
  <si>
    <t xml:space="preserve">ADA S.AS </t>
  </si>
  <si>
    <t>058</t>
  </si>
  <si>
    <t>PRESTACION DE SERVICIOS PROFESIONALES PARA EL ACOMPAÑAMIENTO Y APOYO JURÍDICO DE LOS TRAMITES REQUERIDOS POR LOS ORGANISMOS DEPORTIVOS</t>
  </si>
  <si>
    <t xml:space="preserve">Subgerencia de Altos logros y deporte asociado </t>
  </si>
  <si>
    <t>GUSTAVO ADOLFO GOMEZ ECHEVERRY</t>
  </si>
  <si>
    <t>163 DIAS</t>
  </si>
  <si>
    <t>Prestación de servicios profesionales para el acompañamiento y apoyo jurídico de los tramites requeridos por los organismos deportivos.</t>
  </si>
  <si>
    <t>ANA MARIA OROZCO MONSALVE</t>
  </si>
  <si>
    <t>Prestación de servicios profesionales de apoyo a la gestión de la subgerencia de deporte asociado y altos logros en el acompañamiento en campo a los diferentes eventos dónde se promueva la imagen institucional y en los eventos de preparación y competencias en el marco de los juegos nacionales y paranacionales.</t>
  </si>
  <si>
    <t>10,000,000 Gastos de desplazsamiento</t>
  </si>
  <si>
    <t>164 DIAS</t>
  </si>
  <si>
    <t>Prestación de servicios profesionales especializados de apoyo a las actividades jurídicas para la participación del departamento de Antioquia en los XXII Juegos Deportivos Nacionales y VI Juegos Deportivos Paranacionales 2023.</t>
  </si>
  <si>
    <t xml:space="preserve">DAYANA GALEANO </t>
  </si>
  <si>
    <t xml:space="preserve">adicion gastos desplazamiento y modificación clausula de forma de pago </t>
  </si>
  <si>
    <t>Prestación de servicios profesionales especializados de apoyo a la coordinación de las actividades jurídicas para la participación del departamento de Antioquia en los XXII Juegos Deportivos Nacionales y VI Juegos Deportivos Paranacionales 2023.</t>
  </si>
  <si>
    <t>CESAR AUGUSTO OROZCO MUÑOZ</t>
  </si>
  <si>
    <t>Prestación de Servicios Profesionales de Apoyo a la Gestión de la oficina de Medicina Deportiva en la atención de atletas y para-atletas priorizados por la entidad en el área de nutrición, para asegurar el adecuado estado nutricional de los deportistas, con el propósito de contribuir al mejoramiento de la salud y su rendimiento deportivo.</t>
  </si>
  <si>
    <t>DANIEL LONDOÑO VELASQUEZ</t>
  </si>
  <si>
    <t>HUGO HERNANDO HOYOS GARCIA</t>
  </si>
  <si>
    <t>162 DIAS</t>
  </si>
  <si>
    <t xml:space="preserve">Prestación   de servicios de un monitor para apoyar la preparación técnico-táctica, teórica y condicional de los atletas de esquí náutico para la preparación y   partición en los juegos deportivos nacionales.   </t>
  </si>
  <si>
    <t xml:space="preserve">ALEXANDER OCAMPO ZULUAGA </t>
  </si>
  <si>
    <t>148 DIAS</t>
  </si>
  <si>
    <t>INDEPORTES ANTIOQUIA HACE ENTREGA REAL Y MATERIAL AL FONDO DE EMPLEADOS DEL DEPORTE ANTIOQUEÑO-FEDAN, A TÍTULO DE COMODATO, PARA SU USO GRATUITO Y CON CARGO A RESTITUIRLO, UNA OFICINA UBICADA EN LA SEDE PRINCIPAL DE INDEPORTES ANTIOQUIA.</t>
  </si>
  <si>
    <t>GERENCIA</t>
  </si>
  <si>
    <t>COMODATO</t>
  </si>
  <si>
    <t>FEDAN</t>
  </si>
  <si>
    <t>COMODATO $ 64.046.396</t>
  </si>
  <si>
    <t>043</t>
  </si>
  <si>
    <t>2 AÑOS</t>
  </si>
  <si>
    <t>Prestación de servicios profesionales para el apoyo en los Sistemas de Gestión y el Modelo Integrado de Planeación de Indeportes Antioquia</t>
  </si>
  <si>
    <t>WILLER ALBERTO NARANJO GUARIN</t>
  </si>
  <si>
    <t>PRESTACIÓN DE SERVICIOS PROFESIONALES COMO APOYO A LA GESTIÓN EN EL ACOMPAÑAMIENTO DE LA SELECCIÓN DE DEPORTISTAS DE FÚTBOL 11, FÚTBOL SALA Y FÚTBOL DE SALÓN EN LOS MUNICIPIOS DEL DEPARTAMENTO DE ANTIOQUIA QUE PARTICIPEN EN LOS JUEGOS DEL SECTOR EDUCATIVO.</t>
  </si>
  <si>
    <t>FRANKLIN HERNAN AREVALO GUERRERO modificado el 07 de diciembre de 2023</t>
  </si>
  <si>
    <t>PRESTACIÓN DE SERVICIOS PROFESIONALES COMO APOYO A LA GESTIÓN EN EL ACOMPAÑAMIENTO DE LA SELECCIÓN DE DEPORTISTAS DE BALONCESTO EN LOS MUNICIPIOS DEL DEPARTAMENTO DE ANTIOQUIA QUE PARTICIPEN EN LOS JUEGOS DEL SECTOR EDUCATIVO.</t>
  </si>
  <si>
    <t>160 DIAS</t>
  </si>
  <si>
    <t>PRESTACIÓN DE SERVICIOS PROFESIONALES COMO APOYO A LA GESTIÓN EN EL ACOMPAÑAMIENTO DE LA SELECCIÓN DE DEPORTISTAS DE VOLEIBOL EN LOS MUNICIPIOS DEL DEPARTAMENTO DE ANTIOQUIA QUE PARTICIPEN EN LOS JUEGOS DEL SECTOR EDUCATIVO</t>
  </si>
  <si>
    <t>PRESTACIÓN DE SERVICIOS TÉCNICOS COMO APOYO A LA GESTIÓN EN EL ACOMPAÑAMIENTO DE LA SELECCIÓN DE DEPORTISTAS DE BALONCESTO EN LOS MUNICIPIOS DEL DEPARTAMENTO DE ANTIOQUIA QUE PARTICIPEN EN LOS JUEGOS DEL SECTOR EDUCATIVO.</t>
  </si>
  <si>
    <t>JUAN CARLOS GOMEZ CARDENAS</t>
  </si>
  <si>
    <t>156 DIAS</t>
  </si>
  <si>
    <t>PRESTACIÓN DE SERVICIOS PROFESIONALES PARA REALIZAR LA ESTRATEGIA DE COMUNICACIÓN ENFOCADA EN FORTALECER ANTIOQUIA EN BICI, MEJORAR EL POSICIONAMIENTO Y PROMOCIONAR LOS PROYECTOS DEL PROGRAMA Y LA ORDENANZA 018 DE 2018.</t>
  </si>
  <si>
    <t xml:space="preserve">Susana Torres Arenas </t>
  </si>
  <si>
    <t>PRESTACIÓN DE SERVICIOS PROFESIONALES COMO APOYO A LA GESTIÓN Y EL ACOMPAÑAMIENTO EN LA SELECCIÓN DE DEPORTISTAS DE FÚTBOL 11, FÚTBOL SALA Y FÚTBOL DE SALÓN EN LOS MUNICIPIOS DEL DEPARTAMENTO DE ANTIOQUIA QUE PARTICIPEN EN LOS JUEGOS DEL SECTOR EDUCATIVO</t>
  </si>
  <si>
    <t>5 MESES Y 6 DIAS</t>
  </si>
  <si>
    <t>Prestación de Servicios Profesionales de Apoyo a la Gestión de la oficina de Medicina Deportiva en la atención de atletas y para-atletas priorizados por la entidad en el área de psicología y en los procesos académicos e investigativos de Medicina Deportiva y ciencias aplicadas al deporte</t>
  </si>
  <si>
    <t xml:space="preserve">SONIA PATRICIA MARIN ESCOBAR </t>
  </si>
  <si>
    <t>5 MESES Y 5 DIAS</t>
  </si>
  <si>
    <t>Convenio para apoyar la participación y preparación en eventos de carácter nacional y/o internacional de los Atletas que conforman la Selección Antioquia, de la Liga de Béisbol de Antioquia en desarrollo del proyecto: fortalecimiento del Programa de Altos Logros y Liderazgo Deportivo en el Departamento de Antioquia.</t>
  </si>
  <si>
    <t xml:space="preserve">LIGA DE BEISBOL </t>
  </si>
  <si>
    <t>062</t>
  </si>
  <si>
    <t>Prestación de servicios profesionales especializados para el desarrollo de las herramientas de analítica de resultados deportivos y seguimiento en la participación de eventos multideportivos, Juegos Deportivos Nacionales y Paranacionales 2023.</t>
  </si>
  <si>
    <t xml:space="preserve">DAVID ORLANDO GOMEZ ACOSTA </t>
  </si>
  <si>
    <t>Prestación de servicios profesionales de apoyo a la gestión de la Oficina de Medicina Deportiva en el área de fisioterapia en la atención de los diferentes procesos de reeducación gestual deportiva de atletas y para-atletas apoyados por la entidad</t>
  </si>
  <si>
    <t xml:space="preserve">MERCEDITAS LOAIZA SUAREZ </t>
  </si>
  <si>
    <t>4 MESES Y 23 DIAS</t>
  </si>
  <si>
    <t xml:space="preserve">Realizar la fumigación a las Sedes de INDEPORTES ANTIOQUIA  </t>
  </si>
  <si>
    <t xml:space="preserve">ECO KONTROL MIP  </t>
  </si>
  <si>
    <t>057</t>
  </si>
  <si>
    <t>087</t>
  </si>
  <si>
    <t>603B</t>
  </si>
  <si>
    <t xml:space="preserve">NUEVA ERA SOLUCIONES S.A.S.   </t>
  </si>
  <si>
    <t>Orden de compra 114051</t>
  </si>
  <si>
    <t>https://www.colombiacompra.gov.co/tienda-virtual-del-estado-colombiano/ordenes-compra/114051</t>
  </si>
  <si>
    <t>CONVENIO PARA APOYAR LA PARTICIPACIÓN Y PREPARACIÓN EN EVENTOS DE CARÁCTER NACIONAL Y/O INTERNACIONAL DE LOS ATLETAS QUE CONFORMAN LA SELECCIÓN ANTIOQUIA, DE LA LIGA ANTIOQUEÑA DE LEVANTAMIENTO DE PESAS EN DESARROLLO DEL PROYECTO: FORTALECIMIENTO DEL PROGRAMA DE ALTOS LOGROS Y LIDERAZGO DEPORTIVO EN EL DEPARTAMENTO DE ANTIOQUIA</t>
  </si>
  <si>
    <t>LIANPESAS</t>
  </si>
  <si>
    <t>066</t>
  </si>
  <si>
    <t xml:space="preserve">5 MESES Y 18 DIAS </t>
  </si>
  <si>
    <t>Prestación de servicios de apoyo logístico y operativo a la gestión de la oficina de Talento Humano, para desarrollar programas de servicios sociales que se relacionan con actividades deportivas, recreativas y vacacionales, artísticas y culturales; promoción y prevención de la salud y las actividades del plan de bienestar laboral de los servidores de INDEPORTES ANTIOQUIA.</t>
  </si>
  <si>
    <t xml:space="preserve">CAJA DE COMPENSACION FAMILIAR COMFAMA </t>
  </si>
  <si>
    <t>067</t>
  </si>
  <si>
    <t>4 MESES Y 15 DIAS</t>
  </si>
  <si>
    <t xml:space="preserve">ANDRES MUÑOZ GUZMAN </t>
  </si>
  <si>
    <t>GASTOS DE DESPLAAMIENTO  
$3.577.943
Supervisor principial inicial JOSE RAMIRO PALACIO ARANGO modificado el 06 de septiembre de 2023</t>
  </si>
  <si>
    <t>3 MESES Y 17 DIAS</t>
  </si>
  <si>
    <t>Subgerencia de fomento y desarrollo deportivo</t>
  </si>
  <si>
    <t>19 DIAS</t>
  </si>
  <si>
    <t>Prestación de servicios profesionales como apoyo a la gestión ambiental de los proyectos de La Subgerencia De Escenarios Deportivos Y Equipamientos de INDEPORTES ANTIOQUIA</t>
  </si>
  <si>
    <t xml:space="preserve">MARIA ALEJANDRA RENDÓN </t>
  </si>
  <si>
    <t>GASTOS DE DESPLAAMIENTO  
$2.520.184)</t>
  </si>
  <si>
    <t>4 MESES Y 22 DIAS</t>
  </si>
  <si>
    <t>PRESTACIÓN DE SERVICIOS PROFESIONALES PARA  APOYAR JURÍDICAMENTE A LA SUBGERENCIA DE ESCENARIOS DEPORTIVOS Y EQUIPAMIENTOS DE INDEPORTES ANTIOQUIA</t>
  </si>
  <si>
    <t>KELLY JOHANA MORENO MONCADA</t>
  </si>
  <si>
    <t>PRESTACIÓN DE SERVICIOS PROFESIONALES PARA ASESORAR Y DIRECCIONAR JURÍDICAMENTE A LA SUBGERENCIA DE ESCENARIOS DEPORTIVOS Y EQUIPAMIENTOS.</t>
  </si>
  <si>
    <t>MARTA LUCIA ACEVEDO PEREZ</t>
  </si>
  <si>
    <t>Realizar el mantenimiento preventivo y correctivo de los pozos de sedimentación y trampa de grasas y de los sistemas de aguas residuales de las sedes de INDEPORTES ANTIOQUIA</t>
  </si>
  <si>
    <t>Prestación de servicios</t>
  </si>
  <si>
    <t>SERVICIOS SEPTICOS E INDUSTRIALES DE COLOMBIA S.A.S-SERSEPCO</t>
  </si>
  <si>
    <t>65</t>
  </si>
  <si>
    <t>4 MESES Y 10 DIAS</t>
  </si>
  <si>
    <t>Suministro e instalación de puertas para INDEPORTES ANTIOQUIA</t>
  </si>
  <si>
    <t>Mínima Cuantía</t>
  </si>
  <si>
    <t>CONSTRUCCIONES MARIN HENAO S.A.S</t>
  </si>
  <si>
    <t>60</t>
  </si>
  <si>
    <t>4 MESES Y 20 DIAS</t>
  </si>
  <si>
    <t>PRESTACIÓN DE SERVICIOS TÉCNICOS PARA APOYAR EL DESARROLLO Y LA EJECUCIÓN DE LA INICIATIVA TALENTOS DE INDEPORTES ANTIOQUIA.</t>
  </si>
  <si>
    <t xml:space="preserve">FREDY ALMEIDA GALAN </t>
  </si>
  <si>
    <t>3 MESES Y 28 DIAS</t>
  </si>
  <si>
    <t>PRESTACIÓN DE SERVICIOS DE UN MONITOR PARA APOYAR LA PREPARACIÓN TÉCNICO-TÁCTICA, TEÓRICA Y CONDICIONAL DE LOS ATLETAS DE LA LIGA ANTIOQUEÑA DE ARQUERÍA DE LA MODALIDAD ARCO COMPUESTO.</t>
  </si>
  <si>
    <t>JOHAN CAMILO RODRIGUEZ OLIVEROS</t>
  </si>
  <si>
    <t>3 MESES Y 25 DIAS</t>
  </si>
  <si>
    <t>PRESTACIÓN DE SERVICIOS DE APOYO A LA GESTIÓN EN LOS PROCESOS FINANCIEROS DE LAS SUBGERENCIAS DE ESCENARIOS DEPORTIVOS Y EQUIPAMIENTO Y DE DEPORTE ASOCIADO Y ALTOS LOGROS</t>
  </si>
  <si>
    <t xml:space="preserve">ADRIANA MARIA PATIÑO CAMPUZANO </t>
  </si>
  <si>
    <t>LISSINIA AIDE CASTRO VELASQUEZ</t>
  </si>
  <si>
    <t>5 MESES Y 19 DIAS</t>
  </si>
  <si>
    <t>PRESTACIÓN DE SERVICIOS DE UN AUXILIAR COMO APOYO A LA GESTIÓN Y EL ACOMPAÑAMIENTO EN LA SELECCIÓN DE DEPORTISTAS EN LOS MUNICIPIOS DE LAS SUBREGIONES DEL DEPARTAMENTO DE ANTIOQUIA QUE PARTICIPEN EN LOS JUEGOS DEL SECTOR EDUCATIVO.</t>
  </si>
  <si>
    <t>LEONARDO ALEXIS OSSA LOPEZ</t>
  </si>
  <si>
    <t xml:space="preserve">
1040735531</t>
  </si>
  <si>
    <t>Contrato de prestación de servicios profesionales y de apoyo a la gestión para apoyar el mejoramiento del Sistema de Gestión de la Calidad de INDEPORTES ANTIOQUIA mediante auditoría externa de seguimiento en cumplimiento de la norma ISO 9001:2015 y auditoría externa para la certificación de la huella de carbono y carbono neutralidad, en cumplimiento a la norma ISO 14064:2020</t>
  </si>
  <si>
    <t>SUBGERENCIA ADMINISTRATIVA Y FINANCIERA</t>
  </si>
  <si>
    <t>INSTITUTO COLOMBIANO DE NORMAS 
TÉCNICAS Y CERTIFICACIÓN ICONTEC, O ICONTEC O ICONTEC INTERNACIONAL</t>
  </si>
  <si>
    <t>$9.601.515 IVA INCLUIDO, 
para la certificación ISO 9001 
SE PRORROGÓ EL CONTRATO 
$8.482.320 IVA INCLUIDO, para la certificación de la huella de carbono.
$10.570.770 IVA INCLUIDO, para la certificación carbono neutro</t>
  </si>
  <si>
    <t>071</t>
  </si>
  <si>
    <t>Subgerencia de Fomento y Desarrollo Depotivo</t>
  </si>
  <si>
    <t>Prestación de Servicios Profesionales y de Apoyo a la Gestión</t>
  </si>
  <si>
    <t>CATALINA SOTO ALVAREZ</t>
  </si>
  <si>
    <t>$3.379.853</t>
  </si>
  <si>
    <t>GASTOS DE DESPLAZAMIENTO 
$4.000.000.</t>
  </si>
  <si>
    <t xml:space="preserve">Prestación de Servicios Profesionales de Apoyo a la Gestión de la oficina de Medicina Deportiva en la atención de atletas y para-atletas priorizados por la entidad en el área de psicología del entorno vital y competitivo y en los procesos académicos e investigativos de Medicina Deportiva y ciencias aplicadas al deporte. </t>
  </si>
  <si>
    <t>Medicina Deportiva / Subgerencia de Deporte Asociado y Altos Logros</t>
  </si>
  <si>
    <t>JENIFFER TATIANA GARCIA DE LEON</t>
  </si>
  <si>
    <t>$6.879.081</t>
  </si>
  <si>
    <t>Prestación de servicios de apoyo para dar cumplimiento a los lineamientos requeridos por MIPG y gobierno en línea, en atención a la política de Servicio al Ciudadano de INDEPORTES ANTIOQUIA</t>
  </si>
  <si>
    <t>DANIELA HINCAPIÉ QUINTERO</t>
  </si>
  <si>
    <t>$4.191.468</t>
  </si>
  <si>
    <t>3 MESES Y 24 DIAS</t>
  </si>
  <si>
    <t>PRESTACIÓN DE SERVICIOS PROFESIONALES ESPECIALIZADOS DE APOYO A LA GESTIÓN EN EL ACOMPAÑAMIENTO JURIDICO A LA GERENCIA DE INDEPORTES ANTIOQUIA</t>
  </si>
  <si>
    <t>Gerencia</t>
  </si>
  <si>
    <t>JUANITA MARÍA VALLEJO QUINTERO</t>
  </si>
  <si>
    <t>$10.359.658</t>
  </si>
  <si>
    <t>LAURA ORTIZ GONZALEZ</t>
  </si>
  <si>
    <t>CONVENIO CON LA LIGA ANTIOQUEÑA DE KARATE DO PARA APOYAR LA EJECUCIÓN DEL EVENTO “III – CAMPEONATO NACIONAL INTERLIGAS E INTERCLUBES EN LAS CATEGORÍAS SENIOR, JUVENIL, PREINFANTIL, EL CUAL SE LLEVARÁ A CABO EN MEDELLÍN” Y DE ESTA MANERA, CONTRIBUIR AL DESARROLLO DEL PROYECTO: FORTALECIMIENTO DEL PROGRAMA ALTOS LOGROS Y LIDERAZGO DEPORTIVO, EN ARAS DE CONSOLIDAR EL POSICIONAMIENTO DEL DEPORTE ANTIOQUEÑO A NIVEL NACIONAL E INTERNACIONAL.</t>
  </si>
  <si>
    <t>Subgerencia de Deporte Asociado y Altos Logros</t>
  </si>
  <si>
    <t>LIGA ANTIOQUEÑA DE KARATE DO</t>
  </si>
  <si>
    <t>890984432-1</t>
  </si>
  <si>
    <t>75</t>
  </si>
  <si>
    <t>20 DIAS</t>
  </si>
  <si>
    <t>CONVENIO CON LA LIGA ANTIOQUEÑA DE ACTIVIDADES SUBACUÁTICAS, PARA EL FORTALECIMIENTO DEL POTENCIAL DEPORTIVO EN EL DEPARTAMENTO DE ANTIOQUIA.</t>
  </si>
  <si>
    <t>LIGA ANTIOQUEÑA DE ACTIVIDADES SUBACUÁTICAS</t>
  </si>
  <si>
    <t>800183125-9</t>
  </si>
  <si>
    <t>Suministrar elementos para los botiquines en el marco del Sistema de Seguridad y Salud en el Trabajo de INDEPORTES ANTIOQUIA</t>
  </si>
  <si>
    <t xml:space="preserve">Mínima Cuantía </t>
  </si>
  <si>
    <t>CRISTIAN SANTIAGO CAMARGO AHUMADA </t>
  </si>
  <si>
    <t>71</t>
  </si>
  <si>
    <t>Compra de materiales de ferretería y equipos eléctricos y electrónicos para INDEPORTES ANTIOQUIA.</t>
  </si>
  <si>
    <t>UT SOLUCIÓN FERRETERA PARA COLOMBIA</t>
  </si>
  <si>
    <t>Orden de compra 115884</t>
  </si>
  <si>
    <t>https://www.colombiacompra.gov.co/tienda-virtual-del-estado-colombiano/ordenes-compra/115884</t>
  </si>
  <si>
    <t>CONVENIO PARA APOYAR LA PARTICIPACIÓN Y PREPARACIÓN EN EVENTOS DE CARÁCTER NACIONAL Y/O INTERNACIONAL DE LOS ATLETAS QUE CONFORMAN LA SELECCIÓN ANTIOQUIA, DE LA LIGA DE TENIS DE CAMPO DE ANTIOQUIA EN DESARROLLO DEL PROYECTO: FORTALECIMIENTO DEL PROGRAMA DE ALTOS LOGROS Y LIDERAZGO DEPORTIVO EN EL DEPARTAMENTO DE ANTIOQUIA.</t>
  </si>
  <si>
    <t xml:space="preserve">LIGA DE TENIS DE CAMPO </t>
  </si>
  <si>
    <t>3 MESES Y 5 DIAS</t>
  </si>
  <si>
    <t>PRESTACIÓN DE SERVICIOS DE APOYO A LA GESTIÓN PARA LA SOCIALIZACIÓN Y COMUNICACIÓN DE LOS PROYECTOS DEL PROGRAMA ANTIOQUIA EN BICI Y LA ORDENANZA 018 DE 2018 EN EL DEPARTAMENTO</t>
  </si>
  <si>
    <t xml:space="preserve">Subgerencia de Fomento y Desarrollo </t>
  </si>
  <si>
    <t xml:space="preserve">JULIANA VARGAS SOTO </t>
  </si>
  <si>
    <t>3 MESES Y 11 DIAS</t>
  </si>
  <si>
    <t>Contratar la adquisición de la póliza de Accidentes Personales requerida para amparar y proteger la integridad física de los Atletas y Para-Atletas de alto rendimiento de las diferentes disciplinas, vinculados a los organismos deportivos que representan al departamento de Antioquia y al país en los eventos de carácter nacional e internacional</t>
  </si>
  <si>
    <t>Seguros</t>
  </si>
  <si>
    <t>MAPFRE SEGUROS GENERALES DE COLOMBIA S.A.</t>
  </si>
  <si>
    <t>12 MESES Y 1 DIA</t>
  </si>
  <si>
    <t>Adquisición de implementación deportiva y recreativa para los proyectos de la Subgerencia de Fomento y Desarrollo Deportivo para el fortalecimiento del deporte y la recreación en el Departamento de Antioquia. Lote 1</t>
  </si>
  <si>
    <t xml:space="preserve">EFFORT COLOMBIA S.A.S </t>
  </si>
  <si>
    <t xml:space="preserve">LOTE 1 ESCUELAS </t>
  </si>
  <si>
    <t xml:space="preserve">40 DIAS </t>
  </si>
  <si>
    <t>987B</t>
  </si>
  <si>
    <t>Adquisición de implementación deportiva y recreativa para los proyectos de la Subgerencia de Fomento y Desarrollo Deportivo para el fortalecimiento del deporte y la recreación en el Departamento de Antioquia. Lote 2 y 3</t>
  </si>
  <si>
    <t>INSUDEPORTES  S.A.S</t>
  </si>
  <si>
    <t xml:space="preserve">LOTE 2 RECREACION </t>
  </si>
  <si>
    <t>987C</t>
  </si>
  <si>
    <t>LOTE 3 JUEGOS</t>
  </si>
  <si>
    <t>Mantenimiento de la Villa Náutica de Guatapé / Mantenimiento Neiva 80 / Mantenimiento, adecuación y construcción de la sede principal de INDEPORTES ANTIOQUIA</t>
  </si>
  <si>
    <t xml:space="preserve">Obra Pública </t>
  </si>
  <si>
    <t>CONSORCIO ING SAFKA</t>
  </si>
  <si>
    <t>060</t>
  </si>
  <si>
    <t>Interventoría técnica, ambiental, administrativa, financiera, social, seguridad en el trabajo y legal del Mantenimiento de la Villa Náutica de Guatapé / Mantenimiento Neiva 80 / Mantenimiento, adecuación y construcción de la sede principal de INDEPORTES ANTIOQUIA.</t>
  </si>
  <si>
    <t>CONCURSO DE MERITOS</t>
  </si>
  <si>
    <t>Interventoria</t>
  </si>
  <si>
    <t>ESTRUCTURAS INTERVENTORIAS Y PROYECTOS S.A.S</t>
  </si>
  <si>
    <t xml:space="preserve">	Prestación de servicios para la capacitación técnica y metodológica en hidrofitness y natación y sus sistemas de entrenamiento, a instructores y entrenadores adscritos a los organismos deportivos del Departamento de Antioquia</t>
  </si>
  <si>
    <t xml:space="preserve">Prestación de servicios profesionales y de apoyo a la gestión </t>
  </si>
  <si>
    <t>LIGA ANTIOQUEÑA DE NATACION</t>
  </si>
  <si>
    <t>CONVENIO PARA APOYAR LA PARTICIPACIÓN Y PREPARACIÓN EN EVENTOS DE CARÁCTER NACIONAL Y/O INTERNACIONAL DE LOS ATLETAS QUE CONFORMAN LA SELECCIÓN ANTIOQUIA, DE LA LIGA ECUESTRE DE ANTIOQUIA EN DESARROLLO DEL PROYECTO: FORTALECIMIENTO DEL PROGRAMA DE ALTOS LOGROS Y LIDERAZGO DEPORTIVO EN EL DEPARTAMENTO DE ANTIOQUIA.</t>
  </si>
  <si>
    <t>Subgerencia De Deporte Asociado y Altos Logros</t>
  </si>
  <si>
    <t>LIGA ECUESTRE DE ANTIOQUIA</t>
  </si>
  <si>
    <t>2 MESES Y 20 DIAS</t>
  </si>
  <si>
    <t xml:space="preserve">COMPRA Y SUMINISTRO DE MATERIALES Y REACTIVOS PARA EL FUNCIONAMIENTO DEL LABORATORIO CLÍNICO DE LA ASESORÍA DE MEDICINA DEPORTIVA Y CIENCIAS APLICADAS DE INDEPORTES ANTIOQUIA </t>
  </si>
  <si>
    <t xml:space="preserve">Suministro </t>
  </si>
  <si>
    <t>HUMMALAB S.A.S</t>
  </si>
  <si>
    <t>DIANA CATALINA MONSALVE LOPEZ</t>
  </si>
  <si>
    <t>CONTRATO DE PRESTACIÓN DE SERVICIOS PROFESIONALES DE APOYO A LA GESTIÓN PARA LA COORDINACIÓN DE CONTENIDO PERIODÍSTICO, FOTOGRÁFICO Y ESTADÍSTICO SOBRE EL CRECIMIENTO DEL CICLISMO EN EL DEPARTAMENTO DE ANTIOQUIA</t>
  </si>
  <si>
    <t xml:space="preserve">Subgerencia de Fomento y Desarrollo Deportivo </t>
  </si>
  <si>
    <t>JOHN JAIME OSORIO OSORIO</t>
  </si>
  <si>
    <t>PRESTACIÓN DE SERVICIOS PROFESIONALES PARA LA REPRESENTACIÓN JUDICIAL Y EXTRAJUDICIAL DE LOS PROCESOS DE INDEPORTES ANTIOQUIA.</t>
  </si>
  <si>
    <t xml:space="preserve">LADY JULIANA GUEVARA FLOREZ </t>
  </si>
  <si>
    <t>2 MESES Y 7 DIAS</t>
  </si>
  <si>
    <t>Prestación de servicios para la planeación y ejecución del mega evento "Carrera de la Familia 2023" de la Subgerencia de Fomento y Desarrollo Deportivo.</t>
  </si>
  <si>
    <t xml:space="preserve">Subgerencia de Fomentos y Desarrollo Deportivo </t>
  </si>
  <si>
    <t>47 DIAS</t>
  </si>
  <si>
    <t>Contrato de prestación de servicios profesionales de apoyo a la gestión, para apoyar desde el enfoque financiero y contable el proceso de gestión administrativa de los recursos, de la Subgerencia Administrativa y Financiera de INDEPORTES ANTIOQUIA</t>
  </si>
  <si>
    <t xml:space="preserve">Subgerencia Administrativa y Financiera </t>
  </si>
  <si>
    <t>Prestación de servicios profesionales en temas jurídicos para apoyar la gestión de la Subgerencia Administrativa y Financiera.</t>
  </si>
  <si>
    <t xml:space="preserve">DEISY BLACINA SALDARRIAGA RODRIGUEZ </t>
  </si>
  <si>
    <t>REALIZAR EL MANTENIMIENTO PREVENTIVO DE LOS EQUIPOS DEL ÁREA DE FISIOLOGÍA DE MEDICINA DEPORTIVA</t>
  </si>
  <si>
    <t>SYCO INGENIERIA S.A.S</t>
  </si>
  <si>
    <t xml:space="preserve">1 mes y 15 dias </t>
  </si>
  <si>
    <t>REALIZAR EL MANTENIMIENTO PREVENTIVO DE LOS EQUIPOS DEL ÁREA DE MEDICINA, ENFERMERÍA, NUTRICIÓN Y PSICOLOGÍA DE MEDICINA DEPORTIVA</t>
  </si>
  <si>
    <t xml:space="preserve">GEMIMEB S.A.S </t>
  </si>
  <si>
    <t>Recarga y suministro elementos complementarios para extintores de las sedes de Indeportes Antioquia</t>
  </si>
  <si>
    <t>COMPREBUCE S.A.S</t>
  </si>
  <si>
    <t>87</t>
  </si>
  <si>
    <t>1 MES Y 24 DIAS</t>
  </si>
  <si>
    <t xml:space="preserve"> Adquisición de accesorios para equipo de cómputo de la Gerencia de INDEPORTES ANTIOQUIA</t>
  </si>
  <si>
    <t xml:space="preserve">EQUIPARO S.A.S </t>
  </si>
  <si>
    <t>089</t>
  </si>
  <si>
    <t>5 DIAS HABILES</t>
  </si>
  <si>
    <t>prestación de servicios para realizar el programa de arqueología preventiva "Fase de implementación del plan de manejo arqueológico general y las nuevas exploraciones de obra en sus etapas de campo y laboratorios ante el ICANH</t>
  </si>
  <si>
    <t>CORPORACIÓN PARA INVESTIGACIONES Y ESTUDIOS EN SOCIEDAD PATRIMONIO AMBIENTE E HISTORIA</t>
  </si>
  <si>
    <t>092</t>
  </si>
  <si>
    <t>1 MES Y 23 DIAS</t>
  </si>
  <si>
    <t>ADQUISICIÓN DE IMPLEMENTOS DEPORTIVOS PARA LA PUESTA EN MARCHA DEL PROYECTO LA BICIESCUELA INFANTIL ANTIOQUIA EN BICI PARA LA PROMOCIÓN DEL USO DE LA BICICLETA EN EL MARCO DE LA POLÍTICA PÚBLICA</t>
  </si>
  <si>
    <t xml:space="preserve">Selección Abreviada mediante Subasta Inversa </t>
  </si>
  <si>
    <t>INVERSIONES Y SUMINISTROS RL S.A.S</t>
  </si>
  <si>
    <t>082</t>
  </si>
  <si>
    <t>10 dias calendario</t>
  </si>
  <si>
    <t>Contrato de prestación de servicios, para apoyar la Gestión del archivo de contratos físico y digital de Indeportes Antioquia</t>
  </si>
  <si>
    <t>JULIAN ESTEBAN BASTIDAD</t>
  </si>
  <si>
    <t>1 MES Y 21 DIAS</t>
  </si>
  <si>
    <t xml:space="preserve">DIEGO ANTONIO SALAZAR TEJADA </t>
  </si>
  <si>
    <t>Contrato de prestación de servicios profesionales para el apoyo a la gestión del área administrativa en los juegos Nacionales y Paranacionales 2023 de INDEPORTES ANTIOQUIA</t>
  </si>
  <si>
    <t>MONICA MARIA ORTIZ CANO</t>
  </si>
  <si>
    <t>GASTOS DE DESPLAZAMIENTO $3,158,100</t>
  </si>
  <si>
    <t>Contrato de prestación de servicios de un profesional para la gestión y acompañamiento de la logística técnica y administrativa de los juegos Nacionales y Paranacionales 2023</t>
  </si>
  <si>
    <t>Prestación de servicios profesionales en psicología para el acompañamiento de los atletas que representarán a Antioquia en los Juegos Deportivos Nacionales y Paranacionales 2023</t>
  </si>
  <si>
    <t xml:space="preserve">ESTEBAN YEPES OCHOA </t>
  </si>
  <si>
    <t>GASTOS DE DESPLAZAMIENTO 
POR $1.742.400</t>
  </si>
  <si>
    <t>16 DIAS</t>
  </si>
  <si>
    <t xml:space="preserve">DIEGO FERNANDO OSORIO </t>
  </si>
  <si>
    <t>Prestación de servicios profesionales en fisioterapia para acompañar la atención de los atletas y sus procesos de rehabilitación y recuperación durante la participación de Antioquia en los Juegos Deportivos Nacionales y Paranacionales 2023.</t>
  </si>
  <si>
    <t xml:space="preserve">JULIAN STIVEN GÓMEZ CASTRO </t>
  </si>
  <si>
    <t xml:space="preserve">MANUELA CUARTA PATIÑO </t>
  </si>
  <si>
    <t>JUAN ESTEBAN GUZMAN BEDOYA</t>
  </si>
  <si>
    <t>Prestación de servicios profesionales en medicina para apoyar la atención de la salud general y deportiva de los atletas que por Antioquia nos representarán en los Juegos Deportivos Nacionales y Paranacionales 2023.</t>
  </si>
  <si>
    <t>CAMILO ESCOBAR OROZCO</t>
  </si>
  <si>
    <t>ANA MARIA BETANCUR SANCHEZ</t>
  </si>
  <si>
    <t xml:space="preserve">DANIEL GOMEZ GALINDO </t>
  </si>
  <si>
    <t>VALENTINA RAMÍREZ MARÍN</t>
  </si>
  <si>
    <t>NATALIA VARGAS GRISALES</t>
  </si>
  <si>
    <t>JUAN CARLOS GÓMEZ RIOS</t>
  </si>
  <si>
    <t>DUVAN ALEXIS GÓMEZ CASTRO</t>
  </si>
  <si>
    <t>Prestación de servicios de apoyo a la gestión en masoterapia para el acompañamiento de los atletas y sus procesos de recuperación de post fatiga durante la participación de Antioquia en los Juegos Deportivos Nacionales y Paranacionales 2023.</t>
  </si>
  <si>
    <t>ANA SOFIA ALVAREZ VILLA</t>
  </si>
  <si>
    <t>GASTOS DE DESPLAZAMIENTO 
POR $1.346.400</t>
  </si>
  <si>
    <t>17 DIAS</t>
  </si>
  <si>
    <t>ANA LISETH HERRERA GÓMEZ</t>
  </si>
  <si>
    <t>NATALIA ACOSTA ARROVAYE</t>
  </si>
  <si>
    <t>MARIA CAMILA MOSCOSO ROLDAN</t>
  </si>
  <si>
    <t>GASTOS DE DESPLAZAMIENTO 
POR $1.267.200</t>
  </si>
  <si>
    <t xml:space="preserve">SARA AGUDELO </t>
  </si>
  <si>
    <t>GASTOS DE DESPLAZAMIENTO 
POR $2.059.200</t>
  </si>
  <si>
    <t>26 DIAS</t>
  </si>
  <si>
    <t>DANIEL YESID HERNANDEZ GARCIA</t>
  </si>
  <si>
    <t xml:space="preserve">JOHAN ESTIVEN CALLE PINEDA </t>
  </si>
  <si>
    <t>CRISTINA JULIAN SANCHEZ</t>
  </si>
  <si>
    <t>JULIANA PELAEZ GONZALEZ</t>
  </si>
  <si>
    <t xml:space="preserve">SANTIAGO GALLEGO RINCON </t>
  </si>
  <si>
    <t>Contrato de prestación de servicios de apoyo profesional a la gestión del área social de la Subgerencia de Deporte Asociado y Altos Logros, en el acompañamiento de los atletas que participan en los Juegos Nacionales y Para nacionales de 2023.</t>
  </si>
  <si>
    <t xml:space="preserve">YURI NATALIA VELASQUEZ SUAZA </t>
  </si>
  <si>
    <t>GASTOS DE DESPLAZAMIENTO 
POR $2.958.005</t>
  </si>
  <si>
    <t>44 DIAS</t>
  </si>
  <si>
    <t>Contrato de prestación de servicios de apoyo profesional a la gestión del área social de la Subgerencia de Deporte Asociado y Altos Logros, en el acompañamiento de los atletas que participan en los Juegos Nacionales y Para nacionales de 2023</t>
  </si>
  <si>
    <t>OSCAR AUGUSTO BEDOYA GONZALEZ</t>
  </si>
  <si>
    <t>Adquisición de bonos de carbono para la compensación de la huella de carbono de Indeportes Antioquia.</t>
  </si>
  <si>
    <t>CO2CERO S.A.S.</t>
  </si>
  <si>
    <t>15 DIAS</t>
  </si>
  <si>
    <t xml:space="preserve">DANIELA SALAZAR AVENDAÑO </t>
  </si>
  <si>
    <t xml:space="preserve">51 DIAS </t>
  </si>
  <si>
    <t>CONTRATO INTERADMINISTRATIVO DE MANDATO SIN REPRESENTACIÓN PARA INTERVENTORÍA Y EL SUMINISTRO E INSTALACIÓN DE SEÑALÉTICA VERTICAL Y HORIZONTAL EN LA RED VIAL A CARGO DEL DEPARTAMENTO DE ANTIOQUIA</t>
  </si>
  <si>
    <t xml:space="preserve">Contrato interadministrativo </t>
  </si>
  <si>
    <t>RENTING DE ANTIOQUIA - RENTAN</t>
  </si>
  <si>
    <t>094</t>
  </si>
  <si>
    <t>1 MES Y 16 DIAS</t>
  </si>
  <si>
    <t>Adquisición de mobiliario de oficina para los puestos de trabajo de INDEPORTES ANTIOQUIA</t>
  </si>
  <si>
    <t>Subgerencia Administratia</t>
  </si>
  <si>
    <t xml:space="preserve">Subasta Inversa </t>
  </si>
  <si>
    <t xml:space="preserve">DANIEL ERNEY OCAMPO BOTERO - TAPICERIA APOLO </t>
  </si>
  <si>
    <t>079</t>
  </si>
  <si>
    <t>AUNAR ESFUERZOS Y CONSTITUIR UN FONDO ESPECIAL DE RECURSOS DESTINADOS AL RECONOCIMIENTO A LOS ATLETAS, PARATLETAS ENTRENADORES Y GUÍAS MEDALLISTAS DEL DEPARTAMENTO DE ANTIOQUIA EN LOS EN LOS XXII JUEGOS DEPORTIVOS NACIONALES Y VI PARANACIONALES 2023</t>
  </si>
  <si>
    <t>INSTITUTO PARA EL DESARROLLO DE ANTIOQUIA IDEA|</t>
  </si>
  <si>
    <t>IDEA APORTA $5,500,000,000
VALOR TOTAL CONVENIO: 6,405,000,000 Y APORTE EN ESPECIE $305,000,000</t>
  </si>
  <si>
    <t>3 MESES Y 15 DIAS</t>
  </si>
  <si>
    <t xml:space="preserve">FABIO ALEJANDRO MONTOYA AGUIRRE </t>
  </si>
  <si>
    <t>CONVENIO INTERADMINISTRATIVO PARA EL MANTENIMIENTO DE PISTA DE BICICROSS Y CANCHA DE VÓLEY PLAYA, EN LA ZONA URBANA DEL MUNICIPIO DE CHIGORODÓ-ANTIOQUIA</t>
  </si>
  <si>
    <t>MUNICIPIO DE CHIGORODÓ</t>
  </si>
  <si>
    <t>096</t>
  </si>
  <si>
    <t>CONVENIO INTERADMINISTRATIVO PARA EL MANTENIMIENTO DE ESCENARIOS DEPORTIVOS EN LA ZONA URBANA DEL MUNICIPIO DE APARTADÓ-ANTIOQUIA</t>
  </si>
  <si>
    <t>MUNICIPIO DE APARTADÓ</t>
  </si>
  <si>
    <t>Contrato de prestación de servicios profesionales para el apoyo a la gestión del área administrativa y logística en los juegos Nacionales y Paranacionales 2023 de INDEPORTES ANTIOQUIA.</t>
  </si>
  <si>
    <t>CARLOS MARIO OQUENDO RAMIREZ</t>
  </si>
  <si>
    <t>https://community.secop.gov.co/Public/Tendering/OpportunityDetail/Index?noticeUID=CO1.NTC.5196033&amp;isFromPublicArea=True&amp;isModal=False</t>
  </si>
  <si>
    <t>43 DIAS</t>
  </si>
  <si>
    <t>Contrato de prestación de servicios de un profesional para la gestión y acompañamiento de la logística técnica de los juegos Nacionales y Paranacionales 2023</t>
  </si>
  <si>
    <t>MARIANELA</t>
  </si>
  <si>
    <t>https://community.secop.gov.co/Public/Tendering/ContractNoticePhases/View?PPI=CO1.PPI.28434271&amp;isFromPublicArea=True&amp;isModal=False</t>
  </si>
  <si>
    <t>Prestación de servicios profesionales para determinar a través de dictamen pericial las causas que originaron la falla geológica evidenciada en la zona de intervención del escenario deportivo objeto del Convenio 429 de 2019, en el marco del proceso de controversias contractuales con radicado 05001233300020220097800 del Tribunal Administrativo de Antioquia Sala Primera</t>
  </si>
  <si>
    <t xml:space="preserve">JUAN PABLO HOYOS BEDOYA </t>
  </si>
  <si>
    <t>NO PAS COMITÉ POR SER PERSONA NATUARAL NO OBSTANTE FUE REVISADO POR LOS PROFESIONALES JURIDICOS 
Supervisor prinicial inicial ADRIANA MARIA PATIÑO CAMPUZANO modificado el 22 de noviembre de 2023</t>
  </si>
  <si>
    <t>1 MES Y 10 DIAS</t>
  </si>
  <si>
    <t>A</t>
  </si>
  <si>
    <t>Contrato Interadministrativo de mandato sin representación para el apoyo en el desarrollo administrativo, logístico y asistencial del evento Final de los Juegos Deportivos Departamentales 2023.</t>
  </si>
  <si>
    <t>Subgerencia de Fomento y Desarrollo</t>
  </si>
  <si>
    <t>INTERADMINISTRATIVO</t>
  </si>
  <si>
    <t>097</t>
  </si>
  <si>
    <t>Prestación de servicios de infraestructura tecnológica para INDEPORTES ANTIOQUIA.</t>
  </si>
  <si>
    <t>098</t>
  </si>
  <si>
    <t>37 DIAS</t>
  </si>
  <si>
    <t xml:space="preserve">CONTRATACIÓN DEL SERVICIO DE MANTENIMIENTO PREVENTIVO, PREDICTIVO Y/O CORRECTIVO DE LOS EQUIPOS DEL ÁREA DE ODONTOLOGÍA DE MEDICINA DEPORTIVA INDEPORTES ANTIOQUIA </t>
  </si>
  <si>
    <t>Mínima cuantía</t>
  </si>
  <si>
    <t xml:space="preserve">B.M.O LINE S.A.S  </t>
  </si>
  <si>
    <t>095</t>
  </si>
  <si>
    <t>18 DIAS</t>
  </si>
  <si>
    <t xml:space="preserve">RENOVACIÓN DE LAS LICENCIAS DE SOFTWARES DE CONTROL DE CALIDAD DE QUÍMICA Y HEMATOLOGÍA PARA EL LABORATORIO CLÍNICO DE INDEPORTES ANTIOQUIA” </t>
  </si>
  <si>
    <t xml:space="preserve">QUIK S.A.S. </t>
  </si>
  <si>
    <t>12 DIAS</t>
  </si>
  <si>
    <t>Efectuar el mantenimiento preventivo de los equipos e instrumental del Laboratorio Clínico de Indeportes Antioquia</t>
  </si>
  <si>
    <t>ADQUISICIÓN DE EQUIPOS DE FISIOTERAPIA PARA PROCESOS DE RECUPERACIÓN, POST LESIÓN, POST ENTRENAMIENTO Y POST COMPETENCIA PARA LOS DEPORTISTAS QUE REPRESENTAN EL DEPARTAMENTO DE ANTIOQUIA EN DIFERENTES EVENTOS.</t>
  </si>
  <si>
    <t>Compraventa</t>
  </si>
  <si>
    <r>
      <t>ZANNA SAS</t>
    </r>
    <r>
      <rPr>
        <b/>
        <sz val="11"/>
        <color rgb="FF000000"/>
        <rFont val="Segoe UI"/>
        <family val="2"/>
      </rPr>
      <t> </t>
    </r>
  </si>
  <si>
    <t>109</t>
  </si>
  <si>
    <t>80 DIAS</t>
  </si>
  <si>
    <t>PRORROGA</t>
  </si>
  <si>
    <t xml:space="preserve">2 MESES </t>
  </si>
  <si>
    <t>Prestación de servicios profesionales de apoyo a la gestión para acompañar a los para-atletas con discapacidad auditiva en la participación de Antioquia en los Juegos Deportivos Paranacionales 2023.</t>
  </si>
  <si>
    <t>Directa</t>
  </si>
  <si>
    <t>ALEXANDRA YANNET VALENCIA VELASQUEZ</t>
  </si>
  <si>
    <t>GASTOS DE DESPLAZAMIENTO 
$1.197.900</t>
  </si>
  <si>
    <t>11 dias</t>
  </si>
  <si>
    <t>MARCEL CRISTOPHER  GARCIA HERNANDEZ</t>
  </si>
  <si>
    <t>14 DIAS</t>
  </si>
  <si>
    <t>Prestación de servicios de apoyo a la gestión para acompañar a los para-atletas con discapacidad auditiva en la participación de Antioquia en los Juegos Deportivos Paranacionales 2023..</t>
  </si>
  <si>
    <t xml:space="preserve">CARLOS DAVID AREIZA MAZO </t>
  </si>
  <si>
    <t>GASTOS DE DESPLAZAMIENTO 
$552.000</t>
  </si>
  <si>
    <t>8 dias</t>
  </si>
  <si>
    <t>Convenio interadministrativo para la ejecución de las obras complementarias del patinódromo del municipio de Arboletes Antioquia.</t>
  </si>
  <si>
    <t xml:space="preserve">Convenio Interadministrativo </t>
  </si>
  <si>
    <t xml:space="preserve">Municipio de Arboletes </t>
  </si>
  <si>
    <t>102</t>
  </si>
  <si>
    <t>2 meses y 15 dias</t>
  </si>
  <si>
    <t>Renovación del licenciamiento ADOBE para Indeportes Antioquia</t>
  </si>
  <si>
    <t>PORTATIL S.A.S.</t>
  </si>
  <si>
    <t xml:space="preserve">Prestación de servicios juridicos especializados de apoyo a la gestión para apoyo al cierre y culminación de la gestión de la Gerencia de INDEPORTES ANTIOQUIA. </t>
  </si>
  <si>
    <t>PRESTACIÓN DE SERVICIOS PARA LA PROMOCIÓN DE EL USO DE LA BICICLETA EN EL DEPARTAMENTO DE ANTIOQUIA, EN EL MARCO DE LA ORDENANZA 21 DE 2023.</t>
  </si>
  <si>
    <t xml:space="preserve">Subgerencia  de Fomento y Desarrollo </t>
  </si>
  <si>
    <t xml:space="preserve">ORGULLO PAISA </t>
  </si>
  <si>
    <t>240,000,000</t>
  </si>
  <si>
    <t>103</t>
  </si>
  <si>
    <t xml:space="preserve">JULIETH VIVIANA MARIN ZAPATA </t>
  </si>
  <si>
    <t>24 DIAS</t>
  </si>
  <si>
    <t xml:space="preserve">NELSÓN PEREZ BOTERO </t>
  </si>
  <si>
    <t>ADQUISICIÓN DE MENAJE PARA LA DOTACIÓN DE LAS SEDES DE INDEPORTES ANTIOQUIA.</t>
  </si>
  <si>
    <t xml:space="preserve"> INDUSTRIA Y DOTACIONES ALRAMEC SAS</t>
  </si>
  <si>
    <t>091</t>
  </si>
  <si>
    <t>Prestación de servicios de apoyo a la gestión a la oficina de Medicina Deportiva para acompañar la atención de los atletas en el área de enfermería, durante la participación de Antioquia en los Juegos Deportivos Nacionales y Paranacionales 2023.</t>
  </si>
  <si>
    <t>MARIA SELENI BERMUDEZ BERMUDEZ</t>
  </si>
  <si>
    <t>GASTOS DE DESPLAZAMIENTO 
$475.200</t>
  </si>
  <si>
    <t>Realizar interventoría técnica, ambiental, administrativa, financiera, social, jurídica y en materia de seguridad y salud en el trabajo, al contrato de obra pública cuyo objeto es la adecuación de la cancha de fútbol ubicada en el predio carrera 11 no. 12-153 con matrícula no. 028-13509, del corregimiento de Puerto Venus del municipio de Nariño – Antioquia</t>
  </si>
  <si>
    <t xml:space="preserve">Prestación de servicios - interadmnistrativo </t>
  </si>
  <si>
    <t>MUNICIPIOS UNIDOS DEL SUR MUSA</t>
  </si>
  <si>
    <t>105</t>
  </si>
  <si>
    <t>Promover la identidad institucional de Indeportes Antioquia durante la realización del Festival de Festivales Baby Fútbol 2023.</t>
  </si>
  <si>
    <t>CORPORACION DEPORTIVA LOS PAISITAS</t>
  </si>
  <si>
    <t>REALIZAR EL MANTENIMIENTO PREVENTIVO Y CORRECTIVO PARA LOS EQUIPOS SYSMEX Y ROCHE DEL LABORATORIO CLÍNICO DE INDEPORTES ANTIOQUIA</t>
  </si>
  <si>
    <t>M&amp;M DIAGNOSTICS S.A.S.</t>
  </si>
  <si>
    <t>Ampliación de funcionalidades de análisis y transacciones del licenciamiento actual de ARCGIS ONLINE PARA PUBLICACIONES WEB que posee INDEPORTES ANTIOQUIA</t>
  </si>
  <si>
    <t>compraventa</t>
  </si>
  <si>
    <t xml:space="preserve">ESRI COLOMBIA S.A.S </t>
  </si>
  <si>
    <t>2 DIAS</t>
  </si>
  <si>
    <t>PRESTACIÓN DE SERVICIO DE CALIBRACIÓN A LOS EQUIPOS E INSTRUMENTAL DE MEDICINA DEPORTIVA DE INDEPORTES ANTIOQUIA</t>
  </si>
  <si>
    <t xml:space="preserve">DOXA INTERNACIONAL S.A.S.  </t>
  </si>
  <si>
    <t>100</t>
  </si>
  <si>
    <t>ADQUISICIÓN DEL SEGURO OBLIGATORIO DE ACCIDENTES DE TRANSITO- SOAT PARA LOS VEHICULOS DE INDEPORTES ANTIOQUIA</t>
  </si>
  <si>
    <t>COMPAÑIA MUNDIAL DE SEGUROS S.A.</t>
  </si>
  <si>
    <t>8 DIAS</t>
  </si>
  <si>
    <t>Renovación del licenciamiento del software HÉRCULES para la gestión deportiva de INDEPORTES ANTIOQUIA, bajo la modalidad SaaS.</t>
  </si>
  <si>
    <t>Información de Negocios y Procesos INP Ltda.</t>
  </si>
  <si>
    <t>10 DIAS</t>
  </si>
  <si>
    <t>COMPRA Y SUMINISTRO DE MATERIALES Y REACTIVOS PARA EL FUNCIONAMIENTO DE LOS EQUIPOS SYSMEX Y ROCHE PROPIOS DEL LABORATORIO CLÍNICO DE LA ASESORÍA DE MEDICINA DEPORTIVA Y CIENCIAS APLICADASDE INDEPORTES ANTIOQUI</t>
  </si>
  <si>
    <t xml:space="preserve">M&amp;M DIAGNOSTICS S.A.S. </t>
  </si>
  <si>
    <t xml:space="preserve"> Ejecutar Obras de adecuación de la cancha de fútbol ubicada en el predio Carrera 11 No. 12-153 con matricular No. 028-13509, del corregimiento de Puerto Venus del municipio de Nariño – Antioquia</t>
  </si>
  <si>
    <t>CONSORCIO ESCENARIOS 2023</t>
  </si>
  <si>
    <t>Renovación del licenciamiento OFFICE 365 para Indeportes Antioquia</t>
  </si>
  <si>
    <t>NIMBUTECH S.A.S.</t>
  </si>
  <si>
    <t>4 DIAS</t>
  </si>
  <si>
    <t>ADICIÓN AL ACTA EJECUTORIA 1 DEL CONVENIO MARCO N° 057 DE 2017 OBRAS MEDIDA CAUTELAR "AUNAR ESFUERZOS INSTITUCIONALES E INCORPORAR RECURSOS A ADMINISTRAR PARA LA EJECUCIÓN DEL PROYECTO CICLOINFRAESTRUCTURAS EN EL DEPARTAMENTO DE ANTIOQUIA</t>
  </si>
  <si>
    <t>SUBGERENCIA DE ESCENARIOS DEPORTIVOS Y EQUIPAMIENTO</t>
  </si>
  <si>
    <t xml:space="preserve">CONVENIO INTERADMINISTRAYTIVO </t>
  </si>
  <si>
    <t>INSTITUTO PARA EL DESARROLLO DE ANTIOQUIA IDEA</t>
  </si>
  <si>
    <t>Adición 1 y prórroga 1  al contrato 367 de 2021 cuyo objeto es: Contratar la adquisición de las pólizas de seguros requeridas para amparar y proteger las personas, los activos e intereses patrimoniales, los bienes muebles e inmuebles de INDEPORTES ANTIOQU</t>
  </si>
  <si>
    <t>SUBGERENCIA ALTOS LOGROS</t>
  </si>
  <si>
    <t>SEGUROS</t>
  </si>
  <si>
    <t>063</t>
  </si>
  <si>
    <t xml:space="preserve">Adición 2 y Prórroga 2  al contrato 432 de 2021 cuyo objeto es: Contratar un prestador de servicios médicos pre-hospitalarios para las sedes de Indeportes Antioquia ubicadas en el municipio de Medellín.
</t>
  </si>
  <si>
    <t xml:space="preserve">Subgerencia Administrativa y financiera </t>
  </si>
  <si>
    <t xml:space="preserve">ADICION y PRORROGA </t>
  </si>
  <si>
    <t xml:space="preserve">EMERMEDICA </t>
  </si>
  <si>
    <t>https://community.secop.gov.co/Public/Tendering/ContractNoticePhases/View?PPI=CO1.PPI.15171916&amp;isFromPublicArea=True&amp;isModal=False</t>
  </si>
  <si>
    <t>SIA</t>
  </si>
  <si>
    <t>442-2021/CONTRATACIÓN DE UNA EMPRESA QUE SUMINISTRE EL PERSONAL NECESARIO PARA LA PRESTACIÓN DE LOS SERVICIOS DE ASEO, OFICIOS VARIOS, MANTENIMIENTOS, PORTERÍA, RECEPCIONISTA, CAMARERÍA, SEGÚN CORRESPONDA, EN LAS INSTALACIONES DE INDEPORTES ANTIOQUIA Y SUS DIFERENTES SEDES</t>
  </si>
  <si>
    <t>Selección Abreviada Mediante Subasta Inversa  VF</t>
  </si>
  <si>
    <t xml:space="preserve">ASEAR SA ESP </t>
  </si>
  <si>
    <t>645 DIAS</t>
  </si>
  <si>
    <t>Adición 1 contrato 442-2021/Contratación de una empresa que suministre el personal necesario para la prestación de los servicios de aseo, oficios varios, mantenimientos, portería, recepcionista, camarería, según corresponda, en las instalaciones de Indeportes Antioquia y sus diferentes sedes</t>
  </si>
  <si>
    <t>3 MESES Y 10 DIAS</t>
  </si>
  <si>
    <t>Adición 2 Prorroga 1 contrato 442-2021/Contratación de una empresa que suministre el personal necesario para la prestación de los servicios de aseo, oficios varios, mantenimientos, portería, recepcionista, camarería, según corresponda, en las instalaciones de Indeportes Antioquia y sus diferentes sedes</t>
  </si>
  <si>
    <t>3 meses y 20 dias</t>
  </si>
  <si>
    <t>Adición 3 Prorroga 2 contrato 442-2021/Contratación de una empresa que suministre el personal necesario para la prestación de los servicios de aseo, oficios varios, mantenimientos, portería, recepcionista, camarería, según corresponda, en las instalaciones de Indeportes Antioquia y sus diferentes sedes</t>
  </si>
  <si>
    <t>43729757</t>
  </si>
  <si>
    <t xml:space="preserve">3 meses </t>
  </si>
  <si>
    <t>AUNAR ESFUERZOS Y CONSTITUIR UN FONDO ESPECIAL DE RECURSOS DESTINADOS AL DESARROLLO Y EJECUCIÓN DE LAS ACTIVIDADES EN EL ESCENARIO DEPORTIVO CANCHA INTERMUNICIPAL DEL SUR UBICADA EN LA CALLE 39 N°49 - 97 EN EL MUNICIPIO DE ITAGÜÍ, ANTIOQUIA.</t>
  </si>
  <si>
    <t>subgerencia de fomento y desarrollo deportivo</t>
  </si>
  <si>
    <t>MUNICIPIO DE ITAGUI
INSTITUTO PARA EL DESARROLLO DE ANTIOQUIA IDEA</t>
  </si>
  <si>
    <t>890980093
890980179</t>
  </si>
  <si>
    <t>056</t>
  </si>
  <si>
    <t>15 MESES</t>
  </si>
  <si>
    <t>552-2020/CONTRATO INTERADMINISTRATIVO DE ADMINISTRACIÓN DELEGADA PARA PRESTACIÓN DE LOS SERVICIOS DE VIGILANCIA Y SEGURIDAD PRIVADA REQUERIDOS PARA EL PERSONAL DE INDEPORTES ANTIOQUIA, SUS SEDES Y LOS CONTENIDOS DE ESTAS.</t>
  </si>
  <si>
    <t xml:space="preserve">ESU </t>
  </si>
  <si>
    <t>7 meses y 12 dias</t>
  </si>
  <si>
    <t>Adicion contrato: 552-2020/Contrato Interadministrativo de administración delegada para prestación de los servicios de vigilancia y seguridad privada requeridos para el personal de Indeportes Antioquia, sus sedes y los contenidos de estas.</t>
  </si>
  <si>
    <t>CONSTRUCCIÓN Y REHABILITACIÓN DE LAS OBRAS REQUERIDAS PARA PONER EN FUNCIONAMIENTO EL PARQUE METROPOLITANO DE DEPORTES A MOTOR TULIO OSPINA DEL MUNICIPIO DE BELLO, ANTIOQUIA.</t>
  </si>
  <si>
    <t xml:space="preserve">VF LICITACIÓN </t>
  </si>
  <si>
    <t>CONTRATO DE OBRA</t>
  </si>
  <si>
    <t>UNION TEMPORAL LA  ALPUJARRA</t>
  </si>
  <si>
    <t>ADICIÓN No. 2 AL CONTRATO 553 DE 2022 CUYO OBJETO ES "CONSTRUCCIÓN DE LAS OBRAS REQUERIDAS PARA PONER EN FUNCIONAMIENTO EL PARQUE METROPOLITANO DE DEPORTES TULIO OSPINA DEL MUNICIPIO DE BELLO, ANTIOQUIA"</t>
  </si>
  <si>
    <t>ADICIÓN No. 1 AL CONTRATO 553 DE 2022 CUYO OBJETO ES "CONSTRUCCIÓN DE LAS OBRAS REQUERIDAS PARA PONER EN FUNCIONAMIENTO EL PARQUE METROPOLITANO DE DEPORTES TULIO OSPINA DEL MUNICIPIO DE BELLO, ANTIOQUIA"</t>
  </si>
  <si>
    <t>UNION TEMPORAL LA ALPUJARRA</t>
  </si>
  <si>
    <t>SE ADICION Y SE PRORROGA HASTA EL 12 DE OCTUBRE DE 2023
MODIFICACIÓN 2 SE PRORROGÓ HASTA EL 12 DE NOVIEMBRE DE 2023</t>
  </si>
  <si>
    <t>42 dias</t>
  </si>
  <si>
    <t>SE ADICIONA Y PRORROGA HASTA EL 33 dias es decir hasta el 15 de diciembre</t>
  </si>
  <si>
    <t>1 mes y 12 dias</t>
  </si>
  <si>
    <t>PRESTACIÓN DE SERVICIOS PROFESIONALES PARA EL PROGRAMA DE ARQUEOLOGÍA PREVENTIVA, CUYA AUTORIZACIÓN DE INTERVENCIÓN ARQUEOLÓGICA ES LA NUMERO 8451 DE NOVIEMBRE 8 DE 2019 Y SUS RESPECTIVAS ADENDAS EXPEDIDA POR EL INSTITUTO COLOMBIANO DE ARQUEOLOGÍA E HISTORIA ICANH, PARA EL PROYECTO PARQUE METROPOLITANO TULIO OSPINA DE BELLO ANTIOQUIA.</t>
  </si>
  <si>
    <t xml:space="preserve"> CONCURSO DE MÉRITOS VF </t>
  </si>
  <si>
    <t>PROEZA INGENIERIA S.A.S</t>
  </si>
  <si>
    <t>059</t>
  </si>
  <si>
    <t>11 MESES 1 DIA</t>
  </si>
  <si>
    <t>ADICIÓN No. 1 AL CONVENIO 564 DE 2022 CUYO OBJETO ES "INTERVENTORÍA TÉCNICA, AMBIENTAL, ADMINISTRATIVA, FINANCIERA, SOCIAL, SEGURIDAD EN EL TRABAJO Y LEGAL A LA CONSTRUCCIÓN DE LAS OBRAS REQUERIDAS PARA PONER EN FUNCIONAMIENTO EL PARQUE METROPOLITANO DE D</t>
  </si>
  <si>
    <t xml:space="preserve">INTERVENTORIA </t>
  </si>
  <si>
    <t>71 dias</t>
  </si>
  <si>
    <t>Contrato 566 de 2022. Prestación de servicios de infraestructura tecnológica para INDEPORTES ANTIOQUIA</t>
  </si>
  <si>
    <t>070</t>
  </si>
  <si>
    <t>ADICIÓN No. 1 AL CONVENIO 576 DE 2022 CUYO OBJETO ES "CONVENIO INTERADMINISTRATIVO PARA LA CONSTRUCCIÓN DE LAS OBRAS REQUERIDAS PARA PONER EN FUNCIONAMIENTO LA CANCHA DE FÚTBOL EN GRAMA SINTÉTICA UBICADA EN CL 8 N° 15-86, ZONA URBANA DEL MUNICIPIO DE TOLE</t>
  </si>
  <si>
    <t>CONVENIO INTERADMINISTRATIVO</t>
  </si>
  <si>
    <t>MUNICIPIO DE TOLEDO</t>
  </si>
  <si>
    <t>074</t>
  </si>
  <si>
    <t>70058610</t>
  </si>
  <si>
    <t>2 meses y 28 dias</t>
  </si>
  <si>
    <t>ADICIÓN No. 3 AL CONVENIO 576 DE 2022 CUYO OBJETO ES "CONVENIO INTERADMINISTRATIVO PARA LA CONSTRUCCIÓN DE LAS OBRAS REQUERIDAS PARA PONER EN FUNCIONAMIENTO LA CANCHA DE FÚTBOL EN GRAMA SINTÉTICA UBICADA EN CL 8 N° 15-86, ZONA URBANA DEL MUNICIPIO DE TOLE</t>
  </si>
  <si>
    <t>INTERVENTORÍA TÉCNICA, AMBIENTAL, ADMINISTRATIVA, FINANCIERA, SOCIAL, SEGURIDAD EN EL TRABAJO Y LEGAL A LA CONSTRUCCIÓN Y REHABILITACIÓN DE LAS OBRAS REQUERIDAS PARA PONER EN FUNCIONAMIENTO EL PARQUE METROPOLITANO DE DEPORTES TULIO OSPINA DEL MUNICIPIO DE BELLO, ANTIOQUIA.</t>
  </si>
  <si>
    <t>CORPORACION PARA INVESTIGACIONES Y ESTUDIOS EN SOCIEDAD PATRIMONIO  AMBIENTE E HISTORIA</t>
  </si>
  <si>
    <t>077</t>
  </si>
  <si>
    <t>10 MESES 23 DIAS</t>
  </si>
  <si>
    <t xml:space="preserve"> FE 429</t>
  </si>
  <si>
    <t xml:space="preserve">REVALIDACIÓN DE LA LICENCIA CONTENIDA EN LA RESOLUCIÓN NRO. 05088-2-19-0151 DEL 1 DE ABRIL DE 2019, “POR MEDIO DE LA CUAL SE OTORGA LICENCIA DE URBANIZACIÓN EN LA MODALIDAD DE DESARROLLO, LICENCIA DE CONSTRUCCIÓN EN LA MODALIDAD DE CERRAMIENTO Y AUTORIZACIÓN PARA MOVIMIENTO DE TIERRAS AL LOTE F “PARQUE DE DEPORTES A MOTOR” DEL PROYECTO POR ETAPAS PARQUE METROPOLITANO TULIO OSPINA”. </t>
  </si>
  <si>
    <t xml:space="preserve">RESOLUCIÓN </t>
  </si>
  <si>
    <t>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</si>
</sst>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4" formatCode="_-&quot;$&quot;\ * #,##0.00_-;\-&quot;$&quot;\ * #,##0.00_-;_-&quot;$&quot;\ * &quot;-&quot;??_-;_-@_-"/>
    <numFmt numFmtId="43" formatCode="_-* #,##0.00_-;\-* #,##0.00_-;_-* &quot;-&quot;??_-;_-@_-"/>
    <numFmt numFmtId="164" formatCode="000"/>
    <numFmt numFmtId="165" formatCode="_(&quot;$&quot;\ * #,##0.00_);_(&quot;$&quot;\ * \(#,##0.00\);_(&quot;$&quot;\ * &quot;-&quot;??_);_(@_)"/>
    <numFmt numFmtId="166" formatCode="_ &quot;$&quot;\ * #,##0.0_ ;_ &quot;$&quot;\ * \-#,##0.0_ ;_ &quot;$&quot;\ * &quot;-&quot;??_ ;_ @_ "/>
    <numFmt numFmtId="167" formatCode="#,##0\ _€"/>
    <numFmt numFmtId="168" formatCode="d/mm/yyyy;@"/>
    <numFmt numFmtId="169" formatCode="dd/mm/yy;@"/>
  </numFmts>
  <fonts count="34">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sz val="12"/>
      <name val="Arial"/>
      <family val="2"/>
    </font>
    <font>
      <sz val="10"/>
      <name val="Arial"/>
      <family val="2"/>
    </font>
    <font>
      <b/>
      <sz val="12"/>
      <name val="Arial"/>
      <family val="2"/>
    </font>
    <font>
      <b/>
      <sz val="12"/>
      <color theme="1"/>
      <name val="Arial"/>
      <family val="2"/>
    </font>
    <font>
      <sz val="11"/>
      <color indexed="8"/>
      <name val="Aptos Narrow"/>
      <family val="2"/>
      <scheme val="minor"/>
    </font>
    <font>
      <b/>
      <sz val="11"/>
      <name val="Calibri"/>
      <family val="2"/>
    </font>
    <font>
      <sz val="12"/>
      <color rgb="FF000000"/>
      <name val="Arial"/>
      <family val="2"/>
    </font>
    <font>
      <sz val="12"/>
      <color theme="1"/>
      <name val="Aptos Narrow"/>
      <family val="2"/>
      <scheme val="minor"/>
    </font>
    <font>
      <sz val="12"/>
      <color rgb="FF000000"/>
      <name val="Aptos Narrow"/>
      <family val="2"/>
      <scheme val="minor"/>
    </font>
    <font>
      <i/>
      <sz val="12"/>
      <color rgb="FF5B9BD5"/>
      <name val="Arial"/>
      <family val="2"/>
    </font>
    <font>
      <sz val="11"/>
      <color rgb="FF000000"/>
      <name val="Calibri"/>
      <family val="2"/>
    </font>
    <font>
      <sz val="10"/>
      <color rgb="FF000000"/>
      <name val="Arial"/>
      <family val="2"/>
    </font>
    <font>
      <sz val="11"/>
      <color rgb="FF000000"/>
      <name val="Arial"/>
      <family val="2"/>
    </font>
    <font>
      <sz val="10"/>
      <color theme="1"/>
      <name val="Arial"/>
      <family val="2"/>
    </font>
    <font>
      <sz val="10"/>
      <color rgb="FF000000"/>
      <name val="Calibri"/>
      <family val="2"/>
    </font>
    <font>
      <i/>
      <sz val="12"/>
      <color theme="1"/>
      <name val="Arial"/>
      <family val="2"/>
    </font>
    <font>
      <sz val="11"/>
      <color rgb="FF000000"/>
      <name val="Aptos Narrow"/>
      <family val="2"/>
      <scheme val="minor"/>
    </font>
    <font>
      <sz val="12"/>
      <color rgb="FFFF0000"/>
      <name val="Arial"/>
      <family val="2"/>
    </font>
    <font>
      <sz val="11"/>
      <color theme="1"/>
      <name val="Arial"/>
      <family val="2"/>
    </font>
    <font>
      <sz val="9"/>
      <color rgb="FF000000"/>
      <name val="Arial"/>
      <family val="2"/>
    </font>
    <font>
      <sz val="11"/>
      <color rgb="FF0070C0"/>
      <name val="Aptos Narrow"/>
      <family val="2"/>
      <scheme val="minor"/>
    </font>
    <font>
      <sz val="11"/>
      <color rgb="FF000000"/>
      <name val="Arial Narrow"/>
      <family val="2"/>
    </font>
    <font>
      <sz val="11"/>
      <color rgb="FF000000"/>
      <name val="Segoe UI"/>
      <family val="2"/>
    </font>
    <font>
      <b/>
      <sz val="11"/>
      <color rgb="FF000000"/>
      <name val="Segoe UI"/>
      <family val="2"/>
    </font>
    <font>
      <sz val="14"/>
      <color rgb="FF000000"/>
      <name val="Arial Narrow"/>
      <family val="2"/>
    </font>
    <font>
      <sz val="11"/>
      <color rgb="FF0000FF"/>
      <name val="CIDFont+F3"/>
      <charset val="1"/>
    </font>
    <font>
      <b/>
      <sz val="9"/>
      <color indexed="81"/>
      <name val="Tahoma"/>
      <family val="2"/>
    </font>
    <font>
      <sz val="9"/>
      <color indexed="81"/>
      <name val="Tahoma"/>
      <family val="2"/>
    </font>
    <font>
      <b/>
      <sz val="9"/>
      <color rgb="FF000000"/>
      <name val="Tahoma"/>
      <family val="2"/>
    </font>
    <font>
      <sz val="9"/>
      <color indexed="81"/>
      <name val="Tahoma"/>
      <charset val="1"/>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D9E1F2"/>
        <bgColor rgb="FFD9E1F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4" tint="0.39997558519241921"/>
      </top>
      <bottom style="thin">
        <color theme="4" tint="0.39997558519241921"/>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5" fillId="0" borderId="0"/>
    <xf numFmtId="165" fontId="5" fillId="0" borderId="0" applyFont="0" applyFill="0" applyBorder="0" applyAlignment="0" applyProtection="0"/>
    <xf numFmtId="0" fontId="8" fillId="0" borderId="0"/>
    <xf numFmtId="44" fontId="1" fillId="0" borderId="0" applyFont="0" applyFill="0" applyBorder="0" applyAlignment="0" applyProtection="0"/>
    <xf numFmtId="0" fontId="2" fillId="0" borderId="0" applyNumberFormat="0" applyFill="0" applyBorder="0" applyAlignment="0" applyProtection="0"/>
  </cellStyleXfs>
  <cellXfs count="420">
    <xf numFmtId="0" fontId="0" fillId="0" borderId="0" xfId="0"/>
    <xf numFmtId="0" fontId="3" fillId="0" borderId="1" xfId="0" applyFont="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right" vertical="center"/>
    </xf>
    <xf numFmtId="0" fontId="3" fillId="2" borderId="1" xfId="0" applyFont="1" applyFill="1" applyBorder="1" applyAlignment="1">
      <alignment horizontal="right" vertical="center"/>
    </xf>
    <xf numFmtId="14" fontId="3" fillId="0" borderId="1" xfId="0" applyNumberFormat="1" applyFont="1" applyBorder="1" applyAlignment="1">
      <alignment horizontal="right" vertical="center"/>
    </xf>
    <xf numFmtId="9" fontId="3" fillId="0" borderId="1" xfId="4" applyFont="1" applyBorder="1" applyAlignment="1">
      <alignment horizontal="right" vertical="center"/>
    </xf>
    <xf numFmtId="164" fontId="6" fillId="3" borderId="2" xfId="6" applyNumberFormat="1" applyFont="1" applyFill="1" applyBorder="1" applyAlignment="1" applyProtection="1">
      <alignment horizontal="right" vertical="center" wrapText="1"/>
      <protection locked="0"/>
    </xf>
    <xf numFmtId="164" fontId="6" fillId="3" borderId="2" xfId="6" applyNumberFormat="1" applyFont="1" applyFill="1" applyBorder="1" applyAlignment="1" applyProtection="1">
      <alignment horizontal="center" vertical="center" wrapText="1"/>
      <protection locked="0"/>
    </xf>
    <xf numFmtId="0" fontId="6" fillId="3" borderId="2" xfId="6" applyFont="1" applyFill="1" applyBorder="1" applyAlignment="1" applyProtection="1">
      <alignment horizontal="left" vertical="center"/>
      <protection locked="0"/>
    </xf>
    <xf numFmtId="164" fontId="6" fillId="0" borderId="2" xfId="6" applyNumberFormat="1" applyFont="1" applyBorder="1" applyAlignment="1" applyProtection="1">
      <alignment horizontal="center" vertical="center" wrapText="1"/>
      <protection locked="0"/>
    </xf>
    <xf numFmtId="166" fontId="6" fillId="3" borderId="2" xfId="7" applyNumberFormat="1" applyFont="1" applyFill="1" applyBorder="1" applyAlignment="1" applyProtection="1">
      <alignment horizontal="left" vertical="center" wrapText="1"/>
      <protection locked="0"/>
    </xf>
    <xf numFmtId="167" fontId="6" fillId="3" borderId="2" xfId="1" applyNumberFormat="1" applyFont="1" applyFill="1" applyBorder="1" applyAlignment="1" applyProtection="1">
      <alignment horizontal="right" vertical="center" wrapText="1"/>
      <protection locked="0"/>
    </xf>
    <xf numFmtId="43" fontId="6" fillId="3" borderId="2" xfId="1" applyFont="1" applyFill="1" applyBorder="1" applyAlignment="1" applyProtection="1">
      <alignment horizontal="right" vertical="center" wrapText="1"/>
      <protection locked="0"/>
    </xf>
    <xf numFmtId="49" fontId="6" fillId="3" borderId="2" xfId="2" applyNumberFormat="1" applyFont="1" applyFill="1" applyBorder="1" applyAlignment="1" applyProtection="1">
      <alignment horizontal="right" vertical="center" wrapText="1"/>
      <protection locked="0"/>
    </xf>
    <xf numFmtId="41" fontId="6" fillId="4" borderId="2" xfId="2" applyFont="1" applyFill="1" applyBorder="1" applyAlignment="1" applyProtection="1">
      <alignment horizontal="right" vertical="center" wrapText="1"/>
      <protection locked="0"/>
    </xf>
    <xf numFmtId="41" fontId="6" fillId="4" borderId="2" xfId="2" applyFont="1" applyFill="1" applyBorder="1" applyAlignment="1" applyProtection="1">
      <alignment horizontal="center" vertical="center" wrapText="1"/>
      <protection locked="0"/>
    </xf>
    <xf numFmtId="1" fontId="6" fillId="3" borderId="2" xfId="2" applyNumberFormat="1" applyFont="1" applyFill="1" applyBorder="1" applyAlignment="1" applyProtection="1">
      <alignment horizontal="right" vertical="center" wrapText="1"/>
      <protection locked="0"/>
    </xf>
    <xf numFmtId="41" fontId="6" fillId="2" borderId="2" xfId="2" applyFont="1" applyFill="1" applyBorder="1" applyAlignment="1" applyProtection="1">
      <alignment horizontal="right" vertical="center" wrapText="1"/>
      <protection locked="0"/>
    </xf>
    <xf numFmtId="43" fontId="6" fillId="2" borderId="2" xfId="1" applyFont="1" applyFill="1" applyBorder="1" applyAlignment="1" applyProtection="1">
      <alignment horizontal="right" vertical="center" wrapText="1"/>
      <protection locked="0"/>
    </xf>
    <xf numFmtId="14" fontId="6" fillId="2" borderId="2" xfId="2" applyNumberFormat="1" applyFont="1" applyFill="1" applyBorder="1" applyAlignment="1" applyProtection="1">
      <alignment horizontal="right" vertical="center" wrapText="1"/>
      <protection locked="0"/>
    </xf>
    <xf numFmtId="3" fontId="6" fillId="2" borderId="2" xfId="2" applyNumberFormat="1" applyFont="1" applyFill="1" applyBorder="1" applyAlignment="1" applyProtection="1">
      <alignment horizontal="right" vertical="center" wrapText="1"/>
      <protection locked="0"/>
    </xf>
    <xf numFmtId="41" fontId="6" fillId="0" borderId="2" xfId="2" applyFont="1" applyFill="1" applyBorder="1" applyAlignment="1" applyProtection="1">
      <alignment horizontal="center" vertical="center" wrapText="1"/>
      <protection locked="0"/>
    </xf>
    <xf numFmtId="168" fontId="6" fillId="5" borderId="2" xfId="2" applyNumberFormat="1" applyFont="1" applyFill="1" applyBorder="1" applyAlignment="1" applyProtection="1">
      <alignment horizontal="center" vertical="center" wrapText="1"/>
      <protection locked="0"/>
    </xf>
    <xf numFmtId="169" fontId="6" fillId="5" borderId="2" xfId="2" applyNumberFormat="1" applyFont="1" applyFill="1" applyBorder="1" applyAlignment="1" applyProtection="1">
      <alignment horizontal="center" vertical="center" wrapText="1"/>
      <protection locked="0"/>
    </xf>
    <xf numFmtId="41" fontId="6" fillId="5" borderId="2" xfId="2" applyFont="1" applyFill="1" applyBorder="1" applyAlignment="1" applyProtection="1">
      <alignment horizontal="right" vertical="center" wrapText="1"/>
      <protection locked="0"/>
    </xf>
    <xf numFmtId="0" fontId="7" fillId="0" borderId="2" xfId="0" applyFont="1" applyBorder="1" applyAlignment="1">
      <alignment horizontal="right" vertical="center"/>
    </xf>
    <xf numFmtId="0" fontId="8" fillId="0" borderId="3" xfId="8" applyBorder="1" applyAlignment="1">
      <alignment vertical="center"/>
    </xf>
    <xf numFmtId="0" fontId="9" fillId="0" borderId="3" xfId="8" applyFont="1" applyBorder="1" applyAlignment="1">
      <alignment vertical="center"/>
    </xf>
    <xf numFmtId="0" fontId="3" fillId="0" borderId="4" xfId="0" applyFont="1" applyBorder="1" applyAlignment="1">
      <alignment horizontal="right" vertical="center" wrapText="1"/>
    </xf>
    <xf numFmtId="14" fontId="3" fillId="0" borderId="4" xfId="0" applyNumberFormat="1" applyFont="1" applyBorder="1" applyAlignment="1">
      <alignment horizontal="right" vertical="center" wrapText="1"/>
    </xf>
    <xf numFmtId="0" fontId="3" fillId="0" borderId="4" xfId="0" applyFont="1" applyBorder="1" applyAlignment="1">
      <alignment horizontal="right" vertical="center"/>
    </xf>
    <xf numFmtId="9" fontId="3" fillId="0" borderId="4" xfId="4" applyFont="1" applyBorder="1" applyAlignment="1">
      <alignment horizontal="right" vertical="center"/>
    </xf>
    <xf numFmtId="164" fontId="4" fillId="3" borderId="1" xfId="6"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11" fillId="0" borderId="1" xfId="6" applyNumberFormat="1" applyFont="1" applyBorder="1" applyAlignment="1" applyProtection="1">
      <alignment horizontal="left" vertical="center" wrapText="1"/>
      <protection locked="0"/>
    </xf>
    <xf numFmtId="0" fontId="11" fillId="0" borderId="5" xfId="0" applyFont="1" applyBorder="1" applyAlignment="1">
      <alignment horizontal="center" vertical="center" wrapText="1"/>
    </xf>
    <xf numFmtId="0" fontId="10" fillId="3" borderId="5" xfId="0" applyFont="1" applyFill="1" applyBorder="1" applyAlignment="1">
      <alignment horizontal="center" vertical="center" wrapText="1"/>
    </xf>
    <xf numFmtId="3" fontId="10" fillId="0" borderId="1" xfId="0" applyNumberFormat="1" applyFont="1" applyBorder="1" applyAlignment="1">
      <alignment horizontal="center" vertical="center"/>
    </xf>
    <xf numFmtId="43" fontId="10" fillId="0" borderId="1" xfId="1" applyFont="1" applyFill="1" applyBorder="1" applyAlignment="1">
      <alignment horizontal="center" vertical="center"/>
    </xf>
    <xf numFmtId="0" fontId="10"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1" fontId="3" fillId="4" borderId="1" xfId="2" applyFont="1" applyFill="1" applyBorder="1" applyAlignment="1" applyProtection="1">
      <alignment vertical="center" wrapText="1"/>
      <protection locked="0"/>
    </xf>
    <xf numFmtId="1" fontId="3" fillId="0" borderId="1" xfId="0" applyNumberFormat="1" applyFont="1" applyBorder="1" applyAlignment="1">
      <alignment horizontal="center" vertical="center"/>
    </xf>
    <xf numFmtId="14" fontId="3" fillId="2" borderId="1" xfId="2" applyNumberFormat="1" applyFont="1" applyFill="1" applyBorder="1" applyAlignment="1" applyProtection="1">
      <alignment horizontal="right" vertical="center"/>
      <protection locked="0"/>
    </xf>
    <xf numFmtId="43" fontId="3" fillId="2" borderId="1" xfId="1" applyFont="1" applyFill="1" applyBorder="1" applyAlignment="1" applyProtection="1">
      <alignment horizontal="right" vertical="center"/>
      <protection locked="0"/>
    </xf>
    <xf numFmtId="0" fontId="11" fillId="2" borderId="1" xfId="0" applyFont="1" applyFill="1" applyBorder="1" applyAlignment="1">
      <alignment vertical="center"/>
    </xf>
    <xf numFmtId="3" fontId="3" fillId="2" borderId="1" xfId="2" applyNumberFormat="1" applyFont="1" applyFill="1" applyBorder="1" applyAlignment="1" applyProtection="1">
      <alignment horizontal="right" vertical="center"/>
      <protection locked="0"/>
    </xf>
    <xf numFmtId="14" fontId="11" fillId="0" borderId="1" xfId="0" applyNumberFormat="1" applyFont="1" applyBorder="1" applyAlignment="1">
      <alignment vertical="center"/>
    </xf>
    <xf numFmtId="168" fontId="11" fillId="5" borderId="1" xfId="0" applyNumberFormat="1" applyFont="1" applyFill="1" applyBorder="1" applyAlignment="1">
      <alignment horizontal="center" vertical="center"/>
    </xf>
    <xf numFmtId="169" fontId="11" fillId="5" borderId="1" xfId="0" applyNumberFormat="1" applyFont="1" applyFill="1" applyBorder="1" applyAlignment="1">
      <alignment horizontal="center" vertical="center"/>
    </xf>
    <xf numFmtId="41" fontId="2" fillId="5" borderId="1" xfId="5" applyNumberFormat="1" applyFill="1" applyBorder="1" applyAlignment="1">
      <alignment vertical="center" wrapText="1"/>
    </xf>
    <xf numFmtId="14" fontId="11" fillId="0" borderId="1" xfId="0" applyNumberFormat="1" applyFont="1" applyBorder="1" applyAlignment="1">
      <alignment horizontal="center" vertical="center"/>
    </xf>
    <xf numFmtId="1" fontId="3" fillId="0" borderId="1" xfId="0" applyNumberFormat="1" applyFont="1" applyBorder="1" applyAlignment="1">
      <alignment vertical="center"/>
    </xf>
    <xf numFmtId="0" fontId="3" fillId="0" borderId="1" xfId="0" applyFont="1" applyBorder="1" applyAlignment="1">
      <alignment vertical="center" wrapText="1"/>
    </xf>
    <xf numFmtId="0" fontId="3" fillId="0" borderId="0" xfId="0" applyFont="1" applyAlignment="1">
      <alignment horizontal="right" vertical="center"/>
    </xf>
    <xf numFmtId="2" fontId="3" fillId="0" borderId="0" xfId="0" applyNumberFormat="1" applyFont="1" applyAlignment="1">
      <alignment horizontal="right" vertical="center"/>
    </xf>
    <xf numFmtId="14" fontId="3" fillId="0" borderId="0" xfId="0" applyNumberFormat="1" applyFont="1" applyAlignment="1">
      <alignment horizontal="right" vertical="center"/>
    </xf>
    <xf numFmtId="44" fontId="3" fillId="0" borderId="0" xfId="3" applyFont="1" applyBorder="1" applyAlignment="1">
      <alignment horizontal="right" vertical="center"/>
    </xf>
    <xf numFmtId="9" fontId="3" fillId="0" borderId="0" xfId="4" applyFont="1" applyAlignment="1">
      <alignment horizontal="right" vertical="center"/>
    </xf>
    <xf numFmtId="43" fontId="3" fillId="0" borderId="0" xfId="0" applyNumberFormat="1" applyFont="1" applyAlignment="1">
      <alignment horizontal="right" vertical="center"/>
    </xf>
    <xf numFmtId="164" fontId="11" fillId="0" borderId="5" xfId="6" applyNumberFormat="1" applyFont="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169" fontId="11" fillId="5" borderId="5" xfId="0" applyNumberFormat="1" applyFont="1" applyFill="1" applyBorder="1" applyAlignment="1">
      <alignment horizontal="center" vertical="center"/>
    </xf>
    <xf numFmtId="169" fontId="3" fillId="0" borderId="0" xfId="0" applyNumberFormat="1" applyFont="1" applyAlignment="1">
      <alignment horizontal="right" vertical="center"/>
    </xf>
    <xf numFmtId="164" fontId="4" fillId="3" borderId="5" xfId="6"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0" fillId="0" borderId="1" xfId="0" applyNumberFormat="1" applyFont="1" applyBorder="1" applyAlignment="1">
      <alignment vertical="center" wrapText="1"/>
    </xf>
    <xf numFmtId="14" fontId="12" fillId="0" borderId="1" xfId="0" applyNumberFormat="1" applyFont="1" applyBorder="1" applyAlignment="1">
      <alignment vertical="center"/>
    </xf>
    <xf numFmtId="44" fontId="3" fillId="0" borderId="0" xfId="3" applyFont="1" applyAlignment="1">
      <alignment horizontal="right" vertical="center"/>
    </xf>
    <xf numFmtId="41" fontId="2" fillId="5" borderId="0" xfId="5" applyNumberFormat="1" applyFill="1" applyBorder="1" applyAlignment="1">
      <alignment vertical="center" wrapText="1"/>
    </xf>
    <xf numFmtId="1" fontId="3" fillId="0" borderId="1" xfId="0" applyNumberFormat="1" applyFont="1" applyBorder="1" applyAlignment="1">
      <alignment horizontal="right" vertical="center"/>
    </xf>
    <xf numFmtId="0" fontId="3" fillId="0" borderId="5" xfId="0" applyFont="1" applyBorder="1" applyAlignment="1">
      <alignment horizontal="center" vertical="center"/>
    </xf>
    <xf numFmtId="3" fontId="10" fillId="0" borderId="5" xfId="0" applyNumberFormat="1" applyFont="1" applyBorder="1" applyAlignment="1">
      <alignment horizontal="center" vertical="center"/>
    </xf>
    <xf numFmtId="43" fontId="10" fillId="0" borderId="5" xfId="1" applyFont="1" applyFill="1" applyBorder="1" applyAlignment="1">
      <alignment horizontal="center" vertical="center"/>
    </xf>
    <xf numFmtId="49" fontId="3" fillId="0" borderId="5" xfId="0" applyNumberFormat="1" applyFont="1" applyBorder="1" applyAlignment="1">
      <alignment horizontal="center" vertical="center"/>
    </xf>
    <xf numFmtId="41" fontId="3" fillId="4" borderId="5" xfId="2" applyFont="1" applyFill="1" applyBorder="1" applyAlignment="1" applyProtection="1">
      <alignment vertical="center" wrapText="1"/>
      <protection locked="0"/>
    </xf>
    <xf numFmtId="1" fontId="3" fillId="0" borderId="5" xfId="0" applyNumberFormat="1" applyFont="1" applyBorder="1" applyAlignment="1">
      <alignment horizontal="center" vertical="center"/>
    </xf>
    <xf numFmtId="14" fontId="3" fillId="2" borderId="5" xfId="2" applyNumberFormat="1" applyFont="1" applyFill="1" applyBorder="1" applyAlignment="1" applyProtection="1">
      <alignment horizontal="right" vertical="center"/>
      <protection locked="0"/>
    </xf>
    <xf numFmtId="43" fontId="3" fillId="2" borderId="5" xfId="1" applyFont="1" applyFill="1" applyBorder="1" applyAlignment="1" applyProtection="1">
      <alignment horizontal="right" vertical="center"/>
      <protection locked="0"/>
    </xf>
    <xf numFmtId="0" fontId="11" fillId="2" borderId="5" xfId="0" applyFont="1" applyFill="1" applyBorder="1" applyAlignment="1">
      <alignment vertical="center"/>
    </xf>
    <xf numFmtId="3" fontId="3" fillId="2" borderId="5" xfId="2" applyNumberFormat="1" applyFont="1" applyFill="1" applyBorder="1" applyAlignment="1" applyProtection="1">
      <alignment horizontal="right" vertical="center"/>
      <protection locked="0"/>
    </xf>
    <xf numFmtId="168" fontId="11" fillId="5" borderId="5" xfId="0" applyNumberFormat="1" applyFont="1" applyFill="1" applyBorder="1" applyAlignment="1">
      <alignment horizontal="center" vertical="center"/>
    </xf>
    <xf numFmtId="14" fontId="11" fillId="0" borderId="5" xfId="0" applyNumberFormat="1" applyFont="1" applyBorder="1" applyAlignment="1">
      <alignment horizontal="center" vertical="center"/>
    </xf>
    <xf numFmtId="1" fontId="3" fillId="0" borderId="5" xfId="0" applyNumberFormat="1" applyFont="1" applyBorder="1" applyAlignment="1">
      <alignment horizontal="right" vertical="center"/>
    </xf>
    <xf numFmtId="0" fontId="3" fillId="0" borderId="5" xfId="0" applyFont="1" applyBorder="1" applyAlignment="1">
      <alignment horizontal="right" vertical="center"/>
    </xf>
    <xf numFmtId="1" fontId="11" fillId="0" borderId="5" xfId="0" applyNumberFormat="1" applyFont="1" applyBorder="1" applyAlignment="1">
      <alignment horizontal="center" vertical="center"/>
    </xf>
    <xf numFmtId="14" fontId="11" fillId="0" borderId="5" xfId="0" applyNumberFormat="1" applyFont="1" applyBorder="1" applyAlignment="1">
      <alignment vertical="center"/>
    </xf>
    <xf numFmtId="0" fontId="11" fillId="0" borderId="1" xfId="0" applyFont="1" applyBorder="1" applyAlignment="1">
      <alignment vertical="center" wrapText="1"/>
    </xf>
    <xf numFmtId="1" fontId="11" fillId="0" borderId="1" xfId="0" applyNumberFormat="1" applyFont="1" applyBorder="1" applyAlignment="1">
      <alignment horizontal="center" vertical="center"/>
    </xf>
    <xf numFmtId="14" fontId="12" fillId="0" borderId="5" xfId="0" applyNumberFormat="1" applyFont="1" applyBorder="1" applyAlignment="1">
      <alignment vertical="center"/>
    </xf>
    <xf numFmtId="0" fontId="11" fillId="0" borderId="5" xfId="0" applyFont="1" applyBorder="1" applyAlignment="1">
      <alignment vertical="center" wrapText="1"/>
    </xf>
    <xf numFmtId="41" fontId="2" fillId="5" borderId="5" xfId="5" applyNumberFormat="1" applyFill="1" applyBorder="1" applyAlignment="1">
      <alignment vertical="center" wrapText="1"/>
    </xf>
    <xf numFmtId="0" fontId="3" fillId="0" borderId="5" xfId="0" applyFont="1" applyBorder="1" applyAlignment="1">
      <alignment horizontal="center" vertical="center" wrapText="1"/>
    </xf>
    <xf numFmtId="1" fontId="3" fillId="0" borderId="5" xfId="0" applyNumberFormat="1" applyFont="1" applyBorder="1" applyAlignment="1">
      <alignment horizontal="center" vertical="center" wrapText="1"/>
    </xf>
    <xf numFmtId="0" fontId="10" fillId="3" borderId="0" xfId="0" applyFont="1" applyFill="1" applyAlignment="1">
      <alignment horizontal="center" vertical="center" wrapText="1"/>
    </xf>
    <xf numFmtId="2" fontId="3" fillId="0" borderId="1" xfId="0" applyNumberFormat="1" applyFont="1" applyBorder="1" applyAlignment="1">
      <alignment horizontal="right" vertical="center"/>
    </xf>
    <xf numFmtId="44" fontId="3" fillId="0" borderId="1" xfId="3" applyFont="1" applyBorder="1" applyAlignment="1">
      <alignment horizontal="right" vertical="center"/>
    </xf>
    <xf numFmtId="0" fontId="10" fillId="3" borderId="2" xfId="0" applyFont="1" applyFill="1" applyBorder="1" applyAlignment="1">
      <alignment horizontal="center" vertical="center" wrapText="1"/>
    </xf>
    <xf numFmtId="0" fontId="11" fillId="0" borderId="1" xfId="0" applyFont="1" applyBorder="1" applyAlignment="1">
      <alignment vertical="center"/>
    </xf>
    <xf numFmtId="1"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1" fontId="3" fillId="0" borderId="1" xfId="0" applyNumberFormat="1" applyFont="1" applyBorder="1" applyAlignment="1">
      <alignment horizontal="right" vertical="center" wrapText="1"/>
    </xf>
    <xf numFmtId="14" fontId="12" fillId="6" borderId="1" xfId="0" applyNumberFormat="1" applyFont="1" applyFill="1" applyBorder="1" applyAlignment="1">
      <alignment vertical="center"/>
    </xf>
    <xf numFmtId="43" fontId="10" fillId="0" borderId="1" xfId="1" applyFont="1" applyBorder="1" applyAlignment="1">
      <alignment horizontal="center" vertical="center"/>
    </xf>
    <xf numFmtId="0" fontId="11" fillId="0" borderId="1" xfId="0" applyFont="1" applyBorder="1" applyAlignment="1">
      <alignment horizontal="center" vertical="center"/>
    </xf>
    <xf numFmtId="49" fontId="4" fillId="4" borderId="1" xfId="0" applyNumberFormat="1" applyFont="1" applyFill="1" applyBorder="1" applyAlignment="1">
      <alignment vertical="center" wrapText="1"/>
    </xf>
    <xf numFmtId="43" fontId="3" fillId="0" borderId="1" xfId="1" applyFont="1" applyBorder="1" applyAlignment="1">
      <alignment horizontal="right" vertical="center"/>
    </xf>
    <xf numFmtId="0" fontId="11" fillId="0" borderId="2" xfId="0" applyFont="1" applyBorder="1" applyAlignment="1">
      <alignment horizontal="center" vertical="center" wrapText="1"/>
    </xf>
    <xf numFmtId="164" fontId="11" fillId="0" borderId="2" xfId="6" applyNumberFormat="1" applyFont="1" applyBorder="1" applyAlignment="1" applyProtection="1">
      <alignment horizontal="left" vertical="center" wrapText="1"/>
      <protection locked="0"/>
    </xf>
    <xf numFmtId="3" fontId="10" fillId="0" borderId="2" xfId="0" applyNumberFormat="1" applyFont="1" applyBorder="1" applyAlignment="1">
      <alignment horizontal="center" vertical="center"/>
    </xf>
    <xf numFmtId="43" fontId="10" fillId="0" borderId="2" xfId="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left" vertical="center" wrapText="1"/>
    </xf>
    <xf numFmtId="0" fontId="2" fillId="5" borderId="1" xfId="5" applyFill="1" applyBorder="1" applyAlignment="1">
      <alignment vertical="center"/>
    </xf>
    <xf numFmtId="14" fontId="3" fillId="0" borderId="1" xfId="0" applyNumberFormat="1" applyFont="1" applyBorder="1" applyAlignment="1">
      <alignment horizontal="right" vertical="center" wrapText="1"/>
    </xf>
    <xf numFmtId="0" fontId="3" fillId="0" borderId="7" xfId="0" applyFont="1" applyBorder="1" applyAlignment="1">
      <alignment horizontal="center" vertical="center"/>
    </xf>
    <xf numFmtId="164" fontId="4" fillId="3" borderId="7" xfId="6"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3" borderId="9" xfId="0" applyFont="1" applyFill="1" applyBorder="1" applyAlignment="1">
      <alignment horizontal="center" vertical="center" wrapText="1"/>
    </xf>
    <xf numFmtId="164" fontId="4" fillId="3" borderId="2" xfId="6"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64" fontId="4" fillId="0" borderId="1" xfId="6" applyNumberFormat="1" applyFont="1" applyBorder="1" applyAlignment="1">
      <alignment horizontal="center" vertical="center" wrapText="1"/>
    </xf>
    <xf numFmtId="0" fontId="3" fillId="0" borderId="1" xfId="0" applyFont="1" applyBorder="1" applyAlignment="1">
      <alignment horizontal="left" vertical="center" wrapText="1"/>
    </xf>
    <xf numFmtId="43" fontId="3" fillId="0" borderId="1" xfId="1" applyFont="1" applyFill="1" applyBorder="1" applyAlignment="1">
      <alignment horizontal="center" vertical="center"/>
    </xf>
    <xf numFmtId="14" fontId="11" fillId="0" borderId="1" xfId="0" applyNumberFormat="1"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right" vertical="center" wrapText="1"/>
    </xf>
    <xf numFmtId="3" fontId="0" fillId="0" borderId="1" xfId="0" applyNumberFormat="1" applyBorder="1" applyAlignment="1">
      <alignment vertical="center"/>
    </xf>
    <xf numFmtId="164" fontId="3" fillId="3" borderId="1" xfId="6" applyNumberFormat="1" applyFont="1" applyFill="1" applyBorder="1" applyAlignment="1">
      <alignment horizontal="center" vertical="center"/>
    </xf>
    <xf numFmtId="49" fontId="3" fillId="0" borderId="1" xfId="0" applyNumberFormat="1" applyFont="1" applyBorder="1" applyAlignment="1">
      <alignment horizontal="right" vertical="center"/>
    </xf>
    <xf numFmtId="49" fontId="3" fillId="4" borderId="1" xfId="0" applyNumberFormat="1" applyFont="1" applyFill="1" applyBorder="1" applyAlignment="1">
      <alignment horizontal="right" vertical="center" wrapText="1"/>
    </xf>
    <xf numFmtId="41" fontId="3" fillId="5" borderId="1" xfId="5" applyNumberFormat="1" applyFont="1" applyFill="1" applyBorder="1" applyAlignment="1">
      <alignment horizontal="right" vertical="center" wrapText="1"/>
    </xf>
    <xf numFmtId="1" fontId="11" fillId="0" borderId="1" xfId="0" applyNumberFormat="1" applyFont="1" applyBorder="1" applyAlignment="1">
      <alignment horizontal="right" vertical="center"/>
    </xf>
    <xf numFmtId="14" fontId="11" fillId="6" borderId="1" xfId="0" applyNumberFormat="1" applyFont="1" applyFill="1" applyBorder="1" applyAlignment="1">
      <alignment vertical="center"/>
    </xf>
    <xf numFmtId="49" fontId="3" fillId="0" borderId="1" xfId="0" applyNumberFormat="1" applyFont="1" applyBorder="1" applyAlignment="1">
      <alignment horizontal="center" vertical="center" wrapText="1"/>
    </xf>
    <xf numFmtId="2" fontId="3" fillId="0" borderId="5" xfId="0" applyNumberFormat="1" applyFont="1" applyBorder="1" applyAlignment="1">
      <alignment horizontal="right" vertical="center"/>
    </xf>
    <xf numFmtId="14" fontId="3" fillId="0" borderId="5" xfId="0" applyNumberFormat="1" applyFont="1" applyBorder="1" applyAlignment="1">
      <alignment horizontal="right" vertical="center"/>
    </xf>
    <xf numFmtId="44" fontId="3" fillId="0" borderId="5" xfId="3" applyFont="1" applyBorder="1" applyAlignment="1">
      <alignment horizontal="right" vertical="center"/>
    </xf>
    <xf numFmtId="43" fontId="10" fillId="0" borderId="5" xfId="1" applyFont="1" applyBorder="1" applyAlignment="1">
      <alignment horizontal="center" vertical="center"/>
    </xf>
    <xf numFmtId="0" fontId="11" fillId="0" borderId="5" xfId="0" applyFont="1" applyBorder="1" applyAlignment="1">
      <alignment vertical="center"/>
    </xf>
    <xf numFmtId="0" fontId="3" fillId="0" borderId="7" xfId="0" applyFont="1" applyBorder="1" applyAlignment="1">
      <alignment horizontal="right" vertical="center"/>
    </xf>
    <xf numFmtId="2" fontId="3" fillId="0" borderId="7" xfId="0" applyNumberFormat="1" applyFont="1" applyBorder="1" applyAlignment="1">
      <alignment horizontal="right" vertical="center"/>
    </xf>
    <xf numFmtId="14" fontId="3" fillId="0" borderId="7" xfId="0" applyNumberFormat="1" applyFont="1" applyBorder="1" applyAlignment="1">
      <alignment horizontal="right" vertical="center"/>
    </xf>
    <xf numFmtId="44" fontId="3" fillId="0" borderId="7" xfId="3" applyFont="1" applyBorder="1" applyAlignment="1">
      <alignment horizontal="right" vertical="center"/>
    </xf>
    <xf numFmtId="164" fontId="11" fillId="0" borderId="7" xfId="6" applyNumberFormat="1" applyFont="1" applyBorder="1" applyAlignment="1" applyProtection="1">
      <alignment horizontal="left" vertical="center" wrapText="1"/>
      <protection locked="0"/>
    </xf>
    <xf numFmtId="3" fontId="10" fillId="0" borderId="7" xfId="0" applyNumberFormat="1" applyFont="1" applyBorder="1" applyAlignment="1">
      <alignment horizontal="center" vertical="center"/>
    </xf>
    <xf numFmtId="43" fontId="10" fillId="0" borderId="7" xfId="1" applyFont="1" applyBorder="1" applyAlignment="1">
      <alignment horizontal="center" vertical="center"/>
    </xf>
    <xf numFmtId="49" fontId="3" fillId="0" borderId="7" xfId="0" applyNumberFormat="1" applyFont="1" applyBorder="1" applyAlignment="1">
      <alignment horizontal="center" vertical="center"/>
    </xf>
    <xf numFmtId="0" fontId="3" fillId="0" borderId="2" xfId="0" applyFont="1" applyBorder="1" applyAlignment="1">
      <alignment horizontal="right" vertical="center"/>
    </xf>
    <xf numFmtId="2" fontId="3" fillId="0" borderId="2" xfId="0" applyNumberFormat="1" applyFont="1" applyBorder="1" applyAlignment="1">
      <alignment horizontal="right" vertical="center"/>
    </xf>
    <xf numFmtId="14" fontId="3" fillId="0" borderId="2" xfId="0" applyNumberFormat="1" applyFont="1" applyBorder="1" applyAlignment="1">
      <alignment horizontal="right" vertical="center"/>
    </xf>
    <xf numFmtId="44" fontId="3" fillId="0" borderId="2" xfId="3" applyFont="1" applyBorder="1" applyAlignment="1">
      <alignment horizontal="right" vertical="center"/>
    </xf>
    <xf numFmtId="49" fontId="3" fillId="0" borderId="2" xfId="0" applyNumberFormat="1" applyFont="1" applyBorder="1" applyAlignment="1">
      <alignment horizontal="center" vertical="center"/>
    </xf>
    <xf numFmtId="1" fontId="11" fillId="0" borderId="2" xfId="0" applyNumberFormat="1" applyFont="1" applyBorder="1" applyAlignment="1">
      <alignment horizontal="center" vertical="center"/>
    </xf>
    <xf numFmtId="14" fontId="11" fillId="0" borderId="2" xfId="0" applyNumberFormat="1" applyFont="1" applyBorder="1" applyAlignment="1">
      <alignment vertical="center"/>
    </xf>
    <xf numFmtId="0" fontId="11" fillId="0" borderId="2" xfId="0" applyFont="1" applyBorder="1" applyAlignment="1">
      <alignment vertical="center"/>
    </xf>
    <xf numFmtId="1" fontId="3" fillId="0" borderId="2" xfId="0" applyNumberFormat="1" applyFont="1" applyBorder="1" applyAlignment="1">
      <alignment horizontal="right" vertical="center"/>
    </xf>
    <xf numFmtId="0" fontId="11" fillId="6" borderId="1" xfId="0" applyFont="1" applyFill="1" applyBorder="1" applyAlignment="1">
      <alignment vertical="center"/>
    </xf>
    <xf numFmtId="43" fontId="3" fillId="0" borderId="1" xfId="1" applyFont="1" applyBorder="1" applyAlignment="1">
      <alignment horizontal="center" vertical="center"/>
    </xf>
    <xf numFmtId="43" fontId="3" fillId="6" borderId="1" xfId="1" applyFont="1" applyFill="1" applyBorder="1" applyAlignment="1">
      <alignment horizontal="right" vertical="center"/>
    </xf>
    <xf numFmtId="43" fontId="3" fillId="0" borderId="1" xfId="1" applyFont="1" applyFill="1" applyBorder="1" applyAlignment="1">
      <alignment horizontal="right" vertical="center"/>
    </xf>
    <xf numFmtId="0" fontId="10" fillId="0" borderId="1" xfId="0" applyFont="1" applyBorder="1" applyAlignment="1">
      <alignment horizontal="right" vertical="center"/>
    </xf>
    <xf numFmtId="3" fontId="3"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0" fontId="15" fillId="0" borderId="1" xfId="0" applyFont="1" applyBorder="1" applyAlignment="1">
      <alignment horizontal="justify" vertical="center"/>
    </xf>
    <xf numFmtId="43" fontId="3" fillId="0" borderId="1" xfId="0" applyNumberFormat="1" applyFont="1" applyBorder="1" applyAlignment="1">
      <alignment horizontal="right" vertical="center"/>
    </xf>
    <xf numFmtId="43" fontId="3" fillId="0" borderId="1" xfId="1" applyFont="1" applyBorder="1" applyAlignment="1">
      <alignment horizontal="left" vertical="center"/>
    </xf>
    <xf numFmtId="43" fontId="3" fillId="0" borderId="1" xfId="1" applyFont="1" applyBorder="1" applyAlignment="1">
      <alignment horizontal="center" vertical="center" wrapText="1"/>
    </xf>
    <xf numFmtId="0" fontId="0" fillId="5" borderId="1" xfId="0" applyFill="1" applyBorder="1" applyAlignment="1">
      <alignment vertical="center"/>
    </xf>
    <xf numFmtId="0" fontId="11" fillId="0" borderId="1" xfId="0" applyFont="1" applyBorder="1" applyAlignment="1">
      <alignment horizontal="left" vertical="center"/>
    </xf>
    <xf numFmtId="0" fontId="3" fillId="0" borderId="0" xfId="0" applyFont="1" applyAlignment="1">
      <alignment horizontal="center" vertical="center" wrapText="1"/>
    </xf>
    <xf numFmtId="0" fontId="16" fillId="0" borderId="1" xfId="0" applyFont="1" applyBorder="1" applyAlignment="1">
      <alignment vertical="center" wrapText="1"/>
    </xf>
    <xf numFmtId="43" fontId="3" fillId="0" borderId="5" xfId="1" applyFont="1" applyBorder="1" applyAlignment="1">
      <alignment horizontal="right" vertical="center"/>
    </xf>
    <xf numFmtId="43" fontId="3" fillId="0" borderId="5" xfId="0" applyNumberFormat="1" applyFont="1" applyBorder="1" applyAlignment="1">
      <alignment horizontal="right" vertical="center"/>
    </xf>
    <xf numFmtId="0" fontId="3" fillId="0" borderId="7" xfId="0" applyFont="1" applyBorder="1" applyAlignment="1">
      <alignment horizontal="center" vertical="center" wrapText="1"/>
    </xf>
    <xf numFmtId="43" fontId="3" fillId="0" borderId="7" xfId="1" applyFont="1" applyBorder="1" applyAlignment="1">
      <alignment horizontal="right" vertical="center"/>
    </xf>
    <xf numFmtId="0" fontId="3" fillId="0" borderId="7" xfId="0" applyFont="1" applyBorder="1" applyAlignment="1">
      <alignment horizontal="right" vertical="center" wrapText="1"/>
    </xf>
    <xf numFmtId="1" fontId="3" fillId="0" borderId="7" xfId="0" applyNumberFormat="1" applyFont="1" applyBorder="1" applyAlignment="1">
      <alignment horizontal="right" vertical="center"/>
    </xf>
    <xf numFmtId="14" fontId="11" fillId="0" borderId="7" xfId="0" applyNumberFormat="1" applyFont="1" applyBorder="1" applyAlignment="1">
      <alignment vertical="center"/>
    </xf>
    <xf numFmtId="0" fontId="11" fillId="0" borderId="7" xfId="0" applyFont="1" applyBorder="1" applyAlignment="1">
      <alignment vertical="center"/>
    </xf>
    <xf numFmtId="0" fontId="3" fillId="0" borderId="2" xfId="0" applyFont="1" applyBorder="1" applyAlignment="1">
      <alignment horizontal="center" vertical="center" wrapText="1"/>
    </xf>
    <xf numFmtId="43" fontId="3" fillId="0" borderId="2" xfId="1" applyFont="1" applyBorder="1" applyAlignment="1">
      <alignment horizontal="right" vertical="center"/>
    </xf>
    <xf numFmtId="0" fontId="3" fillId="0" borderId="2" xfId="0" applyFont="1" applyBorder="1" applyAlignment="1">
      <alignment horizontal="right" vertical="center" wrapText="1"/>
    </xf>
    <xf numFmtId="0" fontId="11" fillId="0" borderId="1" xfId="0" applyFont="1" applyBorder="1" applyAlignment="1">
      <alignment horizontal="right" vertical="center"/>
    </xf>
    <xf numFmtId="0" fontId="3" fillId="0" borderId="0" xfId="0" applyFont="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11" fillId="6" borderId="1" xfId="0" applyNumberFormat="1" applyFont="1" applyFill="1" applyBorder="1" applyAlignment="1">
      <alignment horizontal="left" vertical="center"/>
    </xf>
    <xf numFmtId="0" fontId="3" fillId="0" borderId="1" xfId="0" applyFont="1" applyBorder="1" applyAlignment="1">
      <alignment vertical="center"/>
    </xf>
    <xf numFmtId="1" fontId="3" fillId="6" borderId="1" xfId="0" applyNumberFormat="1" applyFont="1" applyFill="1" applyBorder="1" applyAlignment="1">
      <alignment horizontal="right" vertical="center"/>
    </xf>
    <xf numFmtId="3" fontId="3" fillId="0" borderId="1" xfId="0" applyNumberFormat="1" applyFont="1" applyBorder="1" applyAlignment="1">
      <alignment horizontal="center" vertical="center"/>
    </xf>
    <xf numFmtId="43" fontId="11" fillId="0" borderId="1" xfId="1" applyFont="1" applyBorder="1" applyAlignment="1">
      <alignment horizontal="right" vertical="center"/>
    </xf>
    <xf numFmtId="0" fontId="18" fillId="0" borderId="1" xfId="0" applyFont="1" applyBorder="1" applyAlignment="1">
      <alignment vertical="center" wrapText="1"/>
    </xf>
    <xf numFmtId="0" fontId="0" fillId="0" borderId="1" xfId="0" applyBorder="1" applyAlignment="1">
      <alignment horizontal="center" vertical="center" wrapText="1"/>
    </xf>
    <xf numFmtId="44" fontId="0" fillId="0" borderId="1" xfId="9" applyFont="1" applyBorder="1" applyAlignment="1">
      <alignment horizontal="center" vertical="center"/>
    </xf>
    <xf numFmtId="1" fontId="0" fillId="0" borderId="1" xfId="0" applyNumberFormat="1" applyBorder="1" applyAlignment="1">
      <alignment vertical="center"/>
    </xf>
    <xf numFmtId="0" fontId="11" fillId="0" borderId="5" xfId="0" applyFont="1" applyBorder="1" applyAlignment="1">
      <alignment horizontal="center" vertical="center"/>
    </xf>
    <xf numFmtId="3" fontId="0" fillId="0" borderId="1" xfId="0" applyNumberFormat="1" applyBorder="1" applyAlignment="1">
      <alignment vertical="center" wrapText="1"/>
    </xf>
    <xf numFmtId="0" fontId="10" fillId="7" borderId="1" xfId="0" applyFont="1" applyFill="1" applyBorder="1" applyAlignment="1">
      <alignment horizontal="right" vertical="center" wrapText="1"/>
    </xf>
    <xf numFmtId="0" fontId="10" fillId="6" borderId="1" xfId="0" applyFont="1" applyFill="1" applyBorder="1" applyAlignment="1">
      <alignment horizontal="right" vertical="center" wrapText="1"/>
    </xf>
    <xf numFmtId="49" fontId="3" fillId="0" borderId="1" xfId="0" applyNumberFormat="1" applyFont="1" applyBorder="1" applyAlignment="1">
      <alignment horizontal="right" vertical="center" wrapText="1"/>
    </xf>
    <xf numFmtId="43" fontId="0" fillId="0" borderId="1" xfId="1" applyFont="1" applyBorder="1" applyAlignment="1">
      <alignment vertical="center"/>
    </xf>
    <xf numFmtId="0" fontId="10" fillId="0" borderId="1" xfId="0" applyFont="1" applyBorder="1" applyAlignment="1">
      <alignment vertical="center" wrapText="1"/>
    </xf>
    <xf numFmtId="1" fontId="10" fillId="0" borderId="1" xfId="0" applyNumberFormat="1" applyFont="1" applyBorder="1" applyAlignment="1">
      <alignment horizontal="right" vertical="center"/>
    </xf>
    <xf numFmtId="0" fontId="17" fillId="0" borderId="1" xfId="0" applyFont="1" applyBorder="1" applyAlignment="1">
      <alignment vertical="center" wrapText="1"/>
    </xf>
    <xf numFmtId="0" fontId="15" fillId="0" borderId="1" xfId="0" applyFont="1" applyBorder="1" applyAlignment="1">
      <alignment horizontal="left" vertical="center" wrapText="1"/>
    </xf>
    <xf numFmtId="0" fontId="3" fillId="6" borderId="1" xfId="0" applyFont="1" applyFill="1" applyBorder="1" applyAlignment="1">
      <alignment horizontal="center" vertical="center"/>
    </xf>
    <xf numFmtId="1" fontId="10" fillId="0" borderId="1" xfId="0" applyNumberFormat="1" applyFont="1" applyBorder="1" applyAlignment="1">
      <alignment horizontal="right" vertical="center" wrapText="1"/>
    </xf>
    <xf numFmtId="0" fontId="0" fillId="0" borderId="1" xfId="0" applyBorder="1" applyAlignment="1">
      <alignment horizontal="left" vertical="center"/>
    </xf>
    <xf numFmtId="0" fontId="15" fillId="6" borderId="1" xfId="0" applyFont="1" applyFill="1" applyBorder="1" applyAlignment="1">
      <alignment horizontal="left" vertical="center" wrapText="1"/>
    </xf>
    <xf numFmtId="0" fontId="3" fillId="8" borderId="1" xfId="0" applyFont="1" applyFill="1" applyBorder="1" applyAlignment="1">
      <alignment horizontal="right" vertical="center" wrapText="1"/>
    </xf>
    <xf numFmtId="0" fontId="19" fillId="0" borderId="1" xfId="0" applyFont="1" applyBorder="1" applyAlignment="1">
      <alignment horizontal="left" vertical="center" wrapText="1"/>
    </xf>
    <xf numFmtId="0" fontId="20" fillId="0" borderId="1" xfId="0" applyFont="1" applyBorder="1" applyAlignment="1">
      <alignment vertical="center" wrapText="1"/>
    </xf>
    <xf numFmtId="0" fontId="3" fillId="4" borderId="1" xfId="0" applyFont="1" applyFill="1" applyBorder="1" applyAlignment="1">
      <alignment vertical="center" wrapText="1"/>
    </xf>
    <xf numFmtId="14" fontId="3" fillId="2" borderId="1" xfId="0" applyNumberFormat="1" applyFont="1" applyFill="1" applyBorder="1" applyAlignment="1">
      <alignment horizontal="right" vertical="center"/>
    </xf>
    <xf numFmtId="43" fontId="3" fillId="2" borderId="1" xfId="1" applyFont="1" applyFill="1" applyBorder="1" applyAlignment="1">
      <alignment horizontal="right" vertical="center"/>
    </xf>
    <xf numFmtId="3" fontId="3" fillId="2" borderId="1" xfId="0" applyNumberFormat="1" applyFont="1" applyFill="1" applyBorder="1" applyAlignment="1">
      <alignment horizontal="right" vertical="center"/>
    </xf>
    <xf numFmtId="168" fontId="11" fillId="5" borderId="1" xfId="0" applyNumberFormat="1" applyFont="1" applyFill="1" applyBorder="1" applyAlignment="1">
      <alignment vertical="center"/>
    </xf>
    <xf numFmtId="169" fontId="11" fillId="5" borderId="1" xfId="0" applyNumberFormat="1" applyFont="1" applyFill="1" applyBorder="1" applyAlignment="1">
      <alignment vertical="center"/>
    </xf>
    <xf numFmtId="41" fontId="3" fillId="5" borderId="1" xfId="0" applyNumberFormat="1" applyFont="1" applyFill="1" applyBorder="1" applyAlignment="1">
      <alignment horizontal="right" vertical="center" wrapText="1"/>
    </xf>
    <xf numFmtId="0" fontId="0" fillId="0" borderId="1" xfId="0" applyBorder="1" applyAlignment="1">
      <alignment vertical="center"/>
    </xf>
    <xf numFmtId="43" fontId="3" fillId="0" borderId="1" xfId="1"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Alignment="1">
      <alignment horizontal="right" vertical="center" wrapText="1"/>
    </xf>
    <xf numFmtId="14" fontId="11" fillId="0" borderId="11" xfId="0" applyNumberFormat="1" applyFont="1" applyBorder="1" applyAlignment="1">
      <alignment vertical="center"/>
    </xf>
    <xf numFmtId="43" fontId="3" fillId="0" borderId="0" xfId="1" applyFont="1" applyBorder="1" applyAlignment="1">
      <alignment horizontal="right" vertical="center"/>
    </xf>
    <xf numFmtId="0" fontId="21" fillId="0" borderId="1" xfId="0" applyFont="1" applyBorder="1" applyAlignment="1">
      <alignment horizontal="right" vertical="center"/>
    </xf>
    <xf numFmtId="0" fontId="3" fillId="0" borderId="5" xfId="0" applyFont="1" applyBorder="1" applyAlignment="1">
      <alignment horizontal="left" vertical="center" wrapText="1"/>
    </xf>
    <xf numFmtId="43" fontId="3" fillId="0" borderId="5" xfId="1" applyFont="1" applyFill="1" applyBorder="1" applyAlignment="1">
      <alignment horizontal="right" vertical="center"/>
    </xf>
    <xf numFmtId="49" fontId="3" fillId="0" borderId="5" xfId="0" applyNumberFormat="1" applyFont="1" applyBorder="1" applyAlignment="1">
      <alignment horizontal="right" vertical="center"/>
    </xf>
    <xf numFmtId="0" fontId="3" fillId="0" borderId="5" xfId="0" applyFont="1" applyBorder="1" applyAlignment="1">
      <alignment horizontal="right" vertical="center" wrapText="1"/>
    </xf>
    <xf numFmtId="0" fontId="11" fillId="0" borderId="5" xfId="0" applyFont="1" applyBorder="1" applyAlignment="1">
      <alignment horizontal="right" vertical="center" wrapText="1"/>
    </xf>
    <xf numFmtId="0" fontId="0" fillId="0" borderId="5" xfId="0" applyBorder="1" applyAlignment="1">
      <alignment vertical="center"/>
    </xf>
    <xf numFmtId="0" fontId="17" fillId="0" borderId="1" xfId="0" applyFont="1" applyBorder="1" applyAlignment="1">
      <alignment horizontal="justify" vertical="center"/>
    </xf>
    <xf numFmtId="0" fontId="3" fillId="8" borderId="5" xfId="0" applyFont="1" applyFill="1" applyBorder="1" applyAlignment="1">
      <alignment horizontal="left" vertical="center" wrapText="1"/>
    </xf>
    <xf numFmtId="0" fontId="11" fillId="8" borderId="5" xfId="0" applyFont="1" applyFill="1" applyBorder="1" applyAlignment="1">
      <alignment vertical="center" wrapText="1"/>
    </xf>
    <xf numFmtId="0" fontId="11" fillId="8" borderId="5" xfId="0" applyFont="1" applyFill="1" applyBorder="1" applyAlignment="1">
      <alignment vertical="center"/>
    </xf>
    <xf numFmtId="0" fontId="3" fillId="8" borderId="5" xfId="0" applyFont="1" applyFill="1" applyBorder="1" applyAlignment="1">
      <alignment horizontal="right" vertical="center"/>
    </xf>
    <xf numFmtId="43" fontId="3" fillId="8" borderId="5" xfId="1" applyFont="1" applyFill="1" applyBorder="1" applyAlignment="1">
      <alignment horizontal="right" vertical="center"/>
    </xf>
    <xf numFmtId="49" fontId="3" fillId="8" borderId="5" xfId="0" applyNumberFormat="1" applyFont="1" applyFill="1" applyBorder="1" applyAlignment="1">
      <alignment horizontal="right" vertical="center"/>
    </xf>
    <xf numFmtId="1" fontId="3" fillId="8" borderId="5" xfId="0" applyNumberFormat="1" applyFont="1" applyFill="1" applyBorder="1" applyAlignment="1">
      <alignment horizontal="right" vertical="center"/>
    </xf>
    <xf numFmtId="14" fontId="11" fillId="8" borderId="5" xfId="0" applyNumberFormat="1" applyFont="1" applyFill="1" applyBorder="1" applyAlignment="1">
      <alignment vertical="center"/>
    </xf>
    <xf numFmtId="3" fontId="3" fillId="0" borderId="5" xfId="0" applyNumberFormat="1" applyFont="1" applyBorder="1" applyAlignment="1">
      <alignment horizontal="right" vertical="center"/>
    </xf>
    <xf numFmtId="0" fontId="11" fillId="0" borderId="0" xfId="0" applyFont="1" applyAlignment="1">
      <alignment vertical="center"/>
    </xf>
    <xf numFmtId="0" fontId="3" fillId="0" borderId="10" xfId="0" applyFont="1" applyBorder="1" applyAlignment="1">
      <alignment horizontal="left" vertical="center" wrapText="1"/>
    </xf>
    <xf numFmtId="0" fontId="11" fillId="0" borderId="10" xfId="0" applyFont="1" applyBorder="1" applyAlignment="1">
      <alignment vertical="center" wrapText="1"/>
    </xf>
    <xf numFmtId="0" fontId="3" fillId="0" borderId="12" xfId="0" applyFont="1" applyBorder="1" applyAlignment="1">
      <alignment horizontal="left" vertical="center" wrapText="1"/>
    </xf>
    <xf numFmtId="0" fontId="3" fillId="0" borderId="10" xfId="0" applyFont="1" applyBorder="1" applyAlignment="1">
      <alignment horizontal="right" vertical="center"/>
    </xf>
    <xf numFmtId="43" fontId="3" fillId="0" borderId="10" xfId="1" applyFont="1" applyBorder="1" applyAlignment="1">
      <alignment horizontal="right" vertical="center"/>
    </xf>
    <xf numFmtId="43" fontId="3" fillId="0" borderId="10" xfId="1" applyFont="1" applyFill="1" applyBorder="1" applyAlignment="1">
      <alignment horizontal="right" vertical="center"/>
    </xf>
    <xf numFmtId="49" fontId="3" fillId="0" borderId="10" xfId="0" applyNumberFormat="1" applyFont="1" applyBorder="1" applyAlignment="1">
      <alignment horizontal="right" vertical="center"/>
    </xf>
    <xf numFmtId="1" fontId="3" fillId="0" borderId="10" xfId="0" applyNumberFormat="1" applyFont="1" applyBorder="1" applyAlignment="1">
      <alignment horizontal="right" vertical="center"/>
    </xf>
    <xf numFmtId="14" fontId="11" fillId="0" borderId="10" xfId="0" applyNumberFormat="1" applyFont="1" applyBorder="1" applyAlignment="1">
      <alignment vertical="center"/>
    </xf>
    <xf numFmtId="0" fontId="11" fillId="0" borderId="10" xfId="0" applyFont="1" applyBorder="1" applyAlignment="1">
      <alignment vertical="center"/>
    </xf>
    <xf numFmtId="0" fontId="3" fillId="0" borderId="6" xfId="0" applyFont="1" applyBorder="1" applyAlignment="1">
      <alignment horizontal="left" vertical="center" wrapText="1"/>
    </xf>
    <xf numFmtId="14" fontId="3" fillId="0" borderId="1" xfId="1" applyNumberFormat="1" applyFont="1" applyBorder="1" applyAlignment="1">
      <alignment horizontal="right" vertical="center"/>
    </xf>
    <xf numFmtId="0" fontId="10" fillId="0" borderId="5" xfId="0" applyFont="1" applyBorder="1" applyAlignment="1">
      <alignment vertical="center" wrapText="1"/>
    </xf>
    <xf numFmtId="0" fontId="10" fillId="0" borderId="5" xfId="0" applyFont="1" applyBorder="1" applyAlignment="1">
      <alignment horizontal="right" vertical="center"/>
    </xf>
    <xf numFmtId="0" fontId="22" fillId="0" borderId="5" xfId="0" applyFont="1" applyBorder="1" applyAlignment="1">
      <alignment vertical="center" wrapText="1"/>
    </xf>
    <xf numFmtId="0" fontId="17" fillId="0" borderId="5" xfId="0" applyFont="1" applyBorder="1" applyAlignment="1">
      <alignment horizontal="justify" vertical="center"/>
    </xf>
    <xf numFmtId="0" fontId="17" fillId="0" borderId="5" xfId="0" applyFont="1" applyBorder="1" applyAlignment="1">
      <alignment vertical="center" wrapText="1"/>
    </xf>
    <xf numFmtId="43" fontId="3" fillId="5" borderId="5" xfId="1" applyFont="1" applyFill="1" applyBorder="1" applyAlignment="1">
      <alignment horizontal="right" vertical="center"/>
    </xf>
    <xf numFmtId="14" fontId="11" fillId="5" borderId="1" xfId="0" applyNumberFormat="1" applyFont="1" applyFill="1" applyBorder="1" applyAlignment="1">
      <alignment horizontal="center" vertical="center"/>
    </xf>
    <xf numFmtId="43" fontId="3" fillId="0" borderId="0" xfId="1" applyFont="1" applyFill="1" applyBorder="1" applyAlignment="1">
      <alignment horizontal="right" vertical="center"/>
    </xf>
    <xf numFmtId="0" fontId="23" fillId="0" borderId="5" xfId="0" applyFont="1" applyBorder="1" applyAlignment="1">
      <alignment vertical="center" wrapText="1"/>
    </xf>
    <xf numFmtId="0" fontId="23" fillId="9" borderId="5" xfId="0" applyFont="1" applyFill="1" applyBorder="1" applyAlignment="1">
      <alignment vertical="center" wrapText="1"/>
    </xf>
    <xf numFmtId="43" fontId="3" fillId="0" borderId="1" xfId="1" applyFont="1" applyFill="1" applyBorder="1" applyAlignment="1">
      <alignment horizontal="right" vertical="center" wrapText="1"/>
    </xf>
    <xf numFmtId="0" fontId="23" fillId="0" borderId="0" xfId="0" applyFont="1" applyAlignment="1">
      <alignment vertical="center" wrapText="1"/>
    </xf>
    <xf numFmtId="0" fontId="23" fillId="9" borderId="0" xfId="0" applyFont="1" applyFill="1" applyAlignment="1">
      <alignment vertical="center" wrapText="1"/>
    </xf>
    <xf numFmtId="0" fontId="3" fillId="0" borderId="5" xfId="0" applyFont="1" applyBorder="1" applyAlignment="1">
      <alignment vertical="center"/>
    </xf>
    <xf numFmtId="43" fontId="3" fillId="0" borderId="5" xfId="1" applyFont="1" applyFill="1" applyBorder="1" applyAlignment="1">
      <alignment horizontal="right" vertical="center" wrapText="1"/>
    </xf>
    <xf numFmtId="49" fontId="3" fillId="0" borderId="5" xfId="0" applyNumberFormat="1" applyFont="1" applyBorder="1" applyAlignment="1">
      <alignment horizontal="right" vertical="center" wrapText="1"/>
    </xf>
    <xf numFmtId="14" fontId="3" fillId="0" borderId="5" xfId="1" applyNumberFormat="1" applyFont="1" applyFill="1" applyBorder="1" applyAlignment="1">
      <alignment horizontal="right" vertical="center"/>
    </xf>
    <xf numFmtId="41" fontId="2" fillId="5" borderId="1" xfId="10" applyNumberFormat="1" applyFill="1" applyBorder="1" applyAlignment="1">
      <alignment vertical="center" wrapText="1"/>
    </xf>
    <xf numFmtId="43" fontId="3" fillId="0" borderId="5" xfId="1" applyFont="1" applyFill="1" applyBorder="1" applyAlignment="1">
      <alignment horizontal="left" vertical="center"/>
    </xf>
    <xf numFmtId="0" fontId="3" fillId="5" borderId="1" xfId="0" applyFont="1" applyFill="1" applyBorder="1" applyAlignment="1">
      <alignment horizontal="right" vertical="center"/>
    </xf>
    <xf numFmtId="0" fontId="3" fillId="5" borderId="1" xfId="0" applyFont="1" applyFill="1" applyBorder="1" applyAlignment="1">
      <alignment horizontal="center" vertical="center"/>
    </xf>
    <xf numFmtId="0" fontId="3" fillId="0" borderId="6" xfId="0" applyFont="1" applyBorder="1" applyAlignment="1">
      <alignment horizontal="left" vertical="center"/>
    </xf>
    <xf numFmtId="3" fontId="3" fillId="5" borderId="1" xfId="0" applyNumberFormat="1" applyFont="1" applyFill="1" applyBorder="1" applyAlignment="1">
      <alignment horizontal="right" vertical="center"/>
    </xf>
    <xf numFmtId="6" fontId="3" fillId="0" borderId="5" xfId="1" applyNumberFormat="1" applyFont="1" applyFill="1" applyBorder="1" applyAlignment="1">
      <alignment horizontal="right" vertical="center"/>
    </xf>
    <xf numFmtId="14" fontId="11" fillId="0" borderId="1" xfId="1" applyNumberFormat="1"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vertical="center" wrapText="1"/>
    </xf>
    <xf numFmtId="49" fontId="3" fillId="4" borderId="5" xfId="0" applyNumberFormat="1" applyFont="1" applyFill="1" applyBorder="1" applyAlignment="1">
      <alignment horizontal="right" vertical="center" wrapText="1"/>
    </xf>
    <xf numFmtId="0" fontId="3" fillId="4" borderId="5" xfId="0" applyFont="1" applyFill="1" applyBorder="1" applyAlignment="1">
      <alignment vertical="center" wrapText="1"/>
    </xf>
    <xf numFmtId="0" fontId="3" fillId="2" borderId="5" xfId="0" applyFont="1" applyFill="1" applyBorder="1" applyAlignment="1">
      <alignment horizontal="right" vertical="center"/>
    </xf>
    <xf numFmtId="168" fontId="11" fillId="5" borderId="5" xfId="0" applyNumberFormat="1" applyFont="1" applyFill="1" applyBorder="1" applyAlignment="1">
      <alignment vertical="center"/>
    </xf>
    <xf numFmtId="169" fontId="11" fillId="5" borderId="5" xfId="0" applyNumberFormat="1" applyFont="1" applyFill="1" applyBorder="1" applyAlignment="1">
      <alignment vertical="center"/>
    </xf>
    <xf numFmtId="14" fontId="3" fillId="2" borderId="5" xfId="0" applyNumberFormat="1" applyFont="1" applyFill="1" applyBorder="1" applyAlignment="1">
      <alignment horizontal="right" vertical="center"/>
    </xf>
    <xf numFmtId="43" fontId="3" fillId="2" borderId="5" xfId="1" applyFont="1" applyFill="1" applyBorder="1" applyAlignment="1">
      <alignment horizontal="right" vertical="center"/>
    </xf>
    <xf numFmtId="3" fontId="3" fillId="2" borderId="5" xfId="0" applyNumberFormat="1" applyFont="1" applyFill="1" applyBorder="1" applyAlignment="1">
      <alignment horizontal="right" vertical="center"/>
    </xf>
    <xf numFmtId="0" fontId="12" fillId="0" borderId="5" xfId="0" applyFont="1"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vertical="center"/>
    </xf>
    <xf numFmtId="3" fontId="11" fillId="0" borderId="1" xfId="0" applyNumberFormat="1" applyFont="1" applyBorder="1" applyAlignment="1">
      <alignment vertical="center"/>
    </xf>
    <xf numFmtId="0" fontId="15" fillId="0" borderId="5" xfId="0" applyFont="1" applyBorder="1" applyAlignment="1">
      <alignment vertical="center"/>
    </xf>
    <xf numFmtId="0" fontId="3" fillId="5" borderId="5" xfId="0" applyFont="1" applyFill="1" applyBorder="1" applyAlignment="1">
      <alignment horizontal="right" vertical="center"/>
    </xf>
    <xf numFmtId="0" fontId="3" fillId="5" borderId="5" xfId="0" applyFont="1" applyFill="1" applyBorder="1" applyAlignment="1">
      <alignment horizontal="center" vertical="center"/>
    </xf>
    <xf numFmtId="0" fontId="3" fillId="5" borderId="5" xfId="0" applyFont="1" applyFill="1" applyBorder="1" applyAlignment="1">
      <alignment horizontal="left" vertical="center" wrapText="1"/>
    </xf>
    <xf numFmtId="0" fontId="11" fillId="5" borderId="5" xfId="0" applyFont="1" applyFill="1" applyBorder="1" applyAlignment="1">
      <alignment vertical="center" wrapText="1"/>
    </xf>
    <xf numFmtId="164" fontId="11" fillId="5" borderId="5" xfId="6" applyNumberFormat="1" applyFont="1" applyFill="1" applyBorder="1" applyAlignment="1" applyProtection="1">
      <alignment horizontal="left" vertical="center" wrapText="1"/>
      <protection locked="0"/>
    </xf>
    <xf numFmtId="49" fontId="3" fillId="5" borderId="5" xfId="0" applyNumberFormat="1" applyFont="1" applyFill="1" applyBorder="1" applyAlignment="1">
      <alignment horizontal="right" vertical="center"/>
    </xf>
    <xf numFmtId="49" fontId="3" fillId="5" borderId="5" xfId="0" applyNumberFormat="1" applyFont="1" applyFill="1" applyBorder="1" applyAlignment="1">
      <alignment horizontal="right" vertical="center" wrapText="1"/>
    </xf>
    <xf numFmtId="0" fontId="4" fillId="5" borderId="1" xfId="0" applyFont="1" applyFill="1" applyBorder="1" applyAlignment="1">
      <alignment horizontal="center" vertical="center" wrapText="1"/>
    </xf>
    <xf numFmtId="49" fontId="3" fillId="5" borderId="5" xfId="0" applyNumberFormat="1" applyFont="1" applyFill="1" applyBorder="1" applyAlignment="1">
      <alignment horizontal="center" vertical="center" wrapText="1"/>
    </xf>
    <xf numFmtId="0" fontId="3" fillId="5" borderId="5" xfId="0" applyFont="1" applyFill="1" applyBorder="1" applyAlignment="1">
      <alignment vertical="center" wrapText="1"/>
    </xf>
    <xf numFmtId="1" fontId="3" fillId="5" borderId="5" xfId="0" applyNumberFormat="1" applyFont="1" applyFill="1" applyBorder="1" applyAlignment="1">
      <alignment horizontal="right" vertical="center"/>
    </xf>
    <xf numFmtId="3" fontId="3" fillId="5" borderId="5" xfId="0" applyNumberFormat="1" applyFont="1" applyFill="1" applyBorder="1" applyAlignment="1">
      <alignment horizontal="right" vertical="center"/>
    </xf>
    <xf numFmtId="14" fontId="11" fillId="5" borderId="5" xfId="0" applyNumberFormat="1" applyFont="1" applyFill="1" applyBorder="1" applyAlignment="1">
      <alignment vertical="center"/>
    </xf>
    <xf numFmtId="0" fontId="11" fillId="5" borderId="5" xfId="0" applyFont="1" applyFill="1" applyBorder="1" applyAlignment="1">
      <alignment vertical="center"/>
    </xf>
    <xf numFmtId="0" fontId="3" fillId="5" borderId="0" xfId="0" applyFont="1" applyFill="1" applyAlignment="1">
      <alignment horizontal="right" vertical="center"/>
    </xf>
    <xf numFmtId="14" fontId="3" fillId="5" borderId="0" xfId="0" applyNumberFormat="1" applyFont="1" applyFill="1" applyAlignment="1">
      <alignment horizontal="right" vertical="center"/>
    </xf>
    <xf numFmtId="44" fontId="3" fillId="5" borderId="0" xfId="3" applyFont="1" applyFill="1" applyBorder="1" applyAlignment="1">
      <alignment horizontal="right" vertical="center"/>
    </xf>
    <xf numFmtId="9" fontId="3" fillId="5" borderId="0" xfId="4" applyFont="1" applyFill="1" applyAlignment="1">
      <alignment horizontal="right" vertical="center"/>
    </xf>
    <xf numFmtId="43" fontId="3" fillId="5" borderId="0" xfId="0" applyNumberFormat="1" applyFont="1" applyFill="1" applyAlignment="1">
      <alignment horizontal="right" vertical="center"/>
    </xf>
    <xf numFmtId="14" fontId="3" fillId="5" borderId="5" xfId="0" applyNumberFormat="1" applyFont="1" applyFill="1" applyBorder="1" applyAlignment="1">
      <alignment horizontal="right" vertical="center"/>
    </xf>
    <xf numFmtId="2" fontId="3" fillId="5" borderId="0" xfId="0" applyNumberFormat="1" applyFont="1" applyFill="1" applyAlignment="1">
      <alignment horizontal="right" vertical="center"/>
    </xf>
    <xf numFmtId="44" fontId="3" fillId="5" borderId="0" xfId="3" applyFont="1" applyFill="1" applyAlignment="1">
      <alignment horizontal="right" vertical="center"/>
    </xf>
    <xf numFmtId="3" fontId="3" fillId="5" borderId="5" xfId="0" applyNumberFormat="1" applyFont="1" applyFill="1" applyBorder="1" applyAlignment="1">
      <alignment horizontal="left" vertical="center" wrapText="1"/>
    </xf>
    <xf numFmtId="43" fontId="3" fillId="5" borderId="1" xfId="1" applyFont="1" applyFill="1" applyBorder="1" applyAlignment="1">
      <alignment horizontal="right" vertical="center"/>
    </xf>
    <xf numFmtId="1" fontId="3" fillId="5" borderId="1" xfId="0" applyNumberFormat="1" applyFont="1" applyFill="1" applyBorder="1" applyAlignment="1">
      <alignment horizontal="right" vertical="center"/>
    </xf>
    <xf numFmtId="14" fontId="3" fillId="5" borderId="1" xfId="0" applyNumberFormat="1" applyFont="1" applyFill="1" applyBorder="1" applyAlignment="1">
      <alignment horizontal="right" vertical="center"/>
    </xf>
    <xf numFmtId="14" fontId="11" fillId="5" borderId="1" xfId="0" applyNumberFormat="1" applyFont="1" applyFill="1" applyBorder="1" applyAlignment="1">
      <alignment vertical="center"/>
    </xf>
    <xf numFmtId="0" fontId="11" fillId="5" borderId="1" xfId="0" applyFont="1" applyFill="1" applyBorder="1" applyAlignment="1">
      <alignment vertical="center"/>
    </xf>
    <xf numFmtId="0" fontId="3" fillId="5" borderId="5" xfId="0" applyFont="1" applyFill="1" applyBorder="1" applyAlignment="1">
      <alignment horizontal="right" vertical="center" wrapText="1"/>
    </xf>
    <xf numFmtId="0" fontId="0" fillId="5" borderId="5" xfId="0" applyFill="1" applyBorder="1" applyAlignment="1">
      <alignment vertical="center"/>
    </xf>
    <xf numFmtId="0" fontId="3" fillId="5" borderId="5" xfId="0" applyFont="1" applyFill="1" applyBorder="1" applyAlignment="1">
      <alignment horizontal="left" vertical="center"/>
    </xf>
    <xf numFmtId="0" fontId="3" fillId="5" borderId="7" xfId="0" applyFont="1" applyFill="1" applyBorder="1" applyAlignment="1">
      <alignment horizontal="left" vertical="center" wrapText="1"/>
    </xf>
    <xf numFmtId="43" fontId="3" fillId="5" borderId="0" xfId="1" applyFont="1" applyFill="1" applyBorder="1" applyAlignment="1">
      <alignment horizontal="right" vertical="center"/>
    </xf>
    <xf numFmtId="0" fontId="3" fillId="5" borderId="7" xfId="0" applyFont="1" applyFill="1" applyBorder="1" applyAlignment="1">
      <alignment horizontal="right" vertical="center" wrapText="1"/>
    </xf>
    <xf numFmtId="43" fontId="3" fillId="5" borderId="7" xfId="1" applyFont="1" applyFill="1" applyBorder="1" applyAlignment="1">
      <alignment horizontal="right" vertical="center"/>
    </xf>
    <xf numFmtId="0" fontId="3" fillId="5" borderId="1" xfId="0" applyFont="1" applyFill="1" applyBorder="1" applyAlignment="1">
      <alignment horizontal="right" vertical="center" wrapText="1"/>
    </xf>
    <xf numFmtId="49" fontId="3" fillId="5" borderId="1" xfId="0" applyNumberFormat="1" applyFont="1" applyFill="1" applyBorder="1" applyAlignment="1">
      <alignment horizontal="right" vertical="center"/>
    </xf>
    <xf numFmtId="0" fontId="3" fillId="5" borderId="0" xfId="0" applyFont="1" applyFill="1" applyAlignment="1">
      <alignment horizontal="left" vertical="center" wrapText="1"/>
    </xf>
    <xf numFmtId="0" fontId="3" fillId="5" borderId="1" xfId="0" applyFont="1" applyFill="1" applyBorder="1" applyAlignment="1">
      <alignment horizontal="left" vertical="center" wrapText="1"/>
    </xf>
    <xf numFmtId="0" fontId="3" fillId="0" borderId="0" xfId="0" applyFont="1" applyAlignment="1">
      <alignment horizontal="center" vertical="center"/>
    </xf>
    <xf numFmtId="0" fontId="11" fillId="5" borderId="10" xfId="0" applyFont="1" applyFill="1" applyBorder="1" applyAlignment="1">
      <alignment vertical="center" wrapText="1"/>
    </xf>
    <xf numFmtId="43" fontId="3" fillId="5" borderId="10" xfId="1" applyFont="1" applyFill="1" applyBorder="1" applyAlignment="1">
      <alignment horizontal="right" vertical="center"/>
    </xf>
    <xf numFmtId="49" fontId="3" fillId="5" borderId="10" xfId="0" applyNumberFormat="1" applyFont="1" applyFill="1" applyBorder="1" applyAlignment="1">
      <alignment horizontal="right" vertical="center" wrapText="1"/>
    </xf>
    <xf numFmtId="49" fontId="3" fillId="5" borderId="10" xfId="0" applyNumberFormat="1" applyFont="1" applyFill="1" applyBorder="1" applyAlignment="1">
      <alignment horizontal="center" vertical="center" wrapText="1"/>
    </xf>
    <xf numFmtId="0" fontId="3" fillId="5" borderId="10" xfId="0" applyFont="1" applyFill="1" applyBorder="1" applyAlignment="1">
      <alignment vertical="center" wrapText="1"/>
    </xf>
    <xf numFmtId="1" fontId="3" fillId="5" borderId="0" xfId="0" applyNumberFormat="1" applyFont="1" applyFill="1" applyAlignment="1">
      <alignment horizontal="right" vertical="center"/>
    </xf>
    <xf numFmtId="3" fontId="3" fillId="5" borderId="0" xfId="0" applyNumberFormat="1" applyFont="1" applyFill="1" applyAlignment="1">
      <alignment horizontal="right" vertical="center"/>
    </xf>
    <xf numFmtId="0" fontId="11" fillId="5" borderId="0" xfId="0" applyFont="1" applyFill="1" applyAlignment="1">
      <alignment vertical="center"/>
    </xf>
    <xf numFmtId="49" fontId="3" fillId="5" borderId="1" xfId="0" applyNumberFormat="1" applyFont="1" applyFill="1" applyBorder="1" applyAlignment="1">
      <alignment horizontal="right" vertical="center" wrapText="1"/>
    </xf>
    <xf numFmtId="49" fontId="3" fillId="5"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14" fontId="11" fillId="5" borderId="5" xfId="0" applyNumberFormat="1" applyFont="1" applyFill="1" applyBorder="1" applyAlignment="1">
      <alignment horizontal="right" vertical="center"/>
    </xf>
    <xf numFmtId="0" fontId="24" fillId="5" borderId="1" xfId="0" applyFont="1" applyFill="1" applyBorder="1" applyAlignment="1">
      <alignment vertical="center"/>
    </xf>
    <xf numFmtId="0" fontId="25" fillId="5" borderId="5" xfId="0" applyFont="1" applyFill="1" applyBorder="1" applyAlignment="1">
      <alignment vertical="center" wrapText="1"/>
    </xf>
    <xf numFmtId="0" fontId="26" fillId="5" borderId="5" xfId="0" applyFont="1" applyFill="1" applyBorder="1" applyAlignment="1">
      <alignment vertical="center"/>
    </xf>
    <xf numFmtId="0" fontId="26" fillId="5" borderId="6" xfId="0" applyFont="1" applyFill="1" applyBorder="1" applyAlignment="1">
      <alignment vertical="center"/>
    </xf>
    <xf numFmtId="0" fontId="3" fillId="5" borderId="6" xfId="0" applyFont="1" applyFill="1" applyBorder="1" applyAlignment="1">
      <alignment horizontal="left" vertical="center" wrapText="1"/>
    </xf>
    <xf numFmtId="49" fontId="1" fillId="5" borderId="5" xfId="0" applyNumberFormat="1" applyFont="1" applyFill="1" applyBorder="1" applyAlignment="1">
      <alignment horizontal="right" vertical="center" wrapText="1"/>
    </xf>
    <xf numFmtId="41" fontId="3" fillId="5" borderId="0" xfId="5" applyNumberFormat="1" applyFont="1" applyFill="1" applyBorder="1" applyAlignment="1">
      <alignment horizontal="right" vertical="center" wrapText="1"/>
    </xf>
    <xf numFmtId="0" fontId="28" fillId="5" borderId="1" xfId="0" applyFont="1" applyFill="1" applyBorder="1" applyAlignment="1">
      <alignment vertical="center" wrapText="1"/>
    </xf>
    <xf numFmtId="0" fontId="11" fillId="5" borderId="1" xfId="0" applyFont="1" applyFill="1" applyBorder="1" applyAlignment="1">
      <alignment horizontal="right" vertical="center"/>
    </xf>
    <xf numFmtId="164" fontId="3" fillId="3" borderId="1" xfId="6" applyNumberFormat="1" applyFont="1" applyFill="1" applyBorder="1" applyAlignment="1" applyProtection="1">
      <alignment horizontal="right" vertical="center"/>
      <protection locked="0"/>
    </xf>
    <xf numFmtId="164" fontId="3" fillId="3" borderId="1" xfId="6" applyNumberFormat="1" applyFont="1" applyFill="1" applyBorder="1" applyAlignment="1" applyProtection="1">
      <alignment horizontal="center" vertical="center"/>
      <protection locked="0"/>
    </xf>
    <xf numFmtId="0" fontId="3" fillId="3" borderId="1" xfId="6" applyFont="1" applyFill="1" applyBorder="1" applyAlignment="1" applyProtection="1">
      <alignment horizontal="left" vertical="center" wrapText="1"/>
      <protection locked="0"/>
    </xf>
    <xf numFmtId="164" fontId="11" fillId="0" borderId="5" xfId="6" applyNumberFormat="1" applyFont="1" applyBorder="1" applyAlignment="1" applyProtection="1">
      <alignment vertical="center" wrapText="1"/>
      <protection locked="0"/>
    </xf>
    <xf numFmtId="164" fontId="11" fillId="0" borderId="1" xfId="6" applyNumberFormat="1" applyFont="1" applyBorder="1" applyAlignment="1" applyProtection="1">
      <alignment horizontal="center" vertical="center" wrapText="1"/>
      <protection locked="0"/>
    </xf>
    <xf numFmtId="166" fontId="3" fillId="3" borderId="0" xfId="7" applyNumberFormat="1" applyFont="1" applyFill="1" applyBorder="1" applyAlignment="1" applyProtection="1">
      <alignment horizontal="left" vertical="center" wrapText="1"/>
      <protection locked="0"/>
    </xf>
    <xf numFmtId="167" fontId="3" fillId="3" borderId="1" xfId="1" applyNumberFormat="1" applyFont="1" applyFill="1" applyBorder="1" applyAlignment="1" applyProtection="1">
      <alignment horizontal="right" vertical="center"/>
      <protection locked="0"/>
    </xf>
    <xf numFmtId="43" fontId="3" fillId="3" borderId="1" xfId="1" applyFont="1" applyFill="1" applyBorder="1" applyAlignment="1" applyProtection="1">
      <alignment horizontal="right" vertical="center"/>
      <protection locked="0"/>
    </xf>
    <xf numFmtId="49" fontId="3" fillId="3" borderId="1" xfId="2" applyNumberFormat="1" applyFont="1" applyFill="1" applyBorder="1" applyAlignment="1" applyProtection="1">
      <alignment horizontal="right" vertical="center"/>
      <protection locked="0"/>
    </xf>
    <xf numFmtId="49" fontId="3" fillId="4" borderId="1" xfId="2" applyNumberFormat="1" applyFont="1" applyFill="1" applyBorder="1" applyAlignment="1" applyProtection="1">
      <alignment horizontal="right" vertical="center" wrapText="1"/>
      <protection locked="0"/>
    </xf>
    <xf numFmtId="49" fontId="4" fillId="4" borderId="1" xfId="2" applyNumberFormat="1" applyFont="1" applyFill="1" applyBorder="1" applyAlignment="1" applyProtection="1">
      <alignment vertical="center" wrapText="1"/>
      <protection locked="0"/>
    </xf>
    <xf numFmtId="49" fontId="3" fillId="4" borderId="1" xfId="2" applyNumberFormat="1" applyFont="1" applyFill="1" applyBorder="1" applyAlignment="1" applyProtection="1">
      <alignment horizontal="center" vertical="center" wrapText="1"/>
      <protection locked="0"/>
    </xf>
    <xf numFmtId="1" fontId="3" fillId="3" borderId="1" xfId="2" applyNumberFormat="1" applyFont="1" applyFill="1" applyBorder="1" applyAlignment="1" applyProtection="1">
      <alignment horizontal="right" vertical="center"/>
      <protection locked="0"/>
    </xf>
    <xf numFmtId="0" fontId="3" fillId="2" borderId="1" xfId="2" applyNumberFormat="1" applyFont="1" applyFill="1" applyBorder="1" applyAlignment="1" applyProtection="1">
      <alignment horizontal="right" vertical="center"/>
      <protection locked="0"/>
    </xf>
    <xf numFmtId="41" fontId="11" fillId="0" borderId="1" xfId="2" applyFont="1" applyFill="1" applyBorder="1" applyAlignment="1" applyProtection="1">
      <alignment horizontal="center" vertical="center" wrapText="1"/>
      <protection locked="0"/>
    </xf>
    <xf numFmtId="168" fontId="11" fillId="5" borderId="5" xfId="2" applyNumberFormat="1" applyFont="1" applyFill="1" applyBorder="1" applyAlignment="1" applyProtection="1">
      <alignment horizontal="center" vertical="center" wrapText="1"/>
      <protection locked="0"/>
    </xf>
    <xf numFmtId="169" fontId="11" fillId="5" borderId="1" xfId="2" applyNumberFormat="1" applyFont="1" applyFill="1" applyBorder="1" applyAlignment="1" applyProtection="1">
      <alignment horizontal="center" vertical="center" wrapText="1"/>
      <protection locked="0"/>
    </xf>
    <xf numFmtId="41" fontId="3" fillId="5" borderId="1" xfId="2" applyFont="1" applyFill="1" applyBorder="1" applyAlignment="1" applyProtection="1">
      <alignment horizontal="right" vertical="center" wrapText="1"/>
      <protection locked="0"/>
    </xf>
    <xf numFmtId="0" fontId="3" fillId="0" borderId="0" xfId="8" applyFont="1" applyAlignment="1">
      <alignment horizontal="right" vertical="center"/>
    </xf>
    <xf numFmtId="41" fontId="4" fillId="0" borderId="0" xfId="2" applyFont="1" applyFill="1" applyBorder="1" applyAlignment="1">
      <alignment horizontal="left" vertical="center" wrapText="1"/>
    </xf>
    <xf numFmtId="41" fontId="3" fillId="0" borderId="1" xfId="2" applyFont="1" applyFill="1" applyBorder="1" applyAlignment="1">
      <alignment horizontal="left" vertical="center" wrapText="1"/>
    </xf>
    <xf numFmtId="41" fontId="2" fillId="5" borderId="1" xfId="5" applyNumberFormat="1" applyFill="1" applyBorder="1" applyAlignment="1">
      <alignment horizontal="right" vertical="center" wrapText="1"/>
    </xf>
    <xf numFmtId="41" fontId="3" fillId="0" borderId="5" xfId="2" applyFont="1" applyFill="1" applyBorder="1" applyAlignment="1">
      <alignment horizontal="left" vertical="center" wrapText="1"/>
    </xf>
    <xf numFmtId="0" fontId="29" fillId="5" borderId="1" xfId="0" applyFont="1" applyFill="1" applyBorder="1" applyAlignment="1">
      <alignment horizontal="right" vertical="center"/>
    </xf>
    <xf numFmtId="0" fontId="0" fillId="0" borderId="1" xfId="0" applyBorder="1" applyAlignment="1">
      <alignment vertical="center" wrapText="1"/>
    </xf>
    <xf numFmtId="164" fontId="11" fillId="0" borderId="1" xfId="6" applyNumberFormat="1" applyFont="1" applyBorder="1" applyAlignment="1" applyProtection="1">
      <alignment vertical="center" wrapText="1"/>
      <protection locked="0"/>
    </xf>
    <xf numFmtId="166" fontId="3" fillId="3" borderId="5" xfId="7" applyNumberFormat="1" applyFont="1" applyFill="1" applyBorder="1" applyAlignment="1" applyProtection="1">
      <alignment horizontal="left" vertical="center" wrapText="1"/>
      <protection locked="0"/>
    </xf>
    <xf numFmtId="167" fontId="3" fillId="3" borderId="1" xfId="1" applyNumberFormat="1" applyFont="1" applyFill="1" applyBorder="1" applyAlignment="1" applyProtection="1">
      <alignment horizontal="right" vertical="center" wrapText="1"/>
      <protection locked="0"/>
    </xf>
    <xf numFmtId="0" fontId="3" fillId="3" borderId="1" xfId="0" applyFont="1" applyFill="1" applyBorder="1" applyAlignment="1" applyProtection="1">
      <alignment horizontal="right" vertical="center"/>
      <protection locked="0"/>
    </xf>
    <xf numFmtId="14" fontId="11" fillId="0" borderId="1" xfId="2" applyNumberFormat="1"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41" fontId="3" fillId="5" borderId="5" xfId="0" applyNumberFormat="1" applyFont="1" applyFill="1" applyBorder="1" applyAlignment="1">
      <alignment horizontal="right" vertical="center" wrapText="1"/>
    </xf>
    <xf numFmtId="164" fontId="3" fillId="3" borderId="5" xfId="6" applyNumberFormat="1" applyFont="1" applyFill="1" applyBorder="1" applyAlignment="1" applyProtection="1">
      <alignment horizontal="right" vertical="center"/>
      <protection locked="0"/>
    </xf>
    <xf numFmtId="0" fontId="0" fillId="0" borderId="5" xfId="0" applyBorder="1" applyAlignment="1" applyProtection="1">
      <alignment horizontal="left" vertical="center" wrapText="1"/>
      <protection locked="0"/>
    </xf>
    <xf numFmtId="167" fontId="3" fillId="3" borderId="5" xfId="1" applyNumberFormat="1" applyFont="1" applyFill="1" applyBorder="1" applyAlignment="1" applyProtection="1">
      <alignment horizontal="right" vertical="center"/>
      <protection locked="0"/>
    </xf>
    <xf numFmtId="43" fontId="3" fillId="3" borderId="5" xfId="1" applyFont="1" applyFill="1" applyBorder="1" applyAlignment="1" applyProtection="1">
      <alignment horizontal="right" vertical="center"/>
      <protection locked="0"/>
    </xf>
    <xf numFmtId="0" fontId="3" fillId="3" borderId="5" xfId="0" applyFont="1" applyFill="1" applyBorder="1" applyAlignment="1" applyProtection="1">
      <alignment horizontal="right" vertical="center"/>
      <protection locked="0"/>
    </xf>
    <xf numFmtId="49" fontId="3" fillId="3" borderId="5" xfId="2" applyNumberFormat="1" applyFont="1" applyFill="1" applyBorder="1" applyAlignment="1" applyProtection="1">
      <alignment horizontal="right" vertical="center"/>
      <protection locked="0"/>
    </xf>
    <xf numFmtId="49" fontId="3" fillId="4" borderId="5" xfId="2" applyNumberFormat="1" applyFont="1" applyFill="1" applyBorder="1" applyAlignment="1" applyProtection="1">
      <alignment horizontal="center" vertical="center" wrapText="1"/>
      <protection locked="0"/>
    </xf>
    <xf numFmtId="1" fontId="3" fillId="3" borderId="5" xfId="2" applyNumberFormat="1" applyFont="1" applyFill="1" applyBorder="1" applyAlignment="1" applyProtection="1">
      <alignment horizontal="right" vertical="center"/>
      <protection locked="0"/>
    </xf>
    <xf numFmtId="0" fontId="3" fillId="2" borderId="5" xfId="2" applyNumberFormat="1" applyFont="1" applyFill="1" applyBorder="1" applyAlignment="1" applyProtection="1">
      <alignment horizontal="right" vertical="center"/>
      <protection locked="0"/>
    </xf>
    <xf numFmtId="14" fontId="11" fillId="0" borderId="5" xfId="2" applyNumberFormat="1" applyFont="1" applyFill="1" applyBorder="1" applyAlignment="1" applyProtection="1">
      <alignment horizontal="center" vertical="center" wrapText="1"/>
      <protection locked="0"/>
    </xf>
    <xf numFmtId="41" fontId="11" fillId="0" borderId="5" xfId="2" applyFont="1" applyFill="1" applyBorder="1" applyAlignment="1" applyProtection="1">
      <alignment horizontal="center" vertical="center" wrapText="1"/>
      <protection locked="0"/>
    </xf>
    <xf numFmtId="49" fontId="4" fillId="4" borderId="5" xfId="0" applyNumberFormat="1" applyFont="1" applyFill="1" applyBorder="1" applyAlignment="1">
      <alignment vertical="center" wrapText="1"/>
    </xf>
    <xf numFmtId="9" fontId="3" fillId="0" borderId="0" xfId="4" applyFont="1" applyBorder="1" applyAlignment="1">
      <alignment horizontal="right" vertical="center"/>
    </xf>
    <xf numFmtId="0" fontId="3" fillId="0" borderId="0" xfId="0" applyFont="1" applyAlignment="1">
      <alignment horizontal="left" vertical="center"/>
    </xf>
    <xf numFmtId="0" fontId="11" fillId="0" borderId="0" xfId="0" applyFont="1" applyAlignment="1">
      <alignment vertical="center" wrapText="1"/>
    </xf>
    <xf numFmtId="49" fontId="3" fillId="0" borderId="0" xfId="0" applyNumberFormat="1" applyFont="1" applyAlignment="1">
      <alignment horizontal="right" vertical="center"/>
    </xf>
    <xf numFmtId="49" fontId="3" fillId="0" borderId="0" xfId="0" applyNumberFormat="1" applyFont="1" applyAlignment="1">
      <alignment horizontal="right" vertical="center" wrapText="1"/>
    </xf>
    <xf numFmtId="49" fontId="4" fillId="0" borderId="0" xfId="0" applyNumberFormat="1" applyFont="1" applyAlignment="1">
      <alignment vertical="center" wrapText="1"/>
    </xf>
    <xf numFmtId="0" fontId="3" fillId="0" borderId="0" xfId="0" applyFont="1" applyAlignment="1">
      <alignment vertical="center" wrapText="1"/>
    </xf>
    <xf numFmtId="1" fontId="3" fillId="0" borderId="0" xfId="0" applyNumberFormat="1" applyFont="1" applyAlignment="1">
      <alignment horizontal="right" vertical="center"/>
    </xf>
    <xf numFmtId="3" fontId="3" fillId="2" borderId="0" xfId="0" applyNumberFormat="1" applyFont="1" applyFill="1" applyAlignment="1">
      <alignment horizontal="right" vertical="center"/>
    </xf>
    <xf numFmtId="168" fontId="11" fillId="0" borderId="0" xfId="0" applyNumberFormat="1" applyFont="1" applyAlignment="1">
      <alignment vertical="center"/>
    </xf>
    <xf numFmtId="169" fontId="11" fillId="0" borderId="0" xfId="0" applyNumberFormat="1" applyFont="1" applyAlignment="1">
      <alignment vertical="center"/>
    </xf>
  </cellXfs>
  <cellStyles count="11">
    <cellStyle name="Currency" xfId="9" xr:uid="{22DB0232-C6AF-4102-9AB9-CB444D0FD779}"/>
    <cellStyle name="Hipervínculo" xfId="5" builtinId="8"/>
    <cellStyle name="Hyperlink" xfId="10" xr:uid="{5AE3C7CF-8DA0-4C05-85B5-5DC47831667F}"/>
    <cellStyle name="Millares" xfId="1" builtinId="3"/>
    <cellStyle name="Millares [0]" xfId="2" builtinId="6"/>
    <cellStyle name="Moneda" xfId="3" builtinId="4"/>
    <cellStyle name="Moneda 3 2" xfId="7" xr:uid="{33157FB9-EC2D-43E9-9605-7D307041FAF8}"/>
    <cellStyle name="Normal" xfId="0" builtinId="0"/>
    <cellStyle name="Normal 4" xfId="6" xr:uid="{BB81411A-D81B-4BD7-9F6C-1A624BAD2ED2}"/>
    <cellStyle name="Normal 7" xfId="8" xr:uid="{134BD50B-745F-4F4B-A070-261464F70EF8}"/>
    <cellStyle name="Porcentaje" xfId="4" builtinId="5"/>
  </cellStyles>
  <dxfs count="72">
    <dxf>
      <font>
        <b val="0"/>
        <i val="0"/>
        <strike val="0"/>
        <condense val="0"/>
        <extend val="0"/>
        <outline val="0"/>
        <shadow val="0"/>
        <u val="none"/>
        <vertAlign val="baseline"/>
        <sz val="12"/>
        <color theme="1"/>
        <name val="Arial"/>
        <family val="2"/>
        <scheme val="none"/>
      </font>
      <numFmt numFmtId="35" formatCode="_-* #,##0.00_-;\-* #,##0.00_-;_-* &quot;-&quot;??_-;_-@_-"/>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9" formatCode="d/mm/yyyy"/>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3" formatCode="_-* #,##0_-;\-* #,##0_-;_-*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0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numFmt numFmtId="169" formatCode="dd/mm/yy;@"/>
      <fill>
        <patternFill patternType="solid">
          <fgColor indexed="64"/>
          <bgColor rgb="FFFFFF0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numFmt numFmtId="169" formatCode="dd/mm/yy;@"/>
      <fill>
        <patternFill patternType="solid">
          <fgColor indexed="64"/>
          <bgColor rgb="FFFFFF0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numFmt numFmtId="168" formatCode="d/mm/yyyy;@"/>
      <fill>
        <patternFill patternType="solid">
          <fgColor indexed="64"/>
          <bgColor rgb="FFFFFF0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 formatCode="#,##0"/>
      <fill>
        <patternFill>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9" formatCode="d/mm/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fill>
        <patternFill patternType="solid">
          <fgColor indexed="64"/>
          <bgColor rgb="FF92D05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92D05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solid">
          <fgColor indexed="64"/>
          <bgColor rgb="FF92D05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9" formatCode="d/mm/yyyy"/>
      <fill>
        <patternFill patternType="solid">
          <fgColor indexed="64"/>
          <bgColor rgb="FF92D05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92D05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fill>
        <patternFill patternType="solid">
          <fgColor indexed="64"/>
          <bgColor rgb="FFFFC00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30" formatCode="@"/>
      <fill>
        <patternFill patternType="solid">
          <fgColor indexed="64"/>
          <bgColor rgb="FFFFC0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numFmt numFmtId="30" formatCode="@"/>
      <fill>
        <patternFill patternType="solid">
          <fgColor indexed="64"/>
          <bgColor rgb="FFFFC00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C00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0" formatCode="@"/>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top style="thin">
          <color indexed="64"/>
        </top>
      </border>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deportesantioquia.sharepoint.com/sites/LeydeTransparenciayAccesoalaInformacinPblica/Documentos%20compartidos/8.%20Contrataci&#243;n/4.%20Plan%20Anual%20de%20Adquisiciones/2.%20F-CA-89_Plan%20Anual%20de%20Adquisiciones%202023.xlsx" TargetMode="External"/><Relationship Id="rId1" Type="http://schemas.openxmlformats.org/officeDocument/2006/relationships/externalLinkPath" Target="https://indeportesantioquia.sharepoint.com/sites/LeydeTransparenciayAccesoalaInformacinPblica/Documentos%20compartidos/8.%20Contrataci&#243;n/4.%20Plan%20Anual%20de%20Adquisiciones/2.%20F-CA-89_Plan%20Anual%20de%20Adquisicione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aviria/Downloads/Consecutivo-contratos-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ector%20cuervo\NUEVO%20ARHCIVO%20ACTUALIZACI&#211;N%20DE%20PROYEC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ridi02\JURIDICA\AJUSTE%20PLAN%20DE%20ACCION%20Y%20P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0"/>
      <sheetName val="Hoja1"/>
      <sheetName val="PAA 2023"/>
      <sheetName val="SUPERVISORES"/>
      <sheetName val="act"/>
      <sheetName val="Hoja9"/>
      <sheetName val="Hoja11"/>
      <sheetName val="contratos"/>
      <sheetName val="INCORPORACIONES"/>
      <sheetName val="ParaAtletas"/>
      <sheetName val="VALIDACIONES"/>
      <sheetName val="RCPPAGOS"/>
      <sheetName val="PROYECTOS"/>
      <sheetName val="CDP"/>
      <sheetName val="Hoja7"/>
      <sheetName val="Hoja8"/>
      <sheetName val="SECOP_II"/>
      <sheetName val="CUENTA NECESIDADES"/>
    </sheetNames>
    <sheetDataSet>
      <sheetData sheetId="0"/>
      <sheetData sheetId="1"/>
      <sheetData sheetId="2"/>
      <sheetData sheetId="3">
        <row r="1">
          <cell r="E1" t="str">
            <v>SUPERVISORES</v>
          </cell>
          <cell r="F1" t="str">
            <v>CEDULA</v>
          </cell>
        </row>
        <row r="2">
          <cell r="E2" t="str">
            <v>ADRIANA MARIA PATIÑO CAMPUZANO</v>
          </cell>
          <cell r="F2">
            <v>43676890.600000001</v>
          </cell>
        </row>
        <row r="3">
          <cell r="E3" t="str">
            <v>ALEJANDRO NAVARRO RINCON</v>
          </cell>
          <cell r="F3">
            <v>75075150.099999994</v>
          </cell>
        </row>
        <row r="4">
          <cell r="E4" t="str">
            <v>ALFONSO NEIRA CASTRO</v>
          </cell>
          <cell r="F4">
            <v>1120566148.7</v>
          </cell>
        </row>
        <row r="5">
          <cell r="E5" t="str">
            <v>ANA CECILIA JIMENEZ RENGIFO</v>
          </cell>
          <cell r="F5">
            <v>43586384.399999999</v>
          </cell>
        </row>
        <row r="6">
          <cell r="E6" t="str">
            <v>ANA MARGARITA JIMENEZ GOMEZ</v>
          </cell>
          <cell r="F6">
            <v>42966354</v>
          </cell>
        </row>
        <row r="7">
          <cell r="E7" t="str">
            <v>ANDRES ESTEBAN MARIN MARIN</v>
          </cell>
          <cell r="F7">
            <v>70879080.700000003</v>
          </cell>
        </row>
        <row r="8">
          <cell r="E8" t="str">
            <v>ANDRES FELIPE RESTREPO GOMEZ</v>
          </cell>
          <cell r="F8">
            <v>1017152931.7</v>
          </cell>
        </row>
        <row r="9">
          <cell r="E9" t="str">
            <v>ANDRES FELIPE SALAZAR LOPEZ</v>
          </cell>
          <cell r="F9">
            <v>1152209808.5999999</v>
          </cell>
        </row>
        <row r="10">
          <cell r="E10" t="str">
            <v>ANDRES ROBERTO GOMEZ CASTAÑO</v>
          </cell>
          <cell r="F10">
            <v>98556206.299999997</v>
          </cell>
        </row>
        <row r="11">
          <cell r="E11" t="str">
            <v>BEATRIZ ELENA COLORADO ARCILA</v>
          </cell>
          <cell r="F11">
            <v>43284839.700000003</v>
          </cell>
        </row>
        <row r="12">
          <cell r="E12" t="str">
            <v>BEATRIZ ELENA QUICENO GIL</v>
          </cell>
          <cell r="F12">
            <v>43915464.799999997</v>
          </cell>
        </row>
        <row r="13">
          <cell r="E13" t="str">
            <v>BEATRIZ ELENA RESTREPO VASQUEZ</v>
          </cell>
          <cell r="F13">
            <v>42895674.700000003</v>
          </cell>
        </row>
        <row r="14">
          <cell r="E14" t="str">
            <v>BETSY JOHANNA OCAMPO MILLAN</v>
          </cell>
          <cell r="F14">
            <v>1017148179.9</v>
          </cell>
        </row>
        <row r="15">
          <cell r="E15" t="str">
            <v>CAMILO PEÑA MORA</v>
          </cell>
          <cell r="F15">
            <v>1017179806.1</v>
          </cell>
        </row>
        <row r="16">
          <cell r="E16" t="str">
            <v>CARLOS ANDRES NIEBLES LOPEZ</v>
          </cell>
          <cell r="F16">
            <v>71365835.799999997</v>
          </cell>
        </row>
        <row r="17">
          <cell r="E17" t="str">
            <v>CARLOS IGNACIO URIBE TIRADO</v>
          </cell>
          <cell r="F17">
            <v>71777931.5</v>
          </cell>
        </row>
        <row r="18">
          <cell r="E18" t="str">
            <v>CARLOS MARIO FLOREZ PEREIRA</v>
          </cell>
          <cell r="F18">
            <v>1027954329</v>
          </cell>
        </row>
        <row r="19">
          <cell r="E19" t="str">
            <v>CAROLINA BEDOYA QUINTERO</v>
          </cell>
          <cell r="F19">
            <v>1037610257.9</v>
          </cell>
        </row>
        <row r="20">
          <cell r="E20" t="str">
            <v>CATALINA VASQUEZ RAMIREZ</v>
          </cell>
          <cell r="F20">
            <v>1017130656.1</v>
          </cell>
        </row>
        <row r="21">
          <cell r="E21" t="str">
            <v>CESAR AUGUSTO FRANCO LONDOÑO</v>
          </cell>
          <cell r="F21">
            <v>70140647.099999994</v>
          </cell>
        </row>
        <row r="22">
          <cell r="E22" t="str">
            <v>CLARA INES MEDINA</v>
          </cell>
          <cell r="F22">
            <v>40986301.899999999</v>
          </cell>
        </row>
        <row r="23">
          <cell r="E23" t="str">
            <v>CLAUDIA JANNET SALAZAR ARANGO</v>
          </cell>
          <cell r="F23">
            <v>43595405.899999999</v>
          </cell>
        </row>
        <row r="24">
          <cell r="E24" t="str">
            <v>CLAUDIA LILIANA DIAZ OSORIO</v>
          </cell>
          <cell r="F24">
            <v>43548204.5</v>
          </cell>
        </row>
        <row r="25">
          <cell r="E25" t="str">
            <v>CLAUDIA MARIA PALACIO MORALES</v>
          </cell>
          <cell r="F25">
            <v>43519524.299999997</v>
          </cell>
        </row>
        <row r="26">
          <cell r="E26" t="str">
            <v>CLAUDIA PATRICIA VELEZ ESCOBAR</v>
          </cell>
          <cell r="F26">
            <v>43523751</v>
          </cell>
        </row>
        <row r="27">
          <cell r="E27" t="str">
            <v>DAVID TORRES MUÑOZ</v>
          </cell>
          <cell r="F27">
            <v>3507696.4</v>
          </cell>
        </row>
        <row r="28">
          <cell r="E28" t="str">
            <v>DIANA ALEJANDRA CASAS RODRIGUEZ</v>
          </cell>
          <cell r="F28">
            <v>1049621107.3</v>
          </cell>
        </row>
        <row r="29">
          <cell r="E29" t="str">
            <v>DIANA CATALINA MONSALVE LOPEZ</v>
          </cell>
          <cell r="F29">
            <v>43263405.399999999</v>
          </cell>
        </row>
        <row r="30">
          <cell r="E30" t="str">
            <v>DIANA CRISTINA GARCIA FLOREZ</v>
          </cell>
          <cell r="F30">
            <v>1037602498.3</v>
          </cell>
        </row>
        <row r="31">
          <cell r="E31" t="str">
            <v>DIANA ISABEL ROLDAN SEPULVEDA</v>
          </cell>
          <cell r="F31">
            <v>21852856.100000001</v>
          </cell>
        </row>
        <row r="32">
          <cell r="E32" t="str">
            <v>DIANA MARCELA DULCEY GUTIERREZ</v>
          </cell>
          <cell r="F32">
            <v>39419422.700000003</v>
          </cell>
        </row>
        <row r="33">
          <cell r="E33" t="str">
            <v>DIGNA EMERITA MARTINEZ GARCIA</v>
          </cell>
          <cell r="F33">
            <v>43208997.899999999</v>
          </cell>
        </row>
        <row r="34">
          <cell r="E34" t="str">
            <v>ELKIN DARIO GIRALDO MARIN</v>
          </cell>
          <cell r="F34">
            <v>71658613.799999997</v>
          </cell>
        </row>
        <row r="35">
          <cell r="E35" t="str">
            <v>ESMERALDA SOLEDAD ROSAS RESTREPO</v>
          </cell>
          <cell r="F35">
            <v>1037584409.1</v>
          </cell>
        </row>
        <row r="36">
          <cell r="E36" t="str">
            <v>ESTEFANIA OSORIO CASTAÑO</v>
          </cell>
          <cell r="F36">
            <v>1152193845.7</v>
          </cell>
        </row>
        <row r="37">
          <cell r="E37" t="str">
            <v>FABIAN DARIO ARANGO LOPEZ</v>
          </cell>
          <cell r="F37">
            <v>71023409.599999994</v>
          </cell>
        </row>
        <row r="38">
          <cell r="E38" t="str">
            <v>FRANCY STELLA QUICENO BERRIO</v>
          </cell>
          <cell r="F38">
            <v>43601637.700000003</v>
          </cell>
        </row>
        <row r="39">
          <cell r="E39" t="str">
            <v>FRANKLIN HERNAN AREVALO GUERRERO</v>
          </cell>
          <cell r="F39">
            <v>9398399.4000000004</v>
          </cell>
        </row>
        <row r="40">
          <cell r="E40" t="str">
            <v>GLADIS MARGOT VADOS CORAL</v>
          </cell>
          <cell r="F40">
            <v>37003033.100000001</v>
          </cell>
        </row>
        <row r="41">
          <cell r="E41" t="str">
            <v xml:space="preserve">GLORIA CECILIA MONTOYA MONTOYA </v>
          </cell>
          <cell r="F41">
            <v>43515795</v>
          </cell>
        </row>
        <row r="42">
          <cell r="E42" t="str">
            <v>GLORIA INES BONILLA MORALES</v>
          </cell>
          <cell r="F42">
            <v>32526958.5</v>
          </cell>
        </row>
        <row r="43">
          <cell r="E43" t="str">
            <v>GUILLERMO TUTTLE PAEZ</v>
          </cell>
          <cell r="F43">
            <v>70058610.799999997</v>
          </cell>
        </row>
        <row r="44">
          <cell r="E44" t="str">
            <v>GUSTAVO LEON SANCHEZ CADAVID</v>
          </cell>
          <cell r="F44">
            <v>71364469</v>
          </cell>
        </row>
        <row r="45">
          <cell r="E45" t="str">
            <v>HECTOR ABAD CUERVO CAÑOLA</v>
          </cell>
          <cell r="F45">
            <v>3567952.1</v>
          </cell>
        </row>
        <row r="46">
          <cell r="E46" t="str">
            <v>HECTOR FABIAN ARROYAVE SANCHEZ</v>
          </cell>
          <cell r="F46">
            <v>98663915.5</v>
          </cell>
        </row>
        <row r="47">
          <cell r="E47" t="str">
            <v xml:space="preserve">HECTOR HERNAN ARIAS MUNERA </v>
          </cell>
          <cell r="F47">
            <v>71220441</v>
          </cell>
        </row>
        <row r="48">
          <cell r="E48" t="str">
            <v>HECTOR JAVIER VASQUEZ MONSALVE</v>
          </cell>
          <cell r="F48">
            <v>98707511.400000006</v>
          </cell>
        </row>
        <row r="49">
          <cell r="E49" t="str">
            <v>HERBERT MARTINEZ RESTREPO</v>
          </cell>
          <cell r="F49">
            <v>98556496.200000003</v>
          </cell>
        </row>
        <row r="50">
          <cell r="E50" t="str">
            <v>HERNAN MAURICIO VELEZ ALVAREZ</v>
          </cell>
          <cell r="F50">
            <v>71794994</v>
          </cell>
        </row>
        <row r="51">
          <cell r="E51" t="str">
            <v>HUGO ALEXANDER OSORIO JARAMILLO</v>
          </cell>
          <cell r="F51">
            <v>8434266.4000000004</v>
          </cell>
        </row>
        <row r="52">
          <cell r="E52" t="str">
            <v>HUGO HERNANDO HOYOS GARCIA</v>
          </cell>
          <cell r="F52">
            <v>71757610</v>
          </cell>
        </row>
        <row r="53">
          <cell r="E53" t="str">
            <v>ILDA BIBIANA ALVAREZ RUEDA</v>
          </cell>
          <cell r="F53">
            <v>21509270.5</v>
          </cell>
        </row>
        <row r="54">
          <cell r="E54" t="str">
            <v>IVAN DARIO GRAJALES VELEZ</v>
          </cell>
          <cell r="F54">
            <v>98520651.200000003</v>
          </cell>
        </row>
        <row r="55">
          <cell r="E55" t="str">
            <v>JAIDER ANDRES LONDOÑO VANEGAS</v>
          </cell>
          <cell r="F55">
            <v>1152691747.0999999</v>
          </cell>
        </row>
        <row r="56">
          <cell r="E56" t="str">
            <v>JAINE ESTHER TOVAR AMADOR</v>
          </cell>
          <cell r="F56">
            <v>37864741.100000001</v>
          </cell>
        </row>
        <row r="57">
          <cell r="E57" t="str">
            <v>JAIRO ALFONSO GARRIDO CASTRO</v>
          </cell>
          <cell r="F57">
            <v>8705093</v>
          </cell>
        </row>
        <row r="58">
          <cell r="E58" t="str">
            <v>JAIRO DE JESUS JIMENEZ MORENO</v>
          </cell>
          <cell r="F58">
            <v>10267189.6</v>
          </cell>
        </row>
        <row r="59">
          <cell r="E59" t="str">
            <v>JHON JAIRO VELASQUEZ BORJA</v>
          </cell>
          <cell r="F59">
            <v>96359710.200000003</v>
          </cell>
        </row>
        <row r="60">
          <cell r="E60" t="str">
            <v>JIMMY ARLEY PALACIOS CHAVERRA</v>
          </cell>
          <cell r="F60">
            <v>71311830.099999994</v>
          </cell>
        </row>
        <row r="61">
          <cell r="E61" t="str">
            <v>JOHANNA MARCELA POSADA LLANO</v>
          </cell>
          <cell r="F61">
            <v>42690418.700000003</v>
          </cell>
        </row>
        <row r="62">
          <cell r="E62" t="str">
            <v>JOHN ALBEIRO MANCO BEDOYA</v>
          </cell>
          <cell r="F62">
            <v>70432194.900000006</v>
          </cell>
        </row>
        <row r="63">
          <cell r="E63" t="str">
            <v>JOHN DARIO GOMEZ OSPINA</v>
          </cell>
          <cell r="F63">
            <v>70557456</v>
          </cell>
        </row>
        <row r="64">
          <cell r="E64" t="str">
            <v>JOSE JULIAN PESTANA RIVERA</v>
          </cell>
          <cell r="F64">
            <v>71765186.200000003</v>
          </cell>
        </row>
        <row r="65">
          <cell r="E65" t="str">
            <v>JOSE RAMIRO PALACIO ARANGO</v>
          </cell>
          <cell r="F65">
            <v>8103470</v>
          </cell>
        </row>
        <row r="66">
          <cell r="E66" t="str">
            <v>JUAN CARLOS JOHNSON ARISTIZABAL</v>
          </cell>
          <cell r="F66">
            <v>71611751.299999997</v>
          </cell>
        </row>
        <row r="67">
          <cell r="E67" t="str">
            <v>JUAN DIEGO LONDOÑO TORO</v>
          </cell>
          <cell r="F67">
            <v>71265476.799999997</v>
          </cell>
        </row>
        <row r="68">
          <cell r="E68" t="str">
            <v>JUAN MANUEL RAMIREZ CARDENAS</v>
          </cell>
          <cell r="F68">
            <v>70565097.299999997</v>
          </cell>
        </row>
        <row r="69">
          <cell r="E69" t="str">
            <v>JULIANA BERMUDEZ HENAO</v>
          </cell>
          <cell r="F69">
            <v>1088260059.0999999</v>
          </cell>
        </row>
        <row r="70">
          <cell r="E70" t="str">
            <v>JULIANA PELAEZ GONZALEZ</v>
          </cell>
          <cell r="F70">
            <v>43186543.200000003</v>
          </cell>
        </row>
        <row r="71">
          <cell r="E71" t="str">
            <v>KARINA SALAZAR ZULUAGA</v>
          </cell>
          <cell r="F71">
            <v>32220799.600000001</v>
          </cell>
        </row>
        <row r="72">
          <cell r="E72" t="str">
            <v>LAURA ORTIZ GONZALEZ</v>
          </cell>
          <cell r="F72">
            <v>1020434556</v>
          </cell>
        </row>
        <row r="73">
          <cell r="E73" t="str">
            <v>LAURA RAMIREZ ARROYAVE</v>
          </cell>
          <cell r="F73">
            <v>1035427823.7</v>
          </cell>
        </row>
        <row r="74">
          <cell r="E74" t="str">
            <v>LEIDY SANDRIT ARIZA ZAPATA</v>
          </cell>
          <cell r="F74">
            <v>1035231868.5</v>
          </cell>
        </row>
        <row r="75">
          <cell r="E75" t="str">
            <v>LIBIER DARIO JIMENEZ PEÑA</v>
          </cell>
          <cell r="F75">
            <v>98552967.099999994</v>
          </cell>
        </row>
        <row r="76">
          <cell r="E76" t="str">
            <v>LICETH CATALINA CANO GONZALEZ</v>
          </cell>
          <cell r="F76">
            <v>43251877.5</v>
          </cell>
        </row>
        <row r="77">
          <cell r="E77" t="str">
            <v>LINA MARCELA GIRALDO CANO</v>
          </cell>
          <cell r="F77">
            <v>43873089.700000003</v>
          </cell>
        </row>
        <row r="78">
          <cell r="E78" t="str">
            <v>LINA MARIA DURANGO LOPEZ</v>
          </cell>
          <cell r="F78">
            <v>43209982.299999997</v>
          </cell>
        </row>
        <row r="79">
          <cell r="E79" t="str">
            <v>LISSINIA AIDE CASTRO VELASQUEZ</v>
          </cell>
          <cell r="F79">
            <v>43704964.299999997</v>
          </cell>
        </row>
        <row r="80">
          <cell r="E80" t="str">
            <v>LUCERO DIAZ CANO</v>
          </cell>
          <cell r="F80">
            <v>52023934.200000003</v>
          </cell>
        </row>
        <row r="81">
          <cell r="E81" t="str">
            <v>LUCY AUDREY BELTRAN ZAMBRANO</v>
          </cell>
          <cell r="F81">
            <v>43150744</v>
          </cell>
        </row>
        <row r="82">
          <cell r="E82" t="str">
            <v>LUIS CARLOS NOGUERA MELENDEZ</v>
          </cell>
          <cell r="F82">
            <v>80040255.299999997</v>
          </cell>
        </row>
        <row r="83">
          <cell r="E83" t="str">
            <v>LUIS FERNANDO GOMEZ CORREA</v>
          </cell>
          <cell r="F83">
            <v>70118062.099999994</v>
          </cell>
        </row>
        <row r="84">
          <cell r="E84" t="str">
            <v>LUIS FERNANDO LOAIZA GALLEGO</v>
          </cell>
          <cell r="F84">
            <v>70000614.700000003</v>
          </cell>
        </row>
        <row r="85">
          <cell r="E85" t="str">
            <v>LUISA FERNANDA GAVIRIA CANO</v>
          </cell>
          <cell r="F85">
            <v>43972678.100000001</v>
          </cell>
        </row>
        <row r="86">
          <cell r="E86" t="str">
            <v>LUZ ADRIANA VALENCIA CARMONA</v>
          </cell>
          <cell r="F86">
            <v>32244709.699999999</v>
          </cell>
        </row>
        <row r="87">
          <cell r="E87" t="str">
            <v>LUZ ELENA MARIN OCAMPO</v>
          </cell>
          <cell r="F87">
            <v>21490893.800000001</v>
          </cell>
        </row>
        <row r="88">
          <cell r="E88" t="str">
            <v>LUZ MIRELLA GONZALEZ CASTILLO</v>
          </cell>
          <cell r="F88">
            <v>39619779.899999999</v>
          </cell>
        </row>
        <row r="89">
          <cell r="E89" t="str">
            <v>LUZ VERONICA ARBOLEDA GOMEZ</v>
          </cell>
          <cell r="F89">
            <v>43575980.700000003</v>
          </cell>
        </row>
        <row r="90">
          <cell r="E90" t="str">
            <v>MAGDA YAMILE LOPEZ GALVIS</v>
          </cell>
          <cell r="F90">
            <v>24369658.800000001</v>
          </cell>
        </row>
        <row r="91">
          <cell r="E91" t="str">
            <v>MANUEL ANTONIO RODRIGUEZ PEREZ</v>
          </cell>
          <cell r="F91">
            <v>19424139.399999999</v>
          </cell>
        </row>
        <row r="92">
          <cell r="E92" t="str">
            <v>MANUELA VELASQUEZ RENGIFO</v>
          </cell>
          <cell r="F92">
            <v>39192514.899999999</v>
          </cell>
        </row>
        <row r="93">
          <cell r="E93" t="str">
            <v>MARIA EUGENIA RESTREPO MAYA</v>
          </cell>
          <cell r="F93">
            <v>43728064.299999997</v>
          </cell>
        </row>
        <row r="94">
          <cell r="E94" t="str">
            <v>MARIA MERCEDES BECERRA MARTINEZ</v>
          </cell>
          <cell r="F94">
            <v>43056212.200000003</v>
          </cell>
        </row>
        <row r="95">
          <cell r="E95" t="str">
            <v>MARIA TERESA DE GUADALUPE MUÑOZ JARAMILLO</v>
          </cell>
          <cell r="F95">
            <v>43610005</v>
          </cell>
        </row>
        <row r="96">
          <cell r="E96" t="str">
            <v>MARIO ANDRES QUINTERO VELASQUEZ</v>
          </cell>
          <cell r="F96">
            <v>98547345</v>
          </cell>
        </row>
        <row r="97">
          <cell r="E97" t="str">
            <v>MARTA CECILIA GARCIA FRANCO</v>
          </cell>
          <cell r="F97">
            <v>1040030533.9</v>
          </cell>
        </row>
        <row r="98">
          <cell r="E98" t="str">
            <v>MARTHA CECILIA CARMONA GALLEGO</v>
          </cell>
          <cell r="F98">
            <v>42762554</v>
          </cell>
        </row>
        <row r="99">
          <cell r="E99" t="str">
            <v>MARTHA LUCIA ORREGO LONDOÑO</v>
          </cell>
          <cell r="F99">
            <v>51809755.100000001</v>
          </cell>
        </row>
        <row r="100">
          <cell r="E100" t="str">
            <v>MARTHA NURY BOLIVAR</v>
          </cell>
          <cell r="F100">
            <v>43578756.700000003</v>
          </cell>
        </row>
        <row r="101">
          <cell r="E101" t="str">
            <v>MARTHA YOLIMA FIGUEROA ARGOTE</v>
          </cell>
          <cell r="F101">
            <v>43729757</v>
          </cell>
        </row>
        <row r="102">
          <cell r="E102" t="str">
            <v>MARY LUZ ARENAS FORONDA</v>
          </cell>
          <cell r="F102">
            <v>32277581.300000001</v>
          </cell>
        </row>
        <row r="103">
          <cell r="E103" t="str">
            <v>MARYLUZ RODRIGUEZ URIBE</v>
          </cell>
          <cell r="F103">
            <v>43910335.299999997</v>
          </cell>
        </row>
        <row r="104">
          <cell r="E104" t="str">
            <v>MAURICIO PINZON BOTERO</v>
          </cell>
          <cell r="F104">
            <v>71732965.099999994</v>
          </cell>
        </row>
        <row r="105">
          <cell r="E105" t="str">
            <v>MONICA MARIA ARENAS SOSA</v>
          </cell>
          <cell r="F105">
            <v>43816614.100000001</v>
          </cell>
        </row>
        <row r="106">
          <cell r="E106" t="str">
            <v>NELSON AUGUSTO HERNANDEZ DIAZ</v>
          </cell>
          <cell r="F106">
            <v>15511884.1</v>
          </cell>
        </row>
        <row r="107">
          <cell r="E107" t="str">
            <v>NESTOR ALEXANDER SANTA LOPERA</v>
          </cell>
          <cell r="F107">
            <v>15386883.800000001</v>
          </cell>
        </row>
        <row r="108">
          <cell r="E108" t="str">
            <v>NICANOR ALONSO MUÑOZ AGUIRRE</v>
          </cell>
          <cell r="F108">
            <v>71174454.5</v>
          </cell>
        </row>
        <row r="109">
          <cell r="E109" t="str">
            <v>OLGA LUCIA QUIROZ BASTIDAS</v>
          </cell>
          <cell r="F109">
            <v>43017641.200000003</v>
          </cell>
        </row>
        <row r="110">
          <cell r="E110" t="str">
            <v>ORFILIA DEL SOCORRO VALENCIA RENDON</v>
          </cell>
          <cell r="F110">
            <v>43671828.600000001</v>
          </cell>
        </row>
        <row r="111">
          <cell r="E111" t="str">
            <v>OSCAR GILMILLER ATEHORTUA CORREA</v>
          </cell>
          <cell r="F111">
            <v>8462777.5</v>
          </cell>
        </row>
        <row r="112">
          <cell r="E112" t="str">
            <v>OSCAR MARIO CARDONA ARENAS</v>
          </cell>
          <cell r="F112">
            <v>71610877.799999997</v>
          </cell>
        </row>
        <row r="113">
          <cell r="E113" t="str">
            <v>OSCAR MAURICIO BADILLO LIZARRALDE</v>
          </cell>
          <cell r="F113">
            <v>1039449337.8</v>
          </cell>
        </row>
        <row r="114">
          <cell r="E114" t="str">
            <v>OSCAR RAUL FLOREZ VELEZ</v>
          </cell>
          <cell r="F114">
            <v>98557958.799999997</v>
          </cell>
        </row>
        <row r="115">
          <cell r="E115" t="str">
            <v>PAULA ANDREA MENDEZ GIL</v>
          </cell>
          <cell r="F115">
            <v>43865210.899999999</v>
          </cell>
        </row>
        <row r="116">
          <cell r="E116" t="str">
            <v>RAMON EDUARDO FRANCO MONTOYA</v>
          </cell>
          <cell r="F116">
            <v>71647216.099999994</v>
          </cell>
        </row>
        <row r="117">
          <cell r="E117" t="str">
            <v>RODRIGO MORA QUIROZ</v>
          </cell>
          <cell r="F117">
            <v>71674858.200000003</v>
          </cell>
        </row>
        <row r="118">
          <cell r="E118" t="str">
            <v>ROSALBA YANET BETANCUR ZAPATA</v>
          </cell>
          <cell r="F118">
            <v>43806862.899999999</v>
          </cell>
        </row>
        <row r="119">
          <cell r="E119" t="str">
            <v>SANDRA MARIZA MIRANDA CIFUENTES</v>
          </cell>
          <cell r="F119">
            <v>43821344.799999997</v>
          </cell>
        </row>
        <row r="120">
          <cell r="E120" t="str">
            <v>SANDRA MILENA CALLE BEDOYA</v>
          </cell>
          <cell r="F120">
            <v>43906101.100000001</v>
          </cell>
        </row>
        <row r="121">
          <cell r="E121" t="str">
            <v>SANDRA MILENA IBARRA HEREDIA</v>
          </cell>
          <cell r="F121">
            <v>43754943.200000003</v>
          </cell>
        </row>
        <row r="122">
          <cell r="E122" t="str">
            <v>SANDRA YULIETH PALACIO ARANGO</v>
          </cell>
          <cell r="F122">
            <v>39176038.700000003</v>
          </cell>
        </row>
        <row r="123">
          <cell r="E123" t="str">
            <v>SANTIAGO ALFONSO PADILLA LOPEZ</v>
          </cell>
          <cell r="F123">
            <v>1083014880.9000001</v>
          </cell>
        </row>
        <row r="124">
          <cell r="E124" t="str">
            <v>SILVIA PATRICIA TABORDA VILLADA</v>
          </cell>
          <cell r="F124">
            <v>43500291.899999999</v>
          </cell>
        </row>
        <row r="125">
          <cell r="E125" t="str">
            <v>SONIA LISLLEY CALVO MARTINEZ</v>
          </cell>
          <cell r="F125">
            <v>1146436016</v>
          </cell>
        </row>
        <row r="126">
          <cell r="E126" t="str">
            <v>TATIANA RIOS MONTOYA</v>
          </cell>
          <cell r="F126">
            <v>43635685.700000003</v>
          </cell>
        </row>
        <row r="127">
          <cell r="E127" t="str">
            <v>VERONICA URREA GALLO</v>
          </cell>
          <cell r="F127">
            <v>1017174088.7</v>
          </cell>
        </row>
        <row r="128">
          <cell r="E128" t="str">
            <v>VICTOR ANDRES ALZATE ARCILA</v>
          </cell>
          <cell r="F128">
            <v>82395290.200000003</v>
          </cell>
        </row>
        <row r="129">
          <cell r="E129" t="str">
            <v>WANNER MILLER MORENO</v>
          </cell>
          <cell r="F129">
            <v>1037583054.4</v>
          </cell>
        </row>
        <row r="130">
          <cell r="E130" t="str">
            <v>WILLIAM FERNANDO GOMEZ CORREA</v>
          </cell>
          <cell r="F130">
            <v>71612522.799999997</v>
          </cell>
        </row>
        <row r="131">
          <cell r="E131" t="str">
            <v>XIOMARA CEDEÑO ESPAÑA</v>
          </cell>
          <cell r="F131">
            <v>40075656.899999999</v>
          </cell>
        </row>
        <row r="132">
          <cell r="E132" t="str">
            <v>YENIFER MARCELA AVENDAÑO BERNAL</v>
          </cell>
          <cell r="F132">
            <v>33376210.399999999</v>
          </cell>
        </row>
        <row r="133">
          <cell r="E133" t="str">
            <v>YESICA GARZON ZAPATA</v>
          </cell>
          <cell r="F133">
            <v>1017183315.2</v>
          </cell>
        </row>
        <row r="134">
          <cell r="E134" t="str">
            <v>YESID COPETE</v>
          </cell>
          <cell r="F134">
            <v>71701539.400000006</v>
          </cell>
        </row>
        <row r="135">
          <cell r="E135" t="str">
            <v>ZENEIDA DE J. TAPIAS CASTRILLON</v>
          </cell>
          <cell r="F135">
            <v>39205838.799999997</v>
          </cell>
        </row>
      </sheetData>
      <sheetData sheetId="4"/>
      <sheetData sheetId="5"/>
      <sheetData sheetId="6"/>
      <sheetData sheetId="7"/>
      <sheetData sheetId="8"/>
      <sheetData sheetId="9"/>
      <sheetData sheetId="10"/>
      <sheetData sheetId="11">
        <row r="1">
          <cell r="A1" t="str">
            <v>CRP</v>
          </cell>
          <cell r="B1" t="str">
            <v>fecha_aprobacion</v>
          </cell>
          <cell r="F1" t="str">
            <v>disponibilidad</v>
          </cell>
        </row>
        <row r="2">
          <cell r="A2">
            <v>9287</v>
          </cell>
          <cell r="B2">
            <v>45168</v>
          </cell>
          <cell r="F2">
            <v>1074</v>
          </cell>
        </row>
        <row r="3">
          <cell r="A3">
            <v>10290</v>
          </cell>
          <cell r="B3">
            <v>45182</v>
          </cell>
          <cell r="F3">
            <v>1120</v>
          </cell>
        </row>
        <row r="4">
          <cell r="A4">
            <v>10771</v>
          </cell>
          <cell r="B4">
            <v>45197</v>
          </cell>
          <cell r="F4">
            <v>1145</v>
          </cell>
        </row>
        <row r="5">
          <cell r="A5">
            <v>11756</v>
          </cell>
          <cell r="B5">
            <v>45208</v>
          </cell>
          <cell r="F5">
            <v>1170</v>
          </cell>
        </row>
        <row r="6">
          <cell r="A6">
            <v>11779</v>
          </cell>
          <cell r="B6">
            <v>45211</v>
          </cell>
          <cell r="F6">
            <v>1176</v>
          </cell>
        </row>
        <row r="7">
          <cell r="A7">
            <v>13243</v>
          </cell>
          <cell r="B7">
            <v>45229</v>
          </cell>
          <cell r="F7">
            <v>1213</v>
          </cell>
        </row>
        <row r="8">
          <cell r="A8">
            <v>13845</v>
          </cell>
          <cell r="B8">
            <v>45238</v>
          </cell>
          <cell r="F8">
            <v>1299</v>
          </cell>
        </row>
        <row r="9">
          <cell r="A9">
            <v>14468</v>
          </cell>
          <cell r="B9">
            <v>45244</v>
          </cell>
          <cell r="F9">
            <v>1306</v>
          </cell>
        </row>
        <row r="10">
          <cell r="A10">
            <v>15764</v>
          </cell>
          <cell r="B10">
            <v>45258</v>
          </cell>
          <cell r="F10">
            <v>1341</v>
          </cell>
        </row>
        <row r="11">
          <cell r="A11">
            <v>15837</v>
          </cell>
          <cell r="B11">
            <v>45274</v>
          </cell>
          <cell r="F11">
            <v>1366</v>
          </cell>
        </row>
        <row r="12">
          <cell r="A12">
            <v>15838</v>
          </cell>
          <cell r="B12">
            <v>45274</v>
          </cell>
          <cell r="F12">
            <v>1367</v>
          </cell>
        </row>
        <row r="13">
          <cell r="A13">
            <v>16261</v>
          </cell>
          <cell r="B13">
            <v>45286</v>
          </cell>
          <cell r="F13">
            <v>1390</v>
          </cell>
        </row>
        <row r="14">
          <cell r="A14">
            <v>10290</v>
          </cell>
          <cell r="B14">
            <v>45182</v>
          </cell>
          <cell r="F14">
            <v>1120</v>
          </cell>
        </row>
        <row r="15">
          <cell r="A15">
            <v>11756</v>
          </cell>
          <cell r="B15">
            <v>45208</v>
          </cell>
          <cell r="F15">
            <v>1170</v>
          </cell>
        </row>
        <row r="16">
          <cell r="A16">
            <v>11779</v>
          </cell>
          <cell r="B16">
            <v>45211</v>
          </cell>
          <cell r="F16">
            <v>1176</v>
          </cell>
        </row>
        <row r="17">
          <cell r="A17">
            <v>14468</v>
          </cell>
          <cell r="B17">
            <v>45244</v>
          </cell>
          <cell r="F17">
            <v>1306</v>
          </cell>
        </row>
        <row r="18">
          <cell r="A18">
            <v>15750</v>
          </cell>
          <cell r="B18">
            <v>45254</v>
          </cell>
          <cell r="F18">
            <v>1338</v>
          </cell>
        </row>
        <row r="19">
          <cell r="A19">
            <v>15838</v>
          </cell>
          <cell r="B19">
            <v>45274</v>
          </cell>
          <cell r="F19">
            <v>1367</v>
          </cell>
        </row>
        <row r="20">
          <cell r="A20">
            <v>16261</v>
          </cell>
          <cell r="B20">
            <v>45286</v>
          </cell>
          <cell r="F20">
            <v>1390</v>
          </cell>
        </row>
        <row r="21">
          <cell r="A21">
            <v>16262</v>
          </cell>
          <cell r="B21">
            <v>45286</v>
          </cell>
          <cell r="F21">
            <v>1394</v>
          </cell>
        </row>
        <row r="22">
          <cell r="A22">
            <v>9287</v>
          </cell>
          <cell r="B22">
            <v>45168</v>
          </cell>
          <cell r="F22">
            <v>1074</v>
          </cell>
        </row>
        <row r="23">
          <cell r="A23">
            <v>16261</v>
          </cell>
          <cell r="B23">
            <v>45286</v>
          </cell>
          <cell r="F23">
            <v>1390</v>
          </cell>
        </row>
        <row r="24">
          <cell r="A24">
            <v>16262</v>
          </cell>
          <cell r="B24">
            <v>45286</v>
          </cell>
          <cell r="F24">
            <v>1394</v>
          </cell>
        </row>
        <row r="25">
          <cell r="A25">
            <v>10617</v>
          </cell>
          <cell r="B25">
            <v>45187</v>
          </cell>
          <cell r="F25">
            <v>1126</v>
          </cell>
        </row>
        <row r="26">
          <cell r="A26">
            <v>10758</v>
          </cell>
          <cell r="B26">
            <v>45194</v>
          </cell>
          <cell r="F26">
            <v>1131</v>
          </cell>
        </row>
        <row r="27">
          <cell r="A27">
            <v>10759</v>
          </cell>
          <cell r="B27">
            <v>45194</v>
          </cell>
          <cell r="F27">
            <v>1132</v>
          </cell>
        </row>
        <row r="28">
          <cell r="A28">
            <v>13845</v>
          </cell>
          <cell r="B28">
            <v>45238</v>
          </cell>
          <cell r="F28">
            <v>1299</v>
          </cell>
        </row>
        <row r="29">
          <cell r="A29">
            <v>15750</v>
          </cell>
          <cell r="B29">
            <v>45254</v>
          </cell>
          <cell r="F29">
            <v>1338</v>
          </cell>
        </row>
        <row r="30">
          <cell r="A30">
            <v>15790</v>
          </cell>
          <cell r="B30">
            <v>45265</v>
          </cell>
          <cell r="F30">
            <v>1353</v>
          </cell>
        </row>
        <row r="31">
          <cell r="A31">
            <v>15837</v>
          </cell>
          <cell r="B31">
            <v>45274</v>
          </cell>
          <cell r="F31">
            <v>1366</v>
          </cell>
        </row>
        <row r="32">
          <cell r="A32">
            <v>15914</v>
          </cell>
          <cell r="B32">
            <v>45280</v>
          </cell>
          <cell r="F32">
            <v>1374</v>
          </cell>
        </row>
        <row r="33">
          <cell r="A33">
            <v>15918</v>
          </cell>
          <cell r="B33">
            <v>45286</v>
          </cell>
          <cell r="F33">
            <v>1383</v>
          </cell>
        </row>
        <row r="34">
          <cell r="A34">
            <v>10290</v>
          </cell>
          <cell r="B34">
            <v>45182</v>
          </cell>
          <cell r="F34">
            <v>1120</v>
          </cell>
        </row>
        <row r="35">
          <cell r="A35">
            <v>10617</v>
          </cell>
          <cell r="B35">
            <v>45187</v>
          </cell>
          <cell r="F35">
            <v>1126</v>
          </cell>
        </row>
        <row r="36">
          <cell r="A36">
            <v>10758</v>
          </cell>
          <cell r="B36">
            <v>45194</v>
          </cell>
          <cell r="F36">
            <v>1131</v>
          </cell>
        </row>
        <row r="37">
          <cell r="A37">
            <v>10759</v>
          </cell>
          <cell r="B37">
            <v>45194</v>
          </cell>
          <cell r="F37">
            <v>1132</v>
          </cell>
        </row>
        <row r="38">
          <cell r="A38">
            <v>11756</v>
          </cell>
          <cell r="B38">
            <v>45208</v>
          </cell>
          <cell r="F38">
            <v>1170</v>
          </cell>
        </row>
        <row r="39">
          <cell r="A39">
            <v>13845</v>
          </cell>
          <cell r="B39">
            <v>45238</v>
          </cell>
          <cell r="F39">
            <v>1299</v>
          </cell>
        </row>
        <row r="40">
          <cell r="A40">
            <v>15750</v>
          </cell>
          <cell r="B40">
            <v>45254</v>
          </cell>
          <cell r="F40">
            <v>1338</v>
          </cell>
        </row>
        <row r="41">
          <cell r="A41">
            <v>15837</v>
          </cell>
          <cell r="B41">
            <v>45274</v>
          </cell>
          <cell r="F41">
            <v>1366</v>
          </cell>
        </row>
        <row r="42">
          <cell r="A42">
            <v>15914</v>
          </cell>
          <cell r="B42">
            <v>45280</v>
          </cell>
          <cell r="F42">
            <v>1374</v>
          </cell>
        </row>
        <row r="43">
          <cell r="A43">
            <v>16261</v>
          </cell>
          <cell r="B43">
            <v>45286</v>
          </cell>
          <cell r="F43">
            <v>1390</v>
          </cell>
        </row>
        <row r="44">
          <cell r="A44">
            <v>16262</v>
          </cell>
          <cell r="B44">
            <v>45286</v>
          </cell>
          <cell r="F44">
            <v>1394</v>
          </cell>
        </row>
        <row r="45">
          <cell r="A45">
            <v>9094</v>
          </cell>
          <cell r="B45">
            <v>45162.590208333335</v>
          </cell>
          <cell r="F45">
            <v>1070</v>
          </cell>
        </row>
        <row r="46">
          <cell r="A46">
            <v>9679</v>
          </cell>
          <cell r="B46">
            <v>45175.602511574078</v>
          </cell>
          <cell r="F46">
            <v>1081</v>
          </cell>
        </row>
        <row r="47">
          <cell r="A47">
            <v>9681</v>
          </cell>
          <cell r="B47">
            <v>45176.452673611115</v>
          </cell>
          <cell r="F47">
            <v>1081</v>
          </cell>
        </row>
        <row r="48">
          <cell r="A48">
            <v>13272</v>
          </cell>
          <cell r="B48">
            <v>45234.467662037037</v>
          </cell>
          <cell r="F48">
            <v>1245</v>
          </cell>
        </row>
        <row r="49">
          <cell r="A49">
            <v>13855</v>
          </cell>
          <cell r="B49">
            <v>45239.61509259259</v>
          </cell>
          <cell r="F49">
            <v>1245</v>
          </cell>
        </row>
        <row r="50">
          <cell r="A50">
            <v>15611</v>
          </cell>
          <cell r="B50">
            <v>45246.876875000002</v>
          </cell>
          <cell r="F50">
            <v>1318</v>
          </cell>
        </row>
        <row r="51">
          <cell r="A51">
            <v>15915</v>
          </cell>
          <cell r="B51">
            <v>45281.776678240742</v>
          </cell>
          <cell r="F51">
            <v>1381</v>
          </cell>
        </row>
        <row r="52">
          <cell r="A52">
            <v>15916</v>
          </cell>
          <cell r="B52">
            <v>45281.776863425926</v>
          </cell>
          <cell r="F52">
            <v>1380</v>
          </cell>
        </row>
        <row r="53">
          <cell r="A53">
            <v>15917</v>
          </cell>
          <cell r="B53">
            <v>45281.777071759258</v>
          </cell>
          <cell r="F53">
            <v>1379</v>
          </cell>
        </row>
        <row r="54">
          <cell r="A54">
            <v>16266</v>
          </cell>
          <cell r="B54">
            <v>45287.346805555557</v>
          </cell>
          <cell r="F54">
            <v>1382</v>
          </cell>
        </row>
        <row r="55">
          <cell r="A55">
            <v>9306</v>
          </cell>
          <cell r="B55">
            <v>45175.435995370368</v>
          </cell>
          <cell r="F55">
            <v>1096</v>
          </cell>
        </row>
        <row r="56">
          <cell r="A56">
            <v>9307</v>
          </cell>
          <cell r="B56">
            <v>45175.436319444445</v>
          </cell>
          <cell r="F56">
            <v>1096</v>
          </cell>
        </row>
        <row r="57">
          <cell r="A57">
            <v>9308</v>
          </cell>
          <cell r="B57">
            <v>45175.43644675926</v>
          </cell>
          <cell r="F57">
            <v>1096</v>
          </cell>
        </row>
        <row r="58">
          <cell r="A58">
            <v>9309</v>
          </cell>
          <cell r="B58">
            <v>45175.436597222222</v>
          </cell>
          <cell r="F58">
            <v>1096</v>
          </cell>
        </row>
        <row r="59">
          <cell r="A59">
            <v>9310</v>
          </cell>
          <cell r="B59">
            <v>45175.43677083333</v>
          </cell>
          <cell r="F59">
            <v>1096</v>
          </cell>
        </row>
        <row r="60">
          <cell r="A60">
            <v>10790</v>
          </cell>
          <cell r="B60">
            <v>45204.357222222221</v>
          </cell>
          <cell r="F60">
            <v>1160</v>
          </cell>
        </row>
        <row r="61">
          <cell r="A61">
            <v>10791</v>
          </cell>
          <cell r="B61">
            <v>45204.358078703706</v>
          </cell>
          <cell r="F61">
            <v>1160</v>
          </cell>
        </row>
        <row r="62">
          <cell r="A62">
            <v>10792</v>
          </cell>
          <cell r="B62">
            <v>45204.358252314814</v>
          </cell>
          <cell r="F62">
            <v>1160</v>
          </cell>
        </row>
        <row r="63">
          <cell r="A63">
            <v>10793</v>
          </cell>
          <cell r="B63">
            <v>45204.358506944445</v>
          </cell>
          <cell r="F63">
            <v>1160</v>
          </cell>
        </row>
        <row r="64">
          <cell r="A64">
            <v>10794</v>
          </cell>
          <cell r="B64">
            <v>45204.358842592592</v>
          </cell>
          <cell r="F64">
            <v>1160</v>
          </cell>
        </row>
        <row r="65">
          <cell r="A65">
            <v>16394</v>
          </cell>
          <cell r="B65">
            <v>45287.679282407407</v>
          </cell>
          <cell r="F65">
            <v>1395</v>
          </cell>
        </row>
        <row r="66">
          <cell r="A66">
            <v>16395</v>
          </cell>
          <cell r="B66">
            <v>45287.679502314815</v>
          </cell>
          <cell r="F66">
            <v>1395</v>
          </cell>
        </row>
        <row r="67">
          <cell r="A67">
            <v>16396</v>
          </cell>
          <cell r="B67">
            <v>45287.679652777777</v>
          </cell>
          <cell r="F67">
            <v>1395</v>
          </cell>
        </row>
        <row r="68">
          <cell r="A68">
            <v>16397</v>
          </cell>
          <cell r="B68">
            <v>45287.679814814815</v>
          </cell>
          <cell r="F68">
            <v>1395</v>
          </cell>
        </row>
        <row r="69">
          <cell r="A69">
            <v>16398</v>
          </cell>
          <cell r="B69">
            <v>45287.679988425924</v>
          </cell>
          <cell r="F69">
            <v>1395</v>
          </cell>
        </row>
        <row r="70">
          <cell r="A70">
            <v>16409</v>
          </cell>
          <cell r="B70">
            <v>45288.371180555558</v>
          </cell>
          <cell r="F70">
            <v>1399</v>
          </cell>
        </row>
        <row r="71">
          <cell r="A71">
            <v>16410</v>
          </cell>
          <cell r="B71">
            <v>45288.371192129627</v>
          </cell>
          <cell r="F71">
            <v>1399</v>
          </cell>
        </row>
        <row r="72">
          <cell r="A72">
            <v>16411</v>
          </cell>
          <cell r="B72">
            <v>45288.371203703704</v>
          </cell>
          <cell r="F72">
            <v>1399</v>
          </cell>
        </row>
        <row r="73">
          <cell r="A73">
            <v>16413</v>
          </cell>
          <cell r="B73">
            <v>45288.37128472222</v>
          </cell>
          <cell r="F73">
            <v>1399</v>
          </cell>
        </row>
        <row r="74">
          <cell r="A74">
            <v>9301</v>
          </cell>
          <cell r="B74">
            <v>45175.435081018521</v>
          </cell>
          <cell r="F74">
            <v>1096</v>
          </cell>
        </row>
        <row r="75">
          <cell r="A75">
            <v>9302</v>
          </cell>
          <cell r="B75">
            <v>45175.435231481482</v>
          </cell>
          <cell r="F75">
            <v>1096</v>
          </cell>
        </row>
        <row r="76">
          <cell r="A76">
            <v>9303</v>
          </cell>
          <cell r="B76">
            <v>45175.435358796298</v>
          </cell>
          <cell r="F76">
            <v>1096</v>
          </cell>
        </row>
        <row r="77">
          <cell r="A77">
            <v>9304</v>
          </cell>
          <cell r="B77">
            <v>45175.435729166667</v>
          </cell>
          <cell r="F77">
            <v>1096</v>
          </cell>
        </row>
        <row r="78">
          <cell r="A78">
            <v>9305</v>
          </cell>
          <cell r="B78">
            <v>45175.435868055552</v>
          </cell>
          <cell r="F78">
            <v>1096</v>
          </cell>
        </row>
        <row r="79">
          <cell r="A79">
            <v>10785</v>
          </cell>
          <cell r="B79">
            <v>45204.355462962965</v>
          </cell>
          <cell r="F79">
            <v>1160</v>
          </cell>
        </row>
        <row r="80">
          <cell r="A80">
            <v>10786</v>
          </cell>
          <cell r="B80">
            <v>45204.35564814815</v>
          </cell>
          <cell r="F80">
            <v>1160</v>
          </cell>
        </row>
        <row r="81">
          <cell r="A81">
            <v>10787</v>
          </cell>
          <cell r="B81">
            <v>45204.355856481481</v>
          </cell>
          <cell r="F81">
            <v>1160</v>
          </cell>
        </row>
        <row r="82">
          <cell r="A82">
            <v>10788</v>
          </cell>
          <cell r="B82">
            <v>45204.356747685182</v>
          </cell>
          <cell r="F82">
            <v>1160</v>
          </cell>
        </row>
        <row r="83">
          <cell r="A83">
            <v>10789</v>
          </cell>
          <cell r="B83">
            <v>45204.356990740744</v>
          </cell>
          <cell r="F83">
            <v>1160</v>
          </cell>
        </row>
        <row r="84">
          <cell r="A84">
            <v>16389</v>
          </cell>
          <cell r="B84">
            <v>45287.678437499999</v>
          </cell>
          <cell r="F84">
            <v>1395</v>
          </cell>
        </row>
        <row r="85">
          <cell r="A85">
            <v>16390</v>
          </cell>
          <cell r="B85">
            <v>45287.678599537037</v>
          </cell>
          <cell r="F85">
            <v>1395</v>
          </cell>
        </row>
        <row r="86">
          <cell r="A86">
            <v>16391</v>
          </cell>
          <cell r="B86">
            <v>45287.678842592592</v>
          </cell>
          <cell r="F86">
            <v>1395</v>
          </cell>
        </row>
        <row r="87">
          <cell r="A87">
            <v>16392</v>
          </cell>
          <cell r="B87">
            <v>45287.678993055553</v>
          </cell>
          <cell r="F87">
            <v>1395</v>
          </cell>
        </row>
        <row r="88">
          <cell r="A88">
            <v>16393</v>
          </cell>
          <cell r="B88">
            <v>45287.679143518515</v>
          </cell>
          <cell r="F88">
            <v>1395</v>
          </cell>
        </row>
        <row r="89">
          <cell r="A89">
            <v>16407</v>
          </cell>
          <cell r="B89">
            <v>45288.371145833335</v>
          </cell>
          <cell r="F89">
            <v>1399</v>
          </cell>
        </row>
        <row r="90">
          <cell r="A90">
            <v>16408</v>
          </cell>
          <cell r="B90">
            <v>45288.371168981481</v>
          </cell>
          <cell r="F90">
            <v>1399</v>
          </cell>
        </row>
        <row r="91">
          <cell r="A91">
            <v>10617</v>
          </cell>
          <cell r="B91">
            <v>45187</v>
          </cell>
          <cell r="F91">
            <v>1126</v>
          </cell>
        </row>
        <row r="92">
          <cell r="A92">
            <v>10758</v>
          </cell>
          <cell r="B92">
            <v>45194</v>
          </cell>
          <cell r="F92">
            <v>1131</v>
          </cell>
        </row>
        <row r="93">
          <cell r="A93">
            <v>15750</v>
          </cell>
          <cell r="B93">
            <v>45254</v>
          </cell>
          <cell r="F93">
            <v>1338</v>
          </cell>
        </row>
        <row r="94">
          <cell r="A94">
            <v>15914</v>
          </cell>
          <cell r="B94">
            <v>45280</v>
          </cell>
          <cell r="F94">
            <v>1374</v>
          </cell>
        </row>
        <row r="95">
          <cell r="A95">
            <v>16262</v>
          </cell>
          <cell r="B95">
            <v>45286</v>
          </cell>
          <cell r="F95">
            <v>1394</v>
          </cell>
        </row>
        <row r="96">
          <cell r="A96">
            <v>16416</v>
          </cell>
          <cell r="B96">
            <v>45288</v>
          </cell>
          <cell r="F96">
            <v>1402</v>
          </cell>
        </row>
        <row r="97">
          <cell r="A97">
            <v>16417</v>
          </cell>
          <cell r="B97">
            <v>45288</v>
          </cell>
          <cell r="F97">
            <v>1403</v>
          </cell>
        </row>
        <row r="98">
          <cell r="A98">
            <v>16418</v>
          </cell>
          <cell r="B98">
            <v>45288</v>
          </cell>
          <cell r="F98">
            <v>1404</v>
          </cell>
        </row>
        <row r="99">
          <cell r="A99">
            <v>16419</v>
          </cell>
          <cell r="B99">
            <v>45288</v>
          </cell>
          <cell r="F99">
            <v>1405</v>
          </cell>
        </row>
        <row r="100">
          <cell r="A100">
            <v>9312</v>
          </cell>
          <cell r="B100">
            <v>45175.437824074077</v>
          </cell>
          <cell r="F100">
            <v>1097</v>
          </cell>
        </row>
        <row r="101">
          <cell r="A101">
            <v>10796</v>
          </cell>
          <cell r="B101">
            <v>45204.360127314816</v>
          </cell>
          <cell r="F101">
            <v>1161</v>
          </cell>
        </row>
        <row r="102">
          <cell r="A102">
            <v>16400</v>
          </cell>
          <cell r="B102">
            <v>45287.680810185186</v>
          </cell>
          <cell r="F102">
            <v>1396</v>
          </cell>
        </row>
        <row r="103">
          <cell r="A103">
            <v>16404</v>
          </cell>
          <cell r="B103">
            <v>45287.747025462966</v>
          </cell>
          <cell r="F103">
            <v>1397</v>
          </cell>
        </row>
        <row r="104">
          <cell r="A104">
            <v>9311</v>
          </cell>
          <cell r="B104">
            <v>45175.436898148146</v>
          </cell>
          <cell r="F104">
            <v>1096</v>
          </cell>
        </row>
        <row r="105">
          <cell r="A105">
            <v>10795</v>
          </cell>
          <cell r="B105">
            <v>45204.359027777777</v>
          </cell>
          <cell r="F105">
            <v>1160</v>
          </cell>
        </row>
        <row r="106">
          <cell r="A106">
            <v>13291</v>
          </cell>
          <cell r="B106">
            <v>45237.696805555555</v>
          </cell>
          <cell r="F106">
            <v>1291</v>
          </cell>
        </row>
        <row r="107">
          <cell r="A107">
            <v>15783</v>
          </cell>
          <cell r="B107">
            <v>45260</v>
          </cell>
          <cell r="F107">
            <v>1346</v>
          </cell>
        </row>
        <row r="108">
          <cell r="A108">
            <v>16268</v>
          </cell>
          <cell r="B108">
            <v>45287.423252314817</v>
          </cell>
          <cell r="F108">
            <v>1389</v>
          </cell>
        </row>
        <row r="109">
          <cell r="A109">
            <v>16399</v>
          </cell>
          <cell r="B109">
            <v>45287.680115740739</v>
          </cell>
          <cell r="F109">
            <v>1395</v>
          </cell>
        </row>
        <row r="110">
          <cell r="A110">
            <v>16412</v>
          </cell>
          <cell r="B110">
            <v>45288.371261574073</v>
          </cell>
          <cell r="F110">
            <v>1399</v>
          </cell>
        </row>
        <row r="111">
          <cell r="A111">
            <v>9313</v>
          </cell>
          <cell r="B111">
            <v>45175.438263888886</v>
          </cell>
          <cell r="F111">
            <v>1097</v>
          </cell>
        </row>
        <row r="112">
          <cell r="A112">
            <v>10797</v>
          </cell>
          <cell r="B112">
            <v>45204.361041666663</v>
          </cell>
          <cell r="F112">
            <v>1161</v>
          </cell>
        </row>
        <row r="113">
          <cell r="A113">
            <v>16401</v>
          </cell>
          <cell r="B113">
            <v>45287.681076388886</v>
          </cell>
          <cell r="F113">
            <v>1396</v>
          </cell>
        </row>
        <row r="114">
          <cell r="A114">
            <v>16405</v>
          </cell>
          <cell r="B114">
            <v>45287.747048611112</v>
          </cell>
          <cell r="F114">
            <v>1397</v>
          </cell>
        </row>
        <row r="115">
          <cell r="A115">
            <v>9314</v>
          </cell>
          <cell r="B115">
            <v>45175.438750000001</v>
          </cell>
          <cell r="F115">
            <v>1097</v>
          </cell>
        </row>
        <row r="116">
          <cell r="A116">
            <v>16402</v>
          </cell>
          <cell r="B116">
            <v>45287.681354166663</v>
          </cell>
          <cell r="F116">
            <v>1396</v>
          </cell>
        </row>
        <row r="117">
          <cell r="A117">
            <v>16406</v>
          </cell>
          <cell r="B117">
            <v>45287.747060185182</v>
          </cell>
          <cell r="F117">
            <v>1397</v>
          </cell>
        </row>
        <row r="118">
          <cell r="A118">
            <v>10290</v>
          </cell>
          <cell r="B118">
            <v>45182</v>
          </cell>
          <cell r="F118">
            <v>1120</v>
          </cell>
        </row>
        <row r="119">
          <cell r="A119">
            <v>10617</v>
          </cell>
          <cell r="B119">
            <v>45187</v>
          </cell>
          <cell r="F119">
            <v>1126</v>
          </cell>
        </row>
        <row r="120">
          <cell r="A120">
            <v>10758</v>
          </cell>
          <cell r="B120">
            <v>45194</v>
          </cell>
          <cell r="F120">
            <v>1131</v>
          </cell>
        </row>
        <row r="121">
          <cell r="A121">
            <v>10759</v>
          </cell>
          <cell r="B121">
            <v>45194</v>
          </cell>
          <cell r="F121">
            <v>1132</v>
          </cell>
        </row>
        <row r="122">
          <cell r="A122">
            <v>11756</v>
          </cell>
          <cell r="B122">
            <v>45208</v>
          </cell>
          <cell r="F122">
            <v>1170</v>
          </cell>
        </row>
        <row r="123">
          <cell r="A123">
            <v>13845</v>
          </cell>
          <cell r="B123">
            <v>45238</v>
          </cell>
          <cell r="F123">
            <v>1299</v>
          </cell>
        </row>
        <row r="124">
          <cell r="A124">
            <v>15750</v>
          </cell>
          <cell r="B124">
            <v>45254</v>
          </cell>
          <cell r="F124">
            <v>1338</v>
          </cell>
        </row>
        <row r="125">
          <cell r="A125">
            <v>15837</v>
          </cell>
          <cell r="B125">
            <v>45274</v>
          </cell>
          <cell r="F125">
            <v>1366</v>
          </cell>
        </row>
        <row r="126">
          <cell r="A126">
            <v>15914</v>
          </cell>
          <cell r="B126">
            <v>45280</v>
          </cell>
          <cell r="F126">
            <v>1374</v>
          </cell>
        </row>
        <row r="127">
          <cell r="A127">
            <v>16261</v>
          </cell>
          <cell r="B127">
            <v>45286</v>
          </cell>
          <cell r="F127">
            <v>1390</v>
          </cell>
        </row>
        <row r="128">
          <cell r="A128">
            <v>16262</v>
          </cell>
          <cell r="B128">
            <v>45286</v>
          </cell>
          <cell r="F128">
            <v>1394</v>
          </cell>
        </row>
        <row r="129">
          <cell r="A129">
            <v>16261</v>
          </cell>
          <cell r="B129">
            <v>45286</v>
          </cell>
          <cell r="F129">
            <v>1390</v>
          </cell>
        </row>
        <row r="130">
          <cell r="A130">
            <v>10290</v>
          </cell>
          <cell r="B130">
            <v>45182</v>
          </cell>
          <cell r="F130">
            <v>1120</v>
          </cell>
        </row>
        <row r="131">
          <cell r="A131">
            <v>10617</v>
          </cell>
          <cell r="B131">
            <v>45187</v>
          </cell>
          <cell r="F131">
            <v>1126</v>
          </cell>
        </row>
        <row r="132">
          <cell r="A132">
            <v>10758</v>
          </cell>
          <cell r="B132">
            <v>45194</v>
          </cell>
          <cell r="F132">
            <v>1131</v>
          </cell>
        </row>
        <row r="133">
          <cell r="A133">
            <v>10759</v>
          </cell>
          <cell r="B133">
            <v>45194</v>
          </cell>
          <cell r="F133">
            <v>1132</v>
          </cell>
        </row>
        <row r="134">
          <cell r="A134">
            <v>10771</v>
          </cell>
          <cell r="B134">
            <v>45197</v>
          </cell>
          <cell r="F134">
            <v>1145</v>
          </cell>
        </row>
        <row r="135">
          <cell r="A135">
            <v>11756</v>
          </cell>
          <cell r="B135">
            <v>45208</v>
          </cell>
          <cell r="F135">
            <v>1170</v>
          </cell>
        </row>
        <row r="136">
          <cell r="A136">
            <v>13845</v>
          </cell>
          <cell r="B136">
            <v>45238</v>
          </cell>
          <cell r="F136">
            <v>1299</v>
          </cell>
        </row>
        <row r="137">
          <cell r="A137">
            <v>15750</v>
          </cell>
          <cell r="B137">
            <v>45254</v>
          </cell>
          <cell r="F137">
            <v>1338</v>
          </cell>
        </row>
        <row r="138">
          <cell r="A138">
            <v>15837</v>
          </cell>
          <cell r="B138">
            <v>45274</v>
          </cell>
          <cell r="F138">
            <v>1366</v>
          </cell>
        </row>
        <row r="139">
          <cell r="A139">
            <v>16261</v>
          </cell>
          <cell r="B139">
            <v>45286</v>
          </cell>
          <cell r="F139">
            <v>1390</v>
          </cell>
        </row>
        <row r="140">
          <cell r="A140">
            <v>16262</v>
          </cell>
          <cell r="B140">
            <v>45286</v>
          </cell>
          <cell r="F140">
            <v>1394</v>
          </cell>
        </row>
        <row r="141">
          <cell r="A141">
            <v>14466</v>
          </cell>
          <cell r="B141">
            <v>45244.646481481483</v>
          </cell>
          <cell r="F141">
            <v>1181</v>
          </cell>
        </row>
        <row r="142">
          <cell r="A142">
            <v>15603</v>
          </cell>
          <cell r="B142">
            <v>45246.317604166667</v>
          </cell>
          <cell r="F142">
            <v>1123</v>
          </cell>
        </row>
        <row r="143">
          <cell r="A143">
            <v>15839</v>
          </cell>
          <cell r="B143">
            <v>45275.474907407406</v>
          </cell>
          <cell r="F143">
            <v>1140</v>
          </cell>
        </row>
        <row r="144">
          <cell r="A144">
            <v>15913</v>
          </cell>
          <cell r="B144">
            <v>45280.614062499997</v>
          </cell>
          <cell r="F144">
            <v>1140</v>
          </cell>
        </row>
        <row r="145">
          <cell r="A145">
            <v>16265</v>
          </cell>
          <cell r="B145">
            <v>45287.34679398148</v>
          </cell>
          <cell r="F145">
            <v>1140</v>
          </cell>
        </row>
        <row r="146">
          <cell r="A146">
            <v>10281</v>
          </cell>
          <cell r="B146">
            <v>45176.577314814815</v>
          </cell>
          <cell r="F146">
            <v>1102</v>
          </cell>
        </row>
        <row r="147">
          <cell r="A147">
            <v>10764</v>
          </cell>
          <cell r="B147">
            <v>45195.687361111108</v>
          </cell>
          <cell r="F147">
            <v>1124</v>
          </cell>
        </row>
        <row r="148">
          <cell r="A148">
            <v>11769</v>
          </cell>
          <cell r="B148">
            <v>45210.671550925923</v>
          </cell>
          <cell r="F148">
            <v>1159</v>
          </cell>
        </row>
        <row r="149">
          <cell r="A149">
            <v>13239</v>
          </cell>
          <cell r="B149">
            <v>45224.699166666665</v>
          </cell>
          <cell r="F149">
            <v>1168</v>
          </cell>
        </row>
        <row r="150">
          <cell r="A150">
            <v>13244</v>
          </cell>
          <cell r="B150">
            <v>45229.612268518518</v>
          </cell>
          <cell r="F150">
            <v>1208</v>
          </cell>
        </row>
        <row r="151">
          <cell r="A151">
            <v>13245</v>
          </cell>
          <cell r="B151">
            <v>45229.61277777778</v>
          </cell>
          <cell r="F151">
            <v>1199</v>
          </cell>
        </row>
        <row r="152">
          <cell r="A152">
            <v>13251</v>
          </cell>
          <cell r="B152">
            <v>45229.617696759262</v>
          </cell>
          <cell r="F152">
            <v>1193</v>
          </cell>
        </row>
        <row r="153">
          <cell r="A153">
            <v>13253</v>
          </cell>
          <cell r="B153">
            <v>45229.672453703701</v>
          </cell>
          <cell r="F153">
            <v>1191</v>
          </cell>
        </row>
        <row r="154">
          <cell r="A154">
            <v>13254</v>
          </cell>
          <cell r="B154">
            <v>45229.673113425924</v>
          </cell>
          <cell r="F154">
            <v>1198</v>
          </cell>
        </row>
        <row r="155">
          <cell r="A155">
            <v>13255</v>
          </cell>
          <cell r="B155">
            <v>45229.673900462964</v>
          </cell>
          <cell r="F155">
            <v>1197</v>
          </cell>
        </row>
        <row r="156">
          <cell r="A156">
            <v>13256</v>
          </cell>
          <cell r="B156">
            <v>45229.701562499999</v>
          </cell>
          <cell r="F156">
            <v>1212</v>
          </cell>
        </row>
        <row r="157">
          <cell r="A157">
            <v>13257</v>
          </cell>
          <cell r="B157">
            <v>45229.882314814815</v>
          </cell>
          <cell r="F157">
            <v>1192</v>
          </cell>
        </row>
        <row r="158">
          <cell r="A158">
            <v>13258</v>
          </cell>
          <cell r="B158">
            <v>45229.883483796293</v>
          </cell>
          <cell r="F158">
            <v>1189</v>
          </cell>
        </row>
        <row r="159">
          <cell r="A159">
            <v>13259</v>
          </cell>
          <cell r="B159">
            <v>45229.885046296295</v>
          </cell>
          <cell r="F159">
            <v>1195</v>
          </cell>
        </row>
        <row r="160">
          <cell r="A160">
            <v>13260</v>
          </cell>
          <cell r="B160">
            <v>45229.889328703706</v>
          </cell>
          <cell r="F160">
            <v>1194</v>
          </cell>
        </row>
        <row r="161">
          <cell r="A161">
            <v>13261</v>
          </cell>
          <cell r="B161">
            <v>45229.8903587963</v>
          </cell>
          <cell r="F161">
            <v>1196</v>
          </cell>
        </row>
        <row r="162">
          <cell r="A162">
            <v>13262</v>
          </cell>
          <cell r="B162">
            <v>45229.900879629633</v>
          </cell>
          <cell r="F162">
            <v>1190</v>
          </cell>
        </row>
        <row r="163">
          <cell r="A163">
            <v>13265</v>
          </cell>
          <cell r="B163">
            <v>45230.625</v>
          </cell>
          <cell r="F163">
            <v>1188</v>
          </cell>
        </row>
        <row r="164">
          <cell r="A164">
            <v>13266</v>
          </cell>
          <cell r="B164">
            <v>45230.625034722223</v>
          </cell>
          <cell r="F164">
            <v>1200</v>
          </cell>
        </row>
        <row r="165">
          <cell r="A165">
            <v>13267</v>
          </cell>
          <cell r="B165">
            <v>45231.739305555559</v>
          </cell>
          <cell r="F165">
            <v>1223</v>
          </cell>
        </row>
        <row r="166">
          <cell r="A166">
            <v>13268</v>
          </cell>
          <cell r="B166">
            <v>45231.739745370367</v>
          </cell>
          <cell r="F166">
            <v>1225</v>
          </cell>
        </row>
        <row r="167">
          <cell r="A167">
            <v>15609</v>
          </cell>
          <cell r="B167">
            <v>45246.736342592594</v>
          </cell>
          <cell r="F167">
            <v>1293</v>
          </cell>
        </row>
        <row r="168">
          <cell r="A168">
            <v>15746</v>
          </cell>
          <cell r="B168">
            <v>45252.726770833331</v>
          </cell>
          <cell r="F168">
            <v>1330</v>
          </cell>
        </row>
        <row r="169">
          <cell r="A169">
            <v>16270</v>
          </cell>
          <cell r="B169">
            <v>45287.436041666668</v>
          </cell>
          <cell r="F169">
            <v>1355</v>
          </cell>
        </row>
        <row r="170">
          <cell r="A170">
            <v>16271</v>
          </cell>
          <cell r="B170">
            <v>45287.462037037039</v>
          </cell>
          <cell r="F170">
            <v>1355</v>
          </cell>
        </row>
        <row r="171">
          <cell r="A171">
            <v>16426</v>
          </cell>
          <cell r="B171">
            <v>45288.728645833333</v>
          </cell>
          <cell r="F171">
            <v>1372</v>
          </cell>
        </row>
        <row r="172">
          <cell r="A172">
            <v>16430</v>
          </cell>
          <cell r="B172">
            <v>45289.566840277781</v>
          </cell>
          <cell r="F172">
            <v>1371</v>
          </cell>
        </row>
        <row r="173">
          <cell r="A173">
            <v>15767</v>
          </cell>
          <cell r="B173">
            <v>45259.674062500002</v>
          </cell>
          <cell r="F173">
            <v>1309</v>
          </cell>
        </row>
        <row r="174">
          <cell r="A174">
            <v>15768</v>
          </cell>
          <cell r="B174">
            <v>45259.676354166666</v>
          </cell>
          <cell r="F174">
            <v>1309</v>
          </cell>
        </row>
        <row r="175">
          <cell r="A175">
            <v>15770</v>
          </cell>
          <cell r="B175">
            <v>45260.329618055555</v>
          </cell>
          <cell r="F175">
            <v>1309</v>
          </cell>
        </row>
        <row r="176">
          <cell r="A176">
            <v>15793</v>
          </cell>
          <cell r="B176">
            <v>45265.556793981479</v>
          </cell>
          <cell r="F176">
            <v>1309</v>
          </cell>
        </row>
        <row r="177">
          <cell r="A177">
            <v>15909</v>
          </cell>
          <cell r="B177">
            <v>45279.714502314811</v>
          </cell>
          <cell r="F177">
            <v>1309</v>
          </cell>
        </row>
        <row r="178">
          <cell r="A178">
            <v>16267</v>
          </cell>
          <cell r="B178">
            <v>45287.423009259262</v>
          </cell>
          <cell r="F178">
            <v>1309</v>
          </cell>
        </row>
        <row r="179">
          <cell r="A179">
            <v>16424</v>
          </cell>
          <cell r="B179">
            <v>45288.727835648147</v>
          </cell>
          <cell r="F179">
            <v>1309</v>
          </cell>
        </row>
        <row r="180">
          <cell r="A180">
            <v>16425</v>
          </cell>
          <cell r="B180">
            <v>45288.727997685186</v>
          </cell>
          <cell r="F180">
            <v>1309</v>
          </cell>
        </row>
        <row r="181">
          <cell r="A181">
            <v>16428</v>
          </cell>
          <cell r="B181">
            <v>45289.405451388891</v>
          </cell>
          <cell r="F181">
            <v>1309</v>
          </cell>
        </row>
        <row r="182">
          <cell r="A182">
            <v>9098</v>
          </cell>
          <cell r="B182">
            <v>45163</v>
          </cell>
          <cell r="F182">
            <v>1067</v>
          </cell>
        </row>
        <row r="183">
          <cell r="A183">
            <v>9099</v>
          </cell>
          <cell r="B183">
            <v>45163</v>
          </cell>
          <cell r="F183">
            <v>1067</v>
          </cell>
        </row>
        <row r="184">
          <cell r="A184">
            <v>9100</v>
          </cell>
          <cell r="B184">
            <v>45163</v>
          </cell>
          <cell r="F184">
            <v>1067</v>
          </cell>
        </row>
        <row r="185">
          <cell r="A185">
            <v>9101</v>
          </cell>
          <cell r="B185">
            <v>45163</v>
          </cell>
          <cell r="F185">
            <v>1067</v>
          </cell>
        </row>
        <row r="186">
          <cell r="A186">
            <v>9102</v>
          </cell>
          <cell r="B186">
            <v>45163</v>
          </cell>
          <cell r="F186">
            <v>1067</v>
          </cell>
        </row>
        <row r="187">
          <cell r="A187">
            <v>9103</v>
          </cell>
          <cell r="B187">
            <v>45163</v>
          </cell>
          <cell r="F187">
            <v>1067</v>
          </cell>
        </row>
        <row r="188">
          <cell r="A188">
            <v>9104</v>
          </cell>
          <cell r="B188">
            <v>45163</v>
          </cell>
          <cell r="F188">
            <v>1067</v>
          </cell>
        </row>
        <row r="189">
          <cell r="A189">
            <v>9105</v>
          </cell>
          <cell r="B189">
            <v>45163</v>
          </cell>
          <cell r="F189">
            <v>1067</v>
          </cell>
        </row>
        <row r="190">
          <cell r="A190">
            <v>9106</v>
          </cell>
          <cell r="B190">
            <v>45163</v>
          </cell>
          <cell r="F190">
            <v>1067</v>
          </cell>
        </row>
        <row r="191">
          <cell r="A191">
            <v>9107</v>
          </cell>
          <cell r="B191">
            <v>45163</v>
          </cell>
          <cell r="F191">
            <v>1067</v>
          </cell>
        </row>
        <row r="192">
          <cell r="A192">
            <v>9108</v>
          </cell>
          <cell r="B192">
            <v>45163</v>
          </cell>
          <cell r="F192">
            <v>1067</v>
          </cell>
        </row>
        <row r="193">
          <cell r="A193">
            <v>9109</v>
          </cell>
          <cell r="B193">
            <v>45163</v>
          </cell>
          <cell r="F193">
            <v>1067</v>
          </cell>
        </row>
        <row r="194">
          <cell r="A194">
            <v>9110</v>
          </cell>
          <cell r="B194">
            <v>45163</v>
          </cell>
          <cell r="F194">
            <v>1067</v>
          </cell>
        </row>
        <row r="195">
          <cell r="A195">
            <v>9111</v>
          </cell>
          <cell r="B195">
            <v>45163</v>
          </cell>
          <cell r="F195">
            <v>1067</v>
          </cell>
        </row>
        <row r="196">
          <cell r="A196">
            <v>9112</v>
          </cell>
          <cell r="B196">
            <v>45163</v>
          </cell>
          <cell r="F196">
            <v>1067</v>
          </cell>
        </row>
        <row r="197">
          <cell r="A197">
            <v>9113</v>
          </cell>
          <cell r="B197">
            <v>45163</v>
          </cell>
          <cell r="F197">
            <v>1067</v>
          </cell>
        </row>
        <row r="198">
          <cell r="A198">
            <v>9114</v>
          </cell>
          <cell r="B198">
            <v>45163</v>
          </cell>
          <cell r="F198">
            <v>1067</v>
          </cell>
        </row>
        <row r="199">
          <cell r="A199">
            <v>9115</v>
          </cell>
          <cell r="B199">
            <v>45163</v>
          </cell>
          <cell r="F199">
            <v>1067</v>
          </cell>
        </row>
        <row r="200">
          <cell r="A200">
            <v>9116</v>
          </cell>
          <cell r="B200">
            <v>45163</v>
          </cell>
          <cell r="F200">
            <v>1067</v>
          </cell>
        </row>
        <row r="201">
          <cell r="A201">
            <v>9117</v>
          </cell>
          <cell r="B201">
            <v>45163</v>
          </cell>
          <cell r="F201">
            <v>1067</v>
          </cell>
        </row>
        <row r="202">
          <cell r="A202">
            <v>9118</v>
          </cell>
          <cell r="B202">
            <v>45163</v>
          </cell>
          <cell r="F202">
            <v>1067</v>
          </cell>
        </row>
        <row r="203">
          <cell r="A203">
            <v>9119</v>
          </cell>
          <cell r="B203">
            <v>45163</v>
          </cell>
          <cell r="F203">
            <v>1067</v>
          </cell>
        </row>
        <row r="204">
          <cell r="A204">
            <v>9120</v>
          </cell>
          <cell r="B204">
            <v>45163</v>
          </cell>
          <cell r="F204">
            <v>1067</v>
          </cell>
        </row>
        <row r="205">
          <cell r="A205">
            <v>9121</v>
          </cell>
          <cell r="B205">
            <v>45163</v>
          </cell>
          <cell r="F205">
            <v>1067</v>
          </cell>
        </row>
        <row r="206">
          <cell r="A206">
            <v>9122</v>
          </cell>
          <cell r="B206">
            <v>45163</v>
          </cell>
          <cell r="F206">
            <v>1067</v>
          </cell>
        </row>
        <row r="207">
          <cell r="A207">
            <v>9123</v>
          </cell>
          <cell r="B207">
            <v>45163</v>
          </cell>
          <cell r="F207">
            <v>1067</v>
          </cell>
        </row>
        <row r="208">
          <cell r="A208">
            <v>9124</v>
          </cell>
          <cell r="B208">
            <v>45163</v>
          </cell>
          <cell r="F208">
            <v>1067</v>
          </cell>
        </row>
        <row r="209">
          <cell r="A209">
            <v>9125</v>
          </cell>
          <cell r="B209">
            <v>45163</v>
          </cell>
          <cell r="F209">
            <v>1067</v>
          </cell>
        </row>
        <row r="210">
          <cell r="A210">
            <v>9126</v>
          </cell>
          <cell r="B210">
            <v>45163</v>
          </cell>
          <cell r="F210">
            <v>1067</v>
          </cell>
        </row>
        <row r="211">
          <cell r="A211">
            <v>9127</v>
          </cell>
          <cell r="B211">
            <v>45163</v>
          </cell>
          <cell r="F211">
            <v>1067</v>
          </cell>
        </row>
        <row r="212">
          <cell r="A212">
            <v>9128</v>
          </cell>
          <cell r="B212">
            <v>45163</v>
          </cell>
          <cell r="F212">
            <v>1067</v>
          </cell>
        </row>
        <row r="213">
          <cell r="A213">
            <v>9129</v>
          </cell>
          <cell r="B213">
            <v>45163</v>
          </cell>
          <cell r="F213">
            <v>1067</v>
          </cell>
        </row>
        <row r="214">
          <cell r="A214">
            <v>9130</v>
          </cell>
          <cell r="B214">
            <v>45163</v>
          </cell>
          <cell r="F214">
            <v>1067</v>
          </cell>
        </row>
        <row r="215">
          <cell r="A215">
            <v>9131</v>
          </cell>
          <cell r="B215">
            <v>45163</v>
          </cell>
          <cell r="F215">
            <v>1067</v>
          </cell>
        </row>
        <row r="216">
          <cell r="A216">
            <v>9132</v>
          </cell>
          <cell r="B216">
            <v>45163</v>
          </cell>
          <cell r="F216">
            <v>1067</v>
          </cell>
        </row>
        <row r="217">
          <cell r="A217">
            <v>9133</v>
          </cell>
          <cell r="B217">
            <v>45163</v>
          </cell>
          <cell r="F217">
            <v>1067</v>
          </cell>
        </row>
        <row r="218">
          <cell r="A218">
            <v>9134</v>
          </cell>
          <cell r="B218">
            <v>45163</v>
          </cell>
          <cell r="F218">
            <v>1067</v>
          </cell>
        </row>
        <row r="219">
          <cell r="A219">
            <v>9135</v>
          </cell>
          <cell r="B219">
            <v>45163</v>
          </cell>
          <cell r="F219">
            <v>1067</v>
          </cell>
        </row>
        <row r="220">
          <cell r="A220">
            <v>9136</v>
          </cell>
          <cell r="B220">
            <v>45163</v>
          </cell>
          <cell r="F220">
            <v>1067</v>
          </cell>
        </row>
        <row r="221">
          <cell r="A221">
            <v>9137</v>
          </cell>
          <cell r="B221">
            <v>45163</v>
          </cell>
          <cell r="F221">
            <v>1067</v>
          </cell>
        </row>
        <row r="222">
          <cell r="A222">
            <v>9138</v>
          </cell>
          <cell r="B222">
            <v>45163</v>
          </cell>
          <cell r="F222">
            <v>1067</v>
          </cell>
        </row>
        <row r="223">
          <cell r="A223">
            <v>9139</v>
          </cell>
          <cell r="B223">
            <v>45163</v>
          </cell>
          <cell r="F223">
            <v>1067</v>
          </cell>
        </row>
        <row r="224">
          <cell r="A224">
            <v>9140</v>
          </cell>
          <cell r="B224">
            <v>45163</v>
          </cell>
          <cell r="F224">
            <v>1067</v>
          </cell>
        </row>
        <row r="225">
          <cell r="A225">
            <v>9141</v>
          </cell>
          <cell r="B225">
            <v>45163</v>
          </cell>
          <cell r="F225">
            <v>1067</v>
          </cell>
        </row>
        <row r="226">
          <cell r="A226">
            <v>9142</v>
          </cell>
          <cell r="B226">
            <v>45163</v>
          </cell>
          <cell r="F226">
            <v>1067</v>
          </cell>
        </row>
        <row r="227">
          <cell r="A227">
            <v>9143</v>
          </cell>
          <cell r="B227">
            <v>45163</v>
          </cell>
          <cell r="F227">
            <v>1067</v>
          </cell>
        </row>
        <row r="228">
          <cell r="A228">
            <v>9144</v>
          </cell>
          <cell r="B228">
            <v>45163</v>
          </cell>
          <cell r="F228">
            <v>1067</v>
          </cell>
        </row>
        <row r="229">
          <cell r="A229">
            <v>9145</v>
          </cell>
          <cell r="B229">
            <v>45163</v>
          </cell>
          <cell r="F229">
            <v>1067</v>
          </cell>
        </row>
        <row r="230">
          <cell r="A230">
            <v>9146</v>
          </cell>
          <cell r="B230">
            <v>45163</v>
          </cell>
          <cell r="F230">
            <v>1067</v>
          </cell>
        </row>
        <row r="231">
          <cell r="A231">
            <v>9147</v>
          </cell>
          <cell r="B231">
            <v>45163</v>
          </cell>
          <cell r="F231">
            <v>1067</v>
          </cell>
        </row>
        <row r="232">
          <cell r="A232">
            <v>9148</v>
          </cell>
          <cell r="B232">
            <v>45163</v>
          </cell>
          <cell r="F232">
            <v>1067</v>
          </cell>
        </row>
        <row r="233">
          <cell r="A233">
            <v>9149</v>
          </cell>
          <cell r="B233">
            <v>45163</v>
          </cell>
          <cell r="F233">
            <v>1067</v>
          </cell>
        </row>
        <row r="234">
          <cell r="A234">
            <v>9150</v>
          </cell>
          <cell r="B234">
            <v>45163</v>
          </cell>
          <cell r="F234">
            <v>1067</v>
          </cell>
        </row>
        <row r="235">
          <cell r="A235">
            <v>9151</v>
          </cell>
          <cell r="B235">
            <v>45163</v>
          </cell>
          <cell r="F235">
            <v>1067</v>
          </cell>
        </row>
        <row r="236">
          <cell r="A236">
            <v>9152</v>
          </cell>
          <cell r="B236">
            <v>45163</v>
          </cell>
          <cell r="F236">
            <v>1067</v>
          </cell>
        </row>
        <row r="237">
          <cell r="A237">
            <v>9153</v>
          </cell>
          <cell r="B237">
            <v>45163</v>
          </cell>
          <cell r="F237">
            <v>1067</v>
          </cell>
        </row>
        <row r="238">
          <cell r="A238">
            <v>9154</v>
          </cell>
          <cell r="B238">
            <v>45163</v>
          </cell>
          <cell r="F238">
            <v>1067</v>
          </cell>
        </row>
        <row r="239">
          <cell r="A239">
            <v>9155</v>
          </cell>
          <cell r="B239">
            <v>45163</v>
          </cell>
          <cell r="F239">
            <v>1067</v>
          </cell>
        </row>
        <row r="240">
          <cell r="A240">
            <v>9156</v>
          </cell>
          <cell r="B240">
            <v>45163</v>
          </cell>
          <cell r="F240">
            <v>1067</v>
          </cell>
        </row>
        <row r="241">
          <cell r="A241">
            <v>9157</v>
          </cell>
          <cell r="B241">
            <v>45163</v>
          </cell>
          <cell r="F241">
            <v>1067</v>
          </cell>
        </row>
        <row r="242">
          <cell r="A242">
            <v>9158</v>
          </cell>
          <cell r="B242">
            <v>45163</v>
          </cell>
          <cell r="F242">
            <v>1067</v>
          </cell>
        </row>
        <row r="243">
          <cell r="A243">
            <v>9159</v>
          </cell>
          <cell r="B243">
            <v>45163</v>
          </cell>
          <cell r="F243">
            <v>1067</v>
          </cell>
        </row>
        <row r="244">
          <cell r="A244">
            <v>9160</v>
          </cell>
          <cell r="B244">
            <v>45163</v>
          </cell>
          <cell r="F244">
            <v>1067</v>
          </cell>
        </row>
        <row r="245">
          <cell r="A245">
            <v>9161</v>
          </cell>
          <cell r="B245">
            <v>45163</v>
          </cell>
          <cell r="F245">
            <v>1067</v>
          </cell>
        </row>
        <row r="246">
          <cell r="A246">
            <v>9162</v>
          </cell>
          <cell r="B246">
            <v>45163</v>
          </cell>
          <cell r="F246">
            <v>1067</v>
          </cell>
        </row>
        <row r="247">
          <cell r="A247">
            <v>9163</v>
          </cell>
          <cell r="B247">
            <v>45163</v>
          </cell>
          <cell r="F247">
            <v>1067</v>
          </cell>
        </row>
        <row r="248">
          <cell r="A248">
            <v>9164</v>
          </cell>
          <cell r="B248">
            <v>45163</v>
          </cell>
          <cell r="F248">
            <v>1067</v>
          </cell>
        </row>
        <row r="249">
          <cell r="A249">
            <v>9165</v>
          </cell>
          <cell r="B249">
            <v>45163</v>
          </cell>
          <cell r="F249">
            <v>1067</v>
          </cell>
        </row>
        <row r="250">
          <cell r="A250">
            <v>9166</v>
          </cell>
          <cell r="B250">
            <v>45163</v>
          </cell>
          <cell r="F250">
            <v>1067</v>
          </cell>
        </row>
        <row r="251">
          <cell r="A251">
            <v>9167</v>
          </cell>
          <cell r="B251">
            <v>45163</v>
          </cell>
          <cell r="F251">
            <v>1067</v>
          </cell>
        </row>
        <row r="252">
          <cell r="A252">
            <v>9168</v>
          </cell>
          <cell r="B252">
            <v>45163</v>
          </cell>
          <cell r="F252">
            <v>1067</v>
          </cell>
        </row>
        <row r="253">
          <cell r="A253">
            <v>9169</v>
          </cell>
          <cell r="B253">
            <v>45163</v>
          </cell>
          <cell r="F253">
            <v>1067</v>
          </cell>
        </row>
        <row r="254">
          <cell r="A254">
            <v>9170</v>
          </cell>
          <cell r="B254">
            <v>45163</v>
          </cell>
          <cell r="F254">
            <v>1067</v>
          </cell>
        </row>
        <row r="255">
          <cell r="A255">
            <v>9171</v>
          </cell>
          <cell r="B255">
            <v>45163</v>
          </cell>
          <cell r="F255">
            <v>1067</v>
          </cell>
        </row>
        <row r="256">
          <cell r="A256">
            <v>9172</v>
          </cell>
          <cell r="B256">
            <v>45163</v>
          </cell>
          <cell r="F256">
            <v>1067</v>
          </cell>
        </row>
        <row r="257">
          <cell r="A257">
            <v>9173</v>
          </cell>
          <cell r="B257">
            <v>45163</v>
          </cell>
          <cell r="F257">
            <v>1067</v>
          </cell>
        </row>
        <row r="258">
          <cell r="A258">
            <v>9174</v>
          </cell>
          <cell r="B258">
            <v>45163</v>
          </cell>
          <cell r="F258">
            <v>1067</v>
          </cell>
        </row>
        <row r="259">
          <cell r="A259">
            <v>9175</v>
          </cell>
          <cell r="B259">
            <v>45163</v>
          </cell>
          <cell r="F259">
            <v>1067</v>
          </cell>
        </row>
        <row r="260">
          <cell r="A260">
            <v>9176</v>
          </cell>
          <cell r="B260">
            <v>45163</v>
          </cell>
          <cell r="F260">
            <v>1067</v>
          </cell>
        </row>
        <row r="261">
          <cell r="A261">
            <v>9177</v>
          </cell>
          <cell r="B261">
            <v>45163</v>
          </cell>
          <cell r="F261">
            <v>1067</v>
          </cell>
        </row>
        <row r="262">
          <cell r="A262">
            <v>9178</v>
          </cell>
          <cell r="B262">
            <v>45163</v>
          </cell>
          <cell r="F262">
            <v>1067</v>
          </cell>
        </row>
        <row r="263">
          <cell r="A263">
            <v>9179</v>
          </cell>
          <cell r="B263">
            <v>45163</v>
          </cell>
          <cell r="F263">
            <v>1067</v>
          </cell>
        </row>
        <row r="264">
          <cell r="A264">
            <v>9180</v>
          </cell>
          <cell r="B264">
            <v>45163</v>
          </cell>
          <cell r="F264">
            <v>1067</v>
          </cell>
        </row>
        <row r="265">
          <cell r="A265">
            <v>9181</v>
          </cell>
          <cell r="B265">
            <v>45163</v>
          </cell>
          <cell r="F265">
            <v>1067</v>
          </cell>
        </row>
        <row r="266">
          <cell r="A266">
            <v>9182</v>
          </cell>
          <cell r="B266">
            <v>45163</v>
          </cell>
          <cell r="F266">
            <v>1067</v>
          </cell>
        </row>
        <row r="267">
          <cell r="A267">
            <v>9183</v>
          </cell>
          <cell r="B267">
            <v>45163</v>
          </cell>
          <cell r="F267">
            <v>1067</v>
          </cell>
        </row>
        <row r="268">
          <cell r="A268">
            <v>9184</v>
          </cell>
          <cell r="B268">
            <v>45163</v>
          </cell>
          <cell r="F268">
            <v>1067</v>
          </cell>
        </row>
        <row r="269">
          <cell r="A269">
            <v>9185</v>
          </cell>
          <cell r="B269">
            <v>45163</v>
          </cell>
          <cell r="F269">
            <v>1067</v>
          </cell>
        </row>
        <row r="270">
          <cell r="A270">
            <v>9186</v>
          </cell>
          <cell r="B270">
            <v>45163</v>
          </cell>
          <cell r="F270">
            <v>1067</v>
          </cell>
        </row>
        <row r="271">
          <cell r="A271">
            <v>9187</v>
          </cell>
          <cell r="B271">
            <v>45163</v>
          </cell>
          <cell r="F271">
            <v>1067</v>
          </cell>
        </row>
        <row r="272">
          <cell r="A272">
            <v>9188</v>
          </cell>
          <cell r="B272">
            <v>45163</v>
          </cell>
          <cell r="F272">
            <v>1067</v>
          </cell>
        </row>
        <row r="273">
          <cell r="A273">
            <v>9189</v>
          </cell>
          <cell r="B273">
            <v>45163</v>
          </cell>
          <cell r="F273">
            <v>1067</v>
          </cell>
        </row>
        <row r="274">
          <cell r="A274">
            <v>9190</v>
          </cell>
          <cell r="B274">
            <v>45163</v>
          </cell>
          <cell r="F274">
            <v>1067</v>
          </cell>
        </row>
        <row r="275">
          <cell r="A275">
            <v>9191</v>
          </cell>
          <cell r="B275">
            <v>45163</v>
          </cell>
          <cell r="F275">
            <v>1067</v>
          </cell>
        </row>
        <row r="276">
          <cell r="A276">
            <v>9192</v>
          </cell>
          <cell r="B276">
            <v>45163</v>
          </cell>
          <cell r="F276">
            <v>1067</v>
          </cell>
        </row>
        <row r="277">
          <cell r="A277">
            <v>9193</v>
          </cell>
          <cell r="B277">
            <v>45163</v>
          </cell>
          <cell r="F277">
            <v>1067</v>
          </cell>
        </row>
        <row r="278">
          <cell r="A278">
            <v>9194</v>
          </cell>
          <cell r="B278">
            <v>45163</v>
          </cell>
          <cell r="F278">
            <v>1067</v>
          </cell>
        </row>
        <row r="279">
          <cell r="A279">
            <v>9195</v>
          </cell>
          <cell r="B279">
            <v>45163</v>
          </cell>
          <cell r="F279">
            <v>1067</v>
          </cell>
        </row>
        <row r="280">
          <cell r="A280">
            <v>9196</v>
          </cell>
          <cell r="B280">
            <v>45163</v>
          </cell>
          <cell r="F280">
            <v>1067</v>
          </cell>
        </row>
        <row r="281">
          <cell r="A281">
            <v>9197</v>
          </cell>
          <cell r="B281">
            <v>45163</v>
          </cell>
          <cell r="F281">
            <v>1067</v>
          </cell>
        </row>
        <row r="282">
          <cell r="A282">
            <v>9198</v>
          </cell>
          <cell r="B282">
            <v>45163</v>
          </cell>
          <cell r="F282">
            <v>1067</v>
          </cell>
        </row>
        <row r="283">
          <cell r="A283">
            <v>9199</v>
          </cell>
          <cell r="B283">
            <v>45163</v>
          </cell>
          <cell r="F283">
            <v>1067</v>
          </cell>
        </row>
        <row r="284">
          <cell r="A284">
            <v>9200</v>
          </cell>
          <cell r="B284">
            <v>45163</v>
          </cell>
          <cell r="F284">
            <v>1067</v>
          </cell>
        </row>
        <row r="285">
          <cell r="A285">
            <v>9201</v>
          </cell>
          <cell r="B285">
            <v>45163</v>
          </cell>
          <cell r="F285">
            <v>1067</v>
          </cell>
        </row>
        <row r="286">
          <cell r="A286">
            <v>9202</v>
          </cell>
          <cell r="B286">
            <v>45163</v>
          </cell>
          <cell r="F286">
            <v>1067</v>
          </cell>
        </row>
        <row r="287">
          <cell r="A287">
            <v>9203</v>
          </cell>
          <cell r="B287">
            <v>45163</v>
          </cell>
          <cell r="F287">
            <v>1067</v>
          </cell>
        </row>
        <row r="288">
          <cell r="A288">
            <v>9204</v>
          </cell>
          <cell r="B288">
            <v>45163</v>
          </cell>
          <cell r="F288">
            <v>1067</v>
          </cell>
        </row>
        <row r="289">
          <cell r="A289">
            <v>9205</v>
          </cell>
          <cell r="B289">
            <v>45163</v>
          </cell>
          <cell r="F289">
            <v>1067</v>
          </cell>
        </row>
        <row r="290">
          <cell r="A290">
            <v>9206</v>
          </cell>
          <cell r="B290">
            <v>45163</v>
          </cell>
          <cell r="F290">
            <v>1067</v>
          </cell>
        </row>
        <row r="291">
          <cell r="A291">
            <v>9207</v>
          </cell>
          <cell r="B291">
            <v>45163</v>
          </cell>
          <cell r="F291">
            <v>1067</v>
          </cell>
        </row>
        <row r="292">
          <cell r="A292">
            <v>9208</v>
          </cell>
          <cell r="B292">
            <v>45163</v>
          </cell>
          <cell r="F292">
            <v>1067</v>
          </cell>
        </row>
        <row r="293">
          <cell r="A293">
            <v>9209</v>
          </cell>
          <cell r="B293">
            <v>45163</v>
          </cell>
          <cell r="F293">
            <v>1067</v>
          </cell>
        </row>
        <row r="294">
          <cell r="A294">
            <v>9210</v>
          </cell>
          <cell r="B294">
            <v>45163</v>
          </cell>
          <cell r="F294">
            <v>1067</v>
          </cell>
        </row>
        <row r="295">
          <cell r="A295">
            <v>9211</v>
          </cell>
          <cell r="B295">
            <v>45163</v>
          </cell>
          <cell r="F295">
            <v>1067</v>
          </cell>
        </row>
        <row r="296">
          <cell r="A296">
            <v>9212</v>
          </cell>
          <cell r="B296">
            <v>45163</v>
          </cell>
          <cell r="F296">
            <v>1067</v>
          </cell>
        </row>
        <row r="297">
          <cell r="A297">
            <v>9213</v>
          </cell>
          <cell r="B297">
            <v>45163</v>
          </cell>
          <cell r="F297">
            <v>1067</v>
          </cell>
        </row>
        <row r="298">
          <cell r="A298">
            <v>9214</v>
          </cell>
          <cell r="B298">
            <v>45163</v>
          </cell>
          <cell r="F298">
            <v>1067</v>
          </cell>
        </row>
        <row r="299">
          <cell r="A299">
            <v>9215</v>
          </cell>
          <cell r="B299">
            <v>45163</v>
          </cell>
          <cell r="F299">
            <v>1067</v>
          </cell>
        </row>
        <row r="300">
          <cell r="A300">
            <v>9216</v>
          </cell>
          <cell r="B300">
            <v>45163</v>
          </cell>
          <cell r="F300">
            <v>1067</v>
          </cell>
        </row>
        <row r="301">
          <cell r="A301">
            <v>10618</v>
          </cell>
          <cell r="B301">
            <v>45187</v>
          </cell>
          <cell r="F301">
            <v>1119</v>
          </cell>
        </row>
        <row r="302">
          <cell r="A302">
            <v>10619</v>
          </cell>
          <cell r="B302">
            <v>45187</v>
          </cell>
          <cell r="F302">
            <v>1119</v>
          </cell>
        </row>
        <row r="303">
          <cell r="A303">
            <v>10620</v>
          </cell>
          <cell r="B303">
            <v>45187</v>
          </cell>
          <cell r="F303">
            <v>1119</v>
          </cell>
        </row>
        <row r="304">
          <cell r="A304">
            <v>10621</v>
          </cell>
          <cell r="B304">
            <v>45187</v>
          </cell>
          <cell r="F304">
            <v>1119</v>
          </cell>
        </row>
        <row r="305">
          <cell r="A305">
            <v>10622</v>
          </cell>
          <cell r="B305">
            <v>45187</v>
          </cell>
          <cell r="F305">
            <v>1119</v>
          </cell>
        </row>
        <row r="306">
          <cell r="A306">
            <v>10623</v>
          </cell>
          <cell r="B306">
            <v>45187</v>
          </cell>
          <cell r="F306">
            <v>1119</v>
          </cell>
        </row>
        <row r="307">
          <cell r="A307">
            <v>10624</v>
          </cell>
          <cell r="B307">
            <v>45187</v>
          </cell>
          <cell r="F307">
            <v>1119</v>
          </cell>
        </row>
        <row r="308">
          <cell r="A308">
            <v>10625</v>
          </cell>
          <cell r="B308">
            <v>45187</v>
          </cell>
          <cell r="F308">
            <v>1119</v>
          </cell>
        </row>
        <row r="309">
          <cell r="A309">
            <v>10626</v>
          </cell>
          <cell r="B309">
            <v>45187</v>
          </cell>
          <cell r="F309">
            <v>1119</v>
          </cell>
        </row>
        <row r="310">
          <cell r="A310">
            <v>10627</v>
          </cell>
          <cell r="B310">
            <v>45187</v>
          </cell>
          <cell r="F310">
            <v>1119</v>
          </cell>
        </row>
        <row r="311">
          <cell r="A311">
            <v>10628</v>
          </cell>
          <cell r="B311">
            <v>45187</v>
          </cell>
          <cell r="F311">
            <v>1119</v>
          </cell>
        </row>
        <row r="312">
          <cell r="A312">
            <v>10629</v>
          </cell>
          <cell r="B312">
            <v>45187</v>
          </cell>
          <cell r="F312">
            <v>1119</v>
          </cell>
        </row>
        <row r="313">
          <cell r="A313">
            <v>10630</v>
          </cell>
          <cell r="B313">
            <v>45187</v>
          </cell>
          <cell r="F313">
            <v>1119</v>
          </cell>
        </row>
        <row r="314">
          <cell r="A314">
            <v>10631</v>
          </cell>
          <cell r="B314">
            <v>45187</v>
          </cell>
          <cell r="F314">
            <v>1119</v>
          </cell>
        </row>
        <row r="315">
          <cell r="A315">
            <v>10632</v>
          </cell>
          <cell r="B315">
            <v>45187</v>
          </cell>
          <cell r="F315">
            <v>1119</v>
          </cell>
        </row>
        <row r="316">
          <cell r="A316">
            <v>10633</v>
          </cell>
          <cell r="B316">
            <v>45187</v>
          </cell>
          <cell r="F316">
            <v>1119</v>
          </cell>
        </row>
        <row r="317">
          <cell r="A317">
            <v>10634</v>
          </cell>
          <cell r="B317">
            <v>45187</v>
          </cell>
          <cell r="F317">
            <v>1119</v>
          </cell>
        </row>
        <row r="318">
          <cell r="A318">
            <v>10635</v>
          </cell>
          <cell r="B318">
            <v>45187</v>
          </cell>
          <cell r="F318">
            <v>1119</v>
          </cell>
        </row>
        <row r="319">
          <cell r="A319">
            <v>10636</v>
          </cell>
          <cell r="B319">
            <v>45187</v>
          </cell>
          <cell r="F319">
            <v>1119</v>
          </cell>
        </row>
        <row r="320">
          <cell r="A320">
            <v>10637</v>
          </cell>
          <cell r="B320">
            <v>45187</v>
          </cell>
          <cell r="F320">
            <v>1119</v>
          </cell>
        </row>
        <row r="321">
          <cell r="A321">
            <v>10638</v>
          </cell>
          <cell r="B321">
            <v>45187</v>
          </cell>
          <cell r="F321">
            <v>1119</v>
          </cell>
        </row>
        <row r="322">
          <cell r="A322">
            <v>10639</v>
          </cell>
          <cell r="B322">
            <v>45187</v>
          </cell>
          <cell r="F322">
            <v>1119</v>
          </cell>
        </row>
        <row r="323">
          <cell r="A323">
            <v>10640</v>
          </cell>
          <cell r="B323">
            <v>45187</v>
          </cell>
          <cell r="F323">
            <v>1119</v>
          </cell>
        </row>
        <row r="324">
          <cell r="A324">
            <v>10641</v>
          </cell>
          <cell r="B324">
            <v>45187</v>
          </cell>
          <cell r="F324">
            <v>1119</v>
          </cell>
        </row>
        <row r="325">
          <cell r="A325">
            <v>10642</v>
          </cell>
          <cell r="B325">
            <v>45187</v>
          </cell>
          <cell r="F325">
            <v>1119</v>
          </cell>
        </row>
        <row r="326">
          <cell r="A326">
            <v>10643</v>
          </cell>
          <cell r="B326">
            <v>45187</v>
          </cell>
          <cell r="F326">
            <v>1119</v>
          </cell>
        </row>
        <row r="327">
          <cell r="A327">
            <v>10644</v>
          </cell>
          <cell r="B327">
            <v>45187</v>
          </cell>
          <cell r="F327">
            <v>1119</v>
          </cell>
        </row>
        <row r="328">
          <cell r="A328">
            <v>10645</v>
          </cell>
          <cell r="B328">
            <v>45187</v>
          </cell>
          <cell r="F328">
            <v>1119</v>
          </cell>
        </row>
        <row r="329">
          <cell r="A329">
            <v>10646</v>
          </cell>
          <cell r="B329">
            <v>45187</v>
          </cell>
          <cell r="F329">
            <v>1119</v>
          </cell>
        </row>
        <row r="330">
          <cell r="A330">
            <v>10647</v>
          </cell>
          <cell r="B330">
            <v>45187</v>
          </cell>
          <cell r="F330">
            <v>1119</v>
          </cell>
        </row>
        <row r="331">
          <cell r="A331">
            <v>10648</v>
          </cell>
          <cell r="B331">
            <v>45187</v>
          </cell>
          <cell r="F331">
            <v>1119</v>
          </cell>
        </row>
        <row r="332">
          <cell r="A332">
            <v>10649</v>
          </cell>
          <cell r="B332">
            <v>45187</v>
          </cell>
          <cell r="F332">
            <v>1119</v>
          </cell>
        </row>
        <row r="333">
          <cell r="A333">
            <v>10650</v>
          </cell>
          <cell r="B333">
            <v>45187</v>
          </cell>
          <cell r="F333">
            <v>1119</v>
          </cell>
        </row>
        <row r="334">
          <cell r="A334">
            <v>10651</v>
          </cell>
          <cell r="B334">
            <v>45187</v>
          </cell>
          <cell r="F334">
            <v>1119</v>
          </cell>
        </row>
        <row r="335">
          <cell r="A335">
            <v>10652</v>
          </cell>
          <cell r="B335">
            <v>45187</v>
          </cell>
          <cell r="F335">
            <v>1119</v>
          </cell>
        </row>
        <row r="336">
          <cell r="A336">
            <v>10653</v>
          </cell>
          <cell r="B336">
            <v>45187</v>
          </cell>
          <cell r="F336">
            <v>1119</v>
          </cell>
        </row>
        <row r="337">
          <cell r="A337">
            <v>10654</v>
          </cell>
          <cell r="B337">
            <v>45187</v>
          </cell>
          <cell r="F337">
            <v>1119</v>
          </cell>
        </row>
        <row r="338">
          <cell r="A338">
            <v>10655</v>
          </cell>
          <cell r="B338">
            <v>45187</v>
          </cell>
          <cell r="F338">
            <v>1119</v>
          </cell>
        </row>
        <row r="339">
          <cell r="A339">
            <v>10656</v>
          </cell>
          <cell r="B339">
            <v>45187</v>
          </cell>
          <cell r="F339">
            <v>1119</v>
          </cell>
        </row>
        <row r="340">
          <cell r="A340">
            <v>10657</v>
          </cell>
          <cell r="B340">
            <v>45187</v>
          </cell>
          <cell r="F340">
            <v>1119</v>
          </cell>
        </row>
        <row r="341">
          <cell r="A341">
            <v>10658</v>
          </cell>
          <cell r="B341">
            <v>45187</v>
          </cell>
          <cell r="F341">
            <v>1119</v>
          </cell>
        </row>
        <row r="342">
          <cell r="A342">
            <v>10659</v>
          </cell>
          <cell r="B342">
            <v>45187</v>
          </cell>
          <cell r="F342">
            <v>1119</v>
          </cell>
        </row>
        <row r="343">
          <cell r="A343">
            <v>10660</v>
          </cell>
          <cell r="B343">
            <v>45187</v>
          </cell>
          <cell r="F343">
            <v>1119</v>
          </cell>
        </row>
        <row r="344">
          <cell r="A344">
            <v>10661</v>
          </cell>
          <cell r="B344">
            <v>45187</v>
          </cell>
          <cell r="F344">
            <v>1119</v>
          </cell>
        </row>
        <row r="345">
          <cell r="A345">
            <v>10662</v>
          </cell>
          <cell r="B345">
            <v>45187</v>
          </cell>
          <cell r="F345">
            <v>1119</v>
          </cell>
        </row>
        <row r="346">
          <cell r="A346">
            <v>10663</v>
          </cell>
          <cell r="B346">
            <v>45187</v>
          </cell>
          <cell r="F346">
            <v>1119</v>
          </cell>
        </row>
        <row r="347">
          <cell r="A347">
            <v>10664</v>
          </cell>
          <cell r="B347">
            <v>45187</v>
          </cell>
          <cell r="F347">
            <v>1119</v>
          </cell>
        </row>
        <row r="348">
          <cell r="A348">
            <v>10665</v>
          </cell>
          <cell r="B348">
            <v>45187</v>
          </cell>
          <cell r="F348">
            <v>1119</v>
          </cell>
        </row>
        <row r="349">
          <cell r="A349">
            <v>10666</v>
          </cell>
          <cell r="B349">
            <v>45187</v>
          </cell>
          <cell r="F349">
            <v>1119</v>
          </cell>
        </row>
        <row r="350">
          <cell r="A350">
            <v>10667</v>
          </cell>
          <cell r="B350">
            <v>45187</v>
          </cell>
          <cell r="F350">
            <v>1119</v>
          </cell>
        </row>
        <row r="351">
          <cell r="A351">
            <v>10668</v>
          </cell>
          <cell r="B351">
            <v>45187</v>
          </cell>
          <cell r="F351">
            <v>1119</v>
          </cell>
        </row>
        <row r="352">
          <cell r="A352">
            <v>10669</v>
          </cell>
          <cell r="B352">
            <v>45187</v>
          </cell>
          <cell r="F352">
            <v>1119</v>
          </cell>
        </row>
        <row r="353">
          <cell r="A353">
            <v>10670</v>
          </cell>
          <cell r="B353">
            <v>45187</v>
          </cell>
          <cell r="F353">
            <v>1119</v>
          </cell>
        </row>
        <row r="354">
          <cell r="A354">
            <v>10671</v>
          </cell>
          <cell r="B354">
            <v>45187</v>
          </cell>
          <cell r="F354">
            <v>1119</v>
          </cell>
        </row>
        <row r="355">
          <cell r="A355">
            <v>10672</v>
          </cell>
          <cell r="B355">
            <v>45187</v>
          </cell>
          <cell r="F355">
            <v>1119</v>
          </cell>
        </row>
        <row r="356">
          <cell r="A356">
            <v>10673</v>
          </cell>
          <cell r="B356">
            <v>45187</v>
          </cell>
          <cell r="F356">
            <v>1119</v>
          </cell>
        </row>
        <row r="357">
          <cell r="A357">
            <v>10674</v>
          </cell>
          <cell r="B357">
            <v>45187</v>
          </cell>
          <cell r="F357">
            <v>1119</v>
          </cell>
        </row>
        <row r="358">
          <cell r="A358">
            <v>10675</v>
          </cell>
          <cell r="B358">
            <v>45187</v>
          </cell>
          <cell r="F358">
            <v>1119</v>
          </cell>
        </row>
        <row r="359">
          <cell r="A359">
            <v>10676</v>
          </cell>
          <cell r="B359">
            <v>45187</v>
          </cell>
          <cell r="F359">
            <v>1119</v>
          </cell>
        </row>
        <row r="360">
          <cell r="A360">
            <v>10677</v>
          </cell>
          <cell r="B360">
            <v>45187</v>
          </cell>
          <cell r="F360">
            <v>1119</v>
          </cell>
        </row>
        <row r="361">
          <cell r="A361">
            <v>10678</v>
          </cell>
          <cell r="B361">
            <v>45187</v>
          </cell>
          <cell r="F361">
            <v>1119</v>
          </cell>
        </row>
        <row r="362">
          <cell r="A362">
            <v>10679</v>
          </cell>
          <cell r="B362">
            <v>45187</v>
          </cell>
          <cell r="F362">
            <v>1119</v>
          </cell>
        </row>
        <row r="363">
          <cell r="A363">
            <v>10680</v>
          </cell>
          <cell r="B363">
            <v>45187</v>
          </cell>
          <cell r="F363">
            <v>1119</v>
          </cell>
        </row>
        <row r="364">
          <cell r="A364">
            <v>10681</v>
          </cell>
          <cell r="B364">
            <v>45187</v>
          </cell>
          <cell r="F364">
            <v>1119</v>
          </cell>
        </row>
        <row r="365">
          <cell r="A365">
            <v>10682</v>
          </cell>
          <cell r="B365">
            <v>45187</v>
          </cell>
          <cell r="F365">
            <v>1119</v>
          </cell>
        </row>
        <row r="366">
          <cell r="A366">
            <v>10683</v>
          </cell>
          <cell r="B366">
            <v>45187</v>
          </cell>
          <cell r="F366">
            <v>1119</v>
          </cell>
        </row>
        <row r="367">
          <cell r="A367">
            <v>10684</v>
          </cell>
          <cell r="B367">
            <v>45187</v>
          </cell>
          <cell r="F367">
            <v>1119</v>
          </cell>
        </row>
        <row r="368">
          <cell r="A368">
            <v>10685</v>
          </cell>
          <cell r="B368">
            <v>45187</v>
          </cell>
          <cell r="F368">
            <v>1119</v>
          </cell>
        </row>
        <row r="369">
          <cell r="A369">
            <v>10686</v>
          </cell>
          <cell r="B369">
            <v>45187</v>
          </cell>
          <cell r="F369">
            <v>1119</v>
          </cell>
        </row>
        <row r="370">
          <cell r="A370">
            <v>10687</v>
          </cell>
          <cell r="B370">
            <v>45187</v>
          </cell>
          <cell r="F370">
            <v>1119</v>
          </cell>
        </row>
        <row r="371">
          <cell r="A371">
            <v>10688</v>
          </cell>
          <cell r="B371">
            <v>45187</v>
          </cell>
          <cell r="F371">
            <v>1119</v>
          </cell>
        </row>
        <row r="372">
          <cell r="A372">
            <v>10689</v>
          </cell>
          <cell r="B372">
            <v>45187</v>
          </cell>
          <cell r="F372">
            <v>1119</v>
          </cell>
        </row>
        <row r="373">
          <cell r="A373">
            <v>10690</v>
          </cell>
          <cell r="B373">
            <v>45187</v>
          </cell>
          <cell r="F373">
            <v>1119</v>
          </cell>
        </row>
        <row r="374">
          <cell r="A374">
            <v>10691</v>
          </cell>
          <cell r="B374">
            <v>45187</v>
          </cell>
          <cell r="F374">
            <v>1119</v>
          </cell>
        </row>
        <row r="375">
          <cell r="A375">
            <v>10692</v>
          </cell>
          <cell r="B375">
            <v>45187</v>
          </cell>
          <cell r="F375">
            <v>1119</v>
          </cell>
        </row>
        <row r="376">
          <cell r="A376">
            <v>10693</v>
          </cell>
          <cell r="B376">
            <v>45187</v>
          </cell>
          <cell r="F376">
            <v>1119</v>
          </cell>
        </row>
        <row r="377">
          <cell r="A377">
            <v>10694</v>
          </cell>
          <cell r="B377">
            <v>45187</v>
          </cell>
          <cell r="F377">
            <v>1119</v>
          </cell>
        </row>
        <row r="378">
          <cell r="A378">
            <v>10695</v>
          </cell>
          <cell r="B378">
            <v>45187</v>
          </cell>
          <cell r="F378">
            <v>1119</v>
          </cell>
        </row>
        <row r="379">
          <cell r="A379">
            <v>10696</v>
          </cell>
          <cell r="B379">
            <v>45187</v>
          </cell>
          <cell r="F379">
            <v>1119</v>
          </cell>
        </row>
        <row r="380">
          <cell r="A380">
            <v>10697</v>
          </cell>
          <cell r="B380">
            <v>45187</v>
          </cell>
          <cell r="F380">
            <v>1119</v>
          </cell>
        </row>
        <row r="381">
          <cell r="A381">
            <v>10698</v>
          </cell>
          <cell r="B381">
            <v>45187</v>
          </cell>
          <cell r="F381">
            <v>1119</v>
          </cell>
        </row>
        <row r="382">
          <cell r="A382">
            <v>10699</v>
          </cell>
          <cell r="B382">
            <v>45187</v>
          </cell>
          <cell r="F382">
            <v>1119</v>
          </cell>
        </row>
        <row r="383">
          <cell r="A383">
            <v>10700</v>
          </cell>
          <cell r="B383">
            <v>45187</v>
          </cell>
          <cell r="F383">
            <v>1119</v>
          </cell>
        </row>
        <row r="384">
          <cell r="A384">
            <v>10701</v>
          </cell>
          <cell r="B384">
            <v>45187</v>
          </cell>
          <cell r="F384">
            <v>1119</v>
          </cell>
        </row>
        <row r="385">
          <cell r="A385">
            <v>10703</v>
          </cell>
          <cell r="B385">
            <v>45187</v>
          </cell>
          <cell r="F385">
            <v>1119</v>
          </cell>
        </row>
        <row r="386">
          <cell r="A386">
            <v>10704</v>
          </cell>
          <cell r="B386">
            <v>45187</v>
          </cell>
          <cell r="F386">
            <v>1119</v>
          </cell>
        </row>
        <row r="387">
          <cell r="A387">
            <v>10705</v>
          </cell>
          <cell r="B387">
            <v>45187</v>
          </cell>
          <cell r="F387">
            <v>1119</v>
          </cell>
        </row>
        <row r="388">
          <cell r="A388">
            <v>10706</v>
          </cell>
          <cell r="B388">
            <v>45187</v>
          </cell>
          <cell r="F388">
            <v>1119</v>
          </cell>
        </row>
        <row r="389">
          <cell r="A389">
            <v>10707</v>
          </cell>
          <cell r="B389">
            <v>45187</v>
          </cell>
          <cell r="F389">
            <v>1119</v>
          </cell>
        </row>
        <row r="390">
          <cell r="A390">
            <v>10708</v>
          </cell>
          <cell r="B390">
            <v>45187</v>
          </cell>
          <cell r="F390">
            <v>1119</v>
          </cell>
        </row>
        <row r="391">
          <cell r="A391">
            <v>10709</v>
          </cell>
          <cell r="B391">
            <v>45187</v>
          </cell>
          <cell r="F391">
            <v>1119</v>
          </cell>
        </row>
        <row r="392">
          <cell r="A392">
            <v>10710</v>
          </cell>
          <cell r="B392">
            <v>45187</v>
          </cell>
          <cell r="F392">
            <v>1119</v>
          </cell>
        </row>
        <row r="393">
          <cell r="A393">
            <v>10711</v>
          </cell>
          <cell r="B393">
            <v>45187</v>
          </cell>
          <cell r="F393">
            <v>1119</v>
          </cell>
        </row>
        <row r="394">
          <cell r="A394">
            <v>10712</v>
          </cell>
          <cell r="B394">
            <v>45187</v>
          </cell>
          <cell r="F394">
            <v>1119</v>
          </cell>
        </row>
        <row r="395">
          <cell r="A395">
            <v>10713</v>
          </cell>
          <cell r="B395">
            <v>45187</v>
          </cell>
          <cell r="F395">
            <v>1119</v>
          </cell>
        </row>
        <row r="396">
          <cell r="A396">
            <v>10714</v>
          </cell>
          <cell r="B396">
            <v>45187</v>
          </cell>
          <cell r="F396">
            <v>1119</v>
          </cell>
        </row>
        <row r="397">
          <cell r="A397">
            <v>10715</v>
          </cell>
          <cell r="B397">
            <v>45187</v>
          </cell>
          <cell r="F397">
            <v>1119</v>
          </cell>
        </row>
        <row r="398">
          <cell r="A398">
            <v>10716</v>
          </cell>
          <cell r="B398">
            <v>45187</v>
          </cell>
          <cell r="F398">
            <v>1119</v>
          </cell>
        </row>
        <row r="399">
          <cell r="A399">
            <v>10717</v>
          </cell>
          <cell r="B399">
            <v>45187</v>
          </cell>
          <cell r="F399">
            <v>1119</v>
          </cell>
        </row>
        <row r="400">
          <cell r="A400">
            <v>10718</v>
          </cell>
          <cell r="B400">
            <v>45187</v>
          </cell>
          <cell r="F400">
            <v>1119</v>
          </cell>
        </row>
        <row r="401">
          <cell r="A401">
            <v>10719</v>
          </cell>
          <cell r="B401">
            <v>45187</v>
          </cell>
          <cell r="F401">
            <v>1119</v>
          </cell>
        </row>
        <row r="402">
          <cell r="A402">
            <v>10720</v>
          </cell>
          <cell r="B402">
            <v>45187</v>
          </cell>
          <cell r="F402">
            <v>1119</v>
          </cell>
        </row>
        <row r="403">
          <cell r="A403">
            <v>10721</v>
          </cell>
          <cell r="B403">
            <v>45187</v>
          </cell>
          <cell r="F403">
            <v>1119</v>
          </cell>
        </row>
        <row r="404">
          <cell r="A404">
            <v>10722</v>
          </cell>
          <cell r="B404">
            <v>45187</v>
          </cell>
          <cell r="F404">
            <v>1119</v>
          </cell>
        </row>
        <row r="405">
          <cell r="A405">
            <v>10723</v>
          </cell>
          <cell r="B405">
            <v>45187</v>
          </cell>
          <cell r="F405">
            <v>1119</v>
          </cell>
        </row>
        <row r="406">
          <cell r="A406">
            <v>10724</v>
          </cell>
          <cell r="B406">
            <v>45187</v>
          </cell>
          <cell r="F406">
            <v>1119</v>
          </cell>
        </row>
        <row r="407">
          <cell r="A407">
            <v>10725</v>
          </cell>
          <cell r="B407">
            <v>45187</v>
          </cell>
          <cell r="F407">
            <v>1119</v>
          </cell>
        </row>
        <row r="408">
          <cell r="A408">
            <v>10726</v>
          </cell>
          <cell r="B408">
            <v>45187</v>
          </cell>
          <cell r="F408">
            <v>1119</v>
          </cell>
        </row>
        <row r="409">
          <cell r="A409">
            <v>10727</v>
          </cell>
          <cell r="B409">
            <v>45187</v>
          </cell>
          <cell r="F409">
            <v>1119</v>
          </cell>
        </row>
        <row r="410">
          <cell r="A410">
            <v>10728</v>
          </cell>
          <cell r="B410">
            <v>45187</v>
          </cell>
          <cell r="F410">
            <v>1119</v>
          </cell>
        </row>
        <row r="411">
          <cell r="A411">
            <v>10729</v>
          </cell>
          <cell r="B411">
            <v>45187</v>
          </cell>
          <cell r="F411">
            <v>1119</v>
          </cell>
        </row>
        <row r="412">
          <cell r="A412">
            <v>10730</v>
          </cell>
          <cell r="B412">
            <v>45187</v>
          </cell>
          <cell r="F412">
            <v>1119</v>
          </cell>
        </row>
        <row r="413">
          <cell r="A413">
            <v>10731</v>
          </cell>
          <cell r="B413">
            <v>45187</v>
          </cell>
          <cell r="F413">
            <v>1119</v>
          </cell>
        </row>
        <row r="414">
          <cell r="A414">
            <v>10732</v>
          </cell>
          <cell r="B414">
            <v>45187</v>
          </cell>
          <cell r="F414">
            <v>1119</v>
          </cell>
        </row>
        <row r="415">
          <cell r="A415">
            <v>10733</v>
          </cell>
          <cell r="B415">
            <v>45187</v>
          </cell>
          <cell r="F415">
            <v>1119</v>
          </cell>
        </row>
        <row r="416">
          <cell r="A416">
            <v>10734</v>
          </cell>
          <cell r="B416">
            <v>45187</v>
          </cell>
          <cell r="F416">
            <v>1119</v>
          </cell>
        </row>
        <row r="417">
          <cell r="A417">
            <v>10735</v>
          </cell>
          <cell r="B417">
            <v>45187</v>
          </cell>
          <cell r="F417">
            <v>1119</v>
          </cell>
        </row>
        <row r="418">
          <cell r="A418">
            <v>11785</v>
          </cell>
          <cell r="B418">
            <v>45216</v>
          </cell>
          <cell r="F418">
            <v>1172</v>
          </cell>
        </row>
        <row r="419">
          <cell r="A419">
            <v>11786</v>
          </cell>
          <cell r="B419">
            <v>45216</v>
          </cell>
          <cell r="F419">
            <v>1172</v>
          </cell>
        </row>
        <row r="420">
          <cell r="A420">
            <v>11787</v>
          </cell>
          <cell r="B420">
            <v>45216</v>
          </cell>
          <cell r="F420">
            <v>1172</v>
          </cell>
        </row>
        <row r="421">
          <cell r="A421">
            <v>11788</v>
          </cell>
          <cell r="B421">
            <v>45216</v>
          </cell>
          <cell r="F421">
            <v>1172</v>
          </cell>
        </row>
        <row r="422">
          <cell r="A422">
            <v>11789</v>
          </cell>
          <cell r="B422">
            <v>45216</v>
          </cell>
          <cell r="F422">
            <v>1172</v>
          </cell>
        </row>
        <row r="423">
          <cell r="A423">
            <v>11790</v>
          </cell>
          <cell r="B423">
            <v>45216</v>
          </cell>
          <cell r="F423">
            <v>1172</v>
          </cell>
        </row>
        <row r="424">
          <cell r="A424">
            <v>11791</v>
          </cell>
          <cell r="B424">
            <v>45216</v>
          </cell>
          <cell r="F424">
            <v>1172</v>
          </cell>
        </row>
        <row r="425">
          <cell r="A425">
            <v>11792</v>
          </cell>
          <cell r="B425">
            <v>45216</v>
          </cell>
          <cell r="F425">
            <v>1172</v>
          </cell>
        </row>
        <row r="426">
          <cell r="A426">
            <v>11793</v>
          </cell>
          <cell r="B426">
            <v>45216</v>
          </cell>
          <cell r="F426">
            <v>1172</v>
          </cell>
        </row>
        <row r="427">
          <cell r="A427">
            <v>11794</v>
          </cell>
          <cell r="B427">
            <v>45216</v>
          </cell>
          <cell r="F427">
            <v>1172</v>
          </cell>
        </row>
        <row r="428">
          <cell r="A428">
            <v>11795</v>
          </cell>
          <cell r="B428">
            <v>45216</v>
          </cell>
          <cell r="F428">
            <v>1172</v>
          </cell>
        </row>
        <row r="429">
          <cell r="A429">
            <v>11796</v>
          </cell>
          <cell r="B429">
            <v>45216</v>
          </cell>
          <cell r="F429">
            <v>1172</v>
          </cell>
        </row>
        <row r="430">
          <cell r="A430">
            <v>11797</v>
          </cell>
          <cell r="B430">
            <v>45216</v>
          </cell>
          <cell r="F430">
            <v>1172</v>
          </cell>
        </row>
        <row r="431">
          <cell r="A431">
            <v>11798</v>
          </cell>
          <cell r="B431">
            <v>45216</v>
          </cell>
          <cell r="F431">
            <v>1172</v>
          </cell>
        </row>
        <row r="432">
          <cell r="A432">
            <v>11799</v>
          </cell>
          <cell r="B432">
            <v>45216</v>
          </cell>
          <cell r="F432">
            <v>1172</v>
          </cell>
        </row>
        <row r="433">
          <cell r="A433">
            <v>11800</v>
          </cell>
          <cell r="B433">
            <v>45216</v>
          </cell>
          <cell r="F433">
            <v>1172</v>
          </cell>
        </row>
        <row r="434">
          <cell r="A434">
            <v>11801</v>
          </cell>
          <cell r="B434">
            <v>45216</v>
          </cell>
          <cell r="F434">
            <v>1172</v>
          </cell>
        </row>
        <row r="435">
          <cell r="A435">
            <v>11802</v>
          </cell>
          <cell r="B435">
            <v>45216</v>
          </cell>
          <cell r="F435">
            <v>1172</v>
          </cell>
        </row>
        <row r="436">
          <cell r="A436">
            <v>11803</v>
          </cell>
          <cell r="B436">
            <v>45216</v>
          </cell>
          <cell r="F436">
            <v>1172</v>
          </cell>
        </row>
        <row r="437">
          <cell r="A437">
            <v>11804</v>
          </cell>
          <cell r="B437">
            <v>45216</v>
          </cell>
          <cell r="F437">
            <v>1172</v>
          </cell>
        </row>
        <row r="438">
          <cell r="A438">
            <v>11805</v>
          </cell>
          <cell r="B438">
            <v>45216</v>
          </cell>
          <cell r="F438">
            <v>1172</v>
          </cell>
        </row>
        <row r="439">
          <cell r="A439">
            <v>11806</v>
          </cell>
          <cell r="B439">
            <v>45216</v>
          </cell>
          <cell r="F439">
            <v>1172</v>
          </cell>
        </row>
        <row r="440">
          <cell r="A440">
            <v>11807</v>
          </cell>
          <cell r="B440">
            <v>45216</v>
          </cell>
          <cell r="F440">
            <v>1172</v>
          </cell>
        </row>
        <row r="441">
          <cell r="A441">
            <v>11808</v>
          </cell>
          <cell r="B441">
            <v>45216</v>
          </cell>
          <cell r="F441">
            <v>1172</v>
          </cell>
        </row>
        <row r="442">
          <cell r="A442">
            <v>11809</v>
          </cell>
          <cell r="B442">
            <v>45216</v>
          </cell>
          <cell r="F442">
            <v>1172</v>
          </cell>
        </row>
        <row r="443">
          <cell r="A443">
            <v>11810</v>
          </cell>
          <cell r="B443">
            <v>45216</v>
          </cell>
          <cell r="F443">
            <v>1172</v>
          </cell>
        </row>
        <row r="444">
          <cell r="A444">
            <v>11811</v>
          </cell>
          <cell r="B444">
            <v>45216</v>
          </cell>
          <cell r="F444">
            <v>1172</v>
          </cell>
        </row>
        <row r="445">
          <cell r="A445">
            <v>11812</v>
          </cell>
          <cell r="B445">
            <v>45216</v>
          </cell>
          <cell r="F445">
            <v>1172</v>
          </cell>
        </row>
        <row r="446">
          <cell r="A446">
            <v>11813</v>
          </cell>
          <cell r="B446">
            <v>45216</v>
          </cell>
          <cell r="F446">
            <v>1172</v>
          </cell>
        </row>
        <row r="447">
          <cell r="A447">
            <v>11814</v>
          </cell>
          <cell r="B447">
            <v>45216</v>
          </cell>
          <cell r="F447">
            <v>1172</v>
          </cell>
        </row>
        <row r="448">
          <cell r="A448">
            <v>11815</v>
          </cell>
          <cell r="B448">
            <v>45216</v>
          </cell>
          <cell r="F448">
            <v>1172</v>
          </cell>
        </row>
        <row r="449">
          <cell r="A449">
            <v>11816</v>
          </cell>
          <cell r="B449">
            <v>45216</v>
          </cell>
          <cell r="F449">
            <v>1172</v>
          </cell>
        </row>
        <row r="450">
          <cell r="A450">
            <v>11817</v>
          </cell>
          <cell r="B450">
            <v>45216</v>
          </cell>
          <cell r="F450">
            <v>1172</v>
          </cell>
        </row>
        <row r="451">
          <cell r="A451">
            <v>11818</v>
          </cell>
          <cell r="B451">
            <v>45216</v>
          </cell>
          <cell r="F451">
            <v>1172</v>
          </cell>
        </row>
        <row r="452">
          <cell r="A452">
            <v>11819</v>
          </cell>
          <cell r="B452">
            <v>45216</v>
          </cell>
          <cell r="F452">
            <v>1172</v>
          </cell>
        </row>
        <row r="453">
          <cell r="A453">
            <v>11820</v>
          </cell>
          <cell r="B453">
            <v>45216</v>
          </cell>
          <cell r="F453">
            <v>1172</v>
          </cell>
        </row>
        <row r="454">
          <cell r="A454">
            <v>11821</v>
          </cell>
          <cell r="B454">
            <v>45216</v>
          </cell>
          <cell r="F454">
            <v>1172</v>
          </cell>
        </row>
        <row r="455">
          <cell r="A455">
            <v>11822</v>
          </cell>
          <cell r="B455">
            <v>45216</v>
          </cell>
          <cell r="F455">
            <v>1172</v>
          </cell>
        </row>
        <row r="456">
          <cell r="A456">
            <v>11823</v>
          </cell>
          <cell r="B456">
            <v>45216</v>
          </cell>
          <cell r="F456">
            <v>1172</v>
          </cell>
        </row>
        <row r="457">
          <cell r="A457">
            <v>11824</v>
          </cell>
          <cell r="B457">
            <v>45216</v>
          </cell>
          <cell r="F457">
            <v>1172</v>
          </cell>
        </row>
        <row r="458">
          <cell r="A458">
            <v>11825</v>
          </cell>
          <cell r="B458">
            <v>45216</v>
          </cell>
          <cell r="F458">
            <v>1172</v>
          </cell>
        </row>
        <row r="459">
          <cell r="A459">
            <v>11826</v>
          </cell>
          <cell r="B459">
            <v>45216</v>
          </cell>
          <cell r="F459">
            <v>1172</v>
          </cell>
        </row>
        <row r="460">
          <cell r="A460">
            <v>11827</v>
          </cell>
          <cell r="B460">
            <v>45216</v>
          </cell>
          <cell r="F460">
            <v>1172</v>
          </cell>
        </row>
        <row r="461">
          <cell r="A461">
            <v>11828</v>
          </cell>
          <cell r="B461">
            <v>45216</v>
          </cell>
          <cell r="F461">
            <v>1172</v>
          </cell>
        </row>
        <row r="462">
          <cell r="A462">
            <v>11829</v>
          </cell>
          <cell r="B462">
            <v>45216</v>
          </cell>
          <cell r="F462">
            <v>1172</v>
          </cell>
        </row>
        <row r="463">
          <cell r="A463">
            <v>11830</v>
          </cell>
          <cell r="B463">
            <v>45216</v>
          </cell>
          <cell r="F463">
            <v>1172</v>
          </cell>
        </row>
        <row r="464">
          <cell r="A464">
            <v>11831</v>
          </cell>
          <cell r="B464">
            <v>45216</v>
          </cell>
          <cell r="F464">
            <v>1172</v>
          </cell>
        </row>
        <row r="465">
          <cell r="A465">
            <v>11832</v>
          </cell>
          <cell r="B465">
            <v>45216</v>
          </cell>
          <cell r="F465">
            <v>1172</v>
          </cell>
        </row>
        <row r="466">
          <cell r="A466">
            <v>11833</v>
          </cell>
          <cell r="B466">
            <v>45216</v>
          </cell>
          <cell r="F466">
            <v>1172</v>
          </cell>
        </row>
        <row r="467">
          <cell r="A467">
            <v>11834</v>
          </cell>
          <cell r="B467">
            <v>45216</v>
          </cell>
          <cell r="F467">
            <v>1172</v>
          </cell>
        </row>
        <row r="468">
          <cell r="A468">
            <v>11835</v>
          </cell>
          <cell r="B468">
            <v>45216</v>
          </cell>
          <cell r="F468">
            <v>1172</v>
          </cell>
        </row>
        <row r="469">
          <cell r="A469">
            <v>11836</v>
          </cell>
          <cell r="B469">
            <v>45216</v>
          </cell>
          <cell r="F469">
            <v>1172</v>
          </cell>
        </row>
        <row r="470">
          <cell r="A470">
            <v>11837</v>
          </cell>
          <cell r="B470">
            <v>45216</v>
          </cell>
          <cell r="F470">
            <v>1172</v>
          </cell>
        </row>
        <row r="471">
          <cell r="A471">
            <v>11838</v>
          </cell>
          <cell r="B471">
            <v>45216</v>
          </cell>
          <cell r="F471">
            <v>1172</v>
          </cell>
        </row>
        <row r="472">
          <cell r="A472">
            <v>11839</v>
          </cell>
          <cell r="B472">
            <v>45216</v>
          </cell>
          <cell r="F472">
            <v>1172</v>
          </cell>
        </row>
        <row r="473">
          <cell r="A473">
            <v>11840</v>
          </cell>
          <cell r="B473">
            <v>45216</v>
          </cell>
          <cell r="F473">
            <v>1172</v>
          </cell>
        </row>
        <row r="474">
          <cell r="A474">
            <v>11841</v>
          </cell>
          <cell r="B474">
            <v>45216</v>
          </cell>
          <cell r="F474">
            <v>1172</v>
          </cell>
        </row>
        <row r="475">
          <cell r="A475">
            <v>11842</v>
          </cell>
          <cell r="B475">
            <v>45216</v>
          </cell>
          <cell r="F475">
            <v>1172</v>
          </cell>
        </row>
        <row r="476">
          <cell r="A476">
            <v>11843</v>
          </cell>
          <cell r="B476">
            <v>45216</v>
          </cell>
          <cell r="F476">
            <v>1172</v>
          </cell>
        </row>
        <row r="477">
          <cell r="A477">
            <v>11844</v>
          </cell>
          <cell r="B477">
            <v>45216</v>
          </cell>
          <cell r="F477">
            <v>1172</v>
          </cell>
        </row>
        <row r="478">
          <cell r="A478">
            <v>11845</v>
          </cell>
          <cell r="B478">
            <v>45216</v>
          </cell>
          <cell r="F478">
            <v>1172</v>
          </cell>
        </row>
        <row r="479">
          <cell r="A479">
            <v>11846</v>
          </cell>
          <cell r="B479">
            <v>45216</v>
          </cell>
          <cell r="F479">
            <v>1172</v>
          </cell>
        </row>
        <row r="480">
          <cell r="A480">
            <v>11847</v>
          </cell>
          <cell r="B480">
            <v>45216</v>
          </cell>
          <cell r="F480">
            <v>1172</v>
          </cell>
        </row>
        <row r="481">
          <cell r="A481">
            <v>11848</v>
          </cell>
          <cell r="B481">
            <v>45216</v>
          </cell>
          <cell r="F481">
            <v>1172</v>
          </cell>
        </row>
        <row r="482">
          <cell r="A482">
            <v>11849</v>
          </cell>
          <cell r="B482">
            <v>45216</v>
          </cell>
          <cell r="F482">
            <v>1172</v>
          </cell>
        </row>
        <row r="483">
          <cell r="A483">
            <v>11850</v>
          </cell>
          <cell r="B483">
            <v>45216</v>
          </cell>
          <cell r="F483">
            <v>1172</v>
          </cell>
        </row>
        <row r="484">
          <cell r="A484">
            <v>11851</v>
          </cell>
          <cell r="B484">
            <v>45216</v>
          </cell>
          <cell r="F484">
            <v>1172</v>
          </cell>
        </row>
        <row r="485">
          <cell r="A485">
            <v>11852</v>
          </cell>
          <cell r="B485">
            <v>45216</v>
          </cell>
          <cell r="F485">
            <v>1172</v>
          </cell>
        </row>
        <row r="486">
          <cell r="A486">
            <v>11853</v>
          </cell>
          <cell r="B486">
            <v>45216</v>
          </cell>
          <cell r="F486">
            <v>1172</v>
          </cell>
        </row>
        <row r="487">
          <cell r="A487">
            <v>11854</v>
          </cell>
          <cell r="B487">
            <v>45216</v>
          </cell>
          <cell r="F487">
            <v>1172</v>
          </cell>
        </row>
        <row r="488">
          <cell r="A488">
            <v>11855</v>
          </cell>
          <cell r="B488">
            <v>45216</v>
          </cell>
          <cell r="F488">
            <v>1172</v>
          </cell>
        </row>
        <row r="489">
          <cell r="A489">
            <v>11856</v>
          </cell>
          <cell r="B489">
            <v>45216</v>
          </cell>
          <cell r="F489">
            <v>1172</v>
          </cell>
        </row>
        <row r="490">
          <cell r="A490">
            <v>11857</v>
          </cell>
          <cell r="B490">
            <v>45216</v>
          </cell>
          <cell r="F490">
            <v>1172</v>
          </cell>
        </row>
        <row r="491">
          <cell r="A491">
            <v>11858</v>
          </cell>
          <cell r="B491">
            <v>45216</v>
          </cell>
          <cell r="F491">
            <v>1172</v>
          </cell>
        </row>
        <row r="492">
          <cell r="A492">
            <v>11859</v>
          </cell>
          <cell r="B492">
            <v>45216</v>
          </cell>
          <cell r="F492">
            <v>1172</v>
          </cell>
        </row>
        <row r="493">
          <cell r="A493">
            <v>11860</v>
          </cell>
          <cell r="B493">
            <v>45216</v>
          </cell>
          <cell r="F493">
            <v>1172</v>
          </cell>
        </row>
        <row r="494">
          <cell r="A494">
            <v>11861</v>
          </cell>
          <cell r="B494">
            <v>45216</v>
          </cell>
          <cell r="F494">
            <v>1172</v>
          </cell>
        </row>
        <row r="495">
          <cell r="A495">
            <v>11862</v>
          </cell>
          <cell r="B495">
            <v>45216</v>
          </cell>
          <cell r="F495">
            <v>1172</v>
          </cell>
        </row>
        <row r="496">
          <cell r="A496">
            <v>11863</v>
          </cell>
          <cell r="B496">
            <v>45216</v>
          </cell>
          <cell r="F496">
            <v>1172</v>
          </cell>
        </row>
        <row r="497">
          <cell r="A497">
            <v>11864</v>
          </cell>
          <cell r="B497">
            <v>45216</v>
          </cell>
          <cell r="F497">
            <v>1172</v>
          </cell>
        </row>
        <row r="498">
          <cell r="A498">
            <v>11868</v>
          </cell>
          <cell r="B498">
            <v>45216</v>
          </cell>
          <cell r="F498">
            <v>1172</v>
          </cell>
        </row>
        <row r="499">
          <cell r="A499">
            <v>11869</v>
          </cell>
          <cell r="B499">
            <v>45216</v>
          </cell>
          <cell r="F499">
            <v>1172</v>
          </cell>
        </row>
        <row r="500">
          <cell r="A500">
            <v>11870</v>
          </cell>
          <cell r="B500">
            <v>45216</v>
          </cell>
          <cell r="F500">
            <v>1172</v>
          </cell>
        </row>
        <row r="501">
          <cell r="A501">
            <v>11883</v>
          </cell>
          <cell r="B501">
            <v>45219</v>
          </cell>
          <cell r="F501">
            <v>1172</v>
          </cell>
        </row>
        <row r="502">
          <cell r="A502">
            <v>11884</v>
          </cell>
          <cell r="B502">
            <v>45219</v>
          </cell>
          <cell r="F502">
            <v>1172</v>
          </cell>
        </row>
        <row r="503">
          <cell r="A503">
            <v>11885</v>
          </cell>
          <cell r="B503">
            <v>45219</v>
          </cell>
          <cell r="F503">
            <v>1172</v>
          </cell>
        </row>
        <row r="504">
          <cell r="A504">
            <v>11886</v>
          </cell>
          <cell r="B504">
            <v>45219</v>
          </cell>
          <cell r="F504">
            <v>1172</v>
          </cell>
        </row>
        <row r="505">
          <cell r="A505">
            <v>11887</v>
          </cell>
          <cell r="B505">
            <v>45219</v>
          </cell>
          <cell r="F505">
            <v>1172</v>
          </cell>
        </row>
        <row r="506">
          <cell r="A506">
            <v>11888</v>
          </cell>
          <cell r="B506">
            <v>45219</v>
          </cell>
          <cell r="F506">
            <v>1172</v>
          </cell>
        </row>
        <row r="507">
          <cell r="A507">
            <v>11889</v>
          </cell>
          <cell r="B507">
            <v>45219</v>
          </cell>
          <cell r="F507">
            <v>1172</v>
          </cell>
        </row>
        <row r="508">
          <cell r="A508">
            <v>11890</v>
          </cell>
          <cell r="B508">
            <v>45219</v>
          </cell>
          <cell r="F508">
            <v>1172</v>
          </cell>
        </row>
        <row r="509">
          <cell r="A509">
            <v>11891</v>
          </cell>
          <cell r="B509">
            <v>45219</v>
          </cell>
          <cell r="F509">
            <v>1172</v>
          </cell>
        </row>
        <row r="510">
          <cell r="A510">
            <v>11892</v>
          </cell>
          <cell r="B510">
            <v>45219</v>
          </cell>
          <cell r="F510">
            <v>1172</v>
          </cell>
        </row>
        <row r="511">
          <cell r="A511">
            <v>11893</v>
          </cell>
          <cell r="B511">
            <v>45219</v>
          </cell>
          <cell r="F511">
            <v>1172</v>
          </cell>
        </row>
        <row r="512">
          <cell r="A512">
            <v>11894</v>
          </cell>
          <cell r="B512">
            <v>45219</v>
          </cell>
          <cell r="F512">
            <v>1172</v>
          </cell>
        </row>
        <row r="513">
          <cell r="A513">
            <v>11895</v>
          </cell>
          <cell r="B513">
            <v>45219</v>
          </cell>
          <cell r="F513">
            <v>1172</v>
          </cell>
        </row>
        <row r="514">
          <cell r="A514">
            <v>11896</v>
          </cell>
          <cell r="B514">
            <v>45219</v>
          </cell>
          <cell r="F514">
            <v>1172</v>
          </cell>
        </row>
        <row r="515">
          <cell r="A515">
            <v>11897</v>
          </cell>
          <cell r="B515">
            <v>45219</v>
          </cell>
          <cell r="F515">
            <v>1172</v>
          </cell>
        </row>
        <row r="516">
          <cell r="A516">
            <v>11898</v>
          </cell>
          <cell r="B516">
            <v>45219</v>
          </cell>
          <cell r="F516">
            <v>1172</v>
          </cell>
        </row>
        <row r="517">
          <cell r="A517">
            <v>11899</v>
          </cell>
          <cell r="B517">
            <v>45219</v>
          </cell>
          <cell r="F517">
            <v>1172</v>
          </cell>
        </row>
        <row r="518">
          <cell r="A518">
            <v>11900</v>
          </cell>
          <cell r="B518">
            <v>45219</v>
          </cell>
          <cell r="F518">
            <v>1172</v>
          </cell>
        </row>
        <row r="519">
          <cell r="A519">
            <v>11901</v>
          </cell>
          <cell r="B519">
            <v>45219</v>
          </cell>
          <cell r="F519">
            <v>1172</v>
          </cell>
        </row>
        <row r="520">
          <cell r="A520">
            <v>11902</v>
          </cell>
          <cell r="B520">
            <v>45219</v>
          </cell>
          <cell r="F520">
            <v>1172</v>
          </cell>
        </row>
        <row r="521">
          <cell r="A521">
            <v>11903</v>
          </cell>
          <cell r="B521">
            <v>45219</v>
          </cell>
          <cell r="F521">
            <v>1172</v>
          </cell>
        </row>
        <row r="522">
          <cell r="A522">
            <v>11904</v>
          </cell>
          <cell r="B522">
            <v>45219</v>
          </cell>
          <cell r="F522">
            <v>1172</v>
          </cell>
        </row>
        <row r="523">
          <cell r="A523">
            <v>11905</v>
          </cell>
          <cell r="B523">
            <v>45219</v>
          </cell>
          <cell r="F523">
            <v>1172</v>
          </cell>
        </row>
        <row r="524">
          <cell r="A524">
            <v>11906</v>
          </cell>
          <cell r="B524">
            <v>45219</v>
          </cell>
          <cell r="F524">
            <v>1172</v>
          </cell>
        </row>
        <row r="525">
          <cell r="A525">
            <v>15622</v>
          </cell>
          <cell r="B525">
            <v>45247</v>
          </cell>
          <cell r="F525">
            <v>1307</v>
          </cell>
        </row>
        <row r="526">
          <cell r="A526">
            <v>15623</v>
          </cell>
          <cell r="B526">
            <v>45247</v>
          </cell>
          <cell r="F526">
            <v>1307</v>
          </cell>
        </row>
        <row r="527">
          <cell r="A527">
            <v>15624</v>
          </cell>
          <cell r="B527">
            <v>45247</v>
          </cell>
          <cell r="F527">
            <v>1307</v>
          </cell>
        </row>
        <row r="528">
          <cell r="A528">
            <v>15625</v>
          </cell>
          <cell r="B528">
            <v>45247</v>
          </cell>
          <cell r="F528">
            <v>1307</v>
          </cell>
        </row>
        <row r="529">
          <cell r="A529">
            <v>15626</v>
          </cell>
          <cell r="B529">
            <v>45247</v>
          </cell>
          <cell r="F529">
            <v>1307</v>
          </cell>
        </row>
        <row r="530">
          <cell r="A530">
            <v>15627</v>
          </cell>
          <cell r="B530">
            <v>45247</v>
          </cell>
          <cell r="F530">
            <v>1307</v>
          </cell>
        </row>
        <row r="531">
          <cell r="A531">
            <v>15628</v>
          </cell>
          <cell r="B531">
            <v>45247</v>
          </cell>
          <cell r="F531">
            <v>1307</v>
          </cell>
        </row>
        <row r="532">
          <cell r="A532">
            <v>15629</v>
          </cell>
          <cell r="B532">
            <v>45247</v>
          </cell>
          <cell r="F532">
            <v>1307</v>
          </cell>
        </row>
        <row r="533">
          <cell r="A533">
            <v>15630</v>
          </cell>
          <cell r="B533">
            <v>45247</v>
          </cell>
          <cell r="F533">
            <v>1307</v>
          </cell>
        </row>
        <row r="534">
          <cell r="A534">
            <v>15631</v>
          </cell>
          <cell r="B534">
            <v>45247</v>
          </cell>
          <cell r="F534">
            <v>1307</v>
          </cell>
        </row>
        <row r="535">
          <cell r="A535">
            <v>15632</v>
          </cell>
          <cell r="B535">
            <v>45247</v>
          </cell>
          <cell r="F535">
            <v>1307</v>
          </cell>
        </row>
        <row r="536">
          <cell r="A536">
            <v>15633</v>
          </cell>
          <cell r="B536">
            <v>45247</v>
          </cell>
          <cell r="F536">
            <v>1307</v>
          </cell>
        </row>
        <row r="537">
          <cell r="A537">
            <v>15634</v>
          </cell>
          <cell r="B537">
            <v>45247</v>
          </cell>
          <cell r="F537">
            <v>1307</v>
          </cell>
        </row>
        <row r="538">
          <cell r="A538">
            <v>15635</v>
          </cell>
          <cell r="B538">
            <v>45247</v>
          </cell>
          <cell r="F538">
            <v>1307</v>
          </cell>
        </row>
        <row r="539">
          <cell r="A539">
            <v>15636</v>
          </cell>
          <cell r="B539">
            <v>45247</v>
          </cell>
          <cell r="F539">
            <v>1307</v>
          </cell>
        </row>
        <row r="540">
          <cell r="A540">
            <v>15637</v>
          </cell>
          <cell r="B540">
            <v>45247</v>
          </cell>
          <cell r="F540">
            <v>1307</v>
          </cell>
        </row>
        <row r="541">
          <cell r="A541">
            <v>15638</v>
          </cell>
          <cell r="B541">
            <v>45247</v>
          </cell>
          <cell r="F541">
            <v>1307</v>
          </cell>
        </row>
        <row r="542">
          <cell r="A542">
            <v>15639</v>
          </cell>
          <cell r="B542">
            <v>45247</v>
          </cell>
          <cell r="F542">
            <v>1307</v>
          </cell>
        </row>
        <row r="543">
          <cell r="A543">
            <v>15640</v>
          </cell>
          <cell r="B543">
            <v>45247</v>
          </cell>
          <cell r="F543">
            <v>1307</v>
          </cell>
        </row>
        <row r="544">
          <cell r="A544">
            <v>15641</v>
          </cell>
          <cell r="B544">
            <v>45247</v>
          </cell>
          <cell r="F544">
            <v>1307</v>
          </cell>
        </row>
        <row r="545">
          <cell r="A545">
            <v>15642</v>
          </cell>
          <cell r="B545">
            <v>45247</v>
          </cell>
          <cell r="F545">
            <v>1307</v>
          </cell>
        </row>
        <row r="546">
          <cell r="A546">
            <v>15643</v>
          </cell>
          <cell r="B546">
            <v>45247</v>
          </cell>
          <cell r="F546">
            <v>1307</v>
          </cell>
        </row>
        <row r="547">
          <cell r="A547">
            <v>15644</v>
          </cell>
          <cell r="B547">
            <v>45247</v>
          </cell>
          <cell r="F547">
            <v>1307</v>
          </cell>
        </row>
        <row r="548">
          <cell r="A548">
            <v>15645</v>
          </cell>
          <cell r="B548">
            <v>45247</v>
          </cell>
          <cell r="F548">
            <v>1307</v>
          </cell>
        </row>
        <row r="549">
          <cell r="A549">
            <v>15646</v>
          </cell>
          <cell r="B549">
            <v>45247</v>
          </cell>
          <cell r="F549">
            <v>1307</v>
          </cell>
        </row>
        <row r="550">
          <cell r="A550">
            <v>15647</v>
          </cell>
          <cell r="B550">
            <v>45247</v>
          </cell>
          <cell r="F550">
            <v>1307</v>
          </cell>
        </row>
        <row r="551">
          <cell r="A551">
            <v>15648</v>
          </cell>
          <cell r="B551">
            <v>45247</v>
          </cell>
          <cell r="F551">
            <v>1307</v>
          </cell>
        </row>
        <row r="552">
          <cell r="A552">
            <v>15649</v>
          </cell>
          <cell r="B552">
            <v>45247</v>
          </cell>
          <cell r="F552">
            <v>1307</v>
          </cell>
        </row>
        <row r="553">
          <cell r="A553">
            <v>15650</v>
          </cell>
          <cell r="B553">
            <v>45247</v>
          </cell>
          <cell r="F553">
            <v>1307</v>
          </cell>
        </row>
        <row r="554">
          <cell r="A554">
            <v>15651</v>
          </cell>
          <cell r="B554">
            <v>45247</v>
          </cell>
          <cell r="F554">
            <v>1307</v>
          </cell>
        </row>
        <row r="555">
          <cell r="A555">
            <v>15652</v>
          </cell>
          <cell r="B555">
            <v>45247</v>
          </cell>
          <cell r="F555">
            <v>1307</v>
          </cell>
        </row>
        <row r="556">
          <cell r="A556">
            <v>15653</v>
          </cell>
          <cell r="B556">
            <v>45247</v>
          </cell>
          <cell r="F556">
            <v>1307</v>
          </cell>
        </row>
        <row r="557">
          <cell r="A557">
            <v>15654</v>
          </cell>
          <cell r="B557">
            <v>45247</v>
          </cell>
          <cell r="F557">
            <v>1307</v>
          </cell>
        </row>
        <row r="558">
          <cell r="A558">
            <v>15655</v>
          </cell>
          <cell r="B558">
            <v>45247</v>
          </cell>
          <cell r="F558">
            <v>1307</v>
          </cell>
        </row>
        <row r="559">
          <cell r="A559">
            <v>15656</v>
          </cell>
          <cell r="B559">
            <v>45247</v>
          </cell>
          <cell r="F559">
            <v>1307</v>
          </cell>
        </row>
        <row r="560">
          <cell r="A560">
            <v>15657</v>
          </cell>
          <cell r="B560">
            <v>45247</v>
          </cell>
          <cell r="F560">
            <v>1307</v>
          </cell>
        </row>
        <row r="561">
          <cell r="A561">
            <v>15658</v>
          </cell>
          <cell r="B561">
            <v>45247</v>
          </cell>
          <cell r="F561">
            <v>1307</v>
          </cell>
        </row>
        <row r="562">
          <cell r="A562">
            <v>15659</v>
          </cell>
          <cell r="B562">
            <v>45247</v>
          </cell>
          <cell r="F562">
            <v>1307</v>
          </cell>
        </row>
        <row r="563">
          <cell r="A563">
            <v>15660</v>
          </cell>
          <cell r="B563">
            <v>45247</v>
          </cell>
          <cell r="F563">
            <v>1307</v>
          </cell>
        </row>
        <row r="564">
          <cell r="A564">
            <v>15661</v>
          </cell>
          <cell r="B564">
            <v>45247</v>
          </cell>
          <cell r="F564">
            <v>1307</v>
          </cell>
        </row>
        <row r="565">
          <cell r="A565">
            <v>15662</v>
          </cell>
          <cell r="B565">
            <v>45247</v>
          </cell>
          <cell r="F565">
            <v>1307</v>
          </cell>
        </row>
        <row r="566">
          <cell r="A566">
            <v>15663</v>
          </cell>
          <cell r="B566">
            <v>45247</v>
          </cell>
          <cell r="F566">
            <v>1307</v>
          </cell>
        </row>
        <row r="567">
          <cell r="A567">
            <v>15664</v>
          </cell>
          <cell r="B567">
            <v>45247</v>
          </cell>
          <cell r="F567">
            <v>1307</v>
          </cell>
        </row>
        <row r="568">
          <cell r="A568">
            <v>15665</v>
          </cell>
          <cell r="B568">
            <v>45247</v>
          </cell>
          <cell r="F568">
            <v>1307</v>
          </cell>
        </row>
        <row r="569">
          <cell r="A569">
            <v>15666</v>
          </cell>
          <cell r="B569">
            <v>45247</v>
          </cell>
          <cell r="F569">
            <v>1307</v>
          </cell>
        </row>
        <row r="570">
          <cell r="A570">
            <v>15667</v>
          </cell>
          <cell r="B570">
            <v>45247</v>
          </cell>
          <cell r="F570">
            <v>1307</v>
          </cell>
        </row>
        <row r="571">
          <cell r="A571">
            <v>15668</v>
          </cell>
          <cell r="B571">
            <v>45247</v>
          </cell>
          <cell r="F571">
            <v>1307</v>
          </cell>
        </row>
        <row r="572">
          <cell r="A572">
            <v>15669</v>
          </cell>
          <cell r="B572">
            <v>45247</v>
          </cell>
          <cell r="F572">
            <v>1307</v>
          </cell>
        </row>
        <row r="573">
          <cell r="A573">
            <v>15670</v>
          </cell>
          <cell r="B573">
            <v>45247</v>
          </cell>
          <cell r="F573">
            <v>1307</v>
          </cell>
        </row>
        <row r="574">
          <cell r="A574">
            <v>15671</v>
          </cell>
          <cell r="B574">
            <v>45247</v>
          </cell>
          <cell r="F574">
            <v>1307</v>
          </cell>
        </row>
        <row r="575">
          <cell r="A575">
            <v>15672</v>
          </cell>
          <cell r="B575">
            <v>45247</v>
          </cell>
          <cell r="F575">
            <v>1307</v>
          </cell>
        </row>
        <row r="576">
          <cell r="A576">
            <v>15673</v>
          </cell>
          <cell r="B576">
            <v>45247</v>
          </cell>
          <cell r="F576">
            <v>1307</v>
          </cell>
        </row>
        <row r="577">
          <cell r="A577">
            <v>15674</v>
          </cell>
          <cell r="B577">
            <v>45247</v>
          </cell>
          <cell r="F577">
            <v>1307</v>
          </cell>
        </row>
        <row r="578">
          <cell r="A578">
            <v>15675</v>
          </cell>
          <cell r="B578">
            <v>45247</v>
          </cell>
          <cell r="F578">
            <v>1307</v>
          </cell>
        </row>
        <row r="579">
          <cell r="A579">
            <v>15676</v>
          </cell>
          <cell r="B579">
            <v>45247</v>
          </cell>
          <cell r="F579">
            <v>1307</v>
          </cell>
        </row>
        <row r="580">
          <cell r="A580">
            <v>15677</v>
          </cell>
          <cell r="B580">
            <v>45247</v>
          </cell>
          <cell r="F580">
            <v>1307</v>
          </cell>
        </row>
        <row r="581">
          <cell r="A581">
            <v>15678</v>
          </cell>
          <cell r="B581">
            <v>45247</v>
          </cell>
          <cell r="F581">
            <v>1307</v>
          </cell>
        </row>
        <row r="582">
          <cell r="A582">
            <v>15679</v>
          </cell>
          <cell r="B582">
            <v>45247</v>
          </cell>
          <cell r="F582">
            <v>1307</v>
          </cell>
        </row>
        <row r="583">
          <cell r="A583">
            <v>15680</v>
          </cell>
          <cell r="B583">
            <v>45247</v>
          </cell>
          <cell r="F583">
            <v>1307</v>
          </cell>
        </row>
        <row r="584">
          <cell r="A584">
            <v>15681</v>
          </cell>
          <cell r="B584">
            <v>45247</v>
          </cell>
          <cell r="F584">
            <v>1307</v>
          </cell>
        </row>
        <row r="585">
          <cell r="A585">
            <v>15682</v>
          </cell>
          <cell r="B585">
            <v>45247</v>
          </cell>
          <cell r="F585">
            <v>1307</v>
          </cell>
        </row>
        <row r="586">
          <cell r="A586">
            <v>15683</v>
          </cell>
          <cell r="B586">
            <v>45247</v>
          </cell>
          <cell r="F586">
            <v>1307</v>
          </cell>
        </row>
        <row r="587">
          <cell r="A587">
            <v>15684</v>
          </cell>
          <cell r="B587">
            <v>45247</v>
          </cell>
          <cell r="F587">
            <v>1307</v>
          </cell>
        </row>
        <row r="588">
          <cell r="A588">
            <v>15685</v>
          </cell>
          <cell r="B588">
            <v>45247</v>
          </cell>
          <cell r="F588">
            <v>1307</v>
          </cell>
        </row>
        <row r="589">
          <cell r="A589">
            <v>15686</v>
          </cell>
          <cell r="B589">
            <v>45247</v>
          </cell>
          <cell r="F589">
            <v>1307</v>
          </cell>
        </row>
        <row r="590">
          <cell r="A590">
            <v>15687</v>
          </cell>
          <cell r="B590">
            <v>45247</v>
          </cell>
          <cell r="F590">
            <v>1307</v>
          </cell>
        </row>
        <row r="591">
          <cell r="A591">
            <v>15688</v>
          </cell>
          <cell r="B591">
            <v>45247</v>
          </cell>
          <cell r="F591">
            <v>1307</v>
          </cell>
        </row>
        <row r="592">
          <cell r="A592">
            <v>15689</v>
          </cell>
          <cell r="B592">
            <v>45247</v>
          </cell>
          <cell r="F592">
            <v>1307</v>
          </cell>
        </row>
        <row r="593">
          <cell r="A593">
            <v>15690</v>
          </cell>
          <cell r="B593">
            <v>45247</v>
          </cell>
          <cell r="F593">
            <v>1307</v>
          </cell>
        </row>
        <row r="594">
          <cell r="A594">
            <v>15691</v>
          </cell>
          <cell r="B594">
            <v>45247</v>
          </cell>
          <cell r="F594">
            <v>1307</v>
          </cell>
        </row>
        <row r="595">
          <cell r="A595">
            <v>15692</v>
          </cell>
          <cell r="B595">
            <v>45247</v>
          </cell>
          <cell r="F595">
            <v>1307</v>
          </cell>
        </row>
        <row r="596">
          <cell r="A596">
            <v>15693</v>
          </cell>
          <cell r="B596">
            <v>45247</v>
          </cell>
          <cell r="F596">
            <v>1307</v>
          </cell>
        </row>
        <row r="597">
          <cell r="A597">
            <v>15694</v>
          </cell>
          <cell r="B597">
            <v>45247</v>
          </cell>
          <cell r="F597">
            <v>1307</v>
          </cell>
        </row>
        <row r="598">
          <cell r="A598">
            <v>15695</v>
          </cell>
          <cell r="B598">
            <v>45247</v>
          </cell>
          <cell r="F598">
            <v>1307</v>
          </cell>
        </row>
        <row r="599">
          <cell r="A599">
            <v>15696</v>
          </cell>
          <cell r="B599">
            <v>45247</v>
          </cell>
          <cell r="F599">
            <v>1307</v>
          </cell>
        </row>
        <row r="600">
          <cell r="A600">
            <v>15697</v>
          </cell>
          <cell r="B600">
            <v>45247</v>
          </cell>
          <cell r="F600">
            <v>1307</v>
          </cell>
        </row>
        <row r="601">
          <cell r="A601">
            <v>15698</v>
          </cell>
          <cell r="B601">
            <v>45247</v>
          </cell>
          <cell r="F601">
            <v>1307</v>
          </cell>
        </row>
        <row r="602">
          <cell r="A602">
            <v>15699</v>
          </cell>
          <cell r="B602">
            <v>45247</v>
          </cell>
          <cell r="F602">
            <v>1307</v>
          </cell>
        </row>
        <row r="603">
          <cell r="A603">
            <v>15700</v>
          </cell>
          <cell r="B603">
            <v>45247</v>
          </cell>
          <cell r="F603">
            <v>1307</v>
          </cell>
        </row>
        <row r="604">
          <cell r="A604">
            <v>15701</v>
          </cell>
          <cell r="B604">
            <v>45247</v>
          </cell>
          <cell r="F604">
            <v>1307</v>
          </cell>
        </row>
        <row r="605">
          <cell r="A605">
            <v>15702</v>
          </cell>
          <cell r="B605">
            <v>45247</v>
          </cell>
          <cell r="F605">
            <v>1307</v>
          </cell>
        </row>
        <row r="606">
          <cell r="A606">
            <v>15703</v>
          </cell>
          <cell r="B606">
            <v>45247</v>
          </cell>
          <cell r="F606">
            <v>1307</v>
          </cell>
        </row>
        <row r="607">
          <cell r="A607">
            <v>15704</v>
          </cell>
          <cell r="B607">
            <v>45247</v>
          </cell>
          <cell r="F607">
            <v>1307</v>
          </cell>
        </row>
        <row r="608">
          <cell r="A608">
            <v>15705</v>
          </cell>
          <cell r="B608">
            <v>45247</v>
          </cell>
          <cell r="F608">
            <v>1307</v>
          </cell>
        </row>
        <row r="609">
          <cell r="A609">
            <v>15706</v>
          </cell>
          <cell r="B609">
            <v>45247</v>
          </cell>
          <cell r="F609">
            <v>1307</v>
          </cell>
        </row>
        <row r="610">
          <cell r="A610">
            <v>15707</v>
          </cell>
          <cell r="B610">
            <v>45247</v>
          </cell>
          <cell r="F610">
            <v>1307</v>
          </cell>
        </row>
        <row r="611">
          <cell r="A611">
            <v>15708</v>
          </cell>
          <cell r="B611">
            <v>45247</v>
          </cell>
          <cell r="F611">
            <v>1307</v>
          </cell>
        </row>
        <row r="612">
          <cell r="A612">
            <v>15709</v>
          </cell>
          <cell r="B612">
            <v>45247</v>
          </cell>
          <cell r="F612">
            <v>1307</v>
          </cell>
        </row>
        <row r="613">
          <cell r="A613">
            <v>15710</v>
          </cell>
          <cell r="B613">
            <v>45247</v>
          </cell>
          <cell r="F613">
            <v>1307</v>
          </cell>
        </row>
        <row r="614">
          <cell r="A614">
            <v>15711</v>
          </cell>
          <cell r="B614">
            <v>45247</v>
          </cell>
          <cell r="F614">
            <v>1307</v>
          </cell>
        </row>
        <row r="615">
          <cell r="A615">
            <v>15712</v>
          </cell>
          <cell r="B615">
            <v>45247</v>
          </cell>
          <cell r="F615">
            <v>1307</v>
          </cell>
        </row>
        <row r="616">
          <cell r="A616">
            <v>15713</v>
          </cell>
          <cell r="B616">
            <v>45247</v>
          </cell>
          <cell r="F616">
            <v>1307</v>
          </cell>
        </row>
        <row r="617">
          <cell r="A617">
            <v>15714</v>
          </cell>
          <cell r="B617">
            <v>45247</v>
          </cell>
          <cell r="F617">
            <v>1307</v>
          </cell>
        </row>
        <row r="618">
          <cell r="A618">
            <v>15715</v>
          </cell>
          <cell r="B618">
            <v>45247</v>
          </cell>
          <cell r="F618">
            <v>1307</v>
          </cell>
        </row>
        <row r="619">
          <cell r="A619">
            <v>15716</v>
          </cell>
          <cell r="B619">
            <v>45247</v>
          </cell>
          <cell r="F619">
            <v>1307</v>
          </cell>
        </row>
        <row r="620">
          <cell r="A620">
            <v>15717</v>
          </cell>
          <cell r="B620">
            <v>45247</v>
          </cell>
          <cell r="F620">
            <v>1307</v>
          </cell>
        </row>
        <row r="621">
          <cell r="A621">
            <v>15718</v>
          </cell>
          <cell r="B621">
            <v>45247</v>
          </cell>
          <cell r="F621">
            <v>1307</v>
          </cell>
        </row>
        <row r="622">
          <cell r="A622">
            <v>15719</v>
          </cell>
          <cell r="B622">
            <v>45247</v>
          </cell>
          <cell r="F622">
            <v>1307</v>
          </cell>
        </row>
        <row r="623">
          <cell r="A623">
            <v>15720</v>
          </cell>
          <cell r="B623">
            <v>45247</v>
          </cell>
          <cell r="F623">
            <v>1307</v>
          </cell>
        </row>
        <row r="624">
          <cell r="A624">
            <v>15721</v>
          </cell>
          <cell r="B624">
            <v>45247</v>
          </cell>
          <cell r="F624">
            <v>1307</v>
          </cell>
        </row>
        <row r="625">
          <cell r="A625">
            <v>15722</v>
          </cell>
          <cell r="B625">
            <v>45247</v>
          </cell>
          <cell r="F625">
            <v>1307</v>
          </cell>
        </row>
        <row r="626">
          <cell r="A626">
            <v>15723</v>
          </cell>
          <cell r="B626">
            <v>45247</v>
          </cell>
          <cell r="F626">
            <v>1307</v>
          </cell>
        </row>
        <row r="627">
          <cell r="A627">
            <v>15724</v>
          </cell>
          <cell r="B627">
            <v>45247</v>
          </cell>
          <cell r="F627">
            <v>1307</v>
          </cell>
        </row>
        <row r="628">
          <cell r="A628">
            <v>15725</v>
          </cell>
          <cell r="B628">
            <v>45247</v>
          </cell>
          <cell r="F628">
            <v>1307</v>
          </cell>
        </row>
        <row r="629">
          <cell r="A629">
            <v>15726</v>
          </cell>
          <cell r="B629">
            <v>45247</v>
          </cell>
          <cell r="F629">
            <v>1307</v>
          </cell>
        </row>
        <row r="630">
          <cell r="A630">
            <v>15727</v>
          </cell>
          <cell r="B630">
            <v>45247</v>
          </cell>
          <cell r="F630">
            <v>1307</v>
          </cell>
        </row>
        <row r="631">
          <cell r="A631">
            <v>15728</v>
          </cell>
          <cell r="B631">
            <v>45247</v>
          </cell>
          <cell r="F631">
            <v>1307</v>
          </cell>
        </row>
        <row r="632">
          <cell r="A632">
            <v>15729</v>
          </cell>
          <cell r="B632">
            <v>45247</v>
          </cell>
          <cell r="F632">
            <v>1307</v>
          </cell>
        </row>
        <row r="633">
          <cell r="A633">
            <v>15730</v>
          </cell>
          <cell r="B633">
            <v>45247</v>
          </cell>
          <cell r="F633">
            <v>1307</v>
          </cell>
        </row>
        <row r="634">
          <cell r="A634">
            <v>15731</v>
          </cell>
          <cell r="B634">
            <v>45247</v>
          </cell>
          <cell r="F634">
            <v>1307</v>
          </cell>
        </row>
        <row r="635">
          <cell r="A635">
            <v>15732</v>
          </cell>
          <cell r="B635">
            <v>45247</v>
          </cell>
          <cell r="F635">
            <v>1307</v>
          </cell>
        </row>
        <row r="636">
          <cell r="A636">
            <v>15733</v>
          </cell>
          <cell r="B636">
            <v>45247</v>
          </cell>
          <cell r="F636">
            <v>1307</v>
          </cell>
        </row>
        <row r="637">
          <cell r="A637">
            <v>16274</v>
          </cell>
          <cell r="B637">
            <v>45287</v>
          </cell>
          <cell r="F637">
            <v>1373</v>
          </cell>
        </row>
        <row r="638">
          <cell r="A638">
            <v>16275</v>
          </cell>
          <cell r="B638">
            <v>45287</v>
          </cell>
          <cell r="F638">
            <v>1373</v>
          </cell>
        </row>
        <row r="639">
          <cell r="A639">
            <v>16276</v>
          </cell>
          <cell r="B639">
            <v>45287</v>
          </cell>
          <cell r="F639">
            <v>1373</v>
          </cell>
        </row>
        <row r="640">
          <cell r="A640">
            <v>16277</v>
          </cell>
          <cell r="B640">
            <v>45287</v>
          </cell>
          <cell r="F640">
            <v>1373</v>
          </cell>
        </row>
        <row r="641">
          <cell r="A641">
            <v>16278</v>
          </cell>
          <cell r="B641">
            <v>45287</v>
          </cell>
          <cell r="F641">
            <v>1373</v>
          </cell>
        </row>
        <row r="642">
          <cell r="A642">
            <v>16279</v>
          </cell>
          <cell r="B642">
            <v>45287</v>
          </cell>
          <cell r="F642">
            <v>1373</v>
          </cell>
        </row>
        <row r="643">
          <cell r="A643">
            <v>16280</v>
          </cell>
          <cell r="B643">
            <v>45287</v>
          </cell>
          <cell r="F643">
            <v>1373</v>
          </cell>
        </row>
        <row r="644">
          <cell r="A644">
            <v>16281</v>
          </cell>
          <cell r="B644">
            <v>45287</v>
          </cell>
          <cell r="F644">
            <v>1373</v>
          </cell>
        </row>
        <row r="645">
          <cell r="A645">
            <v>16282</v>
          </cell>
          <cell r="B645">
            <v>45287</v>
          </cell>
          <cell r="F645">
            <v>1373</v>
          </cell>
        </row>
        <row r="646">
          <cell r="A646">
            <v>16283</v>
          </cell>
          <cell r="B646">
            <v>45287</v>
          </cell>
          <cell r="F646">
            <v>1373</v>
          </cell>
        </row>
        <row r="647">
          <cell r="A647">
            <v>16284</v>
          </cell>
          <cell r="B647">
            <v>45287</v>
          </cell>
          <cell r="F647">
            <v>1373</v>
          </cell>
        </row>
        <row r="648">
          <cell r="A648">
            <v>16285</v>
          </cell>
          <cell r="B648">
            <v>45287</v>
          </cell>
          <cell r="F648">
            <v>1373</v>
          </cell>
        </row>
        <row r="649">
          <cell r="A649">
            <v>16286</v>
          </cell>
          <cell r="B649">
            <v>45287</v>
          </cell>
          <cell r="F649">
            <v>1373</v>
          </cell>
        </row>
        <row r="650">
          <cell r="A650">
            <v>16287</v>
          </cell>
          <cell r="B650">
            <v>45287</v>
          </cell>
          <cell r="F650">
            <v>1373</v>
          </cell>
        </row>
        <row r="651">
          <cell r="A651">
            <v>16288</v>
          </cell>
          <cell r="B651">
            <v>45287</v>
          </cell>
          <cell r="F651">
            <v>1373</v>
          </cell>
        </row>
        <row r="652">
          <cell r="A652">
            <v>16289</v>
          </cell>
          <cell r="B652">
            <v>45287</v>
          </cell>
          <cell r="F652">
            <v>1373</v>
          </cell>
        </row>
        <row r="653">
          <cell r="A653">
            <v>16290</v>
          </cell>
          <cell r="B653">
            <v>45287</v>
          </cell>
          <cell r="F653">
            <v>1373</v>
          </cell>
        </row>
        <row r="654">
          <cell r="A654">
            <v>16291</v>
          </cell>
          <cell r="B654">
            <v>45287</v>
          </cell>
          <cell r="F654">
            <v>1373</v>
          </cell>
        </row>
        <row r="655">
          <cell r="A655">
            <v>16292</v>
          </cell>
          <cell r="B655">
            <v>45287</v>
          </cell>
          <cell r="F655">
            <v>1373</v>
          </cell>
        </row>
        <row r="656">
          <cell r="A656">
            <v>16293</v>
          </cell>
          <cell r="B656">
            <v>45287</v>
          </cell>
          <cell r="F656">
            <v>1373</v>
          </cell>
        </row>
        <row r="657">
          <cell r="A657">
            <v>16294</v>
          </cell>
          <cell r="B657">
            <v>45287</v>
          </cell>
          <cell r="F657">
            <v>1373</v>
          </cell>
        </row>
        <row r="658">
          <cell r="A658">
            <v>16295</v>
          </cell>
          <cell r="B658">
            <v>45287</v>
          </cell>
          <cell r="F658">
            <v>1373</v>
          </cell>
        </row>
        <row r="659">
          <cell r="A659">
            <v>16296</v>
          </cell>
          <cell r="B659">
            <v>45287</v>
          </cell>
          <cell r="F659">
            <v>1373</v>
          </cell>
        </row>
        <row r="660">
          <cell r="A660">
            <v>16297</v>
          </cell>
          <cell r="B660">
            <v>45287</v>
          </cell>
          <cell r="F660">
            <v>1373</v>
          </cell>
        </row>
        <row r="661">
          <cell r="A661">
            <v>16298</v>
          </cell>
          <cell r="B661">
            <v>45287</v>
          </cell>
          <cell r="F661">
            <v>1373</v>
          </cell>
        </row>
        <row r="662">
          <cell r="A662">
            <v>16299</v>
          </cell>
          <cell r="B662">
            <v>45287</v>
          </cell>
          <cell r="F662">
            <v>1373</v>
          </cell>
        </row>
        <row r="663">
          <cell r="A663">
            <v>16300</v>
          </cell>
          <cell r="B663">
            <v>45287</v>
          </cell>
          <cell r="F663">
            <v>1373</v>
          </cell>
        </row>
        <row r="664">
          <cell r="A664">
            <v>16301</v>
          </cell>
          <cell r="B664">
            <v>45287</v>
          </cell>
          <cell r="F664">
            <v>1373</v>
          </cell>
        </row>
        <row r="665">
          <cell r="A665">
            <v>16302</v>
          </cell>
          <cell r="B665">
            <v>45287</v>
          </cell>
          <cell r="F665">
            <v>1373</v>
          </cell>
        </row>
        <row r="666">
          <cell r="A666">
            <v>16303</v>
          </cell>
          <cell r="B666">
            <v>45287</v>
          </cell>
          <cell r="F666">
            <v>1373</v>
          </cell>
        </row>
        <row r="667">
          <cell r="A667">
            <v>16304</v>
          </cell>
          <cell r="B667">
            <v>45287</v>
          </cell>
          <cell r="F667">
            <v>1373</v>
          </cell>
        </row>
        <row r="668">
          <cell r="A668">
            <v>16305</v>
          </cell>
          <cell r="B668">
            <v>45287</v>
          </cell>
          <cell r="F668">
            <v>1373</v>
          </cell>
        </row>
        <row r="669">
          <cell r="A669">
            <v>16306</v>
          </cell>
          <cell r="B669">
            <v>45287</v>
          </cell>
          <cell r="F669">
            <v>1373</v>
          </cell>
        </row>
        <row r="670">
          <cell r="A670">
            <v>16307</v>
          </cell>
          <cell r="B670">
            <v>45287</v>
          </cell>
          <cell r="F670">
            <v>1373</v>
          </cell>
        </row>
        <row r="671">
          <cell r="A671">
            <v>16308</v>
          </cell>
          <cell r="B671">
            <v>45287</v>
          </cell>
          <cell r="F671">
            <v>1373</v>
          </cell>
        </row>
        <row r="672">
          <cell r="A672">
            <v>16309</v>
          </cell>
          <cell r="B672">
            <v>45287</v>
          </cell>
          <cell r="F672">
            <v>1373</v>
          </cell>
        </row>
        <row r="673">
          <cell r="A673">
            <v>16310</v>
          </cell>
          <cell r="B673">
            <v>45287</v>
          </cell>
          <cell r="F673">
            <v>1373</v>
          </cell>
        </row>
        <row r="674">
          <cell r="A674">
            <v>16311</v>
          </cell>
          <cell r="B674">
            <v>45287</v>
          </cell>
          <cell r="F674">
            <v>1373</v>
          </cell>
        </row>
        <row r="675">
          <cell r="A675">
            <v>16312</v>
          </cell>
          <cell r="B675">
            <v>45287</v>
          </cell>
          <cell r="F675">
            <v>1373</v>
          </cell>
        </row>
        <row r="676">
          <cell r="A676">
            <v>16313</v>
          </cell>
          <cell r="B676">
            <v>45287</v>
          </cell>
          <cell r="F676">
            <v>1373</v>
          </cell>
        </row>
        <row r="677">
          <cell r="A677">
            <v>16314</v>
          </cell>
          <cell r="B677">
            <v>45287</v>
          </cell>
          <cell r="F677">
            <v>1373</v>
          </cell>
        </row>
        <row r="678">
          <cell r="A678">
            <v>16315</v>
          </cell>
          <cell r="B678">
            <v>45287</v>
          </cell>
          <cell r="F678">
            <v>1373</v>
          </cell>
        </row>
        <row r="679">
          <cell r="A679">
            <v>16316</v>
          </cell>
          <cell r="B679">
            <v>45287</v>
          </cell>
          <cell r="F679">
            <v>1373</v>
          </cell>
        </row>
        <row r="680">
          <cell r="A680">
            <v>16317</v>
          </cell>
          <cell r="B680">
            <v>45287</v>
          </cell>
          <cell r="F680">
            <v>1373</v>
          </cell>
        </row>
        <row r="681">
          <cell r="A681">
            <v>16318</v>
          </cell>
          <cell r="B681">
            <v>45287</v>
          </cell>
          <cell r="F681">
            <v>1373</v>
          </cell>
        </row>
        <row r="682">
          <cell r="A682">
            <v>16319</v>
          </cell>
          <cell r="B682">
            <v>45287</v>
          </cell>
          <cell r="F682">
            <v>1373</v>
          </cell>
        </row>
        <row r="683">
          <cell r="A683">
            <v>16320</v>
          </cell>
          <cell r="B683">
            <v>45287</v>
          </cell>
          <cell r="F683">
            <v>1373</v>
          </cell>
        </row>
        <row r="684">
          <cell r="A684">
            <v>16321</v>
          </cell>
          <cell r="B684">
            <v>45287</v>
          </cell>
          <cell r="F684">
            <v>1373</v>
          </cell>
        </row>
        <row r="685">
          <cell r="A685">
            <v>16322</v>
          </cell>
          <cell r="B685">
            <v>45287</v>
          </cell>
          <cell r="F685">
            <v>1373</v>
          </cell>
        </row>
        <row r="686">
          <cell r="A686">
            <v>16323</v>
          </cell>
          <cell r="B686">
            <v>45287</v>
          </cell>
          <cell r="F686">
            <v>1373</v>
          </cell>
        </row>
        <row r="687">
          <cell r="A687">
            <v>16324</v>
          </cell>
          <cell r="B687">
            <v>45287</v>
          </cell>
          <cell r="F687">
            <v>1373</v>
          </cell>
        </row>
        <row r="688">
          <cell r="A688">
            <v>16325</v>
          </cell>
          <cell r="B688">
            <v>45287</v>
          </cell>
          <cell r="F688">
            <v>1373</v>
          </cell>
        </row>
        <row r="689">
          <cell r="A689">
            <v>16326</v>
          </cell>
          <cell r="B689">
            <v>45287</v>
          </cell>
          <cell r="F689">
            <v>1373</v>
          </cell>
        </row>
        <row r="690">
          <cell r="A690">
            <v>16327</v>
          </cell>
          <cell r="B690">
            <v>45287</v>
          </cell>
          <cell r="F690">
            <v>1373</v>
          </cell>
        </row>
        <row r="691">
          <cell r="A691">
            <v>16328</v>
          </cell>
          <cell r="B691">
            <v>45287</v>
          </cell>
          <cell r="F691">
            <v>1373</v>
          </cell>
        </row>
        <row r="692">
          <cell r="A692">
            <v>16329</v>
          </cell>
          <cell r="B692">
            <v>45287</v>
          </cell>
          <cell r="F692">
            <v>1373</v>
          </cell>
        </row>
        <row r="693">
          <cell r="A693">
            <v>16330</v>
          </cell>
          <cell r="B693">
            <v>45287</v>
          </cell>
          <cell r="F693">
            <v>1373</v>
          </cell>
        </row>
        <row r="694">
          <cell r="A694">
            <v>16331</v>
          </cell>
          <cell r="B694">
            <v>45287</v>
          </cell>
          <cell r="F694">
            <v>1373</v>
          </cell>
        </row>
        <row r="695">
          <cell r="A695">
            <v>16332</v>
          </cell>
          <cell r="B695">
            <v>45287</v>
          </cell>
          <cell r="F695">
            <v>1373</v>
          </cell>
        </row>
        <row r="696">
          <cell r="A696">
            <v>16333</v>
          </cell>
          <cell r="B696">
            <v>45287</v>
          </cell>
          <cell r="F696">
            <v>1373</v>
          </cell>
        </row>
        <row r="697">
          <cell r="A697">
            <v>16334</v>
          </cell>
          <cell r="B697">
            <v>45287</v>
          </cell>
          <cell r="F697">
            <v>1373</v>
          </cell>
        </row>
        <row r="698">
          <cell r="A698">
            <v>16335</v>
          </cell>
          <cell r="B698">
            <v>45287</v>
          </cell>
          <cell r="F698">
            <v>1373</v>
          </cell>
        </row>
        <row r="699">
          <cell r="A699">
            <v>16336</v>
          </cell>
          <cell r="B699">
            <v>45287</v>
          </cell>
          <cell r="F699">
            <v>1373</v>
          </cell>
        </row>
        <row r="700">
          <cell r="A700">
            <v>16337</v>
          </cell>
          <cell r="B700">
            <v>45287</v>
          </cell>
          <cell r="F700">
            <v>1373</v>
          </cell>
        </row>
        <row r="701">
          <cell r="A701">
            <v>16338</v>
          </cell>
          <cell r="B701">
            <v>45287</v>
          </cell>
          <cell r="F701">
            <v>1373</v>
          </cell>
        </row>
        <row r="702">
          <cell r="A702">
            <v>16339</v>
          </cell>
          <cell r="B702">
            <v>45287</v>
          </cell>
          <cell r="F702">
            <v>1373</v>
          </cell>
        </row>
        <row r="703">
          <cell r="A703">
            <v>16340</v>
          </cell>
          <cell r="B703">
            <v>45287</v>
          </cell>
          <cell r="F703">
            <v>1373</v>
          </cell>
        </row>
        <row r="704">
          <cell r="A704">
            <v>16341</v>
          </cell>
          <cell r="B704">
            <v>45287</v>
          </cell>
          <cell r="F704">
            <v>1373</v>
          </cell>
        </row>
        <row r="705">
          <cell r="A705">
            <v>16342</v>
          </cell>
          <cell r="B705">
            <v>45287</v>
          </cell>
          <cell r="F705">
            <v>1373</v>
          </cell>
        </row>
        <row r="706">
          <cell r="A706">
            <v>16343</v>
          </cell>
          <cell r="B706">
            <v>45287</v>
          </cell>
          <cell r="F706">
            <v>1373</v>
          </cell>
        </row>
        <row r="707">
          <cell r="A707">
            <v>16344</v>
          </cell>
          <cell r="B707">
            <v>45287</v>
          </cell>
          <cell r="F707">
            <v>1373</v>
          </cell>
        </row>
        <row r="708">
          <cell r="A708">
            <v>16345</v>
          </cell>
          <cell r="B708">
            <v>45287</v>
          </cell>
          <cell r="F708">
            <v>1373</v>
          </cell>
        </row>
        <row r="709">
          <cell r="A709">
            <v>16346</v>
          </cell>
          <cell r="B709">
            <v>45287</v>
          </cell>
          <cell r="F709">
            <v>1373</v>
          </cell>
        </row>
        <row r="710">
          <cell r="A710">
            <v>16347</v>
          </cell>
          <cell r="B710">
            <v>45287</v>
          </cell>
          <cell r="F710">
            <v>1373</v>
          </cell>
        </row>
        <row r="711">
          <cell r="A711">
            <v>16348</v>
          </cell>
          <cell r="B711">
            <v>45287</v>
          </cell>
          <cell r="F711">
            <v>1373</v>
          </cell>
        </row>
        <row r="712">
          <cell r="A712">
            <v>16349</v>
          </cell>
          <cell r="B712">
            <v>45287</v>
          </cell>
          <cell r="F712">
            <v>1373</v>
          </cell>
        </row>
        <row r="713">
          <cell r="A713">
            <v>16350</v>
          </cell>
          <cell r="B713">
            <v>45287</v>
          </cell>
          <cell r="F713">
            <v>1373</v>
          </cell>
        </row>
        <row r="714">
          <cell r="A714">
            <v>16351</v>
          </cell>
          <cell r="B714">
            <v>45287</v>
          </cell>
          <cell r="F714">
            <v>1373</v>
          </cell>
        </row>
        <row r="715">
          <cell r="A715">
            <v>16352</v>
          </cell>
          <cell r="B715">
            <v>45287</v>
          </cell>
          <cell r="F715">
            <v>1373</v>
          </cell>
        </row>
        <row r="716">
          <cell r="A716">
            <v>16353</v>
          </cell>
          <cell r="B716">
            <v>45287</v>
          </cell>
          <cell r="F716">
            <v>1373</v>
          </cell>
        </row>
        <row r="717">
          <cell r="A717">
            <v>16354</v>
          </cell>
          <cell r="B717">
            <v>45287</v>
          </cell>
          <cell r="F717">
            <v>1373</v>
          </cell>
        </row>
        <row r="718">
          <cell r="A718">
            <v>16355</v>
          </cell>
          <cell r="B718">
            <v>45287</v>
          </cell>
          <cell r="F718">
            <v>1373</v>
          </cell>
        </row>
        <row r="719">
          <cell r="A719">
            <v>16356</v>
          </cell>
          <cell r="B719">
            <v>45287</v>
          </cell>
          <cell r="F719">
            <v>1373</v>
          </cell>
        </row>
        <row r="720">
          <cell r="A720">
            <v>16357</v>
          </cell>
          <cell r="B720">
            <v>45287</v>
          </cell>
          <cell r="F720">
            <v>1373</v>
          </cell>
        </row>
        <row r="721">
          <cell r="A721">
            <v>16358</v>
          </cell>
          <cell r="B721">
            <v>45287</v>
          </cell>
          <cell r="F721">
            <v>1373</v>
          </cell>
        </row>
        <row r="722">
          <cell r="A722">
            <v>16359</v>
          </cell>
          <cell r="B722">
            <v>45287</v>
          </cell>
          <cell r="F722">
            <v>1373</v>
          </cell>
        </row>
        <row r="723">
          <cell r="A723">
            <v>16360</v>
          </cell>
          <cell r="B723">
            <v>45287</v>
          </cell>
          <cell r="F723">
            <v>1373</v>
          </cell>
        </row>
        <row r="724">
          <cell r="A724">
            <v>16361</v>
          </cell>
          <cell r="B724">
            <v>45287</v>
          </cell>
          <cell r="F724">
            <v>1373</v>
          </cell>
        </row>
        <row r="725">
          <cell r="A725">
            <v>16362</v>
          </cell>
          <cell r="B725">
            <v>45287</v>
          </cell>
          <cell r="F725">
            <v>1373</v>
          </cell>
        </row>
        <row r="726">
          <cell r="A726">
            <v>16363</v>
          </cell>
          <cell r="B726">
            <v>45287</v>
          </cell>
          <cell r="F726">
            <v>1373</v>
          </cell>
        </row>
        <row r="727">
          <cell r="A727">
            <v>16364</v>
          </cell>
          <cell r="B727">
            <v>45287</v>
          </cell>
          <cell r="F727">
            <v>1373</v>
          </cell>
        </row>
        <row r="728">
          <cell r="A728">
            <v>16365</v>
          </cell>
          <cell r="B728">
            <v>45287</v>
          </cell>
          <cell r="F728">
            <v>1373</v>
          </cell>
        </row>
        <row r="729">
          <cell r="A729">
            <v>16366</v>
          </cell>
          <cell r="B729">
            <v>45287</v>
          </cell>
          <cell r="F729">
            <v>1373</v>
          </cell>
        </row>
        <row r="730">
          <cell r="A730">
            <v>16367</v>
          </cell>
          <cell r="B730">
            <v>45287</v>
          </cell>
          <cell r="F730">
            <v>1373</v>
          </cell>
        </row>
        <row r="731">
          <cell r="A731">
            <v>16368</v>
          </cell>
          <cell r="B731">
            <v>45287</v>
          </cell>
          <cell r="F731">
            <v>1373</v>
          </cell>
        </row>
        <row r="732">
          <cell r="A732">
            <v>16369</v>
          </cell>
          <cell r="B732">
            <v>45287</v>
          </cell>
          <cell r="F732">
            <v>1373</v>
          </cell>
        </row>
        <row r="733">
          <cell r="A733">
            <v>16370</v>
          </cell>
          <cell r="B733">
            <v>45287</v>
          </cell>
          <cell r="F733">
            <v>1373</v>
          </cell>
        </row>
        <row r="734">
          <cell r="A734">
            <v>16371</v>
          </cell>
          <cell r="B734">
            <v>45287</v>
          </cell>
          <cell r="F734">
            <v>1373</v>
          </cell>
        </row>
        <row r="735">
          <cell r="A735">
            <v>16372</v>
          </cell>
          <cell r="B735">
            <v>45287</v>
          </cell>
          <cell r="F735">
            <v>1373</v>
          </cell>
        </row>
        <row r="736">
          <cell r="A736">
            <v>16373</v>
          </cell>
          <cell r="B736">
            <v>45287</v>
          </cell>
          <cell r="F736">
            <v>1373</v>
          </cell>
        </row>
        <row r="737">
          <cell r="A737">
            <v>16374</v>
          </cell>
          <cell r="B737">
            <v>45287</v>
          </cell>
          <cell r="F737">
            <v>1373</v>
          </cell>
        </row>
        <row r="738">
          <cell r="A738">
            <v>16375</v>
          </cell>
          <cell r="B738">
            <v>45287</v>
          </cell>
          <cell r="F738">
            <v>1373</v>
          </cell>
        </row>
        <row r="739">
          <cell r="A739">
            <v>16376</v>
          </cell>
          <cell r="B739">
            <v>45287</v>
          </cell>
          <cell r="F739">
            <v>1373</v>
          </cell>
        </row>
        <row r="740">
          <cell r="A740">
            <v>16377</v>
          </cell>
          <cell r="B740">
            <v>45287</v>
          </cell>
          <cell r="F740">
            <v>1373</v>
          </cell>
        </row>
        <row r="741">
          <cell r="A741">
            <v>16378</v>
          </cell>
          <cell r="B741">
            <v>45287</v>
          </cell>
          <cell r="F741">
            <v>1373</v>
          </cell>
        </row>
        <row r="742">
          <cell r="A742">
            <v>16379</v>
          </cell>
          <cell r="B742">
            <v>45287</v>
          </cell>
          <cell r="F742">
            <v>1373</v>
          </cell>
        </row>
        <row r="743">
          <cell r="A743">
            <v>16380</v>
          </cell>
          <cell r="B743">
            <v>45287</v>
          </cell>
          <cell r="F743">
            <v>1373</v>
          </cell>
        </row>
        <row r="744">
          <cell r="A744">
            <v>16381</v>
          </cell>
          <cell r="B744">
            <v>45287</v>
          </cell>
          <cell r="F744">
            <v>1373</v>
          </cell>
        </row>
        <row r="745">
          <cell r="A745">
            <v>16382</v>
          </cell>
          <cell r="B745">
            <v>45287</v>
          </cell>
          <cell r="F745">
            <v>1373</v>
          </cell>
        </row>
        <row r="746">
          <cell r="A746">
            <v>16383</v>
          </cell>
          <cell r="B746">
            <v>45287</v>
          </cell>
          <cell r="F746">
            <v>1373</v>
          </cell>
        </row>
        <row r="747">
          <cell r="A747">
            <v>9217</v>
          </cell>
          <cell r="B747">
            <v>45163</v>
          </cell>
          <cell r="F747">
            <v>1067</v>
          </cell>
        </row>
        <row r="748">
          <cell r="A748">
            <v>9218</v>
          </cell>
          <cell r="B748">
            <v>45163</v>
          </cell>
          <cell r="F748">
            <v>1067</v>
          </cell>
        </row>
        <row r="749">
          <cell r="A749">
            <v>11865</v>
          </cell>
          <cell r="B749">
            <v>45216</v>
          </cell>
          <cell r="F749">
            <v>1172</v>
          </cell>
        </row>
        <row r="750">
          <cell r="A750">
            <v>11866</v>
          </cell>
          <cell r="B750">
            <v>45216</v>
          </cell>
          <cell r="F750">
            <v>1172</v>
          </cell>
        </row>
        <row r="751">
          <cell r="A751">
            <v>11867</v>
          </cell>
          <cell r="B751">
            <v>45216</v>
          </cell>
          <cell r="F751">
            <v>1172</v>
          </cell>
        </row>
        <row r="752">
          <cell r="A752">
            <v>16384</v>
          </cell>
          <cell r="B752">
            <v>45287</v>
          </cell>
          <cell r="F752">
            <v>1373</v>
          </cell>
        </row>
        <row r="753">
          <cell r="A753">
            <v>16385</v>
          </cell>
          <cell r="B753">
            <v>45287</v>
          </cell>
          <cell r="F753">
            <v>1373</v>
          </cell>
        </row>
        <row r="754">
          <cell r="A754">
            <v>16386</v>
          </cell>
          <cell r="B754">
            <v>45287</v>
          </cell>
          <cell r="F754">
            <v>1373</v>
          </cell>
        </row>
        <row r="755">
          <cell r="A755">
            <v>16387</v>
          </cell>
          <cell r="B755">
            <v>45287</v>
          </cell>
          <cell r="F755">
            <v>1373</v>
          </cell>
        </row>
        <row r="756">
          <cell r="A756">
            <v>16388</v>
          </cell>
          <cell r="B756">
            <v>45287</v>
          </cell>
          <cell r="F756">
            <v>1373</v>
          </cell>
        </row>
        <row r="757">
          <cell r="A757">
            <v>13264</v>
          </cell>
          <cell r="B757">
            <v>45230.440196759257</v>
          </cell>
          <cell r="F757">
            <v>1204</v>
          </cell>
        </row>
        <row r="758">
          <cell r="A758">
            <v>16426</v>
          </cell>
          <cell r="B758">
            <v>45288.728645833333</v>
          </cell>
          <cell r="F758">
            <v>1372</v>
          </cell>
        </row>
        <row r="759">
          <cell r="A759">
            <v>16403</v>
          </cell>
          <cell r="B759">
            <v>45287.746805555558</v>
          </cell>
          <cell r="F759">
            <v>1391</v>
          </cell>
        </row>
        <row r="760">
          <cell r="A760">
            <v>6</v>
          </cell>
          <cell r="B760">
            <v>44942</v>
          </cell>
          <cell r="F760">
            <v>52</v>
          </cell>
        </row>
        <row r="761">
          <cell r="A761">
            <v>76</v>
          </cell>
          <cell r="B761">
            <v>44956</v>
          </cell>
          <cell r="F761">
            <v>316</v>
          </cell>
        </row>
        <row r="762">
          <cell r="A762">
            <v>1032</v>
          </cell>
          <cell r="B762">
            <v>44971</v>
          </cell>
          <cell r="F762">
            <v>370</v>
          </cell>
        </row>
        <row r="763">
          <cell r="A763">
            <v>1076</v>
          </cell>
          <cell r="B763">
            <v>44979</v>
          </cell>
          <cell r="F763">
            <v>409</v>
          </cell>
        </row>
        <row r="764">
          <cell r="A764">
            <v>1189</v>
          </cell>
          <cell r="B764">
            <v>44984</v>
          </cell>
          <cell r="F764">
            <v>418</v>
          </cell>
        </row>
        <row r="765">
          <cell r="A765">
            <v>2071</v>
          </cell>
          <cell r="B765">
            <v>44999</v>
          </cell>
          <cell r="F765">
            <v>449</v>
          </cell>
        </row>
        <row r="766">
          <cell r="A766">
            <v>2224</v>
          </cell>
          <cell r="B766">
            <v>45014</v>
          </cell>
          <cell r="F766">
            <v>512</v>
          </cell>
        </row>
        <row r="767">
          <cell r="A767">
            <v>2225</v>
          </cell>
          <cell r="B767">
            <v>45014</v>
          </cell>
          <cell r="F767">
            <v>513</v>
          </cell>
        </row>
        <row r="768">
          <cell r="A768">
            <v>2226</v>
          </cell>
          <cell r="B768">
            <v>45015</v>
          </cell>
          <cell r="F768">
            <v>514</v>
          </cell>
        </row>
        <row r="769">
          <cell r="A769">
            <v>2263</v>
          </cell>
          <cell r="B769">
            <v>45029</v>
          </cell>
          <cell r="F769">
            <v>541</v>
          </cell>
        </row>
        <row r="770">
          <cell r="A770">
            <v>3261</v>
          </cell>
          <cell r="B770">
            <v>45036</v>
          </cell>
          <cell r="F770">
            <v>610</v>
          </cell>
        </row>
        <row r="771">
          <cell r="A771">
            <v>3597</v>
          </cell>
          <cell r="B771">
            <v>45043</v>
          </cell>
          <cell r="F771">
            <v>640</v>
          </cell>
        </row>
        <row r="772">
          <cell r="A772">
            <v>4829</v>
          </cell>
          <cell r="B772">
            <v>45057</v>
          </cell>
          <cell r="F772">
            <v>730</v>
          </cell>
        </row>
        <row r="773">
          <cell r="A773">
            <v>5097</v>
          </cell>
          <cell r="B773">
            <v>45075</v>
          </cell>
          <cell r="F773">
            <v>804</v>
          </cell>
        </row>
        <row r="774">
          <cell r="A774">
            <v>6252</v>
          </cell>
          <cell r="B774">
            <v>45091</v>
          </cell>
          <cell r="F774">
            <v>863</v>
          </cell>
        </row>
        <row r="775">
          <cell r="A775">
            <v>6562</v>
          </cell>
          <cell r="B775">
            <v>45106</v>
          </cell>
          <cell r="F775">
            <v>952</v>
          </cell>
        </row>
        <row r="776">
          <cell r="A776">
            <v>7584</v>
          </cell>
          <cell r="B776">
            <v>45120</v>
          </cell>
          <cell r="F776">
            <v>982</v>
          </cell>
        </row>
        <row r="777">
          <cell r="A777">
            <v>7686</v>
          </cell>
          <cell r="B777">
            <v>45135</v>
          </cell>
          <cell r="F777">
            <v>1028</v>
          </cell>
        </row>
        <row r="778">
          <cell r="A778">
            <v>8454</v>
          </cell>
          <cell r="B778">
            <v>45152</v>
          </cell>
          <cell r="F778">
            <v>1054</v>
          </cell>
        </row>
        <row r="779">
          <cell r="A779">
            <v>14468</v>
          </cell>
          <cell r="B779">
            <v>45244</v>
          </cell>
          <cell r="F779">
            <v>1306</v>
          </cell>
        </row>
        <row r="780">
          <cell r="A780">
            <v>202305</v>
          </cell>
          <cell r="B780">
            <v>44927</v>
          </cell>
          <cell r="F780">
            <v>202305</v>
          </cell>
        </row>
        <row r="781">
          <cell r="A781">
            <v>6</v>
          </cell>
          <cell r="B781">
            <v>44942</v>
          </cell>
          <cell r="F781">
            <v>52</v>
          </cell>
        </row>
        <row r="782">
          <cell r="A782">
            <v>1032</v>
          </cell>
          <cell r="B782">
            <v>44971</v>
          </cell>
          <cell r="F782">
            <v>370</v>
          </cell>
        </row>
        <row r="783">
          <cell r="A783">
            <v>1076</v>
          </cell>
          <cell r="B783">
            <v>44979</v>
          </cell>
          <cell r="F783">
            <v>409</v>
          </cell>
        </row>
        <row r="784">
          <cell r="A784">
            <v>2071</v>
          </cell>
          <cell r="B784">
            <v>44999</v>
          </cell>
          <cell r="F784">
            <v>449</v>
          </cell>
        </row>
        <row r="785">
          <cell r="A785">
            <v>2224</v>
          </cell>
          <cell r="B785">
            <v>45014</v>
          </cell>
          <cell r="F785">
            <v>512</v>
          </cell>
        </row>
        <row r="786">
          <cell r="A786">
            <v>2263</v>
          </cell>
          <cell r="B786">
            <v>45029</v>
          </cell>
          <cell r="F786">
            <v>541</v>
          </cell>
        </row>
        <row r="787">
          <cell r="A787">
            <v>4829</v>
          </cell>
          <cell r="B787">
            <v>45057</v>
          </cell>
          <cell r="F787">
            <v>730</v>
          </cell>
        </row>
        <row r="788">
          <cell r="A788">
            <v>6252</v>
          </cell>
          <cell r="B788">
            <v>45091</v>
          </cell>
          <cell r="F788">
            <v>863</v>
          </cell>
        </row>
        <row r="789">
          <cell r="A789">
            <v>7584</v>
          </cell>
          <cell r="B789">
            <v>45120</v>
          </cell>
          <cell r="F789">
            <v>982</v>
          </cell>
        </row>
        <row r="790">
          <cell r="A790">
            <v>8454</v>
          </cell>
          <cell r="B790">
            <v>45152</v>
          </cell>
          <cell r="F790">
            <v>1054</v>
          </cell>
        </row>
        <row r="791">
          <cell r="A791">
            <v>202305</v>
          </cell>
          <cell r="B791">
            <v>44927</v>
          </cell>
          <cell r="F791">
            <v>202305</v>
          </cell>
        </row>
        <row r="792">
          <cell r="A792">
            <v>401</v>
          </cell>
          <cell r="B792">
            <v>44964</v>
          </cell>
          <cell r="F792">
            <v>328</v>
          </cell>
        </row>
        <row r="793">
          <cell r="A793">
            <v>1033</v>
          </cell>
          <cell r="B793">
            <v>44972</v>
          </cell>
          <cell r="F793">
            <v>376</v>
          </cell>
        </row>
        <row r="794">
          <cell r="A794">
            <v>1034</v>
          </cell>
          <cell r="B794">
            <v>44972</v>
          </cell>
          <cell r="F794">
            <v>377</v>
          </cell>
        </row>
        <row r="795">
          <cell r="A795">
            <v>1042</v>
          </cell>
          <cell r="B795">
            <v>44973</v>
          </cell>
          <cell r="F795">
            <v>381</v>
          </cell>
        </row>
        <row r="796">
          <cell r="A796">
            <v>1069</v>
          </cell>
          <cell r="B796">
            <v>44978</v>
          </cell>
          <cell r="F796">
            <v>403</v>
          </cell>
        </row>
        <row r="797">
          <cell r="A797">
            <v>2225</v>
          </cell>
          <cell r="B797">
            <v>45014</v>
          </cell>
          <cell r="F797">
            <v>513</v>
          </cell>
        </row>
        <row r="798">
          <cell r="A798">
            <v>2226</v>
          </cell>
          <cell r="B798">
            <v>45015</v>
          </cell>
          <cell r="F798">
            <v>514</v>
          </cell>
        </row>
        <row r="799">
          <cell r="A799">
            <v>2234</v>
          </cell>
          <cell r="B799">
            <v>45016</v>
          </cell>
          <cell r="F799">
            <v>519</v>
          </cell>
        </row>
        <row r="800">
          <cell r="A800">
            <v>3261</v>
          </cell>
          <cell r="B800">
            <v>45036</v>
          </cell>
          <cell r="F800">
            <v>610</v>
          </cell>
        </row>
        <row r="801">
          <cell r="A801">
            <v>3596</v>
          </cell>
          <cell r="B801">
            <v>45043</v>
          </cell>
          <cell r="F801">
            <v>639</v>
          </cell>
        </row>
        <row r="802">
          <cell r="A802">
            <v>6462</v>
          </cell>
          <cell r="B802">
            <v>45100</v>
          </cell>
          <cell r="F802">
            <v>926</v>
          </cell>
        </row>
        <row r="803">
          <cell r="A803">
            <v>7580</v>
          </cell>
          <cell r="B803">
            <v>45117</v>
          </cell>
          <cell r="F803">
            <v>972</v>
          </cell>
        </row>
        <row r="804">
          <cell r="A804">
            <v>7599</v>
          </cell>
          <cell r="B804">
            <v>45126</v>
          </cell>
          <cell r="F804">
            <v>999</v>
          </cell>
        </row>
        <row r="805">
          <cell r="A805">
            <v>10617</v>
          </cell>
          <cell r="B805">
            <v>45187</v>
          </cell>
          <cell r="F805">
            <v>1126</v>
          </cell>
        </row>
        <row r="806">
          <cell r="A806">
            <v>10758</v>
          </cell>
          <cell r="B806">
            <v>45194</v>
          </cell>
          <cell r="F806">
            <v>1131</v>
          </cell>
        </row>
        <row r="807">
          <cell r="A807">
            <v>10759</v>
          </cell>
          <cell r="B807">
            <v>45194</v>
          </cell>
          <cell r="F807">
            <v>1132</v>
          </cell>
        </row>
        <row r="808">
          <cell r="A808">
            <v>11756</v>
          </cell>
          <cell r="B808">
            <v>45208</v>
          </cell>
          <cell r="F808">
            <v>1170</v>
          </cell>
        </row>
        <row r="809">
          <cell r="A809">
            <v>13845</v>
          </cell>
          <cell r="B809">
            <v>45238</v>
          </cell>
          <cell r="F809">
            <v>1299</v>
          </cell>
        </row>
        <row r="810">
          <cell r="A810">
            <v>15750</v>
          </cell>
          <cell r="B810">
            <v>45254</v>
          </cell>
          <cell r="F810">
            <v>1338</v>
          </cell>
        </row>
        <row r="811">
          <cell r="A811">
            <v>15837</v>
          </cell>
          <cell r="B811">
            <v>45274</v>
          </cell>
          <cell r="F811">
            <v>1366</v>
          </cell>
        </row>
        <row r="812">
          <cell r="A812">
            <v>15914</v>
          </cell>
          <cell r="B812">
            <v>45280</v>
          </cell>
          <cell r="F812">
            <v>1374</v>
          </cell>
        </row>
        <row r="813">
          <cell r="A813">
            <v>6</v>
          </cell>
          <cell r="B813">
            <v>44942</v>
          </cell>
          <cell r="F813">
            <v>52</v>
          </cell>
        </row>
        <row r="814">
          <cell r="A814">
            <v>76</v>
          </cell>
          <cell r="B814">
            <v>44956</v>
          </cell>
          <cell r="F814">
            <v>316</v>
          </cell>
        </row>
        <row r="815">
          <cell r="A815">
            <v>401</v>
          </cell>
          <cell r="B815">
            <v>44964</v>
          </cell>
          <cell r="F815">
            <v>328</v>
          </cell>
        </row>
        <row r="816">
          <cell r="A816">
            <v>1032</v>
          </cell>
          <cell r="B816">
            <v>44971</v>
          </cell>
          <cell r="F816">
            <v>370</v>
          </cell>
        </row>
        <row r="817">
          <cell r="A817">
            <v>1042</v>
          </cell>
          <cell r="B817">
            <v>44973</v>
          </cell>
          <cell r="F817">
            <v>381</v>
          </cell>
        </row>
        <row r="818">
          <cell r="A818">
            <v>1069</v>
          </cell>
          <cell r="B818">
            <v>44978</v>
          </cell>
          <cell r="F818">
            <v>403</v>
          </cell>
        </row>
        <row r="819">
          <cell r="A819">
            <v>1076</v>
          </cell>
          <cell r="B819">
            <v>44979</v>
          </cell>
          <cell r="F819">
            <v>409</v>
          </cell>
        </row>
        <row r="820">
          <cell r="A820">
            <v>1189</v>
          </cell>
          <cell r="B820">
            <v>44984</v>
          </cell>
          <cell r="F820">
            <v>418</v>
          </cell>
        </row>
        <row r="821">
          <cell r="A821">
            <v>2071</v>
          </cell>
          <cell r="B821">
            <v>44999</v>
          </cell>
          <cell r="F821">
            <v>449</v>
          </cell>
        </row>
        <row r="822">
          <cell r="A822">
            <v>2224</v>
          </cell>
          <cell r="B822">
            <v>45014</v>
          </cell>
          <cell r="F822">
            <v>512</v>
          </cell>
        </row>
        <row r="823">
          <cell r="A823">
            <v>2225</v>
          </cell>
          <cell r="B823">
            <v>45014</v>
          </cell>
          <cell r="F823">
            <v>513</v>
          </cell>
        </row>
        <row r="824">
          <cell r="A824">
            <v>2226</v>
          </cell>
          <cell r="B824">
            <v>45015</v>
          </cell>
          <cell r="F824">
            <v>514</v>
          </cell>
        </row>
        <row r="825">
          <cell r="A825">
            <v>2234</v>
          </cell>
          <cell r="B825">
            <v>45016</v>
          </cell>
          <cell r="F825">
            <v>519</v>
          </cell>
        </row>
        <row r="826">
          <cell r="A826">
            <v>2263</v>
          </cell>
          <cell r="B826">
            <v>45029</v>
          </cell>
          <cell r="F826">
            <v>541</v>
          </cell>
        </row>
        <row r="827">
          <cell r="A827">
            <v>3261</v>
          </cell>
          <cell r="B827">
            <v>45036</v>
          </cell>
          <cell r="F827">
            <v>610</v>
          </cell>
        </row>
        <row r="828">
          <cell r="A828">
            <v>3596</v>
          </cell>
          <cell r="B828">
            <v>45043</v>
          </cell>
          <cell r="F828">
            <v>639</v>
          </cell>
        </row>
        <row r="829">
          <cell r="A829">
            <v>3597</v>
          </cell>
          <cell r="B829">
            <v>45043</v>
          </cell>
          <cell r="F829">
            <v>640</v>
          </cell>
        </row>
        <row r="830">
          <cell r="A830">
            <v>4829</v>
          </cell>
          <cell r="B830">
            <v>45057</v>
          </cell>
          <cell r="F830">
            <v>730</v>
          </cell>
        </row>
        <row r="831">
          <cell r="A831">
            <v>5097</v>
          </cell>
          <cell r="B831">
            <v>45075</v>
          </cell>
          <cell r="F831">
            <v>804</v>
          </cell>
        </row>
        <row r="832">
          <cell r="A832">
            <v>6462</v>
          </cell>
          <cell r="B832">
            <v>45100</v>
          </cell>
          <cell r="F832">
            <v>926</v>
          </cell>
        </row>
        <row r="833">
          <cell r="A833">
            <v>6562</v>
          </cell>
          <cell r="B833">
            <v>45106</v>
          </cell>
          <cell r="F833">
            <v>952</v>
          </cell>
        </row>
        <row r="834">
          <cell r="A834">
            <v>7599</v>
          </cell>
          <cell r="B834">
            <v>45126</v>
          </cell>
          <cell r="F834">
            <v>999</v>
          </cell>
        </row>
        <row r="835">
          <cell r="A835">
            <v>7686</v>
          </cell>
          <cell r="B835">
            <v>45135</v>
          </cell>
          <cell r="F835">
            <v>1028</v>
          </cell>
        </row>
        <row r="836">
          <cell r="A836">
            <v>10290</v>
          </cell>
          <cell r="B836">
            <v>45182</v>
          </cell>
          <cell r="F836">
            <v>1120</v>
          </cell>
        </row>
        <row r="837">
          <cell r="A837">
            <v>10617</v>
          </cell>
          <cell r="B837">
            <v>45187</v>
          </cell>
          <cell r="F837">
            <v>1126</v>
          </cell>
        </row>
        <row r="838">
          <cell r="A838">
            <v>10758</v>
          </cell>
          <cell r="B838">
            <v>45194</v>
          </cell>
          <cell r="F838">
            <v>1131</v>
          </cell>
        </row>
        <row r="839">
          <cell r="A839">
            <v>10759</v>
          </cell>
          <cell r="B839">
            <v>45194</v>
          </cell>
          <cell r="F839">
            <v>1132</v>
          </cell>
        </row>
        <row r="840">
          <cell r="A840">
            <v>10771</v>
          </cell>
          <cell r="B840">
            <v>45197</v>
          </cell>
          <cell r="F840">
            <v>1145</v>
          </cell>
        </row>
        <row r="841">
          <cell r="A841">
            <v>11756</v>
          </cell>
          <cell r="B841">
            <v>45208</v>
          </cell>
          <cell r="F841">
            <v>1170</v>
          </cell>
        </row>
        <row r="842">
          <cell r="A842">
            <v>11779</v>
          </cell>
          <cell r="B842">
            <v>45211</v>
          </cell>
          <cell r="F842">
            <v>1176</v>
          </cell>
        </row>
        <row r="843">
          <cell r="A843">
            <v>13243</v>
          </cell>
          <cell r="B843">
            <v>45229</v>
          </cell>
          <cell r="F843">
            <v>1213</v>
          </cell>
        </row>
        <row r="844">
          <cell r="A844">
            <v>13845</v>
          </cell>
          <cell r="B844">
            <v>45238</v>
          </cell>
          <cell r="F844">
            <v>1299</v>
          </cell>
        </row>
        <row r="845">
          <cell r="A845">
            <v>14468</v>
          </cell>
          <cell r="B845">
            <v>45244</v>
          </cell>
          <cell r="F845">
            <v>1306</v>
          </cell>
        </row>
        <row r="846">
          <cell r="A846">
            <v>15750</v>
          </cell>
          <cell r="B846">
            <v>45254</v>
          </cell>
          <cell r="F846">
            <v>1338</v>
          </cell>
        </row>
        <row r="847">
          <cell r="A847">
            <v>15764</v>
          </cell>
          <cell r="B847">
            <v>45258</v>
          </cell>
          <cell r="F847">
            <v>1341</v>
          </cell>
        </row>
        <row r="848">
          <cell r="A848">
            <v>15837</v>
          </cell>
          <cell r="B848">
            <v>45274</v>
          </cell>
          <cell r="F848">
            <v>1366</v>
          </cell>
        </row>
        <row r="849">
          <cell r="A849">
            <v>15838</v>
          </cell>
          <cell r="B849">
            <v>45274</v>
          </cell>
          <cell r="F849">
            <v>1367</v>
          </cell>
        </row>
        <row r="850">
          <cell r="A850">
            <v>15914</v>
          </cell>
          <cell r="B850">
            <v>45280</v>
          </cell>
          <cell r="F850">
            <v>1374</v>
          </cell>
        </row>
        <row r="851">
          <cell r="A851">
            <v>202305</v>
          </cell>
          <cell r="B851">
            <v>44927</v>
          </cell>
          <cell r="F851">
            <v>202305</v>
          </cell>
        </row>
        <row r="852">
          <cell r="A852">
            <v>401</v>
          </cell>
          <cell r="B852">
            <v>44964</v>
          </cell>
          <cell r="F852">
            <v>328</v>
          </cell>
        </row>
        <row r="853">
          <cell r="A853">
            <v>1034</v>
          </cell>
          <cell r="B853">
            <v>44972</v>
          </cell>
          <cell r="F853">
            <v>377</v>
          </cell>
        </row>
        <row r="854">
          <cell r="A854">
            <v>1042</v>
          </cell>
          <cell r="B854">
            <v>44973</v>
          </cell>
          <cell r="F854">
            <v>381</v>
          </cell>
        </row>
        <row r="855">
          <cell r="A855">
            <v>1069</v>
          </cell>
          <cell r="B855">
            <v>44978</v>
          </cell>
          <cell r="F855">
            <v>403</v>
          </cell>
        </row>
        <row r="856">
          <cell r="A856">
            <v>2225</v>
          </cell>
          <cell r="B856">
            <v>45014</v>
          </cell>
          <cell r="F856">
            <v>513</v>
          </cell>
        </row>
        <row r="857">
          <cell r="A857">
            <v>2226</v>
          </cell>
          <cell r="B857">
            <v>45015</v>
          </cell>
          <cell r="F857">
            <v>514</v>
          </cell>
        </row>
        <row r="858">
          <cell r="A858">
            <v>2234</v>
          </cell>
          <cell r="B858">
            <v>45016</v>
          </cell>
          <cell r="F858">
            <v>519</v>
          </cell>
        </row>
        <row r="859">
          <cell r="A859">
            <v>3261</v>
          </cell>
          <cell r="B859">
            <v>45036</v>
          </cell>
          <cell r="F859">
            <v>610</v>
          </cell>
        </row>
        <row r="860">
          <cell r="A860">
            <v>3596</v>
          </cell>
          <cell r="B860">
            <v>45043</v>
          </cell>
          <cell r="F860">
            <v>639</v>
          </cell>
        </row>
        <row r="861">
          <cell r="A861">
            <v>6462</v>
          </cell>
          <cell r="B861">
            <v>45100</v>
          </cell>
          <cell r="F861">
            <v>926</v>
          </cell>
        </row>
        <row r="862">
          <cell r="A862">
            <v>7599</v>
          </cell>
          <cell r="B862">
            <v>45126</v>
          </cell>
          <cell r="F862">
            <v>999</v>
          </cell>
        </row>
        <row r="863">
          <cell r="A863">
            <v>15790</v>
          </cell>
          <cell r="B863">
            <v>45265</v>
          </cell>
          <cell r="F863">
            <v>1353</v>
          </cell>
        </row>
        <row r="864">
          <cell r="A864">
            <v>15797</v>
          </cell>
          <cell r="B864">
            <v>45265</v>
          </cell>
          <cell r="F864">
            <v>1356</v>
          </cell>
        </row>
        <row r="865">
          <cell r="A865">
            <v>6</v>
          </cell>
          <cell r="B865">
            <v>44942</v>
          </cell>
          <cell r="F865">
            <v>52</v>
          </cell>
        </row>
        <row r="866">
          <cell r="A866">
            <v>76</v>
          </cell>
          <cell r="B866">
            <v>44956</v>
          </cell>
          <cell r="F866">
            <v>316</v>
          </cell>
        </row>
        <row r="867">
          <cell r="A867">
            <v>401</v>
          </cell>
          <cell r="B867">
            <v>44964</v>
          </cell>
          <cell r="F867">
            <v>328</v>
          </cell>
        </row>
        <row r="868">
          <cell r="A868">
            <v>1033</v>
          </cell>
          <cell r="B868">
            <v>44972</v>
          </cell>
          <cell r="F868">
            <v>376</v>
          </cell>
        </row>
        <row r="869">
          <cell r="A869">
            <v>1034</v>
          </cell>
          <cell r="B869">
            <v>44972</v>
          </cell>
          <cell r="F869">
            <v>377</v>
          </cell>
        </row>
        <row r="870">
          <cell r="A870">
            <v>1042</v>
          </cell>
          <cell r="B870">
            <v>44973</v>
          </cell>
          <cell r="F870">
            <v>381</v>
          </cell>
        </row>
        <row r="871">
          <cell r="A871">
            <v>1069</v>
          </cell>
          <cell r="B871">
            <v>44978</v>
          </cell>
          <cell r="F871">
            <v>403</v>
          </cell>
        </row>
        <row r="872">
          <cell r="A872">
            <v>1076</v>
          </cell>
          <cell r="B872">
            <v>44979</v>
          </cell>
          <cell r="F872">
            <v>409</v>
          </cell>
        </row>
        <row r="873">
          <cell r="A873">
            <v>1189</v>
          </cell>
          <cell r="B873">
            <v>44984</v>
          </cell>
          <cell r="F873">
            <v>418</v>
          </cell>
        </row>
        <row r="874">
          <cell r="A874">
            <v>2071</v>
          </cell>
          <cell r="B874">
            <v>44999</v>
          </cell>
          <cell r="F874">
            <v>449</v>
          </cell>
        </row>
        <row r="875">
          <cell r="A875">
            <v>2224</v>
          </cell>
          <cell r="B875">
            <v>45014</v>
          </cell>
          <cell r="F875">
            <v>512</v>
          </cell>
        </row>
        <row r="876">
          <cell r="A876">
            <v>2225</v>
          </cell>
          <cell r="B876">
            <v>45014</v>
          </cell>
          <cell r="F876">
            <v>513</v>
          </cell>
        </row>
        <row r="877">
          <cell r="A877">
            <v>2226</v>
          </cell>
          <cell r="B877">
            <v>45015</v>
          </cell>
          <cell r="F877">
            <v>514</v>
          </cell>
        </row>
        <row r="878">
          <cell r="A878">
            <v>2234</v>
          </cell>
          <cell r="B878">
            <v>45016</v>
          </cell>
          <cell r="F878">
            <v>519</v>
          </cell>
        </row>
        <row r="879">
          <cell r="A879">
            <v>2263</v>
          </cell>
          <cell r="B879">
            <v>45029</v>
          </cell>
          <cell r="F879">
            <v>541</v>
          </cell>
        </row>
        <row r="880">
          <cell r="A880">
            <v>3261</v>
          </cell>
          <cell r="B880">
            <v>45036</v>
          </cell>
          <cell r="F880">
            <v>610</v>
          </cell>
        </row>
        <row r="881">
          <cell r="A881">
            <v>3596</v>
          </cell>
          <cell r="B881">
            <v>45043</v>
          </cell>
          <cell r="F881">
            <v>639</v>
          </cell>
        </row>
        <row r="882">
          <cell r="A882">
            <v>3597</v>
          </cell>
          <cell r="B882">
            <v>45043</v>
          </cell>
          <cell r="F882">
            <v>640</v>
          </cell>
        </row>
        <row r="883">
          <cell r="A883">
            <v>4829</v>
          </cell>
          <cell r="B883">
            <v>45057</v>
          </cell>
          <cell r="F883">
            <v>730</v>
          </cell>
        </row>
        <row r="884">
          <cell r="A884">
            <v>5097</v>
          </cell>
          <cell r="B884">
            <v>45075</v>
          </cell>
          <cell r="F884">
            <v>804</v>
          </cell>
        </row>
        <row r="885">
          <cell r="A885">
            <v>6252</v>
          </cell>
          <cell r="B885">
            <v>45091</v>
          </cell>
          <cell r="F885">
            <v>863</v>
          </cell>
        </row>
        <row r="886">
          <cell r="A886">
            <v>6462</v>
          </cell>
          <cell r="B886">
            <v>45100</v>
          </cell>
          <cell r="F886">
            <v>926</v>
          </cell>
        </row>
        <row r="887">
          <cell r="A887">
            <v>6562</v>
          </cell>
          <cell r="B887">
            <v>45106</v>
          </cell>
          <cell r="F887">
            <v>952</v>
          </cell>
        </row>
        <row r="888">
          <cell r="A888">
            <v>7584</v>
          </cell>
          <cell r="B888">
            <v>45120</v>
          </cell>
          <cell r="F888">
            <v>982</v>
          </cell>
        </row>
        <row r="889">
          <cell r="A889">
            <v>7599</v>
          </cell>
          <cell r="B889">
            <v>45126</v>
          </cell>
          <cell r="F889">
            <v>999</v>
          </cell>
        </row>
        <row r="890">
          <cell r="A890">
            <v>7686</v>
          </cell>
          <cell r="B890">
            <v>45135</v>
          </cell>
          <cell r="F890">
            <v>1028</v>
          </cell>
        </row>
        <row r="891">
          <cell r="A891">
            <v>8454</v>
          </cell>
          <cell r="B891">
            <v>45152</v>
          </cell>
          <cell r="F891">
            <v>1054</v>
          </cell>
        </row>
        <row r="892">
          <cell r="A892">
            <v>10771</v>
          </cell>
          <cell r="B892">
            <v>45197</v>
          </cell>
          <cell r="F892">
            <v>1145</v>
          </cell>
        </row>
        <row r="893">
          <cell r="A893">
            <v>11779</v>
          </cell>
          <cell r="B893">
            <v>45211</v>
          </cell>
          <cell r="F893">
            <v>1176</v>
          </cell>
        </row>
        <row r="894">
          <cell r="A894">
            <v>11781</v>
          </cell>
          <cell r="B894">
            <v>45212</v>
          </cell>
          <cell r="F894">
            <v>1179</v>
          </cell>
        </row>
        <row r="895">
          <cell r="A895">
            <v>13243</v>
          </cell>
          <cell r="B895">
            <v>45229</v>
          </cell>
          <cell r="F895">
            <v>1213</v>
          </cell>
        </row>
        <row r="896">
          <cell r="A896">
            <v>14468</v>
          </cell>
          <cell r="B896">
            <v>45244</v>
          </cell>
          <cell r="F896">
            <v>1306</v>
          </cell>
        </row>
        <row r="897">
          <cell r="A897">
            <v>15764</v>
          </cell>
          <cell r="B897">
            <v>45258</v>
          </cell>
          <cell r="F897">
            <v>1341</v>
          </cell>
        </row>
        <row r="898">
          <cell r="A898">
            <v>15838</v>
          </cell>
          <cell r="B898">
            <v>45274</v>
          </cell>
          <cell r="F898">
            <v>1367</v>
          </cell>
        </row>
        <row r="899">
          <cell r="A899">
            <v>202305</v>
          </cell>
          <cell r="B899">
            <v>44927</v>
          </cell>
          <cell r="F899">
            <v>202305</v>
          </cell>
        </row>
        <row r="900">
          <cell r="A900">
            <v>4</v>
          </cell>
          <cell r="B900">
            <v>44939</v>
          </cell>
          <cell r="F900">
            <v>44</v>
          </cell>
        </row>
        <row r="901">
          <cell r="A901">
            <v>61</v>
          </cell>
          <cell r="B901">
            <v>44951.382557870369</v>
          </cell>
          <cell r="F901">
            <v>79</v>
          </cell>
        </row>
        <row r="902">
          <cell r="A902">
            <v>62</v>
          </cell>
          <cell r="B902">
            <v>44951.382581018515</v>
          </cell>
          <cell r="F902">
            <v>79</v>
          </cell>
        </row>
        <row r="903">
          <cell r="A903">
            <v>1085</v>
          </cell>
          <cell r="B903">
            <v>44980.651666666665</v>
          </cell>
          <cell r="F903">
            <v>410</v>
          </cell>
        </row>
        <row r="904">
          <cell r="A904">
            <v>1086</v>
          </cell>
          <cell r="B904">
            <v>44980.651689814818</v>
          </cell>
          <cell r="F904">
            <v>410</v>
          </cell>
        </row>
        <row r="905">
          <cell r="A905">
            <v>1087</v>
          </cell>
          <cell r="B905">
            <v>44980.651724537034</v>
          </cell>
          <cell r="F905">
            <v>410</v>
          </cell>
        </row>
        <row r="906">
          <cell r="A906">
            <v>2221</v>
          </cell>
          <cell r="B906">
            <v>45014.449918981481</v>
          </cell>
          <cell r="F906">
            <v>504</v>
          </cell>
        </row>
        <row r="907">
          <cell r="A907">
            <v>2222</v>
          </cell>
          <cell r="B907">
            <v>45014.449953703705</v>
          </cell>
          <cell r="F907">
            <v>504</v>
          </cell>
        </row>
        <row r="908">
          <cell r="A908">
            <v>3259</v>
          </cell>
          <cell r="B908">
            <v>45036.420636574076</v>
          </cell>
          <cell r="F908">
            <v>559</v>
          </cell>
        </row>
        <row r="909">
          <cell r="A909">
            <v>3590</v>
          </cell>
          <cell r="B909">
            <v>45041.610844907409</v>
          </cell>
          <cell r="F909">
            <v>617</v>
          </cell>
        </row>
        <row r="910">
          <cell r="A910">
            <v>3591</v>
          </cell>
          <cell r="B910">
            <v>45041.610868055555</v>
          </cell>
          <cell r="F910">
            <v>617</v>
          </cell>
        </row>
        <row r="911">
          <cell r="A911">
            <v>3592</v>
          </cell>
          <cell r="B911">
            <v>45041.610891203702</v>
          </cell>
          <cell r="F911">
            <v>617</v>
          </cell>
        </row>
        <row r="912">
          <cell r="A912">
            <v>5063</v>
          </cell>
          <cell r="B912">
            <v>45064.694236111114</v>
          </cell>
          <cell r="F912">
            <v>734</v>
          </cell>
        </row>
        <row r="913">
          <cell r="A913">
            <v>5093</v>
          </cell>
          <cell r="B913">
            <v>45075.553506944445</v>
          </cell>
          <cell r="F913">
            <v>803</v>
          </cell>
        </row>
        <row r="914">
          <cell r="A914">
            <v>5094</v>
          </cell>
          <cell r="B914">
            <v>45075.553530092591</v>
          </cell>
          <cell r="F914">
            <v>803</v>
          </cell>
        </row>
        <row r="915">
          <cell r="A915">
            <v>5095</v>
          </cell>
          <cell r="B915">
            <v>45075.55364583333</v>
          </cell>
          <cell r="F915">
            <v>803</v>
          </cell>
        </row>
        <row r="916">
          <cell r="A916">
            <v>6533</v>
          </cell>
          <cell r="B916">
            <v>45104.452314814815</v>
          </cell>
          <cell r="F916">
            <v>936</v>
          </cell>
        </row>
        <row r="917">
          <cell r="A917">
            <v>6534</v>
          </cell>
          <cell r="B917">
            <v>45104.452326388891</v>
          </cell>
          <cell r="F917">
            <v>936</v>
          </cell>
        </row>
        <row r="918">
          <cell r="A918">
            <v>6535</v>
          </cell>
          <cell r="B918">
            <v>45104.452349537038</v>
          </cell>
          <cell r="F918">
            <v>936</v>
          </cell>
        </row>
        <row r="919">
          <cell r="A919">
            <v>6536</v>
          </cell>
          <cell r="B919">
            <v>45104.452361111114</v>
          </cell>
          <cell r="F919">
            <v>936</v>
          </cell>
        </row>
        <row r="920">
          <cell r="A920">
            <v>7660</v>
          </cell>
          <cell r="B920">
            <v>45132.72042824074</v>
          </cell>
          <cell r="F920">
            <v>1017</v>
          </cell>
        </row>
        <row r="921">
          <cell r="A921">
            <v>7661</v>
          </cell>
          <cell r="B921">
            <v>45132.720497685186</v>
          </cell>
          <cell r="F921">
            <v>1017</v>
          </cell>
        </row>
        <row r="922">
          <cell r="A922">
            <v>7662</v>
          </cell>
          <cell r="B922">
            <v>45132.720555555556</v>
          </cell>
          <cell r="F922">
            <v>1017</v>
          </cell>
        </row>
        <row r="923">
          <cell r="A923">
            <v>7663</v>
          </cell>
          <cell r="B923">
            <v>45132.720613425925</v>
          </cell>
          <cell r="F923">
            <v>1017</v>
          </cell>
        </row>
        <row r="924">
          <cell r="A924">
            <v>7683</v>
          </cell>
          <cell r="B924">
            <v>45134.401458333334</v>
          </cell>
          <cell r="F924">
            <v>1019</v>
          </cell>
        </row>
        <row r="925">
          <cell r="A925">
            <v>8451</v>
          </cell>
          <cell r="B925">
            <v>45147.423703703702</v>
          </cell>
          <cell r="F925">
            <v>1048</v>
          </cell>
        </row>
        <row r="926">
          <cell r="A926">
            <v>9266</v>
          </cell>
          <cell r="B926">
            <v>45166.555</v>
          </cell>
          <cell r="F926">
            <v>1073</v>
          </cell>
        </row>
        <row r="927">
          <cell r="A927">
            <v>9267</v>
          </cell>
          <cell r="B927">
            <v>45166.555011574077</v>
          </cell>
          <cell r="F927">
            <v>1073</v>
          </cell>
        </row>
        <row r="928">
          <cell r="A928">
            <v>9268</v>
          </cell>
          <cell r="B928">
            <v>45166.555034722223</v>
          </cell>
          <cell r="F928">
            <v>1073</v>
          </cell>
        </row>
        <row r="929">
          <cell r="A929">
            <v>10760</v>
          </cell>
          <cell r="B929">
            <v>45195.604733796295</v>
          </cell>
          <cell r="F929">
            <v>1133</v>
          </cell>
        </row>
        <row r="930">
          <cell r="A930">
            <v>10761</v>
          </cell>
          <cell r="B930">
            <v>45195.604745370372</v>
          </cell>
          <cell r="F930">
            <v>1133</v>
          </cell>
        </row>
        <row r="931">
          <cell r="A931">
            <v>10762</v>
          </cell>
          <cell r="B931">
            <v>45195.604768518519</v>
          </cell>
          <cell r="F931">
            <v>1133</v>
          </cell>
        </row>
        <row r="932">
          <cell r="A932">
            <v>10763</v>
          </cell>
          <cell r="B932">
            <v>45195.604791666665</v>
          </cell>
          <cell r="F932">
            <v>1133</v>
          </cell>
        </row>
        <row r="933">
          <cell r="A933">
            <v>13241</v>
          </cell>
          <cell r="B933">
            <v>45225.643518518518</v>
          </cell>
          <cell r="F933">
            <v>1209</v>
          </cell>
        </row>
        <row r="934">
          <cell r="A934">
            <v>13242</v>
          </cell>
          <cell r="B934">
            <v>45225.643541666665</v>
          </cell>
          <cell r="F934">
            <v>1209</v>
          </cell>
        </row>
        <row r="935">
          <cell r="A935">
            <v>15748</v>
          </cell>
          <cell r="B935">
            <v>45253.702488425923</v>
          </cell>
          <cell r="F935">
            <v>1333</v>
          </cell>
        </row>
        <row r="936">
          <cell r="A936">
            <v>15749</v>
          </cell>
          <cell r="B936">
            <v>45253.703055555554</v>
          </cell>
          <cell r="F936">
            <v>1333</v>
          </cell>
        </row>
        <row r="937">
          <cell r="A937">
            <v>15904</v>
          </cell>
          <cell r="B937">
            <v>45278.403356481482</v>
          </cell>
          <cell r="F937">
            <v>1368</v>
          </cell>
        </row>
        <row r="938">
          <cell r="A938">
            <v>15905</v>
          </cell>
          <cell r="B938">
            <v>45278.403368055559</v>
          </cell>
          <cell r="F938">
            <v>1368</v>
          </cell>
        </row>
        <row r="939">
          <cell r="A939">
            <v>15906</v>
          </cell>
          <cell r="B939">
            <v>45278.403391203705</v>
          </cell>
          <cell r="F939">
            <v>1368</v>
          </cell>
        </row>
        <row r="940">
          <cell r="A940">
            <v>15907</v>
          </cell>
          <cell r="B940">
            <v>45278.403402777774</v>
          </cell>
          <cell r="F940">
            <v>1368</v>
          </cell>
        </row>
        <row r="941">
          <cell r="A941">
            <v>16263</v>
          </cell>
          <cell r="B941">
            <v>45287.346770833334</v>
          </cell>
          <cell r="F941">
            <v>1393</v>
          </cell>
        </row>
        <row r="942">
          <cell r="A942">
            <v>16264</v>
          </cell>
          <cell r="B942">
            <v>45287.346782407411</v>
          </cell>
          <cell r="F942">
            <v>1392</v>
          </cell>
        </row>
        <row r="943">
          <cell r="A943">
            <v>23</v>
          </cell>
          <cell r="B943">
            <v>44944.593611111108</v>
          </cell>
          <cell r="F943">
            <v>53</v>
          </cell>
        </row>
        <row r="944">
          <cell r="A944">
            <v>297</v>
          </cell>
          <cell r="B944">
            <v>44963.49009259259</v>
          </cell>
          <cell r="F944">
            <v>326</v>
          </cell>
        </row>
        <row r="945">
          <cell r="A945">
            <v>298</v>
          </cell>
          <cell r="B945">
            <v>44963.490358796298</v>
          </cell>
          <cell r="F945">
            <v>326</v>
          </cell>
        </row>
        <row r="946">
          <cell r="A946">
            <v>299</v>
          </cell>
          <cell r="B946">
            <v>44963.490532407406</v>
          </cell>
          <cell r="F946">
            <v>326</v>
          </cell>
        </row>
        <row r="947">
          <cell r="A947">
            <v>300</v>
          </cell>
          <cell r="B947">
            <v>44963.490659722222</v>
          </cell>
          <cell r="F947">
            <v>326</v>
          </cell>
        </row>
        <row r="948">
          <cell r="A948">
            <v>301</v>
          </cell>
          <cell r="B948">
            <v>44963.490810185183</v>
          </cell>
          <cell r="F948">
            <v>326</v>
          </cell>
        </row>
        <row r="949">
          <cell r="A949">
            <v>1217</v>
          </cell>
          <cell r="B949">
            <v>44992.472881944443</v>
          </cell>
          <cell r="F949">
            <v>435</v>
          </cell>
        </row>
        <row r="950">
          <cell r="A950">
            <v>1218</v>
          </cell>
          <cell r="B950">
            <v>44992.473298611112</v>
          </cell>
          <cell r="F950">
            <v>435</v>
          </cell>
        </row>
        <row r="951">
          <cell r="A951">
            <v>1219</v>
          </cell>
          <cell r="B951">
            <v>44992.473414351851</v>
          </cell>
          <cell r="F951">
            <v>435</v>
          </cell>
        </row>
        <row r="952">
          <cell r="A952">
            <v>1220</v>
          </cell>
          <cell r="B952">
            <v>44992.473576388889</v>
          </cell>
          <cell r="F952">
            <v>435</v>
          </cell>
        </row>
        <row r="953">
          <cell r="A953">
            <v>1221</v>
          </cell>
          <cell r="B953">
            <v>44992.473749999997</v>
          </cell>
          <cell r="F953">
            <v>435</v>
          </cell>
        </row>
        <row r="954">
          <cell r="A954">
            <v>2249</v>
          </cell>
          <cell r="B954">
            <v>45027.34746527778</v>
          </cell>
          <cell r="F954">
            <v>525</v>
          </cell>
        </row>
        <row r="955">
          <cell r="A955">
            <v>2250</v>
          </cell>
          <cell r="B955">
            <v>45027.347905092596</v>
          </cell>
          <cell r="F955">
            <v>525</v>
          </cell>
        </row>
        <row r="956">
          <cell r="A956">
            <v>2251</v>
          </cell>
          <cell r="B956">
            <v>45027.348043981481</v>
          </cell>
          <cell r="F956">
            <v>525</v>
          </cell>
        </row>
        <row r="957">
          <cell r="A957">
            <v>2252</v>
          </cell>
          <cell r="B957">
            <v>45027.348252314812</v>
          </cell>
          <cell r="F957">
            <v>525</v>
          </cell>
        </row>
        <row r="958">
          <cell r="A958">
            <v>2253</v>
          </cell>
          <cell r="B958">
            <v>45027.348495370374</v>
          </cell>
          <cell r="F958">
            <v>525</v>
          </cell>
        </row>
        <row r="959">
          <cell r="A959">
            <v>3772</v>
          </cell>
          <cell r="B959">
            <v>45051.763136574074</v>
          </cell>
          <cell r="F959">
            <v>713</v>
          </cell>
        </row>
        <row r="960">
          <cell r="A960">
            <v>3773</v>
          </cell>
          <cell r="B960">
            <v>45051.763449074075</v>
          </cell>
          <cell r="F960">
            <v>713</v>
          </cell>
        </row>
        <row r="961">
          <cell r="A961">
            <v>3774</v>
          </cell>
          <cell r="B961">
            <v>45051.763645833336</v>
          </cell>
          <cell r="F961">
            <v>713</v>
          </cell>
        </row>
        <row r="962">
          <cell r="A962">
            <v>3775</v>
          </cell>
          <cell r="B962">
            <v>45051.764201388891</v>
          </cell>
          <cell r="F962">
            <v>713</v>
          </cell>
        </row>
        <row r="963">
          <cell r="A963">
            <v>3776</v>
          </cell>
          <cell r="B963">
            <v>45051.764432870368</v>
          </cell>
          <cell r="F963">
            <v>713</v>
          </cell>
        </row>
        <row r="964">
          <cell r="A964">
            <v>5113</v>
          </cell>
          <cell r="B964">
            <v>45082.375740740739</v>
          </cell>
          <cell r="F964">
            <v>828</v>
          </cell>
        </row>
        <row r="965">
          <cell r="A965">
            <v>5114</v>
          </cell>
          <cell r="B965">
            <v>45082.37604166667</v>
          </cell>
          <cell r="F965">
            <v>828</v>
          </cell>
        </row>
        <row r="966">
          <cell r="A966">
            <v>5115</v>
          </cell>
          <cell r="B966">
            <v>45082.376157407409</v>
          </cell>
          <cell r="F966">
            <v>828</v>
          </cell>
        </row>
        <row r="967">
          <cell r="A967">
            <v>5116</v>
          </cell>
          <cell r="B967">
            <v>45082.376307870371</v>
          </cell>
          <cell r="F967">
            <v>828</v>
          </cell>
        </row>
        <row r="968">
          <cell r="A968">
            <v>5117</v>
          </cell>
          <cell r="B968">
            <v>45082.376481481479</v>
          </cell>
          <cell r="F968">
            <v>828</v>
          </cell>
        </row>
        <row r="969">
          <cell r="A969">
            <v>7571</v>
          </cell>
          <cell r="B969">
            <v>45114.480185185188</v>
          </cell>
          <cell r="F969">
            <v>963</v>
          </cell>
        </row>
        <row r="970">
          <cell r="A970">
            <v>7572</v>
          </cell>
          <cell r="B970">
            <v>45114.480462962965</v>
          </cell>
          <cell r="F970">
            <v>963</v>
          </cell>
        </row>
        <row r="971">
          <cell r="A971">
            <v>7573</v>
          </cell>
          <cell r="B971">
            <v>45114.480567129627</v>
          </cell>
          <cell r="F971">
            <v>963</v>
          </cell>
        </row>
        <row r="972">
          <cell r="A972">
            <v>7574</v>
          </cell>
          <cell r="B972">
            <v>45114.480694444443</v>
          </cell>
          <cell r="F972">
            <v>963</v>
          </cell>
        </row>
        <row r="973">
          <cell r="A973">
            <v>7575</v>
          </cell>
          <cell r="B973">
            <v>45114.480856481481</v>
          </cell>
          <cell r="F973">
            <v>963</v>
          </cell>
        </row>
        <row r="974">
          <cell r="A974">
            <v>8439</v>
          </cell>
          <cell r="B974">
            <v>45142.596435185187</v>
          </cell>
          <cell r="F974">
            <v>1041</v>
          </cell>
        </row>
        <row r="975">
          <cell r="A975">
            <v>8440</v>
          </cell>
          <cell r="B975">
            <v>45142.596608796295</v>
          </cell>
          <cell r="F975">
            <v>1041</v>
          </cell>
        </row>
        <row r="976">
          <cell r="A976">
            <v>8441</v>
          </cell>
          <cell r="B976">
            <v>45142.596620370372</v>
          </cell>
          <cell r="F976">
            <v>1041</v>
          </cell>
        </row>
        <row r="977">
          <cell r="A977">
            <v>8442</v>
          </cell>
          <cell r="B977">
            <v>45142.596655092595</v>
          </cell>
          <cell r="F977">
            <v>1041</v>
          </cell>
        </row>
        <row r="978">
          <cell r="A978">
            <v>8443</v>
          </cell>
          <cell r="B978">
            <v>45142.596701388888</v>
          </cell>
          <cell r="F978">
            <v>1041</v>
          </cell>
        </row>
        <row r="979">
          <cell r="A979">
            <v>13286</v>
          </cell>
          <cell r="B979">
            <v>45237.695891203701</v>
          </cell>
          <cell r="F979">
            <v>1291</v>
          </cell>
        </row>
        <row r="980">
          <cell r="A980">
            <v>13287</v>
          </cell>
          <cell r="B980">
            <v>45237.696226851855</v>
          </cell>
          <cell r="F980">
            <v>1291</v>
          </cell>
        </row>
        <row r="981">
          <cell r="A981">
            <v>13288</v>
          </cell>
          <cell r="B981">
            <v>45237.69635416667</v>
          </cell>
          <cell r="F981">
            <v>1291</v>
          </cell>
        </row>
        <row r="982">
          <cell r="A982">
            <v>13289</v>
          </cell>
          <cell r="B982">
            <v>45237.696504629632</v>
          </cell>
          <cell r="F982">
            <v>1291</v>
          </cell>
        </row>
        <row r="983">
          <cell r="A983">
            <v>13290</v>
          </cell>
          <cell r="B983">
            <v>45237.696689814817</v>
          </cell>
          <cell r="F983">
            <v>1291</v>
          </cell>
        </row>
        <row r="984">
          <cell r="A984">
            <v>15778</v>
          </cell>
          <cell r="B984">
            <v>45260</v>
          </cell>
          <cell r="F984">
            <v>1346</v>
          </cell>
        </row>
        <row r="985">
          <cell r="A985">
            <v>15779</v>
          </cell>
          <cell r="B985">
            <v>45260</v>
          </cell>
          <cell r="F985">
            <v>1346</v>
          </cell>
        </row>
        <row r="986">
          <cell r="A986">
            <v>15780</v>
          </cell>
          <cell r="B986">
            <v>45260</v>
          </cell>
          <cell r="F986">
            <v>1346</v>
          </cell>
        </row>
        <row r="987">
          <cell r="A987">
            <v>15781</v>
          </cell>
          <cell r="B987">
            <v>45260</v>
          </cell>
          <cell r="F987">
            <v>1346</v>
          </cell>
        </row>
        <row r="988">
          <cell r="A988">
            <v>15782</v>
          </cell>
          <cell r="B988">
            <v>45260</v>
          </cell>
          <cell r="F988">
            <v>1346</v>
          </cell>
        </row>
        <row r="989">
          <cell r="A989">
            <v>24</v>
          </cell>
          <cell r="B989">
            <v>44944.593657407408</v>
          </cell>
          <cell r="F989">
            <v>53</v>
          </cell>
        </row>
        <row r="990">
          <cell r="A990">
            <v>292</v>
          </cell>
          <cell r="B990">
            <v>44963.489293981482</v>
          </cell>
          <cell r="F990">
            <v>326</v>
          </cell>
        </row>
        <row r="991">
          <cell r="A991">
            <v>293</v>
          </cell>
          <cell r="B991">
            <v>44963.48940972222</v>
          </cell>
          <cell r="F991">
            <v>326</v>
          </cell>
        </row>
        <row r="992">
          <cell r="A992">
            <v>294</v>
          </cell>
          <cell r="B992">
            <v>44963.489537037036</v>
          </cell>
          <cell r="F992">
            <v>326</v>
          </cell>
        </row>
        <row r="993">
          <cell r="A993">
            <v>295</v>
          </cell>
          <cell r="B993">
            <v>44963.489849537036</v>
          </cell>
          <cell r="F993">
            <v>326</v>
          </cell>
        </row>
        <row r="994">
          <cell r="A994">
            <v>296</v>
          </cell>
          <cell r="B994">
            <v>44963.489976851852</v>
          </cell>
          <cell r="F994">
            <v>326</v>
          </cell>
        </row>
        <row r="995">
          <cell r="A995">
            <v>1212</v>
          </cell>
          <cell r="B995">
            <v>44992.471909722219</v>
          </cell>
          <cell r="F995">
            <v>435</v>
          </cell>
        </row>
        <row r="996">
          <cell r="A996">
            <v>1213</v>
          </cell>
          <cell r="B996">
            <v>44992.472013888888</v>
          </cell>
          <cell r="F996">
            <v>435</v>
          </cell>
        </row>
        <row r="997">
          <cell r="A997">
            <v>1214</v>
          </cell>
          <cell r="B997">
            <v>44992.47215277778</v>
          </cell>
          <cell r="F997">
            <v>435</v>
          </cell>
        </row>
        <row r="998">
          <cell r="A998">
            <v>1215</v>
          </cell>
          <cell r="B998">
            <v>44992.472638888888</v>
          </cell>
          <cell r="F998">
            <v>435</v>
          </cell>
        </row>
        <row r="999">
          <cell r="A999">
            <v>1216</v>
          </cell>
          <cell r="B999">
            <v>44992.472754629627</v>
          </cell>
          <cell r="F999">
            <v>435</v>
          </cell>
        </row>
        <row r="1000">
          <cell r="A1000">
            <v>2244</v>
          </cell>
          <cell r="B1000">
            <v>45027.34611111111</v>
          </cell>
          <cell r="F1000">
            <v>525</v>
          </cell>
        </row>
        <row r="1001">
          <cell r="A1001">
            <v>2245</v>
          </cell>
          <cell r="B1001">
            <v>45027.34646990741</v>
          </cell>
          <cell r="F1001">
            <v>525</v>
          </cell>
        </row>
        <row r="1002">
          <cell r="A1002">
            <v>2246</v>
          </cell>
          <cell r="B1002">
            <v>45027.346655092595</v>
          </cell>
          <cell r="F1002">
            <v>525</v>
          </cell>
        </row>
        <row r="1003">
          <cell r="A1003">
            <v>2247</v>
          </cell>
          <cell r="B1003">
            <v>45027.347118055557</v>
          </cell>
          <cell r="F1003">
            <v>525</v>
          </cell>
        </row>
        <row r="1004">
          <cell r="A1004">
            <v>2248</v>
          </cell>
          <cell r="B1004">
            <v>45027.347303240742</v>
          </cell>
          <cell r="F1004">
            <v>525</v>
          </cell>
        </row>
        <row r="1005">
          <cell r="A1005">
            <v>3767</v>
          </cell>
          <cell r="B1005">
            <v>45051.761238425926</v>
          </cell>
          <cell r="F1005">
            <v>713</v>
          </cell>
        </row>
        <row r="1006">
          <cell r="A1006">
            <v>3768</v>
          </cell>
          <cell r="B1006">
            <v>45051.761504629627</v>
          </cell>
          <cell r="F1006">
            <v>713</v>
          </cell>
        </row>
        <row r="1007">
          <cell r="A1007">
            <v>3769</v>
          </cell>
          <cell r="B1007">
            <v>45051.761689814812</v>
          </cell>
          <cell r="F1007">
            <v>713</v>
          </cell>
        </row>
        <row r="1008">
          <cell r="A1008">
            <v>3770</v>
          </cell>
          <cell r="B1008">
            <v>45051.762037037035</v>
          </cell>
          <cell r="F1008">
            <v>713</v>
          </cell>
        </row>
        <row r="1009">
          <cell r="A1009">
            <v>3771</v>
          </cell>
          <cell r="B1009">
            <v>45051.76222222222</v>
          </cell>
          <cell r="F1009">
            <v>713</v>
          </cell>
        </row>
        <row r="1010">
          <cell r="A1010">
            <v>5108</v>
          </cell>
          <cell r="B1010">
            <v>45082.374791666669</v>
          </cell>
          <cell r="F1010">
            <v>828</v>
          </cell>
        </row>
        <row r="1011">
          <cell r="A1011">
            <v>5109</v>
          </cell>
          <cell r="B1011">
            <v>45082.375011574077</v>
          </cell>
          <cell r="F1011">
            <v>828</v>
          </cell>
        </row>
        <row r="1012">
          <cell r="A1012">
            <v>5110</v>
          </cell>
          <cell r="B1012">
            <v>45082.375150462962</v>
          </cell>
          <cell r="F1012">
            <v>828</v>
          </cell>
        </row>
        <row r="1013">
          <cell r="A1013">
            <v>5111</v>
          </cell>
          <cell r="B1013">
            <v>45082.375462962962</v>
          </cell>
          <cell r="F1013">
            <v>828</v>
          </cell>
        </row>
        <row r="1014">
          <cell r="A1014">
            <v>5112</v>
          </cell>
          <cell r="B1014">
            <v>45082.375601851854</v>
          </cell>
          <cell r="F1014">
            <v>828</v>
          </cell>
        </row>
        <row r="1015">
          <cell r="A1015">
            <v>7566</v>
          </cell>
          <cell r="B1015">
            <v>45114.479328703703</v>
          </cell>
          <cell r="F1015">
            <v>963</v>
          </cell>
        </row>
        <row r="1016">
          <cell r="A1016">
            <v>7567</v>
          </cell>
          <cell r="B1016">
            <v>45114.479467592595</v>
          </cell>
          <cell r="F1016">
            <v>963</v>
          </cell>
        </row>
        <row r="1017">
          <cell r="A1017">
            <v>7568</v>
          </cell>
          <cell r="B1017">
            <v>45114.479594907411</v>
          </cell>
          <cell r="F1017">
            <v>963</v>
          </cell>
        </row>
        <row r="1018">
          <cell r="A1018">
            <v>7569</v>
          </cell>
          <cell r="B1018">
            <v>45114.479930555557</v>
          </cell>
          <cell r="F1018">
            <v>963</v>
          </cell>
        </row>
        <row r="1019">
          <cell r="A1019">
            <v>7570</v>
          </cell>
          <cell r="B1019">
            <v>45114.480057870373</v>
          </cell>
          <cell r="F1019">
            <v>963</v>
          </cell>
        </row>
        <row r="1020">
          <cell r="A1020">
            <v>8434</v>
          </cell>
          <cell r="B1020">
            <v>45142.596145833333</v>
          </cell>
          <cell r="F1020">
            <v>1041</v>
          </cell>
        </row>
        <row r="1021">
          <cell r="A1021">
            <v>8435</v>
          </cell>
          <cell r="B1021">
            <v>45142.596180555556</v>
          </cell>
          <cell r="F1021">
            <v>1041</v>
          </cell>
        </row>
        <row r="1022">
          <cell r="A1022">
            <v>8436</v>
          </cell>
          <cell r="B1022">
            <v>45142.596203703702</v>
          </cell>
          <cell r="F1022">
            <v>1041</v>
          </cell>
        </row>
        <row r="1023">
          <cell r="A1023">
            <v>8437</v>
          </cell>
          <cell r="B1023">
            <v>45142.596400462964</v>
          </cell>
          <cell r="F1023">
            <v>1041</v>
          </cell>
        </row>
        <row r="1024">
          <cell r="A1024">
            <v>8438</v>
          </cell>
          <cell r="B1024">
            <v>45142.59642361111</v>
          </cell>
          <cell r="F1024">
            <v>1041</v>
          </cell>
        </row>
        <row r="1025">
          <cell r="A1025">
            <v>13280</v>
          </cell>
          <cell r="B1025">
            <v>45237.694849537038</v>
          </cell>
          <cell r="F1025">
            <v>1291</v>
          </cell>
        </row>
        <row r="1026">
          <cell r="A1026">
            <v>13281</v>
          </cell>
          <cell r="B1026">
            <v>45237.694976851853</v>
          </cell>
          <cell r="F1026">
            <v>1291</v>
          </cell>
        </row>
        <row r="1027">
          <cell r="A1027">
            <v>13282</v>
          </cell>
          <cell r="B1027">
            <v>45237.695115740738</v>
          </cell>
          <cell r="F1027">
            <v>1291</v>
          </cell>
        </row>
        <row r="1028">
          <cell r="A1028">
            <v>13283</v>
          </cell>
          <cell r="B1028">
            <v>45237.695486111108</v>
          </cell>
          <cell r="F1028">
            <v>1291</v>
          </cell>
        </row>
        <row r="1029">
          <cell r="A1029">
            <v>13284</v>
          </cell>
          <cell r="B1029">
            <v>45237.695625</v>
          </cell>
          <cell r="F1029">
            <v>1291</v>
          </cell>
        </row>
        <row r="1030">
          <cell r="A1030">
            <v>13285</v>
          </cell>
          <cell r="B1030">
            <v>45237.695763888885</v>
          </cell>
          <cell r="F1030">
            <v>1291</v>
          </cell>
        </row>
        <row r="1031">
          <cell r="A1031">
            <v>15772</v>
          </cell>
          <cell r="B1031">
            <v>45260</v>
          </cell>
          <cell r="F1031">
            <v>1346</v>
          </cell>
        </row>
        <row r="1032">
          <cell r="A1032">
            <v>15773</v>
          </cell>
          <cell r="B1032">
            <v>45260</v>
          </cell>
          <cell r="F1032">
            <v>1346</v>
          </cell>
        </row>
        <row r="1033">
          <cell r="A1033">
            <v>15774</v>
          </cell>
          <cell r="B1033">
            <v>45260</v>
          </cell>
          <cell r="F1033">
            <v>1346</v>
          </cell>
        </row>
        <row r="1034">
          <cell r="A1034">
            <v>15775</v>
          </cell>
          <cell r="B1034">
            <v>45260</v>
          </cell>
          <cell r="F1034">
            <v>1346</v>
          </cell>
        </row>
        <row r="1035">
          <cell r="A1035">
            <v>15776</v>
          </cell>
          <cell r="B1035">
            <v>45260</v>
          </cell>
          <cell r="F1035">
            <v>1346</v>
          </cell>
        </row>
        <row r="1036">
          <cell r="A1036">
            <v>15777</v>
          </cell>
          <cell r="B1036">
            <v>45260</v>
          </cell>
          <cell r="F1036">
            <v>1346</v>
          </cell>
        </row>
        <row r="1037">
          <cell r="A1037">
            <v>6</v>
          </cell>
          <cell r="B1037">
            <v>44942</v>
          </cell>
          <cell r="F1037">
            <v>52</v>
          </cell>
        </row>
        <row r="1038">
          <cell r="A1038">
            <v>33</v>
          </cell>
          <cell r="B1038">
            <v>44946</v>
          </cell>
          <cell r="F1038">
            <v>70</v>
          </cell>
        </row>
        <row r="1039">
          <cell r="A1039">
            <v>34</v>
          </cell>
          <cell r="B1039">
            <v>44946</v>
          </cell>
          <cell r="F1039">
            <v>71</v>
          </cell>
        </row>
        <row r="1040">
          <cell r="A1040">
            <v>35</v>
          </cell>
          <cell r="B1040">
            <v>44946</v>
          </cell>
          <cell r="F1040">
            <v>72</v>
          </cell>
        </row>
        <row r="1041">
          <cell r="A1041">
            <v>36</v>
          </cell>
          <cell r="B1041">
            <v>44946</v>
          </cell>
          <cell r="F1041">
            <v>73</v>
          </cell>
        </row>
        <row r="1042">
          <cell r="A1042">
            <v>37</v>
          </cell>
          <cell r="B1042">
            <v>44946</v>
          </cell>
          <cell r="F1042">
            <v>74</v>
          </cell>
        </row>
        <row r="1043">
          <cell r="A1043">
            <v>401</v>
          </cell>
          <cell r="B1043">
            <v>44964</v>
          </cell>
          <cell r="F1043">
            <v>328</v>
          </cell>
        </row>
        <row r="1044">
          <cell r="A1044">
            <v>1033</v>
          </cell>
          <cell r="B1044">
            <v>44972</v>
          </cell>
          <cell r="F1044">
            <v>376</v>
          </cell>
        </row>
        <row r="1045">
          <cell r="A1045">
            <v>1034</v>
          </cell>
          <cell r="B1045">
            <v>44972</v>
          </cell>
          <cell r="F1045">
            <v>377</v>
          </cell>
        </row>
        <row r="1046">
          <cell r="A1046">
            <v>1042</v>
          </cell>
          <cell r="B1046">
            <v>44973</v>
          </cell>
          <cell r="F1046">
            <v>381</v>
          </cell>
        </row>
        <row r="1047">
          <cell r="A1047">
            <v>1069</v>
          </cell>
          <cell r="B1047">
            <v>44978</v>
          </cell>
          <cell r="F1047">
            <v>403</v>
          </cell>
        </row>
        <row r="1048">
          <cell r="A1048">
            <v>2225</v>
          </cell>
          <cell r="B1048">
            <v>45014</v>
          </cell>
          <cell r="F1048">
            <v>513</v>
          </cell>
        </row>
        <row r="1049">
          <cell r="A1049">
            <v>2226</v>
          </cell>
          <cell r="B1049">
            <v>45015</v>
          </cell>
          <cell r="F1049">
            <v>514</v>
          </cell>
        </row>
        <row r="1050">
          <cell r="A1050">
            <v>2234</v>
          </cell>
          <cell r="B1050">
            <v>45016</v>
          </cell>
          <cell r="F1050">
            <v>519</v>
          </cell>
        </row>
        <row r="1051">
          <cell r="A1051">
            <v>3261</v>
          </cell>
          <cell r="B1051">
            <v>45036</v>
          </cell>
          <cell r="F1051">
            <v>610</v>
          </cell>
        </row>
        <row r="1052">
          <cell r="A1052">
            <v>3596</v>
          </cell>
          <cell r="B1052">
            <v>45043</v>
          </cell>
          <cell r="F1052">
            <v>639</v>
          </cell>
        </row>
        <row r="1053">
          <cell r="A1053">
            <v>6462</v>
          </cell>
          <cell r="B1053">
            <v>45100</v>
          </cell>
          <cell r="F1053">
            <v>926</v>
          </cell>
        </row>
        <row r="1054">
          <cell r="A1054">
            <v>7599</v>
          </cell>
          <cell r="B1054">
            <v>45126</v>
          </cell>
          <cell r="F1054">
            <v>999</v>
          </cell>
        </row>
        <row r="1055">
          <cell r="A1055">
            <v>7606</v>
          </cell>
          <cell r="B1055">
            <v>45126.718842592592</v>
          </cell>
          <cell r="F1055">
            <v>971</v>
          </cell>
        </row>
        <row r="1056">
          <cell r="A1056">
            <v>10759</v>
          </cell>
          <cell r="B1056">
            <v>45194</v>
          </cell>
          <cell r="F1056">
            <v>1132</v>
          </cell>
        </row>
        <row r="1057">
          <cell r="A1057">
            <v>11871</v>
          </cell>
          <cell r="B1057">
            <v>45216.730520833335</v>
          </cell>
          <cell r="F1057">
            <v>1171</v>
          </cell>
        </row>
        <row r="1058">
          <cell r="A1058">
            <v>13845</v>
          </cell>
          <cell r="B1058">
            <v>45238</v>
          </cell>
          <cell r="F1058">
            <v>1299</v>
          </cell>
        </row>
        <row r="1059">
          <cell r="A1059">
            <v>15837</v>
          </cell>
          <cell r="B1059">
            <v>45274</v>
          </cell>
          <cell r="F1059">
            <v>1366</v>
          </cell>
        </row>
        <row r="1060">
          <cell r="A1060">
            <v>16417</v>
          </cell>
          <cell r="B1060">
            <v>45288</v>
          </cell>
          <cell r="F1060">
            <v>1403</v>
          </cell>
        </row>
        <row r="1061">
          <cell r="A1061">
            <v>16418</v>
          </cell>
          <cell r="B1061">
            <v>45288</v>
          </cell>
          <cell r="F1061">
            <v>1404</v>
          </cell>
        </row>
        <row r="1062">
          <cell r="A1062">
            <v>16419</v>
          </cell>
          <cell r="B1062">
            <v>45288</v>
          </cell>
          <cell r="F1062">
            <v>1405</v>
          </cell>
        </row>
        <row r="1063">
          <cell r="A1063">
            <v>16420</v>
          </cell>
          <cell r="B1063">
            <v>45288</v>
          </cell>
          <cell r="F1063">
            <v>1406</v>
          </cell>
        </row>
        <row r="1064">
          <cell r="A1064">
            <v>16421</v>
          </cell>
          <cell r="B1064">
            <v>45288</v>
          </cell>
          <cell r="F1064">
            <v>1407</v>
          </cell>
        </row>
        <row r="1065">
          <cell r="A1065">
            <v>202305</v>
          </cell>
          <cell r="B1065">
            <v>44927</v>
          </cell>
          <cell r="F1065">
            <v>202305</v>
          </cell>
        </row>
        <row r="1066">
          <cell r="A1066">
            <v>21</v>
          </cell>
          <cell r="B1066">
            <v>44944.593530092592</v>
          </cell>
          <cell r="F1066">
            <v>54</v>
          </cell>
        </row>
        <row r="1067">
          <cell r="A1067">
            <v>303</v>
          </cell>
          <cell r="B1067">
            <v>44963.491493055553</v>
          </cell>
          <cell r="F1067">
            <v>327</v>
          </cell>
        </row>
        <row r="1068">
          <cell r="A1068">
            <v>1223</v>
          </cell>
          <cell r="B1068">
            <v>44992.476203703707</v>
          </cell>
          <cell r="F1068">
            <v>436</v>
          </cell>
        </row>
        <row r="1069">
          <cell r="A1069">
            <v>2255</v>
          </cell>
          <cell r="B1069">
            <v>45027.349594907406</v>
          </cell>
          <cell r="F1069">
            <v>526</v>
          </cell>
        </row>
        <row r="1070">
          <cell r="A1070">
            <v>3778</v>
          </cell>
          <cell r="B1070">
            <v>45051.76761574074</v>
          </cell>
          <cell r="F1070">
            <v>714</v>
          </cell>
        </row>
        <row r="1071">
          <cell r="A1071">
            <v>5119</v>
          </cell>
          <cell r="B1071">
            <v>45082.377326388887</v>
          </cell>
          <cell r="F1071">
            <v>829</v>
          </cell>
        </row>
        <row r="1072">
          <cell r="A1072">
            <v>7577</v>
          </cell>
          <cell r="B1072">
            <v>45114.481504629628</v>
          </cell>
          <cell r="F1072">
            <v>964</v>
          </cell>
        </row>
        <row r="1073">
          <cell r="A1073">
            <v>8445</v>
          </cell>
          <cell r="B1073">
            <v>45142.597638888888</v>
          </cell>
          <cell r="F1073">
            <v>1042</v>
          </cell>
        </row>
        <row r="1074">
          <cell r="A1074">
            <v>13292</v>
          </cell>
          <cell r="B1074">
            <v>45237.697557870371</v>
          </cell>
          <cell r="F1074">
            <v>1292</v>
          </cell>
        </row>
        <row r="1075">
          <cell r="A1075">
            <v>15784</v>
          </cell>
          <cell r="B1075">
            <v>45260</v>
          </cell>
          <cell r="F1075">
            <v>1347</v>
          </cell>
        </row>
        <row r="1076">
          <cell r="A1076">
            <v>22</v>
          </cell>
          <cell r="B1076">
            <v>44944.593564814815</v>
          </cell>
          <cell r="F1076">
            <v>53</v>
          </cell>
        </row>
        <row r="1077">
          <cell r="A1077">
            <v>302</v>
          </cell>
          <cell r="B1077">
            <v>44963.490914351853</v>
          </cell>
          <cell r="F1077">
            <v>326</v>
          </cell>
        </row>
        <row r="1078">
          <cell r="A1078">
            <v>1222</v>
          </cell>
          <cell r="B1078">
            <v>44992.473854166667</v>
          </cell>
          <cell r="F1078">
            <v>435</v>
          </cell>
        </row>
        <row r="1079">
          <cell r="A1079">
            <v>1226</v>
          </cell>
          <cell r="B1079">
            <v>44992.607349537036</v>
          </cell>
          <cell r="F1079">
            <v>433</v>
          </cell>
        </row>
        <row r="1080">
          <cell r="A1080">
            <v>2254</v>
          </cell>
          <cell r="B1080">
            <v>45027.348738425928</v>
          </cell>
          <cell r="F1080">
            <v>525</v>
          </cell>
        </row>
        <row r="1081">
          <cell r="A1081">
            <v>3254</v>
          </cell>
          <cell r="B1081">
            <v>45034.383113425924</v>
          </cell>
          <cell r="F1081">
            <v>540</v>
          </cell>
        </row>
        <row r="1082">
          <cell r="A1082">
            <v>3777</v>
          </cell>
          <cell r="B1082">
            <v>45051.764618055553</v>
          </cell>
          <cell r="F1082">
            <v>713</v>
          </cell>
        </row>
        <row r="1083">
          <cell r="A1083">
            <v>3793</v>
          </cell>
          <cell r="B1083">
            <v>45054.47148148148</v>
          </cell>
          <cell r="F1083">
            <v>691</v>
          </cell>
        </row>
        <row r="1084">
          <cell r="A1084">
            <v>5118</v>
          </cell>
          <cell r="B1084">
            <v>45082.376608796294</v>
          </cell>
          <cell r="F1084">
            <v>828</v>
          </cell>
        </row>
        <row r="1085">
          <cell r="A1085">
            <v>5138</v>
          </cell>
          <cell r="B1085">
            <v>45083.555</v>
          </cell>
          <cell r="F1085">
            <v>830</v>
          </cell>
        </row>
        <row r="1086">
          <cell r="A1086">
            <v>5146</v>
          </cell>
          <cell r="B1086">
            <v>45083.628842592596</v>
          </cell>
          <cell r="F1086">
            <v>830</v>
          </cell>
        </row>
        <row r="1087">
          <cell r="A1087">
            <v>7564</v>
          </cell>
          <cell r="B1087">
            <v>45114.316678240742</v>
          </cell>
          <cell r="F1087">
            <v>961</v>
          </cell>
        </row>
        <row r="1088">
          <cell r="A1088">
            <v>7576</v>
          </cell>
          <cell r="B1088">
            <v>45114.48097222222</v>
          </cell>
          <cell r="F1088">
            <v>963</v>
          </cell>
        </row>
        <row r="1089">
          <cell r="A1089">
            <v>7658</v>
          </cell>
          <cell r="B1089">
            <v>45132.593900462962</v>
          </cell>
          <cell r="F1089">
            <v>996</v>
          </cell>
        </row>
        <row r="1090">
          <cell r="A1090">
            <v>7659</v>
          </cell>
          <cell r="B1090">
            <v>45132.593912037039</v>
          </cell>
          <cell r="F1090">
            <v>997</v>
          </cell>
        </row>
        <row r="1091">
          <cell r="A1091">
            <v>8306</v>
          </cell>
          <cell r="B1091">
            <v>45142.370335648149</v>
          </cell>
          <cell r="F1091">
            <v>1031</v>
          </cell>
        </row>
        <row r="1092">
          <cell r="A1092">
            <v>8444</v>
          </cell>
          <cell r="B1092">
            <v>45142.596712962964</v>
          </cell>
          <cell r="F1092">
            <v>1041</v>
          </cell>
        </row>
        <row r="1093">
          <cell r="A1093">
            <v>9680</v>
          </cell>
          <cell r="B1093">
            <v>45175.602800925924</v>
          </cell>
          <cell r="F1093">
            <v>1090</v>
          </cell>
        </row>
        <row r="1094">
          <cell r="A1094">
            <v>11225</v>
          </cell>
          <cell r="B1094">
            <v>45204.768437500003</v>
          </cell>
          <cell r="F1094">
            <v>1147</v>
          </cell>
        </row>
        <row r="1095">
          <cell r="A1095">
            <v>13295</v>
          </cell>
          <cell r="B1095">
            <v>45237.699930555558</v>
          </cell>
          <cell r="F1095">
            <v>1243</v>
          </cell>
        </row>
        <row r="1096">
          <cell r="A1096">
            <v>15796</v>
          </cell>
          <cell r="B1096">
            <v>45265.573946759258</v>
          </cell>
          <cell r="F1096">
            <v>1345</v>
          </cell>
        </row>
        <row r="1097">
          <cell r="A1097">
            <v>20</v>
          </cell>
          <cell r="B1097">
            <v>44944.5934837963</v>
          </cell>
          <cell r="F1097">
            <v>54</v>
          </cell>
        </row>
        <row r="1098">
          <cell r="A1098">
            <v>304</v>
          </cell>
          <cell r="B1098">
            <v>44963.49181712963</v>
          </cell>
          <cell r="F1098">
            <v>327</v>
          </cell>
        </row>
        <row r="1099">
          <cell r="A1099">
            <v>1224</v>
          </cell>
          <cell r="B1099">
            <v>44992.476747685185</v>
          </cell>
          <cell r="F1099">
            <v>436</v>
          </cell>
        </row>
        <row r="1100">
          <cell r="A1100">
            <v>2256</v>
          </cell>
          <cell r="B1100">
            <v>45027.35015046296</v>
          </cell>
          <cell r="F1100">
            <v>526</v>
          </cell>
        </row>
        <row r="1101">
          <cell r="A1101">
            <v>3779</v>
          </cell>
          <cell r="B1101">
            <v>45051.76803240741</v>
          </cell>
          <cell r="F1101">
            <v>714</v>
          </cell>
        </row>
        <row r="1102">
          <cell r="A1102">
            <v>5120</v>
          </cell>
          <cell r="B1102">
            <v>45082.377696759257</v>
          </cell>
          <cell r="F1102">
            <v>829</v>
          </cell>
        </row>
        <row r="1103">
          <cell r="A1103">
            <v>7578</v>
          </cell>
          <cell r="B1103">
            <v>45114.481851851851</v>
          </cell>
          <cell r="F1103">
            <v>964</v>
          </cell>
        </row>
        <row r="1104">
          <cell r="A1104">
            <v>8446</v>
          </cell>
          <cell r="B1104">
            <v>45142.597870370373</v>
          </cell>
          <cell r="F1104">
            <v>1042</v>
          </cell>
        </row>
        <row r="1105">
          <cell r="A1105">
            <v>13293</v>
          </cell>
          <cell r="B1105">
            <v>45237.698020833333</v>
          </cell>
          <cell r="F1105">
            <v>1292</v>
          </cell>
        </row>
        <row r="1106">
          <cell r="A1106">
            <v>15785</v>
          </cell>
          <cell r="B1106">
            <v>45260</v>
          </cell>
          <cell r="F1106">
            <v>1347</v>
          </cell>
        </row>
        <row r="1107">
          <cell r="A1107">
            <v>19</v>
          </cell>
          <cell r="B1107">
            <v>44944.593449074076</v>
          </cell>
          <cell r="F1107">
            <v>54</v>
          </cell>
        </row>
        <row r="1108">
          <cell r="A1108">
            <v>305</v>
          </cell>
          <cell r="B1108">
            <v>44963.492199074077</v>
          </cell>
          <cell r="F1108">
            <v>327</v>
          </cell>
        </row>
        <row r="1109">
          <cell r="A1109">
            <v>1225</v>
          </cell>
          <cell r="B1109">
            <v>44992.477280092593</v>
          </cell>
          <cell r="F1109">
            <v>436</v>
          </cell>
        </row>
        <row r="1110">
          <cell r="A1110">
            <v>2257</v>
          </cell>
          <cell r="B1110">
            <v>45027.350682870368</v>
          </cell>
          <cell r="F1110">
            <v>526</v>
          </cell>
        </row>
        <row r="1111">
          <cell r="A1111">
            <v>3780</v>
          </cell>
          <cell r="B1111">
            <v>45051.768483796295</v>
          </cell>
          <cell r="F1111">
            <v>714</v>
          </cell>
        </row>
        <row r="1112">
          <cell r="A1112">
            <v>5121</v>
          </cell>
          <cell r="B1112">
            <v>45082.37804398148</v>
          </cell>
          <cell r="F1112">
            <v>829</v>
          </cell>
        </row>
        <row r="1113">
          <cell r="A1113">
            <v>7579</v>
          </cell>
          <cell r="B1113">
            <v>45114.482175925928</v>
          </cell>
          <cell r="F1113">
            <v>964</v>
          </cell>
        </row>
        <row r="1114">
          <cell r="A1114">
            <v>8447</v>
          </cell>
          <cell r="B1114">
            <v>45142.598113425927</v>
          </cell>
          <cell r="F1114">
            <v>1042</v>
          </cell>
        </row>
        <row r="1115">
          <cell r="A1115">
            <v>10798</v>
          </cell>
          <cell r="B1115">
            <v>45204.361828703702</v>
          </cell>
          <cell r="F1115">
            <v>1161</v>
          </cell>
        </row>
        <row r="1116">
          <cell r="A1116">
            <v>13294</v>
          </cell>
          <cell r="B1116">
            <v>45237.698449074072</v>
          </cell>
          <cell r="F1116">
            <v>1292</v>
          </cell>
        </row>
        <row r="1117">
          <cell r="A1117">
            <v>15786</v>
          </cell>
          <cell r="B1117">
            <v>45260</v>
          </cell>
          <cell r="F1117">
            <v>1347</v>
          </cell>
        </row>
        <row r="1118">
          <cell r="A1118">
            <v>6</v>
          </cell>
          <cell r="B1118">
            <v>44942</v>
          </cell>
          <cell r="F1118">
            <v>52</v>
          </cell>
        </row>
        <row r="1119">
          <cell r="A1119">
            <v>76</v>
          </cell>
          <cell r="B1119">
            <v>44956</v>
          </cell>
          <cell r="F1119">
            <v>316</v>
          </cell>
        </row>
        <row r="1120">
          <cell r="A1120">
            <v>401</v>
          </cell>
          <cell r="B1120">
            <v>44964</v>
          </cell>
          <cell r="F1120">
            <v>328</v>
          </cell>
        </row>
        <row r="1121">
          <cell r="A1121">
            <v>1033</v>
          </cell>
          <cell r="B1121">
            <v>44972</v>
          </cell>
          <cell r="F1121">
            <v>376</v>
          </cell>
        </row>
        <row r="1122">
          <cell r="A1122">
            <v>1034</v>
          </cell>
          <cell r="B1122">
            <v>44972</v>
          </cell>
          <cell r="F1122">
            <v>377</v>
          </cell>
        </row>
        <row r="1123">
          <cell r="A1123">
            <v>1042</v>
          </cell>
          <cell r="B1123">
            <v>44973</v>
          </cell>
          <cell r="F1123">
            <v>381</v>
          </cell>
        </row>
        <row r="1124">
          <cell r="A1124">
            <v>1069</v>
          </cell>
          <cell r="B1124">
            <v>44978</v>
          </cell>
          <cell r="F1124">
            <v>403</v>
          </cell>
        </row>
        <row r="1125">
          <cell r="A1125">
            <v>1076</v>
          </cell>
          <cell r="B1125">
            <v>44979</v>
          </cell>
          <cell r="F1125">
            <v>409</v>
          </cell>
        </row>
        <row r="1126">
          <cell r="A1126">
            <v>1189</v>
          </cell>
          <cell r="B1126">
            <v>44984</v>
          </cell>
          <cell r="F1126">
            <v>418</v>
          </cell>
        </row>
        <row r="1127">
          <cell r="A1127">
            <v>2071</v>
          </cell>
          <cell r="B1127">
            <v>44999</v>
          </cell>
          <cell r="F1127">
            <v>449</v>
          </cell>
        </row>
        <row r="1128">
          <cell r="A1128">
            <v>2224</v>
          </cell>
          <cell r="B1128">
            <v>45014</v>
          </cell>
          <cell r="F1128">
            <v>512</v>
          </cell>
        </row>
        <row r="1129">
          <cell r="A1129">
            <v>2225</v>
          </cell>
          <cell r="B1129">
            <v>45014</v>
          </cell>
          <cell r="F1129">
            <v>513</v>
          </cell>
        </row>
        <row r="1130">
          <cell r="A1130">
            <v>2226</v>
          </cell>
          <cell r="B1130">
            <v>45015</v>
          </cell>
          <cell r="F1130">
            <v>514</v>
          </cell>
        </row>
        <row r="1131">
          <cell r="A1131">
            <v>2234</v>
          </cell>
          <cell r="B1131">
            <v>45016</v>
          </cell>
          <cell r="F1131">
            <v>519</v>
          </cell>
        </row>
        <row r="1132">
          <cell r="A1132">
            <v>2263</v>
          </cell>
          <cell r="B1132">
            <v>45029</v>
          </cell>
          <cell r="F1132">
            <v>541</v>
          </cell>
        </row>
        <row r="1133">
          <cell r="A1133">
            <v>3261</v>
          </cell>
          <cell r="B1133">
            <v>45036</v>
          </cell>
          <cell r="F1133">
            <v>610</v>
          </cell>
        </row>
        <row r="1134">
          <cell r="A1134">
            <v>3596</v>
          </cell>
          <cell r="B1134">
            <v>45043</v>
          </cell>
          <cell r="F1134">
            <v>639</v>
          </cell>
        </row>
        <row r="1135">
          <cell r="A1135">
            <v>3597</v>
          </cell>
          <cell r="B1135">
            <v>45043</v>
          </cell>
          <cell r="F1135">
            <v>640</v>
          </cell>
        </row>
        <row r="1136">
          <cell r="A1136">
            <v>4829</v>
          </cell>
          <cell r="B1136">
            <v>45057</v>
          </cell>
          <cell r="F1136">
            <v>730</v>
          </cell>
        </row>
        <row r="1137">
          <cell r="A1137">
            <v>5097</v>
          </cell>
          <cell r="B1137">
            <v>45075</v>
          </cell>
          <cell r="F1137">
            <v>804</v>
          </cell>
        </row>
        <row r="1138">
          <cell r="A1138">
            <v>6252</v>
          </cell>
          <cell r="B1138">
            <v>45091</v>
          </cell>
          <cell r="F1138">
            <v>863</v>
          </cell>
        </row>
        <row r="1139">
          <cell r="A1139">
            <v>6462</v>
          </cell>
          <cell r="B1139">
            <v>45100</v>
          </cell>
          <cell r="F1139">
            <v>926</v>
          </cell>
        </row>
        <row r="1140">
          <cell r="A1140">
            <v>6562</v>
          </cell>
          <cell r="B1140">
            <v>45106</v>
          </cell>
          <cell r="F1140">
            <v>952</v>
          </cell>
        </row>
        <row r="1141">
          <cell r="A1141">
            <v>7584</v>
          </cell>
          <cell r="B1141">
            <v>45120</v>
          </cell>
          <cell r="F1141">
            <v>982</v>
          </cell>
        </row>
        <row r="1142">
          <cell r="A1142">
            <v>7599</v>
          </cell>
          <cell r="B1142">
            <v>45126</v>
          </cell>
          <cell r="F1142">
            <v>999</v>
          </cell>
        </row>
        <row r="1143">
          <cell r="A1143">
            <v>7686</v>
          </cell>
          <cell r="B1143">
            <v>45135</v>
          </cell>
          <cell r="F1143">
            <v>1028</v>
          </cell>
        </row>
        <row r="1144">
          <cell r="A1144">
            <v>8454</v>
          </cell>
          <cell r="B1144">
            <v>45152</v>
          </cell>
          <cell r="F1144">
            <v>1054</v>
          </cell>
        </row>
        <row r="1145">
          <cell r="A1145">
            <v>10771</v>
          </cell>
          <cell r="B1145">
            <v>45197</v>
          </cell>
          <cell r="F1145">
            <v>1145</v>
          </cell>
        </row>
        <row r="1146">
          <cell r="A1146">
            <v>11779</v>
          </cell>
          <cell r="B1146">
            <v>45211</v>
          </cell>
          <cell r="F1146">
            <v>1176</v>
          </cell>
        </row>
        <row r="1147">
          <cell r="A1147">
            <v>11781</v>
          </cell>
          <cell r="B1147">
            <v>45212</v>
          </cell>
          <cell r="F1147">
            <v>1179</v>
          </cell>
        </row>
        <row r="1148">
          <cell r="A1148">
            <v>14468</v>
          </cell>
          <cell r="B1148">
            <v>45244</v>
          </cell>
          <cell r="F1148">
            <v>1306</v>
          </cell>
        </row>
        <row r="1149">
          <cell r="A1149">
            <v>15764</v>
          </cell>
          <cell r="B1149">
            <v>45258</v>
          </cell>
          <cell r="F1149">
            <v>1341</v>
          </cell>
        </row>
        <row r="1150">
          <cell r="A1150">
            <v>15838</v>
          </cell>
          <cell r="B1150">
            <v>45274</v>
          </cell>
          <cell r="F1150">
            <v>1367</v>
          </cell>
        </row>
        <row r="1151">
          <cell r="A1151">
            <v>202305</v>
          </cell>
          <cell r="B1151">
            <v>44927</v>
          </cell>
          <cell r="F1151">
            <v>202305</v>
          </cell>
        </row>
        <row r="1152">
          <cell r="A1152">
            <v>11779</v>
          </cell>
          <cell r="B1152">
            <v>45211</v>
          </cell>
          <cell r="F1152">
            <v>1176</v>
          </cell>
        </row>
        <row r="1153">
          <cell r="A1153">
            <v>13243</v>
          </cell>
          <cell r="B1153">
            <v>45229</v>
          </cell>
          <cell r="F1153">
            <v>1213</v>
          </cell>
        </row>
        <row r="1154">
          <cell r="A1154">
            <v>15764</v>
          </cell>
          <cell r="B1154">
            <v>45258</v>
          </cell>
          <cell r="F1154">
            <v>1341</v>
          </cell>
        </row>
        <row r="1155">
          <cell r="A1155">
            <v>6</v>
          </cell>
          <cell r="B1155">
            <v>44942</v>
          </cell>
          <cell r="F1155">
            <v>52</v>
          </cell>
        </row>
        <row r="1156">
          <cell r="A1156">
            <v>76</v>
          </cell>
          <cell r="B1156">
            <v>44956</v>
          </cell>
          <cell r="F1156">
            <v>316</v>
          </cell>
        </row>
        <row r="1157">
          <cell r="A1157">
            <v>401</v>
          </cell>
          <cell r="B1157">
            <v>44964</v>
          </cell>
          <cell r="F1157">
            <v>328</v>
          </cell>
        </row>
        <row r="1158">
          <cell r="A1158">
            <v>1033</v>
          </cell>
          <cell r="B1158">
            <v>44972</v>
          </cell>
          <cell r="F1158">
            <v>376</v>
          </cell>
        </row>
        <row r="1159">
          <cell r="A1159">
            <v>1034</v>
          </cell>
          <cell r="B1159">
            <v>44972</v>
          </cell>
          <cell r="F1159">
            <v>377</v>
          </cell>
        </row>
        <row r="1160">
          <cell r="A1160">
            <v>1042</v>
          </cell>
          <cell r="B1160">
            <v>44973</v>
          </cell>
          <cell r="F1160">
            <v>381</v>
          </cell>
        </row>
        <row r="1161">
          <cell r="A1161">
            <v>1069</v>
          </cell>
          <cell r="B1161">
            <v>44978</v>
          </cell>
          <cell r="F1161">
            <v>403</v>
          </cell>
        </row>
        <row r="1162">
          <cell r="A1162">
            <v>1076</v>
          </cell>
          <cell r="B1162">
            <v>44979</v>
          </cell>
          <cell r="F1162">
            <v>409</v>
          </cell>
        </row>
        <row r="1163">
          <cell r="A1163">
            <v>1189</v>
          </cell>
          <cell r="B1163">
            <v>44984</v>
          </cell>
          <cell r="F1163">
            <v>418</v>
          </cell>
        </row>
        <row r="1164">
          <cell r="A1164">
            <v>2071</v>
          </cell>
          <cell r="B1164">
            <v>44999</v>
          </cell>
          <cell r="F1164">
            <v>449</v>
          </cell>
        </row>
        <row r="1165">
          <cell r="A1165">
            <v>2224</v>
          </cell>
          <cell r="B1165">
            <v>45014</v>
          </cell>
          <cell r="F1165">
            <v>512</v>
          </cell>
        </row>
        <row r="1166">
          <cell r="A1166">
            <v>2225</v>
          </cell>
          <cell r="B1166">
            <v>45014</v>
          </cell>
          <cell r="F1166">
            <v>513</v>
          </cell>
        </row>
        <row r="1167">
          <cell r="A1167">
            <v>2226</v>
          </cell>
          <cell r="B1167">
            <v>45015</v>
          </cell>
          <cell r="F1167">
            <v>514</v>
          </cell>
        </row>
        <row r="1168">
          <cell r="A1168">
            <v>2234</v>
          </cell>
          <cell r="B1168">
            <v>45016</v>
          </cell>
          <cell r="F1168">
            <v>519</v>
          </cell>
        </row>
        <row r="1169">
          <cell r="A1169">
            <v>2263</v>
          </cell>
          <cell r="B1169">
            <v>45029</v>
          </cell>
          <cell r="F1169">
            <v>541</v>
          </cell>
        </row>
        <row r="1170">
          <cell r="A1170">
            <v>3261</v>
          </cell>
          <cell r="B1170">
            <v>45036</v>
          </cell>
          <cell r="F1170">
            <v>610</v>
          </cell>
        </row>
        <row r="1171">
          <cell r="A1171">
            <v>3596</v>
          </cell>
          <cell r="B1171">
            <v>45043</v>
          </cell>
          <cell r="F1171">
            <v>639</v>
          </cell>
        </row>
        <row r="1172">
          <cell r="A1172">
            <v>3597</v>
          </cell>
          <cell r="B1172">
            <v>45043</v>
          </cell>
          <cell r="F1172">
            <v>640</v>
          </cell>
        </row>
        <row r="1173">
          <cell r="A1173">
            <v>4829</v>
          </cell>
          <cell r="B1173">
            <v>45057</v>
          </cell>
          <cell r="F1173">
            <v>730</v>
          </cell>
        </row>
        <row r="1174">
          <cell r="A1174">
            <v>5097</v>
          </cell>
          <cell r="B1174">
            <v>45075</v>
          </cell>
          <cell r="F1174">
            <v>804</v>
          </cell>
        </row>
        <row r="1175">
          <cell r="A1175">
            <v>6252</v>
          </cell>
          <cell r="B1175">
            <v>45091</v>
          </cell>
          <cell r="F1175">
            <v>863</v>
          </cell>
        </row>
        <row r="1176">
          <cell r="A1176">
            <v>6462</v>
          </cell>
          <cell r="B1176">
            <v>45100</v>
          </cell>
          <cell r="F1176">
            <v>926</v>
          </cell>
        </row>
        <row r="1177">
          <cell r="A1177">
            <v>6562</v>
          </cell>
          <cell r="B1177">
            <v>45106</v>
          </cell>
          <cell r="F1177">
            <v>952</v>
          </cell>
        </row>
        <row r="1178">
          <cell r="A1178">
            <v>7584</v>
          </cell>
          <cell r="B1178">
            <v>45120</v>
          </cell>
          <cell r="F1178">
            <v>982</v>
          </cell>
        </row>
        <row r="1179">
          <cell r="A1179">
            <v>7599</v>
          </cell>
          <cell r="B1179">
            <v>45126</v>
          </cell>
          <cell r="F1179">
            <v>999</v>
          </cell>
        </row>
        <row r="1180">
          <cell r="A1180">
            <v>7686</v>
          </cell>
          <cell r="B1180">
            <v>45135</v>
          </cell>
          <cell r="F1180">
            <v>1028</v>
          </cell>
        </row>
        <row r="1181">
          <cell r="A1181">
            <v>8454</v>
          </cell>
          <cell r="B1181">
            <v>45152</v>
          </cell>
          <cell r="F1181">
            <v>1054</v>
          </cell>
        </row>
        <row r="1182">
          <cell r="A1182">
            <v>11779</v>
          </cell>
          <cell r="B1182">
            <v>45211</v>
          </cell>
          <cell r="F1182">
            <v>1176</v>
          </cell>
        </row>
        <row r="1183">
          <cell r="A1183">
            <v>11781</v>
          </cell>
          <cell r="B1183">
            <v>45212</v>
          </cell>
          <cell r="F1183">
            <v>1179</v>
          </cell>
        </row>
        <row r="1184">
          <cell r="A1184">
            <v>13243</v>
          </cell>
          <cell r="B1184">
            <v>45229</v>
          </cell>
          <cell r="F1184">
            <v>1213</v>
          </cell>
        </row>
        <row r="1185">
          <cell r="A1185">
            <v>14468</v>
          </cell>
          <cell r="B1185">
            <v>45244</v>
          </cell>
          <cell r="F1185">
            <v>1306</v>
          </cell>
        </row>
        <row r="1186">
          <cell r="A1186">
            <v>15764</v>
          </cell>
          <cell r="B1186">
            <v>45258</v>
          </cell>
          <cell r="F1186">
            <v>1341</v>
          </cell>
        </row>
        <row r="1187">
          <cell r="A1187">
            <v>15838</v>
          </cell>
          <cell r="B1187">
            <v>45274</v>
          </cell>
          <cell r="F1187">
            <v>1367</v>
          </cell>
        </row>
        <row r="1188">
          <cell r="A1188">
            <v>15914</v>
          </cell>
          <cell r="B1188">
            <v>45280</v>
          </cell>
          <cell r="F1188">
            <v>1374</v>
          </cell>
        </row>
        <row r="1189">
          <cell r="A1189">
            <v>202305</v>
          </cell>
          <cell r="B1189">
            <v>44927</v>
          </cell>
          <cell r="F1189">
            <v>202305</v>
          </cell>
        </row>
        <row r="1190">
          <cell r="A1190">
            <v>6251</v>
          </cell>
          <cell r="B1190">
            <v>45091.345486111109</v>
          </cell>
          <cell r="F1190">
            <v>496</v>
          </cell>
        </row>
        <row r="1191">
          <cell r="A1191">
            <v>12869</v>
          </cell>
          <cell r="B1191">
            <v>45223.696203703701</v>
          </cell>
          <cell r="F1191">
            <v>1182</v>
          </cell>
        </row>
        <row r="1192">
          <cell r="A1192">
            <v>407</v>
          </cell>
          <cell r="B1192">
            <v>44967.445173611108</v>
          </cell>
          <cell r="F1192">
            <v>319</v>
          </cell>
        </row>
        <row r="1193">
          <cell r="A1193">
            <v>410</v>
          </cell>
          <cell r="B1193">
            <v>44967.488530092596</v>
          </cell>
          <cell r="F1193">
            <v>319</v>
          </cell>
        </row>
        <row r="1194">
          <cell r="A1194">
            <v>1200</v>
          </cell>
          <cell r="B1194">
            <v>44985.596250000002</v>
          </cell>
          <cell r="F1194">
            <v>319</v>
          </cell>
        </row>
        <row r="1195">
          <cell r="A1195">
            <v>2232</v>
          </cell>
          <cell r="B1195">
            <v>45015.721388888887</v>
          </cell>
          <cell r="F1195">
            <v>319</v>
          </cell>
        </row>
        <row r="1196">
          <cell r="A1196">
            <v>3599</v>
          </cell>
          <cell r="B1196">
            <v>45043.472581018519</v>
          </cell>
          <cell r="F1196">
            <v>319</v>
          </cell>
        </row>
        <row r="1197">
          <cell r="A1197">
            <v>5099</v>
          </cell>
          <cell r="B1197">
            <v>45075.669849537036</v>
          </cell>
          <cell r="F1197">
            <v>319</v>
          </cell>
        </row>
        <row r="1198">
          <cell r="A1198">
            <v>5132</v>
          </cell>
          <cell r="B1198">
            <v>45082.651678240742</v>
          </cell>
          <cell r="F1198">
            <v>319</v>
          </cell>
        </row>
        <row r="1199">
          <cell r="A1199">
            <v>6561</v>
          </cell>
          <cell r="B1199">
            <v>45105.885613425926</v>
          </cell>
          <cell r="F1199">
            <v>319</v>
          </cell>
        </row>
        <row r="1200">
          <cell r="A1200">
            <v>7685</v>
          </cell>
          <cell r="B1200">
            <v>45134.70385416667</v>
          </cell>
          <cell r="F1200">
            <v>319</v>
          </cell>
        </row>
        <row r="1201">
          <cell r="A1201">
            <v>9288</v>
          </cell>
          <cell r="B1201">
            <v>45168.61309027778</v>
          </cell>
          <cell r="F1201">
            <v>319</v>
          </cell>
        </row>
        <row r="1202">
          <cell r="A1202">
            <v>10767</v>
          </cell>
          <cell r="B1202">
            <v>45196.535520833335</v>
          </cell>
          <cell r="F1202">
            <v>319</v>
          </cell>
        </row>
        <row r="1203">
          <cell r="A1203">
            <v>13246</v>
          </cell>
          <cell r="B1203">
            <v>45229.615740740737</v>
          </cell>
          <cell r="F1203">
            <v>319</v>
          </cell>
        </row>
        <row r="1204">
          <cell r="A1204">
            <v>15766</v>
          </cell>
          <cell r="B1204">
            <v>45259.452696759261</v>
          </cell>
          <cell r="F1204">
            <v>319</v>
          </cell>
        </row>
        <row r="1205">
          <cell r="A1205">
            <v>16269</v>
          </cell>
          <cell r="B1205">
            <v>45287.423773148148</v>
          </cell>
          <cell r="F1205">
            <v>319</v>
          </cell>
        </row>
        <row r="1206">
          <cell r="A1206">
            <v>16423</v>
          </cell>
          <cell r="B1206">
            <v>45288.727511574078</v>
          </cell>
          <cell r="F1206">
            <v>319</v>
          </cell>
        </row>
        <row r="1207">
          <cell r="A1207">
            <v>2241</v>
          </cell>
          <cell r="B1207">
            <v>45026.654363425929</v>
          </cell>
          <cell r="F1207">
            <v>474</v>
          </cell>
        </row>
        <row r="1208">
          <cell r="A1208">
            <v>6251</v>
          </cell>
          <cell r="B1208">
            <v>45091.345486111109</v>
          </cell>
          <cell r="F1208">
            <v>496</v>
          </cell>
        </row>
        <row r="1209">
          <cell r="A1209">
            <v>8478</v>
          </cell>
          <cell r="B1209">
            <v>45160.372141203705</v>
          </cell>
          <cell r="F1209">
            <v>944</v>
          </cell>
        </row>
        <row r="1210">
          <cell r="A1210">
            <v>10612</v>
          </cell>
          <cell r="B1210">
            <v>45184.396307870367</v>
          </cell>
          <cell r="F1210">
            <v>1061</v>
          </cell>
        </row>
        <row r="1211">
          <cell r="A1211">
            <v>12869</v>
          </cell>
          <cell r="B1211">
            <v>45223.696203703701</v>
          </cell>
          <cell r="F1211">
            <v>1182</v>
          </cell>
        </row>
        <row r="1212">
          <cell r="A1212">
            <v>6555</v>
          </cell>
          <cell r="B1212">
            <v>45105.654085648152</v>
          </cell>
          <cell r="F1212">
            <v>754</v>
          </cell>
        </row>
        <row r="1213">
          <cell r="A1213">
            <v>12867</v>
          </cell>
          <cell r="B1213">
            <v>45223.331793981481</v>
          </cell>
          <cell r="F1213">
            <v>1175</v>
          </cell>
        </row>
        <row r="1214">
          <cell r="A1214">
            <v>7</v>
          </cell>
          <cell r="B1214">
            <v>44943.488842592589</v>
          </cell>
          <cell r="F1214">
            <v>36</v>
          </cell>
        </row>
        <row r="1215">
          <cell r="A1215">
            <v>8</v>
          </cell>
          <cell r="B1215">
            <v>44943.489594907405</v>
          </cell>
          <cell r="F1215">
            <v>36</v>
          </cell>
        </row>
        <row r="1216">
          <cell r="A1216">
            <v>10</v>
          </cell>
          <cell r="B1216">
            <v>44943.490046296298</v>
          </cell>
          <cell r="F1216">
            <v>36</v>
          </cell>
        </row>
        <row r="1217">
          <cell r="A1217">
            <v>12</v>
          </cell>
          <cell r="B1217">
            <v>44943.491631944446</v>
          </cell>
          <cell r="F1217">
            <v>36</v>
          </cell>
        </row>
        <row r="1218">
          <cell r="A1218">
            <v>14</v>
          </cell>
          <cell r="B1218">
            <v>44943.492442129631</v>
          </cell>
          <cell r="F1218">
            <v>36</v>
          </cell>
        </row>
        <row r="1219">
          <cell r="A1219">
            <v>26</v>
          </cell>
          <cell r="B1219">
            <v>44945.557476851849</v>
          </cell>
          <cell r="F1219">
            <v>36</v>
          </cell>
        </row>
        <row r="1220">
          <cell r="A1220">
            <v>63</v>
          </cell>
          <cell r="B1220">
            <v>44951.382893518516</v>
          </cell>
          <cell r="F1220">
            <v>36</v>
          </cell>
        </row>
        <row r="1221">
          <cell r="A1221">
            <v>80</v>
          </cell>
          <cell r="B1221">
            <v>44957.563923611109</v>
          </cell>
          <cell r="F1221">
            <v>36</v>
          </cell>
        </row>
        <row r="1222">
          <cell r="A1222">
            <v>409</v>
          </cell>
          <cell r="B1222">
            <v>44967.446064814816</v>
          </cell>
          <cell r="F1222">
            <v>36</v>
          </cell>
        </row>
        <row r="1223">
          <cell r="A1223">
            <v>1036</v>
          </cell>
          <cell r="B1223">
            <v>44972.503680555557</v>
          </cell>
          <cell r="F1223">
            <v>36</v>
          </cell>
        </row>
        <row r="1224">
          <cell r="A1224">
            <v>1040</v>
          </cell>
          <cell r="B1224">
            <v>44972.567245370374</v>
          </cell>
          <cell r="F1224">
            <v>369</v>
          </cell>
        </row>
        <row r="1225">
          <cell r="A1225">
            <v>1041</v>
          </cell>
          <cell r="B1225">
            <v>44972.567303240743</v>
          </cell>
          <cell r="F1225">
            <v>36</v>
          </cell>
        </row>
        <row r="1226">
          <cell r="A1226">
            <v>1041</v>
          </cell>
          <cell r="B1226">
            <v>44972.567303240743</v>
          </cell>
          <cell r="F1226">
            <v>369</v>
          </cell>
        </row>
        <row r="1227">
          <cell r="A1227">
            <v>1070</v>
          </cell>
          <cell r="B1227">
            <v>44978.548530092594</v>
          </cell>
          <cell r="F1227">
            <v>369</v>
          </cell>
        </row>
        <row r="1228">
          <cell r="A1228">
            <v>1206</v>
          </cell>
          <cell r="B1228">
            <v>44988.304976851854</v>
          </cell>
          <cell r="F1228">
            <v>369</v>
          </cell>
        </row>
        <row r="1229">
          <cell r="A1229">
            <v>1208</v>
          </cell>
          <cell r="B1229">
            <v>44988.361157407409</v>
          </cell>
          <cell r="F1229">
            <v>369</v>
          </cell>
        </row>
        <row r="1230">
          <cell r="A1230">
            <v>1451</v>
          </cell>
          <cell r="B1230">
            <v>44995.644629629627</v>
          </cell>
          <cell r="F1230">
            <v>369</v>
          </cell>
        </row>
        <row r="1231">
          <cell r="A1231">
            <v>2079</v>
          </cell>
          <cell r="B1231">
            <v>44999.604699074072</v>
          </cell>
          <cell r="F1231">
            <v>369</v>
          </cell>
        </row>
        <row r="1232">
          <cell r="A1232">
            <v>2084</v>
          </cell>
          <cell r="B1232">
            <v>45001.593518518515</v>
          </cell>
          <cell r="F1232">
            <v>369</v>
          </cell>
        </row>
        <row r="1233">
          <cell r="A1233">
            <v>2205</v>
          </cell>
          <cell r="B1233">
            <v>45007.723506944443</v>
          </cell>
          <cell r="F1233">
            <v>369</v>
          </cell>
        </row>
        <row r="1234">
          <cell r="A1234">
            <v>2230</v>
          </cell>
          <cell r="B1234">
            <v>45015.607719907406</v>
          </cell>
          <cell r="F1234">
            <v>369</v>
          </cell>
        </row>
        <row r="1235">
          <cell r="A1235">
            <v>2262</v>
          </cell>
          <cell r="B1235">
            <v>45028.611481481479</v>
          </cell>
          <cell r="F1235">
            <v>369</v>
          </cell>
        </row>
        <row r="1236">
          <cell r="A1236">
            <v>3255</v>
          </cell>
          <cell r="B1236">
            <v>45035.602905092594</v>
          </cell>
          <cell r="F1236">
            <v>369</v>
          </cell>
        </row>
        <row r="1237">
          <cell r="A1237">
            <v>3583</v>
          </cell>
          <cell r="B1237">
            <v>45040.727118055554</v>
          </cell>
          <cell r="F1237">
            <v>615</v>
          </cell>
        </row>
        <row r="1238">
          <cell r="A1238">
            <v>3758</v>
          </cell>
          <cell r="B1238">
            <v>45051.558298611111</v>
          </cell>
          <cell r="F1238">
            <v>615</v>
          </cell>
        </row>
        <row r="1239">
          <cell r="A1239">
            <v>4806</v>
          </cell>
          <cell r="B1239">
            <v>45057.41170138889</v>
          </cell>
          <cell r="F1239">
            <v>615</v>
          </cell>
        </row>
        <row r="1240">
          <cell r="A1240">
            <v>4866</v>
          </cell>
          <cell r="B1240">
            <v>45063.311759259261</v>
          </cell>
          <cell r="F1240">
            <v>615</v>
          </cell>
        </row>
        <row r="1241">
          <cell r="A1241">
            <v>5090</v>
          </cell>
          <cell r="B1241">
            <v>45075.551481481481</v>
          </cell>
          <cell r="F1241">
            <v>615</v>
          </cell>
        </row>
        <row r="1242">
          <cell r="A1242">
            <v>5125</v>
          </cell>
          <cell r="B1242">
            <v>45082.601979166669</v>
          </cell>
          <cell r="F1242">
            <v>615</v>
          </cell>
        </row>
        <row r="1243">
          <cell r="A1243">
            <v>6254</v>
          </cell>
          <cell r="B1243">
            <v>45091.695011574076</v>
          </cell>
          <cell r="F1243">
            <v>615</v>
          </cell>
        </row>
        <row r="1244">
          <cell r="A1244">
            <v>6260</v>
          </cell>
          <cell r="B1244">
            <v>45093.335393518515</v>
          </cell>
          <cell r="F1244">
            <v>615</v>
          </cell>
        </row>
        <row r="1245">
          <cell r="A1245">
            <v>6544</v>
          </cell>
          <cell r="B1245">
            <v>45105.321562500001</v>
          </cell>
          <cell r="F1245">
            <v>615</v>
          </cell>
        </row>
        <row r="1246">
          <cell r="A1246">
            <v>6581</v>
          </cell>
          <cell r="B1246">
            <v>45112.581574074073</v>
          </cell>
          <cell r="F1246">
            <v>615</v>
          </cell>
        </row>
        <row r="1247">
          <cell r="A1247">
            <v>7596</v>
          </cell>
          <cell r="B1247">
            <v>45125.477592592593</v>
          </cell>
          <cell r="F1247">
            <v>615</v>
          </cell>
        </row>
        <row r="1248">
          <cell r="A1248">
            <v>7596</v>
          </cell>
          <cell r="B1248">
            <v>45125.477592592593</v>
          </cell>
          <cell r="F1248">
            <v>993</v>
          </cell>
        </row>
        <row r="1249">
          <cell r="A1249">
            <v>7643</v>
          </cell>
          <cell r="B1249">
            <v>45131.612164351849</v>
          </cell>
          <cell r="F1249">
            <v>993</v>
          </cell>
        </row>
        <row r="1250">
          <cell r="A1250">
            <v>7692</v>
          </cell>
          <cell r="B1250">
            <v>45138.665833333333</v>
          </cell>
          <cell r="F1250">
            <v>993</v>
          </cell>
        </row>
        <row r="1251">
          <cell r="A1251">
            <v>7818</v>
          </cell>
          <cell r="B1251">
            <v>45140.586354166669</v>
          </cell>
          <cell r="F1251">
            <v>993</v>
          </cell>
        </row>
        <row r="1252">
          <cell r="A1252">
            <v>8452</v>
          </cell>
          <cell r="B1252">
            <v>45152.348020833335</v>
          </cell>
          <cell r="F1252">
            <v>993</v>
          </cell>
        </row>
        <row r="1253">
          <cell r="A1253">
            <v>8462</v>
          </cell>
          <cell r="B1253">
            <v>45155.481064814812</v>
          </cell>
          <cell r="F1253">
            <v>993</v>
          </cell>
        </row>
        <row r="1254">
          <cell r="A1254">
            <v>8485</v>
          </cell>
          <cell r="B1254">
            <v>45161.562361111108</v>
          </cell>
          <cell r="F1254">
            <v>993</v>
          </cell>
        </row>
        <row r="1255">
          <cell r="A1255">
            <v>9270</v>
          </cell>
          <cell r="B1255">
            <v>45167.724004629628</v>
          </cell>
          <cell r="F1255">
            <v>993</v>
          </cell>
        </row>
        <row r="1256">
          <cell r="A1256">
            <v>9291</v>
          </cell>
          <cell r="B1256">
            <v>45169</v>
          </cell>
          <cell r="F1256">
            <v>993</v>
          </cell>
        </row>
        <row r="1257">
          <cell r="A1257">
            <v>10289</v>
          </cell>
          <cell r="B1257">
            <v>45181.759722222225</v>
          </cell>
          <cell r="F1257">
            <v>993</v>
          </cell>
        </row>
        <row r="1258">
          <cell r="A1258">
            <v>10616</v>
          </cell>
          <cell r="B1258">
            <v>45184.662638888891</v>
          </cell>
          <cell r="F1258">
            <v>993</v>
          </cell>
        </row>
        <row r="1259">
          <cell r="A1259">
            <v>10757</v>
          </cell>
          <cell r="B1259">
            <v>45191.680208333331</v>
          </cell>
          <cell r="F1259">
            <v>993</v>
          </cell>
        </row>
        <row r="1260">
          <cell r="A1260">
            <v>10774</v>
          </cell>
          <cell r="B1260">
            <v>45203.329513888886</v>
          </cell>
          <cell r="F1260">
            <v>993</v>
          </cell>
        </row>
        <row r="1261">
          <cell r="A1261">
            <v>11778</v>
          </cell>
          <cell r="B1261">
            <v>45210.725925925923</v>
          </cell>
          <cell r="F1261">
            <v>993</v>
          </cell>
        </row>
        <row r="1262">
          <cell r="A1262">
            <v>11782</v>
          </cell>
          <cell r="B1262">
            <v>45216.439120370371</v>
          </cell>
          <cell r="F1262">
            <v>1140</v>
          </cell>
        </row>
        <row r="1263">
          <cell r="A1263">
            <v>11783</v>
          </cell>
          <cell r="B1263">
            <v>45216.439687500002</v>
          </cell>
          <cell r="F1263">
            <v>993</v>
          </cell>
        </row>
        <row r="1264">
          <cell r="A1264">
            <v>11783</v>
          </cell>
          <cell r="B1264">
            <v>45216.439687500002</v>
          </cell>
          <cell r="F1264">
            <v>1140</v>
          </cell>
        </row>
        <row r="1265">
          <cell r="A1265">
            <v>11873</v>
          </cell>
          <cell r="B1265">
            <v>45217.67046296296</v>
          </cell>
          <cell r="F1265">
            <v>1140</v>
          </cell>
        </row>
        <row r="1266">
          <cell r="A1266">
            <v>11874</v>
          </cell>
          <cell r="B1266">
            <v>45217.670648148145</v>
          </cell>
          <cell r="F1266">
            <v>1140</v>
          </cell>
        </row>
        <row r="1267">
          <cell r="A1267">
            <v>12274</v>
          </cell>
          <cell r="B1267">
            <v>45222.55059027778</v>
          </cell>
          <cell r="F1267">
            <v>1140</v>
          </cell>
        </row>
        <row r="1268">
          <cell r="A1268">
            <v>13269</v>
          </cell>
          <cell r="B1268">
            <v>45232.36787037037</v>
          </cell>
          <cell r="F1268">
            <v>1140</v>
          </cell>
        </row>
        <row r="1269">
          <cell r="A1269">
            <v>14467</v>
          </cell>
          <cell r="B1269">
            <v>45244.646666666667</v>
          </cell>
          <cell r="F1269">
            <v>1140</v>
          </cell>
        </row>
        <row r="1270">
          <cell r="A1270">
            <v>15605</v>
          </cell>
          <cell r="B1270">
            <v>45246.363645833335</v>
          </cell>
          <cell r="F1270">
            <v>1140</v>
          </cell>
        </row>
        <row r="1271">
          <cell r="A1271">
            <v>15738</v>
          </cell>
          <cell r="B1271">
            <v>45250.445949074077</v>
          </cell>
          <cell r="F1271">
            <v>1140</v>
          </cell>
        </row>
        <row r="1272">
          <cell r="A1272">
            <v>15751</v>
          </cell>
          <cell r="B1272">
            <v>45254.598946759259</v>
          </cell>
          <cell r="F1272">
            <v>1140</v>
          </cell>
        </row>
        <row r="1273">
          <cell r="A1273">
            <v>15791</v>
          </cell>
          <cell r="B1273">
            <v>45265.491423611114</v>
          </cell>
          <cell r="F1273">
            <v>1140</v>
          </cell>
        </row>
        <row r="1274">
          <cell r="A1274">
            <v>15835</v>
          </cell>
          <cell r="B1274">
            <v>45273.669027777774</v>
          </cell>
          <cell r="F1274">
            <v>1140</v>
          </cell>
        </row>
        <row r="1275">
          <cell r="A1275">
            <v>15839</v>
          </cell>
          <cell r="B1275">
            <v>45275.474907407406</v>
          </cell>
          <cell r="F1275">
            <v>1140</v>
          </cell>
        </row>
        <row r="1276">
          <cell r="A1276">
            <v>407</v>
          </cell>
          <cell r="B1276">
            <v>44967.445173611108</v>
          </cell>
          <cell r="F1276">
            <v>319</v>
          </cell>
        </row>
        <row r="1277">
          <cell r="A1277">
            <v>410</v>
          </cell>
          <cell r="B1277">
            <v>44967.488530092596</v>
          </cell>
          <cell r="F1277">
            <v>319</v>
          </cell>
        </row>
        <row r="1278">
          <cell r="A1278">
            <v>1200</v>
          </cell>
          <cell r="B1278">
            <v>44985.596250000002</v>
          </cell>
          <cell r="F1278">
            <v>319</v>
          </cell>
        </row>
        <row r="1279">
          <cell r="A1279">
            <v>2232</v>
          </cell>
          <cell r="B1279">
            <v>45015.721388888887</v>
          </cell>
          <cell r="F1279">
            <v>319</v>
          </cell>
        </row>
        <row r="1280">
          <cell r="A1280">
            <v>3599</v>
          </cell>
          <cell r="B1280">
            <v>45043.472581018519</v>
          </cell>
          <cell r="F1280">
            <v>319</v>
          </cell>
        </row>
        <row r="1281">
          <cell r="A1281">
            <v>5099</v>
          </cell>
          <cell r="B1281">
            <v>45075.669849537036</v>
          </cell>
          <cell r="F1281">
            <v>319</v>
          </cell>
        </row>
        <row r="1282">
          <cell r="A1282">
            <v>5132</v>
          </cell>
          <cell r="B1282">
            <v>45082.651678240742</v>
          </cell>
          <cell r="F1282">
            <v>319</v>
          </cell>
        </row>
        <row r="1283">
          <cell r="A1283">
            <v>6561</v>
          </cell>
          <cell r="B1283">
            <v>45105.885613425926</v>
          </cell>
          <cell r="F1283">
            <v>319</v>
          </cell>
        </row>
        <row r="1284">
          <cell r="A1284">
            <v>7685</v>
          </cell>
          <cell r="B1284">
            <v>45134.70385416667</v>
          </cell>
          <cell r="F1284">
            <v>319</v>
          </cell>
        </row>
        <row r="1285">
          <cell r="A1285">
            <v>9288</v>
          </cell>
          <cell r="B1285">
            <v>45168.61309027778</v>
          </cell>
          <cell r="F1285">
            <v>319</v>
          </cell>
        </row>
        <row r="1286">
          <cell r="A1286">
            <v>10767</v>
          </cell>
          <cell r="B1286">
            <v>45196.535520833335</v>
          </cell>
          <cell r="F1286">
            <v>319</v>
          </cell>
        </row>
        <row r="1287">
          <cell r="A1287">
            <v>13246</v>
          </cell>
          <cell r="B1287">
            <v>45229.615740740737</v>
          </cell>
          <cell r="F1287">
            <v>319</v>
          </cell>
        </row>
        <row r="1288">
          <cell r="A1288">
            <v>15766</v>
          </cell>
          <cell r="B1288">
            <v>45259.452696759261</v>
          </cell>
          <cell r="F1288">
            <v>319</v>
          </cell>
        </row>
        <row r="1289">
          <cell r="A1289">
            <v>16269</v>
          </cell>
          <cell r="B1289">
            <v>45287.423773148148</v>
          </cell>
          <cell r="F1289">
            <v>319</v>
          </cell>
        </row>
        <row r="1290">
          <cell r="A1290">
            <v>16423</v>
          </cell>
          <cell r="B1290">
            <v>45288.727511574078</v>
          </cell>
          <cell r="F1290">
            <v>319</v>
          </cell>
        </row>
        <row r="1291">
          <cell r="A1291">
            <v>407</v>
          </cell>
          <cell r="B1291">
            <v>44967.445173611108</v>
          </cell>
          <cell r="F1291">
            <v>319</v>
          </cell>
        </row>
        <row r="1292">
          <cell r="A1292">
            <v>410</v>
          </cell>
          <cell r="B1292">
            <v>44967.488530092596</v>
          </cell>
          <cell r="F1292">
            <v>319</v>
          </cell>
        </row>
        <row r="1293">
          <cell r="A1293">
            <v>1078</v>
          </cell>
          <cell r="B1293">
            <v>44979.55128472222</v>
          </cell>
          <cell r="F1293">
            <v>383</v>
          </cell>
        </row>
        <row r="1294">
          <cell r="A1294">
            <v>2188</v>
          </cell>
          <cell r="B1294">
            <v>45007.31659722222</v>
          </cell>
          <cell r="F1294">
            <v>76</v>
          </cell>
        </row>
        <row r="1295">
          <cell r="A1295">
            <v>15910</v>
          </cell>
          <cell r="B1295">
            <v>45279.716724537036</v>
          </cell>
          <cell r="F1295">
            <v>1354</v>
          </cell>
        </row>
        <row r="1296">
          <cell r="A1296">
            <v>3</v>
          </cell>
          <cell r="B1296">
            <v>44939</v>
          </cell>
          <cell r="F1296">
            <v>43</v>
          </cell>
        </row>
        <row r="1297">
          <cell r="A1297">
            <v>2</v>
          </cell>
          <cell r="B1297">
            <v>44939</v>
          </cell>
          <cell r="F1297">
            <v>42</v>
          </cell>
        </row>
        <row r="1298">
          <cell r="A1298">
            <v>1</v>
          </cell>
          <cell r="B1298">
            <v>44939</v>
          </cell>
          <cell r="F1298">
            <v>8</v>
          </cell>
        </row>
        <row r="1299">
          <cell r="A1299">
            <v>5</v>
          </cell>
          <cell r="B1299">
            <v>44942.659039351849</v>
          </cell>
          <cell r="F1299">
            <v>35</v>
          </cell>
        </row>
        <row r="1300">
          <cell r="A1300">
            <v>51</v>
          </cell>
          <cell r="B1300">
            <v>44949.595601851855</v>
          </cell>
          <cell r="F1300">
            <v>35</v>
          </cell>
        </row>
        <row r="1301">
          <cell r="A1301">
            <v>68</v>
          </cell>
          <cell r="B1301">
            <v>44953.48704861111</v>
          </cell>
          <cell r="F1301">
            <v>35</v>
          </cell>
        </row>
        <row r="1302">
          <cell r="A1302">
            <v>77</v>
          </cell>
          <cell r="B1302">
            <v>44956.454768518517</v>
          </cell>
          <cell r="F1302">
            <v>35</v>
          </cell>
        </row>
        <row r="1303">
          <cell r="A1303">
            <v>81</v>
          </cell>
          <cell r="B1303">
            <v>44957.565844907411</v>
          </cell>
          <cell r="F1303">
            <v>35</v>
          </cell>
        </row>
        <row r="1304">
          <cell r="A1304">
            <v>82</v>
          </cell>
          <cell r="B1304">
            <v>44957.567256944443</v>
          </cell>
          <cell r="F1304">
            <v>35</v>
          </cell>
        </row>
        <row r="1305">
          <cell r="A1305">
            <v>258</v>
          </cell>
          <cell r="B1305">
            <v>44959.59447916667</v>
          </cell>
          <cell r="F1305">
            <v>35</v>
          </cell>
        </row>
        <row r="1306">
          <cell r="A1306">
            <v>259</v>
          </cell>
          <cell r="B1306">
            <v>44959.595648148148</v>
          </cell>
          <cell r="F1306">
            <v>35</v>
          </cell>
        </row>
        <row r="1307">
          <cell r="A1307">
            <v>1182</v>
          </cell>
          <cell r="B1307">
            <v>44984.337245370371</v>
          </cell>
          <cell r="F1307">
            <v>35</v>
          </cell>
        </row>
        <row r="1308">
          <cell r="A1308">
            <v>1186</v>
          </cell>
          <cell r="B1308">
            <v>44984.563425925924</v>
          </cell>
          <cell r="F1308">
            <v>35</v>
          </cell>
        </row>
        <row r="1309">
          <cell r="A1309">
            <v>1187</v>
          </cell>
          <cell r="B1309">
            <v>44984.563773148147</v>
          </cell>
          <cell r="F1309">
            <v>35</v>
          </cell>
        </row>
        <row r="1310">
          <cell r="A1310">
            <v>1188</v>
          </cell>
          <cell r="B1310">
            <v>44984.564074074071</v>
          </cell>
          <cell r="F1310">
            <v>35</v>
          </cell>
        </row>
        <row r="1311">
          <cell r="A1311">
            <v>1204</v>
          </cell>
          <cell r="B1311">
            <v>44987.729409722226</v>
          </cell>
          <cell r="F1311">
            <v>35</v>
          </cell>
        </row>
        <row r="1312">
          <cell r="A1312">
            <v>1205</v>
          </cell>
          <cell r="B1312">
            <v>44987.729456018518</v>
          </cell>
          <cell r="F1312">
            <v>35</v>
          </cell>
        </row>
        <row r="1313">
          <cell r="A1313">
            <v>2089</v>
          </cell>
          <cell r="B1313">
            <v>45002.576678240737</v>
          </cell>
          <cell r="F1313">
            <v>35</v>
          </cell>
        </row>
        <row r="1314">
          <cell r="A1314">
            <v>2204</v>
          </cell>
          <cell r="B1314">
            <v>45007.723298611112</v>
          </cell>
          <cell r="F1314">
            <v>35</v>
          </cell>
        </row>
        <row r="1315">
          <cell r="A1315">
            <v>2227</v>
          </cell>
          <cell r="B1315">
            <v>45015.589560185188</v>
          </cell>
          <cell r="F1315">
            <v>35</v>
          </cell>
        </row>
        <row r="1316">
          <cell r="A1316">
            <v>2228</v>
          </cell>
          <cell r="B1316">
            <v>45015.590011574073</v>
          </cell>
          <cell r="F1316">
            <v>35</v>
          </cell>
        </row>
        <row r="1317">
          <cell r="A1317">
            <v>2229</v>
          </cell>
          <cell r="B1317">
            <v>45015.590486111112</v>
          </cell>
          <cell r="F1317">
            <v>35</v>
          </cell>
        </row>
        <row r="1318">
          <cell r="A1318">
            <v>2233</v>
          </cell>
          <cell r="B1318">
            <v>45016.353668981479</v>
          </cell>
          <cell r="F1318">
            <v>35</v>
          </cell>
        </row>
        <row r="1319">
          <cell r="A1319">
            <v>2261</v>
          </cell>
          <cell r="B1319">
            <v>45027.690555555557</v>
          </cell>
          <cell r="F1319">
            <v>35</v>
          </cell>
        </row>
        <row r="1320">
          <cell r="A1320">
            <v>3587</v>
          </cell>
          <cell r="B1320">
            <v>45040.731678240743</v>
          </cell>
          <cell r="F1320">
            <v>35</v>
          </cell>
        </row>
        <row r="1321">
          <cell r="A1321">
            <v>3604</v>
          </cell>
          <cell r="B1321">
            <v>45043.656388888892</v>
          </cell>
          <cell r="F1321">
            <v>35</v>
          </cell>
        </row>
        <row r="1322">
          <cell r="A1322">
            <v>3669</v>
          </cell>
          <cell r="B1322">
            <v>45049.739733796298</v>
          </cell>
          <cell r="F1322">
            <v>681</v>
          </cell>
        </row>
        <row r="1323">
          <cell r="A1323">
            <v>3753</v>
          </cell>
          <cell r="B1323">
            <v>45050.695949074077</v>
          </cell>
          <cell r="F1323">
            <v>35</v>
          </cell>
        </row>
        <row r="1324">
          <cell r="A1324">
            <v>3753</v>
          </cell>
          <cell r="B1324">
            <v>45050.695949074077</v>
          </cell>
          <cell r="F1324">
            <v>681</v>
          </cell>
        </row>
        <row r="1325">
          <cell r="A1325">
            <v>3756</v>
          </cell>
          <cell r="B1325">
            <v>45051.558252314811</v>
          </cell>
          <cell r="F1325">
            <v>681</v>
          </cell>
        </row>
        <row r="1326">
          <cell r="A1326">
            <v>4805</v>
          </cell>
          <cell r="B1326">
            <v>45057.411423611113</v>
          </cell>
          <cell r="F1326">
            <v>681</v>
          </cell>
        </row>
        <row r="1327">
          <cell r="A1327">
            <v>4867</v>
          </cell>
          <cell r="B1327">
            <v>45063.644594907404</v>
          </cell>
          <cell r="F1327">
            <v>681</v>
          </cell>
        </row>
        <row r="1328">
          <cell r="A1328">
            <v>5100</v>
          </cell>
          <cell r="B1328">
            <v>45076.307500000003</v>
          </cell>
          <cell r="F1328">
            <v>681</v>
          </cell>
        </row>
        <row r="1329">
          <cell r="A1329">
            <v>5101</v>
          </cell>
          <cell r="B1329">
            <v>45076.307951388888</v>
          </cell>
          <cell r="F1329">
            <v>681</v>
          </cell>
        </row>
        <row r="1330">
          <cell r="A1330">
            <v>5104</v>
          </cell>
          <cell r="B1330">
            <v>45076.734247685185</v>
          </cell>
          <cell r="F1330">
            <v>681</v>
          </cell>
        </row>
        <row r="1331">
          <cell r="A1331">
            <v>5133</v>
          </cell>
          <cell r="B1331">
            <v>45082.725081018521</v>
          </cell>
          <cell r="F1331">
            <v>681</v>
          </cell>
        </row>
        <row r="1332">
          <cell r="A1332">
            <v>6376</v>
          </cell>
          <cell r="B1332">
            <v>45097.566412037035</v>
          </cell>
          <cell r="F1332">
            <v>681</v>
          </cell>
        </row>
        <row r="1333">
          <cell r="A1333">
            <v>6531</v>
          </cell>
          <cell r="B1333">
            <v>45104.452268518522</v>
          </cell>
          <cell r="F1333">
            <v>681</v>
          </cell>
        </row>
        <row r="1334">
          <cell r="A1334">
            <v>6569</v>
          </cell>
          <cell r="B1334">
            <v>45107.493067129632</v>
          </cell>
          <cell r="F1334">
            <v>681</v>
          </cell>
        </row>
        <row r="1335">
          <cell r="A1335">
            <v>6572</v>
          </cell>
          <cell r="B1335">
            <v>45107.610393518517</v>
          </cell>
          <cell r="F1335">
            <v>681</v>
          </cell>
        </row>
        <row r="1336">
          <cell r="A1336">
            <v>6574</v>
          </cell>
          <cell r="B1336">
            <v>45111.318414351852</v>
          </cell>
          <cell r="F1336">
            <v>681</v>
          </cell>
        </row>
        <row r="1337">
          <cell r="A1337">
            <v>7644</v>
          </cell>
          <cell r="B1337">
            <v>45131.728796296295</v>
          </cell>
          <cell r="F1337">
            <v>681</v>
          </cell>
        </row>
        <row r="1338">
          <cell r="A1338">
            <v>7657</v>
          </cell>
          <cell r="B1338">
            <v>45132.593287037038</v>
          </cell>
          <cell r="F1338">
            <v>681</v>
          </cell>
        </row>
        <row r="1339">
          <cell r="A1339">
            <v>7689</v>
          </cell>
          <cell r="B1339">
            <v>45138.416087962964</v>
          </cell>
          <cell r="F1339">
            <v>1021</v>
          </cell>
        </row>
        <row r="1340">
          <cell r="A1340">
            <v>7690</v>
          </cell>
          <cell r="B1340">
            <v>45138.416458333333</v>
          </cell>
          <cell r="F1340">
            <v>681</v>
          </cell>
        </row>
        <row r="1341">
          <cell r="A1341">
            <v>7816</v>
          </cell>
          <cell r="B1341">
            <v>45140.356412037036</v>
          </cell>
          <cell r="F1341">
            <v>1021</v>
          </cell>
        </row>
        <row r="1342">
          <cell r="A1342">
            <v>7817</v>
          </cell>
          <cell r="B1342">
            <v>45140.585868055554</v>
          </cell>
          <cell r="F1342">
            <v>1021</v>
          </cell>
        </row>
        <row r="1343">
          <cell r="A1343">
            <v>8460</v>
          </cell>
          <cell r="B1343">
            <v>45155.359710648147</v>
          </cell>
          <cell r="F1343">
            <v>1021</v>
          </cell>
        </row>
        <row r="1344">
          <cell r="A1344">
            <v>9271</v>
          </cell>
          <cell r="B1344">
            <v>45167.724178240744</v>
          </cell>
          <cell r="F1344">
            <v>1021</v>
          </cell>
        </row>
        <row r="1345">
          <cell r="A1345">
            <v>9273</v>
          </cell>
          <cell r="B1345">
            <v>45167.726759259262</v>
          </cell>
          <cell r="F1345">
            <v>681</v>
          </cell>
        </row>
        <row r="1346">
          <cell r="A1346">
            <v>9273</v>
          </cell>
          <cell r="B1346">
            <v>45167.726759259262</v>
          </cell>
          <cell r="F1346">
            <v>1021</v>
          </cell>
        </row>
        <row r="1347">
          <cell r="A1347">
            <v>9274</v>
          </cell>
          <cell r="B1347">
            <v>45167.726921296293</v>
          </cell>
          <cell r="F1347">
            <v>681</v>
          </cell>
        </row>
        <row r="1348">
          <cell r="A1348">
            <v>9289</v>
          </cell>
          <cell r="B1348">
            <v>45168.613530092596</v>
          </cell>
          <cell r="F1348">
            <v>1021</v>
          </cell>
        </row>
        <row r="1349">
          <cell r="A1349">
            <v>9292</v>
          </cell>
          <cell r="B1349">
            <v>45169</v>
          </cell>
          <cell r="F1349">
            <v>1021</v>
          </cell>
        </row>
        <row r="1350">
          <cell r="A1350">
            <v>10613</v>
          </cell>
          <cell r="B1350">
            <v>45184.616712962961</v>
          </cell>
          <cell r="F1350">
            <v>1021</v>
          </cell>
        </row>
        <row r="1351">
          <cell r="A1351">
            <v>10768</v>
          </cell>
          <cell r="B1351">
            <v>45196.536122685182</v>
          </cell>
          <cell r="F1351">
            <v>1021</v>
          </cell>
        </row>
        <row r="1352">
          <cell r="A1352">
            <v>10769</v>
          </cell>
          <cell r="B1352">
            <v>45196.536493055559</v>
          </cell>
          <cell r="F1352">
            <v>1021</v>
          </cell>
        </row>
        <row r="1353">
          <cell r="A1353">
            <v>10770</v>
          </cell>
          <cell r="B1353">
            <v>45196.536678240744</v>
          </cell>
          <cell r="F1353">
            <v>1021</v>
          </cell>
        </row>
        <row r="1354">
          <cell r="A1354">
            <v>10775</v>
          </cell>
          <cell r="B1354">
            <v>45203.32980324074</v>
          </cell>
          <cell r="F1354">
            <v>1021</v>
          </cell>
        </row>
        <row r="1355">
          <cell r="A1355">
            <v>10776</v>
          </cell>
          <cell r="B1355">
            <v>45203.330613425926</v>
          </cell>
          <cell r="F1355">
            <v>1021</v>
          </cell>
        </row>
        <row r="1356">
          <cell r="A1356">
            <v>11784</v>
          </cell>
          <cell r="B1356">
            <v>45216.439942129633</v>
          </cell>
          <cell r="F1356">
            <v>1021</v>
          </cell>
        </row>
        <row r="1357">
          <cell r="A1357">
            <v>12275</v>
          </cell>
          <cell r="B1357">
            <v>45222.550821759258</v>
          </cell>
          <cell r="F1357">
            <v>1021</v>
          </cell>
        </row>
        <row r="1358">
          <cell r="A1358">
            <v>13247</v>
          </cell>
          <cell r="B1358">
            <v>45229.616076388891</v>
          </cell>
          <cell r="F1358">
            <v>1021</v>
          </cell>
        </row>
        <row r="1359">
          <cell r="A1359">
            <v>13248</v>
          </cell>
          <cell r="B1359">
            <v>45229.616238425922</v>
          </cell>
          <cell r="F1359">
            <v>1021</v>
          </cell>
        </row>
        <row r="1360">
          <cell r="A1360">
            <v>13249</v>
          </cell>
          <cell r="B1360">
            <v>45229.616400462961</v>
          </cell>
          <cell r="F1360">
            <v>1021</v>
          </cell>
        </row>
        <row r="1361">
          <cell r="A1361">
            <v>13250</v>
          </cell>
          <cell r="B1361">
            <v>45229.616724537038</v>
          </cell>
          <cell r="F1361">
            <v>1021</v>
          </cell>
        </row>
        <row r="1362">
          <cell r="A1362">
            <v>13252</v>
          </cell>
          <cell r="B1362">
            <v>45229.617997685185</v>
          </cell>
          <cell r="F1362">
            <v>1021</v>
          </cell>
        </row>
        <row r="1363">
          <cell r="A1363">
            <v>13263</v>
          </cell>
          <cell r="B1363">
            <v>45230.439155092594</v>
          </cell>
          <cell r="F1363">
            <v>1021</v>
          </cell>
        </row>
        <row r="1364">
          <cell r="A1364">
            <v>15608</v>
          </cell>
          <cell r="B1364">
            <v>45246.622407407405</v>
          </cell>
          <cell r="F1364">
            <v>1021</v>
          </cell>
        </row>
        <row r="1365">
          <cell r="A1365">
            <v>15765</v>
          </cell>
          <cell r="B1365">
            <v>45258.734016203707</v>
          </cell>
          <cell r="F1365">
            <v>1021</v>
          </cell>
        </row>
        <row r="1366">
          <cell r="A1366">
            <v>407</v>
          </cell>
          <cell r="B1366">
            <v>44967.445173611108</v>
          </cell>
          <cell r="F1366">
            <v>319</v>
          </cell>
        </row>
        <row r="1367">
          <cell r="A1367">
            <v>410</v>
          </cell>
          <cell r="B1367">
            <v>44967.488530092596</v>
          </cell>
          <cell r="F1367">
            <v>319</v>
          </cell>
        </row>
        <row r="1368">
          <cell r="A1368">
            <v>1200</v>
          </cell>
          <cell r="B1368">
            <v>44985.596250000002</v>
          </cell>
          <cell r="F1368">
            <v>319</v>
          </cell>
        </row>
        <row r="1369">
          <cell r="A1369">
            <v>2232</v>
          </cell>
          <cell r="B1369">
            <v>45015.721388888887</v>
          </cell>
          <cell r="F1369">
            <v>319</v>
          </cell>
        </row>
        <row r="1370">
          <cell r="A1370">
            <v>3599</v>
          </cell>
          <cell r="B1370">
            <v>45043.472581018519</v>
          </cell>
          <cell r="F1370">
            <v>319</v>
          </cell>
        </row>
        <row r="1371">
          <cell r="A1371">
            <v>5099</v>
          </cell>
          <cell r="B1371">
            <v>45075.669849537036</v>
          </cell>
          <cell r="F1371">
            <v>319</v>
          </cell>
        </row>
        <row r="1372">
          <cell r="A1372">
            <v>5132</v>
          </cell>
          <cell r="B1372">
            <v>45082.651678240742</v>
          </cell>
          <cell r="F1372">
            <v>319</v>
          </cell>
        </row>
        <row r="1373">
          <cell r="A1373">
            <v>6561</v>
          </cell>
          <cell r="B1373">
            <v>45105.885613425926</v>
          </cell>
          <cell r="F1373">
            <v>319</v>
          </cell>
        </row>
        <row r="1374">
          <cell r="A1374">
            <v>7685</v>
          </cell>
          <cell r="B1374">
            <v>45134.70385416667</v>
          </cell>
          <cell r="F1374">
            <v>319</v>
          </cell>
        </row>
        <row r="1375">
          <cell r="A1375">
            <v>9288</v>
          </cell>
          <cell r="B1375">
            <v>45168.61309027778</v>
          </cell>
          <cell r="F1375">
            <v>319</v>
          </cell>
        </row>
        <row r="1376">
          <cell r="A1376">
            <v>10767</v>
          </cell>
          <cell r="B1376">
            <v>45196.535520833335</v>
          </cell>
          <cell r="F1376">
            <v>319</v>
          </cell>
        </row>
        <row r="1377">
          <cell r="A1377">
            <v>13246</v>
          </cell>
          <cell r="B1377">
            <v>45229.615740740737</v>
          </cell>
          <cell r="F1377">
            <v>319</v>
          </cell>
        </row>
        <row r="1378">
          <cell r="A1378">
            <v>15766</v>
          </cell>
          <cell r="B1378">
            <v>45259.452696759261</v>
          </cell>
          <cell r="F1378">
            <v>319</v>
          </cell>
        </row>
        <row r="1379">
          <cell r="A1379">
            <v>16269</v>
          </cell>
          <cell r="B1379">
            <v>45287.423773148148</v>
          </cell>
          <cell r="F1379">
            <v>319</v>
          </cell>
        </row>
        <row r="1380">
          <cell r="A1380">
            <v>16423</v>
          </cell>
          <cell r="B1380">
            <v>45288.727511574078</v>
          </cell>
          <cell r="F1380">
            <v>319</v>
          </cell>
        </row>
        <row r="1381">
          <cell r="A1381">
            <v>13</v>
          </cell>
          <cell r="B1381">
            <v>44943.492175925923</v>
          </cell>
          <cell r="F1381">
            <v>18</v>
          </cell>
        </row>
        <row r="1382">
          <cell r="A1382">
            <v>18</v>
          </cell>
          <cell r="B1382">
            <v>44944.38622685185</v>
          </cell>
          <cell r="F1382">
            <v>20</v>
          </cell>
        </row>
        <row r="1383">
          <cell r="A1383">
            <v>27</v>
          </cell>
          <cell r="B1383">
            <v>44946.355451388888</v>
          </cell>
          <cell r="F1383">
            <v>39</v>
          </cell>
        </row>
        <row r="1384">
          <cell r="A1384">
            <v>30</v>
          </cell>
          <cell r="B1384">
            <v>44946.358391203707</v>
          </cell>
          <cell r="F1384">
            <v>48</v>
          </cell>
        </row>
        <row r="1385">
          <cell r="A1385">
            <v>43</v>
          </cell>
          <cell r="B1385">
            <v>44949.363981481481</v>
          </cell>
          <cell r="F1385">
            <v>17</v>
          </cell>
        </row>
        <row r="1386">
          <cell r="A1386">
            <v>85</v>
          </cell>
          <cell r="B1386">
            <v>44958.421319444446</v>
          </cell>
          <cell r="F1386">
            <v>284</v>
          </cell>
        </row>
        <row r="1387">
          <cell r="A1387">
            <v>86</v>
          </cell>
          <cell r="B1387">
            <v>44958.421342592592</v>
          </cell>
          <cell r="F1387">
            <v>81</v>
          </cell>
        </row>
        <row r="1388">
          <cell r="A1388">
            <v>87</v>
          </cell>
          <cell r="B1388">
            <v>44958.421365740738</v>
          </cell>
          <cell r="F1388">
            <v>84</v>
          </cell>
        </row>
        <row r="1389">
          <cell r="A1389">
            <v>88</v>
          </cell>
          <cell r="B1389">
            <v>44958.421377314815</v>
          </cell>
          <cell r="F1389">
            <v>80</v>
          </cell>
        </row>
        <row r="1390">
          <cell r="A1390">
            <v>89</v>
          </cell>
          <cell r="B1390">
            <v>44958.421400462961</v>
          </cell>
          <cell r="F1390">
            <v>86</v>
          </cell>
        </row>
        <row r="1391">
          <cell r="A1391">
            <v>90</v>
          </cell>
          <cell r="B1391">
            <v>44958.421423611115</v>
          </cell>
          <cell r="F1391">
            <v>82</v>
          </cell>
        </row>
        <row r="1392">
          <cell r="A1392">
            <v>91</v>
          </cell>
          <cell r="B1392">
            <v>44958.453344907408</v>
          </cell>
          <cell r="F1392">
            <v>85</v>
          </cell>
        </row>
        <row r="1393">
          <cell r="A1393">
            <v>92</v>
          </cell>
          <cell r="B1393">
            <v>44958.454826388886</v>
          </cell>
          <cell r="F1393">
            <v>83</v>
          </cell>
        </row>
        <row r="1394">
          <cell r="A1394">
            <v>193</v>
          </cell>
          <cell r="B1394">
            <v>44958.741412037038</v>
          </cell>
          <cell r="F1394">
            <v>80</v>
          </cell>
        </row>
        <row r="1395">
          <cell r="A1395">
            <v>308</v>
          </cell>
          <cell r="B1395">
            <v>44963.58390046296</v>
          </cell>
          <cell r="F1395">
            <v>312</v>
          </cell>
        </row>
        <row r="1396">
          <cell r="A1396">
            <v>402</v>
          </cell>
          <cell r="B1396">
            <v>44965.327418981484</v>
          </cell>
          <cell r="F1396">
            <v>321</v>
          </cell>
        </row>
        <row r="1397">
          <cell r="A1397">
            <v>1028</v>
          </cell>
          <cell r="B1397">
            <v>44970.653807870367</v>
          </cell>
          <cell r="F1397">
            <v>322</v>
          </cell>
        </row>
        <row r="1398">
          <cell r="A1398">
            <v>1211</v>
          </cell>
          <cell r="B1398">
            <v>44992.31858796296</v>
          </cell>
          <cell r="F1398">
            <v>356</v>
          </cell>
        </row>
        <row r="1399">
          <cell r="A1399">
            <v>3601</v>
          </cell>
          <cell r="B1399">
            <v>45043.47452546296</v>
          </cell>
          <cell r="F1399">
            <v>402</v>
          </cell>
        </row>
        <row r="1400">
          <cell r="A1400">
            <v>3602</v>
          </cell>
          <cell r="B1400">
            <v>45043.577384259261</v>
          </cell>
          <cell r="F1400">
            <v>455</v>
          </cell>
        </row>
        <row r="1401">
          <cell r="A1401">
            <v>3755</v>
          </cell>
          <cell r="B1401">
            <v>45051.558240740742</v>
          </cell>
          <cell r="F1401">
            <v>635</v>
          </cell>
        </row>
        <row r="1402">
          <cell r="A1402">
            <v>3757</v>
          </cell>
          <cell r="B1402">
            <v>45051.558275462965</v>
          </cell>
          <cell r="F1402">
            <v>625</v>
          </cell>
        </row>
        <row r="1403">
          <cell r="A1403">
            <v>3764</v>
          </cell>
          <cell r="B1403">
            <v>45051.661469907405</v>
          </cell>
          <cell r="F1403">
            <v>651</v>
          </cell>
        </row>
        <row r="1404">
          <cell r="A1404">
            <v>4832</v>
          </cell>
          <cell r="B1404">
            <v>45058.684583333335</v>
          </cell>
          <cell r="F1404">
            <v>400</v>
          </cell>
        </row>
        <row r="1405">
          <cell r="A1405">
            <v>4841</v>
          </cell>
          <cell r="B1405">
            <v>45061.622986111113</v>
          </cell>
          <cell r="F1405">
            <v>632</v>
          </cell>
        </row>
        <row r="1406">
          <cell r="A1406">
            <v>4843</v>
          </cell>
          <cell r="B1406">
            <v>45061.624155092592</v>
          </cell>
          <cell r="F1406">
            <v>634</v>
          </cell>
        </row>
        <row r="1407">
          <cell r="A1407">
            <v>4847</v>
          </cell>
          <cell r="B1407">
            <v>45062.481678240743</v>
          </cell>
          <cell r="F1407">
            <v>649</v>
          </cell>
        </row>
        <row r="1408">
          <cell r="A1408">
            <v>4851</v>
          </cell>
          <cell r="B1408">
            <v>45062.48940972222</v>
          </cell>
          <cell r="F1408">
            <v>647</v>
          </cell>
        </row>
        <row r="1409">
          <cell r="A1409">
            <v>4856</v>
          </cell>
          <cell r="B1409">
            <v>45062.57949074074</v>
          </cell>
          <cell r="F1409">
            <v>646</v>
          </cell>
        </row>
        <row r="1410">
          <cell r="A1410">
            <v>4857</v>
          </cell>
          <cell r="B1410">
            <v>45062.579953703702</v>
          </cell>
          <cell r="F1410">
            <v>653</v>
          </cell>
        </row>
        <row r="1411">
          <cell r="A1411">
            <v>4858</v>
          </cell>
          <cell r="B1411">
            <v>45062.580428240741</v>
          </cell>
          <cell r="F1411">
            <v>624</v>
          </cell>
        </row>
        <row r="1412">
          <cell r="A1412">
            <v>4861</v>
          </cell>
          <cell r="B1412">
            <v>45062.58902777778</v>
          </cell>
          <cell r="F1412">
            <v>652</v>
          </cell>
        </row>
        <row r="1413">
          <cell r="A1413">
            <v>4863</v>
          </cell>
          <cell r="B1413">
            <v>45062.60633101852</v>
          </cell>
          <cell r="F1413">
            <v>622</v>
          </cell>
        </row>
        <row r="1414">
          <cell r="A1414">
            <v>4864</v>
          </cell>
          <cell r="B1414">
            <v>45062.614745370367</v>
          </cell>
          <cell r="F1414">
            <v>627</v>
          </cell>
        </row>
        <row r="1415">
          <cell r="A1415">
            <v>5072</v>
          </cell>
          <cell r="B1415">
            <v>45070.461030092592</v>
          </cell>
          <cell r="F1415">
            <v>628</v>
          </cell>
        </row>
        <row r="1416">
          <cell r="A1416">
            <v>5073</v>
          </cell>
          <cell r="B1416">
            <v>45070.461354166669</v>
          </cell>
          <cell r="F1416">
            <v>755</v>
          </cell>
        </row>
        <row r="1417">
          <cell r="A1417">
            <v>5086</v>
          </cell>
          <cell r="B1417">
            <v>45072.895057870373</v>
          </cell>
          <cell r="F1417">
            <v>783</v>
          </cell>
        </row>
        <row r="1418">
          <cell r="A1418">
            <v>5144</v>
          </cell>
          <cell r="B1418">
            <v>45083.562291666669</v>
          </cell>
          <cell r="F1418">
            <v>699</v>
          </cell>
        </row>
        <row r="1419">
          <cell r="A1419">
            <v>5890</v>
          </cell>
          <cell r="B1419">
            <v>45085.635000000002</v>
          </cell>
          <cell r="F1419">
            <v>846</v>
          </cell>
        </row>
        <row r="1420">
          <cell r="A1420">
            <v>6453</v>
          </cell>
          <cell r="B1420">
            <v>45099.714884259258</v>
          </cell>
          <cell r="F1420">
            <v>894</v>
          </cell>
        </row>
        <row r="1421">
          <cell r="A1421">
            <v>6547</v>
          </cell>
          <cell r="B1421">
            <v>45105.601689814815</v>
          </cell>
          <cell r="F1421">
            <v>682</v>
          </cell>
        </row>
        <row r="1422">
          <cell r="A1422">
            <v>6555</v>
          </cell>
          <cell r="B1422">
            <v>45105.654085648152</v>
          </cell>
          <cell r="F1422">
            <v>754</v>
          </cell>
        </row>
        <row r="1423">
          <cell r="A1423">
            <v>6579</v>
          </cell>
          <cell r="B1423">
            <v>45111.645694444444</v>
          </cell>
          <cell r="F1423">
            <v>650</v>
          </cell>
        </row>
        <row r="1424">
          <cell r="A1424">
            <v>7581</v>
          </cell>
          <cell r="B1424">
            <v>45118.570462962962</v>
          </cell>
          <cell r="F1424">
            <v>648</v>
          </cell>
        </row>
        <row r="1425">
          <cell r="A1425">
            <v>8307</v>
          </cell>
          <cell r="B1425">
            <v>45142.370659722219</v>
          </cell>
          <cell r="F1425">
            <v>943</v>
          </cell>
        </row>
        <row r="1426">
          <cell r="A1426">
            <v>8477</v>
          </cell>
          <cell r="B1426">
            <v>45160.371724537035</v>
          </cell>
          <cell r="F1426">
            <v>1018</v>
          </cell>
        </row>
        <row r="1427">
          <cell r="A1427">
            <v>9269</v>
          </cell>
          <cell r="B1427">
            <v>45167.722800925927</v>
          </cell>
          <cell r="F1427">
            <v>1022</v>
          </cell>
        </row>
        <row r="1428">
          <cell r="A1428">
            <v>10281</v>
          </cell>
          <cell r="B1428">
            <v>45176.577314814815</v>
          </cell>
          <cell r="F1428">
            <v>1102</v>
          </cell>
        </row>
        <row r="1429">
          <cell r="A1429">
            <v>12867</v>
          </cell>
          <cell r="B1429">
            <v>45223.331793981481</v>
          </cell>
          <cell r="F1429">
            <v>1175</v>
          </cell>
        </row>
        <row r="1430">
          <cell r="A1430">
            <v>12868</v>
          </cell>
          <cell r="B1430">
            <v>45223.332928240743</v>
          </cell>
          <cell r="F1430">
            <v>1174</v>
          </cell>
        </row>
        <row r="1431">
          <cell r="A1431">
            <v>15602</v>
          </cell>
          <cell r="B1431">
            <v>45246.317199074074</v>
          </cell>
          <cell r="F1431">
            <v>1297</v>
          </cell>
        </row>
        <row r="1432">
          <cell r="A1432">
            <v>15604</v>
          </cell>
          <cell r="B1432">
            <v>45246.318009259259</v>
          </cell>
          <cell r="F1432">
            <v>1295</v>
          </cell>
        </row>
        <row r="1433">
          <cell r="A1433">
            <v>15610</v>
          </cell>
          <cell r="B1433">
            <v>45246.736631944441</v>
          </cell>
          <cell r="F1433">
            <v>1298</v>
          </cell>
        </row>
        <row r="1434">
          <cell r="A1434">
            <v>1073</v>
          </cell>
          <cell r="B1434">
            <v>44978.550104166665</v>
          </cell>
          <cell r="F1434">
            <v>390</v>
          </cell>
        </row>
        <row r="1435">
          <cell r="A1435">
            <v>1202</v>
          </cell>
          <cell r="B1435">
            <v>44987.317013888889</v>
          </cell>
          <cell r="F1435">
            <v>401</v>
          </cell>
        </row>
        <row r="1436">
          <cell r="A1436">
            <v>1207</v>
          </cell>
          <cell r="B1436">
            <v>44988.360810185186</v>
          </cell>
          <cell r="F1436">
            <v>367</v>
          </cell>
        </row>
        <row r="1437">
          <cell r="A1437">
            <v>2078</v>
          </cell>
          <cell r="B1437">
            <v>44999.603819444441</v>
          </cell>
          <cell r="F1437">
            <v>442</v>
          </cell>
        </row>
        <row r="1438">
          <cell r="A1438">
            <v>3258</v>
          </cell>
          <cell r="B1438">
            <v>45036.315266203703</v>
          </cell>
          <cell r="F1438">
            <v>539</v>
          </cell>
        </row>
        <row r="1439">
          <cell r="A1439">
            <v>3761</v>
          </cell>
          <cell r="B1439">
            <v>45051.638784722221</v>
          </cell>
          <cell r="F1439">
            <v>677</v>
          </cell>
        </row>
        <row r="1440">
          <cell r="A1440">
            <v>8453</v>
          </cell>
          <cell r="B1440">
            <v>45152.388483796298</v>
          </cell>
          <cell r="F1440">
            <v>1035</v>
          </cell>
        </row>
        <row r="1441">
          <cell r="A1441">
            <v>10287</v>
          </cell>
          <cell r="B1441">
            <v>45181.496331018519</v>
          </cell>
          <cell r="F1441">
            <v>1095</v>
          </cell>
        </row>
        <row r="1442">
          <cell r="A1442">
            <v>10614</v>
          </cell>
          <cell r="B1442">
            <v>45184.6174537037</v>
          </cell>
          <cell r="F1442">
            <v>1105</v>
          </cell>
        </row>
        <row r="1443">
          <cell r="A1443">
            <v>10773</v>
          </cell>
          <cell r="B1443">
            <v>45202.631863425922</v>
          </cell>
          <cell r="F1443">
            <v>1129</v>
          </cell>
        </row>
        <row r="1444">
          <cell r="A1444">
            <v>11882</v>
          </cell>
          <cell r="B1444">
            <v>45219.634594907409</v>
          </cell>
          <cell r="F1444">
            <v>1185</v>
          </cell>
        </row>
        <row r="1445">
          <cell r="A1445">
            <v>15741</v>
          </cell>
          <cell r="B1445">
            <v>45251.72115740741</v>
          </cell>
          <cell r="F1445">
            <v>1327</v>
          </cell>
        </row>
        <row r="1446">
          <cell r="A1446">
            <v>75</v>
          </cell>
          <cell r="B1446">
            <v>44954.556886574072</v>
          </cell>
          <cell r="F1446">
            <v>51</v>
          </cell>
        </row>
        <row r="1447">
          <cell r="A1447">
            <v>285</v>
          </cell>
          <cell r="B1447">
            <v>44960</v>
          </cell>
          <cell r="F1447">
            <v>51</v>
          </cell>
        </row>
        <row r="1448">
          <cell r="A1448">
            <v>286</v>
          </cell>
          <cell r="B1448">
            <v>44960</v>
          </cell>
          <cell r="F1448">
            <v>51</v>
          </cell>
        </row>
        <row r="1449">
          <cell r="A1449">
            <v>287</v>
          </cell>
          <cell r="B1449">
            <v>44960</v>
          </cell>
          <cell r="F1449">
            <v>51</v>
          </cell>
        </row>
        <row r="1450">
          <cell r="A1450">
            <v>288</v>
          </cell>
          <cell r="B1450">
            <v>44960</v>
          </cell>
          <cell r="F1450">
            <v>51</v>
          </cell>
        </row>
        <row r="1451">
          <cell r="A1451">
            <v>1088</v>
          </cell>
          <cell r="B1451">
            <v>44981</v>
          </cell>
          <cell r="F1451">
            <v>384</v>
          </cell>
        </row>
        <row r="1452">
          <cell r="A1452">
            <v>1089</v>
          </cell>
          <cell r="B1452">
            <v>44981</v>
          </cell>
          <cell r="F1452">
            <v>384</v>
          </cell>
        </row>
        <row r="1453">
          <cell r="A1453">
            <v>1090</v>
          </cell>
          <cell r="B1453">
            <v>44981</v>
          </cell>
          <cell r="F1453">
            <v>384</v>
          </cell>
        </row>
        <row r="1454">
          <cell r="A1454">
            <v>1091</v>
          </cell>
          <cell r="B1454">
            <v>44981</v>
          </cell>
          <cell r="F1454">
            <v>384</v>
          </cell>
        </row>
        <row r="1455">
          <cell r="A1455">
            <v>1092</v>
          </cell>
          <cell r="B1455">
            <v>44981</v>
          </cell>
          <cell r="F1455">
            <v>384</v>
          </cell>
        </row>
        <row r="1456">
          <cell r="A1456">
            <v>1093</v>
          </cell>
          <cell r="B1456">
            <v>44981</v>
          </cell>
          <cell r="F1456">
            <v>384</v>
          </cell>
        </row>
        <row r="1457">
          <cell r="A1457">
            <v>1094</v>
          </cell>
          <cell r="B1457">
            <v>44981</v>
          </cell>
          <cell r="F1457">
            <v>384</v>
          </cell>
        </row>
        <row r="1458">
          <cell r="A1458">
            <v>1095</v>
          </cell>
          <cell r="B1458">
            <v>44981</v>
          </cell>
          <cell r="F1458">
            <v>384</v>
          </cell>
        </row>
        <row r="1459">
          <cell r="A1459">
            <v>1096</v>
          </cell>
          <cell r="B1459">
            <v>44981</v>
          </cell>
          <cell r="F1459">
            <v>384</v>
          </cell>
        </row>
        <row r="1460">
          <cell r="A1460">
            <v>1097</v>
          </cell>
          <cell r="B1460">
            <v>44981</v>
          </cell>
          <cell r="F1460">
            <v>384</v>
          </cell>
        </row>
        <row r="1461">
          <cell r="A1461">
            <v>1098</v>
          </cell>
          <cell r="B1461">
            <v>44981</v>
          </cell>
          <cell r="F1461">
            <v>384</v>
          </cell>
        </row>
        <row r="1462">
          <cell r="A1462">
            <v>1099</v>
          </cell>
          <cell r="B1462">
            <v>44981</v>
          </cell>
          <cell r="F1462">
            <v>384</v>
          </cell>
        </row>
        <row r="1463">
          <cell r="A1463">
            <v>1100</v>
          </cell>
          <cell r="B1463">
            <v>44981</v>
          </cell>
          <cell r="F1463">
            <v>384</v>
          </cell>
        </row>
        <row r="1464">
          <cell r="A1464">
            <v>1101</v>
          </cell>
          <cell r="B1464">
            <v>44981</v>
          </cell>
          <cell r="F1464">
            <v>384</v>
          </cell>
        </row>
        <row r="1465">
          <cell r="A1465">
            <v>1102</v>
          </cell>
          <cell r="B1465">
            <v>44981</v>
          </cell>
          <cell r="F1465">
            <v>384</v>
          </cell>
        </row>
        <row r="1466">
          <cell r="A1466">
            <v>1103</v>
          </cell>
          <cell r="B1466">
            <v>44981</v>
          </cell>
          <cell r="F1466">
            <v>384</v>
          </cell>
        </row>
        <row r="1467">
          <cell r="A1467">
            <v>1104</v>
          </cell>
          <cell r="B1467">
            <v>44981</v>
          </cell>
          <cell r="F1467">
            <v>384</v>
          </cell>
        </row>
        <row r="1468">
          <cell r="A1468">
            <v>1105</v>
          </cell>
          <cell r="B1468">
            <v>44981</v>
          </cell>
          <cell r="F1468">
            <v>384</v>
          </cell>
        </row>
        <row r="1469">
          <cell r="A1469">
            <v>1106</v>
          </cell>
          <cell r="B1469">
            <v>44981</v>
          </cell>
          <cell r="F1469">
            <v>384</v>
          </cell>
        </row>
        <row r="1470">
          <cell r="A1470">
            <v>1107</v>
          </cell>
          <cell r="B1470">
            <v>44981</v>
          </cell>
          <cell r="F1470">
            <v>384</v>
          </cell>
        </row>
        <row r="1471">
          <cell r="A1471">
            <v>1108</v>
          </cell>
          <cell r="B1471">
            <v>44981</v>
          </cell>
          <cell r="F1471">
            <v>384</v>
          </cell>
        </row>
        <row r="1472">
          <cell r="A1472">
            <v>1109</v>
          </cell>
          <cell r="B1472">
            <v>44981</v>
          </cell>
          <cell r="F1472">
            <v>384</v>
          </cell>
        </row>
        <row r="1473">
          <cell r="A1473">
            <v>1110</v>
          </cell>
          <cell r="B1473">
            <v>44981</v>
          </cell>
          <cell r="F1473">
            <v>384</v>
          </cell>
        </row>
        <row r="1474">
          <cell r="A1474">
            <v>1111</v>
          </cell>
          <cell r="B1474">
            <v>44981</v>
          </cell>
          <cell r="F1474">
            <v>384</v>
          </cell>
        </row>
        <row r="1475">
          <cell r="A1475">
            <v>1112</v>
          </cell>
          <cell r="B1475">
            <v>44981</v>
          </cell>
          <cell r="F1475">
            <v>384</v>
          </cell>
        </row>
        <row r="1476">
          <cell r="A1476">
            <v>1113</v>
          </cell>
          <cell r="B1476">
            <v>44981</v>
          </cell>
          <cell r="F1476">
            <v>384</v>
          </cell>
        </row>
        <row r="1477">
          <cell r="A1477">
            <v>1114</v>
          </cell>
          <cell r="B1477">
            <v>44981</v>
          </cell>
          <cell r="F1477">
            <v>384</v>
          </cell>
        </row>
        <row r="1478">
          <cell r="A1478">
            <v>1115</v>
          </cell>
          <cell r="B1478">
            <v>44981</v>
          </cell>
          <cell r="F1478">
            <v>384</v>
          </cell>
        </row>
        <row r="1479">
          <cell r="A1479">
            <v>1116</v>
          </cell>
          <cell r="B1479">
            <v>44981</v>
          </cell>
          <cell r="F1479">
            <v>384</v>
          </cell>
        </row>
        <row r="1480">
          <cell r="A1480">
            <v>1117</v>
          </cell>
          <cell r="B1480">
            <v>44981</v>
          </cell>
          <cell r="F1480">
            <v>384</v>
          </cell>
        </row>
        <row r="1481">
          <cell r="A1481">
            <v>1118</v>
          </cell>
          <cell r="B1481">
            <v>44981</v>
          </cell>
          <cell r="F1481">
            <v>384</v>
          </cell>
        </row>
        <row r="1482">
          <cell r="A1482">
            <v>1119</v>
          </cell>
          <cell r="B1482">
            <v>44981</v>
          </cell>
          <cell r="F1482">
            <v>384</v>
          </cell>
        </row>
        <row r="1483">
          <cell r="A1483">
            <v>1120</v>
          </cell>
          <cell r="B1483">
            <v>44981</v>
          </cell>
          <cell r="F1483">
            <v>384</v>
          </cell>
        </row>
        <row r="1484">
          <cell r="A1484">
            <v>1121</v>
          </cell>
          <cell r="B1484">
            <v>44981</v>
          </cell>
          <cell r="F1484">
            <v>384</v>
          </cell>
        </row>
        <row r="1485">
          <cell r="A1485">
            <v>1122</v>
          </cell>
          <cell r="B1485">
            <v>44981</v>
          </cell>
          <cell r="F1485">
            <v>384</v>
          </cell>
        </row>
        <row r="1486">
          <cell r="A1486">
            <v>1123</v>
          </cell>
          <cell r="B1486">
            <v>44981</v>
          </cell>
          <cell r="F1486">
            <v>384</v>
          </cell>
        </row>
        <row r="1487">
          <cell r="A1487">
            <v>1124</v>
          </cell>
          <cell r="B1487">
            <v>44981</v>
          </cell>
          <cell r="F1487">
            <v>384</v>
          </cell>
        </row>
        <row r="1488">
          <cell r="A1488">
            <v>1125</v>
          </cell>
          <cell r="B1488">
            <v>44981</v>
          </cell>
          <cell r="F1488">
            <v>384</v>
          </cell>
        </row>
        <row r="1489">
          <cell r="A1489">
            <v>1126</v>
          </cell>
          <cell r="B1489">
            <v>44981</v>
          </cell>
          <cell r="F1489">
            <v>384</v>
          </cell>
        </row>
        <row r="1490">
          <cell r="A1490">
            <v>1127</v>
          </cell>
          <cell r="B1490">
            <v>44981</v>
          </cell>
          <cell r="F1490">
            <v>384</v>
          </cell>
        </row>
        <row r="1491">
          <cell r="A1491">
            <v>1128</v>
          </cell>
          <cell r="B1491">
            <v>44981</v>
          </cell>
          <cell r="F1491">
            <v>384</v>
          </cell>
        </row>
        <row r="1492">
          <cell r="A1492">
            <v>1129</v>
          </cell>
          <cell r="B1492">
            <v>44981</v>
          </cell>
          <cell r="F1492">
            <v>384</v>
          </cell>
        </row>
        <row r="1493">
          <cell r="A1493">
            <v>1130</v>
          </cell>
          <cell r="B1493">
            <v>44981</v>
          </cell>
          <cell r="F1493">
            <v>384</v>
          </cell>
        </row>
        <row r="1494">
          <cell r="A1494">
            <v>1131</v>
          </cell>
          <cell r="B1494">
            <v>44981</v>
          </cell>
          <cell r="F1494">
            <v>384</v>
          </cell>
        </row>
        <row r="1495">
          <cell r="A1495">
            <v>1132</v>
          </cell>
          <cell r="B1495">
            <v>44981</v>
          </cell>
          <cell r="F1495">
            <v>384</v>
          </cell>
        </row>
        <row r="1496">
          <cell r="A1496">
            <v>1133</v>
          </cell>
          <cell r="B1496">
            <v>44981</v>
          </cell>
          <cell r="F1496">
            <v>384</v>
          </cell>
        </row>
        <row r="1497">
          <cell r="A1497">
            <v>1134</v>
          </cell>
          <cell r="B1497">
            <v>44981</v>
          </cell>
          <cell r="F1497">
            <v>384</v>
          </cell>
        </row>
        <row r="1498">
          <cell r="A1498">
            <v>1135</v>
          </cell>
          <cell r="B1498">
            <v>44981</v>
          </cell>
          <cell r="F1498">
            <v>384</v>
          </cell>
        </row>
        <row r="1499">
          <cell r="A1499">
            <v>1136</v>
          </cell>
          <cell r="B1499">
            <v>44981</v>
          </cell>
          <cell r="F1499">
            <v>384</v>
          </cell>
        </row>
        <row r="1500">
          <cell r="A1500">
            <v>1137</v>
          </cell>
          <cell r="B1500">
            <v>44981</v>
          </cell>
          <cell r="F1500">
            <v>384</v>
          </cell>
        </row>
        <row r="1501">
          <cell r="A1501">
            <v>1138</v>
          </cell>
          <cell r="B1501">
            <v>44981</v>
          </cell>
          <cell r="F1501">
            <v>384</v>
          </cell>
        </row>
        <row r="1502">
          <cell r="A1502">
            <v>1139</v>
          </cell>
          <cell r="B1502">
            <v>44981</v>
          </cell>
          <cell r="F1502">
            <v>384</v>
          </cell>
        </row>
        <row r="1503">
          <cell r="A1503">
            <v>1140</v>
          </cell>
          <cell r="B1503">
            <v>44981</v>
          </cell>
          <cell r="F1503">
            <v>384</v>
          </cell>
        </row>
        <row r="1504">
          <cell r="A1504">
            <v>1141</v>
          </cell>
          <cell r="B1504">
            <v>44981</v>
          </cell>
          <cell r="F1504">
            <v>384</v>
          </cell>
        </row>
        <row r="1505">
          <cell r="A1505">
            <v>1142</v>
          </cell>
          <cell r="B1505">
            <v>44981</v>
          </cell>
          <cell r="F1505">
            <v>384</v>
          </cell>
        </row>
        <row r="1506">
          <cell r="A1506">
            <v>1143</v>
          </cell>
          <cell r="B1506">
            <v>44981</v>
          </cell>
          <cell r="F1506">
            <v>384</v>
          </cell>
        </row>
        <row r="1507">
          <cell r="A1507">
            <v>1144</v>
          </cell>
          <cell r="B1507">
            <v>44981</v>
          </cell>
          <cell r="F1507">
            <v>384</v>
          </cell>
        </row>
        <row r="1508">
          <cell r="A1508">
            <v>1145</v>
          </cell>
          <cell r="B1508">
            <v>44981</v>
          </cell>
          <cell r="F1508">
            <v>384</v>
          </cell>
        </row>
        <row r="1509">
          <cell r="A1509">
            <v>1146</v>
          </cell>
          <cell r="B1509">
            <v>44981</v>
          </cell>
          <cell r="F1509">
            <v>384</v>
          </cell>
        </row>
        <row r="1510">
          <cell r="A1510">
            <v>1147</v>
          </cell>
          <cell r="B1510">
            <v>44981</v>
          </cell>
          <cell r="F1510">
            <v>384</v>
          </cell>
        </row>
        <row r="1511">
          <cell r="A1511">
            <v>1148</v>
          </cell>
          <cell r="B1511">
            <v>44981</v>
          </cell>
          <cell r="F1511">
            <v>384</v>
          </cell>
        </row>
        <row r="1512">
          <cell r="A1512">
            <v>1149</v>
          </cell>
          <cell r="B1512">
            <v>44981</v>
          </cell>
          <cell r="F1512">
            <v>384</v>
          </cell>
        </row>
        <row r="1513">
          <cell r="A1513">
            <v>1150</v>
          </cell>
          <cell r="B1513">
            <v>44981</v>
          </cell>
          <cell r="F1513">
            <v>384</v>
          </cell>
        </row>
        <row r="1514">
          <cell r="A1514">
            <v>1151</v>
          </cell>
          <cell r="B1514">
            <v>44981</v>
          </cell>
          <cell r="F1514">
            <v>384</v>
          </cell>
        </row>
        <row r="1515">
          <cell r="A1515">
            <v>1152</v>
          </cell>
          <cell r="B1515">
            <v>44981</v>
          </cell>
          <cell r="F1515">
            <v>384</v>
          </cell>
        </row>
        <row r="1516">
          <cell r="A1516">
            <v>1153</v>
          </cell>
          <cell r="B1516">
            <v>44981</v>
          </cell>
          <cell r="F1516">
            <v>384</v>
          </cell>
        </row>
        <row r="1517">
          <cell r="A1517">
            <v>1154</v>
          </cell>
          <cell r="B1517">
            <v>44981</v>
          </cell>
          <cell r="F1517">
            <v>384</v>
          </cell>
        </row>
        <row r="1518">
          <cell r="A1518">
            <v>1155</v>
          </cell>
          <cell r="B1518">
            <v>44981</v>
          </cell>
          <cell r="F1518">
            <v>384</v>
          </cell>
        </row>
        <row r="1519">
          <cell r="A1519">
            <v>1156</v>
          </cell>
          <cell r="B1519">
            <v>44981</v>
          </cell>
          <cell r="F1519">
            <v>384</v>
          </cell>
        </row>
        <row r="1520">
          <cell r="A1520">
            <v>1157</v>
          </cell>
          <cell r="B1520">
            <v>44981</v>
          </cell>
          <cell r="F1520">
            <v>384</v>
          </cell>
        </row>
        <row r="1521">
          <cell r="A1521">
            <v>1158</v>
          </cell>
          <cell r="B1521">
            <v>44981</v>
          </cell>
          <cell r="F1521">
            <v>384</v>
          </cell>
        </row>
        <row r="1522">
          <cell r="A1522">
            <v>1159</v>
          </cell>
          <cell r="B1522">
            <v>44981</v>
          </cell>
          <cell r="F1522">
            <v>384</v>
          </cell>
        </row>
        <row r="1523">
          <cell r="A1523">
            <v>1160</v>
          </cell>
          <cell r="B1523">
            <v>44981</v>
          </cell>
          <cell r="F1523">
            <v>384</v>
          </cell>
        </row>
        <row r="1524">
          <cell r="A1524">
            <v>1161</v>
          </cell>
          <cell r="B1524">
            <v>44981</v>
          </cell>
          <cell r="F1524">
            <v>384</v>
          </cell>
        </row>
        <row r="1525">
          <cell r="A1525">
            <v>1162</v>
          </cell>
          <cell r="B1525">
            <v>44981</v>
          </cell>
          <cell r="F1525">
            <v>384</v>
          </cell>
        </row>
        <row r="1526">
          <cell r="A1526">
            <v>1163</v>
          </cell>
          <cell r="B1526">
            <v>44981</v>
          </cell>
          <cell r="F1526">
            <v>384</v>
          </cell>
        </row>
        <row r="1527">
          <cell r="A1527">
            <v>1164</v>
          </cell>
          <cell r="B1527">
            <v>44981</v>
          </cell>
          <cell r="F1527">
            <v>384</v>
          </cell>
        </row>
        <row r="1528">
          <cell r="A1528">
            <v>1165</v>
          </cell>
          <cell r="B1528">
            <v>44981</v>
          </cell>
          <cell r="F1528">
            <v>384</v>
          </cell>
        </row>
        <row r="1529">
          <cell r="A1529">
            <v>1166</v>
          </cell>
          <cell r="B1529">
            <v>44981</v>
          </cell>
          <cell r="F1529">
            <v>384</v>
          </cell>
        </row>
        <row r="1530">
          <cell r="A1530">
            <v>1167</v>
          </cell>
          <cell r="B1530">
            <v>44981</v>
          </cell>
          <cell r="F1530">
            <v>384</v>
          </cell>
        </row>
        <row r="1531">
          <cell r="A1531">
            <v>1168</v>
          </cell>
          <cell r="B1531">
            <v>44981</v>
          </cell>
          <cell r="F1531">
            <v>384</v>
          </cell>
        </row>
        <row r="1532">
          <cell r="A1532">
            <v>1169</v>
          </cell>
          <cell r="B1532">
            <v>44981</v>
          </cell>
          <cell r="F1532">
            <v>384</v>
          </cell>
        </row>
        <row r="1533">
          <cell r="A1533">
            <v>1170</v>
          </cell>
          <cell r="B1533">
            <v>44981</v>
          </cell>
          <cell r="F1533">
            <v>384</v>
          </cell>
        </row>
        <row r="1534">
          <cell r="A1534">
            <v>1171</v>
          </cell>
          <cell r="B1534">
            <v>44981</v>
          </cell>
          <cell r="F1534">
            <v>384</v>
          </cell>
        </row>
        <row r="1535">
          <cell r="A1535">
            <v>1172</v>
          </cell>
          <cell r="B1535">
            <v>44981</v>
          </cell>
          <cell r="F1535">
            <v>384</v>
          </cell>
        </row>
        <row r="1536">
          <cell r="A1536">
            <v>1173</v>
          </cell>
          <cell r="B1536">
            <v>44981</v>
          </cell>
          <cell r="F1536">
            <v>384</v>
          </cell>
        </row>
        <row r="1537">
          <cell r="A1537">
            <v>1174</v>
          </cell>
          <cell r="B1537">
            <v>44981</v>
          </cell>
          <cell r="F1537">
            <v>384</v>
          </cell>
        </row>
        <row r="1538">
          <cell r="A1538">
            <v>1175</v>
          </cell>
          <cell r="B1538">
            <v>44981</v>
          </cell>
          <cell r="F1538">
            <v>384</v>
          </cell>
        </row>
        <row r="1539">
          <cell r="A1539">
            <v>1176</v>
          </cell>
          <cell r="B1539">
            <v>44981</v>
          </cell>
          <cell r="F1539">
            <v>384</v>
          </cell>
        </row>
        <row r="1540">
          <cell r="A1540">
            <v>1177</v>
          </cell>
          <cell r="B1540">
            <v>44981</v>
          </cell>
          <cell r="F1540">
            <v>384</v>
          </cell>
        </row>
        <row r="1541">
          <cell r="A1541">
            <v>1178</v>
          </cell>
          <cell r="B1541">
            <v>44981</v>
          </cell>
          <cell r="F1541">
            <v>384</v>
          </cell>
        </row>
        <row r="1542">
          <cell r="A1542">
            <v>1179</v>
          </cell>
          <cell r="B1542">
            <v>44981</v>
          </cell>
          <cell r="F1542">
            <v>384</v>
          </cell>
        </row>
        <row r="1543">
          <cell r="A1543">
            <v>1180</v>
          </cell>
          <cell r="B1543">
            <v>44981</v>
          </cell>
          <cell r="F1543">
            <v>384</v>
          </cell>
        </row>
        <row r="1544">
          <cell r="A1544">
            <v>1181</v>
          </cell>
          <cell r="B1544">
            <v>44981</v>
          </cell>
          <cell r="F1544">
            <v>384</v>
          </cell>
        </row>
        <row r="1545">
          <cell r="A1545">
            <v>2090</v>
          </cell>
          <cell r="B1545">
            <v>45006</v>
          </cell>
          <cell r="F1545">
            <v>456</v>
          </cell>
        </row>
        <row r="1546">
          <cell r="A1546">
            <v>2091</v>
          </cell>
          <cell r="B1546">
            <v>45006</v>
          </cell>
          <cell r="F1546">
            <v>456</v>
          </cell>
        </row>
        <row r="1547">
          <cell r="A1547">
            <v>2092</v>
          </cell>
          <cell r="B1547">
            <v>45006</v>
          </cell>
          <cell r="F1547">
            <v>456</v>
          </cell>
        </row>
        <row r="1548">
          <cell r="A1548">
            <v>2093</v>
          </cell>
          <cell r="B1548">
            <v>45006</v>
          </cell>
          <cell r="F1548">
            <v>456</v>
          </cell>
        </row>
        <row r="1549">
          <cell r="A1549">
            <v>2094</v>
          </cell>
          <cell r="B1549">
            <v>45006</v>
          </cell>
          <cell r="F1549">
            <v>456</v>
          </cell>
        </row>
        <row r="1550">
          <cell r="A1550">
            <v>2095</v>
          </cell>
          <cell r="B1550">
            <v>45006</v>
          </cell>
          <cell r="F1550">
            <v>456</v>
          </cell>
        </row>
        <row r="1551">
          <cell r="A1551">
            <v>2096</v>
          </cell>
          <cell r="B1551">
            <v>45006</v>
          </cell>
          <cell r="F1551">
            <v>456</v>
          </cell>
        </row>
        <row r="1552">
          <cell r="A1552">
            <v>2097</v>
          </cell>
          <cell r="B1552">
            <v>45006</v>
          </cell>
          <cell r="F1552">
            <v>456</v>
          </cell>
        </row>
        <row r="1553">
          <cell r="A1553">
            <v>2098</v>
          </cell>
          <cell r="B1553">
            <v>45006</v>
          </cell>
          <cell r="F1553">
            <v>456</v>
          </cell>
        </row>
        <row r="1554">
          <cell r="A1554">
            <v>2099</v>
          </cell>
          <cell r="B1554">
            <v>45006</v>
          </cell>
          <cell r="F1554">
            <v>456</v>
          </cell>
        </row>
        <row r="1555">
          <cell r="A1555">
            <v>2100</v>
          </cell>
          <cell r="B1555">
            <v>45006</v>
          </cell>
          <cell r="F1555">
            <v>456</v>
          </cell>
        </row>
        <row r="1556">
          <cell r="A1556">
            <v>2101</v>
          </cell>
          <cell r="B1556">
            <v>45006</v>
          </cell>
          <cell r="F1556">
            <v>456</v>
          </cell>
        </row>
        <row r="1557">
          <cell r="A1557">
            <v>2102</v>
          </cell>
          <cell r="B1557">
            <v>45006</v>
          </cell>
          <cell r="F1557">
            <v>456</v>
          </cell>
        </row>
        <row r="1558">
          <cell r="A1558">
            <v>2103</v>
          </cell>
          <cell r="B1558">
            <v>45006</v>
          </cell>
          <cell r="F1558">
            <v>456</v>
          </cell>
        </row>
        <row r="1559">
          <cell r="A1559">
            <v>2104</v>
          </cell>
          <cell r="B1559">
            <v>45006</v>
          </cell>
          <cell r="F1559">
            <v>456</v>
          </cell>
        </row>
        <row r="1560">
          <cell r="A1560">
            <v>2105</v>
          </cell>
          <cell r="B1560">
            <v>45006</v>
          </cell>
          <cell r="F1560">
            <v>456</v>
          </cell>
        </row>
        <row r="1561">
          <cell r="A1561">
            <v>2106</v>
          </cell>
          <cell r="B1561">
            <v>45006</v>
          </cell>
          <cell r="F1561">
            <v>456</v>
          </cell>
        </row>
        <row r="1562">
          <cell r="A1562">
            <v>2107</v>
          </cell>
          <cell r="B1562">
            <v>45006</v>
          </cell>
          <cell r="F1562">
            <v>456</v>
          </cell>
        </row>
        <row r="1563">
          <cell r="A1563">
            <v>2108</v>
          </cell>
          <cell r="B1563">
            <v>45006</v>
          </cell>
          <cell r="F1563">
            <v>456</v>
          </cell>
        </row>
        <row r="1564">
          <cell r="A1564">
            <v>2109</v>
          </cell>
          <cell r="B1564">
            <v>45006</v>
          </cell>
          <cell r="F1564">
            <v>456</v>
          </cell>
        </row>
        <row r="1565">
          <cell r="A1565">
            <v>2110</v>
          </cell>
          <cell r="B1565">
            <v>45006</v>
          </cell>
          <cell r="F1565">
            <v>456</v>
          </cell>
        </row>
        <row r="1566">
          <cell r="A1566">
            <v>2111</v>
          </cell>
          <cell r="B1566">
            <v>45006</v>
          </cell>
          <cell r="F1566">
            <v>456</v>
          </cell>
        </row>
        <row r="1567">
          <cell r="A1567">
            <v>2112</v>
          </cell>
          <cell r="B1567">
            <v>45006</v>
          </cell>
          <cell r="F1567">
            <v>456</v>
          </cell>
        </row>
        <row r="1568">
          <cell r="A1568">
            <v>2113</v>
          </cell>
          <cell r="B1568">
            <v>45006</v>
          </cell>
          <cell r="F1568">
            <v>456</v>
          </cell>
        </row>
        <row r="1569">
          <cell r="A1569">
            <v>2114</v>
          </cell>
          <cell r="B1569">
            <v>45006</v>
          </cell>
          <cell r="F1569">
            <v>456</v>
          </cell>
        </row>
        <row r="1570">
          <cell r="A1570">
            <v>2115</v>
          </cell>
          <cell r="B1570">
            <v>45006</v>
          </cell>
          <cell r="F1570">
            <v>456</v>
          </cell>
        </row>
        <row r="1571">
          <cell r="A1571">
            <v>2116</v>
          </cell>
          <cell r="B1571">
            <v>45006</v>
          </cell>
          <cell r="F1571">
            <v>456</v>
          </cell>
        </row>
        <row r="1572">
          <cell r="A1572">
            <v>2117</v>
          </cell>
          <cell r="B1572">
            <v>45006</v>
          </cell>
          <cell r="F1572">
            <v>456</v>
          </cell>
        </row>
        <row r="1573">
          <cell r="A1573">
            <v>2118</v>
          </cell>
          <cell r="B1573">
            <v>45006</v>
          </cell>
          <cell r="F1573">
            <v>456</v>
          </cell>
        </row>
        <row r="1574">
          <cell r="A1574">
            <v>2119</v>
          </cell>
          <cell r="B1574">
            <v>45006</v>
          </cell>
          <cell r="F1574">
            <v>456</v>
          </cell>
        </row>
        <row r="1575">
          <cell r="A1575">
            <v>2120</v>
          </cell>
          <cell r="B1575">
            <v>45006</v>
          </cell>
          <cell r="F1575">
            <v>456</v>
          </cell>
        </row>
        <row r="1576">
          <cell r="A1576">
            <v>2121</v>
          </cell>
          <cell r="B1576">
            <v>45006</v>
          </cell>
          <cell r="F1576">
            <v>456</v>
          </cell>
        </row>
        <row r="1577">
          <cell r="A1577">
            <v>2122</v>
          </cell>
          <cell r="B1577">
            <v>45006</v>
          </cell>
          <cell r="F1577">
            <v>456</v>
          </cell>
        </row>
        <row r="1578">
          <cell r="A1578">
            <v>2123</v>
          </cell>
          <cell r="B1578">
            <v>45006</v>
          </cell>
          <cell r="F1578">
            <v>456</v>
          </cell>
        </row>
        <row r="1579">
          <cell r="A1579">
            <v>2124</v>
          </cell>
          <cell r="B1579">
            <v>45006</v>
          </cell>
          <cell r="F1579">
            <v>456</v>
          </cell>
        </row>
        <row r="1580">
          <cell r="A1580">
            <v>2125</v>
          </cell>
          <cell r="B1580">
            <v>45006</v>
          </cell>
          <cell r="F1580">
            <v>456</v>
          </cell>
        </row>
        <row r="1581">
          <cell r="A1581">
            <v>2126</v>
          </cell>
          <cell r="B1581">
            <v>45006</v>
          </cell>
          <cell r="F1581">
            <v>456</v>
          </cell>
        </row>
        <row r="1582">
          <cell r="A1582">
            <v>2127</v>
          </cell>
          <cell r="B1582">
            <v>45006</v>
          </cell>
          <cell r="F1582">
            <v>456</v>
          </cell>
        </row>
        <row r="1583">
          <cell r="A1583">
            <v>2128</v>
          </cell>
          <cell r="B1583">
            <v>45006</v>
          </cell>
          <cell r="F1583">
            <v>456</v>
          </cell>
        </row>
        <row r="1584">
          <cell r="A1584">
            <v>2129</v>
          </cell>
          <cell r="B1584">
            <v>45006</v>
          </cell>
          <cell r="F1584">
            <v>456</v>
          </cell>
        </row>
        <row r="1585">
          <cell r="A1585">
            <v>2130</v>
          </cell>
          <cell r="B1585">
            <v>45006</v>
          </cell>
          <cell r="F1585">
            <v>456</v>
          </cell>
        </row>
        <row r="1586">
          <cell r="A1586">
            <v>2131</v>
          </cell>
          <cell r="B1586">
            <v>45006</v>
          </cell>
          <cell r="F1586">
            <v>456</v>
          </cell>
        </row>
        <row r="1587">
          <cell r="A1587">
            <v>2132</v>
          </cell>
          <cell r="B1587">
            <v>45006</v>
          </cell>
          <cell r="F1587">
            <v>456</v>
          </cell>
        </row>
        <row r="1588">
          <cell r="A1588">
            <v>2133</v>
          </cell>
          <cell r="B1588">
            <v>45006</v>
          </cell>
          <cell r="F1588">
            <v>456</v>
          </cell>
        </row>
        <row r="1589">
          <cell r="A1589">
            <v>2134</v>
          </cell>
          <cell r="B1589">
            <v>45006</v>
          </cell>
          <cell r="F1589">
            <v>456</v>
          </cell>
        </row>
        <row r="1590">
          <cell r="A1590">
            <v>2135</v>
          </cell>
          <cell r="B1590">
            <v>45006</v>
          </cell>
          <cell r="F1590">
            <v>456</v>
          </cell>
        </row>
        <row r="1591">
          <cell r="A1591">
            <v>2136</v>
          </cell>
          <cell r="B1591">
            <v>45006</v>
          </cell>
          <cell r="F1591">
            <v>456</v>
          </cell>
        </row>
        <row r="1592">
          <cell r="A1592">
            <v>2137</v>
          </cell>
          <cell r="B1592">
            <v>45006</v>
          </cell>
          <cell r="F1592">
            <v>456</v>
          </cell>
        </row>
        <row r="1593">
          <cell r="A1593">
            <v>2138</v>
          </cell>
          <cell r="B1593">
            <v>45006</v>
          </cell>
          <cell r="F1593">
            <v>456</v>
          </cell>
        </row>
        <row r="1594">
          <cell r="A1594">
            <v>2139</v>
          </cell>
          <cell r="B1594">
            <v>45006</v>
          </cell>
          <cell r="F1594">
            <v>456</v>
          </cell>
        </row>
        <row r="1595">
          <cell r="A1595">
            <v>2140</v>
          </cell>
          <cell r="B1595">
            <v>45006</v>
          </cell>
          <cell r="F1595">
            <v>456</v>
          </cell>
        </row>
        <row r="1596">
          <cell r="A1596">
            <v>2141</v>
          </cell>
          <cell r="B1596">
            <v>45006</v>
          </cell>
          <cell r="F1596">
            <v>456</v>
          </cell>
        </row>
        <row r="1597">
          <cell r="A1597">
            <v>2142</v>
          </cell>
          <cell r="B1597">
            <v>45006</v>
          </cell>
          <cell r="F1597">
            <v>456</v>
          </cell>
        </row>
        <row r="1598">
          <cell r="A1598">
            <v>2143</v>
          </cell>
          <cell r="B1598">
            <v>45006</v>
          </cell>
          <cell r="F1598">
            <v>456</v>
          </cell>
        </row>
        <row r="1599">
          <cell r="A1599">
            <v>2144</v>
          </cell>
          <cell r="B1599">
            <v>45006</v>
          </cell>
          <cell r="F1599">
            <v>456</v>
          </cell>
        </row>
        <row r="1600">
          <cell r="A1600">
            <v>2145</v>
          </cell>
          <cell r="B1600">
            <v>45006</v>
          </cell>
          <cell r="F1600">
            <v>456</v>
          </cell>
        </row>
        <row r="1601">
          <cell r="A1601">
            <v>2146</v>
          </cell>
          <cell r="B1601">
            <v>45006</v>
          </cell>
          <cell r="F1601">
            <v>456</v>
          </cell>
        </row>
        <row r="1602">
          <cell r="A1602">
            <v>2147</v>
          </cell>
          <cell r="B1602">
            <v>45006</v>
          </cell>
          <cell r="F1602">
            <v>456</v>
          </cell>
        </row>
        <row r="1603">
          <cell r="A1603">
            <v>2148</v>
          </cell>
          <cell r="B1603">
            <v>45006</v>
          </cell>
          <cell r="F1603">
            <v>456</v>
          </cell>
        </row>
        <row r="1604">
          <cell r="A1604">
            <v>2149</v>
          </cell>
          <cell r="B1604">
            <v>45006</v>
          </cell>
          <cell r="F1604">
            <v>456</v>
          </cell>
        </row>
        <row r="1605">
          <cell r="A1605">
            <v>2150</v>
          </cell>
          <cell r="B1605">
            <v>45006</v>
          </cell>
          <cell r="F1605">
            <v>456</v>
          </cell>
        </row>
        <row r="1606">
          <cell r="A1606">
            <v>2151</v>
          </cell>
          <cell r="B1606">
            <v>45006</v>
          </cell>
          <cell r="F1606">
            <v>456</v>
          </cell>
        </row>
        <row r="1607">
          <cell r="A1607">
            <v>2152</v>
          </cell>
          <cell r="B1607">
            <v>45006</v>
          </cell>
          <cell r="F1607">
            <v>456</v>
          </cell>
        </row>
        <row r="1608">
          <cell r="A1608">
            <v>2153</v>
          </cell>
          <cell r="B1608">
            <v>45006</v>
          </cell>
          <cell r="F1608">
            <v>456</v>
          </cell>
        </row>
        <row r="1609">
          <cell r="A1609">
            <v>2154</v>
          </cell>
          <cell r="B1609">
            <v>45006</v>
          </cell>
          <cell r="F1609">
            <v>456</v>
          </cell>
        </row>
        <row r="1610">
          <cell r="A1610">
            <v>2155</v>
          </cell>
          <cell r="B1610">
            <v>45006</v>
          </cell>
          <cell r="F1610">
            <v>456</v>
          </cell>
        </row>
        <row r="1611">
          <cell r="A1611">
            <v>2156</v>
          </cell>
          <cell r="B1611">
            <v>45006</v>
          </cell>
          <cell r="F1611">
            <v>456</v>
          </cell>
        </row>
        <row r="1612">
          <cell r="A1612">
            <v>2157</v>
          </cell>
          <cell r="B1612">
            <v>45006</v>
          </cell>
          <cell r="F1612">
            <v>456</v>
          </cell>
        </row>
        <row r="1613">
          <cell r="A1613">
            <v>2158</v>
          </cell>
          <cell r="B1613">
            <v>45006</v>
          </cell>
          <cell r="F1613">
            <v>456</v>
          </cell>
        </row>
        <row r="1614">
          <cell r="A1614">
            <v>2159</v>
          </cell>
          <cell r="B1614">
            <v>45006</v>
          </cell>
          <cell r="F1614">
            <v>456</v>
          </cell>
        </row>
        <row r="1615">
          <cell r="A1615">
            <v>2160</v>
          </cell>
          <cell r="B1615">
            <v>45006</v>
          </cell>
          <cell r="F1615">
            <v>456</v>
          </cell>
        </row>
        <row r="1616">
          <cell r="A1616">
            <v>2161</v>
          </cell>
          <cell r="B1616">
            <v>45006</v>
          </cell>
          <cell r="F1616">
            <v>456</v>
          </cell>
        </row>
        <row r="1617">
          <cell r="A1617">
            <v>2162</v>
          </cell>
          <cell r="B1617">
            <v>45006</v>
          </cell>
          <cell r="F1617">
            <v>456</v>
          </cell>
        </row>
        <row r="1618">
          <cell r="A1618">
            <v>2163</v>
          </cell>
          <cell r="B1618">
            <v>45006</v>
          </cell>
          <cell r="F1618">
            <v>456</v>
          </cell>
        </row>
        <row r="1619">
          <cell r="A1619">
            <v>2164</v>
          </cell>
          <cell r="B1619">
            <v>45006</v>
          </cell>
          <cell r="F1619">
            <v>456</v>
          </cell>
        </row>
        <row r="1620">
          <cell r="A1620">
            <v>2165</v>
          </cell>
          <cell r="B1620">
            <v>45006</v>
          </cell>
          <cell r="F1620">
            <v>456</v>
          </cell>
        </row>
        <row r="1621">
          <cell r="A1621">
            <v>2166</v>
          </cell>
          <cell r="B1621">
            <v>45006</v>
          </cell>
          <cell r="F1621">
            <v>456</v>
          </cell>
        </row>
        <row r="1622">
          <cell r="A1622">
            <v>2167</v>
          </cell>
          <cell r="B1622">
            <v>45006</v>
          </cell>
          <cell r="F1622">
            <v>456</v>
          </cell>
        </row>
        <row r="1623">
          <cell r="A1623">
            <v>2168</v>
          </cell>
          <cell r="B1623">
            <v>45006</v>
          </cell>
          <cell r="F1623">
            <v>456</v>
          </cell>
        </row>
        <row r="1624">
          <cell r="A1624">
            <v>2169</v>
          </cell>
          <cell r="B1624">
            <v>45006</v>
          </cell>
          <cell r="F1624">
            <v>456</v>
          </cell>
        </row>
        <row r="1625">
          <cell r="A1625">
            <v>2170</v>
          </cell>
          <cell r="B1625">
            <v>45006</v>
          </cell>
          <cell r="F1625">
            <v>456</v>
          </cell>
        </row>
        <row r="1626">
          <cell r="A1626">
            <v>2171</v>
          </cell>
          <cell r="B1626">
            <v>45006</v>
          </cell>
          <cell r="F1626">
            <v>456</v>
          </cell>
        </row>
        <row r="1627">
          <cell r="A1627">
            <v>2172</v>
          </cell>
          <cell r="B1627">
            <v>45006</v>
          </cell>
          <cell r="F1627">
            <v>456</v>
          </cell>
        </row>
        <row r="1628">
          <cell r="A1628">
            <v>2173</v>
          </cell>
          <cell r="B1628">
            <v>45006</v>
          </cell>
          <cell r="F1628">
            <v>456</v>
          </cell>
        </row>
        <row r="1629">
          <cell r="A1629">
            <v>2174</v>
          </cell>
          <cell r="B1629">
            <v>45006</v>
          </cell>
          <cell r="F1629">
            <v>456</v>
          </cell>
        </row>
        <row r="1630">
          <cell r="A1630">
            <v>2175</v>
          </cell>
          <cell r="B1630">
            <v>45006</v>
          </cell>
          <cell r="F1630">
            <v>456</v>
          </cell>
        </row>
        <row r="1631">
          <cell r="A1631">
            <v>2176</v>
          </cell>
          <cell r="B1631">
            <v>45006</v>
          </cell>
          <cell r="F1631">
            <v>456</v>
          </cell>
        </row>
        <row r="1632">
          <cell r="A1632">
            <v>2177</v>
          </cell>
          <cell r="B1632">
            <v>45006</v>
          </cell>
          <cell r="F1632">
            <v>456</v>
          </cell>
        </row>
        <row r="1633">
          <cell r="A1633">
            <v>2178</v>
          </cell>
          <cell r="B1633">
            <v>45006</v>
          </cell>
          <cell r="F1633">
            <v>456</v>
          </cell>
        </row>
        <row r="1634">
          <cell r="A1634">
            <v>2179</v>
          </cell>
          <cell r="B1634">
            <v>45006</v>
          </cell>
          <cell r="F1634">
            <v>456</v>
          </cell>
        </row>
        <row r="1635">
          <cell r="A1635">
            <v>2180</v>
          </cell>
          <cell r="B1635">
            <v>45006</v>
          </cell>
          <cell r="F1635">
            <v>456</v>
          </cell>
        </row>
        <row r="1636">
          <cell r="A1636">
            <v>2181</v>
          </cell>
          <cell r="B1636">
            <v>45006</v>
          </cell>
          <cell r="F1636">
            <v>456</v>
          </cell>
        </row>
        <row r="1637">
          <cell r="A1637">
            <v>2182</v>
          </cell>
          <cell r="B1637">
            <v>45006</v>
          </cell>
          <cell r="F1637">
            <v>456</v>
          </cell>
        </row>
        <row r="1638">
          <cell r="A1638">
            <v>2183</v>
          </cell>
          <cell r="B1638">
            <v>45006</v>
          </cell>
          <cell r="F1638">
            <v>456</v>
          </cell>
        </row>
        <row r="1639">
          <cell r="A1639">
            <v>2184</v>
          </cell>
          <cell r="B1639">
            <v>45006</v>
          </cell>
          <cell r="F1639">
            <v>456</v>
          </cell>
        </row>
        <row r="1640">
          <cell r="A1640">
            <v>2185</v>
          </cell>
          <cell r="B1640">
            <v>45006</v>
          </cell>
          <cell r="F1640">
            <v>456</v>
          </cell>
        </row>
        <row r="1641">
          <cell r="A1641">
            <v>2186</v>
          </cell>
          <cell r="B1641">
            <v>45006</v>
          </cell>
          <cell r="F1641">
            <v>456</v>
          </cell>
        </row>
        <row r="1642">
          <cell r="A1642">
            <v>2187</v>
          </cell>
          <cell r="B1642">
            <v>45006</v>
          </cell>
          <cell r="F1642">
            <v>456</v>
          </cell>
        </row>
        <row r="1643">
          <cell r="A1643">
            <v>3606</v>
          </cell>
          <cell r="B1643">
            <v>45040</v>
          </cell>
          <cell r="F1643">
            <v>616</v>
          </cell>
        </row>
        <row r="1644">
          <cell r="A1644">
            <v>3607</v>
          </cell>
          <cell r="B1644">
            <v>45040</v>
          </cell>
          <cell r="F1644">
            <v>616</v>
          </cell>
        </row>
        <row r="1645">
          <cell r="A1645">
            <v>3608</v>
          </cell>
          <cell r="B1645">
            <v>45040</v>
          </cell>
          <cell r="F1645">
            <v>616</v>
          </cell>
        </row>
        <row r="1646">
          <cell r="A1646">
            <v>3609</v>
          </cell>
          <cell r="B1646">
            <v>45040</v>
          </cell>
          <cell r="F1646">
            <v>616</v>
          </cell>
        </row>
        <row r="1647">
          <cell r="A1647">
            <v>3610</v>
          </cell>
          <cell r="B1647">
            <v>45040</v>
          </cell>
          <cell r="F1647">
            <v>616</v>
          </cell>
        </row>
        <row r="1648">
          <cell r="A1648">
            <v>3611</v>
          </cell>
          <cell r="B1648">
            <v>45040</v>
          </cell>
          <cell r="F1648">
            <v>616</v>
          </cell>
        </row>
        <row r="1649">
          <cell r="A1649">
            <v>3612</v>
          </cell>
          <cell r="B1649">
            <v>45040</v>
          </cell>
          <cell r="F1649">
            <v>616</v>
          </cell>
        </row>
        <row r="1650">
          <cell r="A1650">
            <v>3613</v>
          </cell>
          <cell r="B1650">
            <v>45040</v>
          </cell>
          <cell r="F1650">
            <v>616</v>
          </cell>
        </row>
        <row r="1651">
          <cell r="A1651">
            <v>3614</v>
          </cell>
          <cell r="B1651">
            <v>45040</v>
          </cell>
          <cell r="F1651">
            <v>616</v>
          </cell>
        </row>
        <row r="1652">
          <cell r="A1652">
            <v>3615</v>
          </cell>
          <cell r="B1652">
            <v>45040</v>
          </cell>
          <cell r="F1652">
            <v>616</v>
          </cell>
        </row>
        <row r="1653">
          <cell r="A1653">
            <v>3616</v>
          </cell>
          <cell r="B1653">
            <v>45040</v>
          </cell>
          <cell r="F1653">
            <v>616</v>
          </cell>
        </row>
        <row r="1654">
          <cell r="A1654">
            <v>3617</v>
          </cell>
          <cell r="B1654">
            <v>45040</v>
          </cell>
          <cell r="F1654">
            <v>616</v>
          </cell>
        </row>
        <row r="1655">
          <cell r="A1655">
            <v>3618</v>
          </cell>
          <cell r="B1655">
            <v>45040</v>
          </cell>
          <cell r="F1655">
            <v>616</v>
          </cell>
        </row>
        <row r="1656">
          <cell r="A1656">
            <v>3619</v>
          </cell>
          <cell r="B1656">
            <v>45040</v>
          </cell>
          <cell r="F1656">
            <v>616</v>
          </cell>
        </row>
        <row r="1657">
          <cell r="A1657">
            <v>3620</v>
          </cell>
          <cell r="B1657">
            <v>45040</v>
          </cell>
          <cell r="F1657">
            <v>616</v>
          </cell>
        </row>
        <row r="1658">
          <cell r="A1658">
            <v>3621</v>
          </cell>
          <cell r="B1658">
            <v>45040</v>
          </cell>
          <cell r="F1658">
            <v>616</v>
          </cell>
        </row>
        <row r="1659">
          <cell r="A1659">
            <v>3622</v>
          </cell>
          <cell r="B1659">
            <v>45040</v>
          </cell>
          <cell r="F1659">
            <v>616</v>
          </cell>
        </row>
        <row r="1660">
          <cell r="A1660">
            <v>3623</v>
          </cell>
          <cell r="B1660">
            <v>45040</v>
          </cell>
          <cell r="F1660">
            <v>616</v>
          </cell>
        </row>
        <row r="1661">
          <cell r="A1661">
            <v>3624</v>
          </cell>
          <cell r="B1661">
            <v>45040</v>
          </cell>
          <cell r="F1661">
            <v>616</v>
          </cell>
        </row>
        <row r="1662">
          <cell r="A1662">
            <v>3625</v>
          </cell>
          <cell r="B1662">
            <v>45040</v>
          </cell>
          <cell r="F1662">
            <v>616</v>
          </cell>
        </row>
        <row r="1663">
          <cell r="A1663">
            <v>3626</v>
          </cell>
          <cell r="B1663">
            <v>45040</v>
          </cell>
          <cell r="F1663">
            <v>616</v>
          </cell>
        </row>
        <row r="1664">
          <cell r="A1664">
            <v>3627</v>
          </cell>
          <cell r="B1664">
            <v>45040</v>
          </cell>
          <cell r="F1664">
            <v>616</v>
          </cell>
        </row>
        <row r="1665">
          <cell r="A1665">
            <v>3628</v>
          </cell>
          <cell r="B1665">
            <v>45040</v>
          </cell>
          <cell r="F1665">
            <v>616</v>
          </cell>
        </row>
        <row r="1666">
          <cell r="A1666">
            <v>3629</v>
          </cell>
          <cell r="B1666">
            <v>45043</v>
          </cell>
          <cell r="F1666">
            <v>616</v>
          </cell>
        </row>
        <row r="1667">
          <cell r="A1667">
            <v>3630</v>
          </cell>
          <cell r="B1667">
            <v>45043</v>
          </cell>
          <cell r="F1667">
            <v>616</v>
          </cell>
        </row>
        <row r="1668">
          <cell r="A1668">
            <v>3631</v>
          </cell>
          <cell r="B1668">
            <v>45043</v>
          </cell>
          <cell r="F1668">
            <v>616</v>
          </cell>
        </row>
        <row r="1669">
          <cell r="A1669">
            <v>3632</v>
          </cell>
          <cell r="B1669">
            <v>45043</v>
          </cell>
          <cell r="F1669">
            <v>616</v>
          </cell>
        </row>
        <row r="1670">
          <cell r="A1670">
            <v>3633</v>
          </cell>
          <cell r="B1670">
            <v>45043</v>
          </cell>
          <cell r="F1670">
            <v>616</v>
          </cell>
        </row>
        <row r="1671">
          <cell r="A1671">
            <v>3673</v>
          </cell>
          <cell r="B1671">
            <v>45050</v>
          </cell>
          <cell r="F1671">
            <v>616</v>
          </cell>
        </row>
        <row r="1672">
          <cell r="A1672">
            <v>3674</v>
          </cell>
          <cell r="B1672">
            <v>45050</v>
          </cell>
          <cell r="F1672">
            <v>616</v>
          </cell>
        </row>
        <row r="1673">
          <cell r="A1673">
            <v>3675</v>
          </cell>
          <cell r="B1673">
            <v>45050</v>
          </cell>
          <cell r="F1673">
            <v>616</v>
          </cell>
        </row>
        <row r="1674">
          <cell r="A1674">
            <v>3676</v>
          </cell>
          <cell r="B1674">
            <v>45050</v>
          </cell>
          <cell r="F1674">
            <v>616</v>
          </cell>
        </row>
        <row r="1675">
          <cell r="A1675">
            <v>3677</v>
          </cell>
          <cell r="B1675">
            <v>45050</v>
          </cell>
          <cell r="F1675">
            <v>616</v>
          </cell>
        </row>
        <row r="1676">
          <cell r="A1676">
            <v>3678</v>
          </cell>
          <cell r="B1676">
            <v>45050</v>
          </cell>
          <cell r="F1676">
            <v>616</v>
          </cell>
        </row>
        <row r="1677">
          <cell r="A1677">
            <v>3679</v>
          </cell>
          <cell r="B1677">
            <v>45050</v>
          </cell>
          <cell r="F1677">
            <v>616</v>
          </cell>
        </row>
        <row r="1678">
          <cell r="A1678">
            <v>3680</v>
          </cell>
          <cell r="B1678">
            <v>45050</v>
          </cell>
          <cell r="F1678">
            <v>616</v>
          </cell>
        </row>
        <row r="1679">
          <cell r="A1679">
            <v>3681</v>
          </cell>
          <cell r="B1679">
            <v>45050</v>
          </cell>
          <cell r="F1679">
            <v>616</v>
          </cell>
        </row>
        <row r="1680">
          <cell r="A1680">
            <v>3682</v>
          </cell>
          <cell r="B1680">
            <v>45050</v>
          </cell>
          <cell r="F1680">
            <v>616</v>
          </cell>
        </row>
        <row r="1681">
          <cell r="A1681">
            <v>3683</v>
          </cell>
          <cell r="B1681">
            <v>45050</v>
          </cell>
          <cell r="F1681">
            <v>616</v>
          </cell>
        </row>
        <row r="1682">
          <cell r="A1682">
            <v>3684</v>
          </cell>
          <cell r="B1682">
            <v>45050</v>
          </cell>
          <cell r="F1682">
            <v>616</v>
          </cell>
        </row>
        <row r="1683">
          <cell r="A1683">
            <v>3685</v>
          </cell>
          <cell r="B1683">
            <v>45050</v>
          </cell>
          <cell r="F1683">
            <v>616</v>
          </cell>
        </row>
        <row r="1684">
          <cell r="A1684">
            <v>3686</v>
          </cell>
          <cell r="B1684">
            <v>45050</v>
          </cell>
          <cell r="F1684">
            <v>616</v>
          </cell>
        </row>
        <row r="1685">
          <cell r="A1685">
            <v>3687</v>
          </cell>
          <cell r="B1685">
            <v>45050</v>
          </cell>
          <cell r="F1685">
            <v>616</v>
          </cell>
        </row>
        <row r="1686">
          <cell r="A1686">
            <v>3688</v>
          </cell>
          <cell r="B1686">
            <v>45050</v>
          </cell>
          <cell r="F1686">
            <v>616</v>
          </cell>
        </row>
        <row r="1687">
          <cell r="A1687">
            <v>3689</v>
          </cell>
          <cell r="B1687">
            <v>45050</v>
          </cell>
          <cell r="F1687">
            <v>616</v>
          </cell>
        </row>
        <row r="1688">
          <cell r="A1688">
            <v>3690</v>
          </cell>
          <cell r="B1688">
            <v>45050</v>
          </cell>
          <cell r="F1688">
            <v>616</v>
          </cell>
        </row>
        <row r="1689">
          <cell r="A1689">
            <v>3691</v>
          </cell>
          <cell r="B1689">
            <v>45050</v>
          </cell>
          <cell r="F1689">
            <v>616</v>
          </cell>
        </row>
        <row r="1690">
          <cell r="A1690">
            <v>3692</v>
          </cell>
          <cell r="B1690">
            <v>45050</v>
          </cell>
          <cell r="F1690">
            <v>616</v>
          </cell>
        </row>
        <row r="1691">
          <cell r="A1691">
            <v>3693</v>
          </cell>
          <cell r="B1691">
            <v>45050</v>
          </cell>
          <cell r="F1691">
            <v>616</v>
          </cell>
        </row>
        <row r="1692">
          <cell r="A1692">
            <v>3694</v>
          </cell>
          <cell r="B1692">
            <v>45050</v>
          </cell>
          <cell r="F1692">
            <v>616</v>
          </cell>
        </row>
        <row r="1693">
          <cell r="A1693">
            <v>3695</v>
          </cell>
          <cell r="B1693">
            <v>45050</v>
          </cell>
          <cell r="F1693">
            <v>616</v>
          </cell>
        </row>
        <row r="1694">
          <cell r="A1694">
            <v>3696</v>
          </cell>
          <cell r="B1694">
            <v>45050</v>
          </cell>
          <cell r="F1694">
            <v>616</v>
          </cell>
        </row>
        <row r="1695">
          <cell r="A1695">
            <v>3697</v>
          </cell>
          <cell r="B1695">
            <v>45050</v>
          </cell>
          <cell r="F1695">
            <v>616</v>
          </cell>
        </row>
        <row r="1696">
          <cell r="A1696">
            <v>3698</v>
          </cell>
          <cell r="B1696">
            <v>45050</v>
          </cell>
          <cell r="F1696">
            <v>616</v>
          </cell>
        </row>
        <row r="1697">
          <cell r="A1697">
            <v>3699</v>
          </cell>
          <cell r="B1697">
            <v>45050</v>
          </cell>
          <cell r="F1697">
            <v>616</v>
          </cell>
        </row>
        <row r="1698">
          <cell r="A1698">
            <v>3700</v>
          </cell>
          <cell r="B1698">
            <v>45050</v>
          </cell>
          <cell r="F1698">
            <v>616</v>
          </cell>
        </row>
        <row r="1699">
          <cell r="A1699">
            <v>3701</v>
          </cell>
          <cell r="B1699">
            <v>45050</v>
          </cell>
          <cell r="F1699">
            <v>616</v>
          </cell>
        </row>
        <row r="1700">
          <cell r="A1700">
            <v>3702</v>
          </cell>
          <cell r="B1700">
            <v>45050</v>
          </cell>
          <cell r="F1700">
            <v>616</v>
          </cell>
        </row>
        <row r="1701">
          <cell r="A1701">
            <v>3703</v>
          </cell>
          <cell r="B1701">
            <v>45050</v>
          </cell>
          <cell r="F1701">
            <v>616</v>
          </cell>
        </row>
        <row r="1702">
          <cell r="A1702">
            <v>3704</v>
          </cell>
          <cell r="B1702">
            <v>45050</v>
          </cell>
          <cell r="F1702">
            <v>616</v>
          </cell>
        </row>
        <row r="1703">
          <cell r="A1703">
            <v>3705</v>
          </cell>
          <cell r="B1703">
            <v>45050</v>
          </cell>
          <cell r="F1703">
            <v>616</v>
          </cell>
        </row>
        <row r="1704">
          <cell r="A1704">
            <v>3706</v>
          </cell>
          <cell r="B1704">
            <v>45050</v>
          </cell>
          <cell r="F1704">
            <v>616</v>
          </cell>
        </row>
        <row r="1705">
          <cell r="A1705">
            <v>3707</v>
          </cell>
          <cell r="B1705">
            <v>45050</v>
          </cell>
          <cell r="F1705">
            <v>616</v>
          </cell>
        </row>
        <row r="1706">
          <cell r="A1706">
            <v>3708</v>
          </cell>
          <cell r="B1706">
            <v>45050</v>
          </cell>
          <cell r="F1706">
            <v>616</v>
          </cell>
        </row>
        <row r="1707">
          <cell r="A1707">
            <v>3709</v>
          </cell>
          <cell r="B1707">
            <v>45050</v>
          </cell>
          <cell r="F1707">
            <v>616</v>
          </cell>
        </row>
        <row r="1708">
          <cell r="A1708">
            <v>3710</v>
          </cell>
          <cell r="B1708">
            <v>45050</v>
          </cell>
          <cell r="F1708">
            <v>616</v>
          </cell>
        </row>
        <row r="1709">
          <cell r="A1709">
            <v>3711</v>
          </cell>
          <cell r="B1709">
            <v>45050</v>
          </cell>
          <cell r="F1709">
            <v>616</v>
          </cell>
        </row>
        <row r="1710">
          <cell r="A1710">
            <v>3712</v>
          </cell>
          <cell r="B1710">
            <v>45050</v>
          </cell>
          <cell r="F1710">
            <v>616</v>
          </cell>
        </row>
        <row r="1711">
          <cell r="A1711">
            <v>3713</v>
          </cell>
          <cell r="B1711">
            <v>45050</v>
          </cell>
          <cell r="F1711">
            <v>616</v>
          </cell>
        </row>
        <row r="1712">
          <cell r="A1712">
            <v>3714</v>
          </cell>
          <cell r="B1712">
            <v>45050</v>
          </cell>
          <cell r="F1712">
            <v>616</v>
          </cell>
        </row>
        <row r="1713">
          <cell r="A1713">
            <v>3715</v>
          </cell>
          <cell r="B1713">
            <v>45050</v>
          </cell>
          <cell r="F1713">
            <v>616</v>
          </cell>
        </row>
        <row r="1714">
          <cell r="A1714">
            <v>3716</v>
          </cell>
          <cell r="B1714">
            <v>45050</v>
          </cell>
          <cell r="F1714">
            <v>616</v>
          </cell>
        </row>
        <row r="1715">
          <cell r="A1715">
            <v>3717</v>
          </cell>
          <cell r="B1715">
            <v>45050</v>
          </cell>
          <cell r="F1715">
            <v>616</v>
          </cell>
        </row>
        <row r="1716">
          <cell r="A1716">
            <v>3718</v>
          </cell>
          <cell r="B1716">
            <v>45050</v>
          </cell>
          <cell r="F1716">
            <v>616</v>
          </cell>
        </row>
        <row r="1717">
          <cell r="A1717">
            <v>3719</v>
          </cell>
          <cell r="B1717">
            <v>45050</v>
          </cell>
          <cell r="F1717">
            <v>616</v>
          </cell>
        </row>
        <row r="1718">
          <cell r="A1718">
            <v>3720</v>
          </cell>
          <cell r="B1718">
            <v>45050</v>
          </cell>
          <cell r="F1718">
            <v>616</v>
          </cell>
        </row>
        <row r="1719">
          <cell r="A1719">
            <v>3721</v>
          </cell>
          <cell r="B1719">
            <v>45050</v>
          </cell>
          <cell r="F1719">
            <v>616</v>
          </cell>
        </row>
        <row r="1720">
          <cell r="A1720">
            <v>3722</v>
          </cell>
          <cell r="B1720">
            <v>45050</v>
          </cell>
          <cell r="F1720">
            <v>616</v>
          </cell>
        </row>
        <row r="1721">
          <cell r="A1721">
            <v>3723</v>
          </cell>
          <cell r="B1721">
            <v>45050</v>
          </cell>
          <cell r="F1721">
            <v>616</v>
          </cell>
        </row>
        <row r="1722">
          <cell r="A1722">
            <v>3724</v>
          </cell>
          <cell r="B1722">
            <v>45050</v>
          </cell>
          <cell r="F1722">
            <v>616</v>
          </cell>
        </row>
        <row r="1723">
          <cell r="A1723">
            <v>3725</v>
          </cell>
          <cell r="B1723">
            <v>45050</v>
          </cell>
          <cell r="F1723">
            <v>616</v>
          </cell>
        </row>
        <row r="1724">
          <cell r="A1724">
            <v>3726</v>
          </cell>
          <cell r="B1724">
            <v>45050</v>
          </cell>
          <cell r="F1724">
            <v>616</v>
          </cell>
        </row>
        <row r="1725">
          <cell r="A1725">
            <v>3727</v>
          </cell>
          <cell r="B1725">
            <v>45050</v>
          </cell>
          <cell r="F1725">
            <v>616</v>
          </cell>
        </row>
        <row r="1726">
          <cell r="A1726">
            <v>3728</v>
          </cell>
          <cell r="B1726">
            <v>45050</v>
          </cell>
          <cell r="F1726">
            <v>616</v>
          </cell>
        </row>
        <row r="1727">
          <cell r="A1727">
            <v>3729</v>
          </cell>
          <cell r="B1727">
            <v>45050</v>
          </cell>
          <cell r="F1727">
            <v>616</v>
          </cell>
        </row>
        <row r="1728">
          <cell r="A1728">
            <v>3730</v>
          </cell>
          <cell r="B1728">
            <v>45050</v>
          </cell>
          <cell r="F1728">
            <v>616</v>
          </cell>
        </row>
        <row r="1729">
          <cell r="A1729">
            <v>3731</v>
          </cell>
          <cell r="B1729">
            <v>45050</v>
          </cell>
          <cell r="F1729">
            <v>616</v>
          </cell>
        </row>
        <row r="1730">
          <cell r="A1730">
            <v>3732</v>
          </cell>
          <cell r="B1730">
            <v>45050</v>
          </cell>
          <cell r="F1730">
            <v>616</v>
          </cell>
        </row>
        <row r="1731">
          <cell r="A1731">
            <v>3733</v>
          </cell>
          <cell r="B1731">
            <v>45050</v>
          </cell>
          <cell r="F1731">
            <v>616</v>
          </cell>
        </row>
        <row r="1732">
          <cell r="A1732">
            <v>3734</v>
          </cell>
          <cell r="B1732">
            <v>45050</v>
          </cell>
          <cell r="F1732">
            <v>616</v>
          </cell>
        </row>
        <row r="1733">
          <cell r="A1733">
            <v>3735</v>
          </cell>
          <cell r="B1733">
            <v>45050</v>
          </cell>
          <cell r="F1733">
            <v>616</v>
          </cell>
        </row>
        <row r="1734">
          <cell r="A1734">
            <v>3736</v>
          </cell>
          <cell r="B1734">
            <v>45050</v>
          </cell>
          <cell r="F1734">
            <v>616</v>
          </cell>
        </row>
        <row r="1735">
          <cell r="A1735">
            <v>3737</v>
          </cell>
          <cell r="B1735">
            <v>45050</v>
          </cell>
          <cell r="F1735">
            <v>616</v>
          </cell>
        </row>
        <row r="1736">
          <cell r="A1736">
            <v>3738</v>
          </cell>
          <cell r="B1736">
            <v>45050</v>
          </cell>
          <cell r="F1736">
            <v>616</v>
          </cell>
        </row>
        <row r="1737">
          <cell r="A1737">
            <v>3739</v>
          </cell>
          <cell r="B1737">
            <v>45050</v>
          </cell>
          <cell r="F1737">
            <v>616</v>
          </cell>
        </row>
        <row r="1738">
          <cell r="A1738">
            <v>3740</v>
          </cell>
          <cell r="B1738">
            <v>45050</v>
          </cell>
          <cell r="F1738">
            <v>616</v>
          </cell>
        </row>
        <row r="1739">
          <cell r="A1739">
            <v>3741</v>
          </cell>
          <cell r="B1739">
            <v>45050</v>
          </cell>
          <cell r="F1739">
            <v>616</v>
          </cell>
        </row>
        <row r="1740">
          <cell r="A1740">
            <v>3742</v>
          </cell>
          <cell r="B1740">
            <v>45050</v>
          </cell>
          <cell r="F1740">
            <v>616</v>
          </cell>
        </row>
        <row r="1741">
          <cell r="A1741">
            <v>3743</v>
          </cell>
          <cell r="B1741">
            <v>45050</v>
          </cell>
          <cell r="F1741">
            <v>616</v>
          </cell>
        </row>
        <row r="1742">
          <cell r="A1742">
            <v>3744</v>
          </cell>
          <cell r="B1742">
            <v>45050</v>
          </cell>
          <cell r="F1742">
            <v>616</v>
          </cell>
        </row>
        <row r="1743">
          <cell r="A1743">
            <v>3745</v>
          </cell>
          <cell r="B1743">
            <v>45050</v>
          </cell>
          <cell r="F1743">
            <v>616</v>
          </cell>
        </row>
        <row r="1744">
          <cell r="A1744">
            <v>3746</v>
          </cell>
          <cell r="B1744">
            <v>45050</v>
          </cell>
          <cell r="F1744">
            <v>616</v>
          </cell>
        </row>
        <row r="1745">
          <cell r="A1745">
            <v>3747</v>
          </cell>
          <cell r="B1745">
            <v>45050</v>
          </cell>
          <cell r="F1745">
            <v>616</v>
          </cell>
        </row>
        <row r="1746">
          <cell r="A1746">
            <v>3748</v>
          </cell>
          <cell r="B1746">
            <v>45050</v>
          </cell>
          <cell r="F1746">
            <v>616</v>
          </cell>
        </row>
        <row r="1747">
          <cell r="A1747">
            <v>3749</v>
          </cell>
          <cell r="B1747">
            <v>45050</v>
          </cell>
          <cell r="F1747">
            <v>616</v>
          </cell>
        </row>
        <row r="1748">
          <cell r="A1748">
            <v>3750</v>
          </cell>
          <cell r="B1748">
            <v>45050</v>
          </cell>
          <cell r="F1748">
            <v>616</v>
          </cell>
        </row>
        <row r="1749">
          <cell r="A1749">
            <v>3751</v>
          </cell>
          <cell r="B1749">
            <v>45050</v>
          </cell>
          <cell r="F1749">
            <v>616</v>
          </cell>
        </row>
        <row r="1750">
          <cell r="A1750">
            <v>3752</v>
          </cell>
          <cell r="B1750">
            <v>45050</v>
          </cell>
          <cell r="F1750">
            <v>616</v>
          </cell>
        </row>
        <row r="1751">
          <cell r="A1751">
            <v>5151</v>
          </cell>
          <cell r="B1751">
            <v>45084</v>
          </cell>
          <cell r="F1751">
            <v>780</v>
          </cell>
        </row>
        <row r="1752">
          <cell r="A1752">
            <v>5152</v>
          </cell>
          <cell r="B1752">
            <v>45084</v>
          </cell>
          <cell r="F1752">
            <v>780</v>
          </cell>
        </row>
        <row r="1753">
          <cell r="A1753">
            <v>5153</v>
          </cell>
          <cell r="B1753">
            <v>45084</v>
          </cell>
          <cell r="F1753">
            <v>780</v>
          </cell>
        </row>
        <row r="1754">
          <cell r="A1754">
            <v>5154</v>
          </cell>
          <cell r="B1754">
            <v>45084</v>
          </cell>
          <cell r="F1754">
            <v>780</v>
          </cell>
        </row>
        <row r="1755">
          <cell r="A1755">
            <v>5155</v>
          </cell>
          <cell r="B1755">
            <v>45084</v>
          </cell>
          <cell r="F1755">
            <v>780</v>
          </cell>
        </row>
        <row r="1756">
          <cell r="A1756">
            <v>5156</v>
          </cell>
          <cell r="B1756">
            <v>45084</v>
          </cell>
          <cell r="F1756">
            <v>780</v>
          </cell>
        </row>
        <row r="1757">
          <cell r="A1757">
            <v>5157</v>
          </cell>
          <cell r="B1757">
            <v>45084</v>
          </cell>
          <cell r="F1757">
            <v>780</v>
          </cell>
        </row>
        <row r="1758">
          <cell r="A1758">
            <v>5158</v>
          </cell>
          <cell r="B1758">
            <v>45084</v>
          </cell>
          <cell r="F1758">
            <v>780</v>
          </cell>
        </row>
        <row r="1759">
          <cell r="A1759">
            <v>5159</v>
          </cell>
          <cell r="B1759">
            <v>45084</v>
          </cell>
          <cell r="F1759">
            <v>780</v>
          </cell>
        </row>
        <row r="1760">
          <cell r="A1760">
            <v>5160</v>
          </cell>
          <cell r="B1760">
            <v>45084</v>
          </cell>
          <cell r="F1760">
            <v>780</v>
          </cell>
        </row>
        <row r="1761">
          <cell r="A1761">
            <v>5161</v>
          </cell>
          <cell r="B1761">
            <v>45084</v>
          </cell>
          <cell r="F1761">
            <v>780</v>
          </cell>
        </row>
        <row r="1762">
          <cell r="A1762">
            <v>5162</v>
          </cell>
          <cell r="B1762">
            <v>45084</v>
          </cell>
          <cell r="F1762">
            <v>780</v>
          </cell>
        </row>
        <row r="1763">
          <cell r="A1763">
            <v>5163</v>
          </cell>
          <cell r="B1763">
            <v>45084</v>
          </cell>
          <cell r="F1763">
            <v>780</v>
          </cell>
        </row>
        <row r="1764">
          <cell r="A1764">
            <v>5164</v>
          </cell>
          <cell r="B1764">
            <v>45084</v>
          </cell>
          <cell r="F1764">
            <v>780</v>
          </cell>
        </row>
        <row r="1765">
          <cell r="A1765">
            <v>5165</v>
          </cell>
          <cell r="B1765">
            <v>45084</v>
          </cell>
          <cell r="F1765">
            <v>780</v>
          </cell>
        </row>
        <row r="1766">
          <cell r="A1766">
            <v>5166</v>
          </cell>
          <cell r="B1766">
            <v>45084</v>
          </cell>
          <cell r="F1766">
            <v>780</v>
          </cell>
        </row>
        <row r="1767">
          <cell r="A1767">
            <v>5167</v>
          </cell>
          <cell r="B1767">
            <v>45084</v>
          </cell>
          <cell r="F1767">
            <v>780</v>
          </cell>
        </row>
        <row r="1768">
          <cell r="A1768">
            <v>5168</v>
          </cell>
          <cell r="B1768">
            <v>45084</v>
          </cell>
          <cell r="F1768">
            <v>780</v>
          </cell>
        </row>
        <row r="1769">
          <cell r="A1769">
            <v>5169</v>
          </cell>
          <cell r="B1769">
            <v>45084</v>
          </cell>
          <cell r="F1769">
            <v>780</v>
          </cell>
        </row>
        <row r="1770">
          <cell r="A1770">
            <v>5170</v>
          </cell>
          <cell r="B1770">
            <v>45084</v>
          </cell>
          <cell r="F1770">
            <v>780</v>
          </cell>
        </row>
        <row r="1771">
          <cell r="A1771">
            <v>5171</v>
          </cell>
          <cell r="B1771">
            <v>45084</v>
          </cell>
          <cell r="F1771">
            <v>780</v>
          </cell>
        </row>
        <row r="1772">
          <cell r="A1772">
            <v>5172</v>
          </cell>
          <cell r="B1772">
            <v>45084</v>
          </cell>
          <cell r="F1772">
            <v>780</v>
          </cell>
        </row>
        <row r="1773">
          <cell r="A1773">
            <v>5173</v>
          </cell>
          <cell r="B1773">
            <v>45084</v>
          </cell>
          <cell r="F1773">
            <v>780</v>
          </cell>
        </row>
        <row r="1774">
          <cell r="A1774">
            <v>5174</v>
          </cell>
          <cell r="B1774">
            <v>45084</v>
          </cell>
          <cell r="F1774">
            <v>780</v>
          </cell>
        </row>
        <row r="1775">
          <cell r="A1775">
            <v>5175</v>
          </cell>
          <cell r="B1775">
            <v>45084</v>
          </cell>
          <cell r="F1775">
            <v>780</v>
          </cell>
        </row>
        <row r="1776">
          <cell r="A1776">
            <v>5176</v>
          </cell>
          <cell r="B1776">
            <v>45084</v>
          </cell>
          <cell r="F1776">
            <v>780</v>
          </cell>
        </row>
        <row r="1777">
          <cell r="A1777">
            <v>5177</v>
          </cell>
          <cell r="B1777">
            <v>45084</v>
          </cell>
          <cell r="F1777">
            <v>780</v>
          </cell>
        </row>
        <row r="1778">
          <cell r="A1778">
            <v>5178</v>
          </cell>
          <cell r="B1778">
            <v>45084</v>
          </cell>
          <cell r="F1778">
            <v>780</v>
          </cell>
        </row>
        <row r="1779">
          <cell r="A1779">
            <v>5179</v>
          </cell>
          <cell r="B1779">
            <v>45084</v>
          </cell>
          <cell r="F1779">
            <v>780</v>
          </cell>
        </row>
        <row r="1780">
          <cell r="A1780">
            <v>5180</v>
          </cell>
          <cell r="B1780">
            <v>45084</v>
          </cell>
          <cell r="F1780">
            <v>780</v>
          </cell>
        </row>
        <row r="1781">
          <cell r="A1781">
            <v>5181</v>
          </cell>
          <cell r="B1781">
            <v>45084</v>
          </cell>
          <cell r="F1781">
            <v>780</v>
          </cell>
        </row>
        <row r="1782">
          <cell r="A1782">
            <v>5182</v>
          </cell>
          <cell r="B1782">
            <v>45084</v>
          </cell>
          <cell r="F1782">
            <v>780</v>
          </cell>
        </row>
        <row r="1783">
          <cell r="A1783">
            <v>5185</v>
          </cell>
          <cell r="B1783">
            <v>45084</v>
          </cell>
          <cell r="F1783">
            <v>780</v>
          </cell>
        </row>
        <row r="1784">
          <cell r="A1784">
            <v>5186</v>
          </cell>
          <cell r="B1784">
            <v>45084</v>
          </cell>
          <cell r="F1784">
            <v>780</v>
          </cell>
        </row>
        <row r="1785">
          <cell r="A1785">
            <v>5187</v>
          </cell>
          <cell r="B1785">
            <v>45084</v>
          </cell>
          <cell r="F1785">
            <v>780</v>
          </cell>
        </row>
        <row r="1786">
          <cell r="A1786">
            <v>5188</v>
          </cell>
          <cell r="B1786">
            <v>45084</v>
          </cell>
          <cell r="F1786">
            <v>780</v>
          </cell>
        </row>
        <row r="1787">
          <cell r="A1787">
            <v>5189</v>
          </cell>
          <cell r="B1787">
            <v>45084</v>
          </cell>
          <cell r="F1787">
            <v>780</v>
          </cell>
        </row>
        <row r="1788">
          <cell r="A1788">
            <v>5190</v>
          </cell>
          <cell r="B1788">
            <v>45084</v>
          </cell>
          <cell r="F1788">
            <v>780</v>
          </cell>
        </row>
        <row r="1789">
          <cell r="A1789">
            <v>5191</v>
          </cell>
          <cell r="B1789">
            <v>45084</v>
          </cell>
          <cell r="F1789">
            <v>780</v>
          </cell>
        </row>
        <row r="1790">
          <cell r="A1790">
            <v>5192</v>
          </cell>
          <cell r="B1790">
            <v>45084</v>
          </cell>
          <cell r="F1790">
            <v>780</v>
          </cell>
        </row>
        <row r="1791">
          <cell r="A1791">
            <v>5193</v>
          </cell>
          <cell r="B1791">
            <v>45084</v>
          </cell>
          <cell r="F1791">
            <v>780</v>
          </cell>
        </row>
        <row r="1792">
          <cell r="A1792">
            <v>5194</v>
          </cell>
          <cell r="B1792">
            <v>45084</v>
          </cell>
          <cell r="F1792">
            <v>780</v>
          </cell>
        </row>
        <row r="1793">
          <cell r="A1793">
            <v>5195</v>
          </cell>
          <cell r="B1793">
            <v>45084</v>
          </cell>
          <cell r="F1793">
            <v>780</v>
          </cell>
        </row>
        <row r="1794">
          <cell r="A1794">
            <v>5196</v>
          </cell>
          <cell r="B1794">
            <v>45084</v>
          </cell>
          <cell r="F1794">
            <v>780</v>
          </cell>
        </row>
        <row r="1795">
          <cell r="A1795">
            <v>5197</v>
          </cell>
          <cell r="B1795">
            <v>45084</v>
          </cell>
          <cell r="F1795">
            <v>780</v>
          </cell>
        </row>
        <row r="1796">
          <cell r="A1796">
            <v>5198</v>
          </cell>
          <cell r="B1796">
            <v>45084</v>
          </cell>
          <cell r="F1796">
            <v>780</v>
          </cell>
        </row>
        <row r="1797">
          <cell r="A1797">
            <v>5199</v>
          </cell>
          <cell r="B1797">
            <v>45084</v>
          </cell>
          <cell r="F1797">
            <v>780</v>
          </cell>
        </row>
        <row r="1798">
          <cell r="A1798">
            <v>5200</v>
          </cell>
          <cell r="B1798">
            <v>45084</v>
          </cell>
          <cell r="F1798">
            <v>780</v>
          </cell>
        </row>
        <row r="1799">
          <cell r="A1799">
            <v>5201</v>
          </cell>
          <cell r="B1799">
            <v>45084</v>
          </cell>
          <cell r="F1799">
            <v>780</v>
          </cell>
        </row>
        <row r="1800">
          <cell r="A1800">
            <v>5202</v>
          </cell>
          <cell r="B1800">
            <v>45084</v>
          </cell>
          <cell r="F1800">
            <v>780</v>
          </cell>
        </row>
        <row r="1801">
          <cell r="A1801">
            <v>5203</v>
          </cell>
          <cell r="B1801">
            <v>45084</v>
          </cell>
          <cell r="F1801">
            <v>780</v>
          </cell>
        </row>
        <row r="1802">
          <cell r="A1802">
            <v>5204</v>
          </cell>
          <cell r="B1802">
            <v>45084</v>
          </cell>
          <cell r="F1802">
            <v>780</v>
          </cell>
        </row>
        <row r="1803">
          <cell r="A1803">
            <v>5205</v>
          </cell>
          <cell r="B1803">
            <v>45084</v>
          </cell>
          <cell r="F1803">
            <v>780</v>
          </cell>
        </row>
        <row r="1804">
          <cell r="A1804">
            <v>5206</v>
          </cell>
          <cell r="B1804">
            <v>45084</v>
          </cell>
          <cell r="F1804">
            <v>780</v>
          </cell>
        </row>
        <row r="1805">
          <cell r="A1805">
            <v>5207</v>
          </cell>
          <cell r="B1805">
            <v>45084</v>
          </cell>
          <cell r="F1805">
            <v>780</v>
          </cell>
        </row>
        <row r="1806">
          <cell r="A1806">
            <v>5208</v>
          </cell>
          <cell r="B1806">
            <v>45084</v>
          </cell>
          <cell r="F1806">
            <v>780</v>
          </cell>
        </row>
        <row r="1807">
          <cell r="A1807">
            <v>5209</v>
          </cell>
          <cell r="B1807">
            <v>45084</v>
          </cell>
          <cell r="F1807">
            <v>780</v>
          </cell>
        </row>
        <row r="1808">
          <cell r="A1808">
            <v>5210</v>
          </cell>
          <cell r="B1808">
            <v>45084</v>
          </cell>
          <cell r="F1808">
            <v>780</v>
          </cell>
        </row>
        <row r="1809">
          <cell r="A1809">
            <v>5211</v>
          </cell>
          <cell r="B1809">
            <v>45084</v>
          </cell>
          <cell r="F1809">
            <v>780</v>
          </cell>
        </row>
        <row r="1810">
          <cell r="A1810">
            <v>5212</v>
          </cell>
          <cell r="B1810">
            <v>45084</v>
          </cell>
          <cell r="F1810">
            <v>780</v>
          </cell>
        </row>
        <row r="1811">
          <cell r="A1811">
            <v>5213</v>
          </cell>
          <cell r="B1811">
            <v>45084</v>
          </cell>
          <cell r="F1811">
            <v>780</v>
          </cell>
        </row>
        <row r="1812">
          <cell r="A1812">
            <v>5214</v>
          </cell>
          <cell r="B1812">
            <v>45084</v>
          </cell>
          <cell r="F1812">
            <v>780</v>
          </cell>
        </row>
        <row r="1813">
          <cell r="A1813">
            <v>5215</v>
          </cell>
          <cell r="B1813">
            <v>45084</v>
          </cell>
          <cell r="F1813">
            <v>780</v>
          </cell>
        </row>
        <row r="1814">
          <cell r="A1814">
            <v>5216</v>
          </cell>
          <cell r="B1814">
            <v>45084</v>
          </cell>
          <cell r="F1814">
            <v>780</v>
          </cell>
        </row>
        <row r="1815">
          <cell r="A1815">
            <v>5217</v>
          </cell>
          <cell r="B1815">
            <v>45084</v>
          </cell>
          <cell r="F1815">
            <v>780</v>
          </cell>
        </row>
        <row r="1816">
          <cell r="A1816">
            <v>5218</v>
          </cell>
          <cell r="B1816">
            <v>45084</v>
          </cell>
          <cell r="F1816">
            <v>780</v>
          </cell>
        </row>
        <row r="1817">
          <cell r="A1817">
            <v>5219</v>
          </cell>
          <cell r="B1817">
            <v>45084</v>
          </cell>
          <cell r="F1817">
            <v>780</v>
          </cell>
        </row>
        <row r="1818">
          <cell r="A1818">
            <v>5220</v>
          </cell>
          <cell r="B1818">
            <v>45084</v>
          </cell>
          <cell r="F1818">
            <v>780</v>
          </cell>
        </row>
        <row r="1819">
          <cell r="A1819">
            <v>5221</v>
          </cell>
          <cell r="B1819">
            <v>45084</v>
          </cell>
          <cell r="F1819">
            <v>780</v>
          </cell>
        </row>
        <row r="1820">
          <cell r="A1820">
            <v>5222</v>
          </cell>
          <cell r="B1820">
            <v>45084</v>
          </cell>
          <cell r="F1820">
            <v>780</v>
          </cell>
        </row>
        <row r="1821">
          <cell r="A1821">
            <v>5223</v>
          </cell>
          <cell r="B1821">
            <v>45084</v>
          </cell>
          <cell r="F1821">
            <v>780</v>
          </cell>
        </row>
        <row r="1822">
          <cell r="A1822">
            <v>5224</v>
          </cell>
          <cell r="B1822">
            <v>45084</v>
          </cell>
          <cell r="F1822">
            <v>780</v>
          </cell>
        </row>
        <row r="1823">
          <cell r="A1823">
            <v>5225</v>
          </cell>
          <cell r="B1823">
            <v>45084</v>
          </cell>
          <cell r="F1823">
            <v>780</v>
          </cell>
        </row>
        <row r="1824">
          <cell r="A1824">
            <v>5226</v>
          </cell>
          <cell r="B1824">
            <v>45084</v>
          </cell>
          <cell r="F1824">
            <v>780</v>
          </cell>
        </row>
        <row r="1825">
          <cell r="A1825">
            <v>5227</v>
          </cell>
          <cell r="B1825">
            <v>45084</v>
          </cell>
          <cell r="F1825">
            <v>780</v>
          </cell>
        </row>
        <row r="1826">
          <cell r="A1826">
            <v>5228</v>
          </cell>
          <cell r="B1826">
            <v>45084</v>
          </cell>
          <cell r="F1826">
            <v>780</v>
          </cell>
        </row>
        <row r="1827">
          <cell r="A1827">
            <v>5229</v>
          </cell>
          <cell r="B1827">
            <v>45084</v>
          </cell>
          <cell r="F1827">
            <v>780</v>
          </cell>
        </row>
        <row r="1828">
          <cell r="A1828">
            <v>5230</v>
          </cell>
          <cell r="B1828">
            <v>45084</v>
          </cell>
          <cell r="F1828">
            <v>780</v>
          </cell>
        </row>
        <row r="1829">
          <cell r="A1829">
            <v>5231</v>
          </cell>
          <cell r="B1829">
            <v>45084</v>
          </cell>
          <cell r="F1829">
            <v>780</v>
          </cell>
        </row>
        <row r="1830">
          <cell r="A1830">
            <v>5232</v>
          </cell>
          <cell r="B1830">
            <v>45084</v>
          </cell>
          <cell r="F1830">
            <v>780</v>
          </cell>
        </row>
        <row r="1831">
          <cell r="A1831">
            <v>5233</v>
          </cell>
          <cell r="B1831">
            <v>45084</v>
          </cell>
          <cell r="F1831">
            <v>780</v>
          </cell>
        </row>
        <row r="1832">
          <cell r="A1832">
            <v>5234</v>
          </cell>
          <cell r="B1832">
            <v>45084</v>
          </cell>
          <cell r="F1832">
            <v>780</v>
          </cell>
        </row>
        <row r="1833">
          <cell r="A1833">
            <v>5235</v>
          </cell>
          <cell r="B1833">
            <v>45084</v>
          </cell>
          <cell r="F1833">
            <v>780</v>
          </cell>
        </row>
        <row r="1834">
          <cell r="A1834">
            <v>5236</v>
          </cell>
          <cell r="B1834">
            <v>45084</v>
          </cell>
          <cell r="F1834">
            <v>780</v>
          </cell>
        </row>
        <row r="1835">
          <cell r="A1835">
            <v>5237</v>
          </cell>
          <cell r="B1835">
            <v>45084</v>
          </cell>
          <cell r="F1835">
            <v>780</v>
          </cell>
        </row>
        <row r="1836">
          <cell r="A1836">
            <v>5238</v>
          </cell>
          <cell r="B1836">
            <v>45084</v>
          </cell>
          <cell r="F1836">
            <v>780</v>
          </cell>
        </row>
        <row r="1837">
          <cell r="A1837">
            <v>5239</v>
          </cell>
          <cell r="B1837">
            <v>45084</v>
          </cell>
          <cell r="F1837">
            <v>780</v>
          </cell>
        </row>
        <row r="1838">
          <cell r="A1838">
            <v>5240</v>
          </cell>
          <cell r="B1838">
            <v>45084</v>
          </cell>
          <cell r="F1838">
            <v>780</v>
          </cell>
        </row>
        <row r="1839">
          <cell r="A1839">
            <v>5241</v>
          </cell>
          <cell r="B1839">
            <v>45084</v>
          </cell>
          <cell r="F1839">
            <v>780</v>
          </cell>
        </row>
        <row r="1840">
          <cell r="A1840">
            <v>5242</v>
          </cell>
          <cell r="B1840">
            <v>45084</v>
          </cell>
          <cell r="F1840">
            <v>780</v>
          </cell>
        </row>
        <row r="1841">
          <cell r="A1841">
            <v>5243</v>
          </cell>
          <cell r="B1841">
            <v>45084</v>
          </cell>
          <cell r="F1841">
            <v>780</v>
          </cell>
        </row>
        <row r="1842">
          <cell r="A1842">
            <v>5244</v>
          </cell>
          <cell r="B1842">
            <v>45084</v>
          </cell>
          <cell r="F1842">
            <v>780</v>
          </cell>
        </row>
        <row r="1843">
          <cell r="A1843">
            <v>5245</v>
          </cell>
          <cell r="B1843">
            <v>45084</v>
          </cell>
          <cell r="F1843">
            <v>780</v>
          </cell>
        </row>
        <row r="1844">
          <cell r="A1844">
            <v>5246</v>
          </cell>
          <cell r="B1844">
            <v>45084</v>
          </cell>
          <cell r="F1844">
            <v>780</v>
          </cell>
        </row>
        <row r="1845">
          <cell r="A1845">
            <v>5247</v>
          </cell>
          <cell r="B1845">
            <v>45084</v>
          </cell>
          <cell r="F1845">
            <v>780</v>
          </cell>
        </row>
        <row r="1846">
          <cell r="A1846">
            <v>5248</v>
          </cell>
          <cell r="B1846">
            <v>45084</v>
          </cell>
          <cell r="F1846">
            <v>780</v>
          </cell>
        </row>
        <row r="1847">
          <cell r="A1847">
            <v>5249</v>
          </cell>
          <cell r="B1847">
            <v>45084</v>
          </cell>
          <cell r="F1847">
            <v>780</v>
          </cell>
        </row>
        <row r="1848">
          <cell r="A1848">
            <v>5250</v>
          </cell>
          <cell r="B1848">
            <v>45084</v>
          </cell>
          <cell r="F1848">
            <v>780</v>
          </cell>
        </row>
        <row r="1849">
          <cell r="A1849">
            <v>5251</v>
          </cell>
          <cell r="B1849">
            <v>45084</v>
          </cell>
          <cell r="F1849">
            <v>780</v>
          </cell>
        </row>
        <row r="1850">
          <cell r="A1850">
            <v>5252</v>
          </cell>
          <cell r="B1850">
            <v>45084</v>
          </cell>
          <cell r="F1850">
            <v>780</v>
          </cell>
        </row>
        <row r="1851">
          <cell r="A1851">
            <v>5253</v>
          </cell>
          <cell r="B1851">
            <v>45084</v>
          </cell>
          <cell r="F1851">
            <v>780</v>
          </cell>
        </row>
        <row r="1852">
          <cell r="A1852">
            <v>5254</v>
          </cell>
          <cell r="B1852">
            <v>45084</v>
          </cell>
          <cell r="F1852">
            <v>780</v>
          </cell>
        </row>
        <row r="1853">
          <cell r="A1853">
            <v>5255</v>
          </cell>
          <cell r="B1853">
            <v>45084</v>
          </cell>
          <cell r="F1853">
            <v>780</v>
          </cell>
        </row>
        <row r="1854">
          <cell r="A1854">
            <v>5256</v>
          </cell>
          <cell r="B1854">
            <v>45084</v>
          </cell>
          <cell r="F1854">
            <v>780</v>
          </cell>
        </row>
        <row r="1855">
          <cell r="A1855">
            <v>5257</v>
          </cell>
          <cell r="B1855">
            <v>45084</v>
          </cell>
          <cell r="F1855">
            <v>780</v>
          </cell>
        </row>
        <row r="1856">
          <cell r="A1856">
            <v>5258</v>
          </cell>
          <cell r="B1856">
            <v>45084</v>
          </cell>
          <cell r="F1856">
            <v>780</v>
          </cell>
        </row>
        <row r="1857">
          <cell r="A1857">
            <v>5259</v>
          </cell>
          <cell r="B1857">
            <v>45084</v>
          </cell>
          <cell r="F1857">
            <v>780</v>
          </cell>
        </row>
        <row r="1858">
          <cell r="A1858">
            <v>5260</v>
          </cell>
          <cell r="B1858">
            <v>45084</v>
          </cell>
          <cell r="F1858">
            <v>780</v>
          </cell>
        </row>
        <row r="1859">
          <cell r="A1859">
            <v>5261</v>
          </cell>
          <cell r="B1859">
            <v>45084</v>
          </cell>
          <cell r="F1859">
            <v>780</v>
          </cell>
        </row>
        <row r="1860">
          <cell r="A1860">
            <v>5262</v>
          </cell>
          <cell r="B1860">
            <v>45084</v>
          </cell>
          <cell r="F1860">
            <v>780</v>
          </cell>
        </row>
        <row r="1861">
          <cell r="A1861">
            <v>5263</v>
          </cell>
          <cell r="B1861">
            <v>45084</v>
          </cell>
          <cell r="F1861">
            <v>780</v>
          </cell>
        </row>
        <row r="1862">
          <cell r="A1862">
            <v>5264</v>
          </cell>
          <cell r="B1862">
            <v>45084</v>
          </cell>
          <cell r="F1862">
            <v>780</v>
          </cell>
        </row>
        <row r="1863">
          <cell r="A1863">
            <v>5265</v>
          </cell>
          <cell r="B1863">
            <v>45084</v>
          </cell>
          <cell r="F1863">
            <v>780</v>
          </cell>
        </row>
        <row r="1864">
          <cell r="A1864">
            <v>5266</v>
          </cell>
          <cell r="B1864">
            <v>45084</v>
          </cell>
          <cell r="F1864">
            <v>780</v>
          </cell>
        </row>
        <row r="1865">
          <cell r="A1865">
            <v>5267</v>
          </cell>
          <cell r="B1865">
            <v>45084</v>
          </cell>
          <cell r="F1865">
            <v>780</v>
          </cell>
        </row>
        <row r="1866">
          <cell r="A1866">
            <v>5268</v>
          </cell>
          <cell r="B1866">
            <v>45084</v>
          </cell>
          <cell r="F1866">
            <v>805</v>
          </cell>
        </row>
        <row r="1867">
          <cell r="A1867">
            <v>5891</v>
          </cell>
          <cell r="B1867">
            <v>45085</v>
          </cell>
          <cell r="F1867">
            <v>847</v>
          </cell>
        </row>
        <row r="1868">
          <cell r="A1868">
            <v>6261</v>
          </cell>
          <cell r="B1868">
            <v>45093</v>
          </cell>
          <cell r="F1868">
            <v>865</v>
          </cell>
        </row>
        <row r="1869">
          <cell r="A1869">
            <v>6262</v>
          </cell>
          <cell r="B1869">
            <v>45093</v>
          </cell>
          <cell r="F1869">
            <v>865</v>
          </cell>
        </row>
        <row r="1870">
          <cell r="A1870">
            <v>6263</v>
          </cell>
          <cell r="B1870">
            <v>45093</v>
          </cell>
          <cell r="F1870">
            <v>865</v>
          </cell>
        </row>
        <row r="1871">
          <cell r="A1871">
            <v>6264</v>
          </cell>
          <cell r="B1871">
            <v>45093</v>
          </cell>
          <cell r="F1871">
            <v>865</v>
          </cell>
        </row>
        <row r="1872">
          <cell r="A1872">
            <v>6265</v>
          </cell>
          <cell r="B1872">
            <v>45093</v>
          </cell>
          <cell r="F1872">
            <v>865</v>
          </cell>
        </row>
        <row r="1873">
          <cell r="A1873">
            <v>6266</v>
          </cell>
          <cell r="B1873">
            <v>45093</v>
          </cell>
          <cell r="F1873">
            <v>865</v>
          </cell>
        </row>
        <row r="1874">
          <cell r="A1874">
            <v>6267</v>
          </cell>
          <cell r="B1874">
            <v>45093</v>
          </cell>
          <cell r="F1874">
            <v>865</v>
          </cell>
        </row>
        <row r="1875">
          <cell r="A1875">
            <v>6268</v>
          </cell>
          <cell r="B1875">
            <v>45093</v>
          </cell>
          <cell r="F1875">
            <v>865</v>
          </cell>
        </row>
        <row r="1876">
          <cell r="A1876">
            <v>6269</v>
          </cell>
          <cell r="B1876">
            <v>45093</v>
          </cell>
          <cell r="F1876">
            <v>865</v>
          </cell>
        </row>
        <row r="1877">
          <cell r="A1877">
            <v>6270</v>
          </cell>
          <cell r="B1877">
            <v>45093</v>
          </cell>
          <cell r="F1877">
            <v>865</v>
          </cell>
        </row>
        <row r="1878">
          <cell r="A1878">
            <v>6271</v>
          </cell>
          <cell r="B1878">
            <v>45093</v>
          </cell>
          <cell r="F1878">
            <v>865</v>
          </cell>
        </row>
        <row r="1879">
          <cell r="A1879">
            <v>6272</v>
          </cell>
          <cell r="B1879">
            <v>45093</v>
          </cell>
          <cell r="F1879">
            <v>865</v>
          </cell>
        </row>
        <row r="1880">
          <cell r="A1880">
            <v>6273</v>
          </cell>
          <cell r="B1880">
            <v>45093</v>
          </cell>
          <cell r="F1880">
            <v>865</v>
          </cell>
        </row>
        <row r="1881">
          <cell r="A1881">
            <v>6274</v>
          </cell>
          <cell r="B1881">
            <v>45093</v>
          </cell>
          <cell r="F1881">
            <v>865</v>
          </cell>
        </row>
        <row r="1882">
          <cell r="A1882">
            <v>6275</v>
          </cell>
          <cell r="B1882">
            <v>45093</v>
          </cell>
          <cell r="F1882">
            <v>865</v>
          </cell>
        </row>
        <row r="1883">
          <cell r="A1883">
            <v>6276</v>
          </cell>
          <cell r="B1883">
            <v>45093</v>
          </cell>
          <cell r="F1883">
            <v>865</v>
          </cell>
        </row>
        <row r="1884">
          <cell r="A1884">
            <v>6277</v>
          </cell>
          <cell r="B1884">
            <v>45093</v>
          </cell>
          <cell r="F1884">
            <v>865</v>
          </cell>
        </row>
        <row r="1885">
          <cell r="A1885">
            <v>6278</v>
          </cell>
          <cell r="B1885">
            <v>45093</v>
          </cell>
          <cell r="F1885">
            <v>865</v>
          </cell>
        </row>
        <row r="1886">
          <cell r="A1886">
            <v>6279</v>
          </cell>
          <cell r="B1886">
            <v>45093</v>
          </cell>
          <cell r="F1886">
            <v>865</v>
          </cell>
        </row>
        <row r="1887">
          <cell r="A1887">
            <v>6280</v>
          </cell>
          <cell r="B1887">
            <v>45093</v>
          </cell>
          <cell r="F1887">
            <v>865</v>
          </cell>
        </row>
        <row r="1888">
          <cell r="A1888">
            <v>6281</v>
          </cell>
          <cell r="B1888">
            <v>45093</v>
          </cell>
          <cell r="F1888">
            <v>865</v>
          </cell>
        </row>
        <row r="1889">
          <cell r="A1889">
            <v>6282</v>
          </cell>
          <cell r="B1889">
            <v>45093</v>
          </cell>
          <cell r="F1889">
            <v>865</v>
          </cell>
        </row>
        <row r="1890">
          <cell r="A1890">
            <v>6283</v>
          </cell>
          <cell r="B1890">
            <v>45093</v>
          </cell>
          <cell r="F1890">
            <v>865</v>
          </cell>
        </row>
        <row r="1891">
          <cell r="A1891">
            <v>6284</v>
          </cell>
          <cell r="B1891">
            <v>45093</v>
          </cell>
          <cell r="F1891">
            <v>865</v>
          </cell>
        </row>
        <row r="1892">
          <cell r="A1892">
            <v>6285</v>
          </cell>
          <cell r="B1892">
            <v>45093</v>
          </cell>
          <cell r="F1892">
            <v>865</v>
          </cell>
        </row>
        <row r="1893">
          <cell r="A1893">
            <v>6286</v>
          </cell>
          <cell r="B1893">
            <v>45093</v>
          </cell>
          <cell r="F1893">
            <v>865</v>
          </cell>
        </row>
        <row r="1894">
          <cell r="A1894">
            <v>6287</v>
          </cell>
          <cell r="B1894">
            <v>45093</v>
          </cell>
          <cell r="F1894">
            <v>865</v>
          </cell>
        </row>
        <row r="1895">
          <cell r="A1895">
            <v>6288</v>
          </cell>
          <cell r="B1895">
            <v>45093</v>
          </cell>
          <cell r="F1895">
            <v>865</v>
          </cell>
        </row>
        <row r="1896">
          <cell r="A1896">
            <v>6289</v>
          </cell>
          <cell r="B1896">
            <v>45093</v>
          </cell>
          <cell r="F1896">
            <v>865</v>
          </cell>
        </row>
        <row r="1897">
          <cell r="A1897">
            <v>6290</v>
          </cell>
          <cell r="B1897">
            <v>45093</v>
          </cell>
          <cell r="F1897">
            <v>865</v>
          </cell>
        </row>
        <row r="1898">
          <cell r="A1898">
            <v>6291</v>
          </cell>
          <cell r="B1898">
            <v>45093</v>
          </cell>
          <cell r="F1898">
            <v>865</v>
          </cell>
        </row>
        <row r="1899">
          <cell r="A1899">
            <v>6292</v>
          </cell>
          <cell r="B1899">
            <v>45093</v>
          </cell>
          <cell r="F1899">
            <v>865</v>
          </cell>
        </row>
        <row r="1900">
          <cell r="A1900">
            <v>6293</v>
          </cell>
          <cell r="B1900">
            <v>45093</v>
          </cell>
          <cell r="F1900">
            <v>865</v>
          </cell>
        </row>
        <row r="1901">
          <cell r="A1901">
            <v>6294</v>
          </cell>
          <cell r="B1901">
            <v>45093</v>
          </cell>
          <cell r="F1901">
            <v>865</v>
          </cell>
        </row>
        <row r="1902">
          <cell r="A1902">
            <v>6295</v>
          </cell>
          <cell r="B1902">
            <v>45093</v>
          </cell>
          <cell r="F1902">
            <v>865</v>
          </cell>
        </row>
        <row r="1903">
          <cell r="A1903">
            <v>6296</v>
          </cell>
          <cell r="B1903">
            <v>45093</v>
          </cell>
          <cell r="F1903">
            <v>865</v>
          </cell>
        </row>
        <row r="1904">
          <cell r="A1904">
            <v>6297</v>
          </cell>
          <cell r="B1904">
            <v>45093</v>
          </cell>
          <cell r="F1904">
            <v>865</v>
          </cell>
        </row>
        <row r="1905">
          <cell r="A1905">
            <v>6298</v>
          </cell>
          <cell r="B1905">
            <v>45093</v>
          </cell>
          <cell r="F1905">
            <v>865</v>
          </cell>
        </row>
        <row r="1906">
          <cell r="A1906">
            <v>6299</v>
          </cell>
          <cell r="B1906">
            <v>45093</v>
          </cell>
          <cell r="F1906">
            <v>865</v>
          </cell>
        </row>
        <row r="1907">
          <cell r="A1907">
            <v>6300</v>
          </cell>
          <cell r="B1907">
            <v>45093</v>
          </cell>
          <cell r="F1907">
            <v>865</v>
          </cell>
        </row>
        <row r="1908">
          <cell r="A1908">
            <v>6301</v>
          </cell>
          <cell r="B1908">
            <v>45093</v>
          </cell>
          <cell r="F1908">
            <v>865</v>
          </cell>
        </row>
        <row r="1909">
          <cell r="A1909">
            <v>6302</v>
          </cell>
          <cell r="B1909">
            <v>45093</v>
          </cell>
          <cell r="F1909">
            <v>865</v>
          </cell>
        </row>
        <row r="1910">
          <cell r="A1910">
            <v>6303</v>
          </cell>
          <cell r="B1910">
            <v>45093</v>
          </cell>
          <cell r="F1910">
            <v>865</v>
          </cell>
        </row>
        <row r="1911">
          <cell r="A1911">
            <v>6304</v>
          </cell>
          <cell r="B1911">
            <v>45093</v>
          </cell>
          <cell r="F1911">
            <v>865</v>
          </cell>
        </row>
        <row r="1912">
          <cell r="A1912">
            <v>6305</v>
          </cell>
          <cell r="B1912">
            <v>45093</v>
          </cell>
          <cell r="F1912">
            <v>865</v>
          </cell>
        </row>
        <row r="1913">
          <cell r="A1913">
            <v>6306</v>
          </cell>
          <cell r="B1913">
            <v>45093</v>
          </cell>
          <cell r="F1913">
            <v>865</v>
          </cell>
        </row>
        <row r="1914">
          <cell r="A1914">
            <v>6307</v>
          </cell>
          <cell r="B1914">
            <v>45093</v>
          </cell>
          <cell r="F1914">
            <v>865</v>
          </cell>
        </row>
        <row r="1915">
          <cell r="A1915">
            <v>6308</v>
          </cell>
          <cell r="B1915">
            <v>45093</v>
          </cell>
          <cell r="F1915">
            <v>865</v>
          </cell>
        </row>
        <row r="1916">
          <cell r="A1916">
            <v>6309</v>
          </cell>
          <cell r="B1916">
            <v>45093</v>
          </cell>
          <cell r="F1916">
            <v>865</v>
          </cell>
        </row>
        <row r="1917">
          <cell r="A1917">
            <v>6310</v>
          </cell>
          <cell r="B1917">
            <v>45093</v>
          </cell>
          <cell r="F1917">
            <v>865</v>
          </cell>
        </row>
        <row r="1918">
          <cell r="A1918">
            <v>6311</v>
          </cell>
          <cell r="B1918">
            <v>45093</v>
          </cell>
          <cell r="F1918">
            <v>865</v>
          </cell>
        </row>
        <row r="1919">
          <cell r="A1919">
            <v>6312</v>
          </cell>
          <cell r="B1919">
            <v>45093</v>
          </cell>
          <cell r="F1919">
            <v>865</v>
          </cell>
        </row>
        <row r="1920">
          <cell r="A1920">
            <v>6313</v>
          </cell>
          <cell r="B1920">
            <v>45093</v>
          </cell>
          <cell r="F1920">
            <v>865</v>
          </cell>
        </row>
        <row r="1921">
          <cell r="A1921">
            <v>6314</v>
          </cell>
          <cell r="B1921">
            <v>45093</v>
          </cell>
          <cell r="F1921">
            <v>865</v>
          </cell>
        </row>
        <row r="1922">
          <cell r="A1922">
            <v>6315</v>
          </cell>
          <cell r="B1922">
            <v>45093</v>
          </cell>
          <cell r="F1922">
            <v>865</v>
          </cell>
        </row>
        <row r="1923">
          <cell r="A1923">
            <v>6316</v>
          </cell>
          <cell r="B1923">
            <v>45093</v>
          </cell>
          <cell r="F1923">
            <v>865</v>
          </cell>
        </row>
        <row r="1924">
          <cell r="A1924">
            <v>6317</v>
          </cell>
          <cell r="B1924">
            <v>45093</v>
          </cell>
          <cell r="F1924">
            <v>865</v>
          </cell>
        </row>
        <row r="1925">
          <cell r="A1925">
            <v>6318</v>
          </cell>
          <cell r="B1925">
            <v>45093</v>
          </cell>
          <cell r="F1925">
            <v>865</v>
          </cell>
        </row>
        <row r="1926">
          <cell r="A1926">
            <v>6319</v>
          </cell>
          <cell r="B1926">
            <v>45093</v>
          </cell>
          <cell r="F1926">
            <v>865</v>
          </cell>
        </row>
        <row r="1927">
          <cell r="A1927">
            <v>6320</v>
          </cell>
          <cell r="B1927">
            <v>45093</v>
          </cell>
          <cell r="F1927">
            <v>865</v>
          </cell>
        </row>
        <row r="1928">
          <cell r="A1928">
            <v>6321</v>
          </cell>
          <cell r="B1928">
            <v>45093</v>
          </cell>
          <cell r="F1928">
            <v>865</v>
          </cell>
        </row>
        <row r="1929">
          <cell r="A1929">
            <v>6322</v>
          </cell>
          <cell r="B1929">
            <v>45093</v>
          </cell>
          <cell r="F1929">
            <v>865</v>
          </cell>
        </row>
        <row r="1930">
          <cell r="A1930">
            <v>6323</v>
          </cell>
          <cell r="B1930">
            <v>45093</v>
          </cell>
          <cell r="F1930">
            <v>865</v>
          </cell>
        </row>
        <row r="1931">
          <cell r="A1931">
            <v>6324</v>
          </cell>
          <cell r="B1931">
            <v>45093</v>
          </cell>
          <cell r="F1931">
            <v>865</v>
          </cell>
        </row>
        <row r="1932">
          <cell r="A1932">
            <v>6325</v>
          </cell>
          <cell r="B1932">
            <v>45093</v>
          </cell>
          <cell r="F1932">
            <v>865</v>
          </cell>
        </row>
        <row r="1933">
          <cell r="A1933">
            <v>6326</v>
          </cell>
          <cell r="B1933">
            <v>45093</v>
          </cell>
          <cell r="F1933">
            <v>865</v>
          </cell>
        </row>
        <row r="1934">
          <cell r="A1934">
            <v>6327</v>
          </cell>
          <cell r="B1934">
            <v>45093</v>
          </cell>
          <cell r="F1934">
            <v>865</v>
          </cell>
        </row>
        <row r="1935">
          <cell r="A1935">
            <v>6328</v>
          </cell>
          <cell r="B1935">
            <v>45093</v>
          </cell>
          <cell r="F1935">
            <v>865</v>
          </cell>
        </row>
        <row r="1936">
          <cell r="A1936">
            <v>6329</v>
          </cell>
          <cell r="B1936">
            <v>45093</v>
          </cell>
          <cell r="F1936">
            <v>865</v>
          </cell>
        </row>
        <row r="1937">
          <cell r="A1937">
            <v>6330</v>
          </cell>
          <cell r="B1937">
            <v>45093</v>
          </cell>
          <cell r="F1937">
            <v>865</v>
          </cell>
        </row>
        <row r="1938">
          <cell r="A1938">
            <v>6331</v>
          </cell>
          <cell r="B1938">
            <v>45093</v>
          </cell>
          <cell r="F1938">
            <v>865</v>
          </cell>
        </row>
        <row r="1939">
          <cell r="A1939">
            <v>6332</v>
          </cell>
          <cell r="B1939">
            <v>45093</v>
          </cell>
          <cell r="F1939">
            <v>865</v>
          </cell>
        </row>
        <row r="1940">
          <cell r="A1940">
            <v>6333</v>
          </cell>
          <cell r="B1940">
            <v>45093</v>
          </cell>
          <cell r="F1940">
            <v>865</v>
          </cell>
        </row>
        <row r="1941">
          <cell r="A1941">
            <v>6334</v>
          </cell>
          <cell r="B1941">
            <v>45093</v>
          </cell>
          <cell r="F1941">
            <v>865</v>
          </cell>
        </row>
        <row r="1942">
          <cell r="A1942">
            <v>6335</v>
          </cell>
          <cell r="B1942">
            <v>45093</v>
          </cell>
          <cell r="F1942">
            <v>865</v>
          </cell>
        </row>
        <row r="1943">
          <cell r="A1943">
            <v>6336</v>
          </cell>
          <cell r="B1943">
            <v>45093</v>
          </cell>
          <cell r="F1943">
            <v>865</v>
          </cell>
        </row>
        <row r="1944">
          <cell r="A1944">
            <v>6337</v>
          </cell>
          <cell r="B1944">
            <v>45093</v>
          </cell>
          <cell r="F1944">
            <v>865</v>
          </cell>
        </row>
        <row r="1945">
          <cell r="A1945">
            <v>6338</v>
          </cell>
          <cell r="B1945">
            <v>45093</v>
          </cell>
          <cell r="F1945">
            <v>865</v>
          </cell>
        </row>
        <row r="1946">
          <cell r="A1946">
            <v>6339</v>
          </cell>
          <cell r="B1946">
            <v>45093</v>
          </cell>
          <cell r="F1946">
            <v>865</v>
          </cell>
        </row>
        <row r="1947">
          <cell r="A1947">
            <v>6340</v>
          </cell>
          <cell r="B1947">
            <v>45093</v>
          </cell>
          <cell r="F1947">
            <v>865</v>
          </cell>
        </row>
        <row r="1948">
          <cell r="A1948">
            <v>6341</v>
          </cell>
          <cell r="B1948">
            <v>45093</v>
          </cell>
          <cell r="F1948">
            <v>865</v>
          </cell>
        </row>
        <row r="1949">
          <cell r="A1949">
            <v>6342</v>
          </cell>
          <cell r="B1949">
            <v>45093</v>
          </cell>
          <cell r="F1949">
            <v>865</v>
          </cell>
        </row>
        <row r="1950">
          <cell r="A1950">
            <v>6343</v>
          </cell>
          <cell r="B1950">
            <v>45093</v>
          </cell>
          <cell r="F1950">
            <v>870</v>
          </cell>
        </row>
        <row r="1951">
          <cell r="A1951">
            <v>6344</v>
          </cell>
          <cell r="B1951">
            <v>45093</v>
          </cell>
          <cell r="F1951">
            <v>865</v>
          </cell>
        </row>
        <row r="1952">
          <cell r="A1952">
            <v>6345</v>
          </cell>
          <cell r="B1952">
            <v>45093</v>
          </cell>
          <cell r="F1952">
            <v>865</v>
          </cell>
        </row>
        <row r="1953">
          <cell r="A1953">
            <v>6346</v>
          </cell>
          <cell r="B1953">
            <v>45093</v>
          </cell>
          <cell r="F1953">
            <v>865</v>
          </cell>
        </row>
        <row r="1954">
          <cell r="A1954">
            <v>6347</v>
          </cell>
          <cell r="B1954">
            <v>45093</v>
          </cell>
          <cell r="F1954">
            <v>865</v>
          </cell>
        </row>
        <row r="1955">
          <cell r="A1955">
            <v>6348</v>
          </cell>
          <cell r="B1955">
            <v>45093</v>
          </cell>
          <cell r="F1955">
            <v>865</v>
          </cell>
        </row>
        <row r="1956">
          <cell r="A1956">
            <v>6349</v>
          </cell>
          <cell r="B1956">
            <v>45093</v>
          </cell>
          <cell r="F1956">
            <v>865</v>
          </cell>
        </row>
        <row r="1957">
          <cell r="A1957">
            <v>6350</v>
          </cell>
          <cell r="B1957">
            <v>45093</v>
          </cell>
          <cell r="F1957">
            <v>865</v>
          </cell>
        </row>
        <row r="1958">
          <cell r="A1958">
            <v>6351</v>
          </cell>
          <cell r="B1958">
            <v>45093</v>
          </cell>
          <cell r="F1958">
            <v>865</v>
          </cell>
        </row>
        <row r="1959">
          <cell r="A1959">
            <v>6352</v>
          </cell>
          <cell r="B1959">
            <v>45093</v>
          </cell>
          <cell r="F1959">
            <v>865</v>
          </cell>
        </row>
        <row r="1960">
          <cell r="A1960">
            <v>6353</v>
          </cell>
          <cell r="B1960">
            <v>45093</v>
          </cell>
          <cell r="F1960">
            <v>865</v>
          </cell>
        </row>
        <row r="1961">
          <cell r="A1961">
            <v>6354</v>
          </cell>
          <cell r="B1961">
            <v>45093</v>
          </cell>
          <cell r="F1961">
            <v>865</v>
          </cell>
        </row>
        <row r="1962">
          <cell r="A1962">
            <v>6355</v>
          </cell>
          <cell r="B1962">
            <v>45093</v>
          </cell>
          <cell r="F1962">
            <v>865</v>
          </cell>
        </row>
        <row r="1963">
          <cell r="A1963">
            <v>6356</v>
          </cell>
          <cell r="B1963">
            <v>45093</v>
          </cell>
          <cell r="F1963">
            <v>865</v>
          </cell>
        </row>
        <row r="1964">
          <cell r="A1964">
            <v>6357</v>
          </cell>
          <cell r="B1964">
            <v>45093</v>
          </cell>
          <cell r="F1964">
            <v>865</v>
          </cell>
        </row>
        <row r="1965">
          <cell r="A1965">
            <v>6358</v>
          </cell>
          <cell r="B1965">
            <v>45093</v>
          </cell>
          <cell r="F1965">
            <v>865</v>
          </cell>
        </row>
        <row r="1966">
          <cell r="A1966">
            <v>6359</v>
          </cell>
          <cell r="B1966">
            <v>45093</v>
          </cell>
          <cell r="F1966">
            <v>865</v>
          </cell>
        </row>
        <row r="1967">
          <cell r="A1967">
            <v>6360</v>
          </cell>
          <cell r="B1967">
            <v>45093</v>
          </cell>
          <cell r="F1967">
            <v>865</v>
          </cell>
        </row>
        <row r="1968">
          <cell r="A1968">
            <v>6361</v>
          </cell>
          <cell r="B1968">
            <v>45093</v>
          </cell>
          <cell r="F1968">
            <v>865</v>
          </cell>
        </row>
        <row r="1969">
          <cell r="A1969">
            <v>6362</v>
          </cell>
          <cell r="B1969">
            <v>45093</v>
          </cell>
          <cell r="F1969">
            <v>865</v>
          </cell>
        </row>
        <row r="1970">
          <cell r="A1970">
            <v>6363</v>
          </cell>
          <cell r="B1970">
            <v>45093</v>
          </cell>
          <cell r="F1970">
            <v>865</v>
          </cell>
        </row>
        <row r="1971">
          <cell r="A1971">
            <v>6364</v>
          </cell>
          <cell r="B1971">
            <v>45093</v>
          </cell>
          <cell r="F1971">
            <v>865</v>
          </cell>
        </row>
        <row r="1972">
          <cell r="A1972">
            <v>6365</v>
          </cell>
          <cell r="B1972">
            <v>45093</v>
          </cell>
          <cell r="F1972">
            <v>865</v>
          </cell>
        </row>
        <row r="1973">
          <cell r="A1973">
            <v>6366</v>
          </cell>
          <cell r="B1973">
            <v>45093</v>
          </cell>
          <cell r="F1973">
            <v>865</v>
          </cell>
        </row>
        <row r="1974">
          <cell r="A1974">
            <v>6367</v>
          </cell>
          <cell r="B1974">
            <v>45093</v>
          </cell>
          <cell r="F1974">
            <v>865</v>
          </cell>
        </row>
        <row r="1975">
          <cell r="A1975">
            <v>6368</v>
          </cell>
          <cell r="B1975">
            <v>45093</v>
          </cell>
          <cell r="F1975">
            <v>865</v>
          </cell>
        </row>
        <row r="1976">
          <cell r="A1976">
            <v>6369</v>
          </cell>
          <cell r="B1976">
            <v>45093</v>
          </cell>
          <cell r="F1976">
            <v>865</v>
          </cell>
        </row>
        <row r="1977">
          <cell r="A1977">
            <v>7693</v>
          </cell>
          <cell r="B1977">
            <v>45139</v>
          </cell>
          <cell r="F1977">
            <v>1023</v>
          </cell>
        </row>
        <row r="1978">
          <cell r="A1978">
            <v>7694</v>
          </cell>
          <cell r="B1978">
            <v>45139</v>
          </cell>
          <cell r="F1978">
            <v>1023</v>
          </cell>
        </row>
        <row r="1979">
          <cell r="A1979">
            <v>7695</v>
          </cell>
          <cell r="B1979">
            <v>45139</v>
          </cell>
          <cell r="F1979">
            <v>1023</v>
          </cell>
        </row>
        <row r="1980">
          <cell r="A1980">
            <v>7696</v>
          </cell>
          <cell r="B1980">
            <v>45139</v>
          </cell>
          <cell r="F1980">
            <v>1023</v>
          </cell>
        </row>
        <row r="1981">
          <cell r="A1981">
            <v>7697</v>
          </cell>
          <cell r="B1981">
            <v>45139</v>
          </cell>
          <cell r="F1981">
            <v>1023</v>
          </cell>
        </row>
        <row r="1982">
          <cell r="A1982">
            <v>7698</v>
          </cell>
          <cell r="B1982">
            <v>45139</v>
          </cell>
          <cell r="F1982">
            <v>1023</v>
          </cell>
        </row>
        <row r="1983">
          <cell r="A1983">
            <v>7699</v>
          </cell>
          <cell r="B1983">
            <v>45139</v>
          </cell>
          <cell r="F1983">
            <v>1023</v>
          </cell>
        </row>
        <row r="1984">
          <cell r="A1984">
            <v>7700</v>
          </cell>
          <cell r="B1984">
            <v>45139</v>
          </cell>
          <cell r="F1984">
            <v>1023</v>
          </cell>
        </row>
        <row r="1985">
          <cell r="A1985">
            <v>7701</v>
          </cell>
          <cell r="B1985">
            <v>45139</v>
          </cell>
          <cell r="F1985">
            <v>1023</v>
          </cell>
        </row>
        <row r="1986">
          <cell r="A1986">
            <v>7702</v>
          </cell>
          <cell r="B1986">
            <v>45139</v>
          </cell>
          <cell r="F1986">
            <v>1023</v>
          </cell>
        </row>
        <row r="1987">
          <cell r="A1987">
            <v>7703</v>
          </cell>
          <cell r="B1987">
            <v>45139</v>
          </cell>
          <cell r="F1987">
            <v>1023</v>
          </cell>
        </row>
        <row r="1988">
          <cell r="A1988">
            <v>7704</v>
          </cell>
          <cell r="B1988">
            <v>45139</v>
          </cell>
          <cell r="F1988">
            <v>1023</v>
          </cell>
        </row>
        <row r="1989">
          <cell r="A1989">
            <v>7705</v>
          </cell>
          <cell r="B1989">
            <v>45139</v>
          </cell>
          <cell r="F1989">
            <v>1023</v>
          </cell>
        </row>
        <row r="1990">
          <cell r="A1990">
            <v>7706</v>
          </cell>
          <cell r="B1990">
            <v>45139</v>
          </cell>
          <cell r="F1990">
            <v>1023</v>
          </cell>
        </row>
        <row r="1991">
          <cell r="A1991">
            <v>7707</v>
          </cell>
          <cell r="B1991">
            <v>45139</v>
          </cell>
          <cell r="F1991">
            <v>1023</v>
          </cell>
        </row>
        <row r="1992">
          <cell r="A1992">
            <v>7708</v>
          </cell>
          <cell r="B1992">
            <v>45139</v>
          </cell>
          <cell r="F1992">
            <v>1023</v>
          </cell>
        </row>
        <row r="1993">
          <cell r="A1993">
            <v>7709</v>
          </cell>
          <cell r="B1993">
            <v>45139</v>
          </cell>
          <cell r="F1993">
            <v>1023</v>
          </cell>
        </row>
        <row r="1994">
          <cell r="A1994">
            <v>7710</v>
          </cell>
          <cell r="B1994">
            <v>45139</v>
          </cell>
          <cell r="F1994">
            <v>1023</v>
          </cell>
        </row>
        <row r="1995">
          <cell r="A1995">
            <v>7711</v>
          </cell>
          <cell r="B1995">
            <v>45139</v>
          </cell>
          <cell r="F1995">
            <v>1023</v>
          </cell>
        </row>
        <row r="1996">
          <cell r="A1996">
            <v>7712</v>
          </cell>
          <cell r="B1996">
            <v>45139</v>
          </cell>
          <cell r="F1996">
            <v>1023</v>
          </cell>
        </row>
        <row r="1997">
          <cell r="A1997">
            <v>7713</v>
          </cell>
          <cell r="B1997">
            <v>45139</v>
          </cell>
          <cell r="F1997">
            <v>1023</v>
          </cell>
        </row>
        <row r="1998">
          <cell r="A1998">
            <v>7714</v>
          </cell>
          <cell r="B1998">
            <v>45139</v>
          </cell>
          <cell r="F1998">
            <v>1023</v>
          </cell>
        </row>
        <row r="1999">
          <cell r="A1999">
            <v>7715</v>
          </cell>
          <cell r="B1999">
            <v>45139</v>
          </cell>
          <cell r="F1999">
            <v>1023</v>
          </cell>
        </row>
        <row r="2000">
          <cell r="A2000">
            <v>7716</v>
          </cell>
          <cell r="B2000">
            <v>45139</v>
          </cell>
          <cell r="F2000">
            <v>1023</v>
          </cell>
        </row>
        <row r="2001">
          <cell r="A2001">
            <v>7717</v>
          </cell>
          <cell r="B2001">
            <v>45139</v>
          </cell>
          <cell r="F2001">
            <v>1023</v>
          </cell>
        </row>
        <row r="2002">
          <cell r="A2002">
            <v>7718</v>
          </cell>
          <cell r="B2002">
            <v>45139</v>
          </cell>
          <cell r="F2002">
            <v>1023</v>
          </cell>
        </row>
        <row r="2003">
          <cell r="A2003">
            <v>7719</v>
          </cell>
          <cell r="B2003">
            <v>45139</v>
          </cell>
          <cell r="F2003">
            <v>1023</v>
          </cell>
        </row>
        <row r="2004">
          <cell r="A2004">
            <v>7720</v>
          </cell>
          <cell r="B2004">
            <v>45139</v>
          </cell>
          <cell r="F2004">
            <v>1023</v>
          </cell>
        </row>
        <row r="2005">
          <cell r="A2005">
            <v>7721</v>
          </cell>
          <cell r="B2005">
            <v>45139</v>
          </cell>
          <cell r="F2005">
            <v>1023</v>
          </cell>
        </row>
        <row r="2006">
          <cell r="A2006">
            <v>7722</v>
          </cell>
          <cell r="B2006">
            <v>45139</v>
          </cell>
          <cell r="F2006">
            <v>1023</v>
          </cell>
        </row>
        <row r="2007">
          <cell r="A2007">
            <v>7723</v>
          </cell>
          <cell r="B2007">
            <v>45139</v>
          </cell>
          <cell r="F2007">
            <v>1023</v>
          </cell>
        </row>
        <row r="2008">
          <cell r="A2008">
            <v>7724</v>
          </cell>
          <cell r="B2008">
            <v>45139</v>
          </cell>
          <cell r="F2008">
            <v>1023</v>
          </cell>
        </row>
        <row r="2009">
          <cell r="A2009">
            <v>7725</v>
          </cell>
          <cell r="B2009">
            <v>45139</v>
          </cell>
          <cell r="F2009">
            <v>1023</v>
          </cell>
        </row>
        <row r="2010">
          <cell r="A2010">
            <v>7726</v>
          </cell>
          <cell r="B2010">
            <v>45139</v>
          </cell>
          <cell r="F2010">
            <v>1023</v>
          </cell>
        </row>
        <row r="2011">
          <cell r="A2011">
            <v>7727</v>
          </cell>
          <cell r="B2011">
            <v>45139</v>
          </cell>
          <cell r="F2011">
            <v>1023</v>
          </cell>
        </row>
        <row r="2012">
          <cell r="A2012">
            <v>7728</v>
          </cell>
          <cell r="B2012">
            <v>45139</v>
          </cell>
          <cell r="F2012">
            <v>1023</v>
          </cell>
        </row>
        <row r="2013">
          <cell r="A2013">
            <v>7729</v>
          </cell>
          <cell r="B2013">
            <v>45139</v>
          </cell>
          <cell r="F2013">
            <v>1023</v>
          </cell>
        </row>
        <row r="2014">
          <cell r="A2014">
            <v>7730</v>
          </cell>
          <cell r="B2014">
            <v>45139</v>
          </cell>
          <cell r="F2014">
            <v>1023</v>
          </cell>
        </row>
        <row r="2015">
          <cell r="A2015">
            <v>7731</v>
          </cell>
          <cell r="B2015">
            <v>45139</v>
          </cell>
          <cell r="F2015">
            <v>1023</v>
          </cell>
        </row>
        <row r="2016">
          <cell r="A2016">
            <v>7732</v>
          </cell>
          <cell r="B2016">
            <v>45139</v>
          </cell>
          <cell r="F2016">
            <v>1023</v>
          </cell>
        </row>
        <row r="2017">
          <cell r="A2017">
            <v>7733</v>
          </cell>
          <cell r="B2017">
            <v>45139</v>
          </cell>
          <cell r="F2017">
            <v>1023</v>
          </cell>
        </row>
        <row r="2018">
          <cell r="A2018">
            <v>7734</v>
          </cell>
          <cell r="B2018">
            <v>45139</v>
          </cell>
          <cell r="F2018">
            <v>1023</v>
          </cell>
        </row>
        <row r="2019">
          <cell r="A2019">
            <v>7735</v>
          </cell>
          <cell r="B2019">
            <v>45139</v>
          </cell>
          <cell r="F2019">
            <v>1023</v>
          </cell>
        </row>
        <row r="2020">
          <cell r="A2020">
            <v>7736</v>
          </cell>
          <cell r="B2020">
            <v>45139</v>
          </cell>
          <cell r="F2020">
            <v>1023</v>
          </cell>
        </row>
        <row r="2021">
          <cell r="A2021">
            <v>7737</v>
          </cell>
          <cell r="B2021">
            <v>45139</v>
          </cell>
          <cell r="F2021">
            <v>1023</v>
          </cell>
        </row>
        <row r="2022">
          <cell r="A2022">
            <v>7738</v>
          </cell>
          <cell r="B2022">
            <v>45139</v>
          </cell>
          <cell r="F2022">
            <v>1023</v>
          </cell>
        </row>
        <row r="2023">
          <cell r="A2023">
            <v>7739</v>
          </cell>
          <cell r="B2023">
            <v>45139</v>
          </cell>
          <cell r="F2023">
            <v>1023</v>
          </cell>
        </row>
        <row r="2024">
          <cell r="A2024">
            <v>7740</v>
          </cell>
          <cell r="B2024">
            <v>45139</v>
          </cell>
          <cell r="F2024">
            <v>1023</v>
          </cell>
        </row>
        <row r="2025">
          <cell r="A2025">
            <v>7741</v>
          </cell>
          <cell r="B2025">
            <v>45139</v>
          </cell>
          <cell r="F2025">
            <v>1023</v>
          </cell>
        </row>
        <row r="2026">
          <cell r="A2026">
            <v>7742</v>
          </cell>
          <cell r="B2026">
            <v>45139</v>
          </cell>
          <cell r="F2026">
            <v>1023</v>
          </cell>
        </row>
        <row r="2027">
          <cell r="A2027">
            <v>7743</v>
          </cell>
          <cell r="B2027">
            <v>45139</v>
          </cell>
          <cell r="F2027">
            <v>1023</v>
          </cell>
        </row>
        <row r="2028">
          <cell r="A2028">
            <v>7744</v>
          </cell>
          <cell r="B2028">
            <v>45139</v>
          </cell>
          <cell r="F2028">
            <v>1023</v>
          </cell>
        </row>
        <row r="2029">
          <cell r="A2029">
            <v>7745</v>
          </cell>
          <cell r="B2029">
            <v>45139</v>
          </cell>
          <cell r="F2029">
            <v>1023</v>
          </cell>
        </row>
        <row r="2030">
          <cell r="A2030">
            <v>7746</v>
          </cell>
          <cell r="B2030">
            <v>45139</v>
          </cell>
          <cell r="F2030">
            <v>1023</v>
          </cell>
        </row>
        <row r="2031">
          <cell r="A2031">
            <v>7747</v>
          </cell>
          <cell r="B2031">
            <v>45139</v>
          </cell>
          <cell r="F2031">
            <v>1023</v>
          </cell>
        </row>
        <row r="2032">
          <cell r="A2032">
            <v>7748</v>
          </cell>
          <cell r="B2032">
            <v>45139</v>
          </cell>
          <cell r="F2032">
            <v>1023</v>
          </cell>
        </row>
        <row r="2033">
          <cell r="A2033">
            <v>7749</v>
          </cell>
          <cell r="B2033">
            <v>45139</v>
          </cell>
          <cell r="F2033">
            <v>1023</v>
          </cell>
        </row>
        <row r="2034">
          <cell r="A2034">
            <v>7750</v>
          </cell>
          <cell r="B2034">
            <v>45139</v>
          </cell>
          <cell r="F2034">
            <v>1023</v>
          </cell>
        </row>
        <row r="2035">
          <cell r="A2035">
            <v>7751</v>
          </cell>
          <cell r="B2035">
            <v>45139</v>
          </cell>
          <cell r="F2035">
            <v>1023</v>
          </cell>
        </row>
        <row r="2036">
          <cell r="A2036">
            <v>7752</v>
          </cell>
          <cell r="B2036">
            <v>45139</v>
          </cell>
          <cell r="F2036">
            <v>1023</v>
          </cell>
        </row>
        <row r="2037">
          <cell r="A2037">
            <v>7753</v>
          </cell>
          <cell r="B2037">
            <v>45139</v>
          </cell>
          <cell r="F2037">
            <v>1023</v>
          </cell>
        </row>
        <row r="2038">
          <cell r="A2038">
            <v>7754</v>
          </cell>
          <cell r="B2038">
            <v>45139</v>
          </cell>
          <cell r="F2038">
            <v>1023</v>
          </cell>
        </row>
        <row r="2039">
          <cell r="A2039">
            <v>7755</v>
          </cell>
          <cell r="B2039">
            <v>45139</v>
          </cell>
          <cell r="F2039">
            <v>1023</v>
          </cell>
        </row>
        <row r="2040">
          <cell r="A2040">
            <v>7756</v>
          </cell>
          <cell r="B2040">
            <v>45139</v>
          </cell>
          <cell r="F2040">
            <v>1023</v>
          </cell>
        </row>
        <row r="2041">
          <cell r="A2041">
            <v>7757</v>
          </cell>
          <cell r="B2041">
            <v>45139</v>
          </cell>
          <cell r="F2041">
            <v>1023</v>
          </cell>
        </row>
        <row r="2042">
          <cell r="A2042">
            <v>7758</v>
          </cell>
          <cell r="B2042">
            <v>45139</v>
          </cell>
          <cell r="F2042">
            <v>1023</v>
          </cell>
        </row>
        <row r="2043">
          <cell r="A2043">
            <v>7759</v>
          </cell>
          <cell r="B2043">
            <v>45139</v>
          </cell>
          <cell r="F2043">
            <v>1023</v>
          </cell>
        </row>
        <row r="2044">
          <cell r="A2044">
            <v>7760</v>
          </cell>
          <cell r="B2044">
            <v>45139</v>
          </cell>
          <cell r="F2044">
            <v>1023</v>
          </cell>
        </row>
        <row r="2045">
          <cell r="A2045">
            <v>7761</v>
          </cell>
          <cell r="B2045">
            <v>45139</v>
          </cell>
          <cell r="F2045">
            <v>1023</v>
          </cell>
        </row>
        <row r="2046">
          <cell r="A2046">
            <v>7762</v>
          </cell>
          <cell r="B2046">
            <v>45139</v>
          </cell>
          <cell r="F2046">
            <v>1023</v>
          </cell>
        </row>
        <row r="2047">
          <cell r="A2047">
            <v>7763</v>
          </cell>
          <cell r="B2047">
            <v>45139</v>
          </cell>
          <cell r="F2047">
            <v>1023</v>
          </cell>
        </row>
        <row r="2048">
          <cell r="A2048">
            <v>7764</v>
          </cell>
          <cell r="B2048">
            <v>45139</v>
          </cell>
          <cell r="F2048">
            <v>1023</v>
          </cell>
        </row>
        <row r="2049">
          <cell r="A2049">
            <v>7765</v>
          </cell>
          <cell r="B2049">
            <v>45139</v>
          </cell>
          <cell r="F2049">
            <v>1023</v>
          </cell>
        </row>
        <row r="2050">
          <cell r="A2050">
            <v>7766</v>
          </cell>
          <cell r="B2050">
            <v>45139</v>
          </cell>
          <cell r="F2050">
            <v>1023</v>
          </cell>
        </row>
        <row r="2051">
          <cell r="A2051">
            <v>7767</v>
          </cell>
          <cell r="B2051">
            <v>45139</v>
          </cell>
          <cell r="F2051">
            <v>1023</v>
          </cell>
        </row>
        <row r="2052">
          <cell r="A2052">
            <v>7768</v>
          </cell>
          <cell r="B2052">
            <v>45139</v>
          </cell>
          <cell r="F2052">
            <v>1023</v>
          </cell>
        </row>
        <row r="2053">
          <cell r="A2053">
            <v>7769</v>
          </cell>
          <cell r="B2053">
            <v>45139</v>
          </cell>
          <cell r="F2053">
            <v>1023</v>
          </cell>
        </row>
        <row r="2054">
          <cell r="A2054">
            <v>7770</v>
          </cell>
          <cell r="B2054">
            <v>45139</v>
          </cell>
          <cell r="F2054">
            <v>1023</v>
          </cell>
        </row>
        <row r="2055">
          <cell r="A2055">
            <v>7771</v>
          </cell>
          <cell r="B2055">
            <v>45139</v>
          </cell>
          <cell r="F2055">
            <v>1023</v>
          </cell>
        </row>
        <row r="2056">
          <cell r="A2056">
            <v>7772</v>
          </cell>
          <cell r="B2056">
            <v>45139</v>
          </cell>
          <cell r="F2056">
            <v>1023</v>
          </cell>
        </row>
        <row r="2057">
          <cell r="A2057">
            <v>7773</v>
          </cell>
          <cell r="B2057">
            <v>45139</v>
          </cell>
          <cell r="F2057">
            <v>1023</v>
          </cell>
        </row>
        <row r="2058">
          <cell r="A2058">
            <v>7774</v>
          </cell>
          <cell r="B2058">
            <v>45139</v>
          </cell>
          <cell r="F2058">
            <v>1023</v>
          </cell>
        </row>
        <row r="2059">
          <cell r="A2059">
            <v>7775</v>
          </cell>
          <cell r="B2059">
            <v>45139</v>
          </cell>
          <cell r="F2059">
            <v>1023</v>
          </cell>
        </row>
        <row r="2060">
          <cell r="A2060">
            <v>7776</v>
          </cell>
          <cell r="B2060">
            <v>45139</v>
          </cell>
          <cell r="F2060">
            <v>1023</v>
          </cell>
        </row>
        <row r="2061">
          <cell r="A2061">
            <v>7777</v>
          </cell>
          <cell r="B2061">
            <v>45139</v>
          </cell>
          <cell r="F2061">
            <v>1023</v>
          </cell>
        </row>
        <row r="2062">
          <cell r="A2062">
            <v>7778</v>
          </cell>
          <cell r="B2062">
            <v>45139</v>
          </cell>
          <cell r="F2062">
            <v>1023</v>
          </cell>
        </row>
        <row r="2063">
          <cell r="A2063">
            <v>7779</v>
          </cell>
          <cell r="B2063">
            <v>45139</v>
          </cell>
          <cell r="F2063">
            <v>1023</v>
          </cell>
        </row>
        <row r="2064">
          <cell r="A2064">
            <v>7780</v>
          </cell>
          <cell r="B2064">
            <v>45139</v>
          </cell>
          <cell r="F2064">
            <v>1023</v>
          </cell>
        </row>
        <row r="2065">
          <cell r="A2065">
            <v>7781</v>
          </cell>
          <cell r="B2065">
            <v>45139</v>
          </cell>
          <cell r="F2065">
            <v>1023</v>
          </cell>
        </row>
        <row r="2066">
          <cell r="A2066">
            <v>7782</v>
          </cell>
          <cell r="B2066">
            <v>45139</v>
          </cell>
          <cell r="F2066">
            <v>1023</v>
          </cell>
        </row>
        <row r="2067">
          <cell r="A2067">
            <v>7783</v>
          </cell>
          <cell r="B2067">
            <v>45139</v>
          </cell>
          <cell r="F2067">
            <v>1023</v>
          </cell>
        </row>
        <row r="2068">
          <cell r="A2068">
            <v>7784</v>
          </cell>
          <cell r="B2068">
            <v>45139</v>
          </cell>
          <cell r="F2068">
            <v>1023</v>
          </cell>
        </row>
        <row r="2069">
          <cell r="A2069">
            <v>7785</v>
          </cell>
          <cell r="B2069">
            <v>45139</v>
          </cell>
          <cell r="F2069">
            <v>1023</v>
          </cell>
        </row>
        <row r="2070">
          <cell r="A2070">
            <v>7786</v>
          </cell>
          <cell r="B2070">
            <v>45139</v>
          </cell>
          <cell r="F2070">
            <v>1023</v>
          </cell>
        </row>
        <row r="2071">
          <cell r="A2071">
            <v>7787</v>
          </cell>
          <cell r="B2071">
            <v>45139</v>
          </cell>
          <cell r="F2071">
            <v>1023</v>
          </cell>
        </row>
        <row r="2072">
          <cell r="A2072">
            <v>7788</v>
          </cell>
          <cell r="B2072">
            <v>45139</v>
          </cell>
          <cell r="F2072">
            <v>1023</v>
          </cell>
        </row>
        <row r="2073">
          <cell r="A2073">
            <v>7789</v>
          </cell>
          <cell r="B2073">
            <v>45139</v>
          </cell>
          <cell r="F2073">
            <v>1023</v>
          </cell>
        </row>
        <row r="2074">
          <cell r="A2074">
            <v>7790</v>
          </cell>
          <cell r="B2074">
            <v>45139</v>
          </cell>
          <cell r="F2074">
            <v>1023</v>
          </cell>
        </row>
        <row r="2075">
          <cell r="A2075">
            <v>7791</v>
          </cell>
          <cell r="B2075">
            <v>45139</v>
          </cell>
          <cell r="F2075">
            <v>1023</v>
          </cell>
        </row>
        <row r="2076">
          <cell r="A2076">
            <v>7792</v>
          </cell>
          <cell r="B2076">
            <v>45139</v>
          </cell>
          <cell r="F2076">
            <v>1023</v>
          </cell>
        </row>
        <row r="2077">
          <cell r="A2077">
            <v>7793</v>
          </cell>
          <cell r="B2077">
            <v>45139</v>
          </cell>
          <cell r="F2077">
            <v>1023</v>
          </cell>
        </row>
        <row r="2078">
          <cell r="A2078">
            <v>7794</v>
          </cell>
          <cell r="B2078">
            <v>45139</v>
          </cell>
          <cell r="F2078">
            <v>1023</v>
          </cell>
        </row>
        <row r="2079">
          <cell r="A2079">
            <v>7795</v>
          </cell>
          <cell r="B2079">
            <v>45139</v>
          </cell>
          <cell r="F2079">
            <v>1023</v>
          </cell>
        </row>
        <row r="2080">
          <cell r="A2080">
            <v>7796</v>
          </cell>
          <cell r="B2080">
            <v>45139</v>
          </cell>
          <cell r="F2080">
            <v>1023</v>
          </cell>
        </row>
        <row r="2081">
          <cell r="A2081">
            <v>7797</v>
          </cell>
          <cell r="B2081">
            <v>45139</v>
          </cell>
          <cell r="F2081">
            <v>1023</v>
          </cell>
        </row>
        <row r="2082">
          <cell r="A2082">
            <v>7798</v>
          </cell>
          <cell r="B2082">
            <v>45139</v>
          </cell>
          <cell r="F2082">
            <v>1023</v>
          </cell>
        </row>
        <row r="2083">
          <cell r="A2083">
            <v>7799</v>
          </cell>
          <cell r="B2083">
            <v>45139</v>
          </cell>
          <cell r="F2083">
            <v>1023</v>
          </cell>
        </row>
        <row r="2084">
          <cell r="A2084">
            <v>7800</v>
          </cell>
          <cell r="B2084">
            <v>45139</v>
          </cell>
          <cell r="F2084">
            <v>1023</v>
          </cell>
        </row>
        <row r="2085">
          <cell r="A2085">
            <v>7801</v>
          </cell>
          <cell r="B2085">
            <v>45139</v>
          </cell>
          <cell r="F2085">
            <v>1023</v>
          </cell>
        </row>
        <row r="2086">
          <cell r="A2086">
            <v>7802</v>
          </cell>
          <cell r="B2086">
            <v>45139</v>
          </cell>
          <cell r="F2086">
            <v>1023</v>
          </cell>
        </row>
        <row r="2087">
          <cell r="A2087">
            <v>7803</v>
          </cell>
          <cell r="B2087">
            <v>45139</v>
          </cell>
          <cell r="F2087">
            <v>1023</v>
          </cell>
        </row>
        <row r="2088">
          <cell r="A2088">
            <v>7804</v>
          </cell>
          <cell r="B2088">
            <v>45139</v>
          </cell>
          <cell r="F2088">
            <v>1023</v>
          </cell>
        </row>
        <row r="2089">
          <cell r="A2089">
            <v>7805</v>
          </cell>
          <cell r="B2089">
            <v>45139</v>
          </cell>
          <cell r="F2089">
            <v>1023</v>
          </cell>
        </row>
        <row r="2090">
          <cell r="A2090">
            <v>7806</v>
          </cell>
          <cell r="B2090">
            <v>45139</v>
          </cell>
          <cell r="F2090">
            <v>1023</v>
          </cell>
        </row>
        <row r="2091">
          <cell r="A2091">
            <v>7807</v>
          </cell>
          <cell r="B2091">
            <v>45139</v>
          </cell>
          <cell r="F2091">
            <v>1023</v>
          </cell>
        </row>
        <row r="2092">
          <cell r="A2092">
            <v>7808</v>
          </cell>
          <cell r="B2092">
            <v>45139</v>
          </cell>
          <cell r="F2092">
            <v>1023</v>
          </cell>
        </row>
        <row r="2093">
          <cell r="A2093">
            <v>7809</v>
          </cell>
          <cell r="B2093">
            <v>45139</v>
          </cell>
          <cell r="F2093">
            <v>1023</v>
          </cell>
        </row>
        <row r="2094">
          <cell r="A2094">
            <v>7810</v>
          </cell>
          <cell r="B2094">
            <v>45139</v>
          </cell>
          <cell r="F2094">
            <v>1023</v>
          </cell>
        </row>
        <row r="2095">
          <cell r="A2095">
            <v>7819</v>
          </cell>
          <cell r="B2095">
            <v>45141</v>
          </cell>
          <cell r="F2095">
            <v>1023</v>
          </cell>
        </row>
        <row r="2096">
          <cell r="A2096">
            <v>7820</v>
          </cell>
          <cell r="B2096">
            <v>45141</v>
          </cell>
          <cell r="F2096">
            <v>1023</v>
          </cell>
        </row>
        <row r="2097">
          <cell r="A2097">
            <v>7821</v>
          </cell>
          <cell r="B2097">
            <v>45141</v>
          </cell>
          <cell r="F2097">
            <v>1023</v>
          </cell>
        </row>
        <row r="2098">
          <cell r="A2098">
            <v>7822</v>
          </cell>
          <cell r="B2098">
            <v>45141</v>
          </cell>
          <cell r="F2098">
            <v>1023</v>
          </cell>
        </row>
        <row r="2099">
          <cell r="A2099">
            <v>7823</v>
          </cell>
          <cell r="B2099">
            <v>45141</v>
          </cell>
          <cell r="F2099">
            <v>1023</v>
          </cell>
        </row>
        <row r="2100">
          <cell r="A2100">
            <v>7824</v>
          </cell>
          <cell r="B2100">
            <v>45141</v>
          </cell>
          <cell r="F2100">
            <v>1023</v>
          </cell>
        </row>
        <row r="2101">
          <cell r="A2101">
            <v>7825</v>
          </cell>
          <cell r="B2101">
            <v>45141</v>
          </cell>
          <cell r="F2101">
            <v>1023</v>
          </cell>
        </row>
        <row r="2102">
          <cell r="A2102">
            <v>7826</v>
          </cell>
          <cell r="B2102">
            <v>45141</v>
          </cell>
          <cell r="F2102">
            <v>1023</v>
          </cell>
        </row>
        <row r="2103">
          <cell r="A2103">
            <v>7827</v>
          </cell>
          <cell r="B2103">
            <v>45141</v>
          </cell>
          <cell r="F2103">
            <v>1023</v>
          </cell>
        </row>
        <row r="2104">
          <cell r="A2104">
            <v>7828</v>
          </cell>
          <cell r="B2104">
            <v>45141</v>
          </cell>
          <cell r="F2104">
            <v>1023</v>
          </cell>
        </row>
        <row r="2105">
          <cell r="A2105">
            <v>7829</v>
          </cell>
          <cell r="B2105">
            <v>45141</v>
          </cell>
          <cell r="F2105">
            <v>1023</v>
          </cell>
        </row>
        <row r="2106">
          <cell r="A2106">
            <v>7830</v>
          </cell>
          <cell r="B2106">
            <v>45141</v>
          </cell>
          <cell r="F2106">
            <v>1023</v>
          </cell>
        </row>
        <row r="2107">
          <cell r="A2107">
            <v>7831</v>
          </cell>
          <cell r="B2107">
            <v>45141</v>
          </cell>
          <cell r="F2107">
            <v>1023</v>
          </cell>
        </row>
        <row r="2108">
          <cell r="A2108">
            <v>7832</v>
          </cell>
          <cell r="B2108">
            <v>45141</v>
          </cell>
          <cell r="F2108">
            <v>1023</v>
          </cell>
        </row>
        <row r="2109">
          <cell r="A2109">
            <v>7833</v>
          </cell>
          <cell r="B2109">
            <v>45141</v>
          </cell>
          <cell r="F2109">
            <v>1023</v>
          </cell>
        </row>
        <row r="2110">
          <cell r="A2110">
            <v>7834</v>
          </cell>
          <cell r="B2110">
            <v>45141</v>
          </cell>
          <cell r="F2110">
            <v>1023</v>
          </cell>
        </row>
        <row r="2111">
          <cell r="A2111">
            <v>7835</v>
          </cell>
          <cell r="B2111">
            <v>45141</v>
          </cell>
          <cell r="F2111">
            <v>1023</v>
          </cell>
        </row>
        <row r="2112">
          <cell r="A2112">
            <v>7836</v>
          </cell>
          <cell r="B2112">
            <v>45141</v>
          </cell>
          <cell r="F2112">
            <v>1023</v>
          </cell>
        </row>
        <row r="2113">
          <cell r="A2113">
            <v>7837</v>
          </cell>
          <cell r="B2113">
            <v>45141</v>
          </cell>
          <cell r="F2113">
            <v>1023</v>
          </cell>
        </row>
        <row r="2114">
          <cell r="A2114">
            <v>7838</v>
          </cell>
          <cell r="B2114">
            <v>45141</v>
          </cell>
          <cell r="F2114">
            <v>1023</v>
          </cell>
        </row>
        <row r="2115">
          <cell r="A2115">
            <v>7839</v>
          </cell>
          <cell r="B2115">
            <v>45141</v>
          </cell>
          <cell r="F2115">
            <v>1023</v>
          </cell>
        </row>
        <row r="2116">
          <cell r="A2116">
            <v>7840</v>
          </cell>
          <cell r="B2116">
            <v>45141</v>
          </cell>
          <cell r="F2116">
            <v>1023</v>
          </cell>
        </row>
        <row r="2117">
          <cell r="A2117">
            <v>7841</v>
          </cell>
          <cell r="B2117">
            <v>45141</v>
          </cell>
          <cell r="F2117">
            <v>1023</v>
          </cell>
        </row>
        <row r="2118">
          <cell r="A2118">
            <v>7842</v>
          </cell>
          <cell r="B2118">
            <v>45141</v>
          </cell>
          <cell r="F2118">
            <v>1023</v>
          </cell>
        </row>
        <row r="2119">
          <cell r="A2119">
            <v>7843</v>
          </cell>
          <cell r="B2119">
            <v>45141</v>
          </cell>
          <cell r="F2119">
            <v>1023</v>
          </cell>
        </row>
        <row r="2120">
          <cell r="A2120">
            <v>7844</v>
          </cell>
          <cell r="B2120">
            <v>45141</v>
          </cell>
          <cell r="F2120">
            <v>1023</v>
          </cell>
        </row>
        <row r="2121">
          <cell r="A2121">
            <v>7845</v>
          </cell>
          <cell r="B2121">
            <v>45141</v>
          </cell>
          <cell r="F2121">
            <v>1023</v>
          </cell>
        </row>
        <row r="2122">
          <cell r="A2122">
            <v>7846</v>
          </cell>
          <cell r="B2122">
            <v>45141</v>
          </cell>
          <cell r="F2122">
            <v>1023</v>
          </cell>
        </row>
        <row r="2123">
          <cell r="A2123">
            <v>7847</v>
          </cell>
          <cell r="B2123">
            <v>45141</v>
          </cell>
          <cell r="F2123">
            <v>1023</v>
          </cell>
        </row>
        <row r="2124">
          <cell r="A2124">
            <v>7848</v>
          </cell>
          <cell r="B2124">
            <v>45141</v>
          </cell>
          <cell r="F2124">
            <v>1023</v>
          </cell>
        </row>
        <row r="2125">
          <cell r="A2125">
            <v>7849</v>
          </cell>
          <cell r="B2125">
            <v>45141</v>
          </cell>
          <cell r="F2125">
            <v>1023</v>
          </cell>
        </row>
        <row r="2126">
          <cell r="A2126">
            <v>7850</v>
          </cell>
          <cell r="B2126">
            <v>45141</v>
          </cell>
          <cell r="F2126">
            <v>1023</v>
          </cell>
        </row>
        <row r="2127">
          <cell r="A2127">
            <v>7851</v>
          </cell>
          <cell r="B2127">
            <v>45141</v>
          </cell>
          <cell r="F2127">
            <v>1023</v>
          </cell>
        </row>
        <row r="2128">
          <cell r="A2128">
            <v>7852</v>
          </cell>
          <cell r="B2128">
            <v>45141</v>
          </cell>
          <cell r="F2128">
            <v>1023</v>
          </cell>
        </row>
        <row r="2129">
          <cell r="A2129">
            <v>7853</v>
          </cell>
          <cell r="B2129">
            <v>45141</v>
          </cell>
          <cell r="F2129">
            <v>1023</v>
          </cell>
        </row>
        <row r="2130">
          <cell r="A2130">
            <v>7854</v>
          </cell>
          <cell r="B2130">
            <v>45141</v>
          </cell>
          <cell r="F2130">
            <v>1023</v>
          </cell>
        </row>
        <row r="2131">
          <cell r="A2131">
            <v>7855</v>
          </cell>
          <cell r="B2131">
            <v>45141</v>
          </cell>
          <cell r="F2131">
            <v>1023</v>
          </cell>
        </row>
        <row r="2132">
          <cell r="A2132">
            <v>7856</v>
          </cell>
          <cell r="B2132">
            <v>45141</v>
          </cell>
          <cell r="F2132">
            <v>1023</v>
          </cell>
        </row>
        <row r="2133">
          <cell r="A2133">
            <v>7857</v>
          </cell>
          <cell r="B2133">
            <v>45141</v>
          </cell>
          <cell r="F2133">
            <v>1023</v>
          </cell>
        </row>
        <row r="2134">
          <cell r="A2134">
            <v>7858</v>
          </cell>
          <cell r="B2134">
            <v>45141</v>
          </cell>
          <cell r="F2134">
            <v>1023</v>
          </cell>
        </row>
        <row r="2135">
          <cell r="A2135">
            <v>7859</v>
          </cell>
          <cell r="B2135">
            <v>45141</v>
          </cell>
          <cell r="F2135">
            <v>1023</v>
          </cell>
        </row>
        <row r="2136">
          <cell r="A2136">
            <v>7860</v>
          </cell>
          <cell r="B2136">
            <v>45141</v>
          </cell>
          <cell r="F2136">
            <v>1023</v>
          </cell>
        </row>
        <row r="2137">
          <cell r="A2137">
            <v>7861</v>
          </cell>
          <cell r="B2137">
            <v>45141</v>
          </cell>
          <cell r="F2137">
            <v>1023</v>
          </cell>
        </row>
        <row r="2138">
          <cell r="A2138">
            <v>7862</v>
          </cell>
          <cell r="B2138">
            <v>45141</v>
          </cell>
          <cell r="F2138">
            <v>1023</v>
          </cell>
        </row>
        <row r="2139">
          <cell r="A2139">
            <v>7863</v>
          </cell>
          <cell r="B2139">
            <v>45141</v>
          </cell>
          <cell r="F2139">
            <v>1023</v>
          </cell>
        </row>
        <row r="2140">
          <cell r="A2140">
            <v>7864</v>
          </cell>
          <cell r="B2140">
            <v>45141</v>
          </cell>
          <cell r="F2140">
            <v>1023</v>
          </cell>
        </row>
        <row r="2141">
          <cell r="A2141">
            <v>7865</v>
          </cell>
          <cell r="B2141">
            <v>45141</v>
          </cell>
          <cell r="F2141">
            <v>1023</v>
          </cell>
        </row>
        <row r="2142">
          <cell r="A2142">
            <v>7866</v>
          </cell>
          <cell r="B2142">
            <v>45141</v>
          </cell>
          <cell r="F2142">
            <v>1023</v>
          </cell>
        </row>
        <row r="2143">
          <cell r="A2143">
            <v>7867</v>
          </cell>
          <cell r="B2143">
            <v>45141</v>
          </cell>
          <cell r="F2143">
            <v>1023</v>
          </cell>
        </row>
        <row r="2144">
          <cell r="A2144">
            <v>7868</v>
          </cell>
          <cell r="B2144">
            <v>45141</v>
          </cell>
          <cell r="F2144">
            <v>1023</v>
          </cell>
        </row>
        <row r="2145">
          <cell r="A2145">
            <v>7869</v>
          </cell>
          <cell r="B2145">
            <v>45141</v>
          </cell>
          <cell r="F2145">
            <v>1023</v>
          </cell>
        </row>
        <row r="2146">
          <cell r="A2146">
            <v>7870</v>
          </cell>
          <cell r="B2146">
            <v>45141</v>
          </cell>
          <cell r="F2146">
            <v>1023</v>
          </cell>
        </row>
        <row r="2147">
          <cell r="A2147">
            <v>7871</v>
          </cell>
          <cell r="B2147">
            <v>45141</v>
          </cell>
          <cell r="F2147">
            <v>1023</v>
          </cell>
        </row>
        <row r="2148">
          <cell r="A2148">
            <v>7872</v>
          </cell>
          <cell r="B2148">
            <v>45141</v>
          </cell>
          <cell r="F2148">
            <v>1023</v>
          </cell>
        </row>
        <row r="2149">
          <cell r="A2149">
            <v>7873</v>
          </cell>
          <cell r="B2149">
            <v>45141</v>
          </cell>
          <cell r="F2149">
            <v>1023</v>
          </cell>
        </row>
        <row r="2150">
          <cell r="A2150">
            <v>7874</v>
          </cell>
          <cell r="B2150">
            <v>45141</v>
          </cell>
          <cell r="F2150">
            <v>1023</v>
          </cell>
        </row>
        <row r="2151">
          <cell r="A2151">
            <v>7875</v>
          </cell>
          <cell r="B2151">
            <v>45141</v>
          </cell>
          <cell r="F2151">
            <v>1023</v>
          </cell>
        </row>
        <row r="2152">
          <cell r="A2152">
            <v>7876</v>
          </cell>
          <cell r="B2152">
            <v>45141</v>
          </cell>
          <cell r="F2152">
            <v>1023</v>
          </cell>
        </row>
        <row r="2153">
          <cell r="A2153">
            <v>7877</v>
          </cell>
          <cell r="B2153">
            <v>45141</v>
          </cell>
          <cell r="F2153">
            <v>1023</v>
          </cell>
        </row>
        <row r="2154">
          <cell r="A2154">
            <v>7878</v>
          </cell>
          <cell r="B2154">
            <v>45141</v>
          </cell>
          <cell r="F2154">
            <v>1023</v>
          </cell>
        </row>
        <row r="2155">
          <cell r="A2155">
            <v>7879</v>
          </cell>
          <cell r="B2155">
            <v>45141</v>
          </cell>
          <cell r="F2155">
            <v>1023</v>
          </cell>
        </row>
        <row r="2156">
          <cell r="A2156">
            <v>7880</v>
          </cell>
          <cell r="B2156">
            <v>45141</v>
          </cell>
          <cell r="F2156">
            <v>1023</v>
          </cell>
        </row>
        <row r="2157">
          <cell r="A2157">
            <v>7881</v>
          </cell>
          <cell r="B2157">
            <v>45141</v>
          </cell>
          <cell r="F2157">
            <v>1023</v>
          </cell>
        </row>
        <row r="2158">
          <cell r="A2158">
            <v>7882</v>
          </cell>
          <cell r="B2158">
            <v>45141</v>
          </cell>
          <cell r="F2158">
            <v>1023</v>
          </cell>
        </row>
        <row r="2159">
          <cell r="A2159">
            <v>7883</v>
          </cell>
          <cell r="B2159">
            <v>45141</v>
          </cell>
          <cell r="F2159">
            <v>1023</v>
          </cell>
        </row>
        <row r="2160">
          <cell r="A2160">
            <v>7884</v>
          </cell>
          <cell r="B2160">
            <v>45141</v>
          </cell>
          <cell r="F2160">
            <v>1023</v>
          </cell>
        </row>
        <row r="2161">
          <cell r="A2161">
            <v>7885</v>
          </cell>
          <cell r="B2161">
            <v>45141</v>
          </cell>
          <cell r="F2161">
            <v>1023</v>
          </cell>
        </row>
        <row r="2162">
          <cell r="A2162">
            <v>7886</v>
          </cell>
          <cell r="B2162">
            <v>45141</v>
          </cell>
          <cell r="F2162">
            <v>1023</v>
          </cell>
        </row>
        <row r="2163">
          <cell r="A2163">
            <v>7887</v>
          </cell>
          <cell r="B2163">
            <v>45141</v>
          </cell>
          <cell r="F2163">
            <v>1023</v>
          </cell>
        </row>
        <row r="2164">
          <cell r="A2164">
            <v>7888</v>
          </cell>
          <cell r="B2164">
            <v>45141</v>
          </cell>
          <cell r="F2164">
            <v>1023</v>
          </cell>
        </row>
        <row r="2165">
          <cell r="A2165">
            <v>7889</v>
          </cell>
          <cell r="B2165">
            <v>45141</v>
          </cell>
          <cell r="F2165">
            <v>1023</v>
          </cell>
        </row>
        <row r="2166">
          <cell r="A2166">
            <v>7890</v>
          </cell>
          <cell r="B2166">
            <v>45141</v>
          </cell>
          <cell r="F2166">
            <v>1023</v>
          </cell>
        </row>
        <row r="2167">
          <cell r="A2167">
            <v>7891</v>
          </cell>
          <cell r="B2167">
            <v>45141</v>
          </cell>
          <cell r="F2167">
            <v>1023</v>
          </cell>
        </row>
        <row r="2168">
          <cell r="A2168">
            <v>7892</v>
          </cell>
          <cell r="B2168">
            <v>45141</v>
          </cell>
          <cell r="F2168">
            <v>1023</v>
          </cell>
        </row>
        <row r="2169">
          <cell r="A2169">
            <v>7893</v>
          </cell>
          <cell r="B2169">
            <v>45141</v>
          </cell>
          <cell r="F2169">
            <v>1023</v>
          </cell>
        </row>
        <row r="2170">
          <cell r="A2170">
            <v>7894</v>
          </cell>
          <cell r="B2170">
            <v>45141</v>
          </cell>
          <cell r="F2170">
            <v>1023</v>
          </cell>
        </row>
        <row r="2171">
          <cell r="A2171">
            <v>7895</v>
          </cell>
          <cell r="B2171">
            <v>45141</v>
          </cell>
          <cell r="F2171">
            <v>1023</v>
          </cell>
        </row>
        <row r="2172">
          <cell r="A2172">
            <v>7896</v>
          </cell>
          <cell r="B2172">
            <v>45141</v>
          </cell>
          <cell r="F2172">
            <v>1023</v>
          </cell>
        </row>
        <row r="2173">
          <cell r="A2173">
            <v>7897</v>
          </cell>
          <cell r="B2173">
            <v>45141</v>
          </cell>
          <cell r="F2173">
            <v>1023</v>
          </cell>
        </row>
        <row r="2174">
          <cell r="A2174">
            <v>7898</v>
          </cell>
          <cell r="B2174">
            <v>45141</v>
          </cell>
          <cell r="F2174">
            <v>1023</v>
          </cell>
        </row>
        <row r="2175">
          <cell r="A2175">
            <v>7899</v>
          </cell>
          <cell r="B2175">
            <v>45141</v>
          </cell>
          <cell r="F2175">
            <v>1023</v>
          </cell>
        </row>
        <row r="2176">
          <cell r="A2176">
            <v>7900</v>
          </cell>
          <cell r="B2176">
            <v>45141</v>
          </cell>
          <cell r="F2176">
            <v>1023</v>
          </cell>
        </row>
        <row r="2177">
          <cell r="A2177">
            <v>7901</v>
          </cell>
          <cell r="B2177">
            <v>45141</v>
          </cell>
          <cell r="F2177">
            <v>1023</v>
          </cell>
        </row>
        <row r="2178">
          <cell r="A2178">
            <v>7902</v>
          </cell>
          <cell r="B2178">
            <v>45141</v>
          </cell>
          <cell r="F2178">
            <v>1023</v>
          </cell>
        </row>
        <row r="2179">
          <cell r="A2179">
            <v>7903</v>
          </cell>
          <cell r="B2179">
            <v>45141</v>
          </cell>
          <cell r="F2179">
            <v>1023</v>
          </cell>
        </row>
        <row r="2180">
          <cell r="A2180">
            <v>7904</v>
          </cell>
          <cell r="B2180">
            <v>45141</v>
          </cell>
          <cell r="F2180">
            <v>1023</v>
          </cell>
        </row>
        <row r="2181">
          <cell r="A2181">
            <v>7905</v>
          </cell>
          <cell r="B2181">
            <v>45141</v>
          </cell>
          <cell r="F2181">
            <v>1023</v>
          </cell>
        </row>
        <row r="2182">
          <cell r="A2182">
            <v>7906</v>
          </cell>
          <cell r="B2182">
            <v>45141</v>
          </cell>
          <cell r="F2182">
            <v>1023</v>
          </cell>
        </row>
        <row r="2183">
          <cell r="A2183">
            <v>7907</v>
          </cell>
          <cell r="B2183">
            <v>45141</v>
          </cell>
          <cell r="F2183">
            <v>1023</v>
          </cell>
        </row>
        <row r="2184">
          <cell r="A2184">
            <v>7908</v>
          </cell>
          <cell r="B2184">
            <v>45141</v>
          </cell>
          <cell r="F2184">
            <v>1023</v>
          </cell>
        </row>
        <row r="2185">
          <cell r="A2185">
            <v>7909</v>
          </cell>
          <cell r="B2185">
            <v>45141</v>
          </cell>
          <cell r="F2185">
            <v>1023</v>
          </cell>
        </row>
        <row r="2186">
          <cell r="A2186">
            <v>7910</v>
          </cell>
          <cell r="B2186">
            <v>45141</v>
          </cell>
          <cell r="F2186">
            <v>1023</v>
          </cell>
        </row>
        <row r="2187">
          <cell r="A2187">
            <v>7911</v>
          </cell>
          <cell r="B2187">
            <v>45141</v>
          </cell>
          <cell r="F2187">
            <v>1023</v>
          </cell>
        </row>
        <row r="2188">
          <cell r="A2188">
            <v>7912</v>
          </cell>
          <cell r="B2188">
            <v>45141</v>
          </cell>
          <cell r="F2188">
            <v>1023</v>
          </cell>
        </row>
        <row r="2189">
          <cell r="A2189">
            <v>7913</v>
          </cell>
          <cell r="B2189">
            <v>45141</v>
          </cell>
          <cell r="F2189">
            <v>1023</v>
          </cell>
        </row>
        <row r="2190">
          <cell r="A2190">
            <v>7914</v>
          </cell>
          <cell r="B2190">
            <v>45141</v>
          </cell>
          <cell r="F2190">
            <v>1023</v>
          </cell>
        </row>
        <row r="2191">
          <cell r="A2191">
            <v>7915</v>
          </cell>
          <cell r="B2191">
            <v>45141</v>
          </cell>
          <cell r="F2191">
            <v>1023</v>
          </cell>
        </row>
        <row r="2192">
          <cell r="A2192">
            <v>7916</v>
          </cell>
          <cell r="B2192">
            <v>45141</v>
          </cell>
          <cell r="F2192">
            <v>1023</v>
          </cell>
        </row>
        <row r="2193">
          <cell r="A2193">
            <v>7917</v>
          </cell>
          <cell r="B2193">
            <v>45141</v>
          </cell>
          <cell r="F2193">
            <v>1023</v>
          </cell>
        </row>
        <row r="2194">
          <cell r="A2194">
            <v>7918</v>
          </cell>
          <cell r="B2194">
            <v>45141</v>
          </cell>
          <cell r="F2194">
            <v>1023</v>
          </cell>
        </row>
        <row r="2195">
          <cell r="A2195">
            <v>7919</v>
          </cell>
          <cell r="B2195">
            <v>45141</v>
          </cell>
          <cell r="F2195">
            <v>1023</v>
          </cell>
        </row>
        <row r="2196">
          <cell r="A2196">
            <v>7920</v>
          </cell>
          <cell r="B2196">
            <v>45141</v>
          </cell>
          <cell r="F2196">
            <v>1023</v>
          </cell>
        </row>
        <row r="2197">
          <cell r="A2197">
            <v>7921</v>
          </cell>
          <cell r="B2197">
            <v>45141</v>
          </cell>
          <cell r="F2197">
            <v>1023</v>
          </cell>
        </row>
        <row r="2198">
          <cell r="A2198">
            <v>7922</v>
          </cell>
          <cell r="B2198">
            <v>45141</v>
          </cell>
          <cell r="F2198">
            <v>1023</v>
          </cell>
        </row>
        <row r="2199">
          <cell r="A2199">
            <v>7923</v>
          </cell>
          <cell r="B2199">
            <v>45141</v>
          </cell>
          <cell r="F2199">
            <v>1023</v>
          </cell>
        </row>
        <row r="2200">
          <cell r="A2200">
            <v>7924</v>
          </cell>
          <cell r="B2200">
            <v>45141</v>
          </cell>
          <cell r="F2200">
            <v>1023</v>
          </cell>
        </row>
        <row r="2201">
          <cell r="A2201">
            <v>7925</v>
          </cell>
          <cell r="B2201">
            <v>45141</v>
          </cell>
          <cell r="F2201">
            <v>1023</v>
          </cell>
        </row>
        <row r="2202">
          <cell r="A2202">
            <v>7926</v>
          </cell>
          <cell r="B2202">
            <v>45141</v>
          </cell>
          <cell r="F2202">
            <v>1023</v>
          </cell>
        </row>
        <row r="2203">
          <cell r="A2203">
            <v>7927</v>
          </cell>
          <cell r="B2203">
            <v>45141</v>
          </cell>
          <cell r="F2203">
            <v>1023</v>
          </cell>
        </row>
        <row r="2204">
          <cell r="A2204">
            <v>7928</v>
          </cell>
          <cell r="B2204">
            <v>45141</v>
          </cell>
          <cell r="F2204">
            <v>1023</v>
          </cell>
        </row>
        <row r="2205">
          <cell r="A2205">
            <v>7929</v>
          </cell>
          <cell r="B2205">
            <v>45141</v>
          </cell>
          <cell r="F2205">
            <v>1023</v>
          </cell>
        </row>
        <row r="2206">
          <cell r="A2206">
            <v>7934</v>
          </cell>
          <cell r="B2206">
            <v>45141</v>
          </cell>
          <cell r="F2206">
            <v>1023</v>
          </cell>
        </row>
        <row r="2207">
          <cell r="A2207">
            <v>7935</v>
          </cell>
          <cell r="B2207">
            <v>45141</v>
          </cell>
          <cell r="F2207">
            <v>1023</v>
          </cell>
        </row>
        <row r="2208">
          <cell r="A2208">
            <v>7936</v>
          </cell>
          <cell r="B2208">
            <v>45141</v>
          </cell>
          <cell r="F2208">
            <v>1023</v>
          </cell>
        </row>
        <row r="2209">
          <cell r="A2209">
            <v>7937</v>
          </cell>
          <cell r="B2209">
            <v>45141</v>
          </cell>
          <cell r="F2209">
            <v>1023</v>
          </cell>
        </row>
        <row r="2210">
          <cell r="A2210">
            <v>7938</v>
          </cell>
          <cell r="B2210">
            <v>45141</v>
          </cell>
          <cell r="F2210">
            <v>1023</v>
          </cell>
        </row>
        <row r="2211">
          <cell r="A2211">
            <v>7939</v>
          </cell>
          <cell r="B2211">
            <v>45141</v>
          </cell>
          <cell r="F2211">
            <v>1023</v>
          </cell>
        </row>
        <row r="2212">
          <cell r="A2212">
            <v>7940</v>
          </cell>
          <cell r="B2212">
            <v>45141</v>
          </cell>
          <cell r="F2212">
            <v>1023</v>
          </cell>
        </row>
        <row r="2213">
          <cell r="A2213">
            <v>10702</v>
          </cell>
          <cell r="B2213">
            <v>45187</v>
          </cell>
          <cell r="F2213">
            <v>1119</v>
          </cell>
        </row>
        <row r="2214">
          <cell r="A2214">
            <v>3634</v>
          </cell>
          <cell r="B2214">
            <v>45043</v>
          </cell>
          <cell r="F2214">
            <v>616</v>
          </cell>
        </row>
        <row r="2215">
          <cell r="A2215">
            <v>5183</v>
          </cell>
          <cell r="B2215">
            <v>45084</v>
          </cell>
          <cell r="F2215">
            <v>780</v>
          </cell>
        </row>
        <row r="2216">
          <cell r="A2216">
            <v>6370</v>
          </cell>
          <cell r="B2216">
            <v>45093</v>
          </cell>
          <cell r="F2216">
            <v>865</v>
          </cell>
        </row>
        <row r="2217">
          <cell r="A2217">
            <v>6371</v>
          </cell>
          <cell r="B2217">
            <v>45093</v>
          </cell>
          <cell r="F2217">
            <v>865</v>
          </cell>
        </row>
        <row r="2218">
          <cell r="A2218">
            <v>6372</v>
          </cell>
          <cell r="B2218">
            <v>45093</v>
          </cell>
          <cell r="F2218">
            <v>865</v>
          </cell>
        </row>
        <row r="2219">
          <cell r="A2219">
            <v>6373</v>
          </cell>
          <cell r="B2219">
            <v>45093</v>
          </cell>
          <cell r="F2219">
            <v>865</v>
          </cell>
        </row>
        <row r="2220">
          <cell r="A2220">
            <v>7811</v>
          </cell>
          <cell r="B2220">
            <v>45139</v>
          </cell>
          <cell r="F2220">
            <v>1023</v>
          </cell>
        </row>
        <row r="2221">
          <cell r="A2221">
            <v>7812</v>
          </cell>
          <cell r="B2221">
            <v>45139</v>
          </cell>
          <cell r="F2221">
            <v>1023</v>
          </cell>
        </row>
        <row r="2222">
          <cell r="A2222">
            <v>7813</v>
          </cell>
          <cell r="B2222">
            <v>45139</v>
          </cell>
          <cell r="F2222">
            <v>1023</v>
          </cell>
        </row>
        <row r="2223">
          <cell r="A2223">
            <v>7814</v>
          </cell>
          <cell r="B2223">
            <v>45139</v>
          </cell>
          <cell r="F2223">
            <v>1023</v>
          </cell>
        </row>
        <row r="2224">
          <cell r="A2224">
            <v>7930</v>
          </cell>
          <cell r="B2224">
            <v>45141</v>
          </cell>
          <cell r="F2224">
            <v>1023</v>
          </cell>
        </row>
        <row r="2225">
          <cell r="A2225">
            <v>7931</v>
          </cell>
          <cell r="B2225">
            <v>45141</v>
          </cell>
          <cell r="F2225">
            <v>1023</v>
          </cell>
        </row>
        <row r="2226">
          <cell r="A2226">
            <v>7932</v>
          </cell>
          <cell r="B2226">
            <v>45141</v>
          </cell>
          <cell r="F2226">
            <v>1023</v>
          </cell>
        </row>
        <row r="2227">
          <cell r="A2227">
            <v>7933</v>
          </cell>
          <cell r="B2227">
            <v>45141</v>
          </cell>
          <cell r="F2227">
            <v>1023</v>
          </cell>
        </row>
        <row r="2228">
          <cell r="A2228">
            <v>1201</v>
          </cell>
          <cell r="B2228">
            <v>44985</v>
          </cell>
          <cell r="F2228">
            <v>417</v>
          </cell>
        </row>
        <row r="2229">
          <cell r="A2229">
            <v>3595</v>
          </cell>
          <cell r="B2229">
            <v>45042.344953703701</v>
          </cell>
          <cell r="F2229">
            <v>441</v>
          </cell>
        </row>
        <row r="2230">
          <cell r="A2230">
            <v>7604</v>
          </cell>
          <cell r="B2230">
            <v>45126.617048611108</v>
          </cell>
          <cell r="F2230">
            <v>556</v>
          </cell>
        </row>
        <row r="2231">
          <cell r="A2231">
            <v>11872</v>
          </cell>
          <cell r="B2231">
            <v>45217.497037037036</v>
          </cell>
          <cell r="F2231">
            <v>1052</v>
          </cell>
        </row>
        <row r="2232">
          <cell r="A2232">
            <v>15607</v>
          </cell>
          <cell r="B2232">
            <v>45246.622349537036</v>
          </cell>
          <cell r="F2232">
            <v>419</v>
          </cell>
        </row>
        <row r="2233">
          <cell r="A2233">
            <v>15621</v>
          </cell>
          <cell r="B2233">
            <v>45247.679444444446</v>
          </cell>
          <cell r="F2233">
            <v>1130</v>
          </cell>
        </row>
        <row r="2234">
          <cell r="A2234">
            <v>15798</v>
          </cell>
          <cell r="B2234">
            <v>45266.564351851855</v>
          </cell>
          <cell r="F2234">
            <v>1066</v>
          </cell>
        </row>
        <row r="2235">
          <cell r="A2235">
            <v>15912</v>
          </cell>
          <cell r="B2235">
            <v>45280.613541666666</v>
          </cell>
          <cell r="F2235">
            <v>1228</v>
          </cell>
        </row>
        <row r="2236">
          <cell r="A2236">
            <v>8480</v>
          </cell>
          <cell r="B2236">
            <v>45160.590879629628</v>
          </cell>
          <cell r="F2236">
            <v>1027</v>
          </cell>
        </row>
        <row r="2237">
          <cell r="A2237">
            <v>15789</v>
          </cell>
          <cell r="B2237">
            <v>45264.711273148147</v>
          </cell>
          <cell r="F2237">
            <v>1226</v>
          </cell>
        </row>
        <row r="2238">
          <cell r="A2238">
            <v>15834</v>
          </cell>
          <cell r="B2238">
            <v>45273.493136574078</v>
          </cell>
          <cell r="F2238">
            <v>1352</v>
          </cell>
        </row>
        <row r="2239">
          <cell r="A2239">
            <v>6556</v>
          </cell>
          <cell r="B2239">
            <v>45105.655648148146</v>
          </cell>
          <cell r="F2239">
            <v>932</v>
          </cell>
        </row>
        <row r="2240">
          <cell r="A2240">
            <v>6</v>
          </cell>
          <cell r="B2240">
            <v>44942</v>
          </cell>
          <cell r="F2240">
            <v>52</v>
          </cell>
        </row>
        <row r="2241">
          <cell r="A2241">
            <v>76</v>
          </cell>
          <cell r="B2241">
            <v>44956</v>
          </cell>
          <cell r="F2241">
            <v>316</v>
          </cell>
        </row>
        <row r="2242">
          <cell r="A2242">
            <v>1032</v>
          </cell>
          <cell r="B2242">
            <v>44971</v>
          </cell>
          <cell r="F2242">
            <v>370</v>
          </cell>
        </row>
        <row r="2243">
          <cell r="A2243">
            <v>1076</v>
          </cell>
          <cell r="B2243">
            <v>44979</v>
          </cell>
          <cell r="F2243">
            <v>409</v>
          </cell>
        </row>
        <row r="2244">
          <cell r="A2244">
            <v>1189</v>
          </cell>
          <cell r="B2244">
            <v>44984</v>
          </cell>
          <cell r="F2244">
            <v>418</v>
          </cell>
        </row>
        <row r="2245">
          <cell r="A2245">
            <v>2071</v>
          </cell>
          <cell r="B2245">
            <v>44999</v>
          </cell>
          <cell r="F2245">
            <v>449</v>
          </cell>
        </row>
        <row r="2246">
          <cell r="A2246">
            <v>2224</v>
          </cell>
          <cell r="B2246">
            <v>45014</v>
          </cell>
          <cell r="F2246">
            <v>512</v>
          </cell>
        </row>
        <row r="2247">
          <cell r="A2247">
            <v>2263</v>
          </cell>
          <cell r="B2247">
            <v>45029</v>
          </cell>
          <cell r="F2247">
            <v>541</v>
          </cell>
        </row>
        <row r="2248">
          <cell r="A2248">
            <v>3597</v>
          </cell>
          <cell r="B2248">
            <v>45043</v>
          </cell>
          <cell r="F2248">
            <v>640</v>
          </cell>
        </row>
        <row r="2249">
          <cell r="A2249">
            <v>4829</v>
          </cell>
          <cell r="B2249">
            <v>45057</v>
          </cell>
          <cell r="F2249">
            <v>730</v>
          </cell>
        </row>
        <row r="2250">
          <cell r="A2250">
            <v>5097</v>
          </cell>
          <cell r="B2250">
            <v>45075</v>
          </cell>
          <cell r="F2250">
            <v>804</v>
          </cell>
        </row>
        <row r="2251">
          <cell r="A2251">
            <v>6252</v>
          </cell>
          <cell r="B2251">
            <v>45091</v>
          </cell>
          <cell r="F2251">
            <v>863</v>
          </cell>
        </row>
        <row r="2252">
          <cell r="A2252">
            <v>6562</v>
          </cell>
          <cell r="B2252">
            <v>45106</v>
          </cell>
          <cell r="F2252">
            <v>952</v>
          </cell>
        </row>
        <row r="2253">
          <cell r="A2253">
            <v>7584</v>
          </cell>
          <cell r="B2253">
            <v>45120</v>
          </cell>
          <cell r="F2253">
            <v>982</v>
          </cell>
        </row>
        <row r="2254">
          <cell r="A2254">
            <v>7686</v>
          </cell>
          <cell r="B2254">
            <v>45135</v>
          </cell>
          <cell r="F2254">
            <v>1028</v>
          </cell>
        </row>
        <row r="2255">
          <cell r="A2255">
            <v>8454</v>
          </cell>
          <cell r="B2255">
            <v>45152</v>
          </cell>
          <cell r="F2255">
            <v>1054</v>
          </cell>
        </row>
        <row r="2256">
          <cell r="A2256">
            <v>9287</v>
          </cell>
          <cell r="B2256">
            <v>45168</v>
          </cell>
          <cell r="F2256">
            <v>1074</v>
          </cell>
        </row>
        <row r="2257">
          <cell r="A2257">
            <v>10290</v>
          </cell>
          <cell r="B2257">
            <v>45182</v>
          </cell>
          <cell r="F2257">
            <v>1120</v>
          </cell>
        </row>
        <row r="2258">
          <cell r="A2258">
            <v>10771</v>
          </cell>
          <cell r="B2258">
            <v>45197</v>
          </cell>
          <cell r="F2258">
            <v>1145</v>
          </cell>
        </row>
        <row r="2259">
          <cell r="A2259">
            <v>11756</v>
          </cell>
          <cell r="B2259">
            <v>45208</v>
          </cell>
          <cell r="F2259">
            <v>1170</v>
          </cell>
        </row>
        <row r="2260">
          <cell r="A2260">
            <v>11779</v>
          </cell>
          <cell r="B2260">
            <v>45211</v>
          </cell>
          <cell r="F2260">
            <v>1176</v>
          </cell>
        </row>
        <row r="2261">
          <cell r="A2261">
            <v>13243</v>
          </cell>
          <cell r="B2261">
            <v>45229</v>
          </cell>
          <cell r="F2261">
            <v>1213</v>
          </cell>
        </row>
        <row r="2262">
          <cell r="A2262">
            <v>14468</v>
          </cell>
          <cell r="B2262">
            <v>45244</v>
          </cell>
          <cell r="F2262">
            <v>1306</v>
          </cell>
        </row>
        <row r="2263">
          <cell r="A2263">
            <v>15764</v>
          </cell>
          <cell r="B2263">
            <v>45258</v>
          </cell>
          <cell r="F2263">
            <v>1341</v>
          </cell>
        </row>
        <row r="2264">
          <cell r="A2264">
            <v>15837</v>
          </cell>
          <cell r="B2264">
            <v>45274</v>
          </cell>
          <cell r="F2264">
            <v>1366</v>
          </cell>
        </row>
        <row r="2265">
          <cell r="A2265">
            <v>15838</v>
          </cell>
          <cell r="B2265">
            <v>45274</v>
          </cell>
          <cell r="F2265">
            <v>1367</v>
          </cell>
        </row>
        <row r="2266">
          <cell r="A2266">
            <v>16261</v>
          </cell>
          <cell r="B2266">
            <v>45286</v>
          </cell>
          <cell r="F2266">
            <v>1390</v>
          </cell>
        </row>
        <row r="2267">
          <cell r="A2267">
            <v>202305</v>
          </cell>
          <cell r="B2267">
            <v>44927</v>
          </cell>
          <cell r="F2267">
            <v>202305</v>
          </cell>
        </row>
        <row r="2268">
          <cell r="A2268">
            <v>2263</v>
          </cell>
          <cell r="B2268">
            <v>45029</v>
          </cell>
          <cell r="F2268">
            <v>541</v>
          </cell>
        </row>
        <row r="2269">
          <cell r="A2269">
            <v>7584</v>
          </cell>
          <cell r="B2269">
            <v>45120</v>
          </cell>
          <cell r="F2269">
            <v>982</v>
          </cell>
        </row>
        <row r="2270">
          <cell r="A2270">
            <v>7686</v>
          </cell>
          <cell r="B2270">
            <v>45135</v>
          </cell>
          <cell r="F2270">
            <v>1028</v>
          </cell>
        </row>
        <row r="2271">
          <cell r="A2271">
            <v>8454</v>
          </cell>
          <cell r="B2271">
            <v>45152</v>
          </cell>
          <cell r="F2271">
            <v>1054</v>
          </cell>
        </row>
        <row r="2272">
          <cell r="A2272">
            <v>9287</v>
          </cell>
          <cell r="B2272">
            <v>45168</v>
          </cell>
          <cell r="F2272">
            <v>1074</v>
          </cell>
        </row>
        <row r="2273">
          <cell r="A2273">
            <v>10290</v>
          </cell>
          <cell r="B2273">
            <v>45182</v>
          </cell>
          <cell r="F2273">
            <v>1120</v>
          </cell>
        </row>
        <row r="2274">
          <cell r="A2274">
            <v>10771</v>
          </cell>
          <cell r="B2274">
            <v>45197</v>
          </cell>
          <cell r="F2274">
            <v>1145</v>
          </cell>
        </row>
        <row r="2275">
          <cell r="A2275">
            <v>11756</v>
          </cell>
          <cell r="B2275">
            <v>45208</v>
          </cell>
          <cell r="F2275">
            <v>1170</v>
          </cell>
        </row>
        <row r="2276">
          <cell r="A2276">
            <v>11779</v>
          </cell>
          <cell r="B2276">
            <v>45211</v>
          </cell>
          <cell r="F2276">
            <v>1176</v>
          </cell>
        </row>
        <row r="2277">
          <cell r="A2277">
            <v>13243</v>
          </cell>
          <cell r="B2277">
            <v>45229</v>
          </cell>
          <cell r="F2277">
            <v>1213</v>
          </cell>
        </row>
        <row r="2278">
          <cell r="A2278">
            <v>14468</v>
          </cell>
          <cell r="B2278">
            <v>45244</v>
          </cell>
          <cell r="F2278">
            <v>1306</v>
          </cell>
        </row>
        <row r="2279">
          <cell r="A2279">
            <v>15764</v>
          </cell>
          <cell r="B2279">
            <v>45258</v>
          </cell>
          <cell r="F2279">
            <v>1341</v>
          </cell>
        </row>
        <row r="2280">
          <cell r="A2280">
            <v>15838</v>
          </cell>
          <cell r="B2280">
            <v>45274</v>
          </cell>
          <cell r="F2280">
            <v>1367</v>
          </cell>
        </row>
        <row r="2281">
          <cell r="A2281">
            <v>8484</v>
          </cell>
          <cell r="B2281">
            <v>45161.561898148146</v>
          </cell>
          <cell r="F2281">
            <v>792</v>
          </cell>
        </row>
        <row r="2282">
          <cell r="A2282">
            <v>10743</v>
          </cell>
          <cell r="B2282">
            <v>45190.552106481482</v>
          </cell>
          <cell r="F2282">
            <v>792</v>
          </cell>
        </row>
        <row r="2283">
          <cell r="A2283">
            <v>10744</v>
          </cell>
          <cell r="B2283">
            <v>45190.552129629628</v>
          </cell>
          <cell r="F2283">
            <v>792</v>
          </cell>
        </row>
        <row r="2284">
          <cell r="A2284">
            <v>10745</v>
          </cell>
          <cell r="B2284">
            <v>45190.552141203705</v>
          </cell>
          <cell r="F2284">
            <v>792</v>
          </cell>
        </row>
        <row r="2285">
          <cell r="A2285">
            <v>10746</v>
          </cell>
          <cell r="B2285">
            <v>45190.552164351851</v>
          </cell>
          <cell r="F2285">
            <v>792</v>
          </cell>
        </row>
        <row r="2286">
          <cell r="A2286">
            <v>11224</v>
          </cell>
          <cell r="B2286">
            <v>45204.625150462962</v>
          </cell>
          <cell r="F2286">
            <v>792</v>
          </cell>
        </row>
        <row r="2287">
          <cell r="A2287">
            <v>291</v>
          </cell>
          <cell r="B2287">
            <v>44960.67690972222</v>
          </cell>
          <cell r="F2287">
            <v>320</v>
          </cell>
        </row>
        <row r="2288">
          <cell r="A2288">
            <v>3243</v>
          </cell>
          <cell r="B2288">
            <v>45030.317743055559</v>
          </cell>
          <cell r="F2288">
            <v>516</v>
          </cell>
        </row>
        <row r="2289">
          <cell r="A2289">
            <v>7592</v>
          </cell>
          <cell r="B2289">
            <v>45121.618576388886</v>
          </cell>
          <cell r="F2289">
            <v>979</v>
          </cell>
        </row>
        <row r="2290">
          <cell r="A2290">
            <v>7684</v>
          </cell>
          <cell r="B2290">
            <v>45134.501111111109</v>
          </cell>
          <cell r="F2290">
            <v>1020</v>
          </cell>
        </row>
        <row r="2291">
          <cell r="A2291">
            <v>8449</v>
          </cell>
          <cell r="B2291">
            <v>45146.381030092591</v>
          </cell>
          <cell r="F2291">
            <v>1036</v>
          </cell>
        </row>
        <row r="2292">
          <cell r="A2292">
            <v>9300</v>
          </cell>
          <cell r="B2292">
            <v>45174.455949074072</v>
          </cell>
          <cell r="F2292">
            <v>1080</v>
          </cell>
        </row>
        <row r="2293">
          <cell r="A2293">
            <v>25</v>
          </cell>
          <cell r="B2293">
            <v>44945.557233796295</v>
          </cell>
          <cell r="F2293">
            <v>55</v>
          </cell>
        </row>
        <row r="2294">
          <cell r="A2294">
            <v>66</v>
          </cell>
          <cell r="B2294">
            <v>44951.590057870373</v>
          </cell>
          <cell r="F2294">
            <v>88</v>
          </cell>
        </row>
        <row r="2295">
          <cell r="A2295">
            <v>1446</v>
          </cell>
          <cell r="B2295">
            <v>44993.570254629631</v>
          </cell>
          <cell r="F2295">
            <v>439</v>
          </cell>
        </row>
        <row r="2296">
          <cell r="A2296">
            <v>6446</v>
          </cell>
          <cell r="B2296">
            <v>45099.371979166666</v>
          </cell>
          <cell r="F2296">
            <v>903</v>
          </cell>
        </row>
        <row r="2297">
          <cell r="A2297">
            <v>10736</v>
          </cell>
          <cell r="B2297">
            <v>45188.426307870373</v>
          </cell>
          <cell r="F2297">
            <v>497</v>
          </cell>
        </row>
        <row r="2298">
          <cell r="A2298">
            <v>3255</v>
          </cell>
          <cell r="B2298">
            <v>45035.602905092594</v>
          </cell>
          <cell r="F2298">
            <v>557</v>
          </cell>
        </row>
        <row r="2299">
          <cell r="A2299">
            <v>3585</v>
          </cell>
          <cell r="B2299">
            <v>45040.731203703705</v>
          </cell>
          <cell r="F2299">
            <v>557</v>
          </cell>
        </row>
        <row r="2300">
          <cell r="A2300">
            <v>3605</v>
          </cell>
          <cell r="B2300">
            <v>45043.656666666669</v>
          </cell>
          <cell r="F2300">
            <v>557</v>
          </cell>
        </row>
        <row r="2301">
          <cell r="A2301">
            <v>5071</v>
          </cell>
          <cell r="B2301">
            <v>45070.460486111115</v>
          </cell>
          <cell r="F2301">
            <v>557</v>
          </cell>
        </row>
        <row r="2302">
          <cell r="A2302">
            <v>6250</v>
          </cell>
          <cell r="B2302">
            <v>45091.312777777777</v>
          </cell>
          <cell r="F2302">
            <v>557</v>
          </cell>
        </row>
        <row r="2303">
          <cell r="A2303">
            <v>6378</v>
          </cell>
          <cell r="B2303">
            <v>45097.567303240743</v>
          </cell>
          <cell r="F2303">
            <v>557</v>
          </cell>
        </row>
        <row r="2304">
          <cell r="A2304">
            <v>7589</v>
          </cell>
          <cell r="B2304">
            <v>45121.565868055557</v>
          </cell>
          <cell r="F2304">
            <v>557</v>
          </cell>
        </row>
        <row r="2305">
          <cell r="A2305">
            <v>8452</v>
          </cell>
          <cell r="B2305">
            <v>45152.348020833335</v>
          </cell>
          <cell r="F2305">
            <v>557</v>
          </cell>
        </row>
        <row r="2306">
          <cell r="A2306">
            <v>2219</v>
          </cell>
          <cell r="B2306">
            <v>45012.621168981481</v>
          </cell>
          <cell r="F2306">
            <v>489</v>
          </cell>
        </row>
        <row r="2307">
          <cell r="A2307">
            <v>2260</v>
          </cell>
          <cell r="B2307">
            <v>45027.684212962966</v>
          </cell>
          <cell r="F2307">
            <v>488</v>
          </cell>
        </row>
        <row r="2308">
          <cell r="A2308">
            <v>3763</v>
          </cell>
          <cell r="B2308">
            <v>45051.640347222223</v>
          </cell>
          <cell r="F2308">
            <v>629</v>
          </cell>
        </row>
        <row r="2309">
          <cell r="A2309">
            <v>9269</v>
          </cell>
          <cell r="B2309">
            <v>45167.722800925927</v>
          </cell>
          <cell r="F2309">
            <v>1022</v>
          </cell>
        </row>
        <row r="2310">
          <cell r="A2310">
            <v>15606</v>
          </cell>
          <cell r="B2310">
            <v>45246.42800925926</v>
          </cell>
          <cell r="F2310">
            <v>1187</v>
          </cell>
        </row>
        <row r="2311">
          <cell r="A2311">
            <v>15794</v>
          </cell>
          <cell r="B2311">
            <v>45265.561006944445</v>
          </cell>
          <cell r="F2311">
            <v>1348</v>
          </cell>
        </row>
        <row r="2312">
          <cell r="A2312">
            <v>2238</v>
          </cell>
          <cell r="B2312">
            <v>45016.642974537041</v>
          </cell>
          <cell r="F2312">
            <v>443</v>
          </cell>
        </row>
        <row r="2313">
          <cell r="A2313">
            <v>15787</v>
          </cell>
          <cell r="B2313">
            <v>45264.402048611111</v>
          </cell>
          <cell r="F2313">
            <v>1343</v>
          </cell>
        </row>
        <row r="2314">
          <cell r="A2314">
            <v>15788</v>
          </cell>
          <cell r="B2314">
            <v>45264.468680555554</v>
          </cell>
          <cell r="F2314">
            <v>1343</v>
          </cell>
        </row>
        <row r="2315">
          <cell r="A2315">
            <v>15836</v>
          </cell>
          <cell r="B2315">
            <v>45273.728344907409</v>
          </cell>
          <cell r="F2315">
            <v>1362</v>
          </cell>
        </row>
        <row r="2316">
          <cell r="A2316">
            <v>9</v>
          </cell>
          <cell r="B2316">
            <v>44943.489803240744</v>
          </cell>
          <cell r="F2316">
            <v>19</v>
          </cell>
        </row>
        <row r="2317">
          <cell r="A2317">
            <v>70</v>
          </cell>
          <cell r="B2317">
            <v>44953.573692129627</v>
          </cell>
          <cell r="F2317">
            <v>75</v>
          </cell>
        </row>
        <row r="2318">
          <cell r="A2318">
            <v>71</v>
          </cell>
          <cell r="B2318">
            <v>44953.576932870368</v>
          </cell>
          <cell r="F2318">
            <v>69</v>
          </cell>
        </row>
        <row r="2319">
          <cell r="A2319">
            <v>284</v>
          </cell>
          <cell r="B2319">
            <v>44960.341666666667</v>
          </cell>
          <cell r="F2319">
            <v>87</v>
          </cell>
        </row>
        <row r="2320">
          <cell r="A2320">
            <v>2212</v>
          </cell>
          <cell r="B2320">
            <v>45009.655428240738</v>
          </cell>
          <cell r="F2320">
            <v>485</v>
          </cell>
        </row>
        <row r="2321">
          <cell r="A2321">
            <v>3666</v>
          </cell>
          <cell r="B2321">
            <v>45049.655115740738</v>
          </cell>
          <cell r="F2321">
            <v>641</v>
          </cell>
        </row>
        <row r="2322">
          <cell r="A2322">
            <v>4855</v>
          </cell>
          <cell r="B2322">
            <v>45062.492118055554</v>
          </cell>
          <cell r="F2322">
            <v>735</v>
          </cell>
        </row>
        <row r="2323">
          <cell r="A2323">
            <v>4977</v>
          </cell>
          <cell r="B2323">
            <v>45064.656527777777</v>
          </cell>
          <cell r="F2323">
            <v>736</v>
          </cell>
        </row>
        <row r="2324">
          <cell r="A2324">
            <v>6248</v>
          </cell>
          <cell r="B2324">
            <v>45090.616122685184</v>
          </cell>
          <cell r="F2324">
            <v>848</v>
          </cell>
        </row>
        <row r="2325">
          <cell r="A2325">
            <v>7588</v>
          </cell>
          <cell r="B2325">
            <v>45121.565474537034</v>
          </cell>
          <cell r="F2325">
            <v>869</v>
          </cell>
        </row>
        <row r="2326">
          <cell r="A2326">
            <v>13279</v>
          </cell>
          <cell r="B2326">
            <v>45237.657685185186</v>
          </cell>
          <cell r="F2326">
            <v>1210</v>
          </cell>
        </row>
        <row r="2327">
          <cell r="A2327">
            <v>1190</v>
          </cell>
          <cell r="B2327">
            <v>44984.934918981482</v>
          </cell>
          <cell r="F2327">
            <v>392</v>
          </cell>
        </row>
        <row r="2328">
          <cell r="A2328">
            <v>7611</v>
          </cell>
          <cell r="B2328">
            <v>45126.911782407406</v>
          </cell>
          <cell r="F2328">
            <v>994</v>
          </cell>
        </row>
        <row r="2329">
          <cell r="A2329">
            <v>15836</v>
          </cell>
          <cell r="B2329">
            <v>45273.728344907409</v>
          </cell>
          <cell r="F2329">
            <v>1362</v>
          </cell>
        </row>
        <row r="2330">
          <cell r="A2330">
            <v>6554</v>
          </cell>
          <cell r="B2330">
            <v>45105.606064814812</v>
          </cell>
          <cell r="F2330">
            <v>904</v>
          </cell>
        </row>
        <row r="2331">
          <cell r="A2331">
            <v>7611</v>
          </cell>
          <cell r="B2331">
            <v>45126.911782407406</v>
          </cell>
          <cell r="F2331">
            <v>994</v>
          </cell>
        </row>
        <row r="2332">
          <cell r="A2332">
            <v>46</v>
          </cell>
          <cell r="B2332">
            <v>44949.366435185184</v>
          </cell>
          <cell r="F2332">
            <v>7</v>
          </cell>
        </row>
        <row r="2333">
          <cell r="A2333">
            <v>53</v>
          </cell>
          <cell r="B2333">
            <v>44949.619386574072</v>
          </cell>
          <cell r="F2333">
            <v>68</v>
          </cell>
        </row>
        <row r="2334">
          <cell r="A2334">
            <v>310</v>
          </cell>
          <cell r="B2334">
            <v>44963.727025462962</v>
          </cell>
          <cell r="F2334">
            <v>323</v>
          </cell>
        </row>
        <row r="2335">
          <cell r="A2335">
            <v>1228</v>
          </cell>
          <cell r="B2335">
            <v>44992.623032407406</v>
          </cell>
          <cell r="F2335">
            <v>413</v>
          </cell>
        </row>
        <row r="2336">
          <cell r="A2336">
            <v>2088</v>
          </cell>
          <cell r="B2336">
            <v>45002.403854166667</v>
          </cell>
          <cell r="F2336">
            <v>431</v>
          </cell>
        </row>
        <row r="2337">
          <cell r="A2337">
            <v>5270</v>
          </cell>
          <cell r="B2337">
            <v>45084.602685185186</v>
          </cell>
          <cell r="F2337">
            <v>831</v>
          </cell>
        </row>
        <row r="2338">
          <cell r="A2338">
            <v>7598</v>
          </cell>
          <cell r="B2338">
            <v>45126.33253472222</v>
          </cell>
          <cell r="F2338">
            <v>974</v>
          </cell>
        </row>
        <row r="2339">
          <cell r="A2339">
            <v>3794</v>
          </cell>
          <cell r="B2339">
            <v>45054.471898148149</v>
          </cell>
          <cell r="F2339">
            <v>692</v>
          </cell>
        </row>
        <row r="2340">
          <cell r="A2340">
            <v>5069</v>
          </cell>
          <cell r="B2340">
            <v>45069.577881944446</v>
          </cell>
          <cell r="F2340">
            <v>777</v>
          </cell>
        </row>
        <row r="2341">
          <cell r="A2341">
            <v>5270</v>
          </cell>
          <cell r="B2341">
            <v>45084.602685185186</v>
          </cell>
          <cell r="F2341">
            <v>831</v>
          </cell>
        </row>
        <row r="2342">
          <cell r="A2342">
            <v>7598</v>
          </cell>
          <cell r="B2342">
            <v>45126.33253472222</v>
          </cell>
          <cell r="F2342">
            <v>974</v>
          </cell>
        </row>
        <row r="2343">
          <cell r="A2343">
            <v>7642</v>
          </cell>
          <cell r="B2343">
            <v>45131.612141203703</v>
          </cell>
          <cell r="F2343">
            <v>838</v>
          </cell>
        </row>
        <row r="2344">
          <cell r="A2344">
            <v>8459</v>
          </cell>
          <cell r="B2344">
            <v>45154.563368055555</v>
          </cell>
          <cell r="F2344">
            <v>838</v>
          </cell>
        </row>
        <row r="2345">
          <cell r="A2345">
            <v>8461</v>
          </cell>
          <cell r="B2345">
            <v>45155.360717592594</v>
          </cell>
          <cell r="F2345">
            <v>838</v>
          </cell>
        </row>
        <row r="2346">
          <cell r="A2346">
            <v>14449</v>
          </cell>
          <cell r="B2346">
            <v>45240.473946759259</v>
          </cell>
          <cell r="F2346">
            <v>1166</v>
          </cell>
        </row>
        <row r="2347">
          <cell r="A2347">
            <v>3267</v>
          </cell>
          <cell r="B2347">
            <v>45037.69740740741</v>
          </cell>
          <cell r="F2347">
            <v>494</v>
          </cell>
        </row>
        <row r="2348">
          <cell r="A2348">
            <v>6385</v>
          </cell>
          <cell r="B2348">
            <v>45098.632731481484</v>
          </cell>
          <cell r="F2348">
            <v>810</v>
          </cell>
        </row>
        <row r="2349">
          <cell r="A2349">
            <v>7590</v>
          </cell>
          <cell r="B2349">
            <v>45121.56653935185</v>
          </cell>
          <cell r="F2349">
            <v>727</v>
          </cell>
        </row>
        <row r="2350">
          <cell r="A2350">
            <v>7603</v>
          </cell>
          <cell r="B2350">
            <v>45126.616932870369</v>
          </cell>
          <cell r="F2350">
            <v>678</v>
          </cell>
        </row>
        <row r="2351">
          <cell r="A2351">
            <v>16258</v>
          </cell>
          <cell r="B2351">
            <v>45286.481180555558</v>
          </cell>
          <cell r="F2351">
            <v>1359</v>
          </cell>
        </row>
        <row r="2352">
          <cell r="A2352">
            <v>7590</v>
          </cell>
          <cell r="B2352">
            <v>45121.56653935185</v>
          </cell>
          <cell r="F2352">
            <v>727</v>
          </cell>
        </row>
        <row r="2353">
          <cell r="A2353">
            <v>7641</v>
          </cell>
          <cell r="B2353">
            <v>45131.612118055556</v>
          </cell>
          <cell r="F2353">
            <v>838</v>
          </cell>
        </row>
        <row r="2354">
          <cell r="A2354">
            <v>8459</v>
          </cell>
          <cell r="B2354">
            <v>45154.563368055555</v>
          </cell>
          <cell r="F2354">
            <v>838</v>
          </cell>
        </row>
        <row r="2355">
          <cell r="A2355">
            <v>8461</v>
          </cell>
          <cell r="B2355">
            <v>45155.360717592594</v>
          </cell>
          <cell r="F2355">
            <v>838</v>
          </cell>
        </row>
        <row r="2356">
          <cell r="A2356">
            <v>16</v>
          </cell>
          <cell r="B2356">
            <v>44943.670219907406</v>
          </cell>
          <cell r="F2356">
            <v>46</v>
          </cell>
        </row>
        <row r="2357">
          <cell r="A2357">
            <v>17</v>
          </cell>
          <cell r="B2357">
            <v>44943.731979166667</v>
          </cell>
          <cell r="F2357">
            <v>5</v>
          </cell>
        </row>
        <row r="2358">
          <cell r="A2358">
            <v>32</v>
          </cell>
          <cell r="B2358">
            <v>44946.600821759261</v>
          </cell>
          <cell r="F2358">
            <v>1</v>
          </cell>
        </row>
        <row r="2359">
          <cell r="A2359">
            <v>40</v>
          </cell>
          <cell r="B2359">
            <v>44946.713449074072</v>
          </cell>
          <cell r="F2359">
            <v>3</v>
          </cell>
        </row>
        <row r="2360">
          <cell r="A2360">
            <v>44</v>
          </cell>
          <cell r="B2360">
            <v>44949.364629629628</v>
          </cell>
          <cell r="F2360">
            <v>45</v>
          </cell>
        </row>
        <row r="2361">
          <cell r="A2361">
            <v>45</v>
          </cell>
          <cell r="B2361">
            <v>44949.365335648145</v>
          </cell>
          <cell r="F2361">
            <v>47</v>
          </cell>
        </row>
        <row r="2362">
          <cell r="A2362">
            <v>83</v>
          </cell>
          <cell r="B2362">
            <v>44957.567974537036</v>
          </cell>
          <cell r="F2362">
            <v>285</v>
          </cell>
        </row>
        <row r="2363">
          <cell r="A2363">
            <v>84</v>
          </cell>
          <cell r="B2363">
            <v>44957.720925925925</v>
          </cell>
          <cell r="F2363">
            <v>58</v>
          </cell>
        </row>
        <row r="2364">
          <cell r="A2364">
            <v>307</v>
          </cell>
          <cell r="B2364">
            <v>44963.583402777775</v>
          </cell>
          <cell r="F2364">
            <v>60</v>
          </cell>
        </row>
        <row r="2365">
          <cell r="A2365">
            <v>1046</v>
          </cell>
          <cell r="B2365">
            <v>44973.599930555552</v>
          </cell>
          <cell r="F2365">
            <v>59</v>
          </cell>
        </row>
        <row r="2366">
          <cell r="A2366">
            <v>2072</v>
          </cell>
          <cell r="B2366">
            <v>44999.423993055556</v>
          </cell>
          <cell r="F2366">
            <v>404</v>
          </cell>
        </row>
        <row r="2367">
          <cell r="A2367">
            <v>3250</v>
          </cell>
          <cell r="B2367">
            <v>45033.725706018522</v>
          </cell>
          <cell r="F2367">
            <v>440</v>
          </cell>
        </row>
        <row r="2368">
          <cell r="A2368">
            <v>3267</v>
          </cell>
          <cell r="B2368">
            <v>45037.69740740741</v>
          </cell>
          <cell r="F2368">
            <v>494</v>
          </cell>
        </row>
        <row r="2369">
          <cell r="A2369">
            <v>3586</v>
          </cell>
          <cell r="B2369">
            <v>45040.731481481482</v>
          </cell>
          <cell r="F2369">
            <v>440</v>
          </cell>
        </row>
        <row r="2370">
          <cell r="A2370">
            <v>3639</v>
          </cell>
          <cell r="B2370">
            <v>45048.587997685187</v>
          </cell>
          <cell r="F2370">
            <v>655</v>
          </cell>
        </row>
        <row r="2371">
          <cell r="A2371">
            <v>3667</v>
          </cell>
          <cell r="B2371">
            <v>45049.655532407407</v>
          </cell>
          <cell r="F2371">
            <v>654</v>
          </cell>
        </row>
        <row r="2372">
          <cell r="A2372">
            <v>3796</v>
          </cell>
          <cell r="B2372">
            <v>45054.581053240741</v>
          </cell>
          <cell r="F2372">
            <v>658</v>
          </cell>
        </row>
        <row r="2373">
          <cell r="A2373">
            <v>3797</v>
          </cell>
          <cell r="B2373">
            <v>45054.581400462965</v>
          </cell>
          <cell r="F2373">
            <v>659</v>
          </cell>
        </row>
        <row r="2374">
          <cell r="A2374">
            <v>4791</v>
          </cell>
          <cell r="B2374">
            <v>45056.645682870374</v>
          </cell>
          <cell r="F2374">
            <v>675</v>
          </cell>
        </row>
        <row r="2375">
          <cell r="A2375">
            <v>4845</v>
          </cell>
          <cell r="B2375">
            <v>45061.697141203702</v>
          </cell>
          <cell r="F2375">
            <v>671</v>
          </cell>
        </row>
        <row r="2376">
          <cell r="A2376">
            <v>6255</v>
          </cell>
          <cell r="B2376">
            <v>45092.599548611113</v>
          </cell>
          <cell r="F2376">
            <v>858</v>
          </cell>
        </row>
        <row r="2377">
          <cell r="A2377">
            <v>6386</v>
          </cell>
          <cell r="B2377">
            <v>45098.633159722223</v>
          </cell>
          <cell r="F2377">
            <v>853</v>
          </cell>
        </row>
        <row r="2378">
          <cell r="A2378">
            <v>10282</v>
          </cell>
          <cell r="B2378">
            <v>45176.651736111111</v>
          </cell>
          <cell r="F2378">
            <v>1083</v>
          </cell>
        </row>
        <row r="2379">
          <cell r="A2379">
            <v>15752</v>
          </cell>
          <cell r="B2379">
            <v>45254.673703703702</v>
          </cell>
          <cell r="F2379">
            <v>1331</v>
          </cell>
        </row>
        <row r="2380">
          <cell r="A2380">
            <v>15830</v>
          </cell>
          <cell r="B2380">
            <v>45271.398043981484</v>
          </cell>
          <cell r="F2380">
            <v>1313</v>
          </cell>
        </row>
        <row r="2381">
          <cell r="A2381">
            <v>2240</v>
          </cell>
          <cell r="B2381">
            <v>45026.595300925925</v>
          </cell>
          <cell r="F2381">
            <v>458</v>
          </cell>
        </row>
        <row r="2382">
          <cell r="A2382">
            <v>7593</v>
          </cell>
          <cell r="B2382">
            <v>45124.548298611109</v>
          </cell>
          <cell r="F2382">
            <v>965</v>
          </cell>
        </row>
        <row r="2383">
          <cell r="A2383">
            <v>8482</v>
          </cell>
          <cell r="B2383">
            <v>45160.724849537037</v>
          </cell>
          <cell r="F2383">
            <v>1050</v>
          </cell>
        </row>
        <row r="2384">
          <cell r="A2384">
            <v>16259</v>
          </cell>
          <cell r="B2384">
            <v>45286.481689814813</v>
          </cell>
          <cell r="F2384">
            <v>1358</v>
          </cell>
        </row>
        <row r="2385">
          <cell r="A2385">
            <v>16429</v>
          </cell>
          <cell r="B2385">
            <v>45289.565798611111</v>
          </cell>
          <cell r="F2385">
            <v>1360</v>
          </cell>
        </row>
        <row r="2386">
          <cell r="A2386">
            <v>15792</v>
          </cell>
          <cell r="B2386">
            <v>45265.498425925929</v>
          </cell>
          <cell r="F2386">
            <v>1164</v>
          </cell>
        </row>
        <row r="2387">
          <cell r="A2387">
            <v>6545</v>
          </cell>
          <cell r="B2387">
            <v>45105.339166666665</v>
          </cell>
          <cell r="F2387">
            <v>888</v>
          </cell>
        </row>
        <row r="2388">
          <cell r="A2388">
            <v>6522</v>
          </cell>
          <cell r="B2388">
            <v>45103.613958333335</v>
          </cell>
          <cell r="F2388">
            <v>895</v>
          </cell>
        </row>
        <row r="2389">
          <cell r="A2389">
            <v>6554</v>
          </cell>
          <cell r="B2389">
            <v>45105.606064814812</v>
          </cell>
          <cell r="F2389">
            <v>904</v>
          </cell>
        </row>
        <row r="2390">
          <cell r="A2390">
            <v>6568</v>
          </cell>
          <cell r="B2390">
            <v>45107.469699074078</v>
          </cell>
          <cell r="F2390">
            <v>929</v>
          </cell>
        </row>
        <row r="2391">
          <cell r="A2391">
            <v>7586</v>
          </cell>
          <cell r="B2391">
            <v>45121.319212962961</v>
          </cell>
          <cell r="F2391">
            <v>954</v>
          </cell>
        </row>
        <row r="2392">
          <cell r="A2392">
            <v>7673</v>
          </cell>
          <cell r="B2392">
            <v>45134.400497685187</v>
          </cell>
          <cell r="F2392">
            <v>1012</v>
          </cell>
        </row>
        <row r="2393">
          <cell r="A2393">
            <v>7674</v>
          </cell>
          <cell r="B2393">
            <v>45134.400509259256</v>
          </cell>
          <cell r="F2393">
            <v>1012</v>
          </cell>
        </row>
        <row r="2394">
          <cell r="A2394">
            <v>7675</v>
          </cell>
          <cell r="B2394">
            <v>45134.40053240741</v>
          </cell>
          <cell r="F2394">
            <v>1012</v>
          </cell>
        </row>
        <row r="2395">
          <cell r="A2395">
            <v>7676</v>
          </cell>
          <cell r="B2395">
            <v>45134.400543981479</v>
          </cell>
          <cell r="F2395">
            <v>1012</v>
          </cell>
        </row>
        <row r="2396">
          <cell r="A2396">
            <v>7677</v>
          </cell>
          <cell r="B2396">
            <v>45134.400567129633</v>
          </cell>
          <cell r="F2396">
            <v>1012</v>
          </cell>
        </row>
        <row r="2397">
          <cell r="A2397">
            <v>7678</v>
          </cell>
          <cell r="B2397">
            <v>45134.400578703702</v>
          </cell>
          <cell r="F2397">
            <v>1012</v>
          </cell>
        </row>
        <row r="2398">
          <cell r="A2398">
            <v>7679</v>
          </cell>
          <cell r="B2398">
            <v>45134.400590277779</v>
          </cell>
          <cell r="F2398">
            <v>1012</v>
          </cell>
        </row>
        <row r="2399">
          <cell r="A2399">
            <v>7680</v>
          </cell>
          <cell r="B2399">
            <v>45134.400601851848</v>
          </cell>
          <cell r="F2399">
            <v>1012</v>
          </cell>
        </row>
        <row r="2400">
          <cell r="A2400">
            <v>7681</v>
          </cell>
          <cell r="B2400">
            <v>45134.400625000002</v>
          </cell>
          <cell r="F2400">
            <v>1012</v>
          </cell>
        </row>
        <row r="2401">
          <cell r="A2401">
            <v>7682</v>
          </cell>
          <cell r="B2401">
            <v>45134.40111111111</v>
          </cell>
          <cell r="F2401">
            <v>1016</v>
          </cell>
        </row>
        <row r="2402">
          <cell r="A2402">
            <v>7691</v>
          </cell>
          <cell r="B2402">
            <v>45138.663657407407</v>
          </cell>
          <cell r="F2402">
            <v>1011</v>
          </cell>
        </row>
        <row r="2403">
          <cell r="A2403">
            <v>8308</v>
          </cell>
          <cell r="B2403">
            <v>45142.370949074073</v>
          </cell>
          <cell r="F2403">
            <v>1029</v>
          </cell>
        </row>
        <row r="2404">
          <cell r="A2404">
            <v>8456</v>
          </cell>
          <cell r="B2404">
            <v>45152.555844907409</v>
          </cell>
          <cell r="F2404">
            <v>956</v>
          </cell>
        </row>
        <row r="2405">
          <cell r="A2405">
            <v>8464</v>
          </cell>
          <cell r="B2405">
            <v>45156.489351851851</v>
          </cell>
          <cell r="F2405">
            <v>1058</v>
          </cell>
        </row>
        <row r="2406">
          <cell r="A2406">
            <v>8465</v>
          </cell>
          <cell r="B2406">
            <v>45156.489374999997</v>
          </cell>
          <cell r="F2406">
            <v>1058</v>
          </cell>
        </row>
        <row r="2407">
          <cell r="A2407">
            <v>8466</v>
          </cell>
          <cell r="B2407">
            <v>45156.489386574074</v>
          </cell>
          <cell r="F2407">
            <v>1058</v>
          </cell>
        </row>
        <row r="2408">
          <cell r="A2408">
            <v>8467</v>
          </cell>
          <cell r="B2408">
            <v>45156.48940972222</v>
          </cell>
          <cell r="F2408">
            <v>1058</v>
          </cell>
        </row>
        <row r="2409">
          <cell r="A2409">
            <v>8468</v>
          </cell>
          <cell r="B2409">
            <v>45156.489432870374</v>
          </cell>
          <cell r="F2409">
            <v>1058</v>
          </cell>
        </row>
        <row r="2410">
          <cell r="A2410">
            <v>8469</v>
          </cell>
          <cell r="B2410">
            <v>45156.48945601852</v>
          </cell>
          <cell r="F2410">
            <v>1058</v>
          </cell>
        </row>
        <row r="2411">
          <cell r="A2411">
            <v>8470</v>
          </cell>
          <cell r="B2411">
            <v>45156.489479166667</v>
          </cell>
          <cell r="F2411">
            <v>1058</v>
          </cell>
        </row>
        <row r="2412">
          <cell r="A2412">
            <v>8471</v>
          </cell>
          <cell r="B2412">
            <v>45156.489490740743</v>
          </cell>
          <cell r="F2412">
            <v>1058</v>
          </cell>
        </row>
        <row r="2413">
          <cell r="A2413">
            <v>8472</v>
          </cell>
          <cell r="B2413">
            <v>45156.48951388889</v>
          </cell>
          <cell r="F2413">
            <v>1058</v>
          </cell>
        </row>
        <row r="2414">
          <cell r="A2414">
            <v>8473</v>
          </cell>
          <cell r="B2414">
            <v>45156.489537037036</v>
          </cell>
          <cell r="F2414">
            <v>1058</v>
          </cell>
        </row>
        <row r="2415">
          <cell r="A2415">
            <v>8474</v>
          </cell>
          <cell r="B2415">
            <v>45156.489548611113</v>
          </cell>
          <cell r="F2415">
            <v>1058</v>
          </cell>
        </row>
        <row r="2416">
          <cell r="A2416">
            <v>8475</v>
          </cell>
          <cell r="B2416">
            <v>45156.489571759259</v>
          </cell>
          <cell r="F2416">
            <v>1058</v>
          </cell>
        </row>
        <row r="2417">
          <cell r="A2417">
            <v>8476</v>
          </cell>
          <cell r="B2417">
            <v>45156.489583333336</v>
          </cell>
          <cell r="F2417">
            <v>1058</v>
          </cell>
        </row>
        <row r="2418">
          <cell r="A2418">
            <v>9095</v>
          </cell>
          <cell r="B2418">
            <v>45162.594953703701</v>
          </cell>
          <cell r="F2418">
            <v>1064</v>
          </cell>
        </row>
        <row r="2419">
          <cell r="A2419">
            <v>9275</v>
          </cell>
          <cell r="B2419">
            <v>45167.729421296295</v>
          </cell>
          <cell r="F2419">
            <v>1069</v>
          </cell>
        </row>
        <row r="2420">
          <cell r="A2420">
            <v>9276</v>
          </cell>
          <cell r="B2420">
            <v>45167.729444444441</v>
          </cell>
          <cell r="F2420">
            <v>1069</v>
          </cell>
        </row>
        <row r="2421">
          <cell r="A2421">
            <v>9277</v>
          </cell>
          <cell r="B2421">
            <v>45167.729456018518</v>
          </cell>
          <cell r="F2421">
            <v>1069</v>
          </cell>
        </row>
        <row r="2422">
          <cell r="A2422">
            <v>9278</v>
          </cell>
          <cell r="B2422">
            <v>45167.729479166665</v>
          </cell>
          <cell r="F2422">
            <v>1069</v>
          </cell>
        </row>
        <row r="2423">
          <cell r="A2423">
            <v>9279</v>
          </cell>
          <cell r="B2423">
            <v>45167.729502314818</v>
          </cell>
          <cell r="F2423">
            <v>1069</v>
          </cell>
        </row>
        <row r="2424">
          <cell r="A2424">
            <v>9280</v>
          </cell>
          <cell r="B2424">
            <v>45167.729513888888</v>
          </cell>
          <cell r="F2424">
            <v>1069</v>
          </cell>
        </row>
        <row r="2425">
          <cell r="A2425">
            <v>9281</v>
          </cell>
          <cell r="B2425">
            <v>45167.729537037034</v>
          </cell>
          <cell r="F2425">
            <v>1069</v>
          </cell>
        </row>
        <row r="2426">
          <cell r="A2426">
            <v>9282</v>
          </cell>
          <cell r="B2426">
            <v>45167.729560185187</v>
          </cell>
          <cell r="F2426">
            <v>1069</v>
          </cell>
        </row>
        <row r="2427">
          <cell r="A2427">
            <v>9283</v>
          </cell>
          <cell r="B2427">
            <v>45167.729583333334</v>
          </cell>
          <cell r="F2427">
            <v>1069</v>
          </cell>
        </row>
        <row r="2428">
          <cell r="A2428">
            <v>9284</v>
          </cell>
          <cell r="B2428">
            <v>45167.72960648148</v>
          </cell>
          <cell r="F2428">
            <v>1069</v>
          </cell>
        </row>
        <row r="2429">
          <cell r="A2429">
            <v>9285</v>
          </cell>
          <cell r="B2429">
            <v>45167.730034722219</v>
          </cell>
          <cell r="F2429">
            <v>1068</v>
          </cell>
        </row>
        <row r="2430">
          <cell r="A2430">
            <v>9295</v>
          </cell>
          <cell r="B2430">
            <v>45169</v>
          </cell>
          <cell r="F2430">
            <v>1072</v>
          </cell>
        </row>
        <row r="2431">
          <cell r="A2431">
            <v>9682</v>
          </cell>
          <cell r="B2431">
            <v>45176.453287037039</v>
          </cell>
          <cell r="F2431">
            <v>1088</v>
          </cell>
        </row>
        <row r="2432">
          <cell r="A2432">
            <v>10283</v>
          </cell>
          <cell r="B2432">
            <v>45177.418078703704</v>
          </cell>
          <cell r="F2432">
            <v>1086</v>
          </cell>
        </row>
        <row r="2433">
          <cell r="A2433">
            <v>10285</v>
          </cell>
          <cell r="B2433">
            <v>45177.572812500002</v>
          </cell>
          <cell r="F2433">
            <v>1092</v>
          </cell>
        </row>
        <row r="2434">
          <cell r="A2434">
            <v>10610</v>
          </cell>
          <cell r="B2434">
            <v>45183.566967592589</v>
          </cell>
          <cell r="F2434">
            <v>1111</v>
          </cell>
        </row>
        <row r="2435">
          <cell r="A2435">
            <v>10611</v>
          </cell>
          <cell r="B2435">
            <v>45183.56759259259</v>
          </cell>
          <cell r="F2435">
            <v>1109</v>
          </cell>
        </row>
        <row r="2436">
          <cell r="A2436">
            <v>10615</v>
          </cell>
          <cell r="B2436">
            <v>45184.617847222224</v>
          </cell>
          <cell r="F2436">
            <v>1122</v>
          </cell>
        </row>
        <row r="2437">
          <cell r="A2437">
            <v>10737</v>
          </cell>
          <cell r="B2437">
            <v>45189.685057870367</v>
          </cell>
          <cell r="F2437">
            <v>1113</v>
          </cell>
        </row>
        <row r="2438">
          <cell r="A2438">
            <v>10738</v>
          </cell>
          <cell r="B2438">
            <v>45189.685937499999</v>
          </cell>
          <cell r="F2438">
            <v>1110</v>
          </cell>
        </row>
        <row r="2439">
          <cell r="A2439">
            <v>10747</v>
          </cell>
          <cell r="B2439">
            <v>45190.553287037037</v>
          </cell>
          <cell r="F2439">
            <v>1127</v>
          </cell>
        </row>
        <row r="2440">
          <cell r="A2440">
            <v>10748</v>
          </cell>
          <cell r="B2440">
            <v>45190.553298611114</v>
          </cell>
          <cell r="F2440">
            <v>1127</v>
          </cell>
        </row>
        <row r="2441">
          <cell r="A2441">
            <v>10749</v>
          </cell>
          <cell r="B2441">
            <v>45190.55332175926</v>
          </cell>
          <cell r="F2441">
            <v>1127</v>
          </cell>
        </row>
        <row r="2442">
          <cell r="A2442">
            <v>10750</v>
          </cell>
          <cell r="B2442">
            <v>45190.553344907406</v>
          </cell>
          <cell r="F2442">
            <v>1127</v>
          </cell>
        </row>
        <row r="2443">
          <cell r="A2443">
            <v>10751</v>
          </cell>
          <cell r="B2443">
            <v>45190.553356481483</v>
          </cell>
          <cell r="F2443">
            <v>1127</v>
          </cell>
        </row>
        <row r="2444">
          <cell r="A2444">
            <v>10752</v>
          </cell>
          <cell r="B2444">
            <v>45190.553368055553</v>
          </cell>
          <cell r="F2444">
            <v>1127</v>
          </cell>
        </row>
        <row r="2445">
          <cell r="A2445">
            <v>10753</v>
          </cell>
          <cell r="B2445">
            <v>45190.553391203706</v>
          </cell>
          <cell r="F2445">
            <v>1127</v>
          </cell>
        </row>
        <row r="2446">
          <cell r="A2446">
            <v>10754</v>
          </cell>
          <cell r="B2446">
            <v>45190.553402777776</v>
          </cell>
          <cell r="F2446">
            <v>1127</v>
          </cell>
        </row>
        <row r="2447">
          <cell r="A2447">
            <v>10755</v>
          </cell>
          <cell r="B2447">
            <v>45190.553449074076</v>
          </cell>
          <cell r="F2447">
            <v>1127</v>
          </cell>
        </row>
        <row r="2448">
          <cell r="A2448">
            <v>10756</v>
          </cell>
          <cell r="B2448">
            <v>45191.325891203705</v>
          </cell>
          <cell r="F2448">
            <v>1115</v>
          </cell>
        </row>
        <row r="2449">
          <cell r="A2449">
            <v>10779</v>
          </cell>
          <cell r="B2449">
            <v>45203.59578703704</v>
          </cell>
          <cell r="F2449">
            <v>1138</v>
          </cell>
        </row>
        <row r="2450">
          <cell r="A2450">
            <v>10780</v>
          </cell>
          <cell r="B2450">
            <v>45203.596087962964</v>
          </cell>
          <cell r="F2450">
            <v>1141</v>
          </cell>
        </row>
        <row r="2451">
          <cell r="A2451">
            <v>10781</v>
          </cell>
          <cell r="B2451">
            <v>45203.596365740741</v>
          </cell>
          <cell r="F2451">
            <v>1142</v>
          </cell>
        </row>
        <row r="2452">
          <cell r="A2452">
            <v>10782</v>
          </cell>
          <cell r="B2452">
            <v>45203.596631944441</v>
          </cell>
          <cell r="F2452">
            <v>1139</v>
          </cell>
        </row>
        <row r="2453">
          <cell r="A2453">
            <v>10784</v>
          </cell>
          <cell r="B2453">
            <v>45204.326238425929</v>
          </cell>
          <cell r="F2453">
            <v>1144</v>
          </cell>
        </row>
        <row r="2454">
          <cell r="A2454">
            <v>11757</v>
          </cell>
          <cell r="B2454">
            <v>45210.318229166667</v>
          </cell>
          <cell r="F2454">
            <v>1149</v>
          </cell>
        </row>
        <row r="2455">
          <cell r="A2455">
            <v>11758</v>
          </cell>
          <cell r="B2455">
            <v>45210.318287037036</v>
          </cell>
          <cell r="F2455">
            <v>1149</v>
          </cell>
        </row>
        <row r="2456">
          <cell r="A2456">
            <v>11759</v>
          </cell>
          <cell r="B2456">
            <v>45210.318344907406</v>
          </cell>
          <cell r="F2456">
            <v>1149</v>
          </cell>
        </row>
        <row r="2457">
          <cell r="A2457">
            <v>11760</v>
          </cell>
          <cell r="B2457">
            <v>45210.318402777775</v>
          </cell>
          <cell r="F2457">
            <v>1149</v>
          </cell>
        </row>
        <row r="2458">
          <cell r="A2458">
            <v>11761</v>
          </cell>
          <cell r="B2458">
            <v>45210.318460648145</v>
          </cell>
          <cell r="F2458">
            <v>1149</v>
          </cell>
        </row>
        <row r="2459">
          <cell r="A2459">
            <v>11762</v>
          </cell>
          <cell r="B2459">
            <v>45210.318518518521</v>
          </cell>
          <cell r="F2459">
            <v>1149</v>
          </cell>
        </row>
        <row r="2460">
          <cell r="A2460">
            <v>11763</v>
          </cell>
          <cell r="B2460">
            <v>45210.318564814814</v>
          </cell>
          <cell r="F2460">
            <v>1149</v>
          </cell>
        </row>
        <row r="2461">
          <cell r="A2461">
            <v>11764</v>
          </cell>
          <cell r="B2461">
            <v>45210.31863425926</v>
          </cell>
          <cell r="F2461">
            <v>1149</v>
          </cell>
        </row>
        <row r="2462">
          <cell r="A2462">
            <v>11765</v>
          </cell>
          <cell r="B2462">
            <v>45210.318692129629</v>
          </cell>
          <cell r="F2462">
            <v>1149</v>
          </cell>
        </row>
        <row r="2463">
          <cell r="A2463">
            <v>11766</v>
          </cell>
          <cell r="B2463">
            <v>45210.318726851852</v>
          </cell>
          <cell r="F2463">
            <v>1149</v>
          </cell>
        </row>
        <row r="2464">
          <cell r="A2464">
            <v>11767</v>
          </cell>
          <cell r="B2464">
            <v>45210.318749999999</v>
          </cell>
          <cell r="F2464">
            <v>1149</v>
          </cell>
        </row>
        <row r="2465">
          <cell r="A2465">
            <v>11875</v>
          </cell>
          <cell r="B2465">
            <v>45219.391944444447</v>
          </cell>
          <cell r="F2465">
            <v>1152</v>
          </cell>
        </row>
        <row r="2466">
          <cell r="A2466">
            <v>11876</v>
          </cell>
          <cell r="B2466">
            <v>45219.399259259262</v>
          </cell>
          <cell r="F2466">
            <v>1148</v>
          </cell>
        </row>
        <row r="2467">
          <cell r="A2467">
            <v>11877</v>
          </cell>
          <cell r="B2467">
            <v>45219.400439814817</v>
          </cell>
          <cell r="F2467">
            <v>1155</v>
          </cell>
        </row>
        <row r="2468">
          <cell r="A2468">
            <v>11878</v>
          </cell>
          <cell r="B2468">
            <v>45219.400833333333</v>
          </cell>
          <cell r="F2468">
            <v>1157</v>
          </cell>
        </row>
        <row r="2469">
          <cell r="A2469">
            <v>11879</v>
          </cell>
          <cell r="B2469">
            <v>45219.40121527778</v>
          </cell>
          <cell r="F2469">
            <v>1151</v>
          </cell>
        </row>
        <row r="2470">
          <cell r="A2470">
            <v>11880</v>
          </cell>
          <cell r="B2470">
            <v>45219.401678240742</v>
          </cell>
          <cell r="F2470">
            <v>1158</v>
          </cell>
        </row>
        <row r="2471">
          <cell r="A2471">
            <v>11881</v>
          </cell>
          <cell r="B2471">
            <v>45219.406365740739</v>
          </cell>
          <cell r="F2471">
            <v>1163</v>
          </cell>
        </row>
        <row r="2472">
          <cell r="A2472">
            <v>12864</v>
          </cell>
          <cell r="B2472">
            <v>45223.329456018517</v>
          </cell>
          <cell r="F2472">
            <v>1178</v>
          </cell>
        </row>
        <row r="2473">
          <cell r="A2473">
            <v>12865</v>
          </cell>
          <cell r="B2473">
            <v>45223.329791666663</v>
          </cell>
          <cell r="F2473">
            <v>1143</v>
          </cell>
        </row>
        <row r="2474">
          <cell r="A2474">
            <v>12866</v>
          </cell>
          <cell r="B2474">
            <v>45223.330069444448</v>
          </cell>
          <cell r="F2474">
            <v>1154</v>
          </cell>
        </row>
        <row r="2475">
          <cell r="A2475">
            <v>13296</v>
          </cell>
          <cell r="B2475">
            <v>45237.700312499997</v>
          </cell>
          <cell r="F2475">
            <v>1203</v>
          </cell>
        </row>
        <row r="2476">
          <cell r="A2476">
            <v>13848</v>
          </cell>
          <cell r="B2476">
            <v>45239.374027777776</v>
          </cell>
          <cell r="F2476">
            <v>1290</v>
          </cell>
        </row>
        <row r="2477">
          <cell r="A2477">
            <v>15307</v>
          </cell>
          <cell r="B2477">
            <v>45245.659259259257</v>
          </cell>
          <cell r="F2477">
            <v>1305</v>
          </cell>
        </row>
        <row r="2478">
          <cell r="A2478">
            <v>15919</v>
          </cell>
          <cell r="B2478">
            <v>45286</v>
          </cell>
          <cell r="F2478">
            <v>1357</v>
          </cell>
        </row>
        <row r="2479">
          <cell r="A2479">
            <v>15920</v>
          </cell>
          <cell r="B2479">
            <v>45286</v>
          </cell>
          <cell r="F2479">
            <v>1357</v>
          </cell>
        </row>
        <row r="2480">
          <cell r="A2480">
            <v>15921</v>
          </cell>
          <cell r="B2480">
            <v>45286</v>
          </cell>
          <cell r="F2480">
            <v>1357</v>
          </cell>
        </row>
        <row r="2481">
          <cell r="A2481">
            <v>15922</v>
          </cell>
          <cell r="B2481">
            <v>45286</v>
          </cell>
          <cell r="F2481">
            <v>1357</v>
          </cell>
        </row>
        <row r="2482">
          <cell r="A2482">
            <v>15923</v>
          </cell>
          <cell r="B2482">
            <v>45286</v>
          </cell>
          <cell r="F2482">
            <v>1357</v>
          </cell>
        </row>
        <row r="2483">
          <cell r="A2483">
            <v>15924</v>
          </cell>
          <cell r="B2483">
            <v>45286</v>
          </cell>
          <cell r="F2483">
            <v>1357</v>
          </cell>
        </row>
        <row r="2484">
          <cell r="A2484">
            <v>15925</v>
          </cell>
          <cell r="B2484">
            <v>45286</v>
          </cell>
          <cell r="F2484">
            <v>1357</v>
          </cell>
        </row>
        <row r="2485">
          <cell r="A2485">
            <v>15926</v>
          </cell>
          <cell r="B2485">
            <v>45286</v>
          </cell>
          <cell r="F2485">
            <v>1357</v>
          </cell>
        </row>
        <row r="2486">
          <cell r="A2486">
            <v>15927</v>
          </cell>
          <cell r="B2486">
            <v>45286</v>
          </cell>
          <cell r="F2486">
            <v>1357</v>
          </cell>
        </row>
        <row r="2487">
          <cell r="A2487">
            <v>15928</v>
          </cell>
          <cell r="B2487">
            <v>45286</v>
          </cell>
          <cell r="F2487">
            <v>1357</v>
          </cell>
        </row>
        <row r="2488">
          <cell r="A2488">
            <v>15929</v>
          </cell>
          <cell r="B2488">
            <v>45286</v>
          </cell>
          <cell r="F2488">
            <v>1357</v>
          </cell>
        </row>
        <row r="2489">
          <cell r="A2489">
            <v>15930</v>
          </cell>
          <cell r="B2489">
            <v>45286</v>
          </cell>
          <cell r="F2489">
            <v>1357</v>
          </cell>
        </row>
        <row r="2490">
          <cell r="A2490">
            <v>15931</v>
          </cell>
          <cell r="B2490">
            <v>45286</v>
          </cell>
          <cell r="F2490">
            <v>1357</v>
          </cell>
        </row>
        <row r="2491">
          <cell r="A2491">
            <v>15932</v>
          </cell>
          <cell r="B2491">
            <v>45286</v>
          </cell>
          <cell r="F2491">
            <v>1357</v>
          </cell>
        </row>
        <row r="2492">
          <cell r="A2492">
            <v>15933</v>
          </cell>
          <cell r="B2492">
            <v>45286</v>
          </cell>
          <cell r="F2492">
            <v>1357</v>
          </cell>
        </row>
        <row r="2493">
          <cell r="A2493">
            <v>15934</v>
          </cell>
          <cell r="B2493">
            <v>45286</v>
          </cell>
          <cell r="F2493">
            <v>1357</v>
          </cell>
        </row>
        <row r="2494">
          <cell r="A2494">
            <v>15935</v>
          </cell>
          <cell r="B2494">
            <v>45286</v>
          </cell>
          <cell r="F2494">
            <v>1357</v>
          </cell>
        </row>
        <row r="2495">
          <cell r="A2495">
            <v>15936</v>
          </cell>
          <cell r="B2495">
            <v>45286</v>
          </cell>
          <cell r="F2495">
            <v>1357</v>
          </cell>
        </row>
        <row r="2496">
          <cell r="A2496">
            <v>15937</v>
          </cell>
          <cell r="B2496">
            <v>45286</v>
          </cell>
          <cell r="F2496">
            <v>1357</v>
          </cell>
        </row>
        <row r="2497">
          <cell r="A2497">
            <v>15938</v>
          </cell>
          <cell r="B2497">
            <v>45286</v>
          </cell>
          <cell r="F2497">
            <v>1357</v>
          </cell>
        </row>
        <row r="2498">
          <cell r="A2498">
            <v>15939</v>
          </cell>
          <cell r="B2498">
            <v>45286</v>
          </cell>
          <cell r="F2498">
            <v>1357</v>
          </cell>
        </row>
        <row r="2499">
          <cell r="A2499">
            <v>15940</v>
          </cell>
          <cell r="B2499">
            <v>45286</v>
          </cell>
          <cell r="F2499">
            <v>1357</v>
          </cell>
        </row>
        <row r="2500">
          <cell r="A2500">
            <v>15941</v>
          </cell>
          <cell r="B2500">
            <v>45286</v>
          </cell>
          <cell r="F2500">
            <v>1357</v>
          </cell>
        </row>
        <row r="2501">
          <cell r="A2501">
            <v>15942</v>
          </cell>
          <cell r="B2501">
            <v>45286</v>
          </cell>
          <cell r="F2501">
            <v>1357</v>
          </cell>
        </row>
        <row r="2502">
          <cell r="A2502">
            <v>15943</v>
          </cell>
          <cell r="B2502">
            <v>45286</v>
          </cell>
          <cell r="F2502">
            <v>1357</v>
          </cell>
        </row>
        <row r="2503">
          <cell r="A2503">
            <v>15944</v>
          </cell>
          <cell r="B2503">
            <v>45286</v>
          </cell>
          <cell r="F2503">
            <v>1357</v>
          </cell>
        </row>
        <row r="2504">
          <cell r="A2504">
            <v>15945</v>
          </cell>
          <cell r="B2504">
            <v>45286</v>
          </cell>
          <cell r="F2504">
            <v>1357</v>
          </cell>
        </row>
        <row r="2505">
          <cell r="A2505">
            <v>15946</v>
          </cell>
          <cell r="B2505">
            <v>45286</v>
          </cell>
          <cell r="F2505">
            <v>1357</v>
          </cell>
        </row>
        <row r="2506">
          <cell r="A2506">
            <v>15947</v>
          </cell>
          <cell r="B2506">
            <v>45286</v>
          </cell>
          <cell r="F2506">
            <v>1357</v>
          </cell>
        </row>
        <row r="2507">
          <cell r="A2507">
            <v>15948</v>
          </cell>
          <cell r="B2507">
            <v>45286</v>
          </cell>
          <cell r="F2507">
            <v>1357</v>
          </cell>
        </row>
        <row r="2508">
          <cell r="A2508">
            <v>15949</v>
          </cell>
          <cell r="B2508">
            <v>45286</v>
          </cell>
          <cell r="F2508">
            <v>1357</v>
          </cell>
        </row>
        <row r="2509">
          <cell r="A2509">
            <v>15950</v>
          </cell>
          <cell r="B2509">
            <v>45286</v>
          </cell>
          <cell r="F2509">
            <v>1357</v>
          </cell>
        </row>
        <row r="2510">
          <cell r="A2510">
            <v>15951</v>
          </cell>
          <cell r="B2510">
            <v>45286</v>
          </cell>
          <cell r="F2510">
            <v>1357</v>
          </cell>
        </row>
        <row r="2511">
          <cell r="A2511">
            <v>15952</v>
          </cell>
          <cell r="B2511">
            <v>45286</v>
          </cell>
          <cell r="F2511">
            <v>1357</v>
          </cell>
        </row>
        <row r="2512">
          <cell r="A2512">
            <v>15953</v>
          </cell>
          <cell r="B2512">
            <v>45286</v>
          </cell>
          <cell r="F2512">
            <v>1357</v>
          </cell>
        </row>
        <row r="2513">
          <cell r="A2513">
            <v>15954</v>
          </cell>
          <cell r="B2513">
            <v>45286</v>
          </cell>
          <cell r="F2513">
            <v>1357</v>
          </cell>
        </row>
        <row r="2514">
          <cell r="A2514">
            <v>15955</v>
          </cell>
          <cell r="B2514">
            <v>45286</v>
          </cell>
          <cell r="F2514">
            <v>1357</v>
          </cell>
        </row>
        <row r="2515">
          <cell r="A2515">
            <v>15956</v>
          </cell>
          <cell r="B2515">
            <v>45286</v>
          </cell>
          <cell r="F2515">
            <v>1357</v>
          </cell>
        </row>
        <row r="2516">
          <cell r="A2516">
            <v>15957</v>
          </cell>
          <cell r="B2516">
            <v>45286</v>
          </cell>
          <cell r="F2516">
            <v>1357</v>
          </cell>
        </row>
        <row r="2517">
          <cell r="A2517">
            <v>15958</v>
          </cell>
          <cell r="B2517">
            <v>45286</v>
          </cell>
          <cell r="F2517">
            <v>1357</v>
          </cell>
        </row>
        <row r="2518">
          <cell r="A2518">
            <v>15959</v>
          </cell>
          <cell r="B2518">
            <v>45286</v>
          </cell>
          <cell r="F2518">
            <v>1357</v>
          </cell>
        </row>
        <row r="2519">
          <cell r="A2519">
            <v>15960</v>
          </cell>
          <cell r="B2519">
            <v>45286</v>
          </cell>
          <cell r="F2519">
            <v>1357</v>
          </cell>
        </row>
        <row r="2520">
          <cell r="A2520">
            <v>15961</v>
          </cell>
          <cell r="B2520">
            <v>45286</v>
          </cell>
          <cell r="F2520">
            <v>1357</v>
          </cell>
        </row>
        <row r="2521">
          <cell r="A2521">
            <v>15962</v>
          </cell>
          <cell r="B2521">
            <v>45286</v>
          </cell>
          <cell r="F2521">
            <v>1357</v>
          </cell>
        </row>
        <row r="2522">
          <cell r="A2522">
            <v>15963</v>
          </cell>
          <cell r="B2522">
            <v>45286</v>
          </cell>
          <cell r="F2522">
            <v>1357</v>
          </cell>
        </row>
        <row r="2523">
          <cell r="A2523">
            <v>15964</v>
          </cell>
          <cell r="B2523">
            <v>45286</v>
          </cell>
          <cell r="F2523">
            <v>1357</v>
          </cell>
        </row>
        <row r="2524">
          <cell r="A2524">
            <v>15965</v>
          </cell>
          <cell r="B2524">
            <v>45286</v>
          </cell>
          <cell r="F2524">
            <v>1357</v>
          </cell>
        </row>
        <row r="2525">
          <cell r="A2525">
            <v>15966</v>
          </cell>
          <cell r="B2525">
            <v>45286</v>
          </cell>
          <cell r="F2525">
            <v>1357</v>
          </cell>
        </row>
        <row r="2526">
          <cell r="A2526">
            <v>15967</v>
          </cell>
          <cell r="B2526">
            <v>45286</v>
          </cell>
          <cell r="F2526">
            <v>1357</v>
          </cell>
        </row>
        <row r="2527">
          <cell r="A2527">
            <v>15968</v>
          </cell>
          <cell r="B2527">
            <v>45286</v>
          </cell>
          <cell r="F2527">
            <v>1357</v>
          </cell>
        </row>
        <row r="2528">
          <cell r="A2528">
            <v>15969</v>
          </cell>
          <cell r="B2528">
            <v>45286</v>
          </cell>
          <cell r="F2528">
            <v>1357</v>
          </cell>
        </row>
        <row r="2529">
          <cell r="A2529">
            <v>15970</v>
          </cell>
          <cell r="B2529">
            <v>45286</v>
          </cell>
          <cell r="F2529">
            <v>1357</v>
          </cell>
        </row>
        <row r="2530">
          <cell r="A2530">
            <v>15971</v>
          </cell>
          <cell r="B2530">
            <v>45286</v>
          </cell>
          <cell r="F2530">
            <v>1357</v>
          </cell>
        </row>
        <row r="2531">
          <cell r="A2531">
            <v>15972</v>
          </cell>
          <cell r="B2531">
            <v>45286</v>
          </cell>
          <cell r="F2531">
            <v>1357</v>
          </cell>
        </row>
        <row r="2532">
          <cell r="A2532">
            <v>15973</v>
          </cell>
          <cell r="B2532">
            <v>45286</v>
          </cell>
          <cell r="F2532">
            <v>1357</v>
          </cell>
        </row>
        <row r="2533">
          <cell r="A2533">
            <v>15974</v>
          </cell>
          <cell r="B2533">
            <v>45286</v>
          </cell>
          <cell r="F2533">
            <v>1357</v>
          </cell>
        </row>
        <row r="2534">
          <cell r="A2534">
            <v>15975</v>
          </cell>
          <cell r="B2534">
            <v>45286</v>
          </cell>
          <cell r="F2534">
            <v>1357</v>
          </cell>
        </row>
        <row r="2535">
          <cell r="A2535">
            <v>15976</v>
          </cell>
          <cell r="B2535">
            <v>45286</v>
          </cell>
          <cell r="F2535">
            <v>1357</v>
          </cell>
        </row>
        <row r="2536">
          <cell r="A2536">
            <v>15977</v>
          </cell>
          <cell r="B2536">
            <v>45286</v>
          </cell>
          <cell r="F2536">
            <v>1357</v>
          </cell>
        </row>
        <row r="2537">
          <cell r="A2537">
            <v>15978</v>
          </cell>
          <cell r="B2537">
            <v>45286</v>
          </cell>
          <cell r="F2537">
            <v>1357</v>
          </cell>
        </row>
        <row r="2538">
          <cell r="A2538">
            <v>15979</v>
          </cell>
          <cell r="B2538">
            <v>45286</v>
          </cell>
          <cell r="F2538">
            <v>1357</v>
          </cell>
        </row>
        <row r="2539">
          <cell r="A2539">
            <v>15980</v>
          </cell>
          <cell r="B2539">
            <v>45286</v>
          </cell>
          <cell r="F2539">
            <v>1357</v>
          </cell>
        </row>
        <row r="2540">
          <cell r="A2540">
            <v>15981</v>
          </cell>
          <cell r="B2540">
            <v>45286</v>
          </cell>
          <cell r="F2540">
            <v>1357</v>
          </cell>
        </row>
        <row r="2541">
          <cell r="A2541">
            <v>15982</v>
          </cell>
          <cell r="B2541">
            <v>45286</v>
          </cell>
          <cell r="F2541">
            <v>1357</v>
          </cell>
        </row>
        <row r="2542">
          <cell r="A2542">
            <v>15983</v>
          </cell>
          <cell r="B2542">
            <v>45286</v>
          </cell>
          <cell r="F2542">
            <v>1357</v>
          </cell>
        </row>
        <row r="2543">
          <cell r="A2543">
            <v>15984</v>
          </cell>
          <cell r="B2543">
            <v>45286</v>
          </cell>
          <cell r="F2543">
            <v>1357</v>
          </cell>
        </row>
        <row r="2544">
          <cell r="A2544">
            <v>15985</v>
          </cell>
          <cell r="B2544">
            <v>45286</v>
          </cell>
          <cell r="F2544">
            <v>1357</v>
          </cell>
        </row>
        <row r="2545">
          <cell r="A2545">
            <v>15986</v>
          </cell>
          <cell r="B2545">
            <v>45286</v>
          </cell>
          <cell r="F2545">
            <v>1357</v>
          </cell>
        </row>
        <row r="2546">
          <cell r="A2546">
            <v>15987</v>
          </cell>
          <cell r="B2546">
            <v>45286</v>
          </cell>
          <cell r="F2546">
            <v>1357</v>
          </cell>
        </row>
        <row r="2547">
          <cell r="A2547">
            <v>15988</v>
          </cell>
          <cell r="B2547">
            <v>45286</v>
          </cell>
          <cell r="F2547">
            <v>1357</v>
          </cell>
        </row>
        <row r="2548">
          <cell r="A2548">
            <v>15989</v>
          </cell>
          <cell r="B2548">
            <v>45286</v>
          </cell>
          <cell r="F2548">
            <v>1357</v>
          </cell>
        </row>
        <row r="2549">
          <cell r="A2549">
            <v>15990</v>
          </cell>
          <cell r="B2549">
            <v>45286</v>
          </cell>
          <cell r="F2549">
            <v>1357</v>
          </cell>
        </row>
        <row r="2550">
          <cell r="A2550">
            <v>15991</v>
          </cell>
          <cell r="B2550">
            <v>45286</v>
          </cell>
          <cell r="F2550">
            <v>1357</v>
          </cell>
        </row>
        <row r="2551">
          <cell r="A2551">
            <v>15992</v>
          </cell>
          <cell r="B2551">
            <v>45286</v>
          </cell>
          <cell r="F2551">
            <v>1357</v>
          </cell>
        </row>
        <row r="2552">
          <cell r="A2552">
            <v>15993</v>
          </cell>
          <cell r="B2552">
            <v>45286</v>
          </cell>
          <cell r="F2552">
            <v>1357</v>
          </cell>
        </row>
        <row r="2553">
          <cell r="A2553">
            <v>15994</v>
          </cell>
          <cell r="B2553">
            <v>45286</v>
          </cell>
          <cell r="F2553">
            <v>1357</v>
          </cell>
        </row>
        <row r="2554">
          <cell r="A2554">
            <v>15995</v>
          </cell>
          <cell r="B2554">
            <v>45286</v>
          </cell>
          <cell r="F2554">
            <v>1357</v>
          </cell>
        </row>
        <row r="2555">
          <cell r="A2555">
            <v>15996</v>
          </cell>
          <cell r="B2555">
            <v>45286</v>
          </cell>
          <cell r="F2555">
            <v>1357</v>
          </cell>
        </row>
        <row r="2556">
          <cell r="A2556">
            <v>15997</v>
          </cell>
          <cell r="B2556">
            <v>45286</v>
          </cell>
          <cell r="F2556">
            <v>1357</v>
          </cell>
        </row>
        <row r="2557">
          <cell r="A2557">
            <v>15998</v>
          </cell>
          <cell r="B2557">
            <v>45286</v>
          </cell>
          <cell r="F2557">
            <v>1357</v>
          </cell>
        </row>
        <row r="2558">
          <cell r="A2558">
            <v>15999</v>
          </cell>
          <cell r="B2558">
            <v>45286</v>
          </cell>
          <cell r="F2558">
            <v>1357</v>
          </cell>
        </row>
        <row r="2559">
          <cell r="A2559">
            <v>16000</v>
          </cell>
          <cell r="B2559">
            <v>45286</v>
          </cell>
          <cell r="F2559">
            <v>1357</v>
          </cell>
        </row>
        <row r="2560">
          <cell r="A2560">
            <v>16001</v>
          </cell>
          <cell r="B2560">
            <v>45286</v>
          </cell>
          <cell r="F2560">
            <v>1357</v>
          </cell>
        </row>
        <row r="2561">
          <cell r="A2561">
            <v>16002</v>
          </cell>
          <cell r="B2561">
            <v>45286</v>
          </cell>
          <cell r="F2561">
            <v>1357</v>
          </cell>
        </row>
        <row r="2562">
          <cell r="A2562">
            <v>16003</v>
          </cell>
          <cell r="B2562">
            <v>45286</v>
          </cell>
          <cell r="F2562">
            <v>1357</v>
          </cell>
        </row>
        <row r="2563">
          <cell r="A2563">
            <v>16004</v>
          </cell>
          <cell r="B2563">
            <v>45286</v>
          </cell>
          <cell r="F2563">
            <v>1357</v>
          </cell>
        </row>
        <row r="2564">
          <cell r="A2564">
            <v>16005</v>
          </cell>
          <cell r="B2564">
            <v>45286</v>
          </cell>
          <cell r="F2564">
            <v>1357</v>
          </cell>
        </row>
        <row r="2565">
          <cell r="A2565">
            <v>16006</v>
          </cell>
          <cell r="B2565">
            <v>45286</v>
          </cell>
          <cell r="F2565">
            <v>1357</v>
          </cell>
        </row>
        <row r="2566">
          <cell r="A2566">
            <v>16007</v>
          </cell>
          <cell r="B2566">
            <v>45286</v>
          </cell>
          <cell r="F2566">
            <v>1357</v>
          </cell>
        </row>
        <row r="2567">
          <cell r="A2567">
            <v>16008</v>
          </cell>
          <cell r="B2567">
            <v>45286</v>
          </cell>
          <cell r="F2567">
            <v>1357</v>
          </cell>
        </row>
        <row r="2568">
          <cell r="A2568">
            <v>16009</v>
          </cell>
          <cell r="B2568">
            <v>45286</v>
          </cell>
          <cell r="F2568">
            <v>1357</v>
          </cell>
        </row>
        <row r="2569">
          <cell r="A2569">
            <v>16010</v>
          </cell>
          <cell r="B2569">
            <v>45286</v>
          </cell>
          <cell r="F2569">
            <v>1357</v>
          </cell>
        </row>
        <row r="2570">
          <cell r="A2570">
            <v>16011</v>
          </cell>
          <cell r="B2570">
            <v>45286</v>
          </cell>
          <cell r="F2570">
            <v>1357</v>
          </cell>
        </row>
        <row r="2571">
          <cell r="A2571">
            <v>16012</v>
          </cell>
          <cell r="B2571">
            <v>45286</v>
          </cell>
          <cell r="F2571">
            <v>1357</v>
          </cell>
        </row>
        <row r="2572">
          <cell r="A2572">
            <v>16013</v>
          </cell>
          <cell r="B2572">
            <v>45286</v>
          </cell>
          <cell r="F2572">
            <v>1357</v>
          </cell>
        </row>
        <row r="2573">
          <cell r="A2573">
            <v>16014</v>
          </cell>
          <cell r="B2573">
            <v>45286</v>
          </cell>
          <cell r="F2573">
            <v>1357</v>
          </cell>
        </row>
        <row r="2574">
          <cell r="A2574">
            <v>16015</v>
          </cell>
          <cell r="B2574">
            <v>45286</v>
          </cell>
          <cell r="F2574">
            <v>1357</v>
          </cell>
        </row>
        <row r="2575">
          <cell r="A2575">
            <v>16016</v>
          </cell>
          <cell r="B2575">
            <v>45286</v>
          </cell>
          <cell r="F2575">
            <v>1357</v>
          </cell>
        </row>
        <row r="2576">
          <cell r="A2576">
            <v>16017</v>
          </cell>
          <cell r="B2576">
            <v>45286</v>
          </cell>
          <cell r="F2576">
            <v>1357</v>
          </cell>
        </row>
        <row r="2577">
          <cell r="A2577">
            <v>16018</v>
          </cell>
          <cell r="B2577">
            <v>45286</v>
          </cell>
          <cell r="F2577">
            <v>1357</v>
          </cell>
        </row>
        <row r="2578">
          <cell r="A2578">
            <v>16019</v>
          </cell>
          <cell r="B2578">
            <v>45286</v>
          </cell>
          <cell r="F2578">
            <v>1357</v>
          </cell>
        </row>
        <row r="2579">
          <cell r="A2579">
            <v>16020</v>
          </cell>
          <cell r="B2579">
            <v>45286</v>
          </cell>
          <cell r="F2579">
            <v>1357</v>
          </cell>
        </row>
        <row r="2580">
          <cell r="A2580">
            <v>16021</v>
          </cell>
          <cell r="B2580">
            <v>45286</v>
          </cell>
          <cell r="F2580">
            <v>1357</v>
          </cell>
        </row>
        <row r="2581">
          <cell r="A2581">
            <v>16022</v>
          </cell>
          <cell r="B2581">
            <v>45286</v>
          </cell>
          <cell r="F2581">
            <v>1357</v>
          </cell>
        </row>
        <row r="2582">
          <cell r="A2582">
            <v>16023</v>
          </cell>
          <cell r="B2582">
            <v>45286</v>
          </cell>
          <cell r="F2582">
            <v>1357</v>
          </cell>
        </row>
        <row r="2583">
          <cell r="A2583">
            <v>16024</v>
          </cell>
          <cell r="B2583">
            <v>45286</v>
          </cell>
          <cell r="F2583">
            <v>1357</v>
          </cell>
        </row>
        <row r="2584">
          <cell r="A2584">
            <v>16025</v>
          </cell>
          <cell r="B2584">
            <v>45286</v>
          </cell>
          <cell r="F2584">
            <v>1357</v>
          </cell>
        </row>
        <row r="2585">
          <cell r="A2585">
            <v>16026</v>
          </cell>
          <cell r="B2585">
            <v>45286</v>
          </cell>
          <cell r="F2585">
            <v>1357</v>
          </cell>
        </row>
        <row r="2586">
          <cell r="A2586">
            <v>16027</v>
          </cell>
          <cell r="B2586">
            <v>45286</v>
          </cell>
          <cell r="F2586">
            <v>1357</v>
          </cell>
        </row>
        <row r="2587">
          <cell r="A2587">
            <v>16028</v>
          </cell>
          <cell r="B2587">
            <v>45286</v>
          </cell>
          <cell r="F2587">
            <v>1357</v>
          </cell>
        </row>
        <row r="2588">
          <cell r="A2588">
            <v>16029</v>
          </cell>
          <cell r="B2588">
            <v>45286</v>
          </cell>
          <cell r="F2588">
            <v>1357</v>
          </cell>
        </row>
        <row r="2589">
          <cell r="A2589">
            <v>16030</v>
          </cell>
          <cell r="B2589">
            <v>45286</v>
          </cell>
          <cell r="F2589">
            <v>1357</v>
          </cell>
        </row>
        <row r="2590">
          <cell r="A2590">
            <v>16031</v>
          </cell>
          <cell r="B2590">
            <v>45286</v>
          </cell>
          <cell r="F2590">
            <v>1357</v>
          </cell>
        </row>
        <row r="2591">
          <cell r="A2591">
            <v>16032</v>
          </cell>
          <cell r="B2591">
            <v>45286</v>
          </cell>
          <cell r="F2591">
            <v>1357</v>
          </cell>
        </row>
        <row r="2592">
          <cell r="A2592">
            <v>16033</v>
          </cell>
          <cell r="B2592">
            <v>45286</v>
          </cell>
          <cell r="F2592">
            <v>1357</v>
          </cell>
        </row>
        <row r="2593">
          <cell r="A2593">
            <v>16034</v>
          </cell>
          <cell r="B2593">
            <v>45286</v>
          </cell>
          <cell r="F2593">
            <v>1357</v>
          </cell>
        </row>
        <row r="2594">
          <cell r="A2594">
            <v>16035</v>
          </cell>
          <cell r="B2594">
            <v>45286</v>
          </cell>
          <cell r="F2594">
            <v>1357</v>
          </cell>
        </row>
        <row r="2595">
          <cell r="A2595">
            <v>16036</v>
          </cell>
          <cell r="B2595">
            <v>45286</v>
          </cell>
          <cell r="F2595">
            <v>1357</v>
          </cell>
        </row>
        <row r="2596">
          <cell r="A2596">
            <v>16037</v>
          </cell>
          <cell r="B2596">
            <v>45286</v>
          </cell>
          <cell r="F2596">
            <v>1357</v>
          </cell>
        </row>
        <row r="2597">
          <cell r="A2597">
            <v>16038</v>
          </cell>
          <cell r="B2597">
            <v>45286</v>
          </cell>
          <cell r="F2597">
            <v>1357</v>
          </cell>
        </row>
        <row r="2598">
          <cell r="A2598">
            <v>16039</v>
          </cell>
          <cell r="B2598">
            <v>45286</v>
          </cell>
          <cell r="F2598">
            <v>1357</v>
          </cell>
        </row>
        <row r="2599">
          <cell r="A2599">
            <v>16040</v>
          </cell>
          <cell r="B2599">
            <v>45286</v>
          </cell>
          <cell r="F2599">
            <v>1357</v>
          </cell>
        </row>
        <row r="2600">
          <cell r="A2600">
            <v>16041</v>
          </cell>
          <cell r="B2600">
            <v>45286</v>
          </cell>
          <cell r="F2600">
            <v>1357</v>
          </cell>
        </row>
        <row r="2601">
          <cell r="A2601">
            <v>16042</v>
          </cell>
          <cell r="B2601">
            <v>45286</v>
          </cell>
          <cell r="F2601">
            <v>1357</v>
          </cell>
        </row>
        <row r="2602">
          <cell r="A2602">
            <v>16043</v>
          </cell>
          <cell r="B2602">
            <v>45286</v>
          </cell>
          <cell r="F2602">
            <v>1357</v>
          </cell>
        </row>
        <row r="2603">
          <cell r="A2603">
            <v>16044</v>
          </cell>
          <cell r="B2603">
            <v>45286</v>
          </cell>
          <cell r="F2603">
            <v>1357</v>
          </cell>
        </row>
        <row r="2604">
          <cell r="A2604">
            <v>16045</v>
          </cell>
          <cell r="B2604">
            <v>45286</v>
          </cell>
          <cell r="F2604">
            <v>1357</v>
          </cell>
        </row>
        <row r="2605">
          <cell r="A2605">
            <v>16046</v>
          </cell>
          <cell r="B2605">
            <v>45286</v>
          </cell>
          <cell r="F2605">
            <v>1357</v>
          </cell>
        </row>
        <row r="2606">
          <cell r="A2606">
            <v>16047</v>
          </cell>
          <cell r="B2606">
            <v>45286</v>
          </cell>
          <cell r="F2606">
            <v>1357</v>
          </cell>
        </row>
        <row r="2607">
          <cell r="A2607">
            <v>16048</v>
          </cell>
          <cell r="B2607">
            <v>45286</v>
          </cell>
          <cell r="F2607">
            <v>1357</v>
          </cell>
        </row>
        <row r="2608">
          <cell r="A2608">
            <v>16049</v>
          </cell>
          <cell r="B2608">
            <v>45286</v>
          </cell>
          <cell r="F2608">
            <v>1357</v>
          </cell>
        </row>
        <row r="2609">
          <cell r="A2609">
            <v>16050</v>
          </cell>
          <cell r="B2609">
            <v>45286</v>
          </cell>
          <cell r="F2609">
            <v>1357</v>
          </cell>
        </row>
        <row r="2610">
          <cell r="A2610">
            <v>16051</v>
          </cell>
          <cell r="B2610">
            <v>45286</v>
          </cell>
          <cell r="F2610">
            <v>1357</v>
          </cell>
        </row>
        <row r="2611">
          <cell r="A2611">
            <v>16052</v>
          </cell>
          <cell r="B2611">
            <v>45286</v>
          </cell>
          <cell r="F2611">
            <v>1357</v>
          </cell>
        </row>
        <row r="2612">
          <cell r="A2612">
            <v>16053</v>
          </cell>
          <cell r="B2612">
            <v>45286</v>
          </cell>
          <cell r="F2612">
            <v>1357</v>
          </cell>
        </row>
        <row r="2613">
          <cell r="A2613">
            <v>16054</v>
          </cell>
          <cell r="B2613">
            <v>45286</v>
          </cell>
          <cell r="F2613">
            <v>1357</v>
          </cell>
        </row>
        <row r="2614">
          <cell r="A2614">
            <v>16055</v>
          </cell>
          <cell r="B2614">
            <v>45286</v>
          </cell>
          <cell r="F2614">
            <v>1357</v>
          </cell>
        </row>
        <row r="2615">
          <cell r="A2615">
            <v>16056</v>
          </cell>
          <cell r="B2615">
            <v>45286</v>
          </cell>
          <cell r="F2615">
            <v>1357</v>
          </cell>
        </row>
        <row r="2616">
          <cell r="A2616">
            <v>16057</v>
          </cell>
          <cell r="B2616">
            <v>45286</v>
          </cell>
          <cell r="F2616">
            <v>1357</v>
          </cell>
        </row>
        <row r="2617">
          <cell r="A2617">
            <v>16058</v>
          </cell>
          <cell r="B2617">
            <v>45286</v>
          </cell>
          <cell r="F2617">
            <v>1357</v>
          </cell>
        </row>
        <row r="2618">
          <cell r="A2618">
            <v>16059</v>
          </cell>
          <cell r="B2618">
            <v>45286</v>
          </cell>
          <cell r="F2618">
            <v>1357</v>
          </cell>
        </row>
        <row r="2619">
          <cell r="A2619">
            <v>16060</v>
          </cell>
          <cell r="B2619">
            <v>45286</v>
          </cell>
          <cell r="F2619">
            <v>1357</v>
          </cell>
        </row>
        <row r="2620">
          <cell r="A2620">
            <v>16061</v>
          </cell>
          <cell r="B2620">
            <v>45286</v>
          </cell>
          <cell r="F2620">
            <v>1357</v>
          </cell>
        </row>
        <row r="2621">
          <cell r="A2621">
            <v>16062</v>
          </cell>
          <cell r="B2621">
            <v>45286</v>
          </cell>
          <cell r="F2621">
            <v>1357</v>
          </cell>
        </row>
        <row r="2622">
          <cell r="A2622">
            <v>16063</v>
          </cell>
          <cell r="B2622">
            <v>45286</v>
          </cell>
          <cell r="F2622">
            <v>1357</v>
          </cell>
        </row>
        <row r="2623">
          <cell r="A2623">
            <v>16064</v>
          </cell>
          <cell r="B2623">
            <v>45286</v>
          </cell>
          <cell r="F2623">
            <v>1357</v>
          </cell>
        </row>
        <row r="2624">
          <cell r="A2624">
            <v>16065</v>
          </cell>
          <cell r="B2624">
            <v>45286</v>
          </cell>
          <cell r="F2624">
            <v>1357</v>
          </cell>
        </row>
        <row r="2625">
          <cell r="A2625">
            <v>16066</v>
          </cell>
          <cell r="B2625">
            <v>45286</v>
          </cell>
          <cell r="F2625">
            <v>1357</v>
          </cell>
        </row>
        <row r="2626">
          <cell r="A2626">
            <v>16067</v>
          </cell>
          <cell r="B2626">
            <v>45286</v>
          </cell>
          <cell r="F2626">
            <v>1357</v>
          </cell>
        </row>
        <row r="2627">
          <cell r="A2627">
            <v>16068</v>
          </cell>
          <cell r="B2627">
            <v>45286</v>
          </cell>
          <cell r="F2627">
            <v>1357</v>
          </cell>
        </row>
        <row r="2628">
          <cell r="A2628">
            <v>16069</v>
          </cell>
          <cell r="B2628">
            <v>45286</v>
          </cell>
          <cell r="F2628">
            <v>1357</v>
          </cell>
        </row>
        <row r="2629">
          <cell r="A2629">
            <v>16070</v>
          </cell>
          <cell r="B2629">
            <v>45286</v>
          </cell>
          <cell r="F2629">
            <v>1357</v>
          </cell>
        </row>
        <row r="2630">
          <cell r="A2630">
            <v>16071</v>
          </cell>
          <cell r="B2630">
            <v>45286</v>
          </cell>
          <cell r="F2630">
            <v>1357</v>
          </cell>
        </row>
        <row r="2631">
          <cell r="A2631">
            <v>16072</v>
          </cell>
          <cell r="B2631">
            <v>45286</v>
          </cell>
          <cell r="F2631">
            <v>1357</v>
          </cell>
        </row>
        <row r="2632">
          <cell r="A2632">
            <v>16073</v>
          </cell>
          <cell r="B2632">
            <v>45286</v>
          </cell>
          <cell r="F2632">
            <v>1357</v>
          </cell>
        </row>
        <row r="2633">
          <cell r="A2633">
            <v>16074</v>
          </cell>
          <cell r="B2633">
            <v>45286</v>
          </cell>
          <cell r="F2633">
            <v>1357</v>
          </cell>
        </row>
        <row r="2634">
          <cell r="A2634">
            <v>16075</v>
          </cell>
          <cell r="B2634">
            <v>45286</v>
          </cell>
          <cell r="F2634">
            <v>1357</v>
          </cell>
        </row>
        <row r="2635">
          <cell r="A2635">
            <v>16076</v>
          </cell>
          <cell r="B2635">
            <v>45286</v>
          </cell>
          <cell r="F2635">
            <v>1357</v>
          </cell>
        </row>
        <row r="2636">
          <cell r="A2636">
            <v>16077</v>
          </cell>
          <cell r="B2636">
            <v>45286</v>
          </cell>
          <cell r="F2636">
            <v>1357</v>
          </cell>
        </row>
        <row r="2637">
          <cell r="A2637">
            <v>16078</v>
          </cell>
          <cell r="B2637">
            <v>45286</v>
          </cell>
          <cell r="F2637">
            <v>1357</v>
          </cell>
        </row>
        <row r="2638">
          <cell r="A2638">
            <v>16079</v>
          </cell>
          <cell r="B2638">
            <v>45286</v>
          </cell>
          <cell r="F2638">
            <v>1357</v>
          </cell>
        </row>
        <row r="2639">
          <cell r="A2639">
            <v>16080</v>
          </cell>
          <cell r="B2639">
            <v>45286</v>
          </cell>
          <cell r="F2639">
            <v>1357</v>
          </cell>
        </row>
        <row r="2640">
          <cell r="A2640">
            <v>16081</v>
          </cell>
          <cell r="B2640">
            <v>45286</v>
          </cell>
          <cell r="F2640">
            <v>1357</v>
          </cell>
        </row>
        <row r="2641">
          <cell r="A2641">
            <v>16082</v>
          </cell>
          <cell r="B2641">
            <v>45286</v>
          </cell>
          <cell r="F2641">
            <v>1357</v>
          </cell>
        </row>
        <row r="2642">
          <cell r="A2642">
            <v>16083</v>
          </cell>
          <cell r="B2642">
            <v>45286</v>
          </cell>
          <cell r="F2642">
            <v>1357</v>
          </cell>
        </row>
        <row r="2643">
          <cell r="A2643">
            <v>16084</v>
          </cell>
          <cell r="B2643">
            <v>45286</v>
          </cell>
          <cell r="F2643">
            <v>1357</v>
          </cell>
        </row>
        <row r="2644">
          <cell r="A2644">
            <v>16085</v>
          </cell>
          <cell r="B2644">
            <v>45286</v>
          </cell>
          <cell r="F2644">
            <v>1357</v>
          </cell>
        </row>
        <row r="2645">
          <cell r="A2645">
            <v>16086</v>
          </cell>
          <cell r="B2645">
            <v>45286</v>
          </cell>
          <cell r="F2645">
            <v>1357</v>
          </cell>
        </row>
        <row r="2646">
          <cell r="A2646">
            <v>16087</v>
          </cell>
          <cell r="B2646">
            <v>45286</v>
          </cell>
          <cell r="F2646">
            <v>1357</v>
          </cell>
        </row>
        <row r="2647">
          <cell r="A2647">
            <v>16088</v>
          </cell>
          <cell r="B2647">
            <v>45286</v>
          </cell>
          <cell r="F2647">
            <v>1357</v>
          </cell>
        </row>
        <row r="2648">
          <cell r="A2648">
            <v>16089</v>
          </cell>
          <cell r="B2648">
            <v>45286</v>
          </cell>
          <cell r="F2648">
            <v>1357</v>
          </cell>
        </row>
        <row r="2649">
          <cell r="A2649">
            <v>16090</v>
          </cell>
          <cell r="B2649">
            <v>45286</v>
          </cell>
          <cell r="F2649">
            <v>1357</v>
          </cell>
        </row>
        <row r="2650">
          <cell r="A2650">
            <v>16091</v>
          </cell>
          <cell r="B2650">
            <v>45286</v>
          </cell>
          <cell r="F2650">
            <v>1357</v>
          </cell>
        </row>
        <row r="2651">
          <cell r="A2651">
            <v>16092</v>
          </cell>
          <cell r="B2651">
            <v>45286</v>
          </cell>
          <cell r="F2651">
            <v>1357</v>
          </cell>
        </row>
        <row r="2652">
          <cell r="A2652">
            <v>16093</v>
          </cell>
          <cell r="B2652">
            <v>45286</v>
          </cell>
          <cell r="F2652">
            <v>1357</v>
          </cell>
        </row>
        <row r="2653">
          <cell r="A2653">
            <v>16094</v>
          </cell>
          <cell r="B2653">
            <v>45286</v>
          </cell>
          <cell r="F2653">
            <v>1357</v>
          </cell>
        </row>
        <row r="2654">
          <cell r="A2654">
            <v>16095</v>
          </cell>
          <cell r="B2654">
            <v>45286</v>
          </cell>
          <cell r="F2654">
            <v>1357</v>
          </cell>
        </row>
        <row r="2655">
          <cell r="A2655">
            <v>16096</v>
          </cell>
          <cell r="B2655">
            <v>45286</v>
          </cell>
          <cell r="F2655">
            <v>1357</v>
          </cell>
        </row>
        <row r="2656">
          <cell r="A2656">
            <v>16097</v>
          </cell>
          <cell r="B2656">
            <v>45286</v>
          </cell>
          <cell r="F2656">
            <v>1357</v>
          </cell>
        </row>
        <row r="2657">
          <cell r="A2657">
            <v>16098</v>
          </cell>
          <cell r="B2657">
            <v>45286</v>
          </cell>
          <cell r="F2657">
            <v>1357</v>
          </cell>
        </row>
        <row r="2658">
          <cell r="A2658">
            <v>16099</v>
          </cell>
          <cell r="B2658">
            <v>45286</v>
          </cell>
          <cell r="F2658">
            <v>1357</v>
          </cell>
        </row>
        <row r="2659">
          <cell r="A2659">
            <v>16100</v>
          </cell>
          <cell r="B2659">
            <v>45286</v>
          </cell>
          <cell r="F2659">
            <v>1357</v>
          </cell>
        </row>
        <row r="2660">
          <cell r="A2660">
            <v>16101</v>
          </cell>
          <cell r="B2660">
            <v>45286</v>
          </cell>
          <cell r="F2660">
            <v>1357</v>
          </cell>
        </row>
        <row r="2661">
          <cell r="A2661">
            <v>16102</v>
          </cell>
          <cell r="B2661">
            <v>45286</v>
          </cell>
          <cell r="F2661">
            <v>1357</v>
          </cell>
        </row>
        <row r="2662">
          <cell r="A2662">
            <v>16103</v>
          </cell>
          <cell r="B2662">
            <v>45286</v>
          </cell>
          <cell r="F2662">
            <v>1357</v>
          </cell>
        </row>
        <row r="2663">
          <cell r="A2663">
            <v>16104</v>
          </cell>
          <cell r="B2663">
            <v>45286</v>
          </cell>
          <cell r="F2663">
            <v>1357</v>
          </cell>
        </row>
        <row r="2664">
          <cell r="A2664">
            <v>16105</v>
          </cell>
          <cell r="B2664">
            <v>45286</v>
          </cell>
          <cell r="F2664">
            <v>1357</v>
          </cell>
        </row>
        <row r="2665">
          <cell r="A2665">
            <v>16106</v>
          </cell>
          <cell r="B2665">
            <v>45286</v>
          </cell>
          <cell r="F2665">
            <v>1357</v>
          </cell>
        </row>
        <row r="2666">
          <cell r="A2666">
            <v>16107</v>
          </cell>
          <cell r="B2666">
            <v>45286</v>
          </cell>
          <cell r="F2666">
            <v>1357</v>
          </cell>
        </row>
        <row r="2667">
          <cell r="A2667">
            <v>16108</v>
          </cell>
          <cell r="B2667">
            <v>45286</v>
          </cell>
          <cell r="F2667">
            <v>1357</v>
          </cell>
        </row>
        <row r="2668">
          <cell r="A2668">
            <v>16109</v>
          </cell>
          <cell r="B2668">
            <v>45286</v>
          </cell>
          <cell r="F2668">
            <v>1357</v>
          </cell>
        </row>
        <row r="2669">
          <cell r="A2669">
            <v>16110</v>
          </cell>
          <cell r="B2669">
            <v>45286</v>
          </cell>
          <cell r="F2669">
            <v>1357</v>
          </cell>
        </row>
        <row r="2670">
          <cell r="A2670">
            <v>16111</v>
          </cell>
          <cell r="B2670">
            <v>45286</v>
          </cell>
          <cell r="F2670">
            <v>1357</v>
          </cell>
        </row>
        <row r="2671">
          <cell r="A2671">
            <v>16112</v>
          </cell>
          <cell r="B2671">
            <v>45286</v>
          </cell>
          <cell r="F2671">
            <v>1357</v>
          </cell>
        </row>
        <row r="2672">
          <cell r="A2672">
            <v>16113</v>
          </cell>
          <cell r="B2672">
            <v>45286</v>
          </cell>
          <cell r="F2672">
            <v>1357</v>
          </cell>
        </row>
        <row r="2673">
          <cell r="A2673">
            <v>16114</v>
          </cell>
          <cell r="B2673">
            <v>45286</v>
          </cell>
          <cell r="F2673">
            <v>1357</v>
          </cell>
        </row>
        <row r="2674">
          <cell r="A2674">
            <v>16115</v>
          </cell>
          <cell r="B2674">
            <v>45286</v>
          </cell>
          <cell r="F2674">
            <v>1357</v>
          </cell>
        </row>
        <row r="2675">
          <cell r="A2675">
            <v>16116</v>
          </cell>
          <cell r="B2675">
            <v>45286</v>
          </cell>
          <cell r="F2675">
            <v>1357</v>
          </cell>
        </row>
        <row r="2676">
          <cell r="A2676">
            <v>16117</v>
          </cell>
          <cell r="B2676">
            <v>45286</v>
          </cell>
          <cell r="F2676">
            <v>1357</v>
          </cell>
        </row>
        <row r="2677">
          <cell r="A2677">
            <v>16118</v>
          </cell>
          <cell r="B2677">
            <v>45286</v>
          </cell>
          <cell r="F2677">
            <v>1357</v>
          </cell>
        </row>
        <row r="2678">
          <cell r="A2678">
            <v>16119</v>
          </cell>
          <cell r="B2678">
            <v>45286</v>
          </cell>
          <cell r="F2678">
            <v>1357</v>
          </cell>
        </row>
        <row r="2679">
          <cell r="A2679">
            <v>16120</v>
          </cell>
          <cell r="B2679">
            <v>45286</v>
          </cell>
          <cell r="F2679">
            <v>1357</v>
          </cell>
        </row>
        <row r="2680">
          <cell r="A2680">
            <v>16121</v>
          </cell>
          <cell r="B2680">
            <v>45286</v>
          </cell>
          <cell r="F2680">
            <v>1357</v>
          </cell>
        </row>
        <row r="2681">
          <cell r="A2681">
            <v>16122</v>
          </cell>
          <cell r="B2681">
            <v>45286</v>
          </cell>
          <cell r="F2681">
            <v>1357</v>
          </cell>
        </row>
        <row r="2682">
          <cell r="A2682">
            <v>16123</v>
          </cell>
          <cell r="B2682">
            <v>45286</v>
          </cell>
          <cell r="F2682">
            <v>1357</v>
          </cell>
        </row>
        <row r="2683">
          <cell r="A2683">
            <v>16124</v>
          </cell>
          <cell r="B2683">
            <v>45286</v>
          </cell>
          <cell r="F2683">
            <v>1357</v>
          </cell>
        </row>
        <row r="2684">
          <cell r="A2684">
            <v>16125</v>
          </cell>
          <cell r="B2684">
            <v>45286</v>
          </cell>
          <cell r="F2684">
            <v>1357</v>
          </cell>
        </row>
        <row r="2685">
          <cell r="A2685">
            <v>16126</v>
          </cell>
          <cell r="B2685">
            <v>45286</v>
          </cell>
          <cell r="F2685">
            <v>1357</v>
          </cell>
        </row>
        <row r="2686">
          <cell r="A2686">
            <v>16127</v>
          </cell>
          <cell r="B2686">
            <v>45286</v>
          </cell>
          <cell r="F2686">
            <v>1357</v>
          </cell>
        </row>
        <row r="2687">
          <cell r="A2687">
            <v>16128</v>
          </cell>
          <cell r="B2687">
            <v>45286</v>
          </cell>
          <cell r="F2687">
            <v>1357</v>
          </cell>
        </row>
        <row r="2688">
          <cell r="A2688">
            <v>16129</v>
          </cell>
          <cell r="B2688">
            <v>45286</v>
          </cell>
          <cell r="F2688">
            <v>1357</v>
          </cell>
        </row>
        <row r="2689">
          <cell r="A2689">
            <v>16130</v>
          </cell>
          <cell r="B2689">
            <v>45286</v>
          </cell>
          <cell r="F2689">
            <v>1357</v>
          </cell>
        </row>
        <row r="2690">
          <cell r="A2690">
            <v>16131</v>
          </cell>
          <cell r="B2690">
            <v>45286</v>
          </cell>
          <cell r="F2690">
            <v>1357</v>
          </cell>
        </row>
        <row r="2691">
          <cell r="A2691">
            <v>16132</v>
          </cell>
          <cell r="B2691">
            <v>45286</v>
          </cell>
          <cell r="F2691">
            <v>1357</v>
          </cell>
        </row>
        <row r="2692">
          <cell r="A2692">
            <v>16133</v>
          </cell>
          <cell r="B2692">
            <v>45286</v>
          </cell>
          <cell r="F2692">
            <v>1357</v>
          </cell>
        </row>
        <row r="2693">
          <cell r="A2693">
            <v>16134</v>
          </cell>
          <cell r="B2693">
            <v>45286</v>
          </cell>
          <cell r="F2693">
            <v>1357</v>
          </cell>
        </row>
        <row r="2694">
          <cell r="A2694">
            <v>16135</v>
          </cell>
          <cell r="B2694">
            <v>45286</v>
          </cell>
          <cell r="F2694">
            <v>1357</v>
          </cell>
        </row>
        <row r="2695">
          <cell r="A2695">
            <v>16136</v>
          </cell>
          <cell r="B2695">
            <v>45286</v>
          </cell>
          <cell r="F2695">
            <v>1357</v>
          </cell>
        </row>
        <row r="2696">
          <cell r="A2696">
            <v>16137</v>
          </cell>
          <cell r="B2696">
            <v>45286</v>
          </cell>
          <cell r="F2696">
            <v>1357</v>
          </cell>
        </row>
        <row r="2697">
          <cell r="A2697">
            <v>16138</v>
          </cell>
          <cell r="B2697">
            <v>45286</v>
          </cell>
          <cell r="F2697">
            <v>1357</v>
          </cell>
        </row>
        <row r="2698">
          <cell r="A2698">
            <v>16139</v>
          </cell>
          <cell r="B2698">
            <v>45286</v>
          </cell>
          <cell r="F2698">
            <v>1357</v>
          </cell>
        </row>
        <row r="2699">
          <cell r="A2699">
            <v>16140</v>
          </cell>
          <cell r="B2699">
            <v>45286</v>
          </cell>
          <cell r="F2699">
            <v>1357</v>
          </cell>
        </row>
        <row r="2700">
          <cell r="A2700">
            <v>16141</v>
          </cell>
          <cell r="B2700">
            <v>45286</v>
          </cell>
          <cell r="F2700">
            <v>1357</v>
          </cell>
        </row>
        <row r="2701">
          <cell r="A2701">
            <v>16142</v>
          </cell>
          <cell r="B2701">
            <v>45286</v>
          </cell>
          <cell r="F2701">
            <v>1357</v>
          </cell>
        </row>
        <row r="2702">
          <cell r="A2702">
            <v>16143</v>
          </cell>
          <cell r="B2702">
            <v>45286</v>
          </cell>
          <cell r="F2702">
            <v>1357</v>
          </cell>
        </row>
        <row r="2703">
          <cell r="A2703">
            <v>16144</v>
          </cell>
          <cell r="B2703">
            <v>45286</v>
          </cell>
          <cell r="F2703">
            <v>1357</v>
          </cell>
        </row>
        <row r="2704">
          <cell r="A2704">
            <v>16145</v>
          </cell>
          <cell r="B2704">
            <v>45286</v>
          </cell>
          <cell r="F2704">
            <v>1357</v>
          </cell>
        </row>
        <row r="2705">
          <cell r="A2705">
            <v>16146</v>
          </cell>
          <cell r="B2705">
            <v>45286</v>
          </cell>
          <cell r="F2705">
            <v>1357</v>
          </cell>
        </row>
        <row r="2706">
          <cell r="A2706">
            <v>16147</v>
          </cell>
          <cell r="B2706">
            <v>45286</v>
          </cell>
          <cell r="F2706">
            <v>1357</v>
          </cell>
        </row>
        <row r="2707">
          <cell r="A2707">
            <v>16148</v>
          </cell>
          <cell r="B2707">
            <v>45286</v>
          </cell>
          <cell r="F2707">
            <v>1357</v>
          </cell>
        </row>
        <row r="2708">
          <cell r="A2708">
            <v>16149</v>
          </cell>
          <cell r="B2708">
            <v>45286</v>
          </cell>
          <cell r="F2708">
            <v>1357</v>
          </cell>
        </row>
        <row r="2709">
          <cell r="A2709">
            <v>16150</v>
          </cell>
          <cell r="B2709">
            <v>45286</v>
          </cell>
          <cell r="F2709">
            <v>1357</v>
          </cell>
        </row>
        <row r="2710">
          <cell r="A2710">
            <v>16151</v>
          </cell>
          <cell r="B2710">
            <v>45286</v>
          </cell>
          <cell r="F2710">
            <v>1357</v>
          </cell>
        </row>
        <row r="2711">
          <cell r="A2711">
            <v>16152</v>
          </cell>
          <cell r="B2711">
            <v>45286</v>
          </cell>
          <cell r="F2711">
            <v>1357</v>
          </cell>
        </row>
        <row r="2712">
          <cell r="A2712">
            <v>16153</v>
          </cell>
          <cell r="B2712">
            <v>45286</v>
          </cell>
          <cell r="F2712">
            <v>1357</v>
          </cell>
        </row>
        <row r="2713">
          <cell r="A2713">
            <v>16154</v>
          </cell>
          <cell r="B2713">
            <v>45286</v>
          </cell>
          <cell r="F2713">
            <v>1357</v>
          </cell>
        </row>
        <row r="2714">
          <cell r="A2714">
            <v>16155</v>
          </cell>
          <cell r="B2714">
            <v>45286</v>
          </cell>
          <cell r="F2714">
            <v>1357</v>
          </cell>
        </row>
        <row r="2715">
          <cell r="A2715">
            <v>16156</v>
          </cell>
          <cell r="B2715">
            <v>45286</v>
          </cell>
          <cell r="F2715">
            <v>1357</v>
          </cell>
        </row>
        <row r="2716">
          <cell r="A2716">
            <v>16157</v>
          </cell>
          <cell r="B2716">
            <v>45286</v>
          </cell>
          <cell r="F2716">
            <v>1357</v>
          </cell>
        </row>
        <row r="2717">
          <cell r="A2717">
            <v>16158</v>
          </cell>
          <cell r="B2717">
            <v>45286</v>
          </cell>
          <cell r="F2717">
            <v>1357</v>
          </cell>
        </row>
        <row r="2718">
          <cell r="A2718">
            <v>16159</v>
          </cell>
          <cell r="B2718">
            <v>45286</v>
          </cell>
          <cell r="F2718">
            <v>1357</v>
          </cell>
        </row>
        <row r="2719">
          <cell r="A2719">
            <v>16160</v>
          </cell>
          <cell r="B2719">
            <v>45286</v>
          </cell>
          <cell r="F2719">
            <v>1357</v>
          </cell>
        </row>
        <row r="2720">
          <cell r="A2720">
            <v>1074</v>
          </cell>
          <cell r="B2720">
            <v>44979.314583333333</v>
          </cell>
          <cell r="F2720">
            <v>380</v>
          </cell>
        </row>
        <row r="2721">
          <cell r="A2721">
            <v>1190</v>
          </cell>
          <cell r="B2721">
            <v>44984.934918981482</v>
          </cell>
          <cell r="F2721">
            <v>378</v>
          </cell>
        </row>
        <row r="2722">
          <cell r="A2722">
            <v>1191</v>
          </cell>
          <cell r="B2722">
            <v>44985.55982638889</v>
          </cell>
          <cell r="F2722">
            <v>412</v>
          </cell>
        </row>
        <row r="2723">
          <cell r="A2723">
            <v>1192</v>
          </cell>
          <cell r="B2723">
            <v>44985.559849537036</v>
          </cell>
          <cell r="F2723">
            <v>412</v>
          </cell>
        </row>
        <row r="2724">
          <cell r="A2724">
            <v>1193</v>
          </cell>
          <cell r="B2724">
            <v>44985.559884259259</v>
          </cell>
          <cell r="F2724">
            <v>412</v>
          </cell>
        </row>
        <row r="2725">
          <cell r="A2725">
            <v>1194</v>
          </cell>
          <cell r="B2725">
            <v>44985.559918981482</v>
          </cell>
          <cell r="F2725">
            <v>412</v>
          </cell>
        </row>
        <row r="2726">
          <cell r="A2726">
            <v>1195</v>
          </cell>
          <cell r="B2726">
            <v>44985.559953703705</v>
          </cell>
          <cell r="F2726">
            <v>412</v>
          </cell>
        </row>
        <row r="2727">
          <cell r="A2727">
            <v>1196</v>
          </cell>
          <cell r="B2727">
            <v>44985.559976851851</v>
          </cell>
          <cell r="F2727">
            <v>412</v>
          </cell>
        </row>
        <row r="2728">
          <cell r="A2728">
            <v>1197</v>
          </cell>
          <cell r="B2728">
            <v>44985.560011574074</v>
          </cell>
          <cell r="F2728">
            <v>412</v>
          </cell>
        </row>
        <row r="2729">
          <cell r="A2729">
            <v>1198</v>
          </cell>
          <cell r="B2729">
            <v>44985.560046296298</v>
          </cell>
          <cell r="F2729">
            <v>412</v>
          </cell>
        </row>
        <row r="2730">
          <cell r="A2730">
            <v>1227</v>
          </cell>
          <cell r="B2730">
            <v>44992.622534722221</v>
          </cell>
          <cell r="F2730">
            <v>420</v>
          </cell>
        </row>
        <row r="2731">
          <cell r="A2731">
            <v>2069</v>
          </cell>
          <cell r="B2731">
            <v>44999.310856481483</v>
          </cell>
          <cell r="F2731">
            <v>448</v>
          </cell>
        </row>
        <row r="2732">
          <cell r="A2732">
            <v>2077</v>
          </cell>
          <cell r="B2732">
            <v>44999.498344907406</v>
          </cell>
          <cell r="F2732">
            <v>446</v>
          </cell>
        </row>
        <row r="2733">
          <cell r="A2733">
            <v>2082</v>
          </cell>
          <cell r="B2733">
            <v>45001.592280092591</v>
          </cell>
          <cell r="F2733">
            <v>457</v>
          </cell>
        </row>
        <row r="2734">
          <cell r="A2734">
            <v>2191</v>
          </cell>
          <cell r="B2734">
            <v>45007.474895833337</v>
          </cell>
          <cell r="F2734">
            <v>482</v>
          </cell>
        </row>
        <row r="2735">
          <cell r="A2735">
            <v>2192</v>
          </cell>
          <cell r="B2735">
            <v>45007.475381944445</v>
          </cell>
          <cell r="F2735">
            <v>476</v>
          </cell>
        </row>
        <row r="2736">
          <cell r="A2736">
            <v>2195</v>
          </cell>
          <cell r="B2736">
            <v>45007.476956018516</v>
          </cell>
          <cell r="F2736">
            <v>459</v>
          </cell>
        </row>
        <row r="2737">
          <cell r="A2737">
            <v>2198</v>
          </cell>
          <cell r="B2737">
            <v>45007.479004629633</v>
          </cell>
          <cell r="F2737">
            <v>479</v>
          </cell>
        </row>
        <row r="2738">
          <cell r="A2738">
            <v>2199</v>
          </cell>
          <cell r="B2738">
            <v>45007.481863425928</v>
          </cell>
          <cell r="F2738">
            <v>475</v>
          </cell>
        </row>
        <row r="2739">
          <cell r="A2739">
            <v>2200</v>
          </cell>
          <cell r="B2739">
            <v>45007.482604166667</v>
          </cell>
          <cell r="F2739">
            <v>480</v>
          </cell>
        </row>
        <row r="2740">
          <cell r="A2740">
            <v>2215</v>
          </cell>
          <cell r="B2740">
            <v>45012.414872685185</v>
          </cell>
          <cell r="F2740">
            <v>472</v>
          </cell>
        </row>
        <row r="2741">
          <cell r="A2741">
            <v>2216</v>
          </cell>
          <cell r="B2741">
            <v>45012.415289351855</v>
          </cell>
          <cell r="F2741">
            <v>478</v>
          </cell>
        </row>
        <row r="2742">
          <cell r="A2742">
            <v>2235</v>
          </cell>
          <cell r="B2742">
            <v>45016.590300925927</v>
          </cell>
          <cell r="F2742">
            <v>502</v>
          </cell>
        </row>
        <row r="2743">
          <cell r="A2743">
            <v>2236</v>
          </cell>
          <cell r="B2743">
            <v>45016.594652777778</v>
          </cell>
          <cell r="F2743">
            <v>500</v>
          </cell>
        </row>
        <row r="2744">
          <cell r="A2744">
            <v>2237</v>
          </cell>
          <cell r="B2744">
            <v>45016.595138888886</v>
          </cell>
          <cell r="F2744">
            <v>473</v>
          </cell>
        </row>
        <row r="2745">
          <cell r="A2745">
            <v>2239</v>
          </cell>
          <cell r="B2745">
            <v>45016.65587962963</v>
          </cell>
          <cell r="F2745">
            <v>506</v>
          </cell>
        </row>
        <row r="2746">
          <cell r="A2746">
            <v>2259</v>
          </cell>
          <cell r="B2746">
            <v>45027.422534722224</v>
          </cell>
          <cell r="F2746">
            <v>507</v>
          </cell>
        </row>
        <row r="2747">
          <cell r="A2747">
            <v>2621</v>
          </cell>
          <cell r="B2747">
            <v>45029.662789351853</v>
          </cell>
          <cell r="F2747">
            <v>517</v>
          </cell>
        </row>
        <row r="2748">
          <cell r="A2748">
            <v>3240</v>
          </cell>
          <cell r="B2748">
            <v>45030.316238425927</v>
          </cell>
          <cell r="F2748">
            <v>533</v>
          </cell>
        </row>
        <row r="2749">
          <cell r="A2749">
            <v>3241</v>
          </cell>
          <cell r="B2749">
            <v>45030.317037037035</v>
          </cell>
          <cell r="F2749">
            <v>531</v>
          </cell>
        </row>
        <row r="2750">
          <cell r="A2750">
            <v>3242</v>
          </cell>
          <cell r="B2750">
            <v>45030.317685185182</v>
          </cell>
          <cell r="F2750">
            <v>518</v>
          </cell>
        </row>
        <row r="2751">
          <cell r="A2751">
            <v>3249</v>
          </cell>
          <cell r="B2751">
            <v>45030.639236111114</v>
          </cell>
          <cell r="F2751">
            <v>535</v>
          </cell>
        </row>
        <row r="2752">
          <cell r="A2752">
            <v>3256</v>
          </cell>
          <cell r="B2752">
            <v>45035.658599537041</v>
          </cell>
          <cell r="F2752">
            <v>536</v>
          </cell>
        </row>
        <row r="2753">
          <cell r="A2753">
            <v>3260</v>
          </cell>
          <cell r="B2753">
            <v>45036.427569444444</v>
          </cell>
          <cell r="F2753">
            <v>542</v>
          </cell>
        </row>
        <row r="2754">
          <cell r="A2754">
            <v>3262</v>
          </cell>
          <cell r="B2754">
            <v>45036.70045138889</v>
          </cell>
          <cell r="F2754">
            <v>528</v>
          </cell>
        </row>
        <row r="2755">
          <cell r="A2755">
            <v>3263</v>
          </cell>
          <cell r="B2755">
            <v>45036.700891203705</v>
          </cell>
          <cell r="F2755">
            <v>527</v>
          </cell>
        </row>
        <row r="2756">
          <cell r="A2756">
            <v>3588</v>
          </cell>
          <cell r="B2756">
            <v>45041.458437499998</v>
          </cell>
          <cell r="F2756">
            <v>534</v>
          </cell>
        </row>
        <row r="2757">
          <cell r="A2757">
            <v>3603</v>
          </cell>
          <cell r="B2757">
            <v>45043.577766203707</v>
          </cell>
          <cell r="F2757">
            <v>509</v>
          </cell>
        </row>
        <row r="2758">
          <cell r="A2758">
            <v>3636</v>
          </cell>
          <cell r="B2758">
            <v>45044.440486111111</v>
          </cell>
          <cell r="F2758">
            <v>620</v>
          </cell>
        </row>
        <row r="2759">
          <cell r="A2759">
            <v>3637</v>
          </cell>
          <cell r="B2759">
            <v>45044.573206018518</v>
          </cell>
          <cell r="F2759">
            <v>619</v>
          </cell>
        </row>
        <row r="2760">
          <cell r="A2760">
            <v>3670</v>
          </cell>
          <cell r="B2760">
            <v>45049.74019675926</v>
          </cell>
          <cell r="F2760">
            <v>661</v>
          </cell>
        </row>
        <row r="2761">
          <cell r="A2761">
            <v>3672</v>
          </cell>
          <cell r="B2761">
            <v>45049.740844907406</v>
          </cell>
          <cell r="F2761">
            <v>665</v>
          </cell>
        </row>
        <row r="2762">
          <cell r="A2762">
            <v>3781</v>
          </cell>
          <cell r="B2762">
            <v>45054.33902777778</v>
          </cell>
          <cell r="F2762">
            <v>680</v>
          </cell>
        </row>
        <row r="2763">
          <cell r="A2763">
            <v>3782</v>
          </cell>
          <cell r="B2763">
            <v>45054.339074074072</v>
          </cell>
          <cell r="F2763">
            <v>680</v>
          </cell>
        </row>
        <row r="2764">
          <cell r="A2764">
            <v>3783</v>
          </cell>
          <cell r="B2764">
            <v>45054.339131944442</v>
          </cell>
          <cell r="F2764">
            <v>680</v>
          </cell>
        </row>
        <row r="2765">
          <cell r="A2765">
            <v>3784</v>
          </cell>
          <cell r="B2765">
            <v>45054.339189814818</v>
          </cell>
          <cell r="F2765">
            <v>680</v>
          </cell>
        </row>
        <row r="2766">
          <cell r="A2766">
            <v>3785</v>
          </cell>
          <cell r="B2766">
            <v>45054.339236111111</v>
          </cell>
          <cell r="F2766">
            <v>680</v>
          </cell>
        </row>
        <row r="2767">
          <cell r="A2767">
            <v>3786</v>
          </cell>
          <cell r="B2767">
            <v>45054.33929398148</v>
          </cell>
          <cell r="F2767">
            <v>680</v>
          </cell>
        </row>
        <row r="2768">
          <cell r="A2768">
            <v>3787</v>
          </cell>
          <cell r="B2768">
            <v>45054.33935185185</v>
          </cell>
          <cell r="F2768">
            <v>680</v>
          </cell>
        </row>
        <row r="2769">
          <cell r="A2769">
            <v>3788</v>
          </cell>
          <cell r="B2769">
            <v>45054.339421296296</v>
          </cell>
          <cell r="F2769">
            <v>680</v>
          </cell>
        </row>
        <row r="2770">
          <cell r="A2770">
            <v>3789</v>
          </cell>
          <cell r="B2770">
            <v>45054.339479166665</v>
          </cell>
          <cell r="F2770">
            <v>680</v>
          </cell>
        </row>
        <row r="2771">
          <cell r="A2771">
            <v>4413</v>
          </cell>
          <cell r="B2771">
            <v>45055.571469907409</v>
          </cell>
          <cell r="F2771">
            <v>538</v>
          </cell>
        </row>
        <row r="2772">
          <cell r="A2772">
            <v>4414</v>
          </cell>
          <cell r="B2772">
            <v>45055.572650462964</v>
          </cell>
          <cell r="F2772">
            <v>529</v>
          </cell>
        </row>
        <row r="2773">
          <cell r="A2773">
            <v>4415</v>
          </cell>
          <cell r="B2773">
            <v>45055.573078703703</v>
          </cell>
          <cell r="F2773">
            <v>696</v>
          </cell>
        </row>
        <row r="2774">
          <cell r="A2774">
            <v>5082</v>
          </cell>
          <cell r="B2774">
            <v>45071.567488425928</v>
          </cell>
          <cell r="F2774">
            <v>530</v>
          </cell>
        </row>
        <row r="2775">
          <cell r="A2775">
            <v>6522</v>
          </cell>
          <cell r="B2775">
            <v>45103.613958333335</v>
          </cell>
          <cell r="F2775">
            <v>895</v>
          </cell>
        </row>
        <row r="2776">
          <cell r="A2776">
            <v>7585</v>
          </cell>
          <cell r="B2776">
            <v>45121.318726851852</v>
          </cell>
          <cell r="F2776">
            <v>962</v>
          </cell>
        </row>
        <row r="2777">
          <cell r="A2777">
            <v>7586</v>
          </cell>
          <cell r="B2777">
            <v>45121.319212962961</v>
          </cell>
          <cell r="F2777">
            <v>954</v>
          </cell>
        </row>
        <row r="2778">
          <cell r="A2778">
            <v>7587</v>
          </cell>
          <cell r="B2778">
            <v>45121.320219907408</v>
          </cell>
          <cell r="F2778">
            <v>960</v>
          </cell>
        </row>
        <row r="2779">
          <cell r="A2779">
            <v>7611</v>
          </cell>
          <cell r="B2779">
            <v>45126.911782407406</v>
          </cell>
          <cell r="F2779">
            <v>994</v>
          </cell>
        </row>
        <row r="2780">
          <cell r="A2780">
            <v>7691</v>
          </cell>
          <cell r="B2780">
            <v>45138.663657407407</v>
          </cell>
          <cell r="F2780">
            <v>1011</v>
          </cell>
        </row>
        <row r="2781">
          <cell r="A2781">
            <v>8456</v>
          </cell>
          <cell r="B2781">
            <v>45152.555844907409</v>
          </cell>
          <cell r="F2781">
            <v>956</v>
          </cell>
        </row>
        <row r="2782">
          <cell r="A2782">
            <v>10284</v>
          </cell>
          <cell r="B2782">
            <v>45177.572210648148</v>
          </cell>
          <cell r="F2782">
            <v>1002</v>
          </cell>
        </row>
        <row r="2783">
          <cell r="A2783">
            <v>10286</v>
          </cell>
          <cell r="B2783">
            <v>45180.793425925927</v>
          </cell>
          <cell r="F2783">
            <v>1060</v>
          </cell>
        </row>
        <row r="2784">
          <cell r="A2784">
            <v>10288</v>
          </cell>
          <cell r="B2784">
            <v>45181.496689814812</v>
          </cell>
          <cell r="F2784">
            <v>1099</v>
          </cell>
        </row>
        <row r="2785">
          <cell r="A2785">
            <v>10740</v>
          </cell>
          <cell r="B2785">
            <v>45190.329131944447</v>
          </cell>
          <cell r="F2785">
            <v>1118</v>
          </cell>
        </row>
        <row r="2786">
          <cell r="A2786">
            <v>10742</v>
          </cell>
          <cell r="B2786">
            <v>45190.497858796298</v>
          </cell>
          <cell r="F2786">
            <v>1116</v>
          </cell>
        </row>
        <row r="2787">
          <cell r="A2787">
            <v>11770</v>
          </cell>
          <cell r="B2787">
            <v>45210.672777777778</v>
          </cell>
          <cell r="F2787">
            <v>1150</v>
          </cell>
        </row>
        <row r="2788">
          <cell r="A2788">
            <v>11771</v>
          </cell>
          <cell r="B2788">
            <v>45210.672800925924</v>
          </cell>
          <cell r="F2788">
            <v>1150</v>
          </cell>
        </row>
        <row r="2789">
          <cell r="A2789">
            <v>11772</v>
          </cell>
          <cell r="B2789">
            <v>45210.672812500001</v>
          </cell>
          <cell r="F2789">
            <v>1150</v>
          </cell>
        </row>
        <row r="2790">
          <cell r="A2790">
            <v>11773</v>
          </cell>
          <cell r="B2790">
            <v>45210.672824074078</v>
          </cell>
          <cell r="F2790">
            <v>1150</v>
          </cell>
        </row>
        <row r="2791">
          <cell r="A2791">
            <v>11774</v>
          </cell>
          <cell r="B2791">
            <v>45210.672847222224</v>
          </cell>
          <cell r="F2791">
            <v>1150</v>
          </cell>
        </row>
        <row r="2792">
          <cell r="A2792">
            <v>11775</v>
          </cell>
          <cell r="B2792">
            <v>45210.672858796293</v>
          </cell>
          <cell r="F2792">
            <v>1150</v>
          </cell>
        </row>
        <row r="2793">
          <cell r="A2793">
            <v>11776</v>
          </cell>
          <cell r="B2793">
            <v>45210.67287037037</v>
          </cell>
          <cell r="F2793">
            <v>1150</v>
          </cell>
        </row>
        <row r="2794">
          <cell r="A2794">
            <v>11777</v>
          </cell>
          <cell r="B2794">
            <v>45210.672893518517</v>
          </cell>
          <cell r="F2794">
            <v>1150</v>
          </cell>
        </row>
        <row r="2795">
          <cell r="A2795">
            <v>11881</v>
          </cell>
          <cell r="B2795">
            <v>45219.406365740739</v>
          </cell>
          <cell r="F2795">
            <v>1163</v>
          </cell>
        </row>
        <row r="2796">
          <cell r="A2796">
            <v>12871</v>
          </cell>
          <cell r="B2796">
            <v>45224.321736111109</v>
          </cell>
          <cell r="F2796">
            <v>1112</v>
          </cell>
        </row>
        <row r="2797">
          <cell r="A2797">
            <v>13848</v>
          </cell>
          <cell r="B2797">
            <v>45239.374027777776</v>
          </cell>
          <cell r="F2797">
            <v>1290</v>
          </cell>
        </row>
        <row r="2798">
          <cell r="A2798">
            <v>14454</v>
          </cell>
          <cell r="B2798">
            <v>45241.941377314812</v>
          </cell>
          <cell r="F2798">
            <v>1254</v>
          </cell>
        </row>
        <row r="2799">
          <cell r="A2799">
            <v>14455</v>
          </cell>
          <cell r="B2799">
            <v>45241.941921296297</v>
          </cell>
          <cell r="F2799">
            <v>1274</v>
          </cell>
        </row>
        <row r="2800">
          <cell r="A2800">
            <v>14456</v>
          </cell>
          <cell r="B2800">
            <v>45241.942870370367</v>
          </cell>
          <cell r="F2800">
            <v>1277</v>
          </cell>
        </row>
        <row r="2801">
          <cell r="A2801">
            <v>14457</v>
          </cell>
          <cell r="B2801">
            <v>45241.943437499998</v>
          </cell>
          <cell r="F2801">
            <v>1265</v>
          </cell>
        </row>
        <row r="2802">
          <cell r="A2802">
            <v>14458</v>
          </cell>
          <cell r="B2802">
            <v>45241.944097222222</v>
          </cell>
          <cell r="F2802">
            <v>1257</v>
          </cell>
        </row>
        <row r="2803">
          <cell r="A2803">
            <v>14459</v>
          </cell>
          <cell r="B2803">
            <v>45241.944618055553</v>
          </cell>
          <cell r="F2803">
            <v>1256</v>
          </cell>
        </row>
        <row r="2804">
          <cell r="A2804">
            <v>14460</v>
          </cell>
          <cell r="B2804">
            <v>45241.945277777777</v>
          </cell>
          <cell r="F2804">
            <v>1259</v>
          </cell>
        </row>
        <row r="2805">
          <cell r="A2805">
            <v>14461</v>
          </cell>
          <cell r="B2805">
            <v>45241.946435185186</v>
          </cell>
          <cell r="F2805">
            <v>1262</v>
          </cell>
        </row>
        <row r="2806">
          <cell r="A2806">
            <v>14462</v>
          </cell>
          <cell r="B2806">
            <v>45241.947083333333</v>
          </cell>
          <cell r="F2806">
            <v>1269</v>
          </cell>
        </row>
        <row r="2807">
          <cell r="A2807">
            <v>15597</v>
          </cell>
          <cell r="B2807">
            <v>45246.315509259257</v>
          </cell>
          <cell r="F2807">
            <v>1270</v>
          </cell>
        </row>
        <row r="2808">
          <cell r="A2808">
            <v>15598</v>
          </cell>
          <cell r="B2808">
            <v>45246.315798611111</v>
          </cell>
          <cell r="F2808">
            <v>1266</v>
          </cell>
        </row>
        <row r="2809">
          <cell r="A2809">
            <v>15599</v>
          </cell>
          <cell r="B2809">
            <v>45246.316157407404</v>
          </cell>
          <cell r="F2809">
            <v>1280</v>
          </cell>
        </row>
        <row r="2810">
          <cell r="A2810">
            <v>15600</v>
          </cell>
          <cell r="B2810">
            <v>45246.316446759258</v>
          </cell>
          <cell r="F2810">
            <v>1255</v>
          </cell>
        </row>
        <row r="2811">
          <cell r="A2811">
            <v>15601</v>
          </cell>
          <cell r="B2811">
            <v>45246.316724537035</v>
          </cell>
          <cell r="F2811">
            <v>1264</v>
          </cell>
        </row>
        <row r="2812">
          <cell r="A2812">
            <v>15612</v>
          </cell>
          <cell r="B2812">
            <v>45246.877372685187</v>
          </cell>
          <cell r="F2812">
            <v>1268</v>
          </cell>
        </row>
        <row r="2813">
          <cell r="A2813">
            <v>15613</v>
          </cell>
          <cell r="B2813">
            <v>45246.877905092595</v>
          </cell>
          <cell r="F2813">
            <v>1258</v>
          </cell>
        </row>
        <row r="2814">
          <cell r="A2814">
            <v>15614</v>
          </cell>
          <cell r="B2814">
            <v>45246.878379629627</v>
          </cell>
          <cell r="F2814">
            <v>1260</v>
          </cell>
        </row>
        <row r="2815">
          <cell r="A2815">
            <v>15615</v>
          </cell>
          <cell r="B2815">
            <v>45246.878912037035</v>
          </cell>
          <cell r="F2815">
            <v>1261</v>
          </cell>
        </row>
        <row r="2816">
          <cell r="A2816">
            <v>15616</v>
          </cell>
          <cell r="B2816">
            <v>45246.879340277781</v>
          </cell>
          <cell r="F2816">
            <v>1275</v>
          </cell>
        </row>
        <row r="2817">
          <cell r="A2817">
            <v>15617</v>
          </cell>
          <cell r="B2817">
            <v>45247.585949074077</v>
          </cell>
          <cell r="F2817">
            <v>1279</v>
          </cell>
        </row>
        <row r="2818">
          <cell r="A2818">
            <v>15618</v>
          </cell>
          <cell r="B2818">
            <v>45247.586724537039</v>
          </cell>
          <cell r="F2818">
            <v>1281</v>
          </cell>
        </row>
        <row r="2819">
          <cell r="A2819">
            <v>3248</v>
          </cell>
          <cell r="B2819">
            <v>45030.588159722225</v>
          </cell>
          <cell r="F2819">
            <v>508</v>
          </cell>
        </row>
        <row r="2820">
          <cell r="A2820">
            <v>3640</v>
          </cell>
          <cell r="B2820">
            <v>45048.588796296295</v>
          </cell>
          <cell r="F2820">
            <v>656</v>
          </cell>
        </row>
        <row r="2821">
          <cell r="A2821">
            <v>3754</v>
          </cell>
          <cell r="B2821">
            <v>45051.558217592596</v>
          </cell>
          <cell r="F2821">
            <v>660</v>
          </cell>
        </row>
        <row r="2822">
          <cell r="A2822">
            <v>3760</v>
          </cell>
          <cell r="B2822">
            <v>45051.638113425928</v>
          </cell>
          <cell r="F2822">
            <v>673</v>
          </cell>
        </row>
        <row r="2823">
          <cell r="A2823">
            <v>4859</v>
          </cell>
          <cell r="B2823">
            <v>45062.581053240741</v>
          </cell>
          <cell r="F2823">
            <v>752</v>
          </cell>
        </row>
        <row r="2824">
          <cell r="A2824">
            <v>4860</v>
          </cell>
          <cell r="B2824">
            <v>45062.581712962965</v>
          </cell>
          <cell r="F2824">
            <v>741</v>
          </cell>
        </row>
        <row r="2825">
          <cell r="A2825">
            <v>4865</v>
          </cell>
          <cell r="B2825">
            <v>45062.615254629629</v>
          </cell>
          <cell r="F2825">
            <v>747</v>
          </cell>
        </row>
        <row r="2826">
          <cell r="A2826">
            <v>4868</v>
          </cell>
          <cell r="B2826">
            <v>45063.64570601852</v>
          </cell>
          <cell r="F2826">
            <v>773</v>
          </cell>
        </row>
        <row r="2827">
          <cell r="A2827">
            <v>5064</v>
          </cell>
          <cell r="B2827">
            <v>45064.701249999998</v>
          </cell>
          <cell r="F2827">
            <v>751</v>
          </cell>
        </row>
        <row r="2828">
          <cell r="A2828">
            <v>5092</v>
          </cell>
          <cell r="B2828">
            <v>45075.55232638889</v>
          </cell>
          <cell r="F2828">
            <v>742</v>
          </cell>
        </row>
        <row r="2829">
          <cell r="A2829">
            <v>6247</v>
          </cell>
          <cell r="B2829">
            <v>45086.564120370371</v>
          </cell>
          <cell r="F2829">
            <v>844</v>
          </cell>
        </row>
        <row r="2830">
          <cell r="A2830">
            <v>6529</v>
          </cell>
          <cell r="B2830">
            <v>45103.730532407404</v>
          </cell>
          <cell r="F2830">
            <v>910</v>
          </cell>
        </row>
        <row r="2831">
          <cell r="A2831">
            <v>7595</v>
          </cell>
          <cell r="B2831">
            <v>45125.477152777778</v>
          </cell>
          <cell r="F2831">
            <v>981</v>
          </cell>
        </row>
        <row r="2832">
          <cell r="A2832">
            <v>7597</v>
          </cell>
          <cell r="B2832">
            <v>45125.478344907409</v>
          </cell>
          <cell r="F2832">
            <v>980</v>
          </cell>
        </row>
        <row r="2833">
          <cell r="A2833">
            <v>7600</v>
          </cell>
          <cell r="B2833">
            <v>45126.614907407406</v>
          </cell>
          <cell r="F2833">
            <v>969</v>
          </cell>
        </row>
        <row r="2834">
          <cell r="A2834">
            <v>7601</v>
          </cell>
          <cell r="B2834">
            <v>45126.615949074076</v>
          </cell>
          <cell r="F2834">
            <v>970</v>
          </cell>
        </row>
        <row r="2835">
          <cell r="A2835">
            <v>7815</v>
          </cell>
          <cell r="B2835">
            <v>45140.323831018519</v>
          </cell>
          <cell r="F2835">
            <v>1001</v>
          </cell>
        </row>
        <row r="2836">
          <cell r="A2836">
            <v>13424</v>
          </cell>
          <cell r="B2836">
            <v>45237.917048611111</v>
          </cell>
          <cell r="F2836">
            <v>1215</v>
          </cell>
        </row>
        <row r="2837">
          <cell r="A2837">
            <v>13854</v>
          </cell>
          <cell r="B2837">
            <v>45239.615081018521</v>
          </cell>
          <cell r="F2837">
            <v>1218</v>
          </cell>
        </row>
        <row r="2838">
          <cell r="A2838">
            <v>13859</v>
          </cell>
          <cell r="B2838">
            <v>45239.717685185184</v>
          </cell>
          <cell r="F2838">
            <v>1222</v>
          </cell>
        </row>
        <row r="2839">
          <cell r="A2839">
            <v>14451</v>
          </cell>
          <cell r="B2839">
            <v>45240.476724537039</v>
          </cell>
          <cell r="F2839">
            <v>1217</v>
          </cell>
        </row>
        <row r="2840">
          <cell r="A2840">
            <v>14453</v>
          </cell>
          <cell r="B2840">
            <v>45241.72556712963</v>
          </cell>
          <cell r="F2840">
            <v>1234</v>
          </cell>
        </row>
        <row r="2841">
          <cell r="A2841">
            <v>14463</v>
          </cell>
          <cell r="B2841">
            <v>45241.948009259257</v>
          </cell>
          <cell r="F2841">
            <v>1231</v>
          </cell>
        </row>
        <row r="2842">
          <cell r="A2842">
            <v>15306</v>
          </cell>
          <cell r="B2842">
            <v>45245.657858796294</v>
          </cell>
          <cell r="F2842">
            <v>1214</v>
          </cell>
        </row>
        <row r="2843">
          <cell r="A2843">
            <v>15737</v>
          </cell>
          <cell r="B2843">
            <v>45248.668240740742</v>
          </cell>
          <cell r="F2843">
            <v>1248</v>
          </cell>
        </row>
        <row r="2844">
          <cell r="A2844">
            <v>15747</v>
          </cell>
          <cell r="B2844">
            <v>45253.403738425928</v>
          </cell>
          <cell r="F2844">
            <v>1221</v>
          </cell>
        </row>
        <row r="2845">
          <cell r="A2845">
            <v>2239</v>
          </cell>
          <cell r="B2845">
            <v>45016.65587962963</v>
          </cell>
          <cell r="F2845">
            <v>506</v>
          </cell>
        </row>
        <row r="2846">
          <cell r="A2846">
            <v>2259</v>
          </cell>
          <cell r="B2846">
            <v>45027.422534722224</v>
          </cell>
          <cell r="F2846">
            <v>507</v>
          </cell>
        </row>
        <row r="2847">
          <cell r="A2847">
            <v>2621</v>
          </cell>
          <cell r="B2847">
            <v>45029.662789351853</v>
          </cell>
          <cell r="F2847">
            <v>517</v>
          </cell>
        </row>
        <row r="2848">
          <cell r="A2848">
            <v>3240</v>
          </cell>
          <cell r="B2848">
            <v>45030.316238425927</v>
          </cell>
          <cell r="F2848">
            <v>533</v>
          </cell>
        </row>
        <row r="2849">
          <cell r="A2849">
            <v>3241</v>
          </cell>
          <cell r="B2849">
            <v>45030.317037037035</v>
          </cell>
          <cell r="F2849">
            <v>531</v>
          </cell>
        </row>
        <row r="2850">
          <cell r="A2850">
            <v>3242</v>
          </cell>
          <cell r="B2850">
            <v>45030.317685185182</v>
          </cell>
          <cell r="F2850">
            <v>518</v>
          </cell>
        </row>
        <row r="2851">
          <cell r="A2851">
            <v>3256</v>
          </cell>
          <cell r="B2851">
            <v>45035.658599537041</v>
          </cell>
          <cell r="F2851">
            <v>536</v>
          </cell>
        </row>
        <row r="2852">
          <cell r="A2852">
            <v>3260</v>
          </cell>
          <cell r="B2852">
            <v>45036.427569444444</v>
          </cell>
          <cell r="F2852">
            <v>542</v>
          </cell>
        </row>
        <row r="2853">
          <cell r="A2853">
            <v>3262</v>
          </cell>
          <cell r="B2853">
            <v>45036.70045138889</v>
          </cell>
          <cell r="F2853">
            <v>528</v>
          </cell>
        </row>
        <row r="2854">
          <cell r="A2854">
            <v>3263</v>
          </cell>
          <cell r="B2854">
            <v>45036.700891203705</v>
          </cell>
          <cell r="F2854">
            <v>527</v>
          </cell>
        </row>
        <row r="2855">
          <cell r="A2855">
            <v>3588</v>
          </cell>
          <cell r="B2855">
            <v>45041.458437499998</v>
          </cell>
          <cell r="F2855">
            <v>534</v>
          </cell>
        </row>
        <row r="2856">
          <cell r="A2856">
            <v>3603</v>
          </cell>
          <cell r="B2856">
            <v>45043.577766203707</v>
          </cell>
          <cell r="F2856">
            <v>509</v>
          </cell>
        </row>
        <row r="2857">
          <cell r="A2857">
            <v>3635</v>
          </cell>
          <cell r="B2857">
            <v>45043.718171296299</v>
          </cell>
          <cell r="F2857">
            <v>515</v>
          </cell>
        </row>
        <row r="2858">
          <cell r="A2858">
            <v>3636</v>
          </cell>
          <cell r="B2858">
            <v>45044.440486111111</v>
          </cell>
          <cell r="F2858">
            <v>620</v>
          </cell>
        </row>
        <row r="2859">
          <cell r="A2859">
            <v>3637</v>
          </cell>
          <cell r="B2859">
            <v>45044.573206018518</v>
          </cell>
          <cell r="F2859">
            <v>619</v>
          </cell>
        </row>
        <row r="2860">
          <cell r="A2860">
            <v>4412</v>
          </cell>
          <cell r="B2860">
            <v>45055.570231481484</v>
          </cell>
          <cell r="F2860">
            <v>697</v>
          </cell>
        </row>
        <row r="2861">
          <cell r="A2861">
            <v>4413</v>
          </cell>
          <cell r="B2861">
            <v>45055.571469907409</v>
          </cell>
          <cell r="F2861">
            <v>538</v>
          </cell>
        </row>
        <row r="2862">
          <cell r="A2862">
            <v>4414</v>
          </cell>
          <cell r="B2862">
            <v>45055.572650462964</v>
          </cell>
          <cell r="F2862">
            <v>529</v>
          </cell>
        </row>
        <row r="2863">
          <cell r="A2863">
            <v>4415</v>
          </cell>
          <cell r="B2863">
            <v>45055.573078703703</v>
          </cell>
          <cell r="F2863">
            <v>696</v>
          </cell>
        </row>
        <row r="2864">
          <cell r="A2864">
            <v>4809</v>
          </cell>
          <cell r="B2864">
            <v>45057.604097222225</v>
          </cell>
          <cell r="F2864">
            <v>716</v>
          </cell>
        </row>
        <row r="2865">
          <cell r="A2865">
            <v>4810</v>
          </cell>
          <cell r="B2865">
            <v>45057.604120370372</v>
          </cell>
          <cell r="F2865">
            <v>716</v>
          </cell>
        </row>
        <row r="2866">
          <cell r="A2866">
            <v>4811</v>
          </cell>
          <cell r="B2866">
            <v>45057.604131944441</v>
          </cell>
          <cell r="F2866">
            <v>716</v>
          </cell>
        </row>
        <row r="2867">
          <cell r="A2867">
            <v>4812</v>
          </cell>
          <cell r="B2867">
            <v>45057.604155092595</v>
          </cell>
          <cell r="F2867">
            <v>716</v>
          </cell>
        </row>
        <row r="2868">
          <cell r="A2868">
            <v>4813</v>
          </cell>
          <cell r="B2868">
            <v>45057.604201388887</v>
          </cell>
          <cell r="F2868">
            <v>716</v>
          </cell>
        </row>
        <row r="2869">
          <cell r="A2869">
            <v>4814</v>
          </cell>
          <cell r="B2869">
            <v>45057.604259259257</v>
          </cell>
          <cell r="F2869">
            <v>716</v>
          </cell>
        </row>
        <row r="2870">
          <cell r="A2870">
            <v>4815</v>
          </cell>
          <cell r="B2870">
            <v>45057.60429398148</v>
          </cell>
          <cell r="F2870">
            <v>716</v>
          </cell>
        </row>
        <row r="2871">
          <cell r="A2871">
            <v>4816</v>
          </cell>
          <cell r="B2871">
            <v>45057.604317129626</v>
          </cell>
          <cell r="F2871">
            <v>716</v>
          </cell>
        </row>
        <row r="2872">
          <cell r="A2872">
            <v>4817</v>
          </cell>
          <cell r="B2872">
            <v>45057.60434027778</v>
          </cell>
          <cell r="F2872">
            <v>716</v>
          </cell>
        </row>
        <row r="2873">
          <cell r="A2873">
            <v>4818</v>
          </cell>
          <cell r="B2873">
            <v>45057.604363425926</v>
          </cell>
          <cell r="F2873">
            <v>716</v>
          </cell>
        </row>
        <row r="2874">
          <cell r="A2874">
            <v>4819</v>
          </cell>
          <cell r="B2874">
            <v>45057.604375000003</v>
          </cell>
          <cell r="F2874">
            <v>716</v>
          </cell>
        </row>
        <row r="2875">
          <cell r="A2875">
            <v>4820</v>
          </cell>
          <cell r="B2875">
            <v>45057.604398148149</v>
          </cell>
          <cell r="F2875">
            <v>716</v>
          </cell>
        </row>
        <row r="2876">
          <cell r="A2876">
            <v>4821</v>
          </cell>
          <cell r="B2876">
            <v>45057.604421296295</v>
          </cell>
          <cell r="F2876">
            <v>716</v>
          </cell>
        </row>
        <row r="2877">
          <cell r="A2877">
            <v>4822</v>
          </cell>
          <cell r="B2877">
            <v>45057.60533564815</v>
          </cell>
          <cell r="F2877">
            <v>715</v>
          </cell>
        </row>
        <row r="2878">
          <cell r="A2878">
            <v>4823</v>
          </cell>
          <cell r="B2878">
            <v>45057.605381944442</v>
          </cell>
          <cell r="F2878">
            <v>715</v>
          </cell>
        </row>
        <row r="2879">
          <cell r="A2879">
            <v>4824</v>
          </cell>
          <cell r="B2879">
            <v>45057.605439814812</v>
          </cell>
          <cell r="F2879">
            <v>715</v>
          </cell>
        </row>
        <row r="2880">
          <cell r="A2880">
            <v>4825</v>
          </cell>
          <cell r="B2880">
            <v>45057.605509259258</v>
          </cell>
          <cell r="F2880">
            <v>715</v>
          </cell>
        </row>
        <row r="2881">
          <cell r="A2881">
            <v>4826</v>
          </cell>
          <cell r="B2881">
            <v>45057.605567129627</v>
          </cell>
          <cell r="F2881">
            <v>715</v>
          </cell>
        </row>
        <row r="2882">
          <cell r="A2882">
            <v>4827</v>
          </cell>
          <cell r="B2882">
            <v>45057.605624999997</v>
          </cell>
          <cell r="F2882">
            <v>715</v>
          </cell>
        </row>
        <row r="2883">
          <cell r="A2883">
            <v>4828</v>
          </cell>
          <cell r="B2883">
            <v>45057.605682870373</v>
          </cell>
          <cell r="F2883">
            <v>715</v>
          </cell>
        </row>
        <row r="2884">
          <cell r="A2884">
            <v>5082</v>
          </cell>
          <cell r="B2884">
            <v>45071.567488425928</v>
          </cell>
          <cell r="F2884">
            <v>530</v>
          </cell>
        </row>
        <row r="2885">
          <cell r="A2885">
            <v>5269</v>
          </cell>
          <cell r="B2885">
            <v>45084.602025462962</v>
          </cell>
          <cell r="F2885">
            <v>832</v>
          </cell>
        </row>
        <row r="2886">
          <cell r="A2886">
            <v>6374</v>
          </cell>
          <cell r="B2886">
            <v>45097.314293981479</v>
          </cell>
          <cell r="F2886">
            <v>859</v>
          </cell>
        </row>
        <row r="2887">
          <cell r="A2887">
            <v>6568</v>
          </cell>
          <cell r="B2887">
            <v>45107.469699074078</v>
          </cell>
          <cell r="F2887">
            <v>929</v>
          </cell>
        </row>
        <row r="2888">
          <cell r="A2888">
            <v>6582</v>
          </cell>
          <cell r="B2888">
            <v>45113.3203587963</v>
          </cell>
          <cell r="F2888">
            <v>959</v>
          </cell>
        </row>
        <row r="2889">
          <cell r="A2889">
            <v>6583</v>
          </cell>
          <cell r="B2889">
            <v>45113.320393518516</v>
          </cell>
          <cell r="F2889">
            <v>959</v>
          </cell>
        </row>
        <row r="2890">
          <cell r="A2890">
            <v>6584</v>
          </cell>
          <cell r="B2890">
            <v>45113.320428240739</v>
          </cell>
          <cell r="F2890">
            <v>959</v>
          </cell>
        </row>
        <row r="2891">
          <cell r="A2891">
            <v>6585</v>
          </cell>
          <cell r="B2891">
            <v>45113.320462962962</v>
          </cell>
          <cell r="F2891">
            <v>959</v>
          </cell>
        </row>
        <row r="2892">
          <cell r="A2892">
            <v>6586</v>
          </cell>
          <cell r="B2892">
            <v>45113.320497685185</v>
          </cell>
          <cell r="F2892">
            <v>959</v>
          </cell>
        </row>
        <row r="2893">
          <cell r="A2893">
            <v>6587</v>
          </cell>
          <cell r="B2893">
            <v>45113.320520833331</v>
          </cell>
          <cell r="F2893">
            <v>959</v>
          </cell>
        </row>
        <row r="2894">
          <cell r="A2894">
            <v>7585</v>
          </cell>
          <cell r="B2894">
            <v>45121.318726851852</v>
          </cell>
          <cell r="F2894">
            <v>962</v>
          </cell>
        </row>
        <row r="2895">
          <cell r="A2895">
            <v>7594</v>
          </cell>
          <cell r="B2895">
            <v>45124.707280092596</v>
          </cell>
          <cell r="F2895">
            <v>968</v>
          </cell>
        </row>
        <row r="2896">
          <cell r="A2896">
            <v>7645</v>
          </cell>
          <cell r="B2896">
            <v>45132.320509259262</v>
          </cell>
          <cell r="F2896">
            <v>998</v>
          </cell>
        </row>
        <row r="2897">
          <cell r="A2897">
            <v>7646</v>
          </cell>
          <cell r="B2897">
            <v>45132.320532407408</v>
          </cell>
          <cell r="F2897">
            <v>998</v>
          </cell>
        </row>
        <row r="2898">
          <cell r="A2898">
            <v>7647</v>
          </cell>
          <cell r="B2898">
            <v>45132.320543981485</v>
          </cell>
          <cell r="F2898">
            <v>998</v>
          </cell>
        </row>
        <row r="2899">
          <cell r="A2899">
            <v>7648</v>
          </cell>
          <cell r="B2899">
            <v>45132.320567129631</v>
          </cell>
          <cell r="F2899">
            <v>998</v>
          </cell>
        </row>
        <row r="2900">
          <cell r="A2900">
            <v>7649</v>
          </cell>
          <cell r="B2900">
            <v>45132.3205787037</v>
          </cell>
          <cell r="F2900">
            <v>998</v>
          </cell>
        </row>
        <row r="2901">
          <cell r="A2901">
            <v>7650</v>
          </cell>
          <cell r="B2901">
            <v>45132.320601851854</v>
          </cell>
          <cell r="F2901">
            <v>998</v>
          </cell>
        </row>
        <row r="2902">
          <cell r="A2902">
            <v>7651</v>
          </cell>
          <cell r="B2902">
            <v>45132.320625</v>
          </cell>
          <cell r="F2902">
            <v>998</v>
          </cell>
        </row>
        <row r="2903">
          <cell r="A2903">
            <v>7652</v>
          </cell>
          <cell r="B2903">
            <v>45132.320636574077</v>
          </cell>
          <cell r="F2903">
            <v>998</v>
          </cell>
        </row>
        <row r="2904">
          <cell r="A2904">
            <v>7653</v>
          </cell>
          <cell r="B2904">
            <v>45132.320659722223</v>
          </cell>
          <cell r="F2904">
            <v>998</v>
          </cell>
        </row>
        <row r="2905">
          <cell r="A2905">
            <v>7654</v>
          </cell>
          <cell r="B2905">
            <v>45132.320671296293</v>
          </cell>
          <cell r="F2905">
            <v>998</v>
          </cell>
        </row>
        <row r="2906">
          <cell r="A2906">
            <v>7655</v>
          </cell>
          <cell r="B2906">
            <v>45132.320694444446</v>
          </cell>
          <cell r="F2906">
            <v>998</v>
          </cell>
        </row>
        <row r="2907">
          <cell r="A2907">
            <v>7656</v>
          </cell>
          <cell r="B2907">
            <v>45132.320717592593</v>
          </cell>
          <cell r="F2907">
            <v>998</v>
          </cell>
        </row>
        <row r="2908">
          <cell r="A2908">
            <v>7665</v>
          </cell>
          <cell r="B2908">
            <v>45134.396122685182</v>
          </cell>
          <cell r="F2908">
            <v>1010</v>
          </cell>
        </row>
        <row r="2909">
          <cell r="A2909">
            <v>7666</v>
          </cell>
          <cell r="B2909">
            <v>45134.396145833336</v>
          </cell>
          <cell r="F2909">
            <v>1010</v>
          </cell>
        </row>
        <row r="2910">
          <cell r="A2910">
            <v>7667</v>
          </cell>
          <cell r="B2910">
            <v>45134.396157407406</v>
          </cell>
          <cell r="F2910">
            <v>1010</v>
          </cell>
        </row>
        <row r="2911">
          <cell r="A2911">
            <v>7668</v>
          </cell>
          <cell r="B2911">
            <v>45134.396168981482</v>
          </cell>
          <cell r="F2911">
            <v>1010</v>
          </cell>
        </row>
        <row r="2912">
          <cell r="A2912">
            <v>7669</v>
          </cell>
          <cell r="B2912">
            <v>45134.396192129629</v>
          </cell>
          <cell r="F2912">
            <v>1010</v>
          </cell>
        </row>
        <row r="2913">
          <cell r="A2913">
            <v>7670</v>
          </cell>
          <cell r="B2913">
            <v>45134.396203703705</v>
          </cell>
          <cell r="F2913">
            <v>1010</v>
          </cell>
        </row>
        <row r="2914">
          <cell r="A2914">
            <v>7671</v>
          </cell>
          <cell r="B2914">
            <v>45134.396215277775</v>
          </cell>
          <cell r="F2914">
            <v>1010</v>
          </cell>
        </row>
        <row r="2915">
          <cell r="A2915">
            <v>7672</v>
          </cell>
          <cell r="B2915">
            <v>45134.396238425928</v>
          </cell>
          <cell r="F2915">
            <v>1010</v>
          </cell>
        </row>
        <row r="2916">
          <cell r="A2916">
            <v>11881</v>
          </cell>
          <cell r="B2916">
            <v>45219.406365740739</v>
          </cell>
          <cell r="F2916">
            <v>1163</v>
          </cell>
        </row>
        <row r="2917">
          <cell r="A2917">
            <v>13423</v>
          </cell>
          <cell r="B2917">
            <v>45237.916759259257</v>
          </cell>
          <cell r="F2917">
            <v>1216</v>
          </cell>
        </row>
        <row r="2918">
          <cell r="A2918">
            <v>14453</v>
          </cell>
          <cell r="B2918">
            <v>45241.72556712963</v>
          </cell>
          <cell r="F2918">
            <v>1234</v>
          </cell>
        </row>
        <row r="2919">
          <cell r="A2919">
            <v>15734</v>
          </cell>
          <cell r="B2919">
            <v>45247.91097222222</v>
          </cell>
          <cell r="F2919">
            <v>1253</v>
          </cell>
        </row>
        <row r="2920">
          <cell r="A2920">
            <v>15735</v>
          </cell>
          <cell r="B2920">
            <v>45247.91165509259</v>
          </cell>
          <cell r="F2920">
            <v>1251</v>
          </cell>
        </row>
        <row r="2921">
          <cell r="A2921">
            <v>15736</v>
          </cell>
          <cell r="B2921">
            <v>45248.667361111111</v>
          </cell>
          <cell r="F2921">
            <v>1232</v>
          </cell>
        </row>
        <row r="2922">
          <cell r="A2922">
            <v>15737</v>
          </cell>
          <cell r="B2922">
            <v>45248.668240740742</v>
          </cell>
          <cell r="F2922">
            <v>1248</v>
          </cell>
        </row>
        <row r="2923">
          <cell r="A2923">
            <v>15800</v>
          </cell>
          <cell r="B2923">
            <v>45266.571493055555</v>
          </cell>
          <cell r="F2923">
            <v>1252</v>
          </cell>
        </row>
        <row r="2924">
          <cell r="A2924">
            <v>15801</v>
          </cell>
          <cell r="B2924">
            <v>45266.57603009259</v>
          </cell>
          <cell r="F2924">
            <v>1247</v>
          </cell>
        </row>
        <row r="2925">
          <cell r="A2925">
            <v>15802</v>
          </cell>
          <cell r="B2925">
            <v>45266.579236111109</v>
          </cell>
          <cell r="F2925">
            <v>1249</v>
          </cell>
        </row>
        <row r="2926">
          <cell r="A2926">
            <v>15804</v>
          </cell>
          <cell r="B2926">
            <v>45266.70989583333</v>
          </cell>
          <cell r="F2926">
            <v>1253</v>
          </cell>
        </row>
        <row r="2927">
          <cell r="A2927">
            <v>15805</v>
          </cell>
          <cell r="B2927">
            <v>45266.70994212963</v>
          </cell>
          <cell r="F2927">
            <v>1251</v>
          </cell>
        </row>
        <row r="2928">
          <cell r="A2928">
            <v>15827</v>
          </cell>
          <cell r="B2928">
            <v>45267.562881944446</v>
          </cell>
          <cell r="F2928">
            <v>1246</v>
          </cell>
        </row>
        <row r="2929">
          <cell r="A2929">
            <v>16161</v>
          </cell>
          <cell r="B2929">
            <v>45286</v>
          </cell>
          <cell r="F2929">
            <v>1376</v>
          </cell>
        </row>
        <row r="2930">
          <cell r="A2930">
            <v>16162</v>
          </cell>
          <cell r="B2930">
            <v>45286</v>
          </cell>
          <cell r="F2930">
            <v>1376</v>
          </cell>
        </row>
        <row r="2931">
          <cell r="A2931">
            <v>16163</v>
          </cell>
          <cell r="B2931">
            <v>45286</v>
          </cell>
          <cell r="F2931">
            <v>1376</v>
          </cell>
        </row>
        <row r="2932">
          <cell r="A2932">
            <v>16164</v>
          </cell>
          <cell r="B2932">
            <v>45286</v>
          </cell>
          <cell r="F2932">
            <v>1376</v>
          </cell>
        </row>
        <row r="2933">
          <cell r="A2933">
            <v>16165</v>
          </cell>
          <cell r="B2933">
            <v>45286</v>
          </cell>
          <cell r="F2933">
            <v>1376</v>
          </cell>
        </row>
        <row r="2934">
          <cell r="A2934">
            <v>16166</v>
          </cell>
          <cell r="B2934">
            <v>45286</v>
          </cell>
          <cell r="F2934">
            <v>1376</v>
          </cell>
        </row>
        <row r="2935">
          <cell r="A2935">
            <v>16167</v>
          </cell>
          <cell r="B2935">
            <v>45286</v>
          </cell>
          <cell r="F2935">
            <v>1376</v>
          </cell>
        </row>
        <row r="2936">
          <cell r="A2936">
            <v>16168</v>
          </cell>
          <cell r="B2936">
            <v>45286</v>
          </cell>
          <cell r="F2936">
            <v>1376</v>
          </cell>
        </row>
        <row r="2937">
          <cell r="A2937">
            <v>16169</v>
          </cell>
          <cell r="B2937">
            <v>45286</v>
          </cell>
          <cell r="F2937">
            <v>1376</v>
          </cell>
        </row>
        <row r="2938">
          <cell r="A2938">
            <v>16170</v>
          </cell>
          <cell r="B2938">
            <v>45286</v>
          </cell>
          <cell r="F2938">
            <v>1376</v>
          </cell>
        </row>
        <row r="2939">
          <cell r="A2939">
            <v>16171</v>
          </cell>
          <cell r="B2939">
            <v>45286</v>
          </cell>
          <cell r="F2939">
            <v>1376</v>
          </cell>
        </row>
        <row r="2940">
          <cell r="A2940">
            <v>16172</v>
          </cell>
          <cell r="B2940">
            <v>45286</v>
          </cell>
          <cell r="F2940">
            <v>1376</v>
          </cell>
        </row>
        <row r="2941">
          <cell r="A2941">
            <v>16173</v>
          </cell>
          <cell r="B2941">
            <v>45286</v>
          </cell>
          <cell r="F2941">
            <v>1376</v>
          </cell>
        </row>
        <row r="2942">
          <cell r="A2942">
            <v>16174</v>
          </cell>
          <cell r="B2942">
            <v>45286</v>
          </cell>
          <cell r="F2942">
            <v>1376</v>
          </cell>
        </row>
        <row r="2943">
          <cell r="A2943">
            <v>16175</v>
          </cell>
          <cell r="B2943">
            <v>45286</v>
          </cell>
          <cell r="F2943">
            <v>1376</v>
          </cell>
        </row>
        <row r="2944">
          <cell r="A2944">
            <v>16176</v>
          </cell>
          <cell r="B2944">
            <v>45286</v>
          </cell>
          <cell r="F2944">
            <v>1376</v>
          </cell>
        </row>
        <row r="2945">
          <cell r="A2945">
            <v>16177</v>
          </cell>
          <cell r="B2945">
            <v>45286</v>
          </cell>
          <cell r="F2945">
            <v>1376</v>
          </cell>
        </row>
        <row r="2946">
          <cell r="A2946">
            <v>16178</v>
          </cell>
          <cell r="B2946">
            <v>45286</v>
          </cell>
          <cell r="F2946">
            <v>1376</v>
          </cell>
        </row>
        <row r="2947">
          <cell r="A2947">
            <v>16179</v>
          </cell>
          <cell r="B2947">
            <v>45286</v>
          </cell>
          <cell r="F2947">
            <v>1376</v>
          </cell>
        </row>
        <row r="2948">
          <cell r="A2948">
            <v>16180</v>
          </cell>
          <cell r="B2948">
            <v>45286</v>
          </cell>
          <cell r="F2948">
            <v>1376</v>
          </cell>
        </row>
        <row r="2949">
          <cell r="A2949">
            <v>16181</v>
          </cell>
          <cell r="B2949">
            <v>45286</v>
          </cell>
          <cell r="F2949">
            <v>1376</v>
          </cell>
        </row>
        <row r="2950">
          <cell r="A2950">
            <v>16182</v>
          </cell>
          <cell r="B2950">
            <v>45286</v>
          </cell>
          <cell r="F2950">
            <v>1376</v>
          </cell>
        </row>
        <row r="2951">
          <cell r="A2951">
            <v>16183</v>
          </cell>
          <cell r="B2951">
            <v>45286</v>
          </cell>
          <cell r="F2951">
            <v>1376</v>
          </cell>
        </row>
        <row r="2952">
          <cell r="A2952">
            <v>16184</v>
          </cell>
          <cell r="B2952">
            <v>45286</v>
          </cell>
          <cell r="F2952">
            <v>1376</v>
          </cell>
        </row>
        <row r="2953">
          <cell r="A2953">
            <v>16185</v>
          </cell>
          <cell r="B2953">
            <v>45286</v>
          </cell>
          <cell r="F2953">
            <v>1376</v>
          </cell>
        </row>
        <row r="2954">
          <cell r="A2954">
            <v>16186</v>
          </cell>
          <cell r="B2954">
            <v>45286</v>
          </cell>
          <cell r="F2954">
            <v>1376</v>
          </cell>
        </row>
        <row r="2955">
          <cell r="A2955">
            <v>16187</v>
          </cell>
          <cell r="B2955">
            <v>45286</v>
          </cell>
          <cell r="F2955">
            <v>1376</v>
          </cell>
        </row>
        <row r="2956">
          <cell r="A2956">
            <v>16188</v>
          </cell>
          <cell r="B2956">
            <v>45286</v>
          </cell>
          <cell r="F2956">
            <v>1376</v>
          </cell>
        </row>
        <row r="2957">
          <cell r="A2957">
            <v>16189</v>
          </cell>
          <cell r="B2957">
            <v>45286</v>
          </cell>
          <cell r="F2957">
            <v>1376</v>
          </cell>
        </row>
        <row r="2958">
          <cell r="A2958">
            <v>16190</v>
          </cell>
          <cell r="B2958">
            <v>45286</v>
          </cell>
          <cell r="F2958">
            <v>1376</v>
          </cell>
        </row>
        <row r="2959">
          <cell r="A2959">
            <v>16191</v>
          </cell>
          <cell r="B2959">
            <v>45286</v>
          </cell>
          <cell r="F2959">
            <v>1376</v>
          </cell>
        </row>
        <row r="2960">
          <cell r="A2960">
            <v>16192</v>
          </cell>
          <cell r="B2960">
            <v>45286</v>
          </cell>
          <cell r="F2960">
            <v>1376</v>
          </cell>
        </row>
        <row r="2961">
          <cell r="A2961">
            <v>16193</v>
          </cell>
          <cell r="B2961">
            <v>45286</v>
          </cell>
          <cell r="F2961">
            <v>1376</v>
          </cell>
        </row>
        <row r="2962">
          <cell r="A2962">
            <v>16194</v>
          </cell>
          <cell r="B2962">
            <v>45286</v>
          </cell>
          <cell r="F2962">
            <v>1376</v>
          </cell>
        </row>
        <row r="2963">
          <cell r="A2963">
            <v>16195</v>
          </cell>
          <cell r="B2963">
            <v>45286</v>
          </cell>
          <cell r="F2963">
            <v>1376</v>
          </cell>
        </row>
        <row r="2964">
          <cell r="A2964">
            <v>16196</v>
          </cell>
          <cell r="B2964">
            <v>45286</v>
          </cell>
          <cell r="F2964">
            <v>1376</v>
          </cell>
        </row>
        <row r="2965">
          <cell r="A2965">
            <v>16197</v>
          </cell>
          <cell r="B2965">
            <v>45286</v>
          </cell>
          <cell r="F2965">
            <v>1376</v>
          </cell>
        </row>
        <row r="2966">
          <cell r="A2966">
            <v>16198</v>
          </cell>
          <cell r="B2966">
            <v>45286</v>
          </cell>
          <cell r="F2966">
            <v>1376</v>
          </cell>
        </row>
        <row r="2967">
          <cell r="A2967">
            <v>16199</v>
          </cell>
          <cell r="B2967">
            <v>45286</v>
          </cell>
          <cell r="F2967">
            <v>1376</v>
          </cell>
        </row>
        <row r="2968">
          <cell r="A2968">
            <v>16200</v>
          </cell>
          <cell r="B2968">
            <v>45286</v>
          </cell>
          <cell r="F2968">
            <v>1376</v>
          </cell>
        </row>
        <row r="2969">
          <cell r="A2969">
            <v>16201</v>
          </cell>
          <cell r="B2969">
            <v>45286</v>
          </cell>
          <cell r="F2969">
            <v>1376</v>
          </cell>
        </row>
        <row r="2970">
          <cell r="A2970">
            <v>16202</v>
          </cell>
          <cell r="B2970">
            <v>45286</v>
          </cell>
          <cell r="F2970">
            <v>1376</v>
          </cell>
        </row>
        <row r="2971">
          <cell r="A2971">
            <v>16203</v>
          </cell>
          <cell r="B2971">
            <v>45286</v>
          </cell>
          <cell r="F2971">
            <v>1376</v>
          </cell>
        </row>
        <row r="2972">
          <cell r="A2972">
            <v>16204</v>
          </cell>
          <cell r="B2972">
            <v>45286</v>
          </cell>
          <cell r="F2972">
            <v>1376</v>
          </cell>
        </row>
        <row r="2973">
          <cell r="A2973">
            <v>16205</v>
          </cell>
          <cell r="B2973">
            <v>45286</v>
          </cell>
          <cell r="F2973">
            <v>1376</v>
          </cell>
        </row>
        <row r="2974">
          <cell r="A2974">
            <v>16206</v>
          </cell>
          <cell r="B2974">
            <v>45286</v>
          </cell>
          <cell r="F2974">
            <v>1376</v>
          </cell>
        </row>
        <row r="2975">
          <cell r="A2975">
            <v>16207</v>
          </cell>
          <cell r="B2975">
            <v>45286</v>
          </cell>
          <cell r="F2975">
            <v>1376</v>
          </cell>
        </row>
        <row r="2976">
          <cell r="A2976">
            <v>16208</v>
          </cell>
          <cell r="B2976">
            <v>45286</v>
          </cell>
          <cell r="F2976">
            <v>1376</v>
          </cell>
        </row>
        <row r="2977">
          <cell r="A2977">
            <v>16209</v>
          </cell>
          <cell r="B2977">
            <v>45286</v>
          </cell>
          <cell r="F2977">
            <v>1376</v>
          </cell>
        </row>
        <row r="2978">
          <cell r="A2978">
            <v>16210</v>
          </cell>
          <cell r="B2978">
            <v>45286</v>
          </cell>
          <cell r="F2978">
            <v>1376</v>
          </cell>
        </row>
        <row r="2979">
          <cell r="A2979">
            <v>16211</v>
          </cell>
          <cell r="B2979">
            <v>45286</v>
          </cell>
          <cell r="F2979">
            <v>1376</v>
          </cell>
        </row>
        <row r="2980">
          <cell r="A2980">
            <v>16212</v>
          </cell>
          <cell r="B2980">
            <v>45286</v>
          </cell>
          <cell r="F2980">
            <v>1376</v>
          </cell>
        </row>
        <row r="2981">
          <cell r="A2981">
            <v>16213</v>
          </cell>
          <cell r="B2981">
            <v>45286</v>
          </cell>
          <cell r="F2981">
            <v>1376</v>
          </cell>
        </row>
        <row r="2982">
          <cell r="A2982">
            <v>16214</v>
          </cell>
          <cell r="B2982">
            <v>45286</v>
          </cell>
          <cell r="F2982">
            <v>1376</v>
          </cell>
        </row>
        <row r="2983">
          <cell r="A2983">
            <v>16215</v>
          </cell>
          <cell r="B2983">
            <v>45286</v>
          </cell>
          <cell r="F2983">
            <v>1376</v>
          </cell>
        </row>
        <row r="2984">
          <cell r="A2984">
            <v>16216</v>
          </cell>
          <cell r="B2984">
            <v>45286</v>
          </cell>
          <cell r="F2984">
            <v>1376</v>
          </cell>
        </row>
        <row r="2985">
          <cell r="A2985">
            <v>16217</v>
          </cell>
          <cell r="B2985">
            <v>45286</v>
          </cell>
          <cell r="F2985">
            <v>1376</v>
          </cell>
        </row>
        <row r="2986">
          <cell r="A2986">
            <v>16218</v>
          </cell>
          <cell r="B2986">
            <v>45286</v>
          </cell>
          <cell r="F2986">
            <v>1376</v>
          </cell>
        </row>
        <row r="2987">
          <cell r="A2987">
            <v>16219</v>
          </cell>
          <cell r="B2987">
            <v>45286</v>
          </cell>
          <cell r="F2987">
            <v>1376</v>
          </cell>
        </row>
        <row r="2988">
          <cell r="A2988">
            <v>16220</v>
          </cell>
          <cell r="B2988">
            <v>45286</v>
          </cell>
          <cell r="F2988">
            <v>1376</v>
          </cell>
        </row>
        <row r="2989">
          <cell r="A2989">
            <v>16221</v>
          </cell>
          <cell r="B2989">
            <v>45286</v>
          </cell>
          <cell r="F2989">
            <v>1376</v>
          </cell>
        </row>
        <row r="2990">
          <cell r="A2990">
            <v>16222</v>
          </cell>
          <cell r="B2990">
            <v>45286</v>
          </cell>
          <cell r="F2990">
            <v>1376</v>
          </cell>
        </row>
        <row r="2991">
          <cell r="A2991">
            <v>16223</v>
          </cell>
          <cell r="B2991">
            <v>45286</v>
          </cell>
          <cell r="F2991">
            <v>1376</v>
          </cell>
        </row>
        <row r="2992">
          <cell r="A2992">
            <v>16224</v>
          </cell>
          <cell r="B2992">
            <v>45286</v>
          </cell>
          <cell r="F2992">
            <v>1376</v>
          </cell>
        </row>
        <row r="2993">
          <cell r="A2993">
            <v>16225</v>
          </cell>
          <cell r="B2993">
            <v>45286</v>
          </cell>
          <cell r="F2993">
            <v>1376</v>
          </cell>
        </row>
        <row r="2994">
          <cell r="A2994">
            <v>16226</v>
          </cell>
          <cell r="B2994">
            <v>45286</v>
          </cell>
          <cell r="F2994">
            <v>1376</v>
          </cell>
        </row>
        <row r="2995">
          <cell r="A2995">
            <v>16227</v>
          </cell>
          <cell r="B2995">
            <v>45286</v>
          </cell>
          <cell r="F2995">
            <v>1376</v>
          </cell>
        </row>
        <row r="2996">
          <cell r="A2996">
            <v>16228</v>
          </cell>
          <cell r="B2996">
            <v>45286</v>
          </cell>
          <cell r="F2996">
            <v>1376</v>
          </cell>
        </row>
        <row r="2997">
          <cell r="A2997">
            <v>16229</v>
          </cell>
          <cell r="B2997">
            <v>45286</v>
          </cell>
          <cell r="F2997">
            <v>1376</v>
          </cell>
        </row>
        <row r="2998">
          <cell r="A2998">
            <v>16230</v>
          </cell>
          <cell r="B2998">
            <v>45286</v>
          </cell>
          <cell r="F2998">
            <v>1376</v>
          </cell>
        </row>
        <row r="2999">
          <cell r="A2999">
            <v>16231</v>
          </cell>
          <cell r="B2999">
            <v>45286</v>
          </cell>
          <cell r="F2999">
            <v>1376</v>
          </cell>
        </row>
        <row r="3000">
          <cell r="A3000">
            <v>16232</v>
          </cell>
          <cell r="B3000">
            <v>45286</v>
          </cell>
          <cell r="F3000">
            <v>1376</v>
          </cell>
        </row>
        <row r="3001">
          <cell r="A3001">
            <v>16233</v>
          </cell>
          <cell r="B3001">
            <v>45286</v>
          </cell>
          <cell r="F3001">
            <v>1376</v>
          </cell>
        </row>
        <row r="3002">
          <cell r="A3002">
            <v>16234</v>
          </cell>
          <cell r="B3002">
            <v>45286</v>
          </cell>
          <cell r="F3002">
            <v>1376</v>
          </cell>
        </row>
        <row r="3003">
          <cell r="A3003">
            <v>16235</v>
          </cell>
          <cell r="B3003">
            <v>45286</v>
          </cell>
          <cell r="F3003">
            <v>1376</v>
          </cell>
        </row>
        <row r="3004">
          <cell r="A3004">
            <v>16236</v>
          </cell>
          <cell r="B3004">
            <v>45286</v>
          </cell>
          <cell r="F3004">
            <v>1376</v>
          </cell>
        </row>
        <row r="3005">
          <cell r="A3005">
            <v>16237</v>
          </cell>
          <cell r="B3005">
            <v>45286</v>
          </cell>
          <cell r="F3005">
            <v>1376</v>
          </cell>
        </row>
        <row r="3006">
          <cell r="A3006">
            <v>16238</v>
          </cell>
          <cell r="B3006">
            <v>45286</v>
          </cell>
          <cell r="F3006">
            <v>1376</v>
          </cell>
        </row>
        <row r="3007">
          <cell r="A3007">
            <v>16239</v>
          </cell>
          <cell r="B3007">
            <v>45286</v>
          </cell>
          <cell r="F3007">
            <v>1376</v>
          </cell>
        </row>
        <row r="3008">
          <cell r="A3008">
            <v>16240</v>
          </cell>
          <cell r="B3008">
            <v>45286</v>
          </cell>
          <cell r="F3008">
            <v>1376</v>
          </cell>
        </row>
        <row r="3009">
          <cell r="A3009">
            <v>16241</v>
          </cell>
          <cell r="B3009">
            <v>45286</v>
          </cell>
          <cell r="F3009">
            <v>1376</v>
          </cell>
        </row>
        <row r="3010">
          <cell r="A3010">
            <v>16242</v>
          </cell>
          <cell r="B3010">
            <v>45286</v>
          </cell>
          <cell r="F3010">
            <v>1376</v>
          </cell>
        </row>
        <row r="3011">
          <cell r="A3011">
            <v>16243</v>
          </cell>
          <cell r="B3011">
            <v>45286</v>
          </cell>
          <cell r="F3011">
            <v>1376</v>
          </cell>
        </row>
        <row r="3012">
          <cell r="A3012">
            <v>16244</v>
          </cell>
          <cell r="B3012">
            <v>45286</v>
          </cell>
          <cell r="F3012">
            <v>1376</v>
          </cell>
        </row>
        <row r="3013">
          <cell r="A3013">
            <v>16245</v>
          </cell>
          <cell r="B3013">
            <v>45286</v>
          </cell>
          <cell r="F3013">
            <v>1376</v>
          </cell>
        </row>
        <row r="3014">
          <cell r="A3014">
            <v>16246</v>
          </cell>
          <cell r="B3014">
            <v>45286</v>
          </cell>
          <cell r="F3014">
            <v>1376</v>
          </cell>
        </row>
        <row r="3015">
          <cell r="A3015">
            <v>16247</v>
          </cell>
          <cell r="B3015">
            <v>45286</v>
          </cell>
          <cell r="F3015">
            <v>1376</v>
          </cell>
        </row>
        <row r="3016">
          <cell r="A3016">
            <v>16248</v>
          </cell>
          <cell r="B3016">
            <v>45286</v>
          </cell>
          <cell r="F3016">
            <v>1376</v>
          </cell>
        </row>
        <row r="3017">
          <cell r="A3017">
            <v>16249</v>
          </cell>
          <cell r="B3017">
            <v>45286</v>
          </cell>
          <cell r="F3017">
            <v>1376</v>
          </cell>
        </row>
        <row r="3018">
          <cell r="A3018">
            <v>16250</v>
          </cell>
          <cell r="B3018">
            <v>45286</v>
          </cell>
          <cell r="F3018">
            <v>1376</v>
          </cell>
        </row>
        <row r="3019">
          <cell r="A3019">
            <v>16251</v>
          </cell>
          <cell r="B3019">
            <v>45286</v>
          </cell>
          <cell r="F3019">
            <v>1376</v>
          </cell>
        </row>
        <row r="3020">
          <cell r="A3020">
            <v>16252</v>
          </cell>
          <cell r="B3020">
            <v>45286</v>
          </cell>
          <cell r="F3020">
            <v>1376</v>
          </cell>
        </row>
        <row r="3021">
          <cell r="A3021">
            <v>16253</v>
          </cell>
          <cell r="B3021">
            <v>45286</v>
          </cell>
          <cell r="F3021">
            <v>1376</v>
          </cell>
        </row>
        <row r="3022">
          <cell r="A3022">
            <v>16254</v>
          </cell>
          <cell r="B3022">
            <v>45286</v>
          </cell>
          <cell r="F3022">
            <v>1376</v>
          </cell>
        </row>
        <row r="3023">
          <cell r="A3023">
            <v>16255</v>
          </cell>
          <cell r="B3023">
            <v>45286</v>
          </cell>
          <cell r="F3023">
            <v>1376</v>
          </cell>
        </row>
        <row r="3024">
          <cell r="A3024">
            <v>16256</v>
          </cell>
          <cell r="B3024">
            <v>45286</v>
          </cell>
          <cell r="F3024">
            <v>1376</v>
          </cell>
        </row>
        <row r="3025">
          <cell r="A3025">
            <v>16273</v>
          </cell>
          <cell r="B3025">
            <v>45287.589791666665</v>
          </cell>
          <cell r="F3025">
            <v>1378</v>
          </cell>
        </row>
        <row r="3026">
          <cell r="A3026">
            <v>13425</v>
          </cell>
          <cell r="B3026">
            <v>45238</v>
          </cell>
          <cell r="F3026">
            <v>1186</v>
          </cell>
        </row>
        <row r="3027">
          <cell r="A3027">
            <v>13426</v>
          </cell>
          <cell r="B3027">
            <v>45238</v>
          </cell>
          <cell r="F3027">
            <v>1186</v>
          </cell>
        </row>
        <row r="3028">
          <cell r="A3028">
            <v>13427</v>
          </cell>
          <cell r="B3028">
            <v>45238</v>
          </cell>
          <cell r="F3028">
            <v>1186</v>
          </cell>
        </row>
        <row r="3029">
          <cell r="A3029">
            <v>13428</v>
          </cell>
          <cell r="B3029">
            <v>45238</v>
          </cell>
          <cell r="F3029">
            <v>1186</v>
          </cell>
        </row>
        <row r="3030">
          <cell r="A3030">
            <v>13429</v>
          </cell>
          <cell r="B3030">
            <v>45238</v>
          </cell>
          <cell r="F3030">
            <v>1186</v>
          </cell>
        </row>
        <row r="3031">
          <cell r="A3031">
            <v>13430</v>
          </cell>
          <cell r="B3031">
            <v>45238</v>
          </cell>
          <cell r="F3031">
            <v>1186</v>
          </cell>
        </row>
        <row r="3032">
          <cell r="A3032">
            <v>13431</v>
          </cell>
          <cell r="B3032">
            <v>45238</v>
          </cell>
          <cell r="F3032">
            <v>1186</v>
          </cell>
        </row>
        <row r="3033">
          <cell r="A3033">
            <v>13432</v>
          </cell>
          <cell r="B3033">
            <v>45238</v>
          </cell>
          <cell r="F3033">
            <v>1186</v>
          </cell>
        </row>
        <row r="3034">
          <cell r="A3034">
            <v>13433</v>
          </cell>
          <cell r="B3034">
            <v>45238</v>
          </cell>
          <cell r="F3034">
            <v>1186</v>
          </cell>
        </row>
        <row r="3035">
          <cell r="A3035">
            <v>13434</v>
          </cell>
          <cell r="B3035">
            <v>45238</v>
          </cell>
          <cell r="F3035">
            <v>1186</v>
          </cell>
        </row>
        <row r="3036">
          <cell r="A3036">
            <v>13435</v>
          </cell>
          <cell r="B3036">
            <v>45238</v>
          </cell>
          <cell r="F3036">
            <v>1186</v>
          </cell>
        </row>
        <row r="3037">
          <cell r="A3037">
            <v>13436</v>
          </cell>
          <cell r="B3037">
            <v>45238</v>
          </cell>
          <cell r="F3037">
            <v>1186</v>
          </cell>
        </row>
        <row r="3038">
          <cell r="A3038">
            <v>13437</v>
          </cell>
          <cell r="B3038">
            <v>45238</v>
          </cell>
          <cell r="F3038">
            <v>1186</v>
          </cell>
        </row>
        <row r="3039">
          <cell r="A3039">
            <v>13438</v>
          </cell>
          <cell r="B3039">
            <v>45238</v>
          </cell>
          <cell r="F3039">
            <v>1186</v>
          </cell>
        </row>
        <row r="3040">
          <cell r="A3040">
            <v>13439</v>
          </cell>
          <cell r="B3040">
            <v>45238</v>
          </cell>
          <cell r="F3040">
            <v>1186</v>
          </cell>
        </row>
        <row r="3041">
          <cell r="A3041">
            <v>13440</v>
          </cell>
          <cell r="B3041">
            <v>45238</v>
          </cell>
          <cell r="F3041">
            <v>1186</v>
          </cell>
        </row>
        <row r="3042">
          <cell r="A3042">
            <v>13441</v>
          </cell>
          <cell r="B3042">
            <v>45238</v>
          </cell>
          <cell r="F3042">
            <v>1186</v>
          </cell>
        </row>
        <row r="3043">
          <cell r="A3043">
            <v>13442</v>
          </cell>
          <cell r="B3043">
            <v>45238</v>
          </cell>
          <cell r="F3043">
            <v>1186</v>
          </cell>
        </row>
        <row r="3044">
          <cell r="A3044">
            <v>13443</v>
          </cell>
          <cell r="B3044">
            <v>45238</v>
          </cell>
          <cell r="F3044">
            <v>1186</v>
          </cell>
        </row>
        <row r="3045">
          <cell r="A3045">
            <v>13444</v>
          </cell>
          <cell r="B3045">
            <v>45238</v>
          </cell>
          <cell r="F3045">
            <v>1186</v>
          </cell>
        </row>
        <row r="3046">
          <cell r="A3046">
            <v>13445</v>
          </cell>
          <cell r="B3046">
            <v>45238</v>
          </cell>
          <cell r="F3046">
            <v>1186</v>
          </cell>
        </row>
        <row r="3047">
          <cell r="A3047">
            <v>13446</v>
          </cell>
          <cell r="B3047">
            <v>45238</v>
          </cell>
          <cell r="F3047">
            <v>1186</v>
          </cell>
        </row>
        <row r="3048">
          <cell r="A3048">
            <v>13447</v>
          </cell>
          <cell r="B3048">
            <v>45238</v>
          </cell>
          <cell r="F3048">
            <v>1186</v>
          </cell>
        </row>
        <row r="3049">
          <cell r="A3049">
            <v>13448</v>
          </cell>
          <cell r="B3049">
            <v>45238</v>
          </cell>
          <cell r="F3049">
            <v>1186</v>
          </cell>
        </row>
        <row r="3050">
          <cell r="A3050">
            <v>13449</v>
          </cell>
          <cell r="B3050">
            <v>45238</v>
          </cell>
          <cell r="F3050">
            <v>1186</v>
          </cell>
        </row>
        <row r="3051">
          <cell r="A3051">
            <v>13450</v>
          </cell>
          <cell r="B3051">
            <v>45238</v>
          </cell>
          <cell r="F3051">
            <v>1186</v>
          </cell>
        </row>
        <row r="3052">
          <cell r="A3052">
            <v>13451</v>
          </cell>
          <cell r="B3052">
            <v>45238</v>
          </cell>
          <cell r="F3052">
            <v>1186</v>
          </cell>
        </row>
        <row r="3053">
          <cell r="A3053">
            <v>13452</v>
          </cell>
          <cell r="B3053">
            <v>45238</v>
          </cell>
          <cell r="F3053">
            <v>1186</v>
          </cell>
        </row>
        <row r="3054">
          <cell r="A3054">
            <v>13453</v>
          </cell>
          <cell r="B3054">
            <v>45238</v>
          </cell>
          <cell r="F3054">
            <v>1186</v>
          </cell>
        </row>
        <row r="3055">
          <cell r="A3055">
            <v>13454</v>
          </cell>
          <cell r="B3055">
            <v>45238</v>
          </cell>
          <cell r="F3055">
            <v>1186</v>
          </cell>
        </row>
        <row r="3056">
          <cell r="A3056">
            <v>13455</v>
          </cell>
          <cell r="B3056">
            <v>45238</v>
          </cell>
          <cell r="F3056">
            <v>1186</v>
          </cell>
        </row>
        <row r="3057">
          <cell r="A3057">
            <v>13456</v>
          </cell>
          <cell r="B3057">
            <v>45238</v>
          </cell>
          <cell r="F3057">
            <v>1186</v>
          </cell>
        </row>
        <row r="3058">
          <cell r="A3058">
            <v>13457</v>
          </cell>
          <cell r="B3058">
            <v>45238</v>
          </cell>
          <cell r="F3058">
            <v>1186</v>
          </cell>
        </row>
        <row r="3059">
          <cell r="A3059">
            <v>13458</v>
          </cell>
          <cell r="B3059">
            <v>45238</v>
          </cell>
          <cell r="F3059">
            <v>1186</v>
          </cell>
        </row>
        <row r="3060">
          <cell r="A3060">
            <v>13459</v>
          </cell>
          <cell r="B3060">
            <v>45238</v>
          </cell>
          <cell r="F3060">
            <v>1186</v>
          </cell>
        </row>
        <row r="3061">
          <cell r="A3061">
            <v>13460</v>
          </cell>
          <cell r="B3061">
            <v>45238</v>
          </cell>
          <cell r="F3061">
            <v>1186</v>
          </cell>
        </row>
        <row r="3062">
          <cell r="A3062">
            <v>13461</v>
          </cell>
          <cell r="B3062">
            <v>45238</v>
          </cell>
          <cell r="F3062">
            <v>1186</v>
          </cell>
        </row>
        <row r="3063">
          <cell r="A3063">
            <v>13462</v>
          </cell>
          <cell r="B3063">
            <v>45238</v>
          </cell>
          <cell r="F3063">
            <v>1186</v>
          </cell>
        </row>
        <row r="3064">
          <cell r="A3064">
            <v>13463</v>
          </cell>
          <cell r="B3064">
            <v>45238</v>
          </cell>
          <cell r="F3064">
            <v>1186</v>
          </cell>
        </row>
        <row r="3065">
          <cell r="A3065">
            <v>13464</v>
          </cell>
          <cell r="B3065">
            <v>45238</v>
          </cell>
          <cell r="F3065">
            <v>1186</v>
          </cell>
        </row>
        <row r="3066">
          <cell r="A3066">
            <v>13465</v>
          </cell>
          <cell r="B3066">
            <v>45238</v>
          </cell>
          <cell r="F3066">
            <v>1186</v>
          </cell>
        </row>
        <row r="3067">
          <cell r="A3067">
            <v>13466</v>
          </cell>
          <cell r="B3067">
            <v>45238</v>
          </cell>
          <cell r="F3067">
            <v>1186</v>
          </cell>
        </row>
        <row r="3068">
          <cell r="A3068">
            <v>13467</v>
          </cell>
          <cell r="B3068">
            <v>45238</v>
          </cell>
          <cell r="F3068">
            <v>1186</v>
          </cell>
        </row>
        <row r="3069">
          <cell r="A3069">
            <v>13468</v>
          </cell>
          <cell r="B3069">
            <v>45238</v>
          </cell>
          <cell r="F3069">
            <v>1186</v>
          </cell>
        </row>
        <row r="3070">
          <cell r="A3070">
            <v>13469</v>
          </cell>
          <cell r="B3070">
            <v>45238</v>
          </cell>
          <cell r="F3070">
            <v>1186</v>
          </cell>
        </row>
        <row r="3071">
          <cell r="A3071">
            <v>13470</v>
          </cell>
          <cell r="B3071">
            <v>45238</v>
          </cell>
          <cell r="F3071">
            <v>1186</v>
          </cell>
        </row>
        <row r="3072">
          <cell r="A3072">
            <v>13471</v>
          </cell>
          <cell r="B3072">
            <v>45238</v>
          </cell>
          <cell r="F3072">
            <v>1186</v>
          </cell>
        </row>
        <row r="3073">
          <cell r="A3073">
            <v>13472</v>
          </cell>
          <cell r="B3073">
            <v>45238</v>
          </cell>
          <cell r="F3073">
            <v>1186</v>
          </cell>
        </row>
        <row r="3074">
          <cell r="A3074">
            <v>13473</v>
          </cell>
          <cell r="B3074">
            <v>45238</v>
          </cell>
          <cell r="F3074">
            <v>1186</v>
          </cell>
        </row>
        <row r="3075">
          <cell r="A3075">
            <v>13474</v>
          </cell>
          <cell r="B3075">
            <v>45238</v>
          </cell>
          <cell r="F3075">
            <v>1186</v>
          </cell>
        </row>
        <row r="3076">
          <cell r="A3076">
            <v>13475</v>
          </cell>
          <cell r="B3076">
            <v>45238</v>
          </cell>
          <cell r="F3076">
            <v>1186</v>
          </cell>
        </row>
        <row r="3077">
          <cell r="A3077">
            <v>13476</v>
          </cell>
          <cell r="B3077">
            <v>45238</v>
          </cell>
          <cell r="F3077">
            <v>1186</v>
          </cell>
        </row>
        <row r="3078">
          <cell r="A3078">
            <v>13477</v>
          </cell>
          <cell r="B3078">
            <v>45238</v>
          </cell>
          <cell r="F3078">
            <v>1186</v>
          </cell>
        </row>
        <row r="3079">
          <cell r="A3079">
            <v>13478</v>
          </cell>
          <cell r="B3079">
            <v>45238</v>
          </cell>
          <cell r="F3079">
            <v>1186</v>
          </cell>
        </row>
        <row r="3080">
          <cell r="A3080">
            <v>13479</v>
          </cell>
          <cell r="B3080">
            <v>45238</v>
          </cell>
          <cell r="F3080">
            <v>1186</v>
          </cell>
        </row>
        <row r="3081">
          <cell r="A3081">
            <v>13480</v>
          </cell>
          <cell r="B3081">
            <v>45238</v>
          </cell>
          <cell r="F3081">
            <v>1186</v>
          </cell>
        </row>
        <row r="3082">
          <cell r="A3082">
            <v>13481</v>
          </cell>
          <cell r="B3082">
            <v>45238</v>
          </cell>
          <cell r="F3082">
            <v>1186</v>
          </cell>
        </row>
        <row r="3083">
          <cell r="A3083">
            <v>13482</v>
          </cell>
          <cell r="B3083">
            <v>45238</v>
          </cell>
          <cell r="F3083">
            <v>1186</v>
          </cell>
        </row>
        <row r="3084">
          <cell r="A3084">
            <v>13483</v>
          </cell>
          <cell r="B3084">
            <v>45238</v>
          </cell>
          <cell r="F3084">
            <v>1186</v>
          </cell>
        </row>
        <row r="3085">
          <cell r="A3085">
            <v>13484</v>
          </cell>
          <cell r="B3085">
            <v>45238</v>
          </cell>
          <cell r="F3085">
            <v>1186</v>
          </cell>
        </row>
        <row r="3086">
          <cell r="A3086">
            <v>13485</v>
          </cell>
          <cell r="B3086">
            <v>45238</v>
          </cell>
          <cell r="F3086">
            <v>1186</v>
          </cell>
        </row>
        <row r="3087">
          <cell r="A3087">
            <v>13486</v>
          </cell>
          <cell r="B3087">
            <v>45238</v>
          </cell>
          <cell r="F3087">
            <v>1186</v>
          </cell>
        </row>
        <row r="3088">
          <cell r="A3088">
            <v>13487</v>
          </cell>
          <cell r="B3088">
            <v>45238</v>
          </cell>
          <cell r="F3088">
            <v>1186</v>
          </cell>
        </row>
        <row r="3089">
          <cell r="A3089">
            <v>13488</v>
          </cell>
          <cell r="B3089">
            <v>45238</v>
          </cell>
          <cell r="F3089">
            <v>1186</v>
          </cell>
        </row>
        <row r="3090">
          <cell r="A3090">
            <v>13489</v>
          </cell>
          <cell r="B3090">
            <v>45238</v>
          </cell>
          <cell r="F3090">
            <v>1186</v>
          </cell>
        </row>
        <row r="3091">
          <cell r="A3091">
            <v>13490</v>
          </cell>
          <cell r="B3091">
            <v>45238</v>
          </cell>
          <cell r="F3091">
            <v>1186</v>
          </cell>
        </row>
        <row r="3092">
          <cell r="A3092">
            <v>13491</v>
          </cell>
          <cell r="B3092">
            <v>45238</v>
          </cell>
          <cell r="F3092">
            <v>1186</v>
          </cell>
        </row>
        <row r="3093">
          <cell r="A3093">
            <v>13492</v>
          </cell>
          <cell r="B3093">
            <v>45238</v>
          </cell>
          <cell r="F3093">
            <v>1186</v>
          </cell>
        </row>
        <row r="3094">
          <cell r="A3094">
            <v>13493</v>
          </cell>
          <cell r="B3094">
            <v>45238</v>
          </cell>
          <cell r="F3094">
            <v>1186</v>
          </cell>
        </row>
        <row r="3095">
          <cell r="A3095">
            <v>13494</v>
          </cell>
          <cell r="B3095">
            <v>45238</v>
          </cell>
          <cell r="F3095">
            <v>1186</v>
          </cell>
        </row>
        <row r="3096">
          <cell r="A3096">
            <v>13495</v>
          </cell>
          <cell r="B3096">
            <v>45238</v>
          </cell>
          <cell r="F3096">
            <v>1186</v>
          </cell>
        </row>
        <row r="3097">
          <cell r="A3097">
            <v>13496</v>
          </cell>
          <cell r="B3097">
            <v>45238</v>
          </cell>
          <cell r="F3097">
            <v>1186</v>
          </cell>
        </row>
        <row r="3098">
          <cell r="A3098">
            <v>13497</v>
          </cell>
          <cell r="B3098">
            <v>45238</v>
          </cell>
          <cell r="F3098">
            <v>1186</v>
          </cell>
        </row>
        <row r="3099">
          <cell r="A3099">
            <v>13498</v>
          </cell>
          <cell r="B3099">
            <v>45238</v>
          </cell>
          <cell r="F3099">
            <v>1186</v>
          </cell>
        </row>
        <row r="3100">
          <cell r="A3100">
            <v>13499</v>
          </cell>
          <cell r="B3100">
            <v>45238</v>
          </cell>
          <cell r="F3100">
            <v>1186</v>
          </cell>
        </row>
        <row r="3101">
          <cell r="A3101">
            <v>13500</v>
          </cell>
          <cell r="B3101">
            <v>45238</v>
          </cell>
          <cell r="F3101">
            <v>1186</v>
          </cell>
        </row>
        <row r="3102">
          <cell r="A3102">
            <v>13501</v>
          </cell>
          <cell r="B3102">
            <v>45238</v>
          </cell>
          <cell r="F3102">
            <v>1186</v>
          </cell>
        </row>
        <row r="3103">
          <cell r="A3103">
            <v>13502</v>
          </cell>
          <cell r="B3103">
            <v>45238</v>
          </cell>
          <cell r="F3103">
            <v>1186</v>
          </cell>
        </row>
        <row r="3104">
          <cell r="A3104">
            <v>13503</v>
          </cell>
          <cell r="B3104">
            <v>45238</v>
          </cell>
          <cell r="F3104">
            <v>1186</v>
          </cell>
        </row>
        <row r="3105">
          <cell r="A3105">
            <v>13504</v>
          </cell>
          <cell r="B3105">
            <v>45238</v>
          </cell>
          <cell r="F3105">
            <v>1186</v>
          </cell>
        </row>
        <row r="3106">
          <cell r="A3106">
            <v>13505</v>
          </cell>
          <cell r="B3106">
            <v>45238</v>
          </cell>
          <cell r="F3106">
            <v>1186</v>
          </cell>
        </row>
        <row r="3107">
          <cell r="A3107">
            <v>13506</v>
          </cell>
          <cell r="B3107">
            <v>45238</v>
          </cell>
          <cell r="F3107">
            <v>1186</v>
          </cell>
        </row>
        <row r="3108">
          <cell r="A3108">
            <v>13507</v>
          </cell>
          <cell r="B3108">
            <v>45238</v>
          </cell>
          <cell r="F3108">
            <v>1186</v>
          </cell>
        </row>
        <row r="3109">
          <cell r="A3109">
            <v>13508</v>
          </cell>
          <cell r="B3109">
            <v>45238</v>
          </cell>
          <cell r="F3109">
            <v>1186</v>
          </cell>
        </row>
        <row r="3110">
          <cell r="A3110">
            <v>13509</v>
          </cell>
          <cell r="B3110">
            <v>45238</v>
          </cell>
          <cell r="F3110">
            <v>1186</v>
          </cell>
        </row>
        <row r="3111">
          <cell r="A3111">
            <v>13510</v>
          </cell>
          <cell r="B3111">
            <v>45238</v>
          </cell>
          <cell r="F3111">
            <v>1186</v>
          </cell>
        </row>
        <row r="3112">
          <cell r="A3112">
            <v>13511</v>
          </cell>
          <cell r="B3112">
            <v>45238</v>
          </cell>
          <cell r="F3112">
            <v>1186</v>
          </cell>
        </row>
        <row r="3113">
          <cell r="A3113">
            <v>13512</v>
          </cell>
          <cell r="B3113">
            <v>45238</v>
          </cell>
          <cell r="F3113">
            <v>1186</v>
          </cell>
        </row>
        <row r="3114">
          <cell r="A3114">
            <v>13513</v>
          </cell>
          <cell r="B3114">
            <v>45238</v>
          </cell>
          <cell r="F3114">
            <v>1186</v>
          </cell>
        </row>
        <row r="3115">
          <cell r="A3115">
            <v>13514</v>
          </cell>
          <cell r="B3115">
            <v>45238</v>
          </cell>
          <cell r="F3115">
            <v>1186</v>
          </cell>
        </row>
        <row r="3116">
          <cell r="A3116">
            <v>13515</v>
          </cell>
          <cell r="B3116">
            <v>45238</v>
          </cell>
          <cell r="F3116">
            <v>1186</v>
          </cell>
        </row>
        <row r="3117">
          <cell r="A3117">
            <v>13516</v>
          </cell>
          <cell r="B3117">
            <v>45238</v>
          </cell>
          <cell r="F3117">
            <v>1186</v>
          </cell>
        </row>
        <row r="3118">
          <cell r="A3118">
            <v>13517</v>
          </cell>
          <cell r="B3118">
            <v>45238</v>
          </cell>
          <cell r="F3118">
            <v>1186</v>
          </cell>
        </row>
        <row r="3119">
          <cell r="A3119">
            <v>13518</v>
          </cell>
          <cell r="B3119">
            <v>45238</v>
          </cell>
          <cell r="F3119">
            <v>1186</v>
          </cell>
        </row>
        <row r="3120">
          <cell r="A3120">
            <v>13519</v>
          </cell>
          <cell r="B3120">
            <v>45238</v>
          </cell>
          <cell r="F3120">
            <v>1186</v>
          </cell>
        </row>
        <row r="3121">
          <cell r="A3121">
            <v>13520</v>
          </cell>
          <cell r="B3121">
            <v>45238</v>
          </cell>
          <cell r="F3121">
            <v>1186</v>
          </cell>
        </row>
        <row r="3122">
          <cell r="A3122">
            <v>13521</v>
          </cell>
          <cell r="B3122">
            <v>45238</v>
          </cell>
          <cell r="F3122">
            <v>1186</v>
          </cell>
        </row>
        <row r="3123">
          <cell r="A3123">
            <v>13522</v>
          </cell>
          <cell r="B3123">
            <v>45238</v>
          </cell>
          <cell r="F3123">
            <v>1186</v>
          </cell>
        </row>
        <row r="3124">
          <cell r="A3124">
            <v>13523</v>
          </cell>
          <cell r="B3124">
            <v>45238</v>
          </cell>
          <cell r="F3124">
            <v>1186</v>
          </cell>
        </row>
        <row r="3125">
          <cell r="A3125">
            <v>13524</v>
          </cell>
          <cell r="B3125">
            <v>45238</v>
          </cell>
          <cell r="F3125">
            <v>1186</v>
          </cell>
        </row>
        <row r="3126">
          <cell r="A3126">
            <v>13525</v>
          </cell>
          <cell r="B3126">
            <v>45238</v>
          </cell>
          <cell r="F3126">
            <v>1186</v>
          </cell>
        </row>
        <row r="3127">
          <cell r="A3127">
            <v>13526</v>
          </cell>
          <cell r="B3127">
            <v>45238</v>
          </cell>
          <cell r="F3127">
            <v>1186</v>
          </cell>
        </row>
        <row r="3128">
          <cell r="A3128">
            <v>13527</v>
          </cell>
          <cell r="B3128">
            <v>45238</v>
          </cell>
          <cell r="F3128">
            <v>1186</v>
          </cell>
        </row>
        <row r="3129">
          <cell r="A3129">
            <v>13528</v>
          </cell>
          <cell r="B3129">
            <v>45238</v>
          </cell>
          <cell r="F3129">
            <v>1186</v>
          </cell>
        </row>
        <row r="3130">
          <cell r="A3130">
            <v>13529</v>
          </cell>
          <cell r="B3130">
            <v>45238</v>
          </cell>
          <cell r="F3130">
            <v>1186</v>
          </cell>
        </row>
        <row r="3131">
          <cell r="A3131">
            <v>13530</v>
          </cell>
          <cell r="B3131">
            <v>45238</v>
          </cell>
          <cell r="F3131">
            <v>1186</v>
          </cell>
        </row>
        <row r="3132">
          <cell r="A3132">
            <v>13531</v>
          </cell>
          <cell r="B3132">
            <v>45238</v>
          </cell>
          <cell r="F3132">
            <v>1186</v>
          </cell>
        </row>
        <row r="3133">
          <cell r="A3133">
            <v>13532</v>
          </cell>
          <cell r="B3133">
            <v>45238</v>
          </cell>
          <cell r="F3133">
            <v>1186</v>
          </cell>
        </row>
        <row r="3134">
          <cell r="A3134">
            <v>13533</v>
          </cell>
          <cell r="B3134">
            <v>45238</v>
          </cell>
          <cell r="F3134">
            <v>1186</v>
          </cell>
        </row>
        <row r="3135">
          <cell r="A3135">
            <v>13534</v>
          </cell>
          <cell r="B3135">
            <v>45238</v>
          </cell>
          <cell r="F3135">
            <v>1186</v>
          </cell>
        </row>
        <row r="3136">
          <cell r="A3136">
            <v>13535</v>
          </cell>
          <cell r="B3136">
            <v>45238</v>
          </cell>
          <cell r="F3136">
            <v>1186</v>
          </cell>
        </row>
        <row r="3137">
          <cell r="A3137">
            <v>13536</v>
          </cell>
          <cell r="B3137">
            <v>45238</v>
          </cell>
          <cell r="F3137">
            <v>1186</v>
          </cell>
        </row>
        <row r="3138">
          <cell r="A3138">
            <v>13537</v>
          </cell>
          <cell r="B3138">
            <v>45238</v>
          </cell>
          <cell r="F3138">
            <v>1186</v>
          </cell>
        </row>
        <row r="3139">
          <cell r="A3139">
            <v>13538</v>
          </cell>
          <cell r="B3139">
            <v>45238</v>
          </cell>
          <cell r="F3139">
            <v>1186</v>
          </cell>
        </row>
        <row r="3140">
          <cell r="A3140">
            <v>13539</v>
          </cell>
          <cell r="B3140">
            <v>45238</v>
          </cell>
          <cell r="F3140">
            <v>1186</v>
          </cell>
        </row>
        <row r="3141">
          <cell r="A3141">
            <v>13540</v>
          </cell>
          <cell r="B3141">
            <v>45238</v>
          </cell>
          <cell r="F3141">
            <v>1186</v>
          </cell>
        </row>
        <row r="3142">
          <cell r="A3142">
            <v>13541</v>
          </cell>
          <cell r="B3142">
            <v>45238</v>
          </cell>
          <cell r="F3142">
            <v>1186</v>
          </cell>
        </row>
        <row r="3143">
          <cell r="A3143">
            <v>13542</v>
          </cell>
          <cell r="B3143">
            <v>45238</v>
          </cell>
          <cell r="F3143">
            <v>1186</v>
          </cell>
        </row>
        <row r="3144">
          <cell r="A3144">
            <v>13543</v>
          </cell>
          <cell r="B3144">
            <v>45238</v>
          </cell>
          <cell r="F3144">
            <v>1186</v>
          </cell>
        </row>
        <row r="3145">
          <cell r="A3145">
            <v>13544</v>
          </cell>
          <cell r="B3145">
            <v>45238</v>
          </cell>
          <cell r="F3145">
            <v>1186</v>
          </cell>
        </row>
        <row r="3146">
          <cell r="A3146">
            <v>13545</v>
          </cell>
          <cell r="B3146">
            <v>45238</v>
          </cell>
          <cell r="F3146">
            <v>1186</v>
          </cell>
        </row>
        <row r="3147">
          <cell r="A3147">
            <v>13546</v>
          </cell>
          <cell r="B3147">
            <v>45238</v>
          </cell>
          <cell r="F3147">
            <v>1186</v>
          </cell>
        </row>
        <row r="3148">
          <cell r="A3148">
            <v>13547</v>
          </cell>
          <cell r="B3148">
            <v>45238</v>
          </cell>
          <cell r="F3148">
            <v>1186</v>
          </cell>
        </row>
        <row r="3149">
          <cell r="A3149">
            <v>13548</v>
          </cell>
          <cell r="B3149">
            <v>45238</v>
          </cell>
          <cell r="F3149">
            <v>1186</v>
          </cell>
        </row>
        <row r="3150">
          <cell r="A3150">
            <v>13549</v>
          </cell>
          <cell r="B3150">
            <v>45238</v>
          </cell>
          <cell r="F3150">
            <v>1186</v>
          </cell>
        </row>
        <row r="3151">
          <cell r="A3151">
            <v>13550</v>
          </cell>
          <cell r="B3151">
            <v>45238</v>
          </cell>
          <cell r="F3151">
            <v>1186</v>
          </cell>
        </row>
        <row r="3152">
          <cell r="A3152">
            <v>13551</v>
          </cell>
          <cell r="B3152">
            <v>45238</v>
          </cell>
          <cell r="F3152">
            <v>1186</v>
          </cell>
        </row>
        <row r="3153">
          <cell r="A3153">
            <v>13552</v>
          </cell>
          <cell r="B3153">
            <v>45238</v>
          </cell>
          <cell r="F3153">
            <v>1186</v>
          </cell>
        </row>
        <row r="3154">
          <cell r="A3154">
            <v>13553</v>
          </cell>
          <cell r="B3154">
            <v>45238</v>
          </cell>
          <cell r="F3154">
            <v>1186</v>
          </cell>
        </row>
        <row r="3155">
          <cell r="A3155">
            <v>13554</v>
          </cell>
          <cell r="B3155">
            <v>45238</v>
          </cell>
          <cell r="F3155">
            <v>1186</v>
          </cell>
        </row>
        <row r="3156">
          <cell r="A3156">
            <v>13555</v>
          </cell>
          <cell r="B3156">
            <v>45238</v>
          </cell>
          <cell r="F3156">
            <v>1186</v>
          </cell>
        </row>
        <row r="3157">
          <cell r="A3157">
            <v>13556</v>
          </cell>
          <cell r="B3157">
            <v>45238</v>
          </cell>
          <cell r="F3157">
            <v>1186</v>
          </cell>
        </row>
        <row r="3158">
          <cell r="A3158">
            <v>13557</v>
          </cell>
          <cell r="B3158">
            <v>45238</v>
          </cell>
          <cell r="F3158">
            <v>1186</v>
          </cell>
        </row>
        <row r="3159">
          <cell r="A3159">
            <v>13558</v>
          </cell>
          <cell r="B3159">
            <v>45238</v>
          </cell>
          <cell r="F3159">
            <v>1186</v>
          </cell>
        </row>
        <row r="3160">
          <cell r="A3160">
            <v>13559</v>
          </cell>
          <cell r="B3160">
            <v>45238</v>
          </cell>
          <cell r="F3160">
            <v>1186</v>
          </cell>
        </row>
        <row r="3161">
          <cell r="A3161">
            <v>13560</v>
          </cell>
          <cell r="B3161">
            <v>45238</v>
          </cell>
          <cell r="F3161">
            <v>1186</v>
          </cell>
        </row>
        <row r="3162">
          <cell r="A3162">
            <v>13561</v>
          </cell>
          <cell r="B3162">
            <v>45238</v>
          </cell>
          <cell r="F3162">
            <v>1186</v>
          </cell>
        </row>
        <row r="3163">
          <cell r="A3163">
            <v>13562</v>
          </cell>
          <cell r="B3163">
            <v>45238</v>
          </cell>
          <cell r="F3163">
            <v>1186</v>
          </cell>
        </row>
        <row r="3164">
          <cell r="A3164">
            <v>13563</v>
          </cell>
          <cell r="B3164">
            <v>45238</v>
          </cell>
          <cell r="F3164">
            <v>1186</v>
          </cell>
        </row>
        <row r="3165">
          <cell r="A3165">
            <v>13564</v>
          </cell>
          <cell r="B3165">
            <v>45238</v>
          </cell>
          <cell r="F3165">
            <v>1186</v>
          </cell>
        </row>
        <row r="3166">
          <cell r="A3166">
            <v>13565</v>
          </cell>
          <cell r="B3166">
            <v>45238</v>
          </cell>
          <cell r="F3166">
            <v>1186</v>
          </cell>
        </row>
        <row r="3167">
          <cell r="A3167">
            <v>13566</v>
          </cell>
          <cell r="B3167">
            <v>45238</v>
          </cell>
          <cell r="F3167">
            <v>1186</v>
          </cell>
        </row>
        <row r="3168">
          <cell r="A3168">
            <v>13567</v>
          </cell>
          <cell r="B3168">
            <v>45238</v>
          </cell>
          <cell r="F3168">
            <v>1186</v>
          </cell>
        </row>
        <row r="3169">
          <cell r="A3169">
            <v>13568</v>
          </cell>
          <cell r="B3169">
            <v>45238</v>
          </cell>
          <cell r="F3169">
            <v>1186</v>
          </cell>
        </row>
        <row r="3170">
          <cell r="A3170">
            <v>13569</v>
          </cell>
          <cell r="B3170">
            <v>45238</v>
          </cell>
          <cell r="F3170">
            <v>1186</v>
          </cell>
        </row>
        <row r="3171">
          <cell r="A3171">
            <v>13570</v>
          </cell>
          <cell r="B3171">
            <v>45238</v>
          </cell>
          <cell r="F3171">
            <v>1186</v>
          </cell>
        </row>
        <row r="3172">
          <cell r="A3172">
            <v>13571</v>
          </cell>
          <cell r="B3172">
            <v>45238</v>
          </cell>
          <cell r="F3172">
            <v>1186</v>
          </cell>
        </row>
        <row r="3173">
          <cell r="A3173">
            <v>13572</v>
          </cell>
          <cell r="B3173">
            <v>45238</v>
          </cell>
          <cell r="F3173">
            <v>1186</v>
          </cell>
        </row>
        <row r="3174">
          <cell r="A3174">
            <v>13573</v>
          </cell>
          <cell r="B3174">
            <v>45238</v>
          </cell>
          <cell r="F3174">
            <v>1186</v>
          </cell>
        </row>
        <row r="3175">
          <cell r="A3175">
            <v>13574</v>
          </cell>
          <cell r="B3175">
            <v>45238</v>
          </cell>
          <cell r="F3175">
            <v>1186</v>
          </cell>
        </row>
        <row r="3176">
          <cell r="A3176">
            <v>13575</v>
          </cell>
          <cell r="B3176">
            <v>45238</v>
          </cell>
          <cell r="F3176">
            <v>1186</v>
          </cell>
        </row>
        <row r="3177">
          <cell r="A3177">
            <v>13576</v>
          </cell>
          <cell r="B3177">
            <v>45238</v>
          </cell>
          <cell r="F3177">
            <v>1186</v>
          </cell>
        </row>
        <row r="3178">
          <cell r="A3178">
            <v>13577</v>
          </cell>
          <cell r="B3178">
            <v>45238</v>
          </cell>
          <cell r="F3178">
            <v>1186</v>
          </cell>
        </row>
        <row r="3179">
          <cell r="A3179">
            <v>13578</v>
          </cell>
          <cell r="B3179">
            <v>45238</v>
          </cell>
          <cell r="F3179">
            <v>1186</v>
          </cell>
        </row>
        <row r="3180">
          <cell r="A3180">
            <v>13579</v>
          </cell>
          <cell r="B3180">
            <v>45238</v>
          </cell>
          <cell r="F3180">
            <v>1186</v>
          </cell>
        </row>
        <row r="3181">
          <cell r="A3181">
            <v>13580</v>
          </cell>
          <cell r="B3181">
            <v>45238</v>
          </cell>
          <cell r="F3181">
            <v>1186</v>
          </cell>
        </row>
        <row r="3182">
          <cell r="A3182">
            <v>13581</v>
          </cell>
          <cell r="B3182">
            <v>45238</v>
          </cell>
          <cell r="F3182">
            <v>1186</v>
          </cell>
        </row>
        <row r="3183">
          <cell r="A3183">
            <v>13582</v>
          </cell>
          <cell r="B3183">
            <v>45238</v>
          </cell>
          <cell r="F3183">
            <v>1186</v>
          </cell>
        </row>
        <row r="3184">
          <cell r="A3184">
            <v>13583</v>
          </cell>
          <cell r="B3184">
            <v>45238</v>
          </cell>
          <cell r="F3184">
            <v>1186</v>
          </cell>
        </row>
        <row r="3185">
          <cell r="A3185">
            <v>13584</v>
          </cell>
          <cell r="B3185">
            <v>45238</v>
          </cell>
          <cell r="F3185">
            <v>1186</v>
          </cell>
        </row>
        <row r="3186">
          <cell r="A3186">
            <v>13585</v>
          </cell>
          <cell r="B3186">
            <v>45238</v>
          </cell>
          <cell r="F3186">
            <v>1186</v>
          </cell>
        </row>
        <row r="3187">
          <cell r="A3187">
            <v>13586</v>
          </cell>
          <cell r="B3187">
            <v>45238</v>
          </cell>
          <cell r="F3187">
            <v>1186</v>
          </cell>
        </row>
        <row r="3188">
          <cell r="A3188">
            <v>13587</v>
          </cell>
          <cell r="B3188">
            <v>45238</v>
          </cell>
          <cell r="F3188">
            <v>1186</v>
          </cell>
        </row>
        <row r="3189">
          <cell r="A3189">
            <v>13588</v>
          </cell>
          <cell r="B3189">
            <v>45238</v>
          </cell>
          <cell r="F3189">
            <v>1186</v>
          </cell>
        </row>
        <row r="3190">
          <cell r="A3190">
            <v>13589</v>
          </cell>
          <cell r="B3190">
            <v>45238</v>
          </cell>
          <cell r="F3190">
            <v>1186</v>
          </cell>
        </row>
        <row r="3191">
          <cell r="A3191">
            <v>13590</v>
          </cell>
          <cell r="B3191">
            <v>45238</v>
          </cell>
          <cell r="F3191">
            <v>1186</v>
          </cell>
        </row>
        <row r="3192">
          <cell r="A3192">
            <v>13591</v>
          </cell>
          <cell r="B3192">
            <v>45238</v>
          </cell>
          <cell r="F3192">
            <v>1186</v>
          </cell>
        </row>
        <row r="3193">
          <cell r="A3193">
            <v>13592</v>
          </cell>
          <cell r="B3193">
            <v>45238</v>
          </cell>
          <cell r="F3193">
            <v>1186</v>
          </cell>
        </row>
        <row r="3194">
          <cell r="A3194">
            <v>13593</v>
          </cell>
          <cell r="B3194">
            <v>45238</v>
          </cell>
          <cell r="F3194">
            <v>1186</v>
          </cell>
        </row>
        <row r="3195">
          <cell r="A3195">
            <v>13594</v>
          </cell>
          <cell r="B3195">
            <v>45238</v>
          </cell>
          <cell r="F3195">
            <v>1186</v>
          </cell>
        </row>
        <row r="3196">
          <cell r="A3196">
            <v>13595</v>
          </cell>
          <cell r="B3196">
            <v>45238</v>
          </cell>
          <cell r="F3196">
            <v>1186</v>
          </cell>
        </row>
        <row r="3197">
          <cell r="A3197">
            <v>13596</v>
          </cell>
          <cell r="B3197">
            <v>45238</v>
          </cell>
          <cell r="F3197">
            <v>1186</v>
          </cell>
        </row>
        <row r="3198">
          <cell r="A3198">
            <v>13597</v>
          </cell>
          <cell r="B3198">
            <v>45238</v>
          </cell>
          <cell r="F3198">
            <v>1186</v>
          </cell>
        </row>
        <row r="3199">
          <cell r="A3199">
            <v>13598</v>
          </cell>
          <cell r="B3199">
            <v>45238</v>
          </cell>
          <cell r="F3199">
            <v>1186</v>
          </cell>
        </row>
        <row r="3200">
          <cell r="A3200">
            <v>13599</v>
          </cell>
          <cell r="B3200">
            <v>45238</v>
          </cell>
          <cell r="F3200">
            <v>1186</v>
          </cell>
        </row>
        <row r="3201">
          <cell r="A3201">
            <v>13600</v>
          </cell>
          <cell r="B3201">
            <v>45238</v>
          </cell>
          <cell r="F3201">
            <v>1186</v>
          </cell>
        </row>
        <row r="3202">
          <cell r="A3202">
            <v>13601</v>
          </cell>
          <cell r="B3202">
            <v>45238</v>
          </cell>
          <cell r="F3202">
            <v>1186</v>
          </cell>
        </row>
        <row r="3203">
          <cell r="A3203">
            <v>13602</v>
          </cell>
          <cell r="B3203">
            <v>45238</v>
          </cell>
          <cell r="F3203">
            <v>1186</v>
          </cell>
        </row>
        <row r="3204">
          <cell r="A3204">
            <v>13603</v>
          </cell>
          <cell r="B3204">
            <v>45238</v>
          </cell>
          <cell r="F3204">
            <v>1186</v>
          </cell>
        </row>
        <row r="3205">
          <cell r="A3205">
            <v>13604</v>
          </cell>
          <cell r="B3205">
            <v>45238</v>
          </cell>
          <cell r="F3205">
            <v>1186</v>
          </cell>
        </row>
        <row r="3206">
          <cell r="A3206">
            <v>13605</v>
          </cell>
          <cell r="B3206">
            <v>45238</v>
          </cell>
          <cell r="F3206">
            <v>1186</v>
          </cell>
        </row>
        <row r="3207">
          <cell r="A3207">
            <v>13606</v>
          </cell>
          <cell r="B3207">
            <v>45238</v>
          </cell>
          <cell r="F3207">
            <v>1186</v>
          </cell>
        </row>
        <row r="3208">
          <cell r="A3208">
            <v>13607</v>
          </cell>
          <cell r="B3208">
            <v>45238</v>
          </cell>
          <cell r="F3208">
            <v>1186</v>
          </cell>
        </row>
        <row r="3209">
          <cell r="A3209">
            <v>13608</v>
          </cell>
          <cell r="B3209">
            <v>45238</v>
          </cell>
          <cell r="F3209">
            <v>1186</v>
          </cell>
        </row>
        <row r="3210">
          <cell r="A3210">
            <v>13609</v>
          </cell>
          <cell r="B3210">
            <v>45238</v>
          </cell>
          <cell r="F3210">
            <v>1186</v>
          </cell>
        </row>
        <row r="3211">
          <cell r="A3211">
            <v>13610</v>
          </cell>
          <cell r="B3211">
            <v>45238</v>
          </cell>
          <cell r="F3211">
            <v>1186</v>
          </cell>
        </row>
        <row r="3212">
          <cell r="A3212">
            <v>13611</v>
          </cell>
          <cell r="B3212">
            <v>45238</v>
          </cell>
          <cell r="F3212">
            <v>1186</v>
          </cell>
        </row>
        <row r="3213">
          <cell r="A3213">
            <v>13612</v>
          </cell>
          <cell r="B3213">
            <v>45238</v>
          </cell>
          <cell r="F3213">
            <v>1186</v>
          </cell>
        </row>
        <row r="3214">
          <cell r="A3214">
            <v>13613</v>
          </cell>
          <cell r="B3214">
            <v>45238</v>
          </cell>
          <cell r="F3214">
            <v>1186</v>
          </cell>
        </row>
        <row r="3215">
          <cell r="A3215">
            <v>13614</v>
          </cell>
          <cell r="B3215">
            <v>45238</v>
          </cell>
          <cell r="F3215">
            <v>1186</v>
          </cell>
        </row>
        <row r="3216">
          <cell r="A3216">
            <v>13615</v>
          </cell>
          <cell r="B3216">
            <v>45238</v>
          </cell>
          <cell r="F3216">
            <v>1186</v>
          </cell>
        </row>
        <row r="3217">
          <cell r="A3217">
            <v>13616</v>
          </cell>
          <cell r="B3217">
            <v>45238</v>
          </cell>
          <cell r="F3217">
            <v>1186</v>
          </cell>
        </row>
        <row r="3218">
          <cell r="A3218">
            <v>13617</v>
          </cell>
          <cell r="B3218">
            <v>45238</v>
          </cell>
          <cell r="F3218">
            <v>1186</v>
          </cell>
        </row>
        <row r="3219">
          <cell r="A3219">
            <v>13618</v>
          </cell>
          <cell r="B3219">
            <v>45238</v>
          </cell>
          <cell r="F3219">
            <v>1186</v>
          </cell>
        </row>
        <row r="3220">
          <cell r="A3220">
            <v>13619</v>
          </cell>
          <cell r="B3220">
            <v>45238</v>
          </cell>
          <cell r="F3220">
            <v>1186</v>
          </cell>
        </row>
        <row r="3221">
          <cell r="A3221">
            <v>13620</v>
          </cell>
          <cell r="B3221">
            <v>45238</v>
          </cell>
          <cell r="F3221">
            <v>1186</v>
          </cell>
        </row>
        <row r="3222">
          <cell r="A3222">
            <v>13621</v>
          </cell>
          <cell r="B3222">
            <v>45238</v>
          </cell>
          <cell r="F3222">
            <v>1186</v>
          </cell>
        </row>
        <row r="3223">
          <cell r="A3223">
            <v>13622</v>
          </cell>
          <cell r="B3223">
            <v>45238</v>
          </cell>
          <cell r="F3223">
            <v>1186</v>
          </cell>
        </row>
        <row r="3224">
          <cell r="A3224">
            <v>13623</v>
          </cell>
          <cell r="B3224">
            <v>45238</v>
          </cell>
          <cell r="F3224">
            <v>1186</v>
          </cell>
        </row>
        <row r="3225">
          <cell r="A3225">
            <v>13624</v>
          </cell>
          <cell r="B3225">
            <v>45238</v>
          </cell>
          <cell r="F3225">
            <v>1186</v>
          </cell>
        </row>
        <row r="3226">
          <cell r="A3226">
            <v>13625</v>
          </cell>
          <cell r="B3226">
            <v>45238</v>
          </cell>
          <cell r="F3226">
            <v>1186</v>
          </cell>
        </row>
        <row r="3227">
          <cell r="A3227">
            <v>13626</v>
          </cell>
          <cell r="B3227">
            <v>45238</v>
          </cell>
          <cell r="F3227">
            <v>1186</v>
          </cell>
        </row>
        <row r="3228">
          <cell r="A3228">
            <v>13627</v>
          </cell>
          <cell r="B3228">
            <v>45238</v>
          </cell>
          <cell r="F3228">
            <v>1186</v>
          </cell>
        </row>
        <row r="3229">
          <cell r="A3229">
            <v>13628</v>
          </cell>
          <cell r="B3229">
            <v>45238</v>
          </cell>
          <cell r="F3229">
            <v>1186</v>
          </cell>
        </row>
        <row r="3230">
          <cell r="A3230">
            <v>13629</v>
          </cell>
          <cell r="B3230">
            <v>45238</v>
          </cell>
          <cell r="F3230">
            <v>1186</v>
          </cell>
        </row>
        <row r="3231">
          <cell r="A3231">
            <v>13630</v>
          </cell>
          <cell r="B3231">
            <v>45238</v>
          </cell>
          <cell r="F3231">
            <v>1186</v>
          </cell>
        </row>
        <row r="3232">
          <cell r="A3232">
            <v>13631</v>
          </cell>
          <cell r="B3232">
            <v>45238</v>
          </cell>
          <cell r="F3232">
            <v>1186</v>
          </cell>
        </row>
        <row r="3233">
          <cell r="A3233">
            <v>13632</v>
          </cell>
          <cell r="B3233">
            <v>45238</v>
          </cell>
          <cell r="F3233">
            <v>1186</v>
          </cell>
        </row>
        <row r="3234">
          <cell r="A3234">
            <v>13633</v>
          </cell>
          <cell r="B3234">
            <v>45238</v>
          </cell>
          <cell r="F3234">
            <v>1186</v>
          </cell>
        </row>
        <row r="3235">
          <cell r="A3235">
            <v>13634</v>
          </cell>
          <cell r="B3235">
            <v>45238</v>
          </cell>
          <cell r="F3235">
            <v>1186</v>
          </cell>
        </row>
        <row r="3236">
          <cell r="A3236">
            <v>13635</v>
          </cell>
          <cell r="B3236">
            <v>45238</v>
          </cell>
          <cell r="F3236">
            <v>1186</v>
          </cell>
        </row>
        <row r="3237">
          <cell r="A3237">
            <v>13636</v>
          </cell>
          <cell r="B3237">
            <v>45238</v>
          </cell>
          <cell r="F3237">
            <v>1186</v>
          </cell>
        </row>
        <row r="3238">
          <cell r="A3238">
            <v>13637</v>
          </cell>
          <cell r="B3238">
            <v>45238</v>
          </cell>
          <cell r="F3238">
            <v>1186</v>
          </cell>
        </row>
        <row r="3239">
          <cell r="A3239">
            <v>13638</v>
          </cell>
          <cell r="B3239">
            <v>45238</v>
          </cell>
          <cell r="F3239">
            <v>1186</v>
          </cell>
        </row>
        <row r="3240">
          <cell r="A3240">
            <v>13639</v>
          </cell>
          <cell r="B3240">
            <v>45238</v>
          </cell>
          <cell r="F3240">
            <v>1186</v>
          </cell>
        </row>
        <row r="3241">
          <cell r="A3241">
            <v>13640</v>
          </cell>
          <cell r="B3241">
            <v>45238</v>
          </cell>
          <cell r="F3241">
            <v>1186</v>
          </cell>
        </row>
        <row r="3242">
          <cell r="A3242">
            <v>13641</v>
          </cell>
          <cell r="B3242">
            <v>45238</v>
          </cell>
          <cell r="F3242">
            <v>1186</v>
          </cell>
        </row>
        <row r="3243">
          <cell r="A3243">
            <v>13642</v>
          </cell>
          <cell r="B3243">
            <v>45238</v>
          </cell>
          <cell r="F3243">
            <v>1186</v>
          </cell>
        </row>
        <row r="3244">
          <cell r="A3244">
            <v>13643</v>
          </cell>
          <cell r="B3244">
            <v>45238</v>
          </cell>
          <cell r="F3244">
            <v>1186</v>
          </cell>
        </row>
        <row r="3245">
          <cell r="A3245">
            <v>13644</v>
          </cell>
          <cell r="B3245">
            <v>45238</v>
          </cell>
          <cell r="F3245">
            <v>1186</v>
          </cell>
        </row>
        <row r="3246">
          <cell r="A3246">
            <v>13645</v>
          </cell>
          <cell r="B3246">
            <v>45238</v>
          </cell>
          <cell r="F3246">
            <v>1186</v>
          </cell>
        </row>
        <row r="3247">
          <cell r="A3247">
            <v>13646</v>
          </cell>
          <cell r="B3247">
            <v>45238</v>
          </cell>
          <cell r="F3247">
            <v>1186</v>
          </cell>
        </row>
        <row r="3248">
          <cell r="A3248">
            <v>13647</v>
          </cell>
          <cell r="B3248">
            <v>45238</v>
          </cell>
          <cell r="F3248">
            <v>1186</v>
          </cell>
        </row>
        <row r="3249">
          <cell r="A3249">
            <v>13648</v>
          </cell>
          <cell r="B3249">
            <v>45238</v>
          </cell>
          <cell r="F3249">
            <v>1186</v>
          </cell>
        </row>
        <row r="3250">
          <cell r="A3250">
            <v>13649</v>
          </cell>
          <cell r="B3250">
            <v>45238</v>
          </cell>
          <cell r="F3250">
            <v>1186</v>
          </cell>
        </row>
        <row r="3251">
          <cell r="A3251">
            <v>13650</v>
          </cell>
          <cell r="B3251">
            <v>45238</v>
          </cell>
          <cell r="F3251">
            <v>1186</v>
          </cell>
        </row>
        <row r="3252">
          <cell r="A3252">
            <v>13651</v>
          </cell>
          <cell r="B3252">
            <v>45238</v>
          </cell>
          <cell r="F3252">
            <v>1186</v>
          </cell>
        </row>
        <row r="3253">
          <cell r="A3253">
            <v>13652</v>
          </cell>
          <cell r="B3253">
            <v>45238</v>
          </cell>
          <cell r="F3253">
            <v>1186</v>
          </cell>
        </row>
        <row r="3254">
          <cell r="A3254">
            <v>13653</v>
          </cell>
          <cell r="B3254">
            <v>45238</v>
          </cell>
          <cell r="F3254">
            <v>1186</v>
          </cell>
        </row>
        <row r="3255">
          <cell r="A3255">
            <v>13654</v>
          </cell>
          <cell r="B3255">
            <v>45238</v>
          </cell>
          <cell r="F3255">
            <v>1186</v>
          </cell>
        </row>
        <row r="3256">
          <cell r="A3256">
            <v>13655</v>
          </cell>
          <cell r="B3256">
            <v>45238</v>
          </cell>
          <cell r="F3256">
            <v>1186</v>
          </cell>
        </row>
        <row r="3257">
          <cell r="A3257">
            <v>13656</v>
          </cell>
          <cell r="B3257">
            <v>45238</v>
          </cell>
          <cell r="F3257">
            <v>1186</v>
          </cell>
        </row>
        <row r="3258">
          <cell r="A3258">
            <v>13657</v>
          </cell>
          <cell r="B3258">
            <v>45238</v>
          </cell>
          <cell r="F3258">
            <v>1186</v>
          </cell>
        </row>
        <row r="3259">
          <cell r="A3259">
            <v>13658</v>
          </cell>
          <cell r="B3259">
            <v>45238</v>
          </cell>
          <cell r="F3259">
            <v>1186</v>
          </cell>
        </row>
        <row r="3260">
          <cell r="A3260">
            <v>13659</v>
          </cell>
          <cell r="B3260">
            <v>45238</v>
          </cell>
          <cell r="F3260">
            <v>1186</v>
          </cell>
        </row>
        <row r="3261">
          <cell r="A3261">
            <v>13660</v>
          </cell>
          <cell r="B3261">
            <v>45238</v>
          </cell>
          <cell r="F3261">
            <v>1186</v>
          </cell>
        </row>
        <row r="3262">
          <cell r="A3262">
            <v>13661</v>
          </cell>
          <cell r="B3262">
            <v>45238</v>
          </cell>
          <cell r="F3262">
            <v>1186</v>
          </cell>
        </row>
        <row r="3263">
          <cell r="A3263">
            <v>13662</v>
          </cell>
          <cell r="B3263">
            <v>45238</v>
          </cell>
          <cell r="F3263">
            <v>1186</v>
          </cell>
        </row>
        <row r="3264">
          <cell r="A3264">
            <v>13663</v>
          </cell>
          <cell r="B3264">
            <v>45238</v>
          </cell>
          <cell r="F3264">
            <v>1186</v>
          </cell>
        </row>
        <row r="3265">
          <cell r="A3265">
            <v>13664</v>
          </cell>
          <cell r="B3265">
            <v>45238</v>
          </cell>
          <cell r="F3265">
            <v>1186</v>
          </cell>
        </row>
        <row r="3266">
          <cell r="A3266">
            <v>13665</v>
          </cell>
          <cell r="B3266">
            <v>45238</v>
          </cell>
          <cell r="F3266">
            <v>1186</v>
          </cell>
        </row>
        <row r="3267">
          <cell r="A3267">
            <v>13666</v>
          </cell>
          <cell r="B3267">
            <v>45238</v>
          </cell>
          <cell r="F3267">
            <v>1186</v>
          </cell>
        </row>
        <row r="3268">
          <cell r="A3268">
            <v>13667</v>
          </cell>
          <cell r="B3268">
            <v>45238</v>
          </cell>
          <cell r="F3268">
            <v>1186</v>
          </cell>
        </row>
        <row r="3269">
          <cell r="A3269">
            <v>13668</v>
          </cell>
          <cell r="B3269">
            <v>45238</v>
          </cell>
          <cell r="F3269">
            <v>1186</v>
          </cell>
        </row>
        <row r="3270">
          <cell r="A3270">
            <v>13669</v>
          </cell>
          <cell r="B3270">
            <v>45238</v>
          </cell>
          <cell r="F3270">
            <v>1186</v>
          </cell>
        </row>
        <row r="3271">
          <cell r="A3271">
            <v>13670</v>
          </cell>
          <cell r="B3271">
            <v>45238</v>
          </cell>
          <cell r="F3271">
            <v>1186</v>
          </cell>
        </row>
        <row r="3272">
          <cell r="A3272">
            <v>13671</v>
          </cell>
          <cell r="B3272">
            <v>45238</v>
          </cell>
          <cell r="F3272">
            <v>1186</v>
          </cell>
        </row>
        <row r="3273">
          <cell r="A3273">
            <v>13672</v>
          </cell>
          <cell r="B3273">
            <v>45238</v>
          </cell>
          <cell r="F3273">
            <v>1186</v>
          </cell>
        </row>
        <row r="3274">
          <cell r="A3274">
            <v>13673</v>
          </cell>
          <cell r="B3274">
            <v>45238</v>
          </cell>
          <cell r="F3274">
            <v>1186</v>
          </cell>
        </row>
        <row r="3275">
          <cell r="A3275">
            <v>13674</v>
          </cell>
          <cell r="B3275">
            <v>45238</v>
          </cell>
          <cell r="F3275">
            <v>1186</v>
          </cell>
        </row>
        <row r="3276">
          <cell r="A3276">
            <v>13675</v>
          </cell>
          <cell r="B3276">
            <v>45238</v>
          </cell>
          <cell r="F3276">
            <v>1186</v>
          </cell>
        </row>
        <row r="3277">
          <cell r="A3277">
            <v>13676</v>
          </cell>
          <cell r="B3277">
            <v>45238</v>
          </cell>
          <cell r="F3277">
            <v>1186</v>
          </cell>
        </row>
        <row r="3278">
          <cell r="A3278">
            <v>13677</v>
          </cell>
          <cell r="B3278">
            <v>45238</v>
          </cell>
          <cell r="F3278">
            <v>1186</v>
          </cell>
        </row>
        <row r="3279">
          <cell r="A3279">
            <v>13678</v>
          </cell>
          <cell r="B3279">
            <v>45238</v>
          </cell>
          <cell r="F3279">
            <v>1186</v>
          </cell>
        </row>
        <row r="3280">
          <cell r="A3280">
            <v>13679</v>
          </cell>
          <cell r="B3280">
            <v>45238</v>
          </cell>
          <cell r="F3280">
            <v>1186</v>
          </cell>
        </row>
        <row r="3281">
          <cell r="A3281">
            <v>13680</v>
          </cell>
          <cell r="B3281">
            <v>45238</v>
          </cell>
          <cell r="F3281">
            <v>1186</v>
          </cell>
        </row>
        <row r="3282">
          <cell r="A3282">
            <v>13681</v>
          </cell>
          <cell r="B3282">
            <v>45238</v>
          </cell>
          <cell r="F3282">
            <v>1186</v>
          </cell>
        </row>
        <row r="3283">
          <cell r="A3283">
            <v>13682</v>
          </cell>
          <cell r="B3283">
            <v>45238</v>
          </cell>
          <cell r="F3283">
            <v>1186</v>
          </cell>
        </row>
        <row r="3284">
          <cell r="A3284">
            <v>13683</v>
          </cell>
          <cell r="B3284">
            <v>45238</v>
          </cell>
          <cell r="F3284">
            <v>1186</v>
          </cell>
        </row>
        <row r="3285">
          <cell r="A3285">
            <v>13684</v>
          </cell>
          <cell r="B3285">
            <v>45238</v>
          </cell>
          <cell r="F3285">
            <v>1186</v>
          </cell>
        </row>
        <row r="3286">
          <cell r="A3286">
            <v>13685</v>
          </cell>
          <cell r="B3286">
            <v>45238</v>
          </cell>
          <cell r="F3286">
            <v>1186</v>
          </cell>
        </row>
        <row r="3287">
          <cell r="A3287">
            <v>13686</v>
          </cell>
          <cell r="B3287">
            <v>45238</v>
          </cell>
          <cell r="F3287">
            <v>1186</v>
          </cell>
        </row>
        <row r="3288">
          <cell r="A3288">
            <v>13687</v>
          </cell>
          <cell r="B3288">
            <v>45238</v>
          </cell>
          <cell r="F3288">
            <v>1186</v>
          </cell>
        </row>
        <row r="3289">
          <cell r="A3289">
            <v>13688</v>
          </cell>
          <cell r="B3289">
            <v>45238</v>
          </cell>
          <cell r="F3289">
            <v>1186</v>
          </cell>
        </row>
        <row r="3290">
          <cell r="A3290">
            <v>13689</v>
          </cell>
          <cell r="B3290">
            <v>45238</v>
          </cell>
          <cell r="F3290">
            <v>1186</v>
          </cell>
        </row>
        <row r="3291">
          <cell r="A3291">
            <v>13690</v>
          </cell>
          <cell r="B3291">
            <v>45238</v>
          </cell>
          <cell r="F3291">
            <v>1186</v>
          </cell>
        </row>
        <row r="3292">
          <cell r="A3292">
            <v>13691</v>
          </cell>
          <cell r="B3292">
            <v>45238</v>
          </cell>
          <cell r="F3292">
            <v>1186</v>
          </cell>
        </row>
        <row r="3293">
          <cell r="A3293">
            <v>13692</v>
          </cell>
          <cell r="B3293">
            <v>45238</v>
          </cell>
          <cell r="F3293">
            <v>1186</v>
          </cell>
        </row>
        <row r="3294">
          <cell r="A3294">
            <v>13693</v>
          </cell>
          <cell r="B3294">
            <v>45238</v>
          </cell>
          <cell r="F3294">
            <v>1186</v>
          </cell>
        </row>
        <row r="3295">
          <cell r="A3295">
            <v>13694</v>
          </cell>
          <cell r="B3295">
            <v>45238</v>
          </cell>
          <cell r="F3295">
            <v>1186</v>
          </cell>
        </row>
        <row r="3296">
          <cell r="A3296">
            <v>13695</v>
          </cell>
          <cell r="B3296">
            <v>45238</v>
          </cell>
          <cell r="F3296">
            <v>1186</v>
          </cell>
        </row>
        <row r="3297">
          <cell r="A3297">
            <v>13696</v>
          </cell>
          <cell r="B3297">
            <v>45238</v>
          </cell>
          <cell r="F3297">
            <v>1186</v>
          </cell>
        </row>
        <row r="3298">
          <cell r="A3298">
            <v>13697</v>
          </cell>
          <cell r="B3298">
            <v>45238</v>
          </cell>
          <cell r="F3298">
            <v>1186</v>
          </cell>
        </row>
        <row r="3299">
          <cell r="A3299">
            <v>13698</v>
          </cell>
          <cell r="B3299">
            <v>45238</v>
          </cell>
          <cell r="F3299">
            <v>1186</v>
          </cell>
        </row>
        <row r="3300">
          <cell r="A3300">
            <v>13699</v>
          </cell>
          <cell r="B3300">
            <v>45238</v>
          </cell>
          <cell r="F3300">
            <v>1186</v>
          </cell>
        </row>
        <row r="3301">
          <cell r="A3301">
            <v>13700</v>
          </cell>
          <cell r="B3301">
            <v>45238</v>
          </cell>
          <cell r="F3301">
            <v>1186</v>
          </cell>
        </row>
        <row r="3302">
          <cell r="A3302">
            <v>13701</v>
          </cell>
          <cell r="B3302">
            <v>45238</v>
          </cell>
          <cell r="F3302">
            <v>1186</v>
          </cell>
        </row>
        <row r="3303">
          <cell r="A3303">
            <v>13702</v>
          </cell>
          <cell r="B3303">
            <v>45238</v>
          </cell>
          <cell r="F3303">
            <v>1186</v>
          </cell>
        </row>
        <row r="3304">
          <cell r="A3304">
            <v>13703</v>
          </cell>
          <cell r="B3304">
            <v>45238</v>
          </cell>
          <cell r="F3304">
            <v>1186</v>
          </cell>
        </row>
        <row r="3305">
          <cell r="A3305">
            <v>13704</v>
          </cell>
          <cell r="B3305">
            <v>45238</v>
          </cell>
          <cell r="F3305">
            <v>1186</v>
          </cell>
        </row>
        <row r="3306">
          <cell r="A3306">
            <v>13705</v>
          </cell>
          <cell r="B3306">
            <v>45238</v>
          </cell>
          <cell r="F3306">
            <v>1186</v>
          </cell>
        </row>
        <row r="3307">
          <cell r="A3307">
            <v>13706</v>
          </cell>
          <cell r="B3307">
            <v>45238</v>
          </cell>
          <cell r="F3307">
            <v>1186</v>
          </cell>
        </row>
        <row r="3308">
          <cell r="A3308">
            <v>13707</v>
          </cell>
          <cell r="B3308">
            <v>45238</v>
          </cell>
          <cell r="F3308">
            <v>1186</v>
          </cell>
        </row>
        <row r="3309">
          <cell r="A3309">
            <v>13708</v>
          </cell>
          <cell r="B3309">
            <v>45238</v>
          </cell>
          <cell r="F3309">
            <v>1186</v>
          </cell>
        </row>
        <row r="3310">
          <cell r="A3310">
            <v>13709</v>
          </cell>
          <cell r="B3310">
            <v>45238</v>
          </cell>
          <cell r="F3310">
            <v>1186</v>
          </cell>
        </row>
        <row r="3311">
          <cell r="A3311">
            <v>13710</v>
          </cell>
          <cell r="B3311">
            <v>45238</v>
          </cell>
          <cell r="F3311">
            <v>1186</v>
          </cell>
        </row>
        <row r="3312">
          <cell r="A3312">
            <v>13711</v>
          </cell>
          <cell r="B3312">
            <v>45238</v>
          </cell>
          <cell r="F3312">
            <v>1186</v>
          </cell>
        </row>
        <row r="3313">
          <cell r="A3313">
            <v>13712</v>
          </cell>
          <cell r="B3313">
            <v>45238</v>
          </cell>
          <cell r="F3313">
            <v>1186</v>
          </cell>
        </row>
        <row r="3314">
          <cell r="A3314">
            <v>13713</v>
          </cell>
          <cell r="B3314">
            <v>45238</v>
          </cell>
          <cell r="F3314">
            <v>1186</v>
          </cell>
        </row>
        <row r="3315">
          <cell r="A3315">
            <v>13714</v>
          </cell>
          <cell r="B3315">
            <v>45238</v>
          </cell>
          <cell r="F3315">
            <v>1186</v>
          </cell>
        </row>
        <row r="3316">
          <cell r="A3316">
            <v>13715</v>
          </cell>
          <cell r="B3316">
            <v>45238</v>
          </cell>
          <cell r="F3316">
            <v>1186</v>
          </cell>
        </row>
        <row r="3317">
          <cell r="A3317">
            <v>13716</v>
          </cell>
          <cell r="B3317">
            <v>45238</v>
          </cell>
          <cell r="F3317">
            <v>1186</v>
          </cell>
        </row>
        <row r="3318">
          <cell r="A3318">
            <v>13717</v>
          </cell>
          <cell r="B3318">
            <v>45238</v>
          </cell>
          <cell r="F3318">
            <v>1186</v>
          </cell>
        </row>
        <row r="3319">
          <cell r="A3319">
            <v>13718</v>
          </cell>
          <cell r="B3319">
            <v>45238</v>
          </cell>
          <cell r="F3319">
            <v>1186</v>
          </cell>
        </row>
        <row r="3320">
          <cell r="A3320">
            <v>13719</v>
          </cell>
          <cell r="B3320">
            <v>45238</v>
          </cell>
          <cell r="F3320">
            <v>1186</v>
          </cell>
        </row>
        <row r="3321">
          <cell r="A3321">
            <v>13720</v>
          </cell>
          <cell r="B3321">
            <v>45238</v>
          </cell>
          <cell r="F3321">
            <v>1186</v>
          </cell>
        </row>
        <row r="3322">
          <cell r="A3322">
            <v>13721</v>
          </cell>
          <cell r="B3322">
            <v>45238</v>
          </cell>
          <cell r="F3322">
            <v>1186</v>
          </cell>
        </row>
        <row r="3323">
          <cell r="A3323">
            <v>13722</v>
          </cell>
          <cell r="B3323">
            <v>45238</v>
          </cell>
          <cell r="F3323">
            <v>1186</v>
          </cell>
        </row>
        <row r="3324">
          <cell r="A3324">
            <v>13723</v>
          </cell>
          <cell r="B3324">
            <v>45238</v>
          </cell>
          <cell r="F3324">
            <v>1186</v>
          </cell>
        </row>
        <row r="3325">
          <cell r="A3325">
            <v>13724</v>
          </cell>
          <cell r="B3325">
            <v>45238</v>
          </cell>
          <cell r="F3325">
            <v>1186</v>
          </cell>
        </row>
        <row r="3326">
          <cell r="A3326">
            <v>13725</v>
          </cell>
          <cell r="B3326">
            <v>45238</v>
          </cell>
          <cell r="F3326">
            <v>1186</v>
          </cell>
        </row>
        <row r="3327">
          <cell r="A3327">
            <v>13726</v>
          </cell>
          <cell r="B3327">
            <v>45238</v>
          </cell>
          <cell r="F3327">
            <v>1186</v>
          </cell>
        </row>
        <row r="3328">
          <cell r="A3328">
            <v>13727</v>
          </cell>
          <cell r="B3328">
            <v>45238</v>
          </cell>
          <cell r="F3328">
            <v>1186</v>
          </cell>
        </row>
        <row r="3329">
          <cell r="A3329">
            <v>13728</v>
          </cell>
          <cell r="B3329">
            <v>45238</v>
          </cell>
          <cell r="F3329">
            <v>1186</v>
          </cell>
        </row>
        <row r="3330">
          <cell r="A3330">
            <v>13729</v>
          </cell>
          <cell r="B3330">
            <v>45238</v>
          </cell>
          <cell r="F3330">
            <v>1186</v>
          </cell>
        </row>
        <row r="3331">
          <cell r="A3331">
            <v>13730</v>
          </cell>
          <cell r="B3331">
            <v>45238</v>
          </cell>
          <cell r="F3331">
            <v>1186</v>
          </cell>
        </row>
        <row r="3332">
          <cell r="A3332">
            <v>13731</v>
          </cell>
          <cell r="B3332">
            <v>45238</v>
          </cell>
          <cell r="F3332">
            <v>1186</v>
          </cell>
        </row>
        <row r="3333">
          <cell r="A3333">
            <v>13732</v>
          </cell>
          <cell r="B3333">
            <v>45238</v>
          </cell>
          <cell r="F3333">
            <v>1186</v>
          </cell>
        </row>
        <row r="3334">
          <cell r="A3334">
            <v>13733</v>
          </cell>
          <cell r="B3334">
            <v>45238</v>
          </cell>
          <cell r="F3334">
            <v>1186</v>
          </cell>
        </row>
        <row r="3335">
          <cell r="A3335">
            <v>13734</v>
          </cell>
          <cell r="B3335">
            <v>45238</v>
          </cell>
          <cell r="F3335">
            <v>1186</v>
          </cell>
        </row>
        <row r="3336">
          <cell r="A3336">
            <v>13735</v>
          </cell>
          <cell r="B3336">
            <v>45238</v>
          </cell>
          <cell r="F3336">
            <v>1186</v>
          </cell>
        </row>
        <row r="3337">
          <cell r="A3337">
            <v>13736</v>
          </cell>
          <cell r="B3337">
            <v>45238</v>
          </cell>
          <cell r="F3337">
            <v>1186</v>
          </cell>
        </row>
        <row r="3338">
          <cell r="A3338">
            <v>13737</v>
          </cell>
          <cell r="B3338">
            <v>45238</v>
          </cell>
          <cell r="F3338">
            <v>1186</v>
          </cell>
        </row>
        <row r="3339">
          <cell r="A3339">
            <v>13738</v>
          </cell>
          <cell r="B3339">
            <v>45238</v>
          </cell>
          <cell r="F3339">
            <v>1186</v>
          </cell>
        </row>
        <row r="3340">
          <cell r="A3340">
            <v>13739</v>
          </cell>
          <cell r="B3340">
            <v>45238</v>
          </cell>
          <cell r="F3340">
            <v>1186</v>
          </cell>
        </row>
        <row r="3341">
          <cell r="A3341">
            <v>13740</v>
          </cell>
          <cell r="B3341">
            <v>45238</v>
          </cell>
          <cell r="F3341">
            <v>1186</v>
          </cell>
        </row>
        <row r="3342">
          <cell r="A3342">
            <v>13741</v>
          </cell>
          <cell r="B3342">
            <v>45238</v>
          </cell>
          <cell r="F3342">
            <v>1186</v>
          </cell>
        </row>
        <row r="3343">
          <cell r="A3343">
            <v>13742</v>
          </cell>
          <cell r="B3343">
            <v>45238</v>
          </cell>
          <cell r="F3343">
            <v>1186</v>
          </cell>
        </row>
        <row r="3344">
          <cell r="A3344">
            <v>13743</v>
          </cell>
          <cell r="B3344">
            <v>45238</v>
          </cell>
          <cell r="F3344">
            <v>1186</v>
          </cell>
        </row>
        <row r="3345">
          <cell r="A3345">
            <v>13744</v>
          </cell>
          <cell r="B3345">
            <v>45238</v>
          </cell>
          <cell r="F3345">
            <v>1186</v>
          </cell>
        </row>
        <row r="3346">
          <cell r="A3346">
            <v>13745</v>
          </cell>
          <cell r="B3346">
            <v>45238</v>
          </cell>
          <cell r="F3346">
            <v>1186</v>
          </cell>
        </row>
        <row r="3347">
          <cell r="A3347">
            <v>13746</v>
          </cell>
          <cell r="B3347">
            <v>45238</v>
          </cell>
          <cell r="F3347">
            <v>1186</v>
          </cell>
        </row>
        <row r="3348">
          <cell r="A3348">
            <v>13747</v>
          </cell>
          <cell r="B3348">
            <v>45238</v>
          </cell>
          <cell r="F3348">
            <v>1186</v>
          </cell>
        </row>
        <row r="3349">
          <cell r="A3349">
            <v>13748</v>
          </cell>
          <cell r="B3349">
            <v>45238</v>
          </cell>
          <cell r="F3349">
            <v>1186</v>
          </cell>
        </row>
        <row r="3350">
          <cell r="A3350">
            <v>13749</v>
          </cell>
          <cell r="B3350">
            <v>45238</v>
          </cell>
          <cell r="F3350">
            <v>1186</v>
          </cell>
        </row>
        <row r="3351">
          <cell r="A3351">
            <v>13750</v>
          </cell>
          <cell r="B3351">
            <v>45238</v>
          </cell>
          <cell r="F3351">
            <v>1186</v>
          </cell>
        </row>
        <row r="3352">
          <cell r="A3352">
            <v>13751</v>
          </cell>
          <cell r="B3352">
            <v>45238</v>
          </cell>
          <cell r="F3352">
            <v>1186</v>
          </cell>
        </row>
        <row r="3353">
          <cell r="A3353">
            <v>13752</v>
          </cell>
          <cell r="B3353">
            <v>45238</v>
          </cell>
          <cell r="F3353">
            <v>1186</v>
          </cell>
        </row>
        <row r="3354">
          <cell r="A3354">
            <v>13753</v>
          </cell>
          <cell r="B3354">
            <v>45238</v>
          </cell>
          <cell r="F3354">
            <v>1186</v>
          </cell>
        </row>
        <row r="3355">
          <cell r="A3355">
            <v>13754</v>
          </cell>
          <cell r="B3355">
            <v>45238</v>
          </cell>
          <cell r="F3355">
            <v>1186</v>
          </cell>
        </row>
        <row r="3356">
          <cell r="A3356">
            <v>13755</v>
          </cell>
          <cell r="B3356">
            <v>45238</v>
          </cell>
          <cell r="F3356">
            <v>1186</v>
          </cell>
        </row>
        <row r="3357">
          <cell r="A3357">
            <v>13756</v>
          </cell>
          <cell r="B3357">
            <v>45238</v>
          </cell>
          <cell r="F3357">
            <v>1186</v>
          </cell>
        </row>
        <row r="3358">
          <cell r="A3358">
            <v>13757</v>
          </cell>
          <cell r="B3358">
            <v>45238</v>
          </cell>
          <cell r="F3358">
            <v>1186</v>
          </cell>
        </row>
        <row r="3359">
          <cell r="A3359">
            <v>13758</v>
          </cell>
          <cell r="B3359">
            <v>45238</v>
          </cell>
          <cell r="F3359">
            <v>1186</v>
          </cell>
        </row>
        <row r="3360">
          <cell r="A3360">
            <v>13759</v>
          </cell>
          <cell r="B3360">
            <v>45238</v>
          </cell>
          <cell r="F3360">
            <v>1186</v>
          </cell>
        </row>
        <row r="3361">
          <cell r="A3361">
            <v>13760</v>
          </cell>
          <cell r="B3361">
            <v>45238</v>
          </cell>
          <cell r="F3361">
            <v>1186</v>
          </cell>
        </row>
        <row r="3362">
          <cell r="A3362">
            <v>13761</v>
          </cell>
          <cell r="B3362">
            <v>45238</v>
          </cell>
          <cell r="F3362">
            <v>1186</v>
          </cell>
        </row>
        <row r="3363">
          <cell r="A3363">
            <v>13762</v>
          </cell>
          <cell r="B3363">
            <v>45238</v>
          </cell>
          <cell r="F3363">
            <v>1186</v>
          </cell>
        </row>
        <row r="3364">
          <cell r="A3364">
            <v>13763</v>
          </cell>
          <cell r="B3364">
            <v>45238</v>
          </cell>
          <cell r="F3364">
            <v>1186</v>
          </cell>
        </row>
        <row r="3365">
          <cell r="A3365">
            <v>13764</v>
          </cell>
          <cell r="B3365">
            <v>45238</v>
          </cell>
          <cell r="F3365">
            <v>1186</v>
          </cell>
        </row>
        <row r="3366">
          <cell r="A3366">
            <v>13765</v>
          </cell>
          <cell r="B3366">
            <v>45238</v>
          </cell>
          <cell r="F3366">
            <v>1186</v>
          </cell>
        </row>
        <row r="3367">
          <cell r="A3367">
            <v>13766</v>
          </cell>
          <cell r="B3367">
            <v>45238</v>
          </cell>
          <cell r="F3367">
            <v>1186</v>
          </cell>
        </row>
        <row r="3368">
          <cell r="A3368">
            <v>13767</v>
          </cell>
          <cell r="B3368">
            <v>45238</v>
          </cell>
          <cell r="F3368">
            <v>1186</v>
          </cell>
        </row>
        <row r="3369">
          <cell r="A3369">
            <v>13768</v>
          </cell>
          <cell r="B3369">
            <v>45238</v>
          </cell>
          <cell r="F3369">
            <v>1186</v>
          </cell>
        </row>
        <row r="3370">
          <cell r="A3370">
            <v>13769</v>
          </cell>
          <cell r="B3370">
            <v>45238</v>
          </cell>
          <cell r="F3370">
            <v>1186</v>
          </cell>
        </row>
        <row r="3371">
          <cell r="A3371">
            <v>13770</v>
          </cell>
          <cell r="B3371">
            <v>45238</v>
          </cell>
          <cell r="F3371">
            <v>1186</v>
          </cell>
        </row>
        <row r="3372">
          <cell r="A3372">
            <v>13771</v>
          </cell>
          <cell r="B3372">
            <v>45238</v>
          </cell>
          <cell r="F3372">
            <v>1186</v>
          </cell>
        </row>
        <row r="3373">
          <cell r="A3373">
            <v>13772</v>
          </cell>
          <cell r="B3373">
            <v>45238</v>
          </cell>
          <cell r="F3373">
            <v>1186</v>
          </cell>
        </row>
        <row r="3374">
          <cell r="A3374">
            <v>13773</v>
          </cell>
          <cell r="B3374">
            <v>45238</v>
          </cell>
          <cell r="F3374">
            <v>1186</v>
          </cell>
        </row>
        <row r="3375">
          <cell r="A3375">
            <v>13774</v>
          </cell>
          <cell r="B3375">
            <v>45238</v>
          </cell>
          <cell r="F3375">
            <v>1186</v>
          </cell>
        </row>
        <row r="3376">
          <cell r="A3376">
            <v>13775</v>
          </cell>
          <cell r="B3376">
            <v>45238</v>
          </cell>
          <cell r="F3376">
            <v>1186</v>
          </cell>
        </row>
        <row r="3377">
          <cell r="A3377">
            <v>13776</v>
          </cell>
          <cell r="B3377">
            <v>45238</v>
          </cell>
          <cell r="F3377">
            <v>1186</v>
          </cell>
        </row>
        <row r="3378">
          <cell r="A3378">
            <v>13777</v>
          </cell>
          <cell r="B3378">
            <v>45238</v>
          </cell>
          <cell r="F3378">
            <v>1186</v>
          </cell>
        </row>
        <row r="3379">
          <cell r="A3379">
            <v>13778</v>
          </cell>
          <cell r="B3379">
            <v>45238</v>
          </cell>
          <cell r="F3379">
            <v>1186</v>
          </cell>
        </row>
        <row r="3380">
          <cell r="A3380">
            <v>13779</v>
          </cell>
          <cell r="B3380">
            <v>45238</v>
          </cell>
          <cell r="F3380">
            <v>1186</v>
          </cell>
        </row>
        <row r="3381">
          <cell r="A3381">
            <v>13780</v>
          </cell>
          <cell r="B3381">
            <v>45238</v>
          </cell>
          <cell r="F3381">
            <v>1186</v>
          </cell>
        </row>
        <row r="3382">
          <cell r="A3382">
            <v>13781</v>
          </cell>
          <cell r="B3382">
            <v>45238</v>
          </cell>
          <cell r="F3382">
            <v>1186</v>
          </cell>
        </row>
        <row r="3383">
          <cell r="A3383">
            <v>13782</v>
          </cell>
          <cell r="B3383">
            <v>45238</v>
          </cell>
          <cell r="F3383">
            <v>1186</v>
          </cell>
        </row>
        <row r="3384">
          <cell r="A3384">
            <v>13783</v>
          </cell>
          <cell r="B3384">
            <v>45238</v>
          </cell>
          <cell r="F3384">
            <v>1186</v>
          </cell>
        </row>
        <row r="3385">
          <cell r="A3385">
            <v>13784</v>
          </cell>
          <cell r="B3385">
            <v>45238</v>
          </cell>
          <cell r="F3385">
            <v>1186</v>
          </cell>
        </row>
        <row r="3386">
          <cell r="A3386">
            <v>13785</v>
          </cell>
          <cell r="B3386">
            <v>45238</v>
          </cell>
          <cell r="F3386">
            <v>1186</v>
          </cell>
        </row>
        <row r="3387">
          <cell r="A3387">
            <v>13786</v>
          </cell>
          <cell r="B3387">
            <v>45238</v>
          </cell>
          <cell r="F3387">
            <v>1186</v>
          </cell>
        </row>
        <row r="3388">
          <cell r="A3388">
            <v>13787</v>
          </cell>
          <cell r="B3388">
            <v>45238</v>
          </cell>
          <cell r="F3388">
            <v>1186</v>
          </cell>
        </row>
        <row r="3389">
          <cell r="A3389">
            <v>13788</v>
          </cell>
          <cell r="B3389">
            <v>45238</v>
          </cell>
          <cell r="F3389">
            <v>1186</v>
          </cell>
        </row>
        <row r="3390">
          <cell r="A3390">
            <v>13789</v>
          </cell>
          <cell r="B3390">
            <v>45238</v>
          </cell>
          <cell r="F3390">
            <v>1186</v>
          </cell>
        </row>
        <row r="3391">
          <cell r="A3391">
            <v>13790</v>
          </cell>
          <cell r="B3391">
            <v>45238</v>
          </cell>
          <cell r="F3391">
            <v>1186</v>
          </cell>
        </row>
        <row r="3392">
          <cell r="A3392">
            <v>13791</v>
          </cell>
          <cell r="B3392">
            <v>45238</v>
          </cell>
          <cell r="F3392">
            <v>1186</v>
          </cell>
        </row>
        <row r="3393">
          <cell r="A3393">
            <v>13792</v>
          </cell>
          <cell r="B3393">
            <v>45238</v>
          </cell>
          <cell r="F3393">
            <v>1186</v>
          </cell>
        </row>
        <row r="3394">
          <cell r="A3394">
            <v>13793</v>
          </cell>
          <cell r="B3394">
            <v>45238</v>
          </cell>
          <cell r="F3394">
            <v>1186</v>
          </cell>
        </row>
        <row r="3395">
          <cell r="A3395">
            <v>13794</v>
          </cell>
          <cell r="B3395">
            <v>45238</v>
          </cell>
          <cell r="F3395">
            <v>1186</v>
          </cell>
        </row>
        <row r="3396">
          <cell r="A3396">
            <v>13795</v>
          </cell>
          <cell r="B3396">
            <v>45238</v>
          </cell>
          <cell r="F3396">
            <v>1186</v>
          </cell>
        </row>
        <row r="3397">
          <cell r="A3397">
            <v>13796</v>
          </cell>
          <cell r="B3397">
            <v>45238</v>
          </cell>
          <cell r="F3397">
            <v>1186</v>
          </cell>
        </row>
        <row r="3398">
          <cell r="A3398">
            <v>13797</v>
          </cell>
          <cell r="B3398">
            <v>45238</v>
          </cell>
          <cell r="F3398">
            <v>1186</v>
          </cell>
        </row>
        <row r="3399">
          <cell r="A3399">
            <v>13798</v>
          </cell>
          <cell r="B3399">
            <v>45238</v>
          </cell>
          <cell r="F3399">
            <v>1186</v>
          </cell>
        </row>
        <row r="3400">
          <cell r="A3400">
            <v>13799</v>
          </cell>
          <cell r="B3400">
            <v>45238</v>
          </cell>
          <cell r="F3400">
            <v>1186</v>
          </cell>
        </row>
        <row r="3401">
          <cell r="A3401">
            <v>13800</v>
          </cell>
          <cell r="B3401">
            <v>45238</v>
          </cell>
          <cell r="F3401">
            <v>1186</v>
          </cell>
        </row>
        <row r="3402">
          <cell r="A3402">
            <v>13801</v>
          </cell>
          <cell r="B3402">
            <v>45238</v>
          </cell>
          <cell r="F3402">
            <v>1186</v>
          </cell>
        </row>
        <row r="3403">
          <cell r="A3403">
            <v>13802</v>
          </cell>
          <cell r="B3403">
            <v>45238</v>
          </cell>
          <cell r="F3403">
            <v>1186</v>
          </cell>
        </row>
        <row r="3404">
          <cell r="A3404">
            <v>13803</v>
          </cell>
          <cell r="B3404">
            <v>45238</v>
          </cell>
          <cell r="F3404">
            <v>1186</v>
          </cell>
        </row>
        <row r="3405">
          <cell r="A3405">
            <v>13804</v>
          </cell>
          <cell r="B3405">
            <v>45238</v>
          </cell>
          <cell r="F3405">
            <v>1186</v>
          </cell>
        </row>
        <row r="3406">
          <cell r="A3406">
            <v>13805</v>
          </cell>
          <cell r="B3406">
            <v>45238</v>
          </cell>
          <cell r="F3406">
            <v>1186</v>
          </cell>
        </row>
        <row r="3407">
          <cell r="A3407">
            <v>13806</v>
          </cell>
          <cell r="B3407">
            <v>45238</v>
          </cell>
          <cell r="F3407">
            <v>1186</v>
          </cell>
        </row>
        <row r="3408">
          <cell r="A3408">
            <v>13807</v>
          </cell>
          <cell r="B3408">
            <v>45238</v>
          </cell>
          <cell r="F3408">
            <v>1186</v>
          </cell>
        </row>
        <row r="3409">
          <cell r="A3409">
            <v>13808</v>
          </cell>
          <cell r="B3409">
            <v>45238</v>
          </cell>
          <cell r="F3409">
            <v>1186</v>
          </cell>
        </row>
        <row r="3410">
          <cell r="A3410">
            <v>13809</v>
          </cell>
          <cell r="B3410">
            <v>45238</v>
          </cell>
          <cell r="F3410">
            <v>1186</v>
          </cell>
        </row>
        <row r="3411">
          <cell r="A3411">
            <v>13810</v>
          </cell>
          <cell r="B3411">
            <v>45238</v>
          </cell>
          <cell r="F3411">
            <v>1186</v>
          </cell>
        </row>
        <row r="3412">
          <cell r="A3412">
            <v>13811</v>
          </cell>
          <cell r="B3412">
            <v>45238</v>
          </cell>
          <cell r="F3412">
            <v>1186</v>
          </cell>
        </row>
        <row r="3413">
          <cell r="A3413">
            <v>13812</v>
          </cell>
          <cell r="B3413">
            <v>45238</v>
          </cell>
          <cell r="F3413">
            <v>1186</v>
          </cell>
        </row>
        <row r="3414">
          <cell r="A3414">
            <v>13813</v>
          </cell>
          <cell r="B3414">
            <v>45238</v>
          </cell>
          <cell r="F3414">
            <v>1186</v>
          </cell>
        </row>
        <row r="3415">
          <cell r="A3415">
            <v>13814</v>
          </cell>
          <cell r="B3415">
            <v>45238</v>
          </cell>
          <cell r="F3415">
            <v>1186</v>
          </cell>
        </row>
        <row r="3416">
          <cell r="A3416">
            <v>13815</v>
          </cell>
          <cell r="B3416">
            <v>45238</v>
          </cell>
          <cell r="F3416">
            <v>1186</v>
          </cell>
        </row>
        <row r="3417">
          <cell r="A3417">
            <v>13816</v>
          </cell>
          <cell r="B3417">
            <v>45238</v>
          </cell>
          <cell r="F3417">
            <v>1186</v>
          </cell>
        </row>
        <row r="3418">
          <cell r="A3418">
            <v>13817</v>
          </cell>
          <cell r="B3418">
            <v>45238</v>
          </cell>
          <cell r="F3418">
            <v>1186</v>
          </cell>
        </row>
        <row r="3419">
          <cell r="A3419">
            <v>13818</v>
          </cell>
          <cell r="B3419">
            <v>45238</v>
          </cell>
          <cell r="F3419">
            <v>1186</v>
          </cell>
        </row>
        <row r="3420">
          <cell r="A3420">
            <v>13819</v>
          </cell>
          <cell r="B3420">
            <v>45238</v>
          </cell>
          <cell r="F3420">
            <v>1186</v>
          </cell>
        </row>
        <row r="3421">
          <cell r="A3421">
            <v>13820</v>
          </cell>
          <cell r="B3421">
            <v>45238</v>
          </cell>
          <cell r="F3421">
            <v>1186</v>
          </cell>
        </row>
        <row r="3422">
          <cell r="A3422">
            <v>13821</v>
          </cell>
          <cell r="B3422">
            <v>45238</v>
          </cell>
          <cell r="F3422">
            <v>1186</v>
          </cell>
        </row>
        <row r="3423">
          <cell r="A3423">
            <v>13822</v>
          </cell>
          <cell r="B3423">
            <v>45238</v>
          </cell>
          <cell r="F3423">
            <v>1186</v>
          </cell>
        </row>
        <row r="3424">
          <cell r="A3424">
            <v>13823</v>
          </cell>
          <cell r="B3424">
            <v>45238</v>
          </cell>
          <cell r="F3424">
            <v>1186</v>
          </cell>
        </row>
        <row r="3425">
          <cell r="A3425">
            <v>13824</v>
          </cell>
          <cell r="B3425">
            <v>45238</v>
          </cell>
          <cell r="F3425">
            <v>1186</v>
          </cell>
        </row>
        <row r="3426">
          <cell r="A3426">
            <v>13825</v>
          </cell>
          <cell r="B3426">
            <v>45238</v>
          </cell>
          <cell r="F3426">
            <v>1186</v>
          </cell>
        </row>
        <row r="3427">
          <cell r="A3427">
            <v>13826</v>
          </cell>
          <cell r="B3427">
            <v>45238</v>
          </cell>
          <cell r="F3427">
            <v>1186</v>
          </cell>
        </row>
        <row r="3428">
          <cell r="A3428">
            <v>13827</v>
          </cell>
          <cell r="B3428">
            <v>45238</v>
          </cell>
          <cell r="F3428">
            <v>1186</v>
          </cell>
        </row>
        <row r="3429">
          <cell r="A3429">
            <v>13828</v>
          </cell>
          <cell r="B3429">
            <v>45238</v>
          </cell>
          <cell r="F3429">
            <v>1186</v>
          </cell>
        </row>
        <row r="3430">
          <cell r="A3430">
            <v>13829</v>
          </cell>
          <cell r="B3430">
            <v>45238</v>
          </cell>
          <cell r="F3430">
            <v>1186</v>
          </cell>
        </row>
        <row r="3431">
          <cell r="A3431">
            <v>13830</v>
          </cell>
          <cell r="B3431">
            <v>45238</v>
          </cell>
          <cell r="F3431">
            <v>1186</v>
          </cell>
        </row>
        <row r="3432">
          <cell r="A3432">
            <v>13831</v>
          </cell>
          <cell r="B3432">
            <v>45238</v>
          </cell>
          <cell r="F3432">
            <v>1186</v>
          </cell>
        </row>
        <row r="3433">
          <cell r="A3433">
            <v>13832</v>
          </cell>
          <cell r="B3433">
            <v>45238</v>
          </cell>
          <cell r="F3433">
            <v>1186</v>
          </cell>
        </row>
        <row r="3434">
          <cell r="A3434">
            <v>13833</v>
          </cell>
          <cell r="B3434">
            <v>45238</v>
          </cell>
          <cell r="F3434">
            <v>1186</v>
          </cell>
        </row>
        <row r="3435">
          <cell r="A3435">
            <v>13834</v>
          </cell>
          <cell r="B3435">
            <v>45238</v>
          </cell>
          <cell r="F3435">
            <v>1186</v>
          </cell>
        </row>
        <row r="3436">
          <cell r="A3436">
            <v>13835</v>
          </cell>
          <cell r="B3436">
            <v>45238</v>
          </cell>
          <cell r="F3436">
            <v>1186</v>
          </cell>
        </row>
        <row r="3437">
          <cell r="A3437">
            <v>13836</v>
          </cell>
          <cell r="B3437">
            <v>45238</v>
          </cell>
          <cell r="F3437">
            <v>1186</v>
          </cell>
        </row>
        <row r="3438">
          <cell r="A3438">
            <v>13837</v>
          </cell>
          <cell r="B3438">
            <v>45238</v>
          </cell>
          <cell r="F3438">
            <v>1186</v>
          </cell>
        </row>
        <row r="3439">
          <cell r="A3439">
            <v>13838</v>
          </cell>
          <cell r="B3439">
            <v>45238</v>
          </cell>
          <cell r="F3439">
            <v>1186</v>
          </cell>
        </row>
        <row r="3440">
          <cell r="A3440">
            <v>13839</v>
          </cell>
          <cell r="B3440">
            <v>45238</v>
          </cell>
          <cell r="F3440">
            <v>1186</v>
          </cell>
        </row>
        <row r="3441">
          <cell r="A3441">
            <v>13840</v>
          </cell>
          <cell r="B3441">
            <v>45238</v>
          </cell>
          <cell r="F3441">
            <v>1186</v>
          </cell>
        </row>
        <row r="3442">
          <cell r="A3442">
            <v>13841</v>
          </cell>
          <cell r="B3442">
            <v>45238</v>
          </cell>
          <cell r="F3442">
            <v>1186</v>
          </cell>
        </row>
        <row r="3443">
          <cell r="A3443">
            <v>13842</v>
          </cell>
          <cell r="B3443">
            <v>45238</v>
          </cell>
          <cell r="F3443">
            <v>1186</v>
          </cell>
        </row>
        <row r="3444">
          <cell r="A3444">
            <v>13843</v>
          </cell>
          <cell r="B3444">
            <v>45238</v>
          </cell>
          <cell r="F3444">
            <v>1186</v>
          </cell>
        </row>
        <row r="3445">
          <cell r="A3445">
            <v>13844</v>
          </cell>
          <cell r="B3445">
            <v>45238</v>
          </cell>
          <cell r="F3445">
            <v>1186</v>
          </cell>
        </row>
        <row r="3446">
          <cell r="A3446">
            <v>14469</v>
          </cell>
          <cell r="B3446">
            <v>45245</v>
          </cell>
          <cell r="F3446">
            <v>1283</v>
          </cell>
        </row>
        <row r="3447">
          <cell r="A3447">
            <v>14470</v>
          </cell>
          <cell r="B3447">
            <v>45245</v>
          </cell>
          <cell r="F3447">
            <v>1283</v>
          </cell>
        </row>
        <row r="3448">
          <cell r="A3448">
            <v>14471</v>
          </cell>
          <cell r="B3448">
            <v>45245</v>
          </cell>
          <cell r="F3448">
            <v>1283</v>
          </cell>
        </row>
        <row r="3449">
          <cell r="A3449">
            <v>14472</v>
          </cell>
          <cell r="B3449">
            <v>45245</v>
          </cell>
          <cell r="F3449">
            <v>1283</v>
          </cell>
        </row>
        <row r="3450">
          <cell r="A3450">
            <v>14473</v>
          </cell>
          <cell r="B3450">
            <v>45245</v>
          </cell>
          <cell r="F3450">
            <v>1283</v>
          </cell>
        </row>
        <row r="3451">
          <cell r="A3451">
            <v>14474</v>
          </cell>
          <cell r="B3451">
            <v>45245</v>
          </cell>
          <cell r="F3451">
            <v>1283</v>
          </cell>
        </row>
        <row r="3452">
          <cell r="A3452">
            <v>14475</v>
          </cell>
          <cell r="B3452">
            <v>45245</v>
          </cell>
          <cell r="F3452">
            <v>1283</v>
          </cell>
        </row>
        <row r="3453">
          <cell r="A3453">
            <v>14476</v>
          </cell>
          <cell r="B3453">
            <v>45245</v>
          </cell>
          <cell r="F3453">
            <v>1283</v>
          </cell>
        </row>
        <row r="3454">
          <cell r="A3454">
            <v>14477</v>
          </cell>
          <cell r="B3454">
            <v>45245</v>
          </cell>
          <cell r="F3454">
            <v>1283</v>
          </cell>
        </row>
        <row r="3455">
          <cell r="A3455">
            <v>14478</v>
          </cell>
          <cell r="B3455">
            <v>45245</v>
          </cell>
          <cell r="F3455">
            <v>1283</v>
          </cell>
        </row>
        <row r="3456">
          <cell r="A3456">
            <v>14479</v>
          </cell>
          <cell r="B3456">
            <v>45245</v>
          </cell>
          <cell r="F3456">
            <v>1283</v>
          </cell>
        </row>
        <row r="3457">
          <cell r="A3457">
            <v>14480</v>
          </cell>
          <cell r="B3457">
            <v>45245</v>
          </cell>
          <cell r="F3457">
            <v>1283</v>
          </cell>
        </row>
        <row r="3458">
          <cell r="A3458">
            <v>14481</v>
          </cell>
          <cell r="B3458">
            <v>45245</v>
          </cell>
          <cell r="F3458">
            <v>1283</v>
          </cell>
        </row>
        <row r="3459">
          <cell r="A3459">
            <v>14482</v>
          </cell>
          <cell r="B3459">
            <v>45245</v>
          </cell>
          <cell r="F3459">
            <v>1283</v>
          </cell>
        </row>
        <row r="3460">
          <cell r="A3460">
            <v>14483</v>
          </cell>
          <cell r="B3460">
            <v>45245</v>
          </cell>
          <cell r="F3460">
            <v>1283</v>
          </cell>
        </row>
        <row r="3461">
          <cell r="A3461">
            <v>14484</v>
          </cell>
          <cell r="B3461">
            <v>45245</v>
          </cell>
          <cell r="F3461">
            <v>1283</v>
          </cell>
        </row>
        <row r="3462">
          <cell r="A3462">
            <v>14485</v>
          </cell>
          <cell r="B3462">
            <v>45245</v>
          </cell>
          <cell r="F3462">
            <v>1283</v>
          </cell>
        </row>
        <row r="3463">
          <cell r="A3463">
            <v>14486</v>
          </cell>
          <cell r="B3463">
            <v>45245</v>
          </cell>
          <cell r="F3463">
            <v>1283</v>
          </cell>
        </row>
        <row r="3464">
          <cell r="A3464">
            <v>14487</v>
          </cell>
          <cell r="B3464">
            <v>45245</v>
          </cell>
          <cell r="F3464">
            <v>1283</v>
          </cell>
        </row>
        <row r="3465">
          <cell r="A3465">
            <v>14488</v>
          </cell>
          <cell r="B3465">
            <v>45245</v>
          </cell>
          <cell r="F3465">
            <v>1283</v>
          </cell>
        </row>
        <row r="3466">
          <cell r="A3466">
            <v>14489</v>
          </cell>
          <cell r="B3466">
            <v>45245</v>
          </cell>
          <cell r="F3466">
            <v>1283</v>
          </cell>
        </row>
        <row r="3467">
          <cell r="A3467">
            <v>14490</v>
          </cell>
          <cell r="B3467">
            <v>45245</v>
          </cell>
          <cell r="F3467">
            <v>1283</v>
          </cell>
        </row>
        <row r="3468">
          <cell r="A3468">
            <v>14491</v>
          </cell>
          <cell r="B3468">
            <v>45245</v>
          </cell>
          <cell r="F3468">
            <v>1283</v>
          </cell>
        </row>
        <row r="3469">
          <cell r="A3469">
            <v>14492</v>
          </cell>
          <cell r="B3469">
            <v>45245</v>
          </cell>
          <cell r="F3469">
            <v>1283</v>
          </cell>
        </row>
        <row r="3470">
          <cell r="A3470">
            <v>14493</v>
          </cell>
          <cell r="B3470">
            <v>45245</v>
          </cell>
          <cell r="F3470">
            <v>1283</v>
          </cell>
        </row>
        <row r="3471">
          <cell r="A3471">
            <v>14494</v>
          </cell>
          <cell r="B3471">
            <v>45245</v>
          </cell>
          <cell r="F3471">
            <v>1283</v>
          </cell>
        </row>
        <row r="3472">
          <cell r="A3472">
            <v>14495</v>
          </cell>
          <cell r="B3472">
            <v>45245</v>
          </cell>
          <cell r="F3472">
            <v>1283</v>
          </cell>
        </row>
        <row r="3473">
          <cell r="A3473">
            <v>14496</v>
          </cell>
          <cell r="B3473">
            <v>45245</v>
          </cell>
          <cell r="F3473">
            <v>1283</v>
          </cell>
        </row>
        <row r="3474">
          <cell r="A3474">
            <v>14497</v>
          </cell>
          <cell r="B3474">
            <v>45245</v>
          </cell>
          <cell r="F3474">
            <v>1283</v>
          </cell>
        </row>
        <row r="3475">
          <cell r="A3475">
            <v>14498</v>
          </cell>
          <cell r="B3475">
            <v>45245</v>
          </cell>
          <cell r="F3475">
            <v>1283</v>
          </cell>
        </row>
        <row r="3476">
          <cell r="A3476">
            <v>14499</v>
          </cell>
          <cell r="B3476">
            <v>45245</v>
          </cell>
          <cell r="F3476">
            <v>1283</v>
          </cell>
        </row>
        <row r="3477">
          <cell r="A3477">
            <v>14500</v>
          </cell>
          <cell r="B3477">
            <v>45245</v>
          </cell>
          <cell r="F3477">
            <v>1283</v>
          </cell>
        </row>
        <row r="3478">
          <cell r="A3478">
            <v>14501</v>
          </cell>
          <cell r="B3478">
            <v>45245</v>
          </cell>
          <cell r="F3478">
            <v>1283</v>
          </cell>
        </row>
        <row r="3479">
          <cell r="A3479">
            <v>14502</v>
          </cell>
          <cell r="B3479">
            <v>45245</v>
          </cell>
          <cell r="F3479">
            <v>1283</v>
          </cell>
        </row>
        <row r="3480">
          <cell r="A3480">
            <v>14503</v>
          </cell>
          <cell r="B3480">
            <v>45245</v>
          </cell>
          <cell r="F3480">
            <v>1283</v>
          </cell>
        </row>
        <row r="3481">
          <cell r="A3481">
            <v>14504</v>
          </cell>
          <cell r="B3481">
            <v>45245</v>
          </cell>
          <cell r="F3481">
            <v>1283</v>
          </cell>
        </row>
        <row r="3482">
          <cell r="A3482">
            <v>14505</v>
          </cell>
          <cell r="B3482">
            <v>45245</v>
          </cell>
          <cell r="F3482">
            <v>1283</v>
          </cell>
        </row>
        <row r="3483">
          <cell r="A3483">
            <v>14506</v>
          </cell>
          <cell r="B3483">
            <v>45245</v>
          </cell>
          <cell r="F3483">
            <v>1283</v>
          </cell>
        </row>
        <row r="3484">
          <cell r="A3484">
            <v>14507</v>
          </cell>
          <cell r="B3484">
            <v>45245</v>
          </cell>
          <cell r="F3484">
            <v>1283</v>
          </cell>
        </row>
        <row r="3485">
          <cell r="A3485">
            <v>14508</v>
          </cell>
          <cell r="B3485">
            <v>45245</v>
          </cell>
          <cell r="F3485">
            <v>1283</v>
          </cell>
        </row>
        <row r="3486">
          <cell r="A3486">
            <v>14509</v>
          </cell>
          <cell r="B3486">
            <v>45245</v>
          </cell>
          <cell r="F3486">
            <v>1283</v>
          </cell>
        </row>
        <row r="3487">
          <cell r="A3487">
            <v>14510</v>
          </cell>
          <cell r="B3487">
            <v>45245</v>
          </cell>
          <cell r="F3487">
            <v>1283</v>
          </cell>
        </row>
        <row r="3488">
          <cell r="A3488">
            <v>14511</v>
          </cell>
          <cell r="B3488">
            <v>45245</v>
          </cell>
          <cell r="F3488">
            <v>1283</v>
          </cell>
        </row>
        <row r="3489">
          <cell r="A3489">
            <v>14512</v>
          </cell>
          <cell r="B3489">
            <v>45245</v>
          </cell>
          <cell r="F3489">
            <v>1283</v>
          </cell>
        </row>
        <row r="3490">
          <cell r="A3490">
            <v>14513</v>
          </cell>
          <cell r="B3490">
            <v>45245</v>
          </cell>
          <cell r="F3490">
            <v>1283</v>
          </cell>
        </row>
        <row r="3491">
          <cell r="A3491">
            <v>14514</v>
          </cell>
          <cell r="B3491">
            <v>45245</v>
          </cell>
          <cell r="F3491">
            <v>1283</v>
          </cell>
        </row>
        <row r="3492">
          <cell r="A3492">
            <v>14515</v>
          </cell>
          <cell r="B3492">
            <v>45245</v>
          </cell>
          <cell r="F3492">
            <v>1283</v>
          </cell>
        </row>
        <row r="3493">
          <cell r="A3493">
            <v>14516</v>
          </cell>
          <cell r="B3493">
            <v>45245</v>
          </cell>
          <cell r="F3493">
            <v>1283</v>
          </cell>
        </row>
        <row r="3494">
          <cell r="A3494">
            <v>14517</v>
          </cell>
          <cell r="B3494">
            <v>45245</v>
          </cell>
          <cell r="F3494">
            <v>1283</v>
          </cell>
        </row>
        <row r="3495">
          <cell r="A3495">
            <v>14518</v>
          </cell>
          <cell r="B3495">
            <v>45245</v>
          </cell>
          <cell r="F3495">
            <v>1283</v>
          </cell>
        </row>
        <row r="3496">
          <cell r="A3496">
            <v>14519</v>
          </cell>
          <cell r="B3496">
            <v>45245</v>
          </cell>
          <cell r="F3496">
            <v>1283</v>
          </cell>
        </row>
        <row r="3497">
          <cell r="A3497">
            <v>14520</v>
          </cell>
          <cell r="B3497">
            <v>45245</v>
          </cell>
          <cell r="F3497">
            <v>1283</v>
          </cell>
        </row>
        <row r="3498">
          <cell r="A3498">
            <v>14521</v>
          </cell>
          <cell r="B3498">
            <v>45245</v>
          </cell>
          <cell r="F3498">
            <v>1283</v>
          </cell>
        </row>
        <row r="3499">
          <cell r="A3499">
            <v>14522</v>
          </cell>
          <cell r="B3499">
            <v>45245</v>
          </cell>
          <cell r="F3499">
            <v>1283</v>
          </cell>
        </row>
        <row r="3500">
          <cell r="A3500">
            <v>14523</v>
          </cell>
          <cell r="B3500">
            <v>45245</v>
          </cell>
          <cell r="F3500">
            <v>1283</v>
          </cell>
        </row>
        <row r="3501">
          <cell r="A3501">
            <v>14524</v>
          </cell>
          <cell r="B3501">
            <v>45245</v>
          </cell>
          <cell r="F3501">
            <v>1283</v>
          </cell>
        </row>
        <row r="3502">
          <cell r="A3502">
            <v>14525</v>
          </cell>
          <cell r="B3502">
            <v>45245</v>
          </cell>
          <cell r="F3502">
            <v>1283</v>
          </cell>
        </row>
        <row r="3503">
          <cell r="A3503">
            <v>14526</v>
          </cell>
          <cell r="B3503">
            <v>45245</v>
          </cell>
          <cell r="F3503">
            <v>1283</v>
          </cell>
        </row>
        <row r="3504">
          <cell r="A3504">
            <v>14527</v>
          </cell>
          <cell r="B3504">
            <v>45245</v>
          </cell>
          <cell r="F3504">
            <v>1283</v>
          </cell>
        </row>
        <row r="3505">
          <cell r="A3505">
            <v>14528</v>
          </cell>
          <cell r="B3505">
            <v>45245</v>
          </cell>
          <cell r="F3505">
            <v>1283</v>
          </cell>
        </row>
        <row r="3506">
          <cell r="A3506">
            <v>14529</v>
          </cell>
          <cell r="B3506">
            <v>45245</v>
          </cell>
          <cell r="F3506">
            <v>1283</v>
          </cell>
        </row>
        <row r="3507">
          <cell r="A3507">
            <v>14530</v>
          </cell>
          <cell r="B3507">
            <v>45245</v>
          </cell>
          <cell r="F3507">
            <v>1283</v>
          </cell>
        </row>
        <row r="3508">
          <cell r="A3508">
            <v>14531</v>
          </cell>
          <cell r="B3508">
            <v>45245</v>
          </cell>
          <cell r="F3508">
            <v>1283</v>
          </cell>
        </row>
        <row r="3509">
          <cell r="A3509">
            <v>14532</v>
          </cell>
          <cell r="B3509">
            <v>45245</v>
          </cell>
          <cell r="F3509">
            <v>1283</v>
          </cell>
        </row>
        <row r="3510">
          <cell r="A3510">
            <v>14533</v>
          </cell>
          <cell r="B3510">
            <v>45245</v>
          </cell>
          <cell r="F3510">
            <v>1283</v>
          </cell>
        </row>
        <row r="3511">
          <cell r="A3511">
            <v>14534</v>
          </cell>
          <cell r="B3511">
            <v>45245</v>
          </cell>
          <cell r="F3511">
            <v>1283</v>
          </cell>
        </row>
        <row r="3512">
          <cell r="A3512">
            <v>14535</v>
          </cell>
          <cell r="B3512">
            <v>45245</v>
          </cell>
          <cell r="F3512">
            <v>1283</v>
          </cell>
        </row>
        <row r="3513">
          <cell r="A3513">
            <v>14536</v>
          </cell>
          <cell r="B3513">
            <v>45245</v>
          </cell>
          <cell r="F3513">
            <v>1283</v>
          </cell>
        </row>
        <row r="3514">
          <cell r="A3514">
            <v>14537</v>
          </cell>
          <cell r="B3514">
            <v>45245</v>
          </cell>
          <cell r="F3514">
            <v>1283</v>
          </cell>
        </row>
        <row r="3515">
          <cell r="A3515">
            <v>14538</v>
          </cell>
          <cell r="B3515">
            <v>45245</v>
          </cell>
          <cell r="F3515">
            <v>1283</v>
          </cell>
        </row>
        <row r="3516">
          <cell r="A3516">
            <v>14539</v>
          </cell>
          <cell r="B3516">
            <v>45245</v>
          </cell>
          <cell r="F3516">
            <v>1283</v>
          </cell>
        </row>
        <row r="3517">
          <cell r="A3517">
            <v>14540</v>
          </cell>
          <cell r="B3517">
            <v>45245</v>
          </cell>
          <cell r="F3517">
            <v>1283</v>
          </cell>
        </row>
        <row r="3518">
          <cell r="A3518">
            <v>14541</v>
          </cell>
          <cell r="B3518">
            <v>45245</v>
          </cell>
          <cell r="F3518">
            <v>1283</v>
          </cell>
        </row>
        <row r="3519">
          <cell r="A3519">
            <v>14542</v>
          </cell>
          <cell r="B3519">
            <v>45245</v>
          </cell>
          <cell r="F3519">
            <v>1283</v>
          </cell>
        </row>
        <row r="3520">
          <cell r="A3520">
            <v>14543</v>
          </cell>
          <cell r="B3520">
            <v>45245</v>
          </cell>
          <cell r="F3520">
            <v>1283</v>
          </cell>
        </row>
        <row r="3521">
          <cell r="A3521">
            <v>14544</v>
          </cell>
          <cell r="B3521">
            <v>45245</v>
          </cell>
          <cell r="F3521">
            <v>1283</v>
          </cell>
        </row>
        <row r="3522">
          <cell r="A3522">
            <v>14545</v>
          </cell>
          <cell r="B3522">
            <v>45245</v>
          </cell>
          <cell r="F3522">
            <v>1283</v>
          </cell>
        </row>
        <row r="3523">
          <cell r="A3523">
            <v>14546</v>
          </cell>
          <cell r="B3523">
            <v>45245</v>
          </cell>
          <cell r="F3523">
            <v>1283</v>
          </cell>
        </row>
        <row r="3524">
          <cell r="A3524">
            <v>14547</v>
          </cell>
          <cell r="B3524">
            <v>45245</v>
          </cell>
          <cell r="F3524">
            <v>1283</v>
          </cell>
        </row>
        <row r="3525">
          <cell r="A3525">
            <v>14548</v>
          </cell>
          <cell r="B3525">
            <v>45245</v>
          </cell>
          <cell r="F3525">
            <v>1283</v>
          </cell>
        </row>
        <row r="3526">
          <cell r="A3526">
            <v>14549</v>
          </cell>
          <cell r="B3526">
            <v>45245</v>
          </cell>
          <cell r="F3526">
            <v>1283</v>
          </cell>
        </row>
        <row r="3527">
          <cell r="A3527">
            <v>14550</v>
          </cell>
          <cell r="B3527">
            <v>45245</v>
          </cell>
          <cell r="F3527">
            <v>1283</v>
          </cell>
        </row>
        <row r="3528">
          <cell r="A3528">
            <v>14551</v>
          </cell>
          <cell r="B3528">
            <v>45245</v>
          </cell>
          <cell r="F3528">
            <v>1283</v>
          </cell>
        </row>
        <row r="3529">
          <cell r="A3529">
            <v>14552</v>
          </cell>
          <cell r="B3529">
            <v>45245</v>
          </cell>
          <cell r="F3529">
            <v>1283</v>
          </cell>
        </row>
        <row r="3530">
          <cell r="A3530">
            <v>14553</v>
          </cell>
          <cell r="B3530">
            <v>45245</v>
          </cell>
          <cell r="F3530">
            <v>1283</v>
          </cell>
        </row>
        <row r="3531">
          <cell r="A3531">
            <v>14554</v>
          </cell>
          <cell r="B3531">
            <v>45245</v>
          </cell>
          <cell r="F3531">
            <v>1283</v>
          </cell>
        </row>
        <row r="3532">
          <cell r="A3532">
            <v>14555</v>
          </cell>
          <cell r="B3532">
            <v>45245</v>
          </cell>
          <cell r="F3532">
            <v>1283</v>
          </cell>
        </row>
        <row r="3533">
          <cell r="A3533">
            <v>14556</v>
          </cell>
          <cell r="B3533">
            <v>45245</v>
          </cell>
          <cell r="F3533">
            <v>1283</v>
          </cell>
        </row>
        <row r="3534">
          <cell r="A3534">
            <v>14557</v>
          </cell>
          <cell r="B3534">
            <v>45245</v>
          </cell>
          <cell r="F3534">
            <v>1283</v>
          </cell>
        </row>
        <row r="3535">
          <cell r="A3535">
            <v>14558</v>
          </cell>
          <cell r="B3535">
            <v>45245</v>
          </cell>
          <cell r="F3535">
            <v>1283</v>
          </cell>
        </row>
        <row r="3536">
          <cell r="A3536">
            <v>14559</v>
          </cell>
          <cell r="B3536">
            <v>45245</v>
          </cell>
          <cell r="F3536">
            <v>1283</v>
          </cell>
        </row>
        <row r="3537">
          <cell r="A3537">
            <v>14560</v>
          </cell>
          <cell r="B3537">
            <v>45245</v>
          </cell>
          <cell r="F3537">
            <v>1283</v>
          </cell>
        </row>
        <row r="3538">
          <cell r="A3538">
            <v>14561</v>
          </cell>
          <cell r="B3538">
            <v>45245</v>
          </cell>
          <cell r="F3538">
            <v>1283</v>
          </cell>
        </row>
        <row r="3539">
          <cell r="A3539">
            <v>14562</v>
          </cell>
          <cell r="B3539">
            <v>45245</v>
          </cell>
          <cell r="F3539">
            <v>1283</v>
          </cell>
        </row>
        <row r="3540">
          <cell r="A3540">
            <v>14563</v>
          </cell>
          <cell r="B3540">
            <v>45245</v>
          </cell>
          <cell r="F3540">
            <v>1283</v>
          </cell>
        </row>
        <row r="3541">
          <cell r="A3541">
            <v>14564</v>
          </cell>
          <cell r="B3541">
            <v>45245</v>
          </cell>
          <cell r="F3541">
            <v>1283</v>
          </cell>
        </row>
        <row r="3542">
          <cell r="A3542">
            <v>14565</v>
          </cell>
          <cell r="B3542">
            <v>45245</v>
          </cell>
          <cell r="F3542">
            <v>1283</v>
          </cell>
        </row>
        <row r="3543">
          <cell r="A3543">
            <v>14566</v>
          </cell>
          <cell r="B3543">
            <v>45245</v>
          </cell>
          <cell r="F3543">
            <v>1283</v>
          </cell>
        </row>
        <row r="3544">
          <cell r="A3544">
            <v>14567</v>
          </cell>
          <cell r="B3544">
            <v>45245</v>
          </cell>
          <cell r="F3544">
            <v>1283</v>
          </cell>
        </row>
        <row r="3545">
          <cell r="A3545">
            <v>14568</v>
          </cell>
          <cell r="B3545">
            <v>45245</v>
          </cell>
          <cell r="F3545">
            <v>1283</v>
          </cell>
        </row>
        <row r="3546">
          <cell r="A3546">
            <v>14569</v>
          </cell>
          <cell r="B3546">
            <v>45245</v>
          </cell>
          <cell r="F3546">
            <v>1283</v>
          </cell>
        </row>
        <row r="3547">
          <cell r="A3547">
            <v>14570</v>
          </cell>
          <cell r="B3547">
            <v>45245</v>
          </cell>
          <cell r="F3547">
            <v>1283</v>
          </cell>
        </row>
        <row r="3548">
          <cell r="A3548">
            <v>14571</v>
          </cell>
          <cell r="B3548">
            <v>45245</v>
          </cell>
          <cell r="F3548">
            <v>1283</v>
          </cell>
        </row>
        <row r="3549">
          <cell r="A3549">
            <v>14572</v>
          </cell>
          <cell r="B3549">
            <v>45245</v>
          </cell>
          <cell r="F3549">
            <v>1283</v>
          </cell>
        </row>
        <row r="3550">
          <cell r="A3550">
            <v>14573</v>
          </cell>
          <cell r="B3550">
            <v>45245</v>
          </cell>
          <cell r="F3550">
            <v>1283</v>
          </cell>
        </row>
        <row r="3551">
          <cell r="A3551">
            <v>14574</v>
          </cell>
          <cell r="B3551">
            <v>45245</v>
          </cell>
          <cell r="F3551">
            <v>1283</v>
          </cell>
        </row>
        <row r="3552">
          <cell r="A3552">
            <v>14575</v>
          </cell>
          <cell r="B3552">
            <v>45245</v>
          </cell>
          <cell r="F3552">
            <v>1283</v>
          </cell>
        </row>
        <row r="3553">
          <cell r="A3553">
            <v>14576</v>
          </cell>
          <cell r="B3553">
            <v>45245</v>
          </cell>
          <cell r="F3553">
            <v>1283</v>
          </cell>
        </row>
        <row r="3554">
          <cell r="A3554">
            <v>14577</v>
          </cell>
          <cell r="B3554">
            <v>45245</v>
          </cell>
          <cell r="F3554">
            <v>1283</v>
          </cell>
        </row>
        <row r="3555">
          <cell r="A3555">
            <v>14578</v>
          </cell>
          <cell r="B3555">
            <v>45245</v>
          </cell>
          <cell r="F3555">
            <v>1283</v>
          </cell>
        </row>
        <row r="3556">
          <cell r="A3556">
            <v>14579</v>
          </cell>
          <cell r="B3556">
            <v>45245</v>
          </cell>
          <cell r="F3556">
            <v>1283</v>
          </cell>
        </row>
        <row r="3557">
          <cell r="A3557">
            <v>14580</v>
          </cell>
          <cell r="B3557">
            <v>45245</v>
          </cell>
          <cell r="F3557">
            <v>1283</v>
          </cell>
        </row>
        <row r="3558">
          <cell r="A3558">
            <v>14581</v>
          </cell>
          <cell r="B3558">
            <v>45245</v>
          </cell>
          <cell r="F3558">
            <v>1283</v>
          </cell>
        </row>
        <row r="3559">
          <cell r="A3559">
            <v>14582</v>
          </cell>
          <cell r="B3559">
            <v>45245</v>
          </cell>
          <cell r="F3559">
            <v>1283</v>
          </cell>
        </row>
        <row r="3560">
          <cell r="A3560">
            <v>14583</v>
          </cell>
          <cell r="B3560">
            <v>45245</v>
          </cell>
          <cell r="F3560">
            <v>1283</v>
          </cell>
        </row>
        <row r="3561">
          <cell r="A3561">
            <v>14584</v>
          </cell>
          <cell r="B3561">
            <v>45245</v>
          </cell>
          <cell r="F3561">
            <v>1283</v>
          </cell>
        </row>
        <row r="3562">
          <cell r="A3562">
            <v>14585</v>
          </cell>
          <cell r="B3562">
            <v>45245</v>
          </cell>
          <cell r="F3562">
            <v>1283</v>
          </cell>
        </row>
        <row r="3563">
          <cell r="A3563">
            <v>14586</v>
          </cell>
          <cell r="B3563">
            <v>45245</v>
          </cell>
          <cell r="F3563">
            <v>1283</v>
          </cell>
        </row>
        <row r="3564">
          <cell r="A3564">
            <v>14587</v>
          </cell>
          <cell r="B3564">
            <v>45245</v>
          </cell>
          <cell r="F3564">
            <v>1283</v>
          </cell>
        </row>
        <row r="3565">
          <cell r="A3565">
            <v>14588</v>
          </cell>
          <cell r="B3565">
            <v>45245</v>
          </cell>
          <cell r="F3565">
            <v>1283</v>
          </cell>
        </row>
        <row r="3566">
          <cell r="A3566">
            <v>14589</v>
          </cell>
          <cell r="B3566">
            <v>45245</v>
          </cell>
          <cell r="F3566">
            <v>1283</v>
          </cell>
        </row>
        <row r="3567">
          <cell r="A3567">
            <v>14590</v>
          </cell>
          <cell r="B3567">
            <v>45245</v>
          </cell>
          <cell r="F3567">
            <v>1283</v>
          </cell>
        </row>
        <row r="3568">
          <cell r="A3568">
            <v>14591</v>
          </cell>
          <cell r="B3568">
            <v>45245</v>
          </cell>
          <cell r="F3568">
            <v>1283</v>
          </cell>
        </row>
        <row r="3569">
          <cell r="A3569">
            <v>14592</v>
          </cell>
          <cell r="B3569">
            <v>45245</v>
          </cell>
          <cell r="F3569">
            <v>1283</v>
          </cell>
        </row>
        <row r="3570">
          <cell r="A3570">
            <v>14593</v>
          </cell>
          <cell r="B3570">
            <v>45245</v>
          </cell>
          <cell r="F3570">
            <v>1283</v>
          </cell>
        </row>
        <row r="3571">
          <cell r="A3571">
            <v>14594</v>
          </cell>
          <cell r="B3571">
            <v>45245</v>
          </cell>
          <cell r="F3571">
            <v>1283</v>
          </cell>
        </row>
        <row r="3572">
          <cell r="A3572">
            <v>14595</v>
          </cell>
          <cell r="B3572">
            <v>45245</v>
          </cell>
          <cell r="F3572">
            <v>1283</v>
          </cell>
        </row>
        <row r="3573">
          <cell r="A3573">
            <v>14596</v>
          </cell>
          <cell r="B3573">
            <v>45245</v>
          </cell>
          <cell r="F3573">
            <v>1283</v>
          </cell>
        </row>
        <row r="3574">
          <cell r="A3574">
            <v>14597</v>
          </cell>
          <cell r="B3574">
            <v>45245</v>
          </cell>
          <cell r="F3574">
            <v>1283</v>
          </cell>
        </row>
        <row r="3575">
          <cell r="A3575">
            <v>14598</v>
          </cell>
          <cell r="B3575">
            <v>45245</v>
          </cell>
          <cell r="F3575">
            <v>1283</v>
          </cell>
        </row>
        <row r="3576">
          <cell r="A3576">
            <v>14599</v>
          </cell>
          <cell r="B3576">
            <v>45245</v>
          </cell>
          <cell r="F3576">
            <v>1283</v>
          </cell>
        </row>
        <row r="3577">
          <cell r="A3577">
            <v>14600</v>
          </cell>
          <cell r="B3577">
            <v>45245</v>
          </cell>
          <cell r="F3577">
            <v>1283</v>
          </cell>
        </row>
        <row r="3578">
          <cell r="A3578">
            <v>14601</v>
          </cell>
          <cell r="B3578">
            <v>45245</v>
          </cell>
          <cell r="F3578">
            <v>1283</v>
          </cell>
        </row>
        <row r="3579">
          <cell r="A3579">
            <v>14602</v>
          </cell>
          <cell r="B3579">
            <v>45245</v>
          </cell>
          <cell r="F3579">
            <v>1283</v>
          </cell>
        </row>
        <row r="3580">
          <cell r="A3580">
            <v>14603</v>
          </cell>
          <cell r="B3580">
            <v>45245</v>
          </cell>
          <cell r="F3580">
            <v>1283</v>
          </cell>
        </row>
        <row r="3581">
          <cell r="A3581">
            <v>14604</v>
          </cell>
          <cell r="B3581">
            <v>45245</v>
          </cell>
          <cell r="F3581">
            <v>1283</v>
          </cell>
        </row>
        <row r="3582">
          <cell r="A3582">
            <v>14605</v>
          </cell>
          <cell r="B3582">
            <v>45245</v>
          </cell>
          <cell r="F3582">
            <v>1283</v>
          </cell>
        </row>
        <row r="3583">
          <cell r="A3583">
            <v>14606</v>
          </cell>
          <cell r="B3583">
            <v>45245</v>
          </cell>
          <cell r="F3583">
            <v>1283</v>
          </cell>
        </row>
        <row r="3584">
          <cell r="A3584">
            <v>14607</v>
          </cell>
          <cell r="B3584">
            <v>45245</v>
          </cell>
          <cell r="F3584">
            <v>1283</v>
          </cell>
        </row>
        <row r="3585">
          <cell r="A3585">
            <v>14608</v>
          </cell>
          <cell r="B3585">
            <v>45245</v>
          </cell>
          <cell r="F3585">
            <v>1283</v>
          </cell>
        </row>
        <row r="3586">
          <cell r="A3586">
            <v>14609</v>
          </cell>
          <cell r="B3586">
            <v>45245</v>
          </cell>
          <cell r="F3586">
            <v>1283</v>
          </cell>
        </row>
        <row r="3587">
          <cell r="A3587">
            <v>14610</v>
          </cell>
          <cell r="B3587">
            <v>45245</v>
          </cell>
          <cell r="F3587">
            <v>1283</v>
          </cell>
        </row>
        <row r="3588">
          <cell r="A3588">
            <v>14611</v>
          </cell>
          <cell r="B3588">
            <v>45245</v>
          </cell>
          <cell r="F3588">
            <v>1283</v>
          </cell>
        </row>
        <row r="3589">
          <cell r="A3589">
            <v>14612</v>
          </cell>
          <cell r="B3589">
            <v>45245</v>
          </cell>
          <cell r="F3589">
            <v>1283</v>
          </cell>
        </row>
        <row r="3590">
          <cell r="A3590">
            <v>14613</v>
          </cell>
          <cell r="B3590">
            <v>45245</v>
          </cell>
          <cell r="F3590">
            <v>1283</v>
          </cell>
        </row>
        <row r="3591">
          <cell r="A3591">
            <v>14614</v>
          </cell>
          <cell r="B3591">
            <v>45245</v>
          </cell>
          <cell r="F3591">
            <v>1283</v>
          </cell>
        </row>
        <row r="3592">
          <cell r="A3592">
            <v>14615</v>
          </cell>
          <cell r="B3592">
            <v>45245</v>
          </cell>
          <cell r="F3592">
            <v>1283</v>
          </cell>
        </row>
        <row r="3593">
          <cell r="A3593">
            <v>14616</v>
          </cell>
          <cell r="B3593">
            <v>45245</v>
          </cell>
          <cell r="F3593">
            <v>1283</v>
          </cell>
        </row>
        <row r="3594">
          <cell r="A3594">
            <v>14617</v>
          </cell>
          <cell r="B3594">
            <v>45245</v>
          </cell>
          <cell r="F3594">
            <v>1283</v>
          </cell>
        </row>
        <row r="3595">
          <cell r="A3595">
            <v>14618</v>
          </cell>
          <cell r="B3595">
            <v>45245</v>
          </cell>
          <cell r="F3595">
            <v>1283</v>
          </cell>
        </row>
        <row r="3596">
          <cell r="A3596">
            <v>14619</v>
          </cell>
          <cell r="B3596">
            <v>45245</v>
          </cell>
          <cell r="F3596">
            <v>1283</v>
          </cell>
        </row>
        <row r="3597">
          <cell r="A3597">
            <v>14620</v>
          </cell>
          <cell r="B3597">
            <v>45245</v>
          </cell>
          <cell r="F3597">
            <v>1283</v>
          </cell>
        </row>
        <row r="3598">
          <cell r="A3598">
            <v>14621</v>
          </cell>
          <cell r="B3598">
            <v>45245</v>
          </cell>
          <cell r="F3598">
            <v>1283</v>
          </cell>
        </row>
        <row r="3599">
          <cell r="A3599">
            <v>14622</v>
          </cell>
          <cell r="B3599">
            <v>45245</v>
          </cell>
          <cell r="F3599">
            <v>1283</v>
          </cell>
        </row>
        <row r="3600">
          <cell r="A3600">
            <v>14623</v>
          </cell>
          <cell r="B3600">
            <v>45245</v>
          </cell>
          <cell r="F3600">
            <v>1283</v>
          </cell>
        </row>
        <row r="3601">
          <cell r="A3601">
            <v>14624</v>
          </cell>
          <cell r="B3601">
            <v>45245</v>
          </cell>
          <cell r="F3601">
            <v>1283</v>
          </cell>
        </row>
        <row r="3602">
          <cell r="A3602">
            <v>14625</v>
          </cell>
          <cell r="B3602">
            <v>45245</v>
          </cell>
          <cell r="F3602">
            <v>1283</v>
          </cell>
        </row>
        <row r="3603">
          <cell r="A3603">
            <v>14626</v>
          </cell>
          <cell r="B3603">
            <v>45245</v>
          </cell>
          <cell r="F3603">
            <v>1283</v>
          </cell>
        </row>
        <row r="3604">
          <cell r="A3604">
            <v>14627</v>
          </cell>
          <cell r="B3604">
            <v>45245</v>
          </cell>
          <cell r="F3604">
            <v>1283</v>
          </cell>
        </row>
        <row r="3605">
          <cell r="A3605">
            <v>14628</v>
          </cell>
          <cell r="B3605">
            <v>45245</v>
          </cell>
          <cell r="F3605">
            <v>1283</v>
          </cell>
        </row>
        <row r="3606">
          <cell r="A3606">
            <v>14629</v>
          </cell>
          <cell r="B3606">
            <v>45245</v>
          </cell>
          <cell r="F3606">
            <v>1283</v>
          </cell>
        </row>
        <row r="3607">
          <cell r="A3607">
            <v>14630</v>
          </cell>
          <cell r="B3607">
            <v>45245</v>
          </cell>
          <cell r="F3607">
            <v>1283</v>
          </cell>
        </row>
        <row r="3608">
          <cell r="A3608">
            <v>14631</v>
          </cell>
          <cell r="B3608">
            <v>45245</v>
          </cell>
          <cell r="F3608">
            <v>1283</v>
          </cell>
        </row>
        <row r="3609">
          <cell r="A3609">
            <v>14632</v>
          </cell>
          <cell r="B3609">
            <v>45245</v>
          </cell>
          <cell r="F3609">
            <v>1283</v>
          </cell>
        </row>
        <row r="3610">
          <cell r="A3610">
            <v>14633</v>
          </cell>
          <cell r="B3610">
            <v>45245</v>
          </cell>
          <cell r="F3610">
            <v>1283</v>
          </cell>
        </row>
        <row r="3611">
          <cell r="A3611">
            <v>14634</v>
          </cell>
          <cell r="B3611">
            <v>45245</v>
          </cell>
          <cell r="F3611">
            <v>1283</v>
          </cell>
        </row>
        <row r="3612">
          <cell r="A3612">
            <v>14635</v>
          </cell>
          <cell r="B3612">
            <v>45245</v>
          </cell>
          <cell r="F3612">
            <v>1283</v>
          </cell>
        </row>
        <row r="3613">
          <cell r="A3613">
            <v>14636</v>
          </cell>
          <cell r="B3613">
            <v>45245</v>
          </cell>
          <cell r="F3613">
            <v>1283</v>
          </cell>
        </row>
        <row r="3614">
          <cell r="A3614">
            <v>14637</v>
          </cell>
          <cell r="B3614">
            <v>45245</v>
          </cell>
          <cell r="F3614">
            <v>1283</v>
          </cell>
        </row>
        <row r="3615">
          <cell r="A3615">
            <v>14638</v>
          </cell>
          <cell r="B3615">
            <v>45245</v>
          </cell>
          <cell r="F3615">
            <v>1283</v>
          </cell>
        </row>
        <row r="3616">
          <cell r="A3616">
            <v>14639</v>
          </cell>
          <cell r="B3616">
            <v>45245</v>
          </cell>
          <cell r="F3616">
            <v>1283</v>
          </cell>
        </row>
        <row r="3617">
          <cell r="A3617">
            <v>14640</v>
          </cell>
          <cell r="B3617">
            <v>45245</v>
          </cell>
          <cell r="F3617">
            <v>1283</v>
          </cell>
        </row>
        <row r="3618">
          <cell r="A3618">
            <v>14641</v>
          </cell>
          <cell r="B3618">
            <v>45245</v>
          </cell>
          <cell r="F3618">
            <v>1283</v>
          </cell>
        </row>
        <row r="3619">
          <cell r="A3619">
            <v>14642</v>
          </cell>
          <cell r="B3619">
            <v>45245</v>
          </cell>
          <cell r="F3619">
            <v>1283</v>
          </cell>
        </row>
        <row r="3620">
          <cell r="A3620">
            <v>14643</v>
          </cell>
          <cell r="B3620">
            <v>45245</v>
          </cell>
          <cell r="F3620">
            <v>1283</v>
          </cell>
        </row>
        <row r="3621">
          <cell r="A3621">
            <v>14644</v>
          </cell>
          <cell r="B3621">
            <v>45245</v>
          </cell>
          <cell r="F3621">
            <v>1283</v>
          </cell>
        </row>
        <row r="3622">
          <cell r="A3622">
            <v>14645</v>
          </cell>
          <cell r="B3622">
            <v>45245</v>
          </cell>
          <cell r="F3622">
            <v>1283</v>
          </cell>
        </row>
        <row r="3623">
          <cell r="A3623">
            <v>14646</v>
          </cell>
          <cell r="B3623">
            <v>45245</v>
          </cell>
          <cell r="F3623">
            <v>1283</v>
          </cell>
        </row>
        <row r="3624">
          <cell r="A3624">
            <v>14647</v>
          </cell>
          <cell r="B3624">
            <v>45245</v>
          </cell>
          <cell r="F3624">
            <v>1283</v>
          </cell>
        </row>
        <row r="3625">
          <cell r="A3625">
            <v>14648</v>
          </cell>
          <cell r="B3625">
            <v>45245</v>
          </cell>
          <cell r="F3625">
            <v>1283</v>
          </cell>
        </row>
        <row r="3626">
          <cell r="A3626">
            <v>14649</v>
          </cell>
          <cell r="B3626">
            <v>45245</v>
          </cell>
          <cell r="F3626">
            <v>1283</v>
          </cell>
        </row>
        <row r="3627">
          <cell r="A3627">
            <v>14650</v>
          </cell>
          <cell r="B3627">
            <v>45245</v>
          </cell>
          <cell r="F3627">
            <v>1283</v>
          </cell>
        </row>
        <row r="3628">
          <cell r="A3628">
            <v>14651</v>
          </cell>
          <cell r="B3628">
            <v>45245</v>
          </cell>
          <cell r="F3628">
            <v>1283</v>
          </cell>
        </row>
        <row r="3629">
          <cell r="A3629">
            <v>14652</v>
          </cell>
          <cell r="B3629">
            <v>45245</v>
          </cell>
          <cell r="F3629">
            <v>1283</v>
          </cell>
        </row>
        <row r="3630">
          <cell r="A3630">
            <v>14653</v>
          </cell>
          <cell r="B3630">
            <v>45245</v>
          </cell>
          <cell r="F3630">
            <v>1283</v>
          </cell>
        </row>
        <row r="3631">
          <cell r="A3631">
            <v>14654</v>
          </cell>
          <cell r="B3631">
            <v>45245</v>
          </cell>
          <cell r="F3631">
            <v>1283</v>
          </cell>
        </row>
        <row r="3632">
          <cell r="A3632">
            <v>14655</v>
          </cell>
          <cell r="B3632">
            <v>45245</v>
          </cell>
          <cell r="F3632">
            <v>1283</v>
          </cell>
        </row>
        <row r="3633">
          <cell r="A3633">
            <v>14656</v>
          </cell>
          <cell r="B3633">
            <v>45245</v>
          </cell>
          <cell r="F3633">
            <v>1283</v>
          </cell>
        </row>
        <row r="3634">
          <cell r="A3634">
            <v>14657</v>
          </cell>
          <cell r="B3634">
            <v>45245</v>
          </cell>
          <cell r="F3634">
            <v>1283</v>
          </cell>
        </row>
        <row r="3635">
          <cell r="A3635">
            <v>14658</v>
          </cell>
          <cell r="B3635">
            <v>45245</v>
          </cell>
          <cell r="F3635">
            <v>1283</v>
          </cell>
        </row>
        <row r="3636">
          <cell r="A3636">
            <v>14659</v>
          </cell>
          <cell r="B3636">
            <v>45245</v>
          </cell>
          <cell r="F3636">
            <v>1283</v>
          </cell>
        </row>
        <row r="3637">
          <cell r="A3637">
            <v>14660</v>
          </cell>
          <cell r="B3637">
            <v>45245</v>
          </cell>
          <cell r="F3637">
            <v>1283</v>
          </cell>
        </row>
        <row r="3638">
          <cell r="A3638">
            <v>14661</v>
          </cell>
          <cell r="B3638">
            <v>45245</v>
          </cell>
          <cell r="F3638">
            <v>1283</v>
          </cell>
        </row>
        <row r="3639">
          <cell r="A3639">
            <v>14662</v>
          </cell>
          <cell r="B3639">
            <v>45245</v>
          </cell>
          <cell r="F3639">
            <v>1283</v>
          </cell>
        </row>
        <row r="3640">
          <cell r="A3640">
            <v>14663</v>
          </cell>
          <cell r="B3640">
            <v>45245</v>
          </cell>
          <cell r="F3640">
            <v>1283</v>
          </cell>
        </row>
        <row r="3641">
          <cell r="A3641">
            <v>14664</v>
          </cell>
          <cell r="B3641">
            <v>45245</v>
          </cell>
          <cell r="F3641">
            <v>1283</v>
          </cell>
        </row>
        <row r="3642">
          <cell r="A3642">
            <v>14665</v>
          </cell>
          <cell r="B3642">
            <v>45245</v>
          </cell>
          <cell r="F3642">
            <v>1283</v>
          </cell>
        </row>
        <row r="3643">
          <cell r="A3643">
            <v>14666</v>
          </cell>
          <cell r="B3643">
            <v>45245</v>
          </cell>
          <cell r="F3643">
            <v>1283</v>
          </cell>
        </row>
        <row r="3644">
          <cell r="A3644">
            <v>14667</v>
          </cell>
          <cell r="B3644">
            <v>45245</v>
          </cell>
          <cell r="F3644">
            <v>1283</v>
          </cell>
        </row>
        <row r="3645">
          <cell r="A3645">
            <v>14668</v>
          </cell>
          <cell r="B3645">
            <v>45245</v>
          </cell>
          <cell r="F3645">
            <v>1283</v>
          </cell>
        </row>
        <row r="3646">
          <cell r="A3646">
            <v>14669</v>
          </cell>
          <cell r="B3646">
            <v>45245</v>
          </cell>
          <cell r="F3646">
            <v>1283</v>
          </cell>
        </row>
        <row r="3647">
          <cell r="A3647">
            <v>14670</v>
          </cell>
          <cell r="B3647">
            <v>45245</v>
          </cell>
          <cell r="F3647">
            <v>1283</v>
          </cell>
        </row>
        <row r="3648">
          <cell r="A3648">
            <v>14671</v>
          </cell>
          <cell r="B3648">
            <v>45245</v>
          </cell>
          <cell r="F3648">
            <v>1283</v>
          </cell>
        </row>
        <row r="3649">
          <cell r="A3649">
            <v>14672</v>
          </cell>
          <cell r="B3649">
            <v>45245</v>
          </cell>
          <cell r="F3649">
            <v>1283</v>
          </cell>
        </row>
        <row r="3650">
          <cell r="A3650">
            <v>14673</v>
          </cell>
          <cell r="B3650">
            <v>45245</v>
          </cell>
          <cell r="F3650">
            <v>1283</v>
          </cell>
        </row>
        <row r="3651">
          <cell r="A3651">
            <v>14674</v>
          </cell>
          <cell r="B3651">
            <v>45245</v>
          </cell>
          <cell r="F3651">
            <v>1283</v>
          </cell>
        </row>
        <row r="3652">
          <cell r="A3652">
            <v>14675</v>
          </cell>
          <cell r="B3652">
            <v>45245</v>
          </cell>
          <cell r="F3652">
            <v>1283</v>
          </cell>
        </row>
        <row r="3653">
          <cell r="A3653">
            <v>14676</v>
          </cell>
          <cell r="B3653">
            <v>45245</v>
          </cell>
          <cell r="F3653">
            <v>1283</v>
          </cell>
        </row>
        <row r="3654">
          <cell r="A3654">
            <v>14677</v>
          </cell>
          <cell r="B3654">
            <v>45245</v>
          </cell>
          <cell r="F3654">
            <v>1283</v>
          </cell>
        </row>
        <row r="3655">
          <cell r="A3655">
            <v>14678</v>
          </cell>
          <cell r="B3655">
            <v>45245</v>
          </cell>
          <cell r="F3655">
            <v>1283</v>
          </cell>
        </row>
        <row r="3656">
          <cell r="A3656">
            <v>14679</v>
          </cell>
          <cell r="B3656">
            <v>45245</v>
          </cell>
          <cell r="F3656">
            <v>1283</v>
          </cell>
        </row>
        <row r="3657">
          <cell r="A3657">
            <v>14680</v>
          </cell>
          <cell r="B3657">
            <v>45245</v>
          </cell>
          <cell r="F3657">
            <v>1283</v>
          </cell>
        </row>
        <row r="3658">
          <cell r="A3658">
            <v>14681</v>
          </cell>
          <cell r="B3658">
            <v>45245</v>
          </cell>
          <cell r="F3658">
            <v>1283</v>
          </cell>
        </row>
        <row r="3659">
          <cell r="A3659">
            <v>14682</v>
          </cell>
          <cell r="B3659">
            <v>45245</v>
          </cell>
          <cell r="F3659">
            <v>1283</v>
          </cell>
        </row>
        <row r="3660">
          <cell r="A3660">
            <v>14683</v>
          </cell>
          <cell r="B3660">
            <v>45245</v>
          </cell>
          <cell r="F3660">
            <v>1283</v>
          </cell>
        </row>
        <row r="3661">
          <cell r="A3661">
            <v>14684</v>
          </cell>
          <cell r="B3661">
            <v>45245</v>
          </cell>
          <cell r="F3661">
            <v>1283</v>
          </cell>
        </row>
        <row r="3662">
          <cell r="A3662">
            <v>14685</v>
          </cell>
          <cell r="B3662">
            <v>45245</v>
          </cell>
          <cell r="F3662">
            <v>1283</v>
          </cell>
        </row>
        <row r="3663">
          <cell r="A3663">
            <v>14686</v>
          </cell>
          <cell r="B3663">
            <v>45245</v>
          </cell>
          <cell r="F3663">
            <v>1283</v>
          </cell>
        </row>
        <row r="3664">
          <cell r="A3664">
            <v>14687</v>
          </cell>
          <cell r="B3664">
            <v>45245</v>
          </cell>
          <cell r="F3664">
            <v>1283</v>
          </cell>
        </row>
        <row r="3665">
          <cell r="A3665">
            <v>14688</v>
          </cell>
          <cell r="B3665">
            <v>45245</v>
          </cell>
          <cell r="F3665">
            <v>1283</v>
          </cell>
        </row>
        <row r="3666">
          <cell r="A3666">
            <v>14689</v>
          </cell>
          <cell r="B3666">
            <v>45245</v>
          </cell>
          <cell r="F3666">
            <v>1283</v>
          </cell>
        </row>
        <row r="3667">
          <cell r="A3667">
            <v>14690</v>
          </cell>
          <cell r="B3667">
            <v>45245</v>
          </cell>
          <cell r="F3667">
            <v>1283</v>
          </cell>
        </row>
        <row r="3668">
          <cell r="A3668">
            <v>14691</v>
          </cell>
          <cell r="B3668">
            <v>45245</v>
          </cell>
          <cell r="F3668">
            <v>1283</v>
          </cell>
        </row>
        <row r="3669">
          <cell r="A3669">
            <v>14692</v>
          </cell>
          <cell r="B3669">
            <v>45245</v>
          </cell>
          <cell r="F3669">
            <v>1283</v>
          </cell>
        </row>
        <row r="3670">
          <cell r="A3670">
            <v>14693</v>
          </cell>
          <cell r="B3670">
            <v>45245</v>
          </cell>
          <cell r="F3670">
            <v>1283</v>
          </cell>
        </row>
        <row r="3671">
          <cell r="A3671">
            <v>14694</v>
          </cell>
          <cell r="B3671">
            <v>45245</v>
          </cell>
          <cell r="F3671">
            <v>1283</v>
          </cell>
        </row>
        <row r="3672">
          <cell r="A3672">
            <v>14695</v>
          </cell>
          <cell r="B3672">
            <v>45245</v>
          </cell>
          <cell r="F3672">
            <v>1283</v>
          </cell>
        </row>
        <row r="3673">
          <cell r="A3673">
            <v>14696</v>
          </cell>
          <cell r="B3673">
            <v>45245</v>
          </cell>
          <cell r="F3673">
            <v>1283</v>
          </cell>
        </row>
        <row r="3674">
          <cell r="A3674">
            <v>14697</v>
          </cell>
          <cell r="B3674">
            <v>45245</v>
          </cell>
          <cell r="F3674">
            <v>1283</v>
          </cell>
        </row>
        <row r="3675">
          <cell r="A3675">
            <v>14698</v>
          </cell>
          <cell r="B3675">
            <v>45245</v>
          </cell>
          <cell r="F3675">
            <v>1283</v>
          </cell>
        </row>
        <row r="3676">
          <cell r="A3676">
            <v>14699</v>
          </cell>
          <cell r="B3676">
            <v>45245</v>
          </cell>
          <cell r="F3676">
            <v>1283</v>
          </cell>
        </row>
        <row r="3677">
          <cell r="A3677">
            <v>14700</v>
          </cell>
          <cell r="B3677">
            <v>45245</v>
          </cell>
          <cell r="F3677">
            <v>1283</v>
          </cell>
        </row>
        <row r="3678">
          <cell r="A3678">
            <v>14701</v>
          </cell>
          <cell r="B3678">
            <v>45245</v>
          </cell>
          <cell r="F3678">
            <v>1283</v>
          </cell>
        </row>
        <row r="3679">
          <cell r="A3679">
            <v>14702</v>
          </cell>
          <cell r="B3679">
            <v>45245</v>
          </cell>
          <cell r="F3679">
            <v>1283</v>
          </cell>
        </row>
        <row r="3680">
          <cell r="A3680">
            <v>14703</v>
          </cell>
          <cell r="B3680">
            <v>45245</v>
          </cell>
          <cell r="F3680">
            <v>1283</v>
          </cell>
        </row>
        <row r="3681">
          <cell r="A3681">
            <v>14704</v>
          </cell>
          <cell r="B3681">
            <v>45245</v>
          </cell>
          <cell r="F3681">
            <v>1283</v>
          </cell>
        </row>
        <row r="3682">
          <cell r="A3682">
            <v>14705</v>
          </cell>
          <cell r="B3682">
            <v>45245</v>
          </cell>
          <cell r="F3682">
            <v>1283</v>
          </cell>
        </row>
        <row r="3683">
          <cell r="A3683">
            <v>14706</v>
          </cell>
          <cell r="B3683">
            <v>45245</v>
          </cell>
          <cell r="F3683">
            <v>1283</v>
          </cell>
        </row>
        <row r="3684">
          <cell r="A3684">
            <v>14707</v>
          </cell>
          <cell r="B3684">
            <v>45245</v>
          </cell>
          <cell r="F3684">
            <v>1283</v>
          </cell>
        </row>
        <row r="3685">
          <cell r="A3685">
            <v>14708</v>
          </cell>
          <cell r="B3685">
            <v>45245</v>
          </cell>
          <cell r="F3685">
            <v>1283</v>
          </cell>
        </row>
        <row r="3686">
          <cell r="A3686">
            <v>14709</v>
          </cell>
          <cell r="B3686">
            <v>45245</v>
          </cell>
          <cell r="F3686">
            <v>1283</v>
          </cell>
        </row>
        <row r="3687">
          <cell r="A3687">
            <v>14710</v>
          </cell>
          <cell r="B3687">
            <v>45245</v>
          </cell>
          <cell r="F3687">
            <v>1283</v>
          </cell>
        </row>
        <row r="3688">
          <cell r="A3688">
            <v>14711</v>
          </cell>
          <cell r="B3688">
            <v>45245</v>
          </cell>
          <cell r="F3688">
            <v>1283</v>
          </cell>
        </row>
        <row r="3689">
          <cell r="A3689">
            <v>14712</v>
          </cell>
          <cell r="B3689">
            <v>45245</v>
          </cell>
          <cell r="F3689">
            <v>1283</v>
          </cell>
        </row>
        <row r="3690">
          <cell r="A3690">
            <v>14713</v>
          </cell>
          <cell r="B3690">
            <v>45245</v>
          </cell>
          <cell r="F3690">
            <v>1283</v>
          </cell>
        </row>
        <row r="3691">
          <cell r="A3691">
            <v>14714</v>
          </cell>
          <cell r="B3691">
            <v>45245</v>
          </cell>
          <cell r="F3691">
            <v>1283</v>
          </cell>
        </row>
        <row r="3692">
          <cell r="A3692">
            <v>14715</v>
          </cell>
          <cell r="B3692">
            <v>45245</v>
          </cell>
          <cell r="F3692">
            <v>1283</v>
          </cell>
        </row>
        <row r="3693">
          <cell r="A3693">
            <v>14716</v>
          </cell>
          <cell r="B3693">
            <v>45245</v>
          </cell>
          <cell r="F3693">
            <v>1283</v>
          </cell>
        </row>
        <row r="3694">
          <cell r="A3694">
            <v>14717</v>
          </cell>
          <cell r="B3694">
            <v>45245</v>
          </cell>
          <cell r="F3694">
            <v>1283</v>
          </cell>
        </row>
        <row r="3695">
          <cell r="A3695">
            <v>14718</v>
          </cell>
          <cell r="B3695">
            <v>45245</v>
          </cell>
          <cell r="F3695">
            <v>1283</v>
          </cell>
        </row>
        <row r="3696">
          <cell r="A3696">
            <v>14719</v>
          </cell>
          <cell r="B3696">
            <v>45245</v>
          </cell>
          <cell r="F3696">
            <v>1283</v>
          </cell>
        </row>
        <row r="3697">
          <cell r="A3697">
            <v>14720</v>
          </cell>
          <cell r="B3697">
            <v>45245</v>
          </cell>
          <cell r="F3697">
            <v>1283</v>
          </cell>
        </row>
        <row r="3698">
          <cell r="A3698">
            <v>14721</v>
          </cell>
          <cell r="B3698">
            <v>45245</v>
          </cell>
          <cell r="F3698">
            <v>1283</v>
          </cell>
        </row>
        <row r="3699">
          <cell r="A3699">
            <v>14722</v>
          </cell>
          <cell r="B3699">
            <v>45245</v>
          </cell>
          <cell r="F3699">
            <v>1283</v>
          </cell>
        </row>
        <row r="3700">
          <cell r="A3700">
            <v>14723</v>
          </cell>
          <cell r="B3700">
            <v>45245</v>
          </cell>
          <cell r="F3700">
            <v>1283</v>
          </cell>
        </row>
        <row r="3701">
          <cell r="A3701">
            <v>14724</v>
          </cell>
          <cell r="B3701">
            <v>45245</v>
          </cell>
          <cell r="F3701">
            <v>1283</v>
          </cell>
        </row>
        <row r="3702">
          <cell r="A3702">
            <v>14725</v>
          </cell>
          <cell r="B3702">
            <v>45245</v>
          </cell>
          <cell r="F3702">
            <v>1283</v>
          </cell>
        </row>
        <row r="3703">
          <cell r="A3703">
            <v>14726</v>
          </cell>
          <cell r="B3703">
            <v>45245</v>
          </cell>
          <cell r="F3703">
            <v>1283</v>
          </cell>
        </row>
        <row r="3704">
          <cell r="A3704">
            <v>14727</v>
          </cell>
          <cell r="B3704">
            <v>45245</v>
          </cell>
          <cell r="F3704">
            <v>1283</v>
          </cell>
        </row>
        <row r="3705">
          <cell r="A3705">
            <v>14728</v>
          </cell>
          <cell r="B3705">
            <v>45245</v>
          </cell>
          <cell r="F3705">
            <v>1283</v>
          </cell>
        </row>
        <row r="3706">
          <cell r="A3706">
            <v>14729</v>
          </cell>
          <cell r="B3706">
            <v>45245</v>
          </cell>
          <cell r="F3706">
            <v>1283</v>
          </cell>
        </row>
        <row r="3707">
          <cell r="A3707">
            <v>14730</v>
          </cell>
          <cell r="B3707">
            <v>45245</v>
          </cell>
          <cell r="F3707">
            <v>1283</v>
          </cell>
        </row>
        <row r="3708">
          <cell r="A3708">
            <v>14731</v>
          </cell>
          <cell r="B3708">
            <v>45245</v>
          </cell>
          <cell r="F3708">
            <v>1283</v>
          </cell>
        </row>
        <row r="3709">
          <cell r="A3709">
            <v>14732</v>
          </cell>
          <cell r="B3709">
            <v>45245</v>
          </cell>
          <cell r="F3709">
            <v>1283</v>
          </cell>
        </row>
        <row r="3710">
          <cell r="A3710">
            <v>14733</v>
          </cell>
          <cell r="B3710">
            <v>45245</v>
          </cell>
          <cell r="F3710">
            <v>1283</v>
          </cell>
        </row>
        <row r="3711">
          <cell r="A3711">
            <v>14734</v>
          </cell>
          <cell r="B3711">
            <v>45245</v>
          </cell>
          <cell r="F3711">
            <v>1283</v>
          </cell>
        </row>
        <row r="3712">
          <cell r="A3712">
            <v>14735</v>
          </cell>
          <cell r="B3712">
            <v>45245</v>
          </cell>
          <cell r="F3712">
            <v>1283</v>
          </cell>
        </row>
        <row r="3713">
          <cell r="A3713">
            <v>14736</v>
          </cell>
          <cell r="B3713">
            <v>45245</v>
          </cell>
          <cell r="F3713">
            <v>1283</v>
          </cell>
        </row>
        <row r="3714">
          <cell r="A3714">
            <v>14737</v>
          </cell>
          <cell r="B3714">
            <v>45245</v>
          </cell>
          <cell r="F3714">
            <v>1283</v>
          </cell>
        </row>
        <row r="3715">
          <cell r="A3715">
            <v>14738</v>
          </cell>
          <cell r="B3715">
            <v>45245</v>
          </cell>
          <cell r="F3715">
            <v>1283</v>
          </cell>
        </row>
        <row r="3716">
          <cell r="A3716">
            <v>14739</v>
          </cell>
          <cell r="B3716">
            <v>45245</v>
          </cell>
          <cell r="F3716">
            <v>1283</v>
          </cell>
        </row>
        <row r="3717">
          <cell r="A3717">
            <v>14740</v>
          </cell>
          <cell r="B3717">
            <v>45245</v>
          </cell>
          <cell r="F3717">
            <v>1283</v>
          </cell>
        </row>
        <row r="3718">
          <cell r="A3718">
            <v>14741</v>
          </cell>
          <cell r="B3718">
            <v>45245</v>
          </cell>
          <cell r="F3718">
            <v>1283</v>
          </cell>
        </row>
        <row r="3719">
          <cell r="A3719">
            <v>14742</v>
          </cell>
          <cell r="B3719">
            <v>45245</v>
          </cell>
          <cell r="F3719">
            <v>1283</v>
          </cell>
        </row>
        <row r="3720">
          <cell r="A3720">
            <v>14743</v>
          </cell>
          <cell r="B3720">
            <v>45245</v>
          </cell>
          <cell r="F3720">
            <v>1283</v>
          </cell>
        </row>
        <row r="3721">
          <cell r="A3721">
            <v>14744</v>
          </cell>
          <cell r="B3721">
            <v>45245</v>
          </cell>
          <cell r="F3721">
            <v>1283</v>
          </cell>
        </row>
        <row r="3722">
          <cell r="A3722">
            <v>14745</v>
          </cell>
          <cell r="B3722">
            <v>45245</v>
          </cell>
          <cell r="F3722">
            <v>1283</v>
          </cell>
        </row>
        <row r="3723">
          <cell r="A3723">
            <v>14746</v>
          </cell>
          <cell r="B3723">
            <v>45245</v>
          </cell>
          <cell r="F3723">
            <v>1283</v>
          </cell>
        </row>
        <row r="3724">
          <cell r="A3724">
            <v>14747</v>
          </cell>
          <cell r="B3724">
            <v>45245</v>
          </cell>
          <cell r="F3724">
            <v>1283</v>
          </cell>
        </row>
        <row r="3725">
          <cell r="A3725">
            <v>14748</v>
          </cell>
          <cell r="B3725">
            <v>45245</v>
          </cell>
          <cell r="F3725">
            <v>1283</v>
          </cell>
        </row>
        <row r="3726">
          <cell r="A3726">
            <v>14749</v>
          </cell>
          <cell r="B3726">
            <v>45245</v>
          </cell>
          <cell r="F3726">
            <v>1283</v>
          </cell>
        </row>
        <row r="3727">
          <cell r="A3727">
            <v>14750</v>
          </cell>
          <cell r="B3727">
            <v>45245</v>
          </cell>
          <cell r="F3727">
            <v>1283</v>
          </cell>
        </row>
        <row r="3728">
          <cell r="A3728">
            <v>14751</v>
          </cell>
          <cell r="B3728">
            <v>45245</v>
          </cell>
          <cell r="F3728">
            <v>1283</v>
          </cell>
        </row>
        <row r="3729">
          <cell r="A3729">
            <v>14752</v>
          </cell>
          <cell r="B3729">
            <v>45245</v>
          </cell>
          <cell r="F3729">
            <v>1283</v>
          </cell>
        </row>
        <row r="3730">
          <cell r="A3730">
            <v>14753</v>
          </cell>
          <cell r="B3730">
            <v>45245</v>
          </cell>
          <cell r="F3730">
            <v>1283</v>
          </cell>
        </row>
        <row r="3731">
          <cell r="A3731">
            <v>14754</v>
          </cell>
          <cell r="B3731">
            <v>45245</v>
          </cell>
          <cell r="F3731">
            <v>1283</v>
          </cell>
        </row>
        <row r="3732">
          <cell r="A3732">
            <v>14755</v>
          </cell>
          <cell r="B3732">
            <v>45245</v>
          </cell>
          <cell r="F3732">
            <v>1283</v>
          </cell>
        </row>
        <row r="3733">
          <cell r="A3733">
            <v>14756</v>
          </cell>
          <cell r="B3733">
            <v>45245</v>
          </cell>
          <cell r="F3733">
            <v>1283</v>
          </cell>
        </row>
        <row r="3734">
          <cell r="A3734">
            <v>14757</v>
          </cell>
          <cell r="B3734">
            <v>45245</v>
          </cell>
          <cell r="F3734">
            <v>1283</v>
          </cell>
        </row>
        <row r="3735">
          <cell r="A3735">
            <v>14758</v>
          </cell>
          <cell r="B3735">
            <v>45245</v>
          </cell>
          <cell r="F3735">
            <v>1283</v>
          </cell>
        </row>
        <row r="3736">
          <cell r="A3736">
            <v>14759</v>
          </cell>
          <cell r="B3736">
            <v>45245</v>
          </cell>
          <cell r="F3736">
            <v>1283</v>
          </cell>
        </row>
        <row r="3737">
          <cell r="A3737">
            <v>14760</v>
          </cell>
          <cell r="B3737">
            <v>45245</v>
          </cell>
          <cell r="F3737">
            <v>1283</v>
          </cell>
        </row>
        <row r="3738">
          <cell r="A3738">
            <v>14761</v>
          </cell>
          <cell r="B3738">
            <v>45245</v>
          </cell>
          <cell r="F3738">
            <v>1283</v>
          </cell>
        </row>
        <row r="3739">
          <cell r="A3739">
            <v>14762</v>
          </cell>
          <cell r="B3739">
            <v>45245</v>
          </cell>
          <cell r="F3739">
            <v>1283</v>
          </cell>
        </row>
        <row r="3740">
          <cell r="A3740">
            <v>14763</v>
          </cell>
          <cell r="B3740">
            <v>45245</v>
          </cell>
          <cell r="F3740">
            <v>1283</v>
          </cell>
        </row>
        <row r="3741">
          <cell r="A3741">
            <v>14764</v>
          </cell>
          <cell r="B3741">
            <v>45245</v>
          </cell>
          <cell r="F3741">
            <v>1283</v>
          </cell>
        </row>
        <row r="3742">
          <cell r="A3742">
            <v>14765</v>
          </cell>
          <cell r="B3742">
            <v>45245</v>
          </cell>
          <cell r="F3742">
            <v>1283</v>
          </cell>
        </row>
        <row r="3743">
          <cell r="A3743">
            <v>14766</v>
          </cell>
          <cell r="B3743">
            <v>45245</v>
          </cell>
          <cell r="F3743">
            <v>1283</v>
          </cell>
        </row>
        <row r="3744">
          <cell r="A3744">
            <v>14767</v>
          </cell>
          <cell r="B3744">
            <v>45245</v>
          </cell>
          <cell r="F3744">
            <v>1283</v>
          </cell>
        </row>
        <row r="3745">
          <cell r="A3745">
            <v>14768</v>
          </cell>
          <cell r="B3745">
            <v>45245</v>
          </cell>
          <cell r="F3745">
            <v>1283</v>
          </cell>
        </row>
        <row r="3746">
          <cell r="A3746">
            <v>14769</v>
          </cell>
          <cell r="B3746">
            <v>45245</v>
          </cell>
          <cell r="F3746">
            <v>1283</v>
          </cell>
        </row>
        <row r="3747">
          <cell r="A3747">
            <v>14770</v>
          </cell>
          <cell r="B3747">
            <v>45245</v>
          </cell>
          <cell r="F3747">
            <v>1283</v>
          </cell>
        </row>
        <row r="3748">
          <cell r="A3748">
            <v>14771</v>
          </cell>
          <cell r="B3748">
            <v>45245</v>
          </cell>
          <cell r="F3748">
            <v>1283</v>
          </cell>
        </row>
        <row r="3749">
          <cell r="A3749">
            <v>14772</v>
          </cell>
          <cell r="B3749">
            <v>45245</v>
          </cell>
          <cell r="F3749">
            <v>1283</v>
          </cell>
        </row>
        <row r="3750">
          <cell r="A3750">
            <v>14773</v>
          </cell>
          <cell r="B3750">
            <v>45245</v>
          </cell>
          <cell r="F3750">
            <v>1283</v>
          </cell>
        </row>
        <row r="3751">
          <cell r="A3751">
            <v>14774</v>
          </cell>
          <cell r="B3751">
            <v>45245</v>
          </cell>
          <cell r="F3751">
            <v>1283</v>
          </cell>
        </row>
        <row r="3752">
          <cell r="A3752">
            <v>14775</v>
          </cell>
          <cell r="B3752">
            <v>45245</v>
          </cell>
          <cell r="F3752">
            <v>1283</v>
          </cell>
        </row>
        <row r="3753">
          <cell r="A3753">
            <v>14776</v>
          </cell>
          <cell r="B3753">
            <v>45245</v>
          </cell>
          <cell r="F3753">
            <v>1283</v>
          </cell>
        </row>
        <row r="3754">
          <cell r="A3754">
            <v>14777</v>
          </cell>
          <cell r="B3754">
            <v>45245</v>
          </cell>
          <cell r="F3754">
            <v>1283</v>
          </cell>
        </row>
        <row r="3755">
          <cell r="A3755">
            <v>14778</v>
          </cell>
          <cell r="B3755">
            <v>45245</v>
          </cell>
          <cell r="F3755">
            <v>1283</v>
          </cell>
        </row>
        <row r="3756">
          <cell r="A3756">
            <v>14779</v>
          </cell>
          <cell r="B3756">
            <v>45245</v>
          </cell>
          <cell r="F3756">
            <v>1283</v>
          </cell>
        </row>
        <row r="3757">
          <cell r="A3757">
            <v>14780</v>
          </cell>
          <cell r="B3757">
            <v>45245</v>
          </cell>
          <cell r="F3757">
            <v>1283</v>
          </cell>
        </row>
        <row r="3758">
          <cell r="A3758">
            <v>14781</v>
          </cell>
          <cell r="B3758">
            <v>45245</v>
          </cell>
          <cell r="F3758">
            <v>1283</v>
          </cell>
        </row>
        <row r="3759">
          <cell r="A3759">
            <v>14782</v>
          </cell>
          <cell r="B3759">
            <v>45245</v>
          </cell>
          <cell r="F3759">
            <v>1283</v>
          </cell>
        </row>
        <row r="3760">
          <cell r="A3760">
            <v>14783</v>
          </cell>
          <cell r="B3760">
            <v>45245</v>
          </cell>
          <cell r="F3760">
            <v>1283</v>
          </cell>
        </row>
        <row r="3761">
          <cell r="A3761">
            <v>14784</v>
          </cell>
          <cell r="B3761">
            <v>45245</v>
          </cell>
          <cell r="F3761">
            <v>1283</v>
          </cell>
        </row>
        <row r="3762">
          <cell r="A3762">
            <v>14785</v>
          </cell>
          <cell r="B3762">
            <v>45245</v>
          </cell>
          <cell r="F3762">
            <v>1283</v>
          </cell>
        </row>
        <row r="3763">
          <cell r="A3763">
            <v>14786</v>
          </cell>
          <cell r="B3763">
            <v>45245</v>
          </cell>
          <cell r="F3763">
            <v>1283</v>
          </cell>
        </row>
        <row r="3764">
          <cell r="A3764">
            <v>14787</v>
          </cell>
          <cell r="B3764">
            <v>45245</v>
          </cell>
          <cell r="F3764">
            <v>1283</v>
          </cell>
        </row>
        <row r="3765">
          <cell r="A3765">
            <v>14788</v>
          </cell>
          <cell r="B3765">
            <v>45245</v>
          </cell>
          <cell r="F3765">
            <v>1283</v>
          </cell>
        </row>
        <row r="3766">
          <cell r="A3766">
            <v>14789</v>
          </cell>
          <cell r="B3766">
            <v>45245</v>
          </cell>
          <cell r="F3766">
            <v>1283</v>
          </cell>
        </row>
        <row r="3767">
          <cell r="A3767">
            <v>14790</v>
          </cell>
          <cell r="B3767">
            <v>45245</v>
          </cell>
          <cell r="F3767">
            <v>1283</v>
          </cell>
        </row>
        <row r="3768">
          <cell r="A3768">
            <v>14791</v>
          </cell>
          <cell r="B3768">
            <v>45245</v>
          </cell>
          <cell r="F3768">
            <v>1283</v>
          </cell>
        </row>
        <row r="3769">
          <cell r="A3769">
            <v>14792</v>
          </cell>
          <cell r="B3769">
            <v>45245</v>
          </cell>
          <cell r="F3769">
            <v>1283</v>
          </cell>
        </row>
        <row r="3770">
          <cell r="A3770">
            <v>14793</v>
          </cell>
          <cell r="B3770">
            <v>45245</v>
          </cell>
          <cell r="F3770">
            <v>1283</v>
          </cell>
        </row>
        <row r="3771">
          <cell r="A3771">
            <v>14794</v>
          </cell>
          <cell r="B3771">
            <v>45245</v>
          </cell>
          <cell r="F3771">
            <v>1283</v>
          </cell>
        </row>
        <row r="3772">
          <cell r="A3772">
            <v>14795</v>
          </cell>
          <cell r="B3772">
            <v>45245</v>
          </cell>
          <cell r="F3772">
            <v>1283</v>
          </cell>
        </row>
        <row r="3773">
          <cell r="A3773">
            <v>14796</v>
          </cell>
          <cell r="B3773">
            <v>45245</v>
          </cell>
          <cell r="F3773">
            <v>1283</v>
          </cell>
        </row>
        <row r="3774">
          <cell r="A3774">
            <v>14797</v>
          </cell>
          <cell r="B3774">
            <v>45245</v>
          </cell>
          <cell r="F3774">
            <v>1283</v>
          </cell>
        </row>
        <row r="3775">
          <cell r="A3775">
            <v>14798</v>
          </cell>
          <cell r="B3775">
            <v>45245</v>
          </cell>
          <cell r="F3775">
            <v>1283</v>
          </cell>
        </row>
        <row r="3776">
          <cell r="A3776">
            <v>14799</v>
          </cell>
          <cell r="B3776">
            <v>45245</v>
          </cell>
          <cell r="F3776">
            <v>1283</v>
          </cell>
        </row>
        <row r="3777">
          <cell r="A3777">
            <v>14800</v>
          </cell>
          <cell r="B3777">
            <v>45245</v>
          </cell>
          <cell r="F3777">
            <v>1283</v>
          </cell>
        </row>
        <row r="3778">
          <cell r="A3778">
            <v>14801</v>
          </cell>
          <cell r="B3778">
            <v>45245</v>
          </cell>
          <cell r="F3778">
            <v>1283</v>
          </cell>
        </row>
        <row r="3779">
          <cell r="A3779">
            <v>14802</v>
          </cell>
          <cell r="B3779">
            <v>45245</v>
          </cell>
          <cell r="F3779">
            <v>1283</v>
          </cell>
        </row>
        <row r="3780">
          <cell r="A3780">
            <v>14803</v>
          </cell>
          <cell r="B3780">
            <v>45245</v>
          </cell>
          <cell r="F3780">
            <v>1283</v>
          </cell>
        </row>
        <row r="3781">
          <cell r="A3781">
            <v>14804</v>
          </cell>
          <cell r="B3781">
            <v>45245</v>
          </cell>
          <cell r="F3781">
            <v>1283</v>
          </cell>
        </row>
        <row r="3782">
          <cell r="A3782">
            <v>14805</v>
          </cell>
          <cell r="B3782">
            <v>45245</v>
          </cell>
          <cell r="F3782">
            <v>1283</v>
          </cell>
        </row>
        <row r="3783">
          <cell r="A3783">
            <v>14806</v>
          </cell>
          <cell r="B3783">
            <v>45245</v>
          </cell>
          <cell r="F3783">
            <v>1283</v>
          </cell>
        </row>
        <row r="3784">
          <cell r="A3784">
            <v>14807</v>
          </cell>
          <cell r="B3784">
            <v>45245</v>
          </cell>
          <cell r="F3784">
            <v>1283</v>
          </cell>
        </row>
        <row r="3785">
          <cell r="A3785">
            <v>14808</v>
          </cell>
          <cell r="B3785">
            <v>45245</v>
          </cell>
          <cell r="F3785">
            <v>1283</v>
          </cell>
        </row>
        <row r="3786">
          <cell r="A3786">
            <v>14809</v>
          </cell>
          <cell r="B3786">
            <v>45245</v>
          </cell>
          <cell r="F3786">
            <v>1283</v>
          </cell>
        </row>
        <row r="3787">
          <cell r="A3787">
            <v>14810</v>
          </cell>
          <cell r="B3787">
            <v>45245</v>
          </cell>
          <cell r="F3787">
            <v>1283</v>
          </cell>
        </row>
        <row r="3788">
          <cell r="A3788">
            <v>14811</v>
          </cell>
          <cell r="B3788">
            <v>45245</v>
          </cell>
          <cell r="F3788">
            <v>1283</v>
          </cell>
        </row>
        <row r="3789">
          <cell r="A3789">
            <v>14812</v>
          </cell>
          <cell r="B3789">
            <v>45245</v>
          </cell>
          <cell r="F3789">
            <v>1283</v>
          </cell>
        </row>
        <row r="3790">
          <cell r="A3790">
            <v>14813</v>
          </cell>
          <cell r="B3790">
            <v>45245</v>
          </cell>
          <cell r="F3790">
            <v>1283</v>
          </cell>
        </row>
        <row r="3791">
          <cell r="A3791">
            <v>14814</v>
          </cell>
          <cell r="B3791">
            <v>45245</v>
          </cell>
          <cell r="F3791">
            <v>1283</v>
          </cell>
        </row>
        <row r="3792">
          <cell r="A3792">
            <v>14815</v>
          </cell>
          <cell r="B3792">
            <v>45245</v>
          </cell>
          <cell r="F3792">
            <v>1283</v>
          </cell>
        </row>
        <row r="3793">
          <cell r="A3793">
            <v>14816</v>
          </cell>
          <cell r="B3793">
            <v>45245</v>
          </cell>
          <cell r="F3793">
            <v>1283</v>
          </cell>
        </row>
        <row r="3794">
          <cell r="A3794">
            <v>14817</v>
          </cell>
          <cell r="B3794">
            <v>45245</v>
          </cell>
          <cell r="F3794">
            <v>1283</v>
          </cell>
        </row>
        <row r="3795">
          <cell r="A3795">
            <v>14818</v>
          </cell>
          <cell r="B3795">
            <v>45245</v>
          </cell>
          <cell r="F3795">
            <v>1283</v>
          </cell>
        </row>
        <row r="3796">
          <cell r="A3796">
            <v>14819</v>
          </cell>
          <cell r="B3796">
            <v>45245</v>
          </cell>
          <cell r="F3796">
            <v>1283</v>
          </cell>
        </row>
        <row r="3797">
          <cell r="A3797">
            <v>14820</v>
          </cell>
          <cell r="B3797">
            <v>45245</v>
          </cell>
          <cell r="F3797">
            <v>1283</v>
          </cell>
        </row>
        <row r="3798">
          <cell r="A3798">
            <v>14821</v>
          </cell>
          <cell r="B3798">
            <v>45245</v>
          </cell>
          <cell r="F3798">
            <v>1283</v>
          </cell>
        </row>
        <row r="3799">
          <cell r="A3799">
            <v>14822</v>
          </cell>
          <cell r="B3799">
            <v>45245</v>
          </cell>
          <cell r="F3799">
            <v>1283</v>
          </cell>
        </row>
        <row r="3800">
          <cell r="A3800">
            <v>14823</v>
          </cell>
          <cell r="B3800">
            <v>45245</v>
          </cell>
          <cell r="F3800">
            <v>1283</v>
          </cell>
        </row>
        <row r="3801">
          <cell r="A3801">
            <v>14824</v>
          </cell>
          <cell r="B3801">
            <v>45245</v>
          </cell>
          <cell r="F3801">
            <v>1283</v>
          </cell>
        </row>
        <row r="3802">
          <cell r="A3802">
            <v>14825</v>
          </cell>
          <cell r="B3802">
            <v>45245</v>
          </cell>
          <cell r="F3802">
            <v>1283</v>
          </cell>
        </row>
        <row r="3803">
          <cell r="A3803">
            <v>14826</v>
          </cell>
          <cell r="B3803">
            <v>45245</v>
          </cell>
          <cell r="F3803">
            <v>1283</v>
          </cell>
        </row>
        <row r="3804">
          <cell r="A3804">
            <v>14827</v>
          </cell>
          <cell r="B3804">
            <v>45245</v>
          </cell>
          <cell r="F3804">
            <v>1283</v>
          </cell>
        </row>
        <row r="3805">
          <cell r="A3805">
            <v>14828</v>
          </cell>
          <cell r="B3805">
            <v>45245</v>
          </cell>
          <cell r="F3805">
            <v>1283</v>
          </cell>
        </row>
        <row r="3806">
          <cell r="A3806">
            <v>14829</v>
          </cell>
          <cell r="B3806">
            <v>45245</v>
          </cell>
          <cell r="F3806">
            <v>1283</v>
          </cell>
        </row>
        <row r="3807">
          <cell r="A3807">
            <v>14830</v>
          </cell>
          <cell r="B3807">
            <v>45245</v>
          </cell>
          <cell r="F3807">
            <v>1283</v>
          </cell>
        </row>
        <row r="3808">
          <cell r="A3808">
            <v>14831</v>
          </cell>
          <cell r="B3808">
            <v>45245</v>
          </cell>
          <cell r="F3808">
            <v>1283</v>
          </cell>
        </row>
        <row r="3809">
          <cell r="A3809">
            <v>14832</v>
          </cell>
          <cell r="B3809">
            <v>45245</v>
          </cell>
          <cell r="F3809">
            <v>1283</v>
          </cell>
        </row>
        <row r="3810">
          <cell r="A3810">
            <v>14833</v>
          </cell>
          <cell r="B3810">
            <v>45245</v>
          </cell>
          <cell r="F3810">
            <v>1283</v>
          </cell>
        </row>
        <row r="3811">
          <cell r="A3811">
            <v>14834</v>
          </cell>
          <cell r="B3811">
            <v>45245</v>
          </cell>
          <cell r="F3811">
            <v>1283</v>
          </cell>
        </row>
        <row r="3812">
          <cell r="A3812">
            <v>14835</v>
          </cell>
          <cell r="B3812">
            <v>45245</v>
          </cell>
          <cell r="F3812">
            <v>1283</v>
          </cell>
        </row>
        <row r="3813">
          <cell r="A3813">
            <v>14836</v>
          </cell>
          <cell r="B3813">
            <v>45245</v>
          </cell>
          <cell r="F3813">
            <v>1283</v>
          </cell>
        </row>
        <row r="3814">
          <cell r="A3814">
            <v>14837</v>
          </cell>
          <cell r="B3814">
            <v>45245</v>
          </cell>
          <cell r="F3814">
            <v>1283</v>
          </cell>
        </row>
        <row r="3815">
          <cell r="A3815">
            <v>14838</v>
          </cell>
          <cell r="B3815">
            <v>45245</v>
          </cell>
          <cell r="F3815">
            <v>1283</v>
          </cell>
        </row>
        <row r="3816">
          <cell r="A3816">
            <v>14839</v>
          </cell>
          <cell r="B3816">
            <v>45245</v>
          </cell>
          <cell r="F3816">
            <v>1283</v>
          </cell>
        </row>
        <row r="3817">
          <cell r="A3817">
            <v>14840</v>
          </cell>
          <cell r="B3817">
            <v>45245</v>
          </cell>
          <cell r="F3817">
            <v>1283</v>
          </cell>
        </row>
        <row r="3818">
          <cell r="A3818">
            <v>14841</v>
          </cell>
          <cell r="B3818">
            <v>45245</v>
          </cell>
          <cell r="F3818">
            <v>1283</v>
          </cell>
        </row>
        <row r="3819">
          <cell r="A3819">
            <v>14842</v>
          </cell>
          <cell r="B3819">
            <v>45245</v>
          </cell>
          <cell r="F3819">
            <v>1283</v>
          </cell>
        </row>
        <row r="3820">
          <cell r="A3820">
            <v>14843</v>
          </cell>
          <cell r="B3820">
            <v>45245</v>
          </cell>
          <cell r="F3820">
            <v>1283</v>
          </cell>
        </row>
        <row r="3821">
          <cell r="A3821">
            <v>14844</v>
          </cell>
          <cell r="B3821">
            <v>45245</v>
          </cell>
          <cell r="F3821">
            <v>1283</v>
          </cell>
        </row>
        <row r="3822">
          <cell r="A3822">
            <v>14845</v>
          </cell>
          <cell r="B3822">
            <v>45245</v>
          </cell>
          <cell r="F3822">
            <v>1283</v>
          </cell>
        </row>
        <row r="3823">
          <cell r="A3823">
            <v>14846</v>
          </cell>
          <cell r="B3823">
            <v>45245</v>
          </cell>
          <cell r="F3823">
            <v>1283</v>
          </cell>
        </row>
        <row r="3824">
          <cell r="A3824">
            <v>14847</v>
          </cell>
          <cell r="B3824">
            <v>45245</v>
          </cell>
          <cell r="F3824">
            <v>1283</v>
          </cell>
        </row>
        <row r="3825">
          <cell r="A3825">
            <v>14848</v>
          </cell>
          <cell r="B3825">
            <v>45245</v>
          </cell>
          <cell r="F3825">
            <v>1283</v>
          </cell>
        </row>
        <row r="3826">
          <cell r="A3826">
            <v>14849</v>
          </cell>
          <cell r="B3826">
            <v>45245</v>
          </cell>
          <cell r="F3826">
            <v>1283</v>
          </cell>
        </row>
        <row r="3827">
          <cell r="A3827">
            <v>14850</v>
          </cell>
          <cell r="B3827">
            <v>45245</v>
          </cell>
          <cell r="F3827">
            <v>1283</v>
          </cell>
        </row>
        <row r="3828">
          <cell r="A3828">
            <v>14851</v>
          </cell>
          <cell r="B3828">
            <v>45245</v>
          </cell>
          <cell r="F3828">
            <v>1283</v>
          </cell>
        </row>
        <row r="3829">
          <cell r="A3829">
            <v>14852</v>
          </cell>
          <cell r="B3829">
            <v>45245</v>
          </cell>
          <cell r="F3829">
            <v>1283</v>
          </cell>
        </row>
        <row r="3830">
          <cell r="A3830">
            <v>14853</v>
          </cell>
          <cell r="B3830">
            <v>45245</v>
          </cell>
          <cell r="F3830">
            <v>1283</v>
          </cell>
        </row>
        <row r="3831">
          <cell r="A3831">
            <v>14854</v>
          </cell>
          <cell r="B3831">
            <v>45245</v>
          </cell>
          <cell r="F3831">
            <v>1283</v>
          </cell>
        </row>
        <row r="3832">
          <cell r="A3832">
            <v>14855</v>
          </cell>
          <cell r="B3832">
            <v>45245</v>
          </cell>
          <cell r="F3832">
            <v>1283</v>
          </cell>
        </row>
        <row r="3833">
          <cell r="A3833">
            <v>14856</v>
          </cell>
          <cell r="B3833">
            <v>45245</v>
          </cell>
          <cell r="F3833">
            <v>1283</v>
          </cell>
        </row>
        <row r="3834">
          <cell r="A3834">
            <v>14857</v>
          </cell>
          <cell r="B3834">
            <v>45245</v>
          </cell>
          <cell r="F3834">
            <v>1283</v>
          </cell>
        </row>
        <row r="3835">
          <cell r="A3835">
            <v>14858</v>
          </cell>
          <cell r="B3835">
            <v>45245</v>
          </cell>
          <cell r="F3835">
            <v>1283</v>
          </cell>
        </row>
        <row r="3836">
          <cell r="A3836">
            <v>14859</v>
          </cell>
          <cell r="B3836">
            <v>45245</v>
          </cell>
          <cell r="F3836">
            <v>1283</v>
          </cell>
        </row>
        <row r="3837">
          <cell r="A3837">
            <v>14860</v>
          </cell>
          <cell r="B3837">
            <v>45245</v>
          </cell>
          <cell r="F3837">
            <v>1283</v>
          </cell>
        </row>
        <row r="3838">
          <cell r="A3838">
            <v>14861</v>
          </cell>
          <cell r="B3838">
            <v>45245</v>
          </cell>
          <cell r="F3838">
            <v>1283</v>
          </cell>
        </row>
        <row r="3839">
          <cell r="A3839">
            <v>14862</v>
          </cell>
          <cell r="B3839">
            <v>45245</v>
          </cell>
          <cell r="F3839">
            <v>1283</v>
          </cell>
        </row>
        <row r="3840">
          <cell r="A3840">
            <v>14863</v>
          </cell>
          <cell r="B3840">
            <v>45245</v>
          </cell>
          <cell r="F3840">
            <v>1283</v>
          </cell>
        </row>
        <row r="3841">
          <cell r="A3841">
            <v>14864</v>
          </cell>
          <cell r="B3841">
            <v>45245</v>
          </cell>
          <cell r="F3841">
            <v>1283</v>
          </cell>
        </row>
        <row r="3842">
          <cell r="A3842">
            <v>14865</v>
          </cell>
          <cell r="B3842">
            <v>45245</v>
          </cell>
          <cell r="F3842">
            <v>1283</v>
          </cell>
        </row>
        <row r="3843">
          <cell r="A3843">
            <v>14866</v>
          </cell>
          <cell r="B3843">
            <v>45245</v>
          </cell>
          <cell r="F3843">
            <v>1283</v>
          </cell>
        </row>
        <row r="3844">
          <cell r="A3844">
            <v>14867</v>
          </cell>
          <cell r="B3844">
            <v>45245</v>
          </cell>
          <cell r="F3844">
            <v>1283</v>
          </cell>
        </row>
        <row r="3845">
          <cell r="A3845">
            <v>14868</v>
          </cell>
          <cell r="B3845">
            <v>45245</v>
          </cell>
          <cell r="F3845">
            <v>1283</v>
          </cell>
        </row>
        <row r="3846">
          <cell r="A3846">
            <v>14869</v>
          </cell>
          <cell r="B3846">
            <v>45245</v>
          </cell>
          <cell r="F3846">
            <v>1283</v>
          </cell>
        </row>
        <row r="3847">
          <cell r="A3847">
            <v>14870</v>
          </cell>
          <cell r="B3847">
            <v>45245</v>
          </cell>
          <cell r="F3847">
            <v>1283</v>
          </cell>
        </row>
        <row r="3848">
          <cell r="A3848">
            <v>14871</v>
          </cell>
          <cell r="B3848">
            <v>45245</v>
          </cell>
          <cell r="F3848">
            <v>1283</v>
          </cell>
        </row>
        <row r="3849">
          <cell r="A3849">
            <v>14872</v>
          </cell>
          <cell r="B3849">
            <v>45245</v>
          </cell>
          <cell r="F3849">
            <v>1283</v>
          </cell>
        </row>
        <row r="3850">
          <cell r="A3850">
            <v>14873</v>
          </cell>
          <cell r="B3850">
            <v>45245</v>
          </cell>
          <cell r="F3850">
            <v>1283</v>
          </cell>
        </row>
        <row r="3851">
          <cell r="A3851">
            <v>14874</v>
          </cell>
          <cell r="B3851">
            <v>45245</v>
          </cell>
          <cell r="F3851">
            <v>1283</v>
          </cell>
        </row>
        <row r="3852">
          <cell r="A3852">
            <v>14875</v>
          </cell>
          <cell r="B3852">
            <v>45245</v>
          </cell>
          <cell r="F3852">
            <v>1283</v>
          </cell>
        </row>
        <row r="3853">
          <cell r="A3853">
            <v>14876</v>
          </cell>
          <cell r="B3853">
            <v>45245</v>
          </cell>
          <cell r="F3853">
            <v>1283</v>
          </cell>
        </row>
        <row r="3854">
          <cell r="A3854">
            <v>14877</v>
          </cell>
          <cell r="B3854">
            <v>45245</v>
          </cell>
          <cell r="F3854">
            <v>1283</v>
          </cell>
        </row>
        <row r="3855">
          <cell r="A3855">
            <v>14878</v>
          </cell>
          <cell r="B3855">
            <v>45245</v>
          </cell>
          <cell r="F3855">
            <v>1283</v>
          </cell>
        </row>
        <row r="3856">
          <cell r="A3856">
            <v>14879</v>
          </cell>
          <cell r="B3856">
            <v>45245</v>
          </cell>
          <cell r="F3856">
            <v>1283</v>
          </cell>
        </row>
        <row r="3857">
          <cell r="A3857">
            <v>14880</v>
          </cell>
          <cell r="B3857">
            <v>45245</v>
          </cell>
          <cell r="F3857">
            <v>1283</v>
          </cell>
        </row>
        <row r="3858">
          <cell r="A3858">
            <v>14881</v>
          </cell>
          <cell r="B3858">
            <v>45245</v>
          </cell>
          <cell r="F3858">
            <v>1283</v>
          </cell>
        </row>
        <row r="3859">
          <cell r="A3859">
            <v>14882</v>
          </cell>
          <cell r="B3859">
            <v>45245</v>
          </cell>
          <cell r="F3859">
            <v>1283</v>
          </cell>
        </row>
        <row r="3860">
          <cell r="A3860">
            <v>14883</v>
          </cell>
          <cell r="B3860">
            <v>45245</v>
          </cell>
          <cell r="F3860">
            <v>1283</v>
          </cell>
        </row>
        <row r="3861">
          <cell r="A3861">
            <v>14884</v>
          </cell>
          <cell r="B3861">
            <v>45245</v>
          </cell>
          <cell r="F3861">
            <v>1283</v>
          </cell>
        </row>
        <row r="3862">
          <cell r="A3862">
            <v>14885</v>
          </cell>
          <cell r="B3862">
            <v>45245</v>
          </cell>
          <cell r="F3862">
            <v>1283</v>
          </cell>
        </row>
        <row r="3863">
          <cell r="A3863">
            <v>14886</v>
          </cell>
          <cell r="B3863">
            <v>45245</v>
          </cell>
          <cell r="F3863">
            <v>1283</v>
          </cell>
        </row>
        <row r="3864">
          <cell r="A3864">
            <v>14887</v>
          </cell>
          <cell r="B3864">
            <v>45245</v>
          </cell>
          <cell r="F3864">
            <v>1283</v>
          </cell>
        </row>
        <row r="3865">
          <cell r="A3865">
            <v>14888</v>
          </cell>
          <cell r="B3865">
            <v>45245</v>
          </cell>
          <cell r="F3865">
            <v>1283</v>
          </cell>
        </row>
        <row r="3866">
          <cell r="A3866">
            <v>14889</v>
          </cell>
          <cell r="B3866">
            <v>45245</v>
          </cell>
          <cell r="F3866">
            <v>1283</v>
          </cell>
        </row>
        <row r="3867">
          <cell r="A3867">
            <v>14890</v>
          </cell>
          <cell r="B3867">
            <v>45245</v>
          </cell>
          <cell r="F3867">
            <v>1283</v>
          </cell>
        </row>
        <row r="3868">
          <cell r="A3868">
            <v>14891</v>
          </cell>
          <cell r="B3868">
            <v>45245</v>
          </cell>
          <cell r="F3868">
            <v>1283</v>
          </cell>
        </row>
        <row r="3869">
          <cell r="A3869">
            <v>14892</v>
          </cell>
          <cell r="B3869">
            <v>45245</v>
          </cell>
          <cell r="F3869">
            <v>1283</v>
          </cell>
        </row>
        <row r="3870">
          <cell r="A3870">
            <v>14893</v>
          </cell>
          <cell r="B3870">
            <v>45245</v>
          </cell>
          <cell r="F3870">
            <v>1283</v>
          </cell>
        </row>
        <row r="3871">
          <cell r="A3871">
            <v>14894</v>
          </cell>
          <cell r="B3871">
            <v>45245</v>
          </cell>
          <cell r="F3871">
            <v>1283</v>
          </cell>
        </row>
        <row r="3872">
          <cell r="A3872">
            <v>14895</v>
          </cell>
          <cell r="B3872">
            <v>45245</v>
          </cell>
          <cell r="F3872">
            <v>1283</v>
          </cell>
        </row>
        <row r="3873">
          <cell r="A3873">
            <v>14896</v>
          </cell>
          <cell r="B3873">
            <v>45245</v>
          </cell>
          <cell r="F3873">
            <v>1283</v>
          </cell>
        </row>
        <row r="3874">
          <cell r="A3874">
            <v>14897</v>
          </cell>
          <cell r="B3874">
            <v>45245</v>
          </cell>
          <cell r="F3874">
            <v>1283</v>
          </cell>
        </row>
        <row r="3875">
          <cell r="A3875">
            <v>14898</v>
          </cell>
          <cell r="B3875">
            <v>45245</v>
          </cell>
          <cell r="F3875">
            <v>1283</v>
          </cell>
        </row>
        <row r="3876">
          <cell r="A3876">
            <v>14899</v>
          </cell>
          <cell r="B3876">
            <v>45245</v>
          </cell>
          <cell r="F3876">
            <v>1283</v>
          </cell>
        </row>
        <row r="3877">
          <cell r="A3877">
            <v>14900</v>
          </cell>
          <cell r="B3877">
            <v>45245</v>
          </cell>
          <cell r="F3877">
            <v>1283</v>
          </cell>
        </row>
        <row r="3878">
          <cell r="A3878">
            <v>14901</v>
          </cell>
          <cell r="B3878">
            <v>45245</v>
          </cell>
          <cell r="F3878">
            <v>1283</v>
          </cell>
        </row>
        <row r="3879">
          <cell r="A3879">
            <v>14902</v>
          </cell>
          <cell r="B3879">
            <v>45245</v>
          </cell>
          <cell r="F3879">
            <v>1283</v>
          </cell>
        </row>
        <row r="3880">
          <cell r="A3880">
            <v>14903</v>
          </cell>
          <cell r="B3880">
            <v>45245</v>
          </cell>
          <cell r="F3880">
            <v>1283</v>
          </cell>
        </row>
        <row r="3881">
          <cell r="A3881">
            <v>14904</v>
          </cell>
          <cell r="B3881">
            <v>45245</v>
          </cell>
          <cell r="F3881">
            <v>1283</v>
          </cell>
        </row>
        <row r="3882">
          <cell r="A3882">
            <v>14905</v>
          </cell>
          <cell r="B3882">
            <v>45245</v>
          </cell>
          <cell r="F3882">
            <v>1283</v>
          </cell>
        </row>
        <row r="3883">
          <cell r="A3883">
            <v>14906</v>
          </cell>
          <cell r="B3883">
            <v>45245</v>
          </cell>
          <cell r="F3883">
            <v>1283</v>
          </cell>
        </row>
        <row r="3884">
          <cell r="A3884">
            <v>14907</v>
          </cell>
          <cell r="B3884">
            <v>45245</v>
          </cell>
          <cell r="F3884">
            <v>1283</v>
          </cell>
        </row>
        <row r="3885">
          <cell r="A3885">
            <v>14908</v>
          </cell>
          <cell r="B3885">
            <v>45245</v>
          </cell>
          <cell r="F3885">
            <v>1283</v>
          </cell>
        </row>
        <row r="3886">
          <cell r="A3886">
            <v>14909</v>
          </cell>
          <cell r="B3886">
            <v>45245</v>
          </cell>
          <cell r="F3886">
            <v>1283</v>
          </cell>
        </row>
        <row r="3887">
          <cell r="A3887">
            <v>14910</v>
          </cell>
          <cell r="B3887">
            <v>45245</v>
          </cell>
          <cell r="F3887">
            <v>1283</v>
          </cell>
        </row>
        <row r="3888">
          <cell r="A3888">
            <v>14911</v>
          </cell>
          <cell r="B3888">
            <v>45245</v>
          </cell>
          <cell r="F3888">
            <v>1283</v>
          </cell>
        </row>
        <row r="3889">
          <cell r="A3889">
            <v>14912</v>
          </cell>
          <cell r="B3889">
            <v>45245</v>
          </cell>
          <cell r="F3889">
            <v>1283</v>
          </cell>
        </row>
        <row r="3890">
          <cell r="A3890">
            <v>14913</v>
          </cell>
          <cell r="B3890">
            <v>45245</v>
          </cell>
          <cell r="F3890">
            <v>1283</v>
          </cell>
        </row>
        <row r="3891">
          <cell r="A3891">
            <v>14914</v>
          </cell>
          <cell r="B3891">
            <v>45245</v>
          </cell>
          <cell r="F3891">
            <v>1283</v>
          </cell>
        </row>
        <row r="3892">
          <cell r="A3892">
            <v>14915</v>
          </cell>
          <cell r="B3892">
            <v>45245</v>
          </cell>
          <cell r="F3892">
            <v>1283</v>
          </cell>
        </row>
        <row r="3893">
          <cell r="A3893">
            <v>14916</v>
          </cell>
          <cell r="B3893">
            <v>45245</v>
          </cell>
          <cell r="F3893">
            <v>1283</v>
          </cell>
        </row>
        <row r="3894">
          <cell r="A3894">
            <v>14917</v>
          </cell>
          <cell r="B3894">
            <v>45245</v>
          </cell>
          <cell r="F3894">
            <v>1283</v>
          </cell>
        </row>
        <row r="3895">
          <cell r="A3895">
            <v>14918</v>
          </cell>
          <cell r="B3895">
            <v>45245</v>
          </cell>
          <cell r="F3895">
            <v>1283</v>
          </cell>
        </row>
        <row r="3896">
          <cell r="A3896">
            <v>14919</v>
          </cell>
          <cell r="B3896">
            <v>45245</v>
          </cell>
          <cell r="F3896">
            <v>1283</v>
          </cell>
        </row>
        <row r="3897">
          <cell r="A3897">
            <v>14920</v>
          </cell>
          <cell r="B3897">
            <v>45245</v>
          </cell>
          <cell r="F3897">
            <v>1283</v>
          </cell>
        </row>
        <row r="3898">
          <cell r="A3898">
            <v>14921</v>
          </cell>
          <cell r="B3898">
            <v>45245</v>
          </cell>
          <cell r="F3898">
            <v>1283</v>
          </cell>
        </row>
        <row r="3899">
          <cell r="A3899">
            <v>14922</v>
          </cell>
          <cell r="B3899">
            <v>45245</v>
          </cell>
          <cell r="F3899">
            <v>1283</v>
          </cell>
        </row>
        <row r="3900">
          <cell r="A3900">
            <v>14923</v>
          </cell>
          <cell r="B3900">
            <v>45245</v>
          </cell>
          <cell r="F3900">
            <v>1283</v>
          </cell>
        </row>
        <row r="3901">
          <cell r="A3901">
            <v>14924</v>
          </cell>
          <cell r="B3901">
            <v>45245</v>
          </cell>
          <cell r="F3901">
            <v>1283</v>
          </cell>
        </row>
        <row r="3902">
          <cell r="A3902">
            <v>14925</v>
          </cell>
          <cell r="B3902">
            <v>45245</v>
          </cell>
          <cell r="F3902">
            <v>1283</v>
          </cell>
        </row>
        <row r="3903">
          <cell r="A3903">
            <v>14926</v>
          </cell>
          <cell r="B3903">
            <v>45245</v>
          </cell>
          <cell r="F3903">
            <v>1283</v>
          </cell>
        </row>
        <row r="3904">
          <cell r="A3904">
            <v>14927</v>
          </cell>
          <cell r="B3904">
            <v>45245</v>
          </cell>
          <cell r="F3904">
            <v>1283</v>
          </cell>
        </row>
        <row r="3905">
          <cell r="A3905">
            <v>14928</v>
          </cell>
          <cell r="B3905">
            <v>45245</v>
          </cell>
          <cell r="F3905">
            <v>1283</v>
          </cell>
        </row>
        <row r="3906">
          <cell r="A3906">
            <v>14929</v>
          </cell>
          <cell r="B3906">
            <v>45245</v>
          </cell>
          <cell r="F3906">
            <v>1283</v>
          </cell>
        </row>
        <row r="3907">
          <cell r="A3907">
            <v>14930</v>
          </cell>
          <cell r="B3907">
            <v>45245</v>
          </cell>
          <cell r="F3907">
            <v>1283</v>
          </cell>
        </row>
        <row r="3908">
          <cell r="A3908">
            <v>14931</v>
          </cell>
          <cell r="B3908">
            <v>45245</v>
          </cell>
          <cell r="F3908">
            <v>1283</v>
          </cell>
        </row>
        <row r="3909">
          <cell r="A3909">
            <v>14932</v>
          </cell>
          <cell r="B3909">
            <v>45245</v>
          </cell>
          <cell r="F3909">
            <v>1283</v>
          </cell>
        </row>
        <row r="3910">
          <cell r="A3910">
            <v>14933</v>
          </cell>
          <cell r="B3910">
            <v>45245</v>
          </cell>
          <cell r="F3910">
            <v>1283</v>
          </cell>
        </row>
        <row r="3911">
          <cell r="A3911">
            <v>14934</v>
          </cell>
          <cell r="B3911">
            <v>45245</v>
          </cell>
          <cell r="F3911">
            <v>1283</v>
          </cell>
        </row>
        <row r="3912">
          <cell r="A3912">
            <v>14935</v>
          </cell>
          <cell r="B3912">
            <v>45245</v>
          </cell>
          <cell r="F3912">
            <v>1283</v>
          </cell>
        </row>
        <row r="3913">
          <cell r="A3913">
            <v>14936</v>
          </cell>
          <cell r="B3913">
            <v>45245</v>
          </cell>
          <cell r="F3913">
            <v>1283</v>
          </cell>
        </row>
        <row r="3914">
          <cell r="A3914">
            <v>14937</v>
          </cell>
          <cell r="B3914">
            <v>45245</v>
          </cell>
          <cell r="F3914">
            <v>1283</v>
          </cell>
        </row>
        <row r="3915">
          <cell r="A3915">
            <v>14938</v>
          </cell>
          <cell r="B3915">
            <v>45245</v>
          </cell>
          <cell r="F3915">
            <v>1283</v>
          </cell>
        </row>
        <row r="3916">
          <cell r="A3916">
            <v>14939</v>
          </cell>
          <cell r="B3916">
            <v>45245</v>
          </cell>
          <cell r="F3916">
            <v>1283</v>
          </cell>
        </row>
        <row r="3917">
          <cell r="A3917">
            <v>14940</v>
          </cell>
          <cell r="B3917">
            <v>45245</v>
          </cell>
          <cell r="F3917">
            <v>1283</v>
          </cell>
        </row>
        <row r="3918">
          <cell r="A3918">
            <v>14941</v>
          </cell>
          <cell r="B3918">
            <v>45245</v>
          </cell>
          <cell r="F3918">
            <v>1283</v>
          </cell>
        </row>
        <row r="3919">
          <cell r="A3919">
            <v>14942</v>
          </cell>
          <cell r="B3919">
            <v>45245</v>
          </cell>
          <cell r="F3919">
            <v>1283</v>
          </cell>
        </row>
        <row r="3920">
          <cell r="A3920">
            <v>14943</v>
          </cell>
          <cell r="B3920">
            <v>45245</v>
          </cell>
          <cell r="F3920">
            <v>1283</v>
          </cell>
        </row>
        <row r="3921">
          <cell r="A3921">
            <v>14944</v>
          </cell>
          <cell r="B3921">
            <v>45245</v>
          </cell>
          <cell r="F3921">
            <v>1283</v>
          </cell>
        </row>
        <row r="3922">
          <cell r="A3922">
            <v>14945</v>
          </cell>
          <cell r="B3922">
            <v>45245</v>
          </cell>
          <cell r="F3922">
            <v>1283</v>
          </cell>
        </row>
        <row r="3923">
          <cell r="A3923">
            <v>14946</v>
          </cell>
          <cell r="B3923">
            <v>45245</v>
          </cell>
          <cell r="F3923">
            <v>1283</v>
          </cell>
        </row>
        <row r="3924">
          <cell r="A3924">
            <v>14947</v>
          </cell>
          <cell r="B3924">
            <v>45245</v>
          </cell>
          <cell r="F3924">
            <v>1283</v>
          </cell>
        </row>
        <row r="3925">
          <cell r="A3925">
            <v>14948</v>
          </cell>
          <cell r="B3925">
            <v>45245</v>
          </cell>
          <cell r="F3925">
            <v>1283</v>
          </cell>
        </row>
        <row r="3926">
          <cell r="A3926">
            <v>14949</v>
          </cell>
          <cell r="B3926">
            <v>45245</v>
          </cell>
          <cell r="F3926">
            <v>1283</v>
          </cell>
        </row>
        <row r="3927">
          <cell r="A3927">
            <v>14950</v>
          </cell>
          <cell r="B3927">
            <v>45245</v>
          </cell>
          <cell r="F3927">
            <v>1283</v>
          </cell>
        </row>
        <row r="3928">
          <cell r="A3928">
            <v>14951</v>
          </cell>
          <cell r="B3928">
            <v>45245</v>
          </cell>
          <cell r="F3928">
            <v>1283</v>
          </cell>
        </row>
        <row r="3929">
          <cell r="A3929">
            <v>14952</v>
          </cell>
          <cell r="B3929">
            <v>45245</v>
          </cell>
          <cell r="F3929">
            <v>1283</v>
          </cell>
        </row>
        <row r="3930">
          <cell r="A3930">
            <v>14953</v>
          </cell>
          <cell r="B3930">
            <v>45245</v>
          </cell>
          <cell r="F3930">
            <v>1283</v>
          </cell>
        </row>
        <row r="3931">
          <cell r="A3931">
            <v>14954</v>
          </cell>
          <cell r="B3931">
            <v>45245</v>
          </cell>
          <cell r="F3931">
            <v>1283</v>
          </cell>
        </row>
        <row r="3932">
          <cell r="A3932">
            <v>14955</v>
          </cell>
          <cell r="B3932">
            <v>45245</v>
          </cell>
          <cell r="F3932">
            <v>1283</v>
          </cell>
        </row>
        <row r="3933">
          <cell r="A3933">
            <v>14956</v>
          </cell>
          <cell r="B3933">
            <v>45245</v>
          </cell>
          <cell r="F3933">
            <v>1283</v>
          </cell>
        </row>
        <row r="3934">
          <cell r="A3934">
            <v>14957</v>
          </cell>
          <cell r="B3934">
            <v>45245</v>
          </cell>
          <cell r="F3934">
            <v>1283</v>
          </cell>
        </row>
        <row r="3935">
          <cell r="A3935">
            <v>14958</v>
          </cell>
          <cell r="B3935">
            <v>45245</v>
          </cell>
          <cell r="F3935">
            <v>1283</v>
          </cell>
        </row>
        <row r="3936">
          <cell r="A3936">
            <v>14959</v>
          </cell>
          <cell r="B3936">
            <v>45245</v>
          </cell>
          <cell r="F3936">
            <v>1283</v>
          </cell>
        </row>
        <row r="3937">
          <cell r="A3937">
            <v>14960</v>
          </cell>
          <cell r="B3937">
            <v>45245</v>
          </cell>
          <cell r="F3937">
            <v>1283</v>
          </cell>
        </row>
        <row r="3938">
          <cell r="A3938">
            <v>14961</v>
          </cell>
          <cell r="B3938">
            <v>45245</v>
          </cell>
          <cell r="F3938">
            <v>1283</v>
          </cell>
        </row>
        <row r="3939">
          <cell r="A3939">
            <v>14962</v>
          </cell>
          <cell r="B3939">
            <v>45245</v>
          </cell>
          <cell r="F3939">
            <v>1283</v>
          </cell>
        </row>
        <row r="3940">
          <cell r="A3940">
            <v>14963</v>
          </cell>
          <cell r="B3940">
            <v>45245</v>
          </cell>
          <cell r="F3940">
            <v>1283</v>
          </cell>
        </row>
        <row r="3941">
          <cell r="A3941">
            <v>14964</v>
          </cell>
          <cell r="B3941">
            <v>45245</v>
          </cell>
          <cell r="F3941">
            <v>1283</v>
          </cell>
        </row>
        <row r="3942">
          <cell r="A3942">
            <v>14965</v>
          </cell>
          <cell r="B3942">
            <v>45245</v>
          </cell>
          <cell r="F3942">
            <v>1283</v>
          </cell>
        </row>
        <row r="3943">
          <cell r="A3943">
            <v>14966</v>
          </cell>
          <cell r="B3943">
            <v>45245</v>
          </cell>
          <cell r="F3943">
            <v>1283</v>
          </cell>
        </row>
        <row r="3944">
          <cell r="A3944">
            <v>14967</v>
          </cell>
          <cell r="B3944">
            <v>45245</v>
          </cell>
          <cell r="F3944">
            <v>1283</v>
          </cell>
        </row>
        <row r="3945">
          <cell r="A3945">
            <v>14968</v>
          </cell>
          <cell r="B3945">
            <v>45245</v>
          </cell>
          <cell r="F3945">
            <v>1283</v>
          </cell>
        </row>
        <row r="3946">
          <cell r="A3946">
            <v>14969</v>
          </cell>
          <cell r="B3946">
            <v>45245</v>
          </cell>
          <cell r="F3946">
            <v>1283</v>
          </cell>
        </row>
        <row r="3947">
          <cell r="A3947">
            <v>14970</v>
          </cell>
          <cell r="B3947">
            <v>45245</v>
          </cell>
          <cell r="F3947">
            <v>1283</v>
          </cell>
        </row>
        <row r="3948">
          <cell r="A3948">
            <v>14971</v>
          </cell>
          <cell r="B3948">
            <v>45245</v>
          </cell>
          <cell r="F3948">
            <v>1283</v>
          </cell>
        </row>
        <row r="3949">
          <cell r="A3949">
            <v>14972</v>
          </cell>
          <cell r="B3949">
            <v>45245</v>
          </cell>
          <cell r="F3949">
            <v>1283</v>
          </cell>
        </row>
        <row r="3950">
          <cell r="A3950">
            <v>14973</v>
          </cell>
          <cell r="B3950">
            <v>45245</v>
          </cell>
          <cell r="F3950">
            <v>1283</v>
          </cell>
        </row>
        <row r="3951">
          <cell r="A3951">
            <v>14974</v>
          </cell>
          <cell r="B3951">
            <v>45245</v>
          </cell>
          <cell r="F3951">
            <v>1283</v>
          </cell>
        </row>
        <row r="3952">
          <cell r="A3952">
            <v>14975</v>
          </cell>
          <cell r="B3952">
            <v>45245</v>
          </cell>
          <cell r="F3952">
            <v>1283</v>
          </cell>
        </row>
        <row r="3953">
          <cell r="A3953">
            <v>14976</v>
          </cell>
          <cell r="B3953">
            <v>45245</v>
          </cell>
          <cell r="F3953">
            <v>1283</v>
          </cell>
        </row>
        <row r="3954">
          <cell r="A3954">
            <v>14977</v>
          </cell>
          <cell r="B3954">
            <v>45245</v>
          </cell>
          <cell r="F3954">
            <v>1283</v>
          </cell>
        </row>
        <row r="3955">
          <cell r="A3955">
            <v>14978</v>
          </cell>
          <cell r="B3955">
            <v>45245</v>
          </cell>
          <cell r="F3955">
            <v>1283</v>
          </cell>
        </row>
        <row r="3956">
          <cell r="A3956">
            <v>14979</v>
          </cell>
          <cell r="B3956">
            <v>45245</v>
          </cell>
          <cell r="F3956">
            <v>1283</v>
          </cell>
        </row>
        <row r="3957">
          <cell r="A3957">
            <v>14980</v>
          </cell>
          <cell r="B3957">
            <v>45245</v>
          </cell>
          <cell r="F3957">
            <v>1283</v>
          </cell>
        </row>
        <row r="3958">
          <cell r="A3958">
            <v>14981</v>
          </cell>
          <cell r="B3958">
            <v>45245</v>
          </cell>
          <cell r="F3958">
            <v>1283</v>
          </cell>
        </row>
        <row r="3959">
          <cell r="A3959">
            <v>14982</v>
          </cell>
          <cell r="B3959">
            <v>45245</v>
          </cell>
          <cell r="F3959">
            <v>1283</v>
          </cell>
        </row>
        <row r="3960">
          <cell r="A3960">
            <v>14983</v>
          </cell>
          <cell r="B3960">
            <v>45245</v>
          </cell>
          <cell r="F3960">
            <v>1283</v>
          </cell>
        </row>
        <row r="3961">
          <cell r="A3961">
            <v>14984</v>
          </cell>
          <cell r="B3961">
            <v>45245</v>
          </cell>
          <cell r="F3961">
            <v>1283</v>
          </cell>
        </row>
        <row r="3962">
          <cell r="A3962">
            <v>14985</v>
          </cell>
          <cell r="B3962">
            <v>45245</v>
          </cell>
          <cell r="F3962">
            <v>1283</v>
          </cell>
        </row>
        <row r="3963">
          <cell r="A3963">
            <v>14986</v>
          </cell>
          <cell r="B3963">
            <v>45245</v>
          </cell>
          <cell r="F3963">
            <v>1283</v>
          </cell>
        </row>
        <row r="3964">
          <cell r="A3964">
            <v>14987</v>
          </cell>
          <cell r="B3964">
            <v>45245</v>
          </cell>
          <cell r="F3964">
            <v>1283</v>
          </cell>
        </row>
        <row r="3965">
          <cell r="A3965">
            <v>14988</v>
          </cell>
          <cell r="B3965">
            <v>45245</v>
          </cell>
          <cell r="F3965">
            <v>1283</v>
          </cell>
        </row>
        <row r="3966">
          <cell r="A3966">
            <v>14989</v>
          </cell>
          <cell r="B3966">
            <v>45245</v>
          </cell>
          <cell r="F3966">
            <v>1283</v>
          </cell>
        </row>
        <row r="3967">
          <cell r="A3967">
            <v>14990</v>
          </cell>
          <cell r="B3967">
            <v>45245</v>
          </cell>
          <cell r="F3967">
            <v>1283</v>
          </cell>
        </row>
        <row r="3968">
          <cell r="A3968">
            <v>14991</v>
          </cell>
          <cell r="B3968">
            <v>45245</v>
          </cell>
          <cell r="F3968">
            <v>1283</v>
          </cell>
        </row>
        <row r="3969">
          <cell r="A3969">
            <v>14992</v>
          </cell>
          <cell r="B3969">
            <v>45245</v>
          </cell>
          <cell r="F3969">
            <v>1283</v>
          </cell>
        </row>
        <row r="3970">
          <cell r="A3970">
            <v>14993</v>
          </cell>
          <cell r="B3970">
            <v>45245</v>
          </cell>
          <cell r="F3970">
            <v>1283</v>
          </cell>
        </row>
        <row r="3971">
          <cell r="A3971">
            <v>14994</v>
          </cell>
          <cell r="B3971">
            <v>45245</v>
          </cell>
          <cell r="F3971">
            <v>1283</v>
          </cell>
        </row>
        <row r="3972">
          <cell r="A3972">
            <v>14995</v>
          </cell>
          <cell r="B3972">
            <v>45245</v>
          </cell>
          <cell r="F3972">
            <v>1283</v>
          </cell>
        </row>
        <row r="3973">
          <cell r="A3973">
            <v>14996</v>
          </cell>
          <cell r="B3973">
            <v>45245</v>
          </cell>
          <cell r="F3973">
            <v>1283</v>
          </cell>
        </row>
        <row r="3974">
          <cell r="A3974">
            <v>14997</v>
          </cell>
          <cell r="B3974">
            <v>45245</v>
          </cell>
          <cell r="F3974">
            <v>1283</v>
          </cell>
        </row>
        <row r="3975">
          <cell r="A3975">
            <v>14998</v>
          </cell>
          <cell r="B3975">
            <v>45245</v>
          </cell>
          <cell r="F3975">
            <v>1283</v>
          </cell>
        </row>
        <row r="3976">
          <cell r="A3976">
            <v>14999</v>
          </cell>
          <cell r="B3976">
            <v>45245</v>
          </cell>
          <cell r="F3976">
            <v>1283</v>
          </cell>
        </row>
        <row r="3977">
          <cell r="A3977">
            <v>15000</v>
          </cell>
          <cell r="B3977">
            <v>45245</v>
          </cell>
          <cell r="F3977">
            <v>1283</v>
          </cell>
        </row>
        <row r="3978">
          <cell r="A3978">
            <v>15001</v>
          </cell>
          <cell r="B3978">
            <v>45245</v>
          </cell>
          <cell r="F3978">
            <v>1283</v>
          </cell>
        </row>
        <row r="3979">
          <cell r="A3979">
            <v>15002</v>
          </cell>
          <cell r="B3979">
            <v>45245</v>
          </cell>
          <cell r="F3979">
            <v>1283</v>
          </cell>
        </row>
        <row r="3980">
          <cell r="A3980">
            <v>15003</v>
          </cell>
          <cell r="B3980">
            <v>45245</v>
          </cell>
          <cell r="F3980">
            <v>1283</v>
          </cell>
        </row>
        <row r="3981">
          <cell r="A3981">
            <v>15004</v>
          </cell>
          <cell r="B3981">
            <v>45245</v>
          </cell>
          <cell r="F3981">
            <v>1283</v>
          </cell>
        </row>
        <row r="3982">
          <cell r="A3982">
            <v>15005</v>
          </cell>
          <cell r="B3982">
            <v>45245</v>
          </cell>
          <cell r="F3982">
            <v>1283</v>
          </cell>
        </row>
        <row r="3983">
          <cell r="A3983">
            <v>15006</v>
          </cell>
          <cell r="B3983">
            <v>45245</v>
          </cell>
          <cell r="F3983">
            <v>1283</v>
          </cell>
        </row>
        <row r="3984">
          <cell r="A3984">
            <v>15007</v>
          </cell>
          <cell r="B3984">
            <v>45245</v>
          </cell>
          <cell r="F3984">
            <v>1283</v>
          </cell>
        </row>
        <row r="3985">
          <cell r="A3985">
            <v>15008</v>
          </cell>
          <cell r="B3985">
            <v>45245</v>
          </cell>
          <cell r="F3985">
            <v>1283</v>
          </cell>
        </row>
        <row r="3986">
          <cell r="A3986">
            <v>15009</v>
          </cell>
          <cell r="B3986">
            <v>45245</v>
          </cell>
          <cell r="F3986">
            <v>1283</v>
          </cell>
        </row>
        <row r="3987">
          <cell r="A3987">
            <v>15010</v>
          </cell>
          <cell r="B3987">
            <v>45245</v>
          </cell>
          <cell r="F3987">
            <v>1283</v>
          </cell>
        </row>
        <row r="3988">
          <cell r="A3988">
            <v>15011</v>
          </cell>
          <cell r="B3988">
            <v>45245</v>
          </cell>
          <cell r="F3988">
            <v>1283</v>
          </cell>
        </row>
        <row r="3989">
          <cell r="A3989">
            <v>15012</v>
          </cell>
          <cell r="B3989">
            <v>45245</v>
          </cell>
          <cell r="F3989">
            <v>1283</v>
          </cell>
        </row>
        <row r="3990">
          <cell r="A3990">
            <v>15013</v>
          </cell>
          <cell r="B3990">
            <v>45245</v>
          </cell>
          <cell r="F3990">
            <v>1283</v>
          </cell>
        </row>
        <row r="3991">
          <cell r="A3991">
            <v>15014</v>
          </cell>
          <cell r="B3991">
            <v>45245</v>
          </cell>
          <cell r="F3991">
            <v>1283</v>
          </cell>
        </row>
        <row r="3992">
          <cell r="A3992">
            <v>15015</v>
          </cell>
          <cell r="B3992">
            <v>45245</v>
          </cell>
          <cell r="F3992">
            <v>1283</v>
          </cell>
        </row>
        <row r="3993">
          <cell r="A3993">
            <v>15016</v>
          </cell>
          <cell r="B3993">
            <v>45245</v>
          </cell>
          <cell r="F3993">
            <v>1283</v>
          </cell>
        </row>
        <row r="3994">
          <cell r="A3994">
            <v>15017</v>
          </cell>
          <cell r="B3994">
            <v>45245</v>
          </cell>
          <cell r="F3994">
            <v>1283</v>
          </cell>
        </row>
        <row r="3995">
          <cell r="A3995">
            <v>15018</v>
          </cell>
          <cell r="B3995">
            <v>45245</v>
          </cell>
          <cell r="F3995">
            <v>1283</v>
          </cell>
        </row>
        <row r="3996">
          <cell r="A3996">
            <v>15019</v>
          </cell>
          <cell r="B3996">
            <v>45245</v>
          </cell>
          <cell r="F3996">
            <v>1283</v>
          </cell>
        </row>
        <row r="3997">
          <cell r="A3997">
            <v>15020</v>
          </cell>
          <cell r="B3997">
            <v>45245</v>
          </cell>
          <cell r="F3997">
            <v>1283</v>
          </cell>
        </row>
        <row r="3998">
          <cell r="A3998">
            <v>15021</v>
          </cell>
          <cell r="B3998">
            <v>45245</v>
          </cell>
          <cell r="F3998">
            <v>1283</v>
          </cell>
        </row>
        <row r="3999">
          <cell r="A3999">
            <v>15022</v>
          </cell>
          <cell r="B3999">
            <v>45245</v>
          </cell>
          <cell r="F3999">
            <v>1283</v>
          </cell>
        </row>
        <row r="4000">
          <cell r="A4000">
            <v>15023</v>
          </cell>
          <cell r="B4000">
            <v>45245</v>
          </cell>
          <cell r="F4000">
            <v>1283</v>
          </cell>
        </row>
        <row r="4001">
          <cell r="A4001">
            <v>15024</v>
          </cell>
          <cell r="B4001">
            <v>45245</v>
          </cell>
          <cell r="F4001">
            <v>1283</v>
          </cell>
        </row>
        <row r="4002">
          <cell r="A4002">
            <v>15025</v>
          </cell>
          <cell r="B4002">
            <v>45245</v>
          </cell>
          <cell r="F4002">
            <v>1283</v>
          </cell>
        </row>
        <row r="4003">
          <cell r="A4003">
            <v>15026</v>
          </cell>
          <cell r="B4003">
            <v>45245</v>
          </cell>
          <cell r="F4003">
            <v>1283</v>
          </cell>
        </row>
        <row r="4004">
          <cell r="A4004">
            <v>15027</v>
          </cell>
          <cell r="B4004">
            <v>45245</v>
          </cell>
          <cell r="F4004">
            <v>1283</v>
          </cell>
        </row>
        <row r="4005">
          <cell r="A4005">
            <v>15028</v>
          </cell>
          <cell r="B4005">
            <v>45245</v>
          </cell>
          <cell r="F4005">
            <v>1283</v>
          </cell>
        </row>
        <row r="4006">
          <cell r="A4006">
            <v>15029</v>
          </cell>
          <cell r="B4006">
            <v>45245</v>
          </cell>
          <cell r="F4006">
            <v>1283</v>
          </cell>
        </row>
        <row r="4007">
          <cell r="A4007">
            <v>15030</v>
          </cell>
          <cell r="B4007">
            <v>45245</v>
          </cell>
          <cell r="F4007">
            <v>1283</v>
          </cell>
        </row>
        <row r="4008">
          <cell r="A4008">
            <v>15031</v>
          </cell>
          <cell r="B4008">
            <v>45245</v>
          </cell>
          <cell r="F4008">
            <v>1283</v>
          </cell>
        </row>
        <row r="4009">
          <cell r="A4009">
            <v>15032</v>
          </cell>
          <cell r="B4009">
            <v>45245</v>
          </cell>
          <cell r="F4009">
            <v>1283</v>
          </cell>
        </row>
        <row r="4010">
          <cell r="A4010">
            <v>15033</v>
          </cell>
          <cell r="B4010">
            <v>45245</v>
          </cell>
          <cell r="F4010">
            <v>1283</v>
          </cell>
        </row>
        <row r="4011">
          <cell r="A4011">
            <v>15034</v>
          </cell>
          <cell r="B4011">
            <v>45245</v>
          </cell>
          <cell r="F4011">
            <v>1283</v>
          </cell>
        </row>
        <row r="4012">
          <cell r="A4012">
            <v>15035</v>
          </cell>
          <cell r="B4012">
            <v>45245</v>
          </cell>
          <cell r="F4012">
            <v>1283</v>
          </cell>
        </row>
        <row r="4013">
          <cell r="A4013">
            <v>15036</v>
          </cell>
          <cell r="B4013">
            <v>45245</v>
          </cell>
          <cell r="F4013">
            <v>1283</v>
          </cell>
        </row>
        <row r="4014">
          <cell r="A4014">
            <v>15037</v>
          </cell>
          <cell r="B4014">
            <v>45245</v>
          </cell>
          <cell r="F4014">
            <v>1283</v>
          </cell>
        </row>
        <row r="4015">
          <cell r="A4015">
            <v>15038</v>
          </cell>
          <cell r="B4015">
            <v>45245</v>
          </cell>
          <cell r="F4015">
            <v>1283</v>
          </cell>
        </row>
        <row r="4016">
          <cell r="A4016">
            <v>15039</v>
          </cell>
          <cell r="B4016">
            <v>45245</v>
          </cell>
          <cell r="F4016">
            <v>1283</v>
          </cell>
        </row>
        <row r="4017">
          <cell r="A4017">
            <v>15040</v>
          </cell>
          <cell r="B4017">
            <v>45245</v>
          </cell>
          <cell r="F4017">
            <v>1283</v>
          </cell>
        </row>
        <row r="4018">
          <cell r="A4018">
            <v>15041</v>
          </cell>
          <cell r="B4018">
            <v>45245</v>
          </cell>
          <cell r="F4018">
            <v>1283</v>
          </cell>
        </row>
        <row r="4019">
          <cell r="A4019">
            <v>15042</v>
          </cell>
          <cell r="B4019">
            <v>45245</v>
          </cell>
          <cell r="F4019">
            <v>1283</v>
          </cell>
        </row>
        <row r="4020">
          <cell r="A4020">
            <v>15043</v>
          </cell>
          <cell r="B4020">
            <v>45245</v>
          </cell>
          <cell r="F4020">
            <v>1283</v>
          </cell>
        </row>
        <row r="4021">
          <cell r="A4021">
            <v>15044</v>
          </cell>
          <cell r="B4021">
            <v>45245</v>
          </cell>
          <cell r="F4021">
            <v>1283</v>
          </cell>
        </row>
        <row r="4022">
          <cell r="A4022">
            <v>15045</v>
          </cell>
          <cell r="B4022">
            <v>45245</v>
          </cell>
          <cell r="F4022">
            <v>1283</v>
          </cell>
        </row>
        <row r="4023">
          <cell r="A4023">
            <v>15046</v>
          </cell>
          <cell r="B4023">
            <v>45245</v>
          </cell>
          <cell r="F4023">
            <v>1283</v>
          </cell>
        </row>
        <row r="4024">
          <cell r="A4024">
            <v>15047</v>
          </cell>
          <cell r="B4024">
            <v>45245</v>
          </cell>
          <cell r="F4024">
            <v>1283</v>
          </cell>
        </row>
        <row r="4025">
          <cell r="A4025">
            <v>15048</v>
          </cell>
          <cell r="B4025">
            <v>45245</v>
          </cell>
          <cell r="F4025">
            <v>1283</v>
          </cell>
        </row>
        <row r="4026">
          <cell r="A4026">
            <v>15049</v>
          </cell>
          <cell r="B4026">
            <v>45245</v>
          </cell>
          <cell r="F4026">
            <v>1283</v>
          </cell>
        </row>
        <row r="4027">
          <cell r="A4027">
            <v>15050</v>
          </cell>
          <cell r="B4027">
            <v>45245</v>
          </cell>
          <cell r="F4027">
            <v>1283</v>
          </cell>
        </row>
        <row r="4028">
          <cell r="A4028">
            <v>15051</v>
          </cell>
          <cell r="B4028">
            <v>45245</v>
          </cell>
          <cell r="F4028">
            <v>1283</v>
          </cell>
        </row>
        <row r="4029">
          <cell r="A4029">
            <v>15052</v>
          </cell>
          <cell r="B4029">
            <v>45245</v>
          </cell>
          <cell r="F4029">
            <v>1283</v>
          </cell>
        </row>
        <row r="4030">
          <cell r="A4030">
            <v>15053</v>
          </cell>
          <cell r="B4030">
            <v>45245</v>
          </cell>
          <cell r="F4030">
            <v>1283</v>
          </cell>
        </row>
        <row r="4031">
          <cell r="A4031">
            <v>15054</v>
          </cell>
          <cell r="B4031">
            <v>45245</v>
          </cell>
          <cell r="F4031">
            <v>1283</v>
          </cell>
        </row>
        <row r="4032">
          <cell r="A4032">
            <v>15055</v>
          </cell>
          <cell r="B4032">
            <v>45245</v>
          </cell>
          <cell r="F4032">
            <v>1283</v>
          </cell>
        </row>
        <row r="4033">
          <cell r="A4033">
            <v>15056</v>
          </cell>
          <cell r="B4033">
            <v>45245</v>
          </cell>
          <cell r="F4033">
            <v>1283</v>
          </cell>
        </row>
        <row r="4034">
          <cell r="A4034">
            <v>15057</v>
          </cell>
          <cell r="B4034">
            <v>45245</v>
          </cell>
          <cell r="F4034">
            <v>1283</v>
          </cell>
        </row>
        <row r="4035">
          <cell r="A4035">
            <v>15058</v>
          </cell>
          <cell r="B4035">
            <v>45245</v>
          </cell>
          <cell r="F4035">
            <v>1283</v>
          </cell>
        </row>
        <row r="4036">
          <cell r="A4036">
            <v>15059</v>
          </cell>
          <cell r="B4036">
            <v>45245</v>
          </cell>
          <cell r="F4036">
            <v>1283</v>
          </cell>
        </row>
        <row r="4037">
          <cell r="A4037">
            <v>15060</v>
          </cell>
          <cell r="B4037">
            <v>45245</v>
          </cell>
          <cell r="F4037">
            <v>1283</v>
          </cell>
        </row>
        <row r="4038">
          <cell r="A4038">
            <v>15061</v>
          </cell>
          <cell r="B4038">
            <v>45245</v>
          </cell>
          <cell r="F4038">
            <v>1283</v>
          </cell>
        </row>
        <row r="4039">
          <cell r="A4039">
            <v>15062</v>
          </cell>
          <cell r="B4039">
            <v>45245</v>
          </cell>
          <cell r="F4039">
            <v>1283</v>
          </cell>
        </row>
        <row r="4040">
          <cell r="A4040">
            <v>15063</v>
          </cell>
          <cell r="B4040">
            <v>45245</v>
          </cell>
          <cell r="F4040">
            <v>1283</v>
          </cell>
        </row>
        <row r="4041">
          <cell r="A4041">
            <v>15064</v>
          </cell>
          <cell r="B4041">
            <v>45245</v>
          </cell>
          <cell r="F4041">
            <v>1283</v>
          </cell>
        </row>
        <row r="4042">
          <cell r="A4042">
            <v>15065</v>
          </cell>
          <cell r="B4042">
            <v>45245</v>
          </cell>
          <cell r="F4042">
            <v>1283</v>
          </cell>
        </row>
        <row r="4043">
          <cell r="A4043">
            <v>15066</v>
          </cell>
          <cell r="B4043">
            <v>45245</v>
          </cell>
          <cell r="F4043">
            <v>1283</v>
          </cell>
        </row>
        <row r="4044">
          <cell r="A4044">
            <v>15067</v>
          </cell>
          <cell r="B4044">
            <v>45245</v>
          </cell>
          <cell r="F4044">
            <v>1283</v>
          </cell>
        </row>
        <row r="4045">
          <cell r="A4045">
            <v>15068</v>
          </cell>
          <cell r="B4045">
            <v>45245</v>
          </cell>
          <cell r="F4045">
            <v>1283</v>
          </cell>
        </row>
        <row r="4046">
          <cell r="A4046">
            <v>15069</v>
          </cell>
          <cell r="B4046">
            <v>45245</v>
          </cell>
          <cell r="F4046">
            <v>1283</v>
          </cell>
        </row>
        <row r="4047">
          <cell r="A4047">
            <v>15070</v>
          </cell>
          <cell r="B4047">
            <v>45245</v>
          </cell>
          <cell r="F4047">
            <v>1283</v>
          </cell>
        </row>
        <row r="4048">
          <cell r="A4048">
            <v>15071</v>
          </cell>
          <cell r="B4048">
            <v>45245</v>
          </cell>
          <cell r="F4048">
            <v>1283</v>
          </cell>
        </row>
        <row r="4049">
          <cell r="A4049">
            <v>15072</v>
          </cell>
          <cell r="B4049">
            <v>45245</v>
          </cell>
          <cell r="F4049">
            <v>1283</v>
          </cell>
        </row>
        <row r="4050">
          <cell r="A4050">
            <v>15073</v>
          </cell>
          <cell r="B4050">
            <v>45245</v>
          </cell>
          <cell r="F4050">
            <v>1283</v>
          </cell>
        </row>
        <row r="4051">
          <cell r="A4051">
            <v>15074</v>
          </cell>
          <cell r="B4051">
            <v>45245</v>
          </cell>
          <cell r="F4051">
            <v>1283</v>
          </cell>
        </row>
        <row r="4052">
          <cell r="A4052">
            <v>15075</v>
          </cell>
          <cell r="B4052">
            <v>45245</v>
          </cell>
          <cell r="F4052">
            <v>1283</v>
          </cell>
        </row>
        <row r="4053">
          <cell r="A4053">
            <v>15076</v>
          </cell>
          <cell r="B4053">
            <v>45245</v>
          </cell>
          <cell r="F4053">
            <v>1283</v>
          </cell>
        </row>
        <row r="4054">
          <cell r="A4054">
            <v>15077</v>
          </cell>
          <cell r="B4054">
            <v>45245</v>
          </cell>
          <cell r="F4054">
            <v>1283</v>
          </cell>
        </row>
        <row r="4055">
          <cell r="A4055">
            <v>15078</v>
          </cell>
          <cell r="B4055">
            <v>45245</v>
          </cell>
          <cell r="F4055">
            <v>1283</v>
          </cell>
        </row>
        <row r="4056">
          <cell r="A4056">
            <v>15079</v>
          </cell>
          <cell r="B4056">
            <v>45245</v>
          </cell>
          <cell r="F4056">
            <v>1283</v>
          </cell>
        </row>
        <row r="4057">
          <cell r="A4057">
            <v>15080</v>
          </cell>
          <cell r="B4057">
            <v>45245</v>
          </cell>
          <cell r="F4057">
            <v>1283</v>
          </cell>
        </row>
        <row r="4058">
          <cell r="A4058">
            <v>15081</v>
          </cell>
          <cell r="B4058">
            <v>45245</v>
          </cell>
          <cell r="F4058">
            <v>1283</v>
          </cell>
        </row>
        <row r="4059">
          <cell r="A4059">
            <v>15082</v>
          </cell>
          <cell r="B4059">
            <v>45245</v>
          </cell>
          <cell r="F4059">
            <v>1283</v>
          </cell>
        </row>
        <row r="4060">
          <cell r="A4060">
            <v>15083</v>
          </cell>
          <cell r="B4060">
            <v>45245</v>
          </cell>
          <cell r="F4060">
            <v>1283</v>
          </cell>
        </row>
        <row r="4061">
          <cell r="A4061">
            <v>15084</v>
          </cell>
          <cell r="B4061">
            <v>45245</v>
          </cell>
          <cell r="F4061">
            <v>1283</v>
          </cell>
        </row>
        <row r="4062">
          <cell r="A4062">
            <v>15085</v>
          </cell>
          <cell r="B4062">
            <v>45245</v>
          </cell>
          <cell r="F4062">
            <v>1283</v>
          </cell>
        </row>
        <row r="4063">
          <cell r="A4063">
            <v>15086</v>
          </cell>
          <cell r="B4063">
            <v>45245</v>
          </cell>
          <cell r="F4063">
            <v>1283</v>
          </cell>
        </row>
        <row r="4064">
          <cell r="A4064">
            <v>15087</v>
          </cell>
          <cell r="B4064">
            <v>45245</v>
          </cell>
          <cell r="F4064">
            <v>1283</v>
          </cell>
        </row>
        <row r="4065">
          <cell r="A4065">
            <v>15088</v>
          </cell>
          <cell r="B4065">
            <v>45245</v>
          </cell>
          <cell r="F4065">
            <v>1283</v>
          </cell>
        </row>
        <row r="4066">
          <cell r="A4066">
            <v>15089</v>
          </cell>
          <cell r="B4066">
            <v>45245</v>
          </cell>
          <cell r="F4066">
            <v>1283</v>
          </cell>
        </row>
        <row r="4067">
          <cell r="A4067">
            <v>15090</v>
          </cell>
          <cell r="B4067">
            <v>45245</v>
          </cell>
          <cell r="F4067">
            <v>1283</v>
          </cell>
        </row>
        <row r="4068">
          <cell r="A4068">
            <v>15091</v>
          </cell>
          <cell r="B4068">
            <v>45245</v>
          </cell>
          <cell r="F4068">
            <v>1283</v>
          </cell>
        </row>
        <row r="4069">
          <cell r="A4069">
            <v>15092</v>
          </cell>
          <cell r="B4069">
            <v>45245</v>
          </cell>
          <cell r="F4069">
            <v>1283</v>
          </cell>
        </row>
        <row r="4070">
          <cell r="A4070">
            <v>15093</v>
          </cell>
          <cell r="B4070">
            <v>45245</v>
          </cell>
          <cell r="F4070">
            <v>1283</v>
          </cell>
        </row>
        <row r="4071">
          <cell r="A4071">
            <v>15094</v>
          </cell>
          <cell r="B4071">
            <v>45245</v>
          </cell>
          <cell r="F4071">
            <v>1283</v>
          </cell>
        </row>
        <row r="4072">
          <cell r="A4072">
            <v>15095</v>
          </cell>
          <cell r="B4072">
            <v>45245</v>
          </cell>
          <cell r="F4072">
            <v>1283</v>
          </cell>
        </row>
        <row r="4073">
          <cell r="A4073">
            <v>15096</v>
          </cell>
          <cell r="B4073">
            <v>45245</v>
          </cell>
          <cell r="F4073">
            <v>1283</v>
          </cell>
        </row>
        <row r="4074">
          <cell r="A4074">
            <v>15097</v>
          </cell>
          <cell r="B4074">
            <v>45245</v>
          </cell>
          <cell r="F4074">
            <v>1283</v>
          </cell>
        </row>
        <row r="4075">
          <cell r="A4075">
            <v>15098</v>
          </cell>
          <cell r="B4075">
            <v>45245</v>
          </cell>
          <cell r="F4075">
            <v>1283</v>
          </cell>
        </row>
        <row r="4076">
          <cell r="A4076">
            <v>15099</v>
          </cell>
          <cell r="B4076">
            <v>45245</v>
          </cell>
          <cell r="F4076">
            <v>1283</v>
          </cell>
        </row>
        <row r="4077">
          <cell r="A4077">
            <v>15100</v>
          </cell>
          <cell r="B4077">
            <v>45245</v>
          </cell>
          <cell r="F4077">
            <v>1283</v>
          </cell>
        </row>
        <row r="4078">
          <cell r="A4078">
            <v>15101</v>
          </cell>
          <cell r="B4078">
            <v>45245</v>
          </cell>
          <cell r="F4078">
            <v>1283</v>
          </cell>
        </row>
        <row r="4079">
          <cell r="A4079">
            <v>15102</v>
          </cell>
          <cell r="B4079">
            <v>45245</v>
          </cell>
          <cell r="F4079">
            <v>1283</v>
          </cell>
        </row>
        <row r="4080">
          <cell r="A4080">
            <v>15103</v>
          </cell>
          <cell r="B4080">
            <v>45245</v>
          </cell>
          <cell r="F4080">
            <v>1283</v>
          </cell>
        </row>
        <row r="4081">
          <cell r="A4081">
            <v>15104</v>
          </cell>
          <cell r="B4081">
            <v>45245</v>
          </cell>
          <cell r="F4081">
            <v>1283</v>
          </cell>
        </row>
        <row r="4082">
          <cell r="A4082">
            <v>15105</v>
          </cell>
          <cell r="B4082">
            <v>45245</v>
          </cell>
          <cell r="F4082">
            <v>1283</v>
          </cell>
        </row>
        <row r="4083">
          <cell r="A4083">
            <v>15106</v>
          </cell>
          <cell r="B4083">
            <v>45245</v>
          </cell>
          <cell r="F4083">
            <v>1283</v>
          </cell>
        </row>
        <row r="4084">
          <cell r="A4084">
            <v>15107</v>
          </cell>
          <cell r="B4084">
            <v>45245</v>
          </cell>
          <cell r="F4084">
            <v>1283</v>
          </cell>
        </row>
        <row r="4085">
          <cell r="A4085">
            <v>15108</v>
          </cell>
          <cell r="B4085">
            <v>45245</v>
          </cell>
          <cell r="F4085">
            <v>1283</v>
          </cell>
        </row>
        <row r="4086">
          <cell r="A4086">
            <v>15109</v>
          </cell>
          <cell r="B4086">
            <v>45245</v>
          </cell>
          <cell r="F4086">
            <v>1283</v>
          </cell>
        </row>
        <row r="4087">
          <cell r="A4087">
            <v>15110</v>
          </cell>
          <cell r="B4087">
            <v>45245</v>
          </cell>
          <cell r="F4087">
            <v>1283</v>
          </cell>
        </row>
        <row r="4088">
          <cell r="A4088">
            <v>15111</v>
          </cell>
          <cell r="B4088">
            <v>45245</v>
          </cell>
          <cell r="F4088">
            <v>1283</v>
          </cell>
        </row>
        <row r="4089">
          <cell r="A4089">
            <v>15112</v>
          </cell>
          <cell r="B4089">
            <v>45245</v>
          </cell>
          <cell r="F4089">
            <v>1283</v>
          </cell>
        </row>
        <row r="4090">
          <cell r="A4090">
            <v>15113</v>
          </cell>
          <cell r="B4090">
            <v>45245</v>
          </cell>
          <cell r="F4090">
            <v>1283</v>
          </cell>
        </row>
        <row r="4091">
          <cell r="A4091">
            <v>15114</v>
          </cell>
          <cell r="B4091">
            <v>45245</v>
          </cell>
          <cell r="F4091">
            <v>1283</v>
          </cell>
        </row>
        <row r="4092">
          <cell r="A4092">
            <v>15115</v>
          </cell>
          <cell r="B4092">
            <v>45245</v>
          </cell>
          <cell r="F4092">
            <v>1283</v>
          </cell>
        </row>
        <row r="4093">
          <cell r="A4093">
            <v>15116</v>
          </cell>
          <cell r="B4093">
            <v>45245</v>
          </cell>
          <cell r="F4093">
            <v>1283</v>
          </cell>
        </row>
        <row r="4094">
          <cell r="A4094">
            <v>15117</v>
          </cell>
          <cell r="B4094">
            <v>45245</v>
          </cell>
          <cell r="F4094">
            <v>1283</v>
          </cell>
        </row>
        <row r="4095">
          <cell r="A4095">
            <v>15118</v>
          </cell>
          <cell r="B4095">
            <v>45245</v>
          </cell>
          <cell r="F4095">
            <v>1283</v>
          </cell>
        </row>
        <row r="4096">
          <cell r="A4096">
            <v>15119</v>
          </cell>
          <cell r="B4096">
            <v>45245</v>
          </cell>
          <cell r="F4096">
            <v>1283</v>
          </cell>
        </row>
        <row r="4097">
          <cell r="A4097">
            <v>15120</v>
          </cell>
          <cell r="B4097">
            <v>45245</v>
          </cell>
          <cell r="F4097">
            <v>1283</v>
          </cell>
        </row>
        <row r="4098">
          <cell r="A4098">
            <v>15121</v>
          </cell>
          <cell r="B4098">
            <v>45245</v>
          </cell>
          <cell r="F4098">
            <v>1283</v>
          </cell>
        </row>
        <row r="4099">
          <cell r="A4099">
            <v>15122</v>
          </cell>
          <cell r="B4099">
            <v>45245</v>
          </cell>
          <cell r="F4099">
            <v>1283</v>
          </cell>
        </row>
        <row r="4100">
          <cell r="A4100">
            <v>15123</v>
          </cell>
          <cell r="B4100">
            <v>45245</v>
          </cell>
          <cell r="F4100">
            <v>1283</v>
          </cell>
        </row>
        <row r="4101">
          <cell r="A4101">
            <v>15124</v>
          </cell>
          <cell r="B4101">
            <v>45245</v>
          </cell>
          <cell r="F4101">
            <v>1283</v>
          </cell>
        </row>
        <row r="4102">
          <cell r="A4102">
            <v>15125</v>
          </cell>
          <cell r="B4102">
            <v>45245</v>
          </cell>
          <cell r="F4102">
            <v>1283</v>
          </cell>
        </row>
        <row r="4103">
          <cell r="A4103">
            <v>15126</v>
          </cell>
          <cell r="B4103">
            <v>45245</v>
          </cell>
          <cell r="F4103">
            <v>1283</v>
          </cell>
        </row>
        <row r="4104">
          <cell r="A4104">
            <v>15127</v>
          </cell>
          <cell r="B4104">
            <v>45245</v>
          </cell>
          <cell r="F4104">
            <v>1283</v>
          </cell>
        </row>
        <row r="4105">
          <cell r="A4105">
            <v>15128</v>
          </cell>
          <cell r="B4105">
            <v>45245</v>
          </cell>
          <cell r="F4105">
            <v>1283</v>
          </cell>
        </row>
        <row r="4106">
          <cell r="A4106">
            <v>15129</v>
          </cell>
          <cell r="B4106">
            <v>45245</v>
          </cell>
          <cell r="F4106">
            <v>1283</v>
          </cell>
        </row>
        <row r="4107">
          <cell r="A4107">
            <v>15130</v>
          </cell>
          <cell r="B4107">
            <v>45245</v>
          </cell>
          <cell r="F4107">
            <v>1283</v>
          </cell>
        </row>
        <row r="4108">
          <cell r="A4108">
            <v>15131</v>
          </cell>
          <cell r="B4108">
            <v>45245</v>
          </cell>
          <cell r="F4108">
            <v>1283</v>
          </cell>
        </row>
        <row r="4109">
          <cell r="A4109">
            <v>15132</v>
          </cell>
          <cell r="B4109">
            <v>45245</v>
          </cell>
          <cell r="F4109">
            <v>1283</v>
          </cell>
        </row>
        <row r="4110">
          <cell r="A4110">
            <v>15133</v>
          </cell>
          <cell r="B4110">
            <v>45245</v>
          </cell>
          <cell r="F4110">
            <v>1283</v>
          </cell>
        </row>
        <row r="4111">
          <cell r="A4111">
            <v>15134</v>
          </cell>
          <cell r="B4111">
            <v>45245</v>
          </cell>
          <cell r="F4111">
            <v>1283</v>
          </cell>
        </row>
        <row r="4112">
          <cell r="A4112">
            <v>15135</v>
          </cell>
          <cell r="B4112">
            <v>45245</v>
          </cell>
          <cell r="F4112">
            <v>1283</v>
          </cell>
        </row>
        <row r="4113">
          <cell r="A4113">
            <v>15136</v>
          </cell>
          <cell r="B4113">
            <v>45245</v>
          </cell>
          <cell r="F4113">
            <v>1283</v>
          </cell>
        </row>
        <row r="4114">
          <cell r="A4114">
            <v>15137</v>
          </cell>
          <cell r="B4114">
            <v>45245</v>
          </cell>
          <cell r="F4114">
            <v>1283</v>
          </cell>
        </row>
        <row r="4115">
          <cell r="A4115">
            <v>15138</v>
          </cell>
          <cell r="B4115">
            <v>45245</v>
          </cell>
          <cell r="F4115">
            <v>1283</v>
          </cell>
        </row>
        <row r="4116">
          <cell r="A4116">
            <v>15139</v>
          </cell>
          <cell r="B4116">
            <v>45245</v>
          </cell>
          <cell r="F4116">
            <v>1283</v>
          </cell>
        </row>
        <row r="4117">
          <cell r="A4117">
            <v>15140</v>
          </cell>
          <cell r="B4117">
            <v>45245</v>
          </cell>
          <cell r="F4117">
            <v>1283</v>
          </cell>
        </row>
        <row r="4118">
          <cell r="A4118">
            <v>15141</v>
          </cell>
          <cell r="B4118">
            <v>45245</v>
          </cell>
          <cell r="F4118">
            <v>1283</v>
          </cell>
        </row>
        <row r="4119">
          <cell r="A4119">
            <v>15142</v>
          </cell>
          <cell r="B4119">
            <v>45245</v>
          </cell>
          <cell r="F4119">
            <v>1283</v>
          </cell>
        </row>
        <row r="4120">
          <cell r="A4120">
            <v>15143</v>
          </cell>
          <cell r="B4120">
            <v>45245</v>
          </cell>
          <cell r="F4120">
            <v>1283</v>
          </cell>
        </row>
        <row r="4121">
          <cell r="A4121">
            <v>15144</v>
          </cell>
          <cell r="B4121">
            <v>45245</v>
          </cell>
          <cell r="F4121">
            <v>1283</v>
          </cell>
        </row>
        <row r="4122">
          <cell r="A4122">
            <v>15145</v>
          </cell>
          <cell r="B4122">
            <v>45245</v>
          </cell>
          <cell r="F4122">
            <v>1283</v>
          </cell>
        </row>
        <row r="4123">
          <cell r="A4123">
            <v>15146</v>
          </cell>
          <cell r="B4123">
            <v>45245</v>
          </cell>
          <cell r="F4123">
            <v>1283</v>
          </cell>
        </row>
        <row r="4124">
          <cell r="A4124">
            <v>15147</v>
          </cell>
          <cell r="B4124">
            <v>45245</v>
          </cell>
          <cell r="F4124">
            <v>1283</v>
          </cell>
        </row>
        <row r="4125">
          <cell r="A4125">
            <v>15148</v>
          </cell>
          <cell r="B4125">
            <v>45245</v>
          </cell>
          <cell r="F4125">
            <v>1283</v>
          </cell>
        </row>
        <row r="4126">
          <cell r="A4126">
            <v>15149</v>
          </cell>
          <cell r="B4126">
            <v>45245</v>
          </cell>
          <cell r="F4126">
            <v>1283</v>
          </cell>
        </row>
        <row r="4127">
          <cell r="A4127">
            <v>15150</v>
          </cell>
          <cell r="B4127">
            <v>45245</v>
          </cell>
          <cell r="F4127">
            <v>1283</v>
          </cell>
        </row>
        <row r="4128">
          <cell r="A4128">
            <v>15151</v>
          </cell>
          <cell r="B4128">
            <v>45245</v>
          </cell>
          <cell r="F4128">
            <v>1283</v>
          </cell>
        </row>
        <row r="4129">
          <cell r="A4129">
            <v>15152</v>
          </cell>
          <cell r="B4129">
            <v>45245</v>
          </cell>
          <cell r="F4129">
            <v>1283</v>
          </cell>
        </row>
        <row r="4130">
          <cell r="A4130">
            <v>15153</v>
          </cell>
          <cell r="B4130">
            <v>45245</v>
          </cell>
          <cell r="F4130">
            <v>1283</v>
          </cell>
        </row>
        <row r="4131">
          <cell r="A4131">
            <v>15154</v>
          </cell>
          <cell r="B4131">
            <v>45245</v>
          </cell>
          <cell r="F4131">
            <v>1283</v>
          </cell>
        </row>
        <row r="4132">
          <cell r="A4132">
            <v>15155</v>
          </cell>
          <cell r="B4132">
            <v>45245</v>
          </cell>
          <cell r="F4132">
            <v>1283</v>
          </cell>
        </row>
        <row r="4133">
          <cell r="A4133">
            <v>15156</v>
          </cell>
          <cell r="B4133">
            <v>45245</v>
          </cell>
          <cell r="F4133">
            <v>1283</v>
          </cell>
        </row>
        <row r="4134">
          <cell r="A4134">
            <v>15157</v>
          </cell>
          <cell r="B4134">
            <v>45245</v>
          </cell>
          <cell r="F4134">
            <v>1283</v>
          </cell>
        </row>
        <row r="4135">
          <cell r="A4135">
            <v>15158</v>
          </cell>
          <cell r="B4135">
            <v>45245</v>
          </cell>
          <cell r="F4135">
            <v>1283</v>
          </cell>
        </row>
        <row r="4136">
          <cell r="A4136">
            <v>15159</v>
          </cell>
          <cell r="B4136">
            <v>45245</v>
          </cell>
          <cell r="F4136">
            <v>1283</v>
          </cell>
        </row>
        <row r="4137">
          <cell r="A4137">
            <v>15160</v>
          </cell>
          <cell r="B4137">
            <v>45245</v>
          </cell>
          <cell r="F4137">
            <v>1283</v>
          </cell>
        </row>
        <row r="4138">
          <cell r="A4138">
            <v>15161</v>
          </cell>
          <cell r="B4138">
            <v>45245</v>
          </cell>
          <cell r="F4138">
            <v>1283</v>
          </cell>
        </row>
        <row r="4139">
          <cell r="A4139">
            <v>15162</v>
          </cell>
          <cell r="B4139">
            <v>45245</v>
          </cell>
          <cell r="F4139">
            <v>1283</v>
          </cell>
        </row>
        <row r="4140">
          <cell r="A4140">
            <v>15163</v>
          </cell>
          <cell r="B4140">
            <v>45245</v>
          </cell>
          <cell r="F4140">
            <v>1283</v>
          </cell>
        </row>
        <row r="4141">
          <cell r="A4141">
            <v>15164</v>
          </cell>
          <cell r="B4141">
            <v>45245</v>
          </cell>
          <cell r="F4141">
            <v>1283</v>
          </cell>
        </row>
        <row r="4142">
          <cell r="A4142">
            <v>15165</v>
          </cell>
          <cell r="B4142">
            <v>45245</v>
          </cell>
          <cell r="F4142">
            <v>1283</v>
          </cell>
        </row>
        <row r="4143">
          <cell r="A4143">
            <v>15166</v>
          </cell>
          <cell r="B4143">
            <v>45245</v>
          </cell>
          <cell r="F4143">
            <v>1283</v>
          </cell>
        </row>
        <row r="4144">
          <cell r="A4144">
            <v>15167</v>
          </cell>
          <cell r="B4144">
            <v>45245</v>
          </cell>
          <cell r="F4144">
            <v>1283</v>
          </cell>
        </row>
        <row r="4145">
          <cell r="A4145">
            <v>15168</v>
          </cell>
          <cell r="B4145">
            <v>45245</v>
          </cell>
          <cell r="F4145">
            <v>1283</v>
          </cell>
        </row>
        <row r="4146">
          <cell r="A4146">
            <v>15169</v>
          </cell>
          <cell r="B4146">
            <v>45245</v>
          </cell>
          <cell r="F4146">
            <v>1283</v>
          </cell>
        </row>
        <row r="4147">
          <cell r="A4147">
            <v>15170</v>
          </cell>
          <cell r="B4147">
            <v>45245</v>
          </cell>
          <cell r="F4147">
            <v>1283</v>
          </cell>
        </row>
        <row r="4148">
          <cell r="A4148">
            <v>15171</v>
          </cell>
          <cell r="B4148">
            <v>45245</v>
          </cell>
          <cell r="F4148">
            <v>1283</v>
          </cell>
        </row>
        <row r="4149">
          <cell r="A4149">
            <v>15172</v>
          </cell>
          <cell r="B4149">
            <v>45245</v>
          </cell>
          <cell r="F4149">
            <v>1283</v>
          </cell>
        </row>
        <row r="4150">
          <cell r="A4150">
            <v>15173</v>
          </cell>
          <cell r="B4150">
            <v>45245</v>
          </cell>
          <cell r="F4150">
            <v>1283</v>
          </cell>
        </row>
        <row r="4151">
          <cell r="A4151">
            <v>15174</v>
          </cell>
          <cell r="B4151">
            <v>45245</v>
          </cell>
          <cell r="F4151">
            <v>1283</v>
          </cell>
        </row>
        <row r="4152">
          <cell r="A4152">
            <v>15175</v>
          </cell>
          <cell r="B4152">
            <v>45245</v>
          </cell>
          <cell r="F4152">
            <v>1283</v>
          </cell>
        </row>
        <row r="4153">
          <cell r="A4153">
            <v>15176</v>
          </cell>
          <cell r="B4153">
            <v>45245</v>
          </cell>
          <cell r="F4153">
            <v>1283</v>
          </cell>
        </row>
        <row r="4154">
          <cell r="A4154">
            <v>15177</v>
          </cell>
          <cell r="B4154">
            <v>45245</v>
          </cell>
          <cell r="F4154">
            <v>1283</v>
          </cell>
        </row>
        <row r="4155">
          <cell r="A4155">
            <v>15178</v>
          </cell>
          <cell r="B4155">
            <v>45245</v>
          </cell>
          <cell r="F4155">
            <v>1283</v>
          </cell>
        </row>
        <row r="4156">
          <cell r="A4156">
            <v>15179</v>
          </cell>
          <cell r="B4156">
            <v>45245</v>
          </cell>
          <cell r="F4156">
            <v>1283</v>
          </cell>
        </row>
        <row r="4157">
          <cell r="A4157">
            <v>15180</v>
          </cell>
          <cell r="B4157">
            <v>45245</v>
          </cell>
          <cell r="F4157">
            <v>1283</v>
          </cell>
        </row>
        <row r="4158">
          <cell r="A4158">
            <v>15181</v>
          </cell>
          <cell r="B4158">
            <v>45245</v>
          </cell>
          <cell r="F4158">
            <v>1283</v>
          </cell>
        </row>
        <row r="4159">
          <cell r="A4159">
            <v>15182</v>
          </cell>
          <cell r="B4159">
            <v>45245</v>
          </cell>
          <cell r="F4159">
            <v>1283</v>
          </cell>
        </row>
        <row r="4160">
          <cell r="A4160">
            <v>15183</v>
          </cell>
          <cell r="B4160">
            <v>45245</v>
          </cell>
          <cell r="F4160">
            <v>1283</v>
          </cell>
        </row>
        <row r="4161">
          <cell r="A4161">
            <v>15184</v>
          </cell>
          <cell r="B4161">
            <v>45245</v>
          </cell>
          <cell r="F4161">
            <v>1283</v>
          </cell>
        </row>
        <row r="4162">
          <cell r="A4162">
            <v>15185</v>
          </cell>
          <cell r="B4162">
            <v>45245</v>
          </cell>
          <cell r="F4162">
            <v>1283</v>
          </cell>
        </row>
        <row r="4163">
          <cell r="A4163">
            <v>15186</v>
          </cell>
          <cell r="B4163">
            <v>45245</v>
          </cell>
          <cell r="F4163">
            <v>1283</v>
          </cell>
        </row>
        <row r="4164">
          <cell r="A4164">
            <v>15187</v>
          </cell>
          <cell r="B4164">
            <v>45245</v>
          </cell>
          <cell r="F4164">
            <v>1283</v>
          </cell>
        </row>
        <row r="4165">
          <cell r="A4165">
            <v>15188</v>
          </cell>
          <cell r="B4165">
            <v>45245</v>
          </cell>
          <cell r="F4165">
            <v>1283</v>
          </cell>
        </row>
        <row r="4166">
          <cell r="A4166">
            <v>15189</v>
          </cell>
          <cell r="B4166">
            <v>45245</v>
          </cell>
          <cell r="F4166">
            <v>1283</v>
          </cell>
        </row>
        <row r="4167">
          <cell r="A4167">
            <v>15190</v>
          </cell>
          <cell r="B4167">
            <v>45245</v>
          </cell>
          <cell r="F4167">
            <v>1283</v>
          </cell>
        </row>
        <row r="4168">
          <cell r="A4168">
            <v>15191</v>
          </cell>
          <cell r="B4168">
            <v>45245</v>
          </cell>
          <cell r="F4168">
            <v>1283</v>
          </cell>
        </row>
        <row r="4169">
          <cell r="A4169">
            <v>15192</v>
          </cell>
          <cell r="B4169">
            <v>45245</v>
          </cell>
          <cell r="F4169">
            <v>1283</v>
          </cell>
        </row>
        <row r="4170">
          <cell r="A4170">
            <v>15193</v>
          </cell>
          <cell r="B4170">
            <v>45245</v>
          </cell>
          <cell r="F4170">
            <v>1283</v>
          </cell>
        </row>
        <row r="4171">
          <cell r="A4171">
            <v>15194</v>
          </cell>
          <cell r="B4171">
            <v>45245</v>
          </cell>
          <cell r="F4171">
            <v>1283</v>
          </cell>
        </row>
        <row r="4172">
          <cell r="A4172">
            <v>15195</v>
          </cell>
          <cell r="B4172">
            <v>45245</v>
          </cell>
          <cell r="F4172">
            <v>1283</v>
          </cell>
        </row>
        <row r="4173">
          <cell r="A4173">
            <v>15196</v>
          </cell>
          <cell r="B4173">
            <v>45245</v>
          </cell>
          <cell r="F4173">
            <v>1283</v>
          </cell>
        </row>
        <row r="4174">
          <cell r="A4174">
            <v>15197</v>
          </cell>
          <cell r="B4174">
            <v>45245</v>
          </cell>
          <cell r="F4174">
            <v>1283</v>
          </cell>
        </row>
        <row r="4175">
          <cell r="A4175">
            <v>15198</v>
          </cell>
          <cell r="B4175">
            <v>45245</v>
          </cell>
          <cell r="F4175">
            <v>1283</v>
          </cell>
        </row>
        <row r="4176">
          <cell r="A4176">
            <v>15199</v>
          </cell>
          <cell r="B4176">
            <v>45245</v>
          </cell>
          <cell r="F4176">
            <v>1283</v>
          </cell>
        </row>
        <row r="4177">
          <cell r="A4177">
            <v>15200</v>
          </cell>
          <cell r="B4177">
            <v>45245</v>
          </cell>
          <cell r="F4177">
            <v>1283</v>
          </cell>
        </row>
        <row r="4178">
          <cell r="A4178">
            <v>15201</v>
          </cell>
          <cell r="B4178">
            <v>45245</v>
          </cell>
          <cell r="F4178">
            <v>1283</v>
          </cell>
        </row>
        <row r="4179">
          <cell r="A4179">
            <v>15202</v>
          </cell>
          <cell r="B4179">
            <v>45245</v>
          </cell>
          <cell r="F4179">
            <v>1283</v>
          </cell>
        </row>
        <row r="4180">
          <cell r="A4180">
            <v>15203</v>
          </cell>
          <cell r="B4180">
            <v>45245</v>
          </cell>
          <cell r="F4180">
            <v>1283</v>
          </cell>
        </row>
        <row r="4181">
          <cell r="A4181">
            <v>15204</v>
          </cell>
          <cell r="B4181">
            <v>45245</v>
          </cell>
          <cell r="F4181">
            <v>1283</v>
          </cell>
        </row>
        <row r="4182">
          <cell r="A4182">
            <v>15205</v>
          </cell>
          <cell r="B4182">
            <v>45245</v>
          </cell>
          <cell r="F4182">
            <v>1283</v>
          </cell>
        </row>
        <row r="4183">
          <cell r="A4183">
            <v>15206</v>
          </cell>
          <cell r="B4183">
            <v>45245</v>
          </cell>
          <cell r="F4183">
            <v>1283</v>
          </cell>
        </row>
        <row r="4184">
          <cell r="A4184">
            <v>15207</v>
          </cell>
          <cell r="B4184">
            <v>45245</v>
          </cell>
          <cell r="F4184">
            <v>1283</v>
          </cell>
        </row>
        <row r="4185">
          <cell r="A4185">
            <v>15208</v>
          </cell>
          <cell r="B4185">
            <v>45245</v>
          </cell>
          <cell r="F4185">
            <v>1283</v>
          </cell>
        </row>
        <row r="4186">
          <cell r="A4186">
            <v>15209</v>
          </cell>
          <cell r="B4186">
            <v>45245</v>
          </cell>
          <cell r="F4186">
            <v>1283</v>
          </cell>
        </row>
        <row r="4187">
          <cell r="A4187">
            <v>15210</v>
          </cell>
          <cell r="B4187">
            <v>45245</v>
          </cell>
          <cell r="F4187">
            <v>1283</v>
          </cell>
        </row>
        <row r="4188">
          <cell r="A4188">
            <v>15211</v>
          </cell>
          <cell r="B4188">
            <v>45245</v>
          </cell>
          <cell r="F4188">
            <v>1283</v>
          </cell>
        </row>
        <row r="4189">
          <cell r="A4189">
            <v>15212</v>
          </cell>
          <cell r="B4189">
            <v>45245</v>
          </cell>
          <cell r="F4189">
            <v>1283</v>
          </cell>
        </row>
        <row r="4190">
          <cell r="A4190">
            <v>15213</v>
          </cell>
          <cell r="B4190">
            <v>45245</v>
          </cell>
          <cell r="F4190">
            <v>1283</v>
          </cell>
        </row>
        <row r="4191">
          <cell r="A4191">
            <v>15214</v>
          </cell>
          <cell r="B4191">
            <v>45245</v>
          </cell>
          <cell r="F4191">
            <v>1283</v>
          </cell>
        </row>
        <row r="4192">
          <cell r="A4192">
            <v>15215</v>
          </cell>
          <cell r="B4192">
            <v>45245</v>
          </cell>
          <cell r="F4192">
            <v>1283</v>
          </cell>
        </row>
        <row r="4193">
          <cell r="A4193">
            <v>15216</v>
          </cell>
          <cell r="B4193">
            <v>45245</v>
          </cell>
          <cell r="F4193">
            <v>1283</v>
          </cell>
        </row>
        <row r="4194">
          <cell r="A4194">
            <v>15217</v>
          </cell>
          <cell r="B4194">
            <v>45245</v>
          </cell>
          <cell r="F4194">
            <v>1283</v>
          </cell>
        </row>
        <row r="4195">
          <cell r="A4195">
            <v>15218</v>
          </cell>
          <cell r="B4195">
            <v>45245</v>
          </cell>
          <cell r="F4195">
            <v>1283</v>
          </cell>
        </row>
        <row r="4196">
          <cell r="A4196">
            <v>15219</v>
          </cell>
          <cell r="B4196">
            <v>45245</v>
          </cell>
          <cell r="F4196">
            <v>1283</v>
          </cell>
        </row>
        <row r="4197">
          <cell r="A4197">
            <v>15220</v>
          </cell>
          <cell r="B4197">
            <v>45245</v>
          </cell>
          <cell r="F4197">
            <v>1283</v>
          </cell>
        </row>
        <row r="4198">
          <cell r="A4198">
            <v>15221</v>
          </cell>
          <cell r="B4198">
            <v>45245</v>
          </cell>
          <cell r="F4198">
            <v>1283</v>
          </cell>
        </row>
        <row r="4199">
          <cell r="A4199">
            <v>15222</v>
          </cell>
          <cell r="B4199">
            <v>45245</v>
          </cell>
          <cell r="F4199">
            <v>1283</v>
          </cell>
        </row>
        <row r="4200">
          <cell r="A4200">
            <v>15223</v>
          </cell>
          <cell r="B4200">
            <v>45245</v>
          </cell>
          <cell r="F4200">
            <v>1283</v>
          </cell>
        </row>
        <row r="4201">
          <cell r="A4201">
            <v>15224</v>
          </cell>
          <cell r="B4201">
            <v>45245</v>
          </cell>
          <cell r="F4201">
            <v>1283</v>
          </cell>
        </row>
        <row r="4202">
          <cell r="A4202">
            <v>15225</v>
          </cell>
          <cell r="B4202">
            <v>45245</v>
          </cell>
          <cell r="F4202">
            <v>1283</v>
          </cell>
        </row>
        <row r="4203">
          <cell r="A4203">
            <v>15226</v>
          </cell>
          <cell r="B4203">
            <v>45245</v>
          </cell>
          <cell r="F4203">
            <v>1283</v>
          </cell>
        </row>
        <row r="4204">
          <cell r="A4204">
            <v>15227</v>
          </cell>
          <cell r="B4204">
            <v>45245</v>
          </cell>
          <cell r="F4204">
            <v>1283</v>
          </cell>
        </row>
        <row r="4205">
          <cell r="A4205">
            <v>15228</v>
          </cell>
          <cell r="B4205">
            <v>45245</v>
          </cell>
          <cell r="F4205">
            <v>1283</v>
          </cell>
        </row>
        <row r="4206">
          <cell r="A4206">
            <v>15229</v>
          </cell>
          <cell r="B4206">
            <v>45245</v>
          </cell>
          <cell r="F4206">
            <v>1283</v>
          </cell>
        </row>
        <row r="4207">
          <cell r="A4207">
            <v>15230</v>
          </cell>
          <cell r="B4207">
            <v>45245</v>
          </cell>
          <cell r="F4207">
            <v>1283</v>
          </cell>
        </row>
        <row r="4208">
          <cell r="A4208">
            <v>15231</v>
          </cell>
          <cell r="B4208">
            <v>45245</v>
          </cell>
          <cell r="F4208">
            <v>1283</v>
          </cell>
        </row>
        <row r="4209">
          <cell r="A4209">
            <v>15232</v>
          </cell>
          <cell r="B4209">
            <v>45245</v>
          </cell>
          <cell r="F4209">
            <v>1283</v>
          </cell>
        </row>
        <row r="4210">
          <cell r="A4210">
            <v>15233</v>
          </cell>
          <cell r="B4210">
            <v>45245</v>
          </cell>
          <cell r="F4210">
            <v>1283</v>
          </cell>
        </row>
        <row r="4211">
          <cell r="A4211">
            <v>15234</v>
          </cell>
          <cell r="B4211">
            <v>45245</v>
          </cell>
          <cell r="F4211">
            <v>1283</v>
          </cell>
        </row>
        <row r="4212">
          <cell r="A4212">
            <v>15235</v>
          </cell>
          <cell r="B4212">
            <v>45245</v>
          </cell>
          <cell r="F4212">
            <v>1283</v>
          </cell>
        </row>
        <row r="4213">
          <cell r="A4213">
            <v>15236</v>
          </cell>
          <cell r="B4213">
            <v>45245</v>
          </cell>
          <cell r="F4213">
            <v>1283</v>
          </cell>
        </row>
        <row r="4214">
          <cell r="A4214">
            <v>15237</v>
          </cell>
          <cell r="B4214">
            <v>45245</v>
          </cell>
          <cell r="F4214">
            <v>1283</v>
          </cell>
        </row>
        <row r="4215">
          <cell r="A4215">
            <v>15238</v>
          </cell>
          <cell r="B4215">
            <v>45245</v>
          </cell>
          <cell r="F4215">
            <v>1283</v>
          </cell>
        </row>
        <row r="4216">
          <cell r="A4216">
            <v>15239</v>
          </cell>
          <cell r="B4216">
            <v>45245</v>
          </cell>
          <cell r="F4216">
            <v>1283</v>
          </cell>
        </row>
        <row r="4217">
          <cell r="A4217">
            <v>15240</v>
          </cell>
          <cell r="B4217">
            <v>45245</v>
          </cell>
          <cell r="F4217">
            <v>1283</v>
          </cell>
        </row>
        <row r="4218">
          <cell r="A4218">
            <v>15241</v>
          </cell>
          <cell r="B4218">
            <v>45245</v>
          </cell>
          <cell r="F4218">
            <v>1283</v>
          </cell>
        </row>
        <row r="4219">
          <cell r="A4219">
            <v>15242</v>
          </cell>
          <cell r="B4219">
            <v>45245</v>
          </cell>
          <cell r="F4219">
            <v>1283</v>
          </cell>
        </row>
        <row r="4220">
          <cell r="A4220">
            <v>15243</v>
          </cell>
          <cell r="B4220">
            <v>45245</v>
          </cell>
          <cell r="F4220">
            <v>1283</v>
          </cell>
        </row>
        <row r="4221">
          <cell r="A4221">
            <v>15244</v>
          </cell>
          <cell r="B4221">
            <v>45245</v>
          </cell>
          <cell r="F4221">
            <v>1283</v>
          </cell>
        </row>
        <row r="4222">
          <cell r="A4222">
            <v>15245</v>
          </cell>
          <cell r="B4222">
            <v>45245</v>
          </cell>
          <cell r="F4222">
            <v>1283</v>
          </cell>
        </row>
        <row r="4223">
          <cell r="A4223">
            <v>15246</v>
          </cell>
          <cell r="B4223">
            <v>45245</v>
          </cell>
          <cell r="F4223">
            <v>1283</v>
          </cell>
        </row>
        <row r="4224">
          <cell r="A4224">
            <v>15247</v>
          </cell>
          <cell r="B4224">
            <v>45245</v>
          </cell>
          <cell r="F4224">
            <v>1283</v>
          </cell>
        </row>
        <row r="4225">
          <cell r="A4225">
            <v>15248</v>
          </cell>
          <cell r="B4225">
            <v>45245</v>
          </cell>
          <cell r="F4225">
            <v>1283</v>
          </cell>
        </row>
        <row r="4226">
          <cell r="A4226">
            <v>15249</v>
          </cell>
          <cell r="B4226">
            <v>45245</v>
          </cell>
          <cell r="F4226">
            <v>1283</v>
          </cell>
        </row>
        <row r="4227">
          <cell r="A4227">
            <v>15250</v>
          </cell>
          <cell r="B4227">
            <v>45245</v>
          </cell>
          <cell r="F4227">
            <v>1283</v>
          </cell>
        </row>
        <row r="4228">
          <cell r="A4228">
            <v>15251</v>
          </cell>
          <cell r="B4228">
            <v>45245</v>
          </cell>
          <cell r="F4228">
            <v>1283</v>
          </cell>
        </row>
        <row r="4229">
          <cell r="A4229">
            <v>15252</v>
          </cell>
          <cell r="B4229">
            <v>45245</v>
          </cell>
          <cell r="F4229">
            <v>1283</v>
          </cell>
        </row>
        <row r="4230">
          <cell r="A4230">
            <v>15253</v>
          </cell>
          <cell r="B4230">
            <v>45245</v>
          </cell>
          <cell r="F4230">
            <v>1283</v>
          </cell>
        </row>
        <row r="4231">
          <cell r="A4231">
            <v>15254</v>
          </cell>
          <cell r="B4231">
            <v>45245</v>
          </cell>
          <cell r="F4231">
            <v>1283</v>
          </cell>
        </row>
        <row r="4232">
          <cell r="A4232">
            <v>15255</v>
          </cell>
          <cell r="B4232">
            <v>45245</v>
          </cell>
          <cell r="F4232">
            <v>1283</v>
          </cell>
        </row>
        <row r="4233">
          <cell r="A4233">
            <v>15256</v>
          </cell>
          <cell r="B4233">
            <v>45245</v>
          </cell>
          <cell r="F4233">
            <v>1283</v>
          </cell>
        </row>
        <row r="4234">
          <cell r="A4234">
            <v>15257</v>
          </cell>
          <cell r="B4234">
            <v>45245</v>
          </cell>
          <cell r="F4234">
            <v>1283</v>
          </cell>
        </row>
        <row r="4235">
          <cell r="A4235">
            <v>15258</v>
          </cell>
          <cell r="B4235">
            <v>45245</v>
          </cell>
          <cell r="F4235">
            <v>1283</v>
          </cell>
        </row>
        <row r="4236">
          <cell r="A4236">
            <v>15259</v>
          </cell>
          <cell r="B4236">
            <v>45245</v>
          </cell>
          <cell r="F4236">
            <v>1283</v>
          </cell>
        </row>
        <row r="4237">
          <cell r="A4237">
            <v>15260</v>
          </cell>
          <cell r="B4237">
            <v>45245</v>
          </cell>
          <cell r="F4237">
            <v>1283</v>
          </cell>
        </row>
        <row r="4238">
          <cell r="A4238">
            <v>15261</v>
          </cell>
          <cell r="B4238">
            <v>45245</v>
          </cell>
          <cell r="F4238">
            <v>1283</v>
          </cell>
        </row>
        <row r="4239">
          <cell r="A4239">
            <v>15262</v>
          </cell>
          <cell r="B4239">
            <v>45245</v>
          </cell>
          <cell r="F4239">
            <v>1283</v>
          </cell>
        </row>
        <row r="4240">
          <cell r="A4240">
            <v>15263</v>
          </cell>
          <cell r="B4240">
            <v>45245</v>
          </cell>
          <cell r="F4240">
            <v>1283</v>
          </cell>
        </row>
        <row r="4241">
          <cell r="A4241">
            <v>15264</v>
          </cell>
          <cell r="B4241">
            <v>45245</v>
          </cell>
          <cell r="F4241">
            <v>1283</v>
          </cell>
        </row>
        <row r="4242">
          <cell r="A4242">
            <v>15265</v>
          </cell>
          <cell r="B4242">
            <v>45245</v>
          </cell>
          <cell r="F4242">
            <v>1283</v>
          </cell>
        </row>
        <row r="4243">
          <cell r="A4243">
            <v>15266</v>
          </cell>
          <cell r="B4243">
            <v>45245</v>
          </cell>
          <cell r="F4243">
            <v>1283</v>
          </cell>
        </row>
        <row r="4244">
          <cell r="A4244">
            <v>15267</v>
          </cell>
          <cell r="B4244">
            <v>45245</v>
          </cell>
          <cell r="F4244">
            <v>1283</v>
          </cell>
        </row>
        <row r="4245">
          <cell r="A4245">
            <v>15268</v>
          </cell>
          <cell r="B4245">
            <v>45245</v>
          </cell>
          <cell r="F4245">
            <v>1283</v>
          </cell>
        </row>
        <row r="4246">
          <cell r="A4246">
            <v>15269</v>
          </cell>
          <cell r="B4246">
            <v>45245</v>
          </cell>
          <cell r="F4246">
            <v>1283</v>
          </cell>
        </row>
        <row r="4247">
          <cell r="A4247">
            <v>15270</v>
          </cell>
          <cell r="B4247">
            <v>45245</v>
          </cell>
          <cell r="F4247">
            <v>1283</v>
          </cell>
        </row>
        <row r="4248">
          <cell r="A4248">
            <v>15271</v>
          </cell>
          <cell r="B4248">
            <v>45245</v>
          </cell>
          <cell r="F4248">
            <v>1283</v>
          </cell>
        </row>
        <row r="4249">
          <cell r="A4249">
            <v>15272</v>
          </cell>
          <cell r="B4249">
            <v>45245</v>
          </cell>
          <cell r="F4249">
            <v>1283</v>
          </cell>
        </row>
        <row r="4250">
          <cell r="A4250">
            <v>15273</v>
          </cell>
          <cell r="B4250">
            <v>45245</v>
          </cell>
          <cell r="F4250">
            <v>1283</v>
          </cell>
        </row>
        <row r="4251">
          <cell r="A4251">
            <v>15274</v>
          </cell>
          <cell r="B4251">
            <v>45245</v>
          </cell>
          <cell r="F4251">
            <v>1283</v>
          </cell>
        </row>
        <row r="4252">
          <cell r="A4252">
            <v>15275</v>
          </cell>
          <cell r="B4252">
            <v>45245</v>
          </cell>
          <cell r="F4252">
            <v>1283</v>
          </cell>
        </row>
        <row r="4253">
          <cell r="A4253">
            <v>15276</v>
          </cell>
          <cell r="B4253">
            <v>45245</v>
          </cell>
          <cell r="F4253">
            <v>1283</v>
          </cell>
        </row>
        <row r="4254">
          <cell r="A4254">
            <v>15277</v>
          </cell>
          <cell r="B4254">
            <v>45245</v>
          </cell>
          <cell r="F4254">
            <v>1283</v>
          </cell>
        </row>
        <row r="4255">
          <cell r="A4255">
            <v>15278</v>
          </cell>
          <cell r="B4255">
            <v>45245</v>
          </cell>
          <cell r="F4255">
            <v>1283</v>
          </cell>
        </row>
        <row r="4256">
          <cell r="A4256">
            <v>15279</v>
          </cell>
          <cell r="B4256">
            <v>45245</v>
          </cell>
          <cell r="F4256">
            <v>1283</v>
          </cell>
        </row>
        <row r="4257">
          <cell r="A4257">
            <v>15280</v>
          </cell>
          <cell r="B4257">
            <v>45245</v>
          </cell>
          <cell r="F4257">
            <v>1283</v>
          </cell>
        </row>
        <row r="4258">
          <cell r="A4258">
            <v>15281</v>
          </cell>
          <cell r="B4258">
            <v>45245</v>
          </cell>
          <cell r="F4258">
            <v>1283</v>
          </cell>
        </row>
        <row r="4259">
          <cell r="A4259">
            <v>15282</v>
          </cell>
          <cell r="B4259">
            <v>45245</v>
          </cell>
          <cell r="F4259">
            <v>1283</v>
          </cell>
        </row>
        <row r="4260">
          <cell r="A4260">
            <v>15283</v>
          </cell>
          <cell r="B4260">
            <v>45245</v>
          </cell>
          <cell r="F4260">
            <v>1283</v>
          </cell>
        </row>
        <row r="4261">
          <cell r="A4261">
            <v>15284</v>
          </cell>
          <cell r="B4261">
            <v>45245</v>
          </cell>
          <cell r="F4261">
            <v>1283</v>
          </cell>
        </row>
        <row r="4262">
          <cell r="A4262">
            <v>15285</v>
          </cell>
          <cell r="B4262">
            <v>45245</v>
          </cell>
          <cell r="F4262">
            <v>1283</v>
          </cell>
        </row>
        <row r="4263">
          <cell r="A4263">
            <v>15286</v>
          </cell>
          <cell r="B4263">
            <v>45245</v>
          </cell>
          <cell r="F4263">
            <v>1283</v>
          </cell>
        </row>
        <row r="4264">
          <cell r="A4264">
            <v>15287</v>
          </cell>
          <cell r="B4264">
            <v>45245</v>
          </cell>
          <cell r="F4264">
            <v>1283</v>
          </cell>
        </row>
        <row r="4265">
          <cell r="A4265">
            <v>15288</v>
          </cell>
          <cell r="B4265">
            <v>45245</v>
          </cell>
          <cell r="F4265">
            <v>1283</v>
          </cell>
        </row>
        <row r="4266">
          <cell r="A4266">
            <v>15289</v>
          </cell>
          <cell r="B4266">
            <v>45245</v>
          </cell>
          <cell r="F4266">
            <v>1283</v>
          </cell>
        </row>
        <row r="4267">
          <cell r="A4267">
            <v>15290</v>
          </cell>
          <cell r="B4267">
            <v>45245</v>
          </cell>
          <cell r="F4267">
            <v>1283</v>
          </cell>
        </row>
        <row r="4268">
          <cell r="A4268">
            <v>15291</v>
          </cell>
          <cell r="B4268">
            <v>45245</v>
          </cell>
          <cell r="F4268">
            <v>1283</v>
          </cell>
        </row>
        <row r="4269">
          <cell r="A4269">
            <v>15292</v>
          </cell>
          <cell r="B4269">
            <v>45245</v>
          </cell>
          <cell r="F4269">
            <v>1283</v>
          </cell>
        </row>
        <row r="4270">
          <cell r="A4270">
            <v>15293</v>
          </cell>
          <cell r="B4270">
            <v>45245</v>
          </cell>
          <cell r="F4270">
            <v>1283</v>
          </cell>
        </row>
        <row r="4271">
          <cell r="A4271">
            <v>15294</v>
          </cell>
          <cell r="B4271">
            <v>45245</v>
          </cell>
          <cell r="F4271">
            <v>1283</v>
          </cell>
        </row>
        <row r="4272">
          <cell r="A4272">
            <v>15295</v>
          </cell>
          <cell r="B4272">
            <v>45245</v>
          </cell>
          <cell r="F4272">
            <v>1283</v>
          </cell>
        </row>
        <row r="4273">
          <cell r="A4273">
            <v>15296</v>
          </cell>
          <cell r="B4273">
            <v>45245</v>
          </cell>
          <cell r="F4273">
            <v>1283</v>
          </cell>
        </row>
        <row r="4274">
          <cell r="A4274">
            <v>15297</v>
          </cell>
          <cell r="B4274">
            <v>45245</v>
          </cell>
          <cell r="F4274">
            <v>1283</v>
          </cell>
        </row>
        <row r="4275">
          <cell r="A4275">
            <v>15298</v>
          </cell>
          <cell r="B4275">
            <v>45245</v>
          </cell>
          <cell r="F4275">
            <v>1283</v>
          </cell>
        </row>
        <row r="4276">
          <cell r="A4276">
            <v>15299</v>
          </cell>
          <cell r="B4276">
            <v>45245</v>
          </cell>
          <cell r="F4276">
            <v>1283</v>
          </cell>
        </row>
        <row r="4277">
          <cell r="A4277">
            <v>15300</v>
          </cell>
          <cell r="B4277">
            <v>45245</v>
          </cell>
          <cell r="F4277">
            <v>1283</v>
          </cell>
        </row>
        <row r="4278">
          <cell r="A4278">
            <v>15301</v>
          </cell>
          <cell r="B4278">
            <v>45245</v>
          </cell>
          <cell r="F4278">
            <v>1283</v>
          </cell>
        </row>
        <row r="4279">
          <cell r="A4279">
            <v>15302</v>
          </cell>
          <cell r="B4279">
            <v>45245</v>
          </cell>
          <cell r="F4279">
            <v>1283</v>
          </cell>
        </row>
        <row r="4280">
          <cell r="A4280">
            <v>15303</v>
          </cell>
          <cell r="B4280">
            <v>45245</v>
          </cell>
          <cell r="F4280">
            <v>1283</v>
          </cell>
        </row>
        <row r="4281">
          <cell r="A4281">
            <v>15304</v>
          </cell>
          <cell r="B4281">
            <v>45245</v>
          </cell>
          <cell r="F4281">
            <v>1283</v>
          </cell>
        </row>
        <row r="4282">
          <cell r="A4282">
            <v>15305</v>
          </cell>
          <cell r="B4282">
            <v>45245</v>
          </cell>
          <cell r="F4282">
            <v>1283</v>
          </cell>
        </row>
        <row r="4283">
          <cell r="A4283">
            <v>15308</v>
          </cell>
          <cell r="B4283">
            <v>45245</v>
          </cell>
          <cell r="F4283">
            <v>1283</v>
          </cell>
        </row>
        <row r="4284">
          <cell r="A4284">
            <v>15309</v>
          </cell>
          <cell r="B4284">
            <v>45245</v>
          </cell>
          <cell r="F4284">
            <v>1283</v>
          </cell>
        </row>
        <row r="4285">
          <cell r="A4285">
            <v>15310</v>
          </cell>
          <cell r="B4285">
            <v>45245</v>
          </cell>
          <cell r="F4285">
            <v>1283</v>
          </cell>
        </row>
        <row r="4286">
          <cell r="A4286">
            <v>15311</v>
          </cell>
          <cell r="B4286">
            <v>45245</v>
          </cell>
          <cell r="F4286">
            <v>1283</v>
          </cell>
        </row>
        <row r="4287">
          <cell r="A4287">
            <v>15312</v>
          </cell>
          <cell r="B4287">
            <v>45245</v>
          </cell>
          <cell r="F4287">
            <v>1283</v>
          </cell>
        </row>
        <row r="4288">
          <cell r="A4288">
            <v>15313</v>
          </cell>
          <cell r="B4288">
            <v>45245</v>
          </cell>
          <cell r="F4288">
            <v>1283</v>
          </cell>
        </row>
        <row r="4289">
          <cell r="A4289">
            <v>15314</v>
          </cell>
          <cell r="B4289">
            <v>45245</v>
          </cell>
          <cell r="F4289">
            <v>1283</v>
          </cell>
        </row>
        <row r="4290">
          <cell r="A4290">
            <v>15315</v>
          </cell>
          <cell r="B4290">
            <v>45245</v>
          </cell>
          <cell r="F4290">
            <v>1283</v>
          </cell>
        </row>
        <row r="4291">
          <cell r="A4291">
            <v>15316</v>
          </cell>
          <cell r="B4291">
            <v>45245</v>
          </cell>
          <cell r="F4291">
            <v>1283</v>
          </cell>
        </row>
        <row r="4292">
          <cell r="A4292">
            <v>15317</v>
          </cell>
          <cell r="B4292">
            <v>45245</v>
          </cell>
          <cell r="F4292">
            <v>1283</v>
          </cell>
        </row>
        <row r="4293">
          <cell r="A4293">
            <v>15318</v>
          </cell>
          <cell r="B4293">
            <v>45245</v>
          </cell>
          <cell r="F4293">
            <v>1283</v>
          </cell>
        </row>
        <row r="4294">
          <cell r="A4294">
            <v>15319</v>
          </cell>
          <cell r="B4294">
            <v>45245</v>
          </cell>
          <cell r="F4294">
            <v>1283</v>
          </cell>
        </row>
        <row r="4295">
          <cell r="A4295">
            <v>15320</v>
          </cell>
          <cell r="B4295">
            <v>45245</v>
          </cell>
          <cell r="F4295">
            <v>1283</v>
          </cell>
        </row>
        <row r="4296">
          <cell r="A4296">
            <v>15321</v>
          </cell>
          <cell r="B4296">
            <v>45245</v>
          </cell>
          <cell r="F4296">
            <v>1283</v>
          </cell>
        </row>
        <row r="4297">
          <cell r="A4297">
            <v>15322</v>
          </cell>
          <cell r="B4297">
            <v>45245</v>
          </cell>
          <cell r="F4297">
            <v>1283</v>
          </cell>
        </row>
        <row r="4298">
          <cell r="A4298">
            <v>15323</v>
          </cell>
          <cell r="B4298">
            <v>45245</v>
          </cell>
          <cell r="F4298">
            <v>1283</v>
          </cell>
        </row>
        <row r="4299">
          <cell r="A4299">
            <v>15324</v>
          </cell>
          <cell r="B4299">
            <v>45245</v>
          </cell>
          <cell r="F4299">
            <v>1283</v>
          </cell>
        </row>
        <row r="4300">
          <cell r="A4300">
            <v>15325</v>
          </cell>
          <cell r="B4300">
            <v>45245</v>
          </cell>
          <cell r="F4300">
            <v>1283</v>
          </cell>
        </row>
        <row r="4301">
          <cell r="A4301">
            <v>15326</v>
          </cell>
          <cell r="B4301">
            <v>45245</v>
          </cell>
          <cell r="F4301">
            <v>1283</v>
          </cell>
        </row>
        <row r="4302">
          <cell r="A4302">
            <v>15327</v>
          </cell>
          <cell r="B4302">
            <v>45245</v>
          </cell>
          <cell r="F4302">
            <v>1283</v>
          </cell>
        </row>
        <row r="4303">
          <cell r="A4303">
            <v>15328</v>
          </cell>
          <cell r="B4303">
            <v>45245</v>
          </cell>
          <cell r="F4303">
            <v>1283</v>
          </cell>
        </row>
        <row r="4304">
          <cell r="A4304">
            <v>15329</v>
          </cell>
          <cell r="B4304">
            <v>45245</v>
          </cell>
          <cell r="F4304">
            <v>1283</v>
          </cell>
        </row>
        <row r="4305">
          <cell r="A4305">
            <v>15330</v>
          </cell>
          <cell r="B4305">
            <v>45245</v>
          </cell>
          <cell r="F4305">
            <v>1283</v>
          </cell>
        </row>
        <row r="4306">
          <cell r="A4306">
            <v>15331</v>
          </cell>
          <cell r="B4306">
            <v>45245</v>
          </cell>
          <cell r="F4306">
            <v>1283</v>
          </cell>
        </row>
        <row r="4307">
          <cell r="A4307">
            <v>15332</v>
          </cell>
          <cell r="B4307">
            <v>45245</v>
          </cell>
          <cell r="F4307">
            <v>1283</v>
          </cell>
        </row>
        <row r="4308">
          <cell r="A4308">
            <v>15333</v>
          </cell>
          <cell r="B4308">
            <v>45245</v>
          </cell>
          <cell r="F4308">
            <v>1283</v>
          </cell>
        </row>
        <row r="4309">
          <cell r="A4309">
            <v>15334</v>
          </cell>
          <cell r="B4309">
            <v>45245</v>
          </cell>
          <cell r="F4309">
            <v>1283</v>
          </cell>
        </row>
        <row r="4310">
          <cell r="A4310">
            <v>15335</v>
          </cell>
          <cell r="B4310">
            <v>45245</v>
          </cell>
          <cell r="F4310">
            <v>1283</v>
          </cell>
        </row>
        <row r="4311">
          <cell r="A4311">
            <v>15336</v>
          </cell>
          <cell r="B4311">
            <v>45245</v>
          </cell>
          <cell r="F4311">
            <v>1283</v>
          </cell>
        </row>
        <row r="4312">
          <cell r="A4312">
            <v>15337</v>
          </cell>
          <cell r="B4312">
            <v>45245</v>
          </cell>
          <cell r="F4312">
            <v>1283</v>
          </cell>
        </row>
        <row r="4313">
          <cell r="A4313">
            <v>15338</v>
          </cell>
          <cell r="B4313">
            <v>45245</v>
          </cell>
          <cell r="F4313">
            <v>1283</v>
          </cell>
        </row>
        <row r="4314">
          <cell r="A4314">
            <v>15339</v>
          </cell>
          <cell r="B4314">
            <v>45245</v>
          </cell>
          <cell r="F4314">
            <v>1283</v>
          </cell>
        </row>
        <row r="4315">
          <cell r="A4315">
            <v>15340</v>
          </cell>
          <cell r="B4315">
            <v>45245</v>
          </cell>
          <cell r="F4315">
            <v>1283</v>
          </cell>
        </row>
        <row r="4316">
          <cell r="A4316">
            <v>15341</v>
          </cell>
          <cell r="B4316">
            <v>45245</v>
          </cell>
          <cell r="F4316">
            <v>1283</v>
          </cell>
        </row>
        <row r="4317">
          <cell r="A4317">
            <v>15342</v>
          </cell>
          <cell r="B4317">
            <v>45245</v>
          </cell>
          <cell r="F4317">
            <v>1283</v>
          </cell>
        </row>
        <row r="4318">
          <cell r="A4318">
            <v>15343</v>
          </cell>
          <cell r="B4318">
            <v>45245</v>
          </cell>
          <cell r="F4318">
            <v>1283</v>
          </cell>
        </row>
        <row r="4319">
          <cell r="A4319">
            <v>15344</v>
          </cell>
          <cell r="B4319">
            <v>45245</v>
          </cell>
          <cell r="F4319">
            <v>1283</v>
          </cell>
        </row>
        <row r="4320">
          <cell r="A4320">
            <v>15345</v>
          </cell>
          <cell r="B4320">
            <v>45245</v>
          </cell>
          <cell r="F4320">
            <v>1283</v>
          </cell>
        </row>
        <row r="4321">
          <cell r="A4321">
            <v>15346</v>
          </cell>
          <cell r="B4321">
            <v>45245</v>
          </cell>
          <cell r="F4321">
            <v>1283</v>
          </cell>
        </row>
        <row r="4322">
          <cell r="A4322">
            <v>15347</v>
          </cell>
          <cell r="B4322">
            <v>45245</v>
          </cell>
          <cell r="F4322">
            <v>1283</v>
          </cell>
        </row>
        <row r="4323">
          <cell r="A4323">
            <v>15348</v>
          </cell>
          <cell r="B4323">
            <v>45245</v>
          </cell>
          <cell r="F4323">
            <v>1283</v>
          </cell>
        </row>
        <row r="4324">
          <cell r="A4324">
            <v>15349</v>
          </cell>
          <cell r="B4324">
            <v>45245</v>
          </cell>
          <cell r="F4324">
            <v>1283</v>
          </cell>
        </row>
        <row r="4325">
          <cell r="A4325">
            <v>15350</v>
          </cell>
          <cell r="B4325">
            <v>45245</v>
          </cell>
          <cell r="F4325">
            <v>1283</v>
          </cell>
        </row>
        <row r="4326">
          <cell r="A4326">
            <v>15351</v>
          </cell>
          <cell r="B4326">
            <v>45245</v>
          </cell>
          <cell r="F4326">
            <v>1283</v>
          </cell>
        </row>
        <row r="4327">
          <cell r="A4327">
            <v>15352</v>
          </cell>
          <cell r="B4327">
            <v>45245</v>
          </cell>
          <cell r="F4327">
            <v>1283</v>
          </cell>
        </row>
        <row r="4328">
          <cell r="A4328">
            <v>15353</v>
          </cell>
          <cell r="B4328">
            <v>45245</v>
          </cell>
          <cell r="F4328">
            <v>1283</v>
          </cell>
        </row>
        <row r="4329">
          <cell r="A4329">
            <v>15354</v>
          </cell>
          <cell r="B4329">
            <v>45245</v>
          </cell>
          <cell r="F4329">
            <v>1283</v>
          </cell>
        </row>
        <row r="4330">
          <cell r="A4330">
            <v>15355</v>
          </cell>
          <cell r="B4330">
            <v>45245</v>
          </cell>
          <cell r="F4330">
            <v>1283</v>
          </cell>
        </row>
        <row r="4331">
          <cell r="A4331">
            <v>15356</v>
          </cell>
          <cell r="B4331">
            <v>45245</v>
          </cell>
          <cell r="F4331">
            <v>1283</v>
          </cell>
        </row>
        <row r="4332">
          <cell r="A4332">
            <v>15357</v>
          </cell>
          <cell r="B4332">
            <v>45245</v>
          </cell>
          <cell r="F4332">
            <v>1283</v>
          </cell>
        </row>
        <row r="4333">
          <cell r="A4333">
            <v>15358</v>
          </cell>
          <cell r="B4333">
            <v>45245</v>
          </cell>
          <cell r="F4333">
            <v>1283</v>
          </cell>
        </row>
        <row r="4334">
          <cell r="A4334">
            <v>15359</v>
          </cell>
          <cell r="B4334">
            <v>45245</v>
          </cell>
          <cell r="F4334">
            <v>1283</v>
          </cell>
        </row>
        <row r="4335">
          <cell r="A4335">
            <v>15360</v>
          </cell>
          <cell r="B4335">
            <v>45245</v>
          </cell>
          <cell r="F4335">
            <v>1283</v>
          </cell>
        </row>
        <row r="4336">
          <cell r="A4336">
            <v>15361</v>
          </cell>
          <cell r="B4336">
            <v>45245</v>
          </cell>
          <cell r="F4336">
            <v>1283</v>
          </cell>
        </row>
        <row r="4337">
          <cell r="A4337">
            <v>15362</v>
          </cell>
          <cell r="B4337">
            <v>45245</v>
          </cell>
          <cell r="F4337">
            <v>1283</v>
          </cell>
        </row>
        <row r="4338">
          <cell r="A4338">
            <v>15363</v>
          </cell>
          <cell r="B4338">
            <v>45245</v>
          </cell>
          <cell r="F4338">
            <v>1283</v>
          </cell>
        </row>
        <row r="4339">
          <cell r="A4339">
            <v>15364</v>
          </cell>
          <cell r="B4339">
            <v>45245</v>
          </cell>
          <cell r="F4339">
            <v>1283</v>
          </cell>
        </row>
        <row r="4340">
          <cell r="A4340">
            <v>15365</v>
          </cell>
          <cell r="B4340">
            <v>45245</v>
          </cell>
          <cell r="F4340">
            <v>1283</v>
          </cell>
        </row>
        <row r="4341">
          <cell r="A4341">
            <v>15366</v>
          </cell>
          <cell r="B4341">
            <v>45245</v>
          </cell>
          <cell r="F4341">
            <v>1283</v>
          </cell>
        </row>
        <row r="4342">
          <cell r="A4342">
            <v>15367</v>
          </cell>
          <cell r="B4342">
            <v>45245</v>
          </cell>
          <cell r="F4342">
            <v>1283</v>
          </cell>
        </row>
        <row r="4343">
          <cell r="A4343">
            <v>15368</v>
          </cell>
          <cell r="B4343">
            <v>45245</v>
          </cell>
          <cell r="F4343">
            <v>1283</v>
          </cell>
        </row>
        <row r="4344">
          <cell r="A4344">
            <v>15369</v>
          </cell>
          <cell r="B4344">
            <v>45245</v>
          </cell>
          <cell r="F4344">
            <v>1283</v>
          </cell>
        </row>
        <row r="4345">
          <cell r="A4345">
            <v>15370</v>
          </cell>
          <cell r="B4345">
            <v>45245</v>
          </cell>
          <cell r="F4345">
            <v>1283</v>
          </cell>
        </row>
        <row r="4346">
          <cell r="A4346">
            <v>15371</v>
          </cell>
          <cell r="B4346">
            <v>45245</v>
          </cell>
          <cell r="F4346">
            <v>1283</v>
          </cell>
        </row>
        <row r="4347">
          <cell r="A4347">
            <v>15372</v>
          </cell>
          <cell r="B4347">
            <v>45245</v>
          </cell>
          <cell r="F4347">
            <v>1283</v>
          </cell>
        </row>
        <row r="4348">
          <cell r="A4348">
            <v>15373</v>
          </cell>
          <cell r="B4348">
            <v>45245</v>
          </cell>
          <cell r="F4348">
            <v>1283</v>
          </cell>
        </row>
        <row r="4349">
          <cell r="A4349">
            <v>15374</v>
          </cell>
          <cell r="B4349">
            <v>45245</v>
          </cell>
          <cell r="F4349">
            <v>1283</v>
          </cell>
        </row>
        <row r="4350">
          <cell r="A4350">
            <v>15375</v>
          </cell>
          <cell r="B4350">
            <v>45245</v>
          </cell>
          <cell r="F4350">
            <v>1283</v>
          </cell>
        </row>
        <row r="4351">
          <cell r="A4351">
            <v>15376</v>
          </cell>
          <cell r="B4351">
            <v>45245</v>
          </cell>
          <cell r="F4351">
            <v>1283</v>
          </cell>
        </row>
        <row r="4352">
          <cell r="A4352">
            <v>15377</v>
          </cell>
          <cell r="B4352">
            <v>45245</v>
          </cell>
          <cell r="F4352">
            <v>1283</v>
          </cell>
        </row>
        <row r="4353">
          <cell r="A4353">
            <v>15378</v>
          </cell>
          <cell r="B4353">
            <v>45245</v>
          </cell>
          <cell r="F4353">
            <v>1283</v>
          </cell>
        </row>
        <row r="4354">
          <cell r="A4354">
            <v>15379</v>
          </cell>
          <cell r="B4354">
            <v>45245</v>
          </cell>
          <cell r="F4354">
            <v>1283</v>
          </cell>
        </row>
        <row r="4355">
          <cell r="A4355">
            <v>15380</v>
          </cell>
          <cell r="B4355">
            <v>45245</v>
          </cell>
          <cell r="F4355">
            <v>1283</v>
          </cell>
        </row>
        <row r="4356">
          <cell r="A4356">
            <v>15381</v>
          </cell>
          <cell r="B4356">
            <v>45245</v>
          </cell>
          <cell r="F4356">
            <v>1283</v>
          </cell>
        </row>
        <row r="4357">
          <cell r="A4357">
            <v>15382</v>
          </cell>
          <cell r="B4357">
            <v>45245</v>
          </cell>
          <cell r="F4357">
            <v>1283</v>
          </cell>
        </row>
        <row r="4358">
          <cell r="A4358">
            <v>15383</v>
          </cell>
          <cell r="B4358">
            <v>45245</v>
          </cell>
          <cell r="F4358">
            <v>1283</v>
          </cell>
        </row>
        <row r="4359">
          <cell r="A4359">
            <v>15384</v>
          </cell>
          <cell r="B4359">
            <v>45245</v>
          </cell>
          <cell r="F4359">
            <v>1283</v>
          </cell>
        </row>
        <row r="4360">
          <cell r="A4360">
            <v>15385</v>
          </cell>
          <cell r="B4360">
            <v>45245</v>
          </cell>
          <cell r="F4360">
            <v>1283</v>
          </cell>
        </row>
        <row r="4361">
          <cell r="A4361">
            <v>15386</v>
          </cell>
          <cell r="B4361">
            <v>45245</v>
          </cell>
          <cell r="F4361">
            <v>1283</v>
          </cell>
        </row>
        <row r="4362">
          <cell r="A4362">
            <v>15387</v>
          </cell>
          <cell r="B4362">
            <v>45245</v>
          </cell>
          <cell r="F4362">
            <v>1283</v>
          </cell>
        </row>
        <row r="4363">
          <cell r="A4363">
            <v>15388</v>
          </cell>
          <cell r="B4363">
            <v>45245</v>
          </cell>
          <cell r="F4363">
            <v>1283</v>
          </cell>
        </row>
        <row r="4364">
          <cell r="A4364">
            <v>15389</v>
          </cell>
          <cell r="B4364">
            <v>45245</v>
          </cell>
          <cell r="F4364">
            <v>1283</v>
          </cell>
        </row>
        <row r="4365">
          <cell r="A4365">
            <v>15390</v>
          </cell>
          <cell r="B4365">
            <v>45245</v>
          </cell>
          <cell r="F4365">
            <v>1283</v>
          </cell>
        </row>
        <row r="4366">
          <cell r="A4366">
            <v>15391</v>
          </cell>
          <cell r="B4366">
            <v>45245</v>
          </cell>
          <cell r="F4366">
            <v>1283</v>
          </cell>
        </row>
        <row r="4367">
          <cell r="A4367">
            <v>15392</v>
          </cell>
          <cell r="B4367">
            <v>45245</v>
          </cell>
          <cell r="F4367">
            <v>1283</v>
          </cell>
        </row>
        <row r="4368">
          <cell r="A4368">
            <v>15393</v>
          </cell>
          <cell r="B4368">
            <v>45245</v>
          </cell>
          <cell r="F4368">
            <v>1283</v>
          </cell>
        </row>
        <row r="4369">
          <cell r="A4369">
            <v>15394</v>
          </cell>
          <cell r="B4369">
            <v>45245</v>
          </cell>
          <cell r="F4369">
            <v>1283</v>
          </cell>
        </row>
        <row r="4370">
          <cell r="A4370">
            <v>15395</v>
          </cell>
          <cell r="B4370">
            <v>45245</v>
          </cell>
          <cell r="F4370">
            <v>1283</v>
          </cell>
        </row>
        <row r="4371">
          <cell r="A4371">
            <v>15396</v>
          </cell>
          <cell r="B4371">
            <v>45245</v>
          </cell>
          <cell r="F4371">
            <v>1283</v>
          </cell>
        </row>
        <row r="4372">
          <cell r="A4372">
            <v>15397</v>
          </cell>
          <cell r="B4372">
            <v>45245</v>
          </cell>
          <cell r="F4372">
            <v>1283</v>
          </cell>
        </row>
        <row r="4373">
          <cell r="A4373">
            <v>15398</v>
          </cell>
          <cell r="B4373">
            <v>45245</v>
          </cell>
          <cell r="F4373">
            <v>1283</v>
          </cell>
        </row>
        <row r="4374">
          <cell r="A4374">
            <v>15399</v>
          </cell>
          <cell r="B4374">
            <v>45245</v>
          </cell>
          <cell r="F4374">
            <v>1283</v>
          </cell>
        </row>
        <row r="4375">
          <cell r="A4375">
            <v>15400</v>
          </cell>
          <cell r="B4375">
            <v>45245</v>
          </cell>
          <cell r="F4375">
            <v>1283</v>
          </cell>
        </row>
        <row r="4376">
          <cell r="A4376">
            <v>15401</v>
          </cell>
          <cell r="B4376">
            <v>45245</v>
          </cell>
          <cell r="F4376">
            <v>1283</v>
          </cell>
        </row>
        <row r="4377">
          <cell r="A4377">
            <v>15402</v>
          </cell>
          <cell r="B4377">
            <v>45245</v>
          </cell>
          <cell r="F4377">
            <v>1283</v>
          </cell>
        </row>
        <row r="4378">
          <cell r="A4378">
            <v>15403</v>
          </cell>
          <cell r="B4378">
            <v>45245</v>
          </cell>
          <cell r="F4378">
            <v>1283</v>
          </cell>
        </row>
        <row r="4379">
          <cell r="A4379">
            <v>15404</v>
          </cell>
          <cell r="B4379">
            <v>45245</v>
          </cell>
          <cell r="F4379">
            <v>1283</v>
          </cell>
        </row>
        <row r="4380">
          <cell r="A4380">
            <v>15405</v>
          </cell>
          <cell r="B4380">
            <v>45245</v>
          </cell>
          <cell r="F4380">
            <v>1283</v>
          </cell>
        </row>
        <row r="4381">
          <cell r="A4381">
            <v>15406</v>
          </cell>
          <cell r="B4381">
            <v>45245</v>
          </cell>
          <cell r="F4381">
            <v>1283</v>
          </cell>
        </row>
        <row r="4382">
          <cell r="A4382">
            <v>15407</v>
          </cell>
          <cell r="B4382">
            <v>45245</v>
          </cell>
          <cell r="F4382">
            <v>1283</v>
          </cell>
        </row>
        <row r="4383">
          <cell r="A4383">
            <v>15408</v>
          </cell>
          <cell r="B4383">
            <v>45245</v>
          </cell>
          <cell r="F4383">
            <v>1283</v>
          </cell>
        </row>
        <row r="4384">
          <cell r="A4384">
            <v>15409</v>
          </cell>
          <cell r="B4384">
            <v>45245</v>
          </cell>
          <cell r="F4384">
            <v>1283</v>
          </cell>
        </row>
        <row r="4385">
          <cell r="A4385">
            <v>15410</v>
          </cell>
          <cell r="B4385">
            <v>45245</v>
          </cell>
          <cell r="F4385">
            <v>1283</v>
          </cell>
        </row>
        <row r="4386">
          <cell r="A4386">
            <v>15411</v>
          </cell>
          <cell r="B4386">
            <v>45245</v>
          </cell>
          <cell r="F4386">
            <v>1283</v>
          </cell>
        </row>
        <row r="4387">
          <cell r="A4387">
            <v>15412</v>
          </cell>
          <cell r="B4387">
            <v>45245</v>
          </cell>
          <cell r="F4387">
            <v>1283</v>
          </cell>
        </row>
        <row r="4388">
          <cell r="A4388">
            <v>15413</v>
          </cell>
          <cell r="B4388">
            <v>45245</v>
          </cell>
          <cell r="F4388">
            <v>1283</v>
          </cell>
        </row>
        <row r="4389">
          <cell r="A4389">
            <v>15414</v>
          </cell>
          <cell r="B4389">
            <v>45245</v>
          </cell>
          <cell r="F4389">
            <v>1283</v>
          </cell>
        </row>
        <row r="4390">
          <cell r="A4390">
            <v>15415</v>
          </cell>
          <cell r="B4390">
            <v>45245</v>
          </cell>
          <cell r="F4390">
            <v>1283</v>
          </cell>
        </row>
        <row r="4391">
          <cell r="A4391">
            <v>15416</v>
          </cell>
          <cell r="B4391">
            <v>45245</v>
          </cell>
          <cell r="F4391">
            <v>1283</v>
          </cell>
        </row>
        <row r="4392">
          <cell r="A4392">
            <v>15417</v>
          </cell>
          <cell r="B4392">
            <v>45245</v>
          </cell>
          <cell r="F4392">
            <v>1283</v>
          </cell>
        </row>
        <row r="4393">
          <cell r="A4393">
            <v>15418</v>
          </cell>
          <cell r="B4393">
            <v>45245</v>
          </cell>
          <cell r="F4393">
            <v>1283</v>
          </cell>
        </row>
        <row r="4394">
          <cell r="A4394">
            <v>15419</v>
          </cell>
          <cell r="B4394">
            <v>45245</v>
          </cell>
          <cell r="F4394">
            <v>1283</v>
          </cell>
        </row>
        <row r="4395">
          <cell r="A4395">
            <v>15420</v>
          </cell>
          <cell r="B4395">
            <v>45245</v>
          </cell>
          <cell r="F4395">
            <v>1283</v>
          </cell>
        </row>
        <row r="4396">
          <cell r="A4396">
            <v>15421</v>
          </cell>
          <cell r="B4396">
            <v>45245</v>
          </cell>
          <cell r="F4396">
            <v>1283</v>
          </cell>
        </row>
        <row r="4397">
          <cell r="A4397">
            <v>15422</v>
          </cell>
          <cell r="B4397">
            <v>45245</v>
          </cell>
          <cell r="F4397">
            <v>1283</v>
          </cell>
        </row>
        <row r="4398">
          <cell r="A4398">
            <v>15423</v>
          </cell>
          <cell r="B4398">
            <v>45245</v>
          </cell>
          <cell r="F4398">
            <v>1283</v>
          </cell>
        </row>
        <row r="4399">
          <cell r="A4399">
            <v>15424</v>
          </cell>
          <cell r="B4399">
            <v>45245</v>
          </cell>
          <cell r="F4399">
            <v>1283</v>
          </cell>
        </row>
        <row r="4400">
          <cell r="A4400">
            <v>15425</v>
          </cell>
          <cell r="B4400">
            <v>45245</v>
          </cell>
          <cell r="F4400">
            <v>1283</v>
          </cell>
        </row>
        <row r="4401">
          <cell r="A4401">
            <v>15426</v>
          </cell>
          <cell r="B4401">
            <v>45245</v>
          </cell>
          <cell r="F4401">
            <v>1283</v>
          </cell>
        </row>
        <row r="4402">
          <cell r="A4402">
            <v>15427</v>
          </cell>
          <cell r="B4402">
            <v>45245</v>
          </cell>
          <cell r="F4402">
            <v>1283</v>
          </cell>
        </row>
        <row r="4403">
          <cell r="A4403">
            <v>15428</v>
          </cell>
          <cell r="B4403">
            <v>45245</v>
          </cell>
          <cell r="F4403">
            <v>1283</v>
          </cell>
        </row>
        <row r="4404">
          <cell r="A4404">
            <v>15429</v>
          </cell>
          <cell r="B4404">
            <v>45245</v>
          </cell>
          <cell r="F4404">
            <v>1283</v>
          </cell>
        </row>
        <row r="4405">
          <cell r="A4405">
            <v>15430</v>
          </cell>
          <cell r="B4405">
            <v>45245</v>
          </cell>
          <cell r="F4405">
            <v>1283</v>
          </cell>
        </row>
        <row r="4406">
          <cell r="A4406">
            <v>15431</v>
          </cell>
          <cell r="B4406">
            <v>45245</v>
          </cell>
          <cell r="F4406">
            <v>1283</v>
          </cell>
        </row>
        <row r="4407">
          <cell r="A4407">
            <v>15432</v>
          </cell>
          <cell r="B4407">
            <v>45245</v>
          </cell>
          <cell r="F4407">
            <v>1283</v>
          </cell>
        </row>
        <row r="4408">
          <cell r="A4408">
            <v>15433</v>
          </cell>
          <cell r="B4408">
            <v>45245</v>
          </cell>
          <cell r="F4408">
            <v>1283</v>
          </cell>
        </row>
        <row r="4409">
          <cell r="A4409">
            <v>15434</v>
          </cell>
          <cell r="B4409">
            <v>45245</v>
          </cell>
          <cell r="F4409">
            <v>1283</v>
          </cell>
        </row>
        <row r="4410">
          <cell r="A4410">
            <v>15435</v>
          </cell>
          <cell r="B4410">
            <v>45245</v>
          </cell>
          <cell r="F4410">
            <v>1283</v>
          </cell>
        </row>
        <row r="4411">
          <cell r="A4411">
            <v>15436</v>
          </cell>
          <cell r="B4411">
            <v>45245</v>
          </cell>
          <cell r="F4411">
            <v>1283</v>
          </cell>
        </row>
        <row r="4412">
          <cell r="A4412">
            <v>15437</v>
          </cell>
          <cell r="B4412">
            <v>45245</v>
          </cell>
          <cell r="F4412">
            <v>1283</v>
          </cell>
        </row>
        <row r="4413">
          <cell r="A4413">
            <v>15438</v>
          </cell>
          <cell r="B4413">
            <v>45245</v>
          </cell>
          <cell r="F4413">
            <v>1283</v>
          </cell>
        </row>
        <row r="4414">
          <cell r="A4414">
            <v>15439</v>
          </cell>
          <cell r="B4414">
            <v>45245</v>
          </cell>
          <cell r="F4414">
            <v>1283</v>
          </cell>
        </row>
        <row r="4415">
          <cell r="A4415">
            <v>15440</v>
          </cell>
          <cell r="B4415">
            <v>45245</v>
          </cell>
          <cell r="F4415">
            <v>1283</v>
          </cell>
        </row>
        <row r="4416">
          <cell r="A4416">
            <v>15441</v>
          </cell>
          <cell r="B4416">
            <v>45245</v>
          </cell>
          <cell r="F4416">
            <v>1283</v>
          </cell>
        </row>
        <row r="4417">
          <cell r="A4417">
            <v>15442</v>
          </cell>
          <cell r="B4417">
            <v>45245</v>
          </cell>
          <cell r="F4417">
            <v>1283</v>
          </cell>
        </row>
        <row r="4418">
          <cell r="A4418">
            <v>15443</v>
          </cell>
          <cell r="B4418">
            <v>45245</v>
          </cell>
          <cell r="F4418">
            <v>1283</v>
          </cell>
        </row>
        <row r="4419">
          <cell r="A4419">
            <v>15444</v>
          </cell>
          <cell r="B4419">
            <v>45245</v>
          </cell>
          <cell r="F4419">
            <v>1283</v>
          </cell>
        </row>
        <row r="4420">
          <cell r="A4420">
            <v>15445</v>
          </cell>
          <cell r="B4420">
            <v>45245</v>
          </cell>
          <cell r="F4420">
            <v>1283</v>
          </cell>
        </row>
        <row r="4421">
          <cell r="A4421">
            <v>15446</v>
          </cell>
          <cell r="B4421">
            <v>45245</v>
          </cell>
          <cell r="F4421">
            <v>1283</v>
          </cell>
        </row>
        <row r="4422">
          <cell r="A4422">
            <v>15447</v>
          </cell>
          <cell r="B4422">
            <v>45245</v>
          </cell>
          <cell r="F4422">
            <v>1283</v>
          </cell>
        </row>
        <row r="4423">
          <cell r="A4423">
            <v>15448</v>
          </cell>
          <cell r="B4423">
            <v>45245</v>
          </cell>
          <cell r="F4423">
            <v>1283</v>
          </cell>
        </row>
        <row r="4424">
          <cell r="A4424">
            <v>15449</v>
          </cell>
          <cell r="B4424">
            <v>45245</v>
          </cell>
          <cell r="F4424">
            <v>1283</v>
          </cell>
        </row>
        <row r="4425">
          <cell r="A4425">
            <v>15450</v>
          </cell>
          <cell r="B4425">
            <v>45245</v>
          </cell>
          <cell r="F4425">
            <v>1283</v>
          </cell>
        </row>
        <row r="4426">
          <cell r="A4426">
            <v>15451</v>
          </cell>
          <cell r="B4426">
            <v>45245</v>
          </cell>
          <cell r="F4426">
            <v>1283</v>
          </cell>
        </row>
        <row r="4427">
          <cell r="A4427">
            <v>15452</v>
          </cell>
          <cell r="B4427">
            <v>45245</v>
          </cell>
          <cell r="F4427">
            <v>1283</v>
          </cell>
        </row>
        <row r="4428">
          <cell r="A4428">
            <v>15453</v>
          </cell>
          <cell r="B4428">
            <v>45245</v>
          </cell>
          <cell r="F4428">
            <v>1283</v>
          </cell>
        </row>
        <row r="4429">
          <cell r="A4429">
            <v>15454</v>
          </cell>
          <cell r="B4429">
            <v>45245</v>
          </cell>
          <cell r="F4429">
            <v>1283</v>
          </cell>
        </row>
        <row r="4430">
          <cell r="A4430">
            <v>15455</v>
          </cell>
          <cell r="B4430">
            <v>45245</v>
          </cell>
          <cell r="F4430">
            <v>1283</v>
          </cell>
        </row>
        <row r="4431">
          <cell r="A4431">
            <v>15456</v>
          </cell>
          <cell r="B4431">
            <v>45245</v>
          </cell>
          <cell r="F4431">
            <v>1283</v>
          </cell>
        </row>
        <row r="4432">
          <cell r="A4432">
            <v>15457</v>
          </cell>
          <cell r="B4432">
            <v>45245</v>
          </cell>
          <cell r="F4432">
            <v>1283</v>
          </cell>
        </row>
        <row r="4433">
          <cell r="A4433">
            <v>15458</v>
          </cell>
          <cell r="B4433">
            <v>45245</v>
          </cell>
          <cell r="F4433">
            <v>1283</v>
          </cell>
        </row>
        <row r="4434">
          <cell r="A4434">
            <v>15459</v>
          </cell>
          <cell r="B4434">
            <v>45245</v>
          </cell>
          <cell r="F4434">
            <v>1283</v>
          </cell>
        </row>
        <row r="4435">
          <cell r="A4435">
            <v>15460</v>
          </cell>
          <cell r="B4435">
            <v>45245</v>
          </cell>
          <cell r="F4435">
            <v>1283</v>
          </cell>
        </row>
        <row r="4436">
          <cell r="A4436">
            <v>15461</v>
          </cell>
          <cell r="B4436">
            <v>45245</v>
          </cell>
          <cell r="F4436">
            <v>1283</v>
          </cell>
        </row>
        <row r="4437">
          <cell r="A4437">
            <v>15462</v>
          </cell>
          <cell r="B4437">
            <v>45245</v>
          </cell>
          <cell r="F4437">
            <v>1283</v>
          </cell>
        </row>
        <row r="4438">
          <cell r="A4438">
            <v>15463</v>
          </cell>
          <cell r="B4438">
            <v>45245</v>
          </cell>
          <cell r="F4438">
            <v>1283</v>
          </cell>
        </row>
        <row r="4439">
          <cell r="A4439">
            <v>15464</v>
          </cell>
          <cell r="B4439">
            <v>45245</v>
          </cell>
          <cell r="F4439">
            <v>1283</v>
          </cell>
        </row>
        <row r="4440">
          <cell r="A4440">
            <v>15465</v>
          </cell>
          <cell r="B4440">
            <v>45245</v>
          </cell>
          <cell r="F4440">
            <v>1283</v>
          </cell>
        </row>
        <row r="4441">
          <cell r="A4441">
            <v>15466</v>
          </cell>
          <cell r="B4441">
            <v>45245</v>
          </cell>
          <cell r="F4441">
            <v>1283</v>
          </cell>
        </row>
        <row r="4442">
          <cell r="A4442">
            <v>15467</v>
          </cell>
          <cell r="B4442">
            <v>45245</v>
          </cell>
          <cell r="F4442">
            <v>1283</v>
          </cell>
        </row>
        <row r="4443">
          <cell r="A4443">
            <v>15468</v>
          </cell>
          <cell r="B4443">
            <v>45245</v>
          </cell>
          <cell r="F4443">
            <v>1283</v>
          </cell>
        </row>
        <row r="4444">
          <cell r="A4444">
            <v>15469</v>
          </cell>
          <cell r="B4444">
            <v>45245</v>
          </cell>
          <cell r="F4444">
            <v>1283</v>
          </cell>
        </row>
        <row r="4445">
          <cell r="A4445">
            <v>15470</v>
          </cell>
          <cell r="B4445">
            <v>45245</v>
          </cell>
          <cell r="F4445">
            <v>1283</v>
          </cell>
        </row>
        <row r="4446">
          <cell r="A4446">
            <v>15471</v>
          </cell>
          <cell r="B4446">
            <v>45245</v>
          </cell>
          <cell r="F4446">
            <v>1283</v>
          </cell>
        </row>
        <row r="4447">
          <cell r="A4447">
            <v>15472</v>
          </cell>
          <cell r="B4447">
            <v>45245</v>
          </cell>
          <cell r="F4447">
            <v>1283</v>
          </cell>
        </row>
        <row r="4448">
          <cell r="A4448">
            <v>15473</v>
          </cell>
          <cell r="B4448">
            <v>45245</v>
          </cell>
          <cell r="F4448">
            <v>1283</v>
          </cell>
        </row>
        <row r="4449">
          <cell r="A4449">
            <v>15474</v>
          </cell>
          <cell r="B4449">
            <v>45245</v>
          </cell>
          <cell r="F4449">
            <v>1283</v>
          </cell>
        </row>
        <row r="4450">
          <cell r="A4450">
            <v>15475</v>
          </cell>
          <cell r="B4450">
            <v>45245</v>
          </cell>
          <cell r="F4450">
            <v>1283</v>
          </cell>
        </row>
        <row r="4451">
          <cell r="A4451">
            <v>15476</v>
          </cell>
          <cell r="B4451">
            <v>45245</v>
          </cell>
          <cell r="F4451">
            <v>1283</v>
          </cell>
        </row>
        <row r="4452">
          <cell r="A4452">
            <v>15477</v>
          </cell>
          <cell r="B4452">
            <v>45245</v>
          </cell>
          <cell r="F4452">
            <v>1283</v>
          </cell>
        </row>
        <row r="4453">
          <cell r="A4453">
            <v>15478</v>
          </cell>
          <cell r="B4453">
            <v>45245</v>
          </cell>
          <cell r="F4453">
            <v>1283</v>
          </cell>
        </row>
        <row r="4454">
          <cell r="A4454">
            <v>15479</v>
          </cell>
          <cell r="B4454">
            <v>45245</v>
          </cell>
          <cell r="F4454">
            <v>1283</v>
          </cell>
        </row>
        <row r="4455">
          <cell r="A4455">
            <v>15480</v>
          </cell>
          <cell r="B4455">
            <v>45245</v>
          </cell>
          <cell r="F4455">
            <v>1283</v>
          </cell>
        </row>
        <row r="4456">
          <cell r="A4456">
            <v>15481</v>
          </cell>
          <cell r="B4456">
            <v>45245</v>
          </cell>
          <cell r="F4456">
            <v>1283</v>
          </cell>
        </row>
        <row r="4457">
          <cell r="A4457">
            <v>15482</v>
          </cell>
          <cell r="B4457">
            <v>45245</v>
          </cell>
          <cell r="F4457">
            <v>1283</v>
          </cell>
        </row>
        <row r="4458">
          <cell r="A4458">
            <v>15483</v>
          </cell>
          <cell r="B4458">
            <v>45245</v>
          </cell>
          <cell r="F4458">
            <v>1283</v>
          </cell>
        </row>
        <row r="4459">
          <cell r="A4459">
            <v>15484</v>
          </cell>
          <cell r="B4459">
            <v>45245</v>
          </cell>
          <cell r="F4459">
            <v>1283</v>
          </cell>
        </row>
        <row r="4460">
          <cell r="A4460">
            <v>15485</v>
          </cell>
          <cell r="B4460">
            <v>45245</v>
          </cell>
          <cell r="F4460">
            <v>1283</v>
          </cell>
        </row>
        <row r="4461">
          <cell r="A4461">
            <v>15486</v>
          </cell>
          <cell r="B4461">
            <v>45245</v>
          </cell>
          <cell r="F4461">
            <v>1283</v>
          </cell>
        </row>
        <row r="4462">
          <cell r="A4462">
            <v>15487</v>
          </cell>
          <cell r="B4462">
            <v>45245</v>
          </cell>
          <cell r="F4462">
            <v>1283</v>
          </cell>
        </row>
        <row r="4463">
          <cell r="A4463">
            <v>15488</v>
          </cell>
          <cell r="B4463">
            <v>45245</v>
          </cell>
          <cell r="F4463">
            <v>1283</v>
          </cell>
        </row>
        <row r="4464">
          <cell r="A4464">
            <v>15489</v>
          </cell>
          <cell r="B4464">
            <v>45245</v>
          </cell>
          <cell r="F4464">
            <v>1283</v>
          </cell>
        </row>
        <row r="4465">
          <cell r="A4465">
            <v>15490</v>
          </cell>
          <cell r="B4465">
            <v>45245</v>
          </cell>
          <cell r="F4465">
            <v>1283</v>
          </cell>
        </row>
        <row r="4466">
          <cell r="A4466">
            <v>15491</v>
          </cell>
          <cell r="B4466">
            <v>45245</v>
          </cell>
          <cell r="F4466">
            <v>1283</v>
          </cell>
        </row>
        <row r="4467">
          <cell r="A4467">
            <v>15492</v>
          </cell>
          <cell r="B4467">
            <v>45245</v>
          </cell>
          <cell r="F4467">
            <v>1283</v>
          </cell>
        </row>
        <row r="4468">
          <cell r="A4468">
            <v>15493</v>
          </cell>
          <cell r="B4468">
            <v>45245</v>
          </cell>
          <cell r="F4468">
            <v>1283</v>
          </cell>
        </row>
        <row r="4469">
          <cell r="A4469">
            <v>15494</v>
          </cell>
          <cell r="B4469">
            <v>45245</v>
          </cell>
          <cell r="F4469">
            <v>1283</v>
          </cell>
        </row>
        <row r="4470">
          <cell r="A4470">
            <v>15495</v>
          </cell>
          <cell r="B4470">
            <v>45245</v>
          </cell>
          <cell r="F4470">
            <v>1283</v>
          </cell>
        </row>
        <row r="4471">
          <cell r="A4471">
            <v>15496</v>
          </cell>
          <cell r="B4471">
            <v>45245</v>
          </cell>
          <cell r="F4471">
            <v>1283</v>
          </cell>
        </row>
        <row r="4472">
          <cell r="A4472">
            <v>15497</v>
          </cell>
          <cell r="B4472">
            <v>45245</v>
          </cell>
          <cell r="F4472">
            <v>1283</v>
          </cell>
        </row>
        <row r="4473">
          <cell r="A4473">
            <v>15498</v>
          </cell>
          <cell r="B4473">
            <v>45245</v>
          </cell>
          <cell r="F4473">
            <v>1283</v>
          </cell>
        </row>
        <row r="4474">
          <cell r="A4474">
            <v>15499</v>
          </cell>
          <cell r="B4474">
            <v>45245</v>
          </cell>
          <cell r="F4474">
            <v>1283</v>
          </cell>
        </row>
        <row r="4475">
          <cell r="A4475">
            <v>15500</v>
          </cell>
          <cell r="B4475">
            <v>45245</v>
          </cell>
          <cell r="F4475">
            <v>1283</v>
          </cell>
        </row>
        <row r="4476">
          <cell r="A4476">
            <v>15501</v>
          </cell>
          <cell r="B4476">
            <v>45245</v>
          </cell>
          <cell r="F4476">
            <v>1283</v>
          </cell>
        </row>
        <row r="4477">
          <cell r="A4477">
            <v>15502</v>
          </cell>
          <cell r="B4477">
            <v>45245</v>
          </cell>
          <cell r="F4477">
            <v>1283</v>
          </cell>
        </row>
        <row r="4478">
          <cell r="A4478">
            <v>15503</v>
          </cell>
          <cell r="B4478">
            <v>45245</v>
          </cell>
          <cell r="F4478">
            <v>1283</v>
          </cell>
        </row>
        <row r="4479">
          <cell r="A4479">
            <v>15504</v>
          </cell>
          <cell r="B4479">
            <v>45245</v>
          </cell>
          <cell r="F4479">
            <v>1283</v>
          </cell>
        </row>
        <row r="4480">
          <cell r="A4480">
            <v>15505</v>
          </cell>
          <cell r="B4480">
            <v>45245</v>
          </cell>
          <cell r="F4480">
            <v>1283</v>
          </cell>
        </row>
        <row r="4481">
          <cell r="A4481">
            <v>15506</v>
          </cell>
          <cell r="B4481">
            <v>45245</v>
          </cell>
          <cell r="F4481">
            <v>1283</v>
          </cell>
        </row>
        <row r="4482">
          <cell r="A4482">
            <v>15507</v>
          </cell>
          <cell r="B4482">
            <v>45245</v>
          </cell>
          <cell r="F4482">
            <v>1283</v>
          </cell>
        </row>
        <row r="4483">
          <cell r="A4483">
            <v>15809</v>
          </cell>
          <cell r="B4483">
            <v>45267</v>
          </cell>
          <cell r="F4483">
            <v>1339</v>
          </cell>
        </row>
        <row r="4484">
          <cell r="A4484">
            <v>15810</v>
          </cell>
          <cell r="B4484">
            <v>45267</v>
          </cell>
          <cell r="F4484">
            <v>1339</v>
          </cell>
        </row>
        <row r="4485">
          <cell r="A4485">
            <v>15811</v>
          </cell>
          <cell r="B4485">
            <v>45267</v>
          </cell>
          <cell r="F4485">
            <v>1339</v>
          </cell>
        </row>
        <row r="4486">
          <cell r="A4486">
            <v>15812</v>
          </cell>
          <cell r="B4486">
            <v>45267</v>
          </cell>
          <cell r="F4486">
            <v>1339</v>
          </cell>
        </row>
        <row r="4487">
          <cell r="A4487">
            <v>15813</v>
          </cell>
          <cell r="B4487">
            <v>45267</v>
          </cell>
          <cell r="F4487">
            <v>1339</v>
          </cell>
        </row>
        <row r="4488">
          <cell r="A4488">
            <v>15814</v>
          </cell>
          <cell r="B4488">
            <v>45267</v>
          </cell>
          <cell r="F4488">
            <v>1339</v>
          </cell>
        </row>
        <row r="4489">
          <cell r="A4489">
            <v>15815</v>
          </cell>
          <cell r="B4489">
            <v>45267</v>
          </cell>
          <cell r="F4489">
            <v>1339</v>
          </cell>
        </row>
        <row r="4490">
          <cell r="A4490">
            <v>15816</v>
          </cell>
          <cell r="B4490">
            <v>45267</v>
          </cell>
          <cell r="F4490">
            <v>1339</v>
          </cell>
        </row>
        <row r="4491">
          <cell r="A4491">
            <v>15817</v>
          </cell>
          <cell r="B4491">
            <v>45267</v>
          </cell>
          <cell r="F4491">
            <v>1339</v>
          </cell>
        </row>
        <row r="4492">
          <cell r="A4492">
            <v>15818</v>
          </cell>
          <cell r="B4492">
            <v>45267</v>
          </cell>
          <cell r="F4492">
            <v>1339</v>
          </cell>
        </row>
        <row r="4493">
          <cell r="A4493">
            <v>15819</v>
          </cell>
          <cell r="B4493">
            <v>45267</v>
          </cell>
          <cell r="F4493">
            <v>1339</v>
          </cell>
        </row>
        <row r="4494">
          <cell r="A4494">
            <v>15820</v>
          </cell>
          <cell r="B4494">
            <v>45267</v>
          </cell>
          <cell r="F4494">
            <v>1339</v>
          </cell>
        </row>
        <row r="4495">
          <cell r="A4495">
            <v>15821</v>
          </cell>
          <cell r="B4495">
            <v>45267</v>
          </cell>
          <cell r="F4495">
            <v>1339</v>
          </cell>
        </row>
        <row r="4496">
          <cell r="A4496">
            <v>15822</v>
          </cell>
          <cell r="B4496">
            <v>45267</v>
          </cell>
          <cell r="F4496">
            <v>1339</v>
          </cell>
        </row>
        <row r="4497">
          <cell r="A4497">
            <v>15823</v>
          </cell>
          <cell r="B4497">
            <v>45267</v>
          </cell>
          <cell r="F4497">
            <v>1339</v>
          </cell>
        </row>
        <row r="4498">
          <cell r="A4498">
            <v>15824</v>
          </cell>
          <cell r="B4498">
            <v>45267</v>
          </cell>
          <cell r="F4498">
            <v>1339</v>
          </cell>
        </row>
        <row r="4499">
          <cell r="A4499">
            <v>15825</v>
          </cell>
          <cell r="B4499">
            <v>45267</v>
          </cell>
          <cell r="F4499">
            <v>1339</v>
          </cell>
        </row>
        <row r="4500">
          <cell r="A4500">
            <v>15826</v>
          </cell>
          <cell r="B4500">
            <v>45267</v>
          </cell>
          <cell r="F4500">
            <v>1339</v>
          </cell>
        </row>
        <row r="4501">
          <cell r="A4501">
            <v>7583</v>
          </cell>
          <cell r="B4501">
            <v>45119.438090277778</v>
          </cell>
          <cell r="F4501">
            <v>975</v>
          </cell>
        </row>
        <row r="4502">
          <cell r="A4502">
            <v>2069</v>
          </cell>
          <cell r="B4502">
            <v>44999.310856481483</v>
          </cell>
          <cell r="F4502">
            <v>448</v>
          </cell>
        </row>
        <row r="4503">
          <cell r="A4503">
            <v>2077</v>
          </cell>
          <cell r="B4503">
            <v>44999.498344907406</v>
          </cell>
          <cell r="F4503">
            <v>446</v>
          </cell>
        </row>
        <row r="4504">
          <cell r="A4504">
            <v>2191</v>
          </cell>
          <cell r="B4504">
            <v>45007.474895833337</v>
          </cell>
          <cell r="F4504">
            <v>482</v>
          </cell>
        </row>
        <row r="4505">
          <cell r="A4505">
            <v>2192</v>
          </cell>
          <cell r="B4505">
            <v>45007.475381944445</v>
          </cell>
          <cell r="F4505">
            <v>476</v>
          </cell>
        </row>
        <row r="4506">
          <cell r="A4506">
            <v>2198</v>
          </cell>
          <cell r="B4506">
            <v>45007.479004629633</v>
          </cell>
          <cell r="F4506">
            <v>479</v>
          </cell>
        </row>
        <row r="4507">
          <cell r="A4507">
            <v>2199</v>
          </cell>
          <cell r="B4507">
            <v>45007.481863425928</v>
          </cell>
          <cell r="F4507">
            <v>475</v>
          </cell>
        </row>
        <row r="4508">
          <cell r="A4508">
            <v>2200</v>
          </cell>
          <cell r="B4508">
            <v>45007.482604166667</v>
          </cell>
          <cell r="F4508">
            <v>480</v>
          </cell>
        </row>
        <row r="4509">
          <cell r="A4509">
            <v>2215</v>
          </cell>
          <cell r="B4509">
            <v>45012.414872685185</v>
          </cell>
          <cell r="F4509">
            <v>472</v>
          </cell>
        </row>
        <row r="4510">
          <cell r="A4510">
            <v>2235</v>
          </cell>
          <cell r="B4510">
            <v>45016.590300925927</v>
          </cell>
          <cell r="F4510">
            <v>502</v>
          </cell>
        </row>
        <row r="4511">
          <cell r="A4511">
            <v>2236</v>
          </cell>
          <cell r="B4511">
            <v>45016.594652777778</v>
          </cell>
          <cell r="F4511">
            <v>500</v>
          </cell>
        </row>
        <row r="4512">
          <cell r="A4512">
            <v>2237</v>
          </cell>
          <cell r="B4512">
            <v>45016.595138888886</v>
          </cell>
          <cell r="F4512">
            <v>473</v>
          </cell>
        </row>
        <row r="4513">
          <cell r="A4513">
            <v>5082</v>
          </cell>
          <cell r="B4513">
            <v>45071.567488425928</v>
          </cell>
          <cell r="F4513">
            <v>530</v>
          </cell>
        </row>
        <row r="4514">
          <cell r="A4514">
            <v>2195</v>
          </cell>
          <cell r="B4514">
            <v>45007.476956018516</v>
          </cell>
          <cell r="F4514">
            <v>459</v>
          </cell>
        </row>
        <row r="4515">
          <cell r="A4515">
            <v>2200</v>
          </cell>
          <cell r="B4515">
            <v>45007.482604166667</v>
          </cell>
          <cell r="F4515">
            <v>480</v>
          </cell>
        </row>
        <row r="4516">
          <cell r="A4516">
            <v>8486</v>
          </cell>
          <cell r="B4516">
            <v>45161.634398148148</v>
          </cell>
          <cell r="F4516">
            <v>1063</v>
          </cell>
        </row>
        <row r="4517">
          <cell r="A4517">
            <v>10609</v>
          </cell>
          <cell r="B4517">
            <v>45183.566250000003</v>
          </cell>
          <cell r="F4517">
            <v>896</v>
          </cell>
        </row>
        <row r="4518">
          <cell r="A4518">
            <v>13271</v>
          </cell>
          <cell r="B4518">
            <v>45232.429479166669</v>
          </cell>
          <cell r="F4518">
            <v>1114</v>
          </cell>
        </row>
        <row r="4519">
          <cell r="A4519">
            <v>11</v>
          </cell>
          <cell r="B4519">
            <v>44943.491273148145</v>
          </cell>
          <cell r="F4519">
            <v>12</v>
          </cell>
        </row>
        <row r="4520">
          <cell r="A4520">
            <v>15</v>
          </cell>
          <cell r="B4520">
            <v>44943.557719907411</v>
          </cell>
          <cell r="F4520">
            <v>11</v>
          </cell>
        </row>
        <row r="4521">
          <cell r="A4521">
            <v>38</v>
          </cell>
          <cell r="B4521">
            <v>44946.711342592593</v>
          </cell>
          <cell r="F4521">
            <v>13</v>
          </cell>
        </row>
        <row r="4522">
          <cell r="A4522">
            <v>72</v>
          </cell>
          <cell r="B4522">
            <v>44953.676111111112</v>
          </cell>
          <cell r="F4522">
            <v>99</v>
          </cell>
        </row>
        <row r="4523">
          <cell r="A4523">
            <v>73</v>
          </cell>
          <cell r="B4523">
            <v>44953.677152777775</v>
          </cell>
          <cell r="F4523">
            <v>95</v>
          </cell>
        </row>
        <row r="4524">
          <cell r="A4524">
            <v>289</v>
          </cell>
          <cell r="B4524">
            <v>44960.558263888888</v>
          </cell>
          <cell r="F4524">
            <v>315</v>
          </cell>
        </row>
        <row r="4525">
          <cell r="A4525">
            <v>399</v>
          </cell>
          <cell r="B4525">
            <v>44964.610185185185</v>
          </cell>
          <cell r="F4525">
            <v>93</v>
          </cell>
        </row>
        <row r="4526">
          <cell r="A4526">
            <v>1027</v>
          </cell>
          <cell r="B4526">
            <v>44970.360219907408</v>
          </cell>
          <cell r="F4526">
            <v>325</v>
          </cell>
        </row>
        <row r="4527">
          <cell r="A4527">
            <v>1031</v>
          </cell>
          <cell r="B4527">
            <v>44971.472361111111</v>
          </cell>
          <cell r="F4527">
            <v>96</v>
          </cell>
        </row>
        <row r="4528">
          <cell r="A4528">
            <v>1229</v>
          </cell>
          <cell r="B4528">
            <v>44993.393738425926</v>
          </cell>
          <cell r="F4528">
            <v>94</v>
          </cell>
        </row>
        <row r="4529">
          <cell r="A4529">
            <v>1449</v>
          </cell>
          <cell r="B4529">
            <v>44993.70275462963</v>
          </cell>
          <cell r="F4529">
            <v>429</v>
          </cell>
        </row>
        <row r="4530">
          <cell r="A4530">
            <v>3640</v>
          </cell>
          <cell r="B4530">
            <v>45048.588796296295</v>
          </cell>
          <cell r="F4530">
            <v>656</v>
          </cell>
        </row>
        <row r="4531">
          <cell r="A4531">
            <v>3754</v>
          </cell>
          <cell r="B4531">
            <v>45051.558217592596</v>
          </cell>
          <cell r="F4531">
            <v>660</v>
          </cell>
        </row>
        <row r="4532">
          <cell r="A4532">
            <v>3760</v>
          </cell>
          <cell r="B4532">
            <v>45051.638113425928</v>
          </cell>
          <cell r="F4532">
            <v>673</v>
          </cell>
        </row>
        <row r="4533">
          <cell r="A4533">
            <v>4860</v>
          </cell>
          <cell r="B4533">
            <v>45062.581712962965</v>
          </cell>
          <cell r="F4533">
            <v>741</v>
          </cell>
        </row>
        <row r="4534">
          <cell r="A4534">
            <v>4865</v>
          </cell>
          <cell r="B4534">
            <v>45062.615254629629</v>
          </cell>
          <cell r="F4534">
            <v>747</v>
          </cell>
        </row>
        <row r="4535">
          <cell r="A4535">
            <v>4868</v>
          </cell>
          <cell r="B4535">
            <v>45063.64570601852</v>
          </cell>
          <cell r="F4535">
            <v>773</v>
          </cell>
        </row>
        <row r="4536">
          <cell r="A4536">
            <v>6529</v>
          </cell>
          <cell r="B4536">
            <v>45103.730532407404</v>
          </cell>
          <cell r="F4536">
            <v>910</v>
          </cell>
        </row>
        <row r="4537">
          <cell r="A4537">
            <v>39</v>
          </cell>
          <cell r="B4537">
            <v>44946.711805555555</v>
          </cell>
          <cell r="F4537">
            <v>15</v>
          </cell>
        </row>
        <row r="4538">
          <cell r="A4538">
            <v>41</v>
          </cell>
          <cell r="B4538">
            <v>44946.713958333334</v>
          </cell>
          <cell r="F4538">
            <v>10</v>
          </cell>
        </row>
        <row r="4539">
          <cell r="A4539">
            <v>42</v>
          </cell>
          <cell r="B4539">
            <v>44946.713993055557</v>
          </cell>
          <cell r="F4539">
            <v>14</v>
          </cell>
        </row>
        <row r="4540">
          <cell r="A4540">
            <v>74</v>
          </cell>
          <cell r="B4540">
            <v>44953.678460648145</v>
          </cell>
          <cell r="F4540">
            <v>92</v>
          </cell>
        </row>
        <row r="4541">
          <cell r="A4541">
            <v>282</v>
          </cell>
          <cell r="B4541">
            <v>44959.709085648145</v>
          </cell>
          <cell r="F4541">
            <v>318</v>
          </cell>
        </row>
        <row r="4542">
          <cell r="A4542">
            <v>404</v>
          </cell>
          <cell r="B4542">
            <v>44966.40357638889</v>
          </cell>
          <cell r="F4542">
            <v>16</v>
          </cell>
        </row>
        <row r="4543">
          <cell r="A4543">
            <v>3759</v>
          </cell>
          <cell r="B4543">
            <v>45051.598460648151</v>
          </cell>
          <cell r="F4543">
            <v>668</v>
          </cell>
        </row>
        <row r="4544">
          <cell r="A4544">
            <v>3762</v>
          </cell>
          <cell r="B4544">
            <v>45051.639270833337</v>
          </cell>
          <cell r="F4544">
            <v>674</v>
          </cell>
        </row>
        <row r="4545">
          <cell r="A4545">
            <v>3765</v>
          </cell>
          <cell r="B4545">
            <v>45051.671122685184</v>
          </cell>
          <cell r="F4545">
            <v>664</v>
          </cell>
        </row>
        <row r="4546">
          <cell r="A4546">
            <v>4844</v>
          </cell>
          <cell r="B4546">
            <v>45061.643784722219</v>
          </cell>
          <cell r="F4546">
            <v>722</v>
          </cell>
        </row>
        <row r="4547">
          <cell r="A4547">
            <v>5067</v>
          </cell>
          <cell r="B4547">
            <v>45069.368993055556</v>
          </cell>
          <cell r="F4547">
            <v>743</v>
          </cell>
        </row>
        <row r="4548">
          <cell r="A4548">
            <v>5080</v>
          </cell>
          <cell r="B4548">
            <v>45071.566481481481</v>
          </cell>
          <cell r="F4548">
            <v>537</v>
          </cell>
        </row>
        <row r="4549">
          <cell r="A4549">
            <v>5081</v>
          </cell>
          <cell r="B4549">
            <v>45071.566979166666</v>
          </cell>
          <cell r="F4549">
            <v>749</v>
          </cell>
        </row>
        <row r="4550">
          <cell r="A4550">
            <v>5088</v>
          </cell>
          <cell r="B4550">
            <v>45072.896122685182</v>
          </cell>
          <cell r="F4550">
            <v>748</v>
          </cell>
        </row>
        <row r="4551">
          <cell r="A4551">
            <v>5145</v>
          </cell>
          <cell r="B4551">
            <v>45083.593252314815</v>
          </cell>
          <cell r="F4551">
            <v>532</v>
          </cell>
        </row>
        <row r="4552">
          <cell r="A4552">
            <v>10783</v>
          </cell>
          <cell r="B4552">
            <v>45204.325624999998</v>
          </cell>
          <cell r="F4552">
            <v>1117</v>
          </cell>
        </row>
        <row r="4553">
          <cell r="A4553">
            <v>15803</v>
          </cell>
          <cell r="B4553">
            <v>45266.704791666663</v>
          </cell>
          <cell r="F4553">
            <v>1201</v>
          </cell>
        </row>
        <row r="4554">
          <cell r="A4554">
            <v>8448</v>
          </cell>
          <cell r="B4554">
            <v>45142.662754629629</v>
          </cell>
          <cell r="F4554">
            <v>1015</v>
          </cell>
        </row>
        <row r="4555">
          <cell r="A4555">
            <v>6588</v>
          </cell>
          <cell r="B4555">
            <v>45113</v>
          </cell>
          <cell r="F4555">
            <v>950</v>
          </cell>
        </row>
        <row r="4556">
          <cell r="A4556">
            <v>6589</v>
          </cell>
          <cell r="B4556">
            <v>45113</v>
          </cell>
          <cell r="F4556">
            <v>950</v>
          </cell>
        </row>
        <row r="4557">
          <cell r="A4557">
            <v>6590</v>
          </cell>
          <cell r="B4557">
            <v>45113</v>
          </cell>
          <cell r="F4557">
            <v>950</v>
          </cell>
        </row>
        <row r="4558">
          <cell r="A4558">
            <v>6591</v>
          </cell>
          <cell r="B4558">
            <v>45113</v>
          </cell>
          <cell r="F4558">
            <v>950</v>
          </cell>
        </row>
        <row r="4559">
          <cell r="A4559">
            <v>6592</v>
          </cell>
          <cell r="B4559">
            <v>45113</v>
          </cell>
          <cell r="F4559">
            <v>950</v>
          </cell>
        </row>
        <row r="4560">
          <cell r="A4560">
            <v>6593</v>
          </cell>
          <cell r="B4560">
            <v>45113</v>
          </cell>
          <cell r="F4560">
            <v>950</v>
          </cell>
        </row>
        <row r="4561">
          <cell r="A4561">
            <v>6594</v>
          </cell>
          <cell r="B4561">
            <v>45113</v>
          </cell>
          <cell r="F4561">
            <v>950</v>
          </cell>
        </row>
        <row r="4562">
          <cell r="A4562">
            <v>6595</v>
          </cell>
          <cell r="B4562">
            <v>45113</v>
          </cell>
          <cell r="F4562">
            <v>950</v>
          </cell>
        </row>
        <row r="4563">
          <cell r="A4563">
            <v>6596</v>
          </cell>
          <cell r="B4563">
            <v>45113</v>
          </cell>
          <cell r="F4563">
            <v>950</v>
          </cell>
        </row>
        <row r="4564">
          <cell r="A4564">
            <v>6597</v>
          </cell>
          <cell r="B4564">
            <v>45113</v>
          </cell>
          <cell r="F4564">
            <v>950</v>
          </cell>
        </row>
        <row r="4565">
          <cell r="A4565">
            <v>6598</v>
          </cell>
          <cell r="B4565">
            <v>45113</v>
          </cell>
          <cell r="F4565">
            <v>950</v>
          </cell>
        </row>
        <row r="4566">
          <cell r="A4566">
            <v>6599</v>
          </cell>
          <cell r="B4566">
            <v>45113</v>
          </cell>
          <cell r="F4566">
            <v>950</v>
          </cell>
        </row>
        <row r="4567">
          <cell r="A4567">
            <v>6600</v>
          </cell>
          <cell r="B4567">
            <v>45113</v>
          </cell>
          <cell r="F4567">
            <v>950</v>
          </cell>
        </row>
        <row r="4568">
          <cell r="A4568">
            <v>6601</v>
          </cell>
          <cell r="B4568">
            <v>45113</v>
          </cell>
          <cell r="F4568">
            <v>950</v>
          </cell>
        </row>
        <row r="4569">
          <cell r="A4569">
            <v>6602</v>
          </cell>
          <cell r="B4569">
            <v>45113</v>
          </cell>
          <cell r="F4569">
            <v>950</v>
          </cell>
        </row>
        <row r="4570">
          <cell r="A4570">
            <v>6603</v>
          </cell>
          <cell r="B4570">
            <v>45113</v>
          </cell>
          <cell r="F4570">
            <v>950</v>
          </cell>
        </row>
        <row r="4571">
          <cell r="A4571">
            <v>6604</v>
          </cell>
          <cell r="B4571">
            <v>45113</v>
          </cell>
          <cell r="F4571">
            <v>950</v>
          </cell>
        </row>
        <row r="4572">
          <cell r="A4572">
            <v>6605</v>
          </cell>
          <cell r="B4572">
            <v>45113</v>
          </cell>
          <cell r="F4572">
            <v>950</v>
          </cell>
        </row>
        <row r="4573">
          <cell r="A4573">
            <v>6606</v>
          </cell>
          <cell r="B4573">
            <v>45113</v>
          </cell>
          <cell r="F4573">
            <v>950</v>
          </cell>
        </row>
        <row r="4574">
          <cell r="A4574">
            <v>6607</v>
          </cell>
          <cell r="B4574">
            <v>45113</v>
          </cell>
          <cell r="F4574">
            <v>950</v>
          </cell>
        </row>
        <row r="4575">
          <cell r="A4575">
            <v>6608</v>
          </cell>
          <cell r="B4575">
            <v>45113</v>
          </cell>
          <cell r="F4575">
            <v>950</v>
          </cell>
        </row>
        <row r="4576">
          <cell r="A4576">
            <v>6609</v>
          </cell>
          <cell r="B4576">
            <v>45113</v>
          </cell>
          <cell r="F4576">
            <v>950</v>
          </cell>
        </row>
        <row r="4577">
          <cell r="A4577">
            <v>6610</v>
          </cell>
          <cell r="B4577">
            <v>45113</v>
          </cell>
          <cell r="F4577">
            <v>950</v>
          </cell>
        </row>
        <row r="4578">
          <cell r="A4578">
            <v>6611</v>
          </cell>
          <cell r="B4578">
            <v>45113</v>
          </cell>
          <cell r="F4578">
            <v>950</v>
          </cell>
        </row>
        <row r="4579">
          <cell r="A4579">
            <v>6612</v>
          </cell>
          <cell r="B4579">
            <v>45113</v>
          </cell>
          <cell r="F4579">
            <v>950</v>
          </cell>
        </row>
        <row r="4580">
          <cell r="A4580">
            <v>6613</v>
          </cell>
          <cell r="B4580">
            <v>45113</v>
          </cell>
          <cell r="F4580">
            <v>950</v>
          </cell>
        </row>
        <row r="4581">
          <cell r="A4581">
            <v>6614</v>
          </cell>
          <cell r="B4581">
            <v>45113</v>
          </cell>
          <cell r="F4581">
            <v>950</v>
          </cell>
        </row>
        <row r="4582">
          <cell r="A4582">
            <v>6615</v>
          </cell>
          <cell r="B4582">
            <v>45113</v>
          </cell>
          <cell r="F4582">
            <v>950</v>
          </cell>
        </row>
        <row r="4583">
          <cell r="A4583">
            <v>6616</v>
          </cell>
          <cell r="B4583">
            <v>45113</v>
          </cell>
          <cell r="F4583">
            <v>950</v>
          </cell>
        </row>
        <row r="4584">
          <cell r="A4584">
            <v>6617</v>
          </cell>
          <cell r="B4584">
            <v>45113</v>
          </cell>
          <cell r="F4584">
            <v>950</v>
          </cell>
        </row>
        <row r="4585">
          <cell r="A4585">
            <v>6618</v>
          </cell>
          <cell r="B4585">
            <v>45113</v>
          </cell>
          <cell r="F4585">
            <v>950</v>
          </cell>
        </row>
        <row r="4586">
          <cell r="A4586">
            <v>6619</v>
          </cell>
          <cell r="B4586">
            <v>45113</v>
          </cell>
          <cell r="F4586">
            <v>950</v>
          </cell>
        </row>
        <row r="4587">
          <cell r="A4587">
            <v>6620</v>
          </cell>
          <cell r="B4587">
            <v>45113</v>
          </cell>
          <cell r="F4587">
            <v>950</v>
          </cell>
        </row>
        <row r="4588">
          <cell r="A4588">
            <v>6621</v>
          </cell>
          <cell r="B4588">
            <v>45113</v>
          </cell>
          <cell r="F4588">
            <v>950</v>
          </cell>
        </row>
        <row r="4589">
          <cell r="A4589">
            <v>6622</v>
          </cell>
          <cell r="B4589">
            <v>45113</v>
          </cell>
          <cell r="F4589">
            <v>950</v>
          </cell>
        </row>
        <row r="4590">
          <cell r="A4590">
            <v>6623</v>
          </cell>
          <cell r="B4590">
            <v>45113</v>
          </cell>
          <cell r="F4590">
            <v>950</v>
          </cell>
        </row>
        <row r="4591">
          <cell r="A4591">
            <v>6624</v>
          </cell>
          <cell r="B4591">
            <v>45113</v>
          </cell>
          <cell r="F4591">
            <v>950</v>
          </cell>
        </row>
        <row r="4592">
          <cell r="A4592">
            <v>6625</v>
          </cell>
          <cell r="B4592">
            <v>45113</v>
          </cell>
          <cell r="F4592">
            <v>950</v>
          </cell>
        </row>
        <row r="4593">
          <cell r="A4593">
            <v>6626</v>
          </cell>
          <cell r="B4593">
            <v>45113</v>
          </cell>
          <cell r="F4593">
            <v>950</v>
          </cell>
        </row>
        <row r="4594">
          <cell r="A4594">
            <v>6627</v>
          </cell>
          <cell r="B4594">
            <v>45113</v>
          </cell>
          <cell r="F4594">
            <v>950</v>
          </cell>
        </row>
        <row r="4595">
          <cell r="A4595">
            <v>6628</v>
          </cell>
          <cell r="B4595">
            <v>45113</v>
          </cell>
          <cell r="F4595">
            <v>950</v>
          </cell>
        </row>
        <row r="4596">
          <cell r="A4596">
            <v>6629</v>
          </cell>
          <cell r="B4596">
            <v>45113</v>
          </cell>
          <cell r="F4596">
            <v>950</v>
          </cell>
        </row>
        <row r="4597">
          <cell r="A4597">
            <v>6630</v>
          </cell>
          <cell r="B4597">
            <v>45113</v>
          </cell>
          <cell r="F4597">
            <v>950</v>
          </cell>
        </row>
        <row r="4598">
          <cell r="A4598">
            <v>6631</v>
          </cell>
          <cell r="B4598">
            <v>45113</v>
          </cell>
          <cell r="F4598">
            <v>950</v>
          </cell>
        </row>
        <row r="4599">
          <cell r="A4599">
            <v>6632</v>
          </cell>
          <cell r="B4599">
            <v>45113</v>
          </cell>
          <cell r="F4599">
            <v>950</v>
          </cell>
        </row>
        <row r="4600">
          <cell r="A4600">
            <v>6633</v>
          </cell>
          <cell r="B4600">
            <v>45113</v>
          </cell>
          <cell r="F4600">
            <v>950</v>
          </cell>
        </row>
        <row r="4601">
          <cell r="A4601">
            <v>6634</v>
          </cell>
          <cell r="B4601">
            <v>45113</v>
          </cell>
          <cell r="F4601">
            <v>950</v>
          </cell>
        </row>
        <row r="4602">
          <cell r="A4602">
            <v>6635</v>
          </cell>
          <cell r="B4602">
            <v>45113</v>
          </cell>
          <cell r="F4602">
            <v>950</v>
          </cell>
        </row>
        <row r="4603">
          <cell r="A4603">
            <v>6636</v>
          </cell>
          <cell r="B4603">
            <v>45113</v>
          </cell>
          <cell r="F4603">
            <v>950</v>
          </cell>
        </row>
        <row r="4604">
          <cell r="A4604">
            <v>6637</v>
          </cell>
          <cell r="B4604">
            <v>45113</v>
          </cell>
          <cell r="F4604">
            <v>950</v>
          </cell>
        </row>
        <row r="4605">
          <cell r="A4605">
            <v>6638</v>
          </cell>
          <cell r="B4605">
            <v>45113</v>
          </cell>
          <cell r="F4605">
            <v>950</v>
          </cell>
        </row>
        <row r="4606">
          <cell r="A4606">
            <v>6639</v>
          </cell>
          <cell r="B4606">
            <v>45113</v>
          </cell>
          <cell r="F4606">
            <v>950</v>
          </cell>
        </row>
        <row r="4607">
          <cell r="A4607">
            <v>6640</v>
          </cell>
          <cell r="B4607">
            <v>45113</v>
          </cell>
          <cell r="F4607">
            <v>950</v>
          </cell>
        </row>
        <row r="4608">
          <cell r="A4608">
            <v>6641</v>
          </cell>
          <cell r="B4608">
            <v>45113</v>
          </cell>
          <cell r="F4608">
            <v>950</v>
          </cell>
        </row>
        <row r="4609">
          <cell r="A4609">
            <v>6642</v>
          </cell>
          <cell r="B4609">
            <v>45113</v>
          </cell>
          <cell r="F4609">
            <v>950</v>
          </cell>
        </row>
        <row r="4610">
          <cell r="A4610">
            <v>6643</v>
          </cell>
          <cell r="B4610">
            <v>45113</v>
          </cell>
          <cell r="F4610">
            <v>950</v>
          </cell>
        </row>
        <row r="4611">
          <cell r="A4611">
            <v>6644</v>
          </cell>
          <cell r="B4611">
            <v>45113</v>
          </cell>
          <cell r="F4611">
            <v>950</v>
          </cell>
        </row>
        <row r="4612">
          <cell r="A4612">
            <v>6645</v>
          </cell>
          <cell r="B4612">
            <v>45113</v>
          </cell>
          <cell r="F4612">
            <v>950</v>
          </cell>
        </row>
        <row r="4613">
          <cell r="A4613">
            <v>6646</v>
          </cell>
          <cell r="B4613">
            <v>45113</v>
          </cell>
          <cell r="F4613">
            <v>950</v>
          </cell>
        </row>
        <row r="4614">
          <cell r="A4614">
            <v>6647</v>
          </cell>
          <cell r="B4614">
            <v>45113</v>
          </cell>
          <cell r="F4614">
            <v>950</v>
          </cell>
        </row>
        <row r="4615">
          <cell r="A4615">
            <v>6648</v>
          </cell>
          <cell r="B4615">
            <v>45113</v>
          </cell>
          <cell r="F4615">
            <v>950</v>
          </cell>
        </row>
        <row r="4616">
          <cell r="A4616">
            <v>6649</v>
          </cell>
          <cell r="B4616">
            <v>45113</v>
          </cell>
          <cell r="F4616">
            <v>950</v>
          </cell>
        </row>
        <row r="4617">
          <cell r="A4617">
            <v>6650</v>
          </cell>
          <cell r="B4617">
            <v>45113</v>
          </cell>
          <cell r="F4617">
            <v>950</v>
          </cell>
        </row>
        <row r="4618">
          <cell r="A4618">
            <v>6651</v>
          </cell>
          <cell r="B4618">
            <v>45113</v>
          </cell>
          <cell r="F4618">
            <v>950</v>
          </cell>
        </row>
        <row r="4619">
          <cell r="A4619">
            <v>6652</v>
          </cell>
          <cell r="B4619">
            <v>45113</v>
          </cell>
          <cell r="F4619">
            <v>950</v>
          </cell>
        </row>
        <row r="4620">
          <cell r="A4620">
            <v>6653</v>
          </cell>
          <cell r="B4620">
            <v>45113</v>
          </cell>
          <cell r="F4620">
            <v>950</v>
          </cell>
        </row>
        <row r="4621">
          <cell r="A4621">
            <v>6654</v>
          </cell>
          <cell r="B4621">
            <v>45113</v>
          </cell>
          <cell r="F4621">
            <v>950</v>
          </cell>
        </row>
        <row r="4622">
          <cell r="A4622">
            <v>6655</v>
          </cell>
          <cell r="B4622">
            <v>45113</v>
          </cell>
          <cell r="F4622">
            <v>950</v>
          </cell>
        </row>
        <row r="4623">
          <cell r="A4623">
            <v>6656</v>
          </cell>
          <cell r="B4623">
            <v>45113</v>
          </cell>
          <cell r="F4623">
            <v>950</v>
          </cell>
        </row>
        <row r="4624">
          <cell r="A4624">
            <v>6657</v>
          </cell>
          <cell r="B4624">
            <v>45113</v>
          </cell>
          <cell r="F4624">
            <v>950</v>
          </cell>
        </row>
        <row r="4625">
          <cell r="A4625">
            <v>6658</v>
          </cell>
          <cell r="B4625">
            <v>45113</v>
          </cell>
          <cell r="F4625">
            <v>950</v>
          </cell>
        </row>
        <row r="4626">
          <cell r="A4626">
            <v>6659</v>
          </cell>
          <cell r="B4626">
            <v>45113</v>
          </cell>
          <cell r="F4626">
            <v>950</v>
          </cell>
        </row>
        <row r="4627">
          <cell r="A4627">
            <v>6660</v>
          </cell>
          <cell r="B4627">
            <v>45113</v>
          </cell>
          <cell r="F4627">
            <v>950</v>
          </cell>
        </row>
        <row r="4628">
          <cell r="A4628">
            <v>6661</v>
          </cell>
          <cell r="B4628">
            <v>45113</v>
          </cell>
          <cell r="F4628">
            <v>950</v>
          </cell>
        </row>
        <row r="4629">
          <cell r="A4629">
            <v>6662</v>
          </cell>
          <cell r="B4629">
            <v>45113</v>
          </cell>
          <cell r="F4629">
            <v>950</v>
          </cell>
        </row>
        <row r="4630">
          <cell r="A4630">
            <v>6663</v>
          </cell>
          <cell r="B4630">
            <v>45113</v>
          </cell>
          <cell r="F4630">
            <v>950</v>
          </cell>
        </row>
        <row r="4631">
          <cell r="A4631">
            <v>6664</v>
          </cell>
          <cell r="B4631">
            <v>45113</v>
          </cell>
          <cell r="F4631">
            <v>950</v>
          </cell>
        </row>
        <row r="4632">
          <cell r="A4632">
            <v>6665</v>
          </cell>
          <cell r="B4632">
            <v>45113</v>
          </cell>
          <cell r="F4632">
            <v>950</v>
          </cell>
        </row>
        <row r="4633">
          <cell r="A4633">
            <v>6666</v>
          </cell>
          <cell r="B4633">
            <v>45113</v>
          </cell>
          <cell r="F4633">
            <v>950</v>
          </cell>
        </row>
        <row r="4634">
          <cell r="A4634">
            <v>6667</v>
          </cell>
          <cell r="B4634">
            <v>45113</v>
          </cell>
          <cell r="F4634">
            <v>950</v>
          </cell>
        </row>
        <row r="4635">
          <cell r="A4635">
            <v>6668</v>
          </cell>
          <cell r="B4635">
            <v>45113</v>
          </cell>
          <cell r="F4635">
            <v>950</v>
          </cell>
        </row>
        <row r="4636">
          <cell r="A4636">
            <v>6669</v>
          </cell>
          <cell r="B4636">
            <v>45113</v>
          </cell>
          <cell r="F4636">
            <v>950</v>
          </cell>
        </row>
        <row r="4637">
          <cell r="A4637">
            <v>6670</v>
          </cell>
          <cell r="B4637">
            <v>45113</v>
          </cell>
          <cell r="F4637">
            <v>950</v>
          </cell>
        </row>
        <row r="4638">
          <cell r="A4638">
            <v>6671</v>
          </cell>
          <cell r="B4638">
            <v>45113</v>
          </cell>
          <cell r="F4638">
            <v>950</v>
          </cell>
        </row>
        <row r="4639">
          <cell r="A4639">
            <v>6672</v>
          </cell>
          <cell r="B4639">
            <v>45113</v>
          </cell>
          <cell r="F4639">
            <v>950</v>
          </cell>
        </row>
        <row r="4640">
          <cell r="A4640">
            <v>6673</v>
          </cell>
          <cell r="B4640">
            <v>45113</v>
          </cell>
          <cell r="F4640">
            <v>950</v>
          </cell>
        </row>
        <row r="4641">
          <cell r="A4641">
            <v>6674</v>
          </cell>
          <cell r="B4641">
            <v>45113</v>
          </cell>
          <cell r="F4641">
            <v>950</v>
          </cell>
        </row>
        <row r="4642">
          <cell r="A4642">
            <v>6675</v>
          </cell>
          <cell r="B4642">
            <v>45113</v>
          </cell>
          <cell r="F4642">
            <v>950</v>
          </cell>
        </row>
        <row r="4643">
          <cell r="A4643">
            <v>6676</v>
          </cell>
          <cell r="B4643">
            <v>45113</v>
          </cell>
          <cell r="F4643">
            <v>950</v>
          </cell>
        </row>
        <row r="4644">
          <cell r="A4644">
            <v>6677</v>
          </cell>
          <cell r="B4644">
            <v>45113</v>
          </cell>
          <cell r="F4644">
            <v>950</v>
          </cell>
        </row>
        <row r="4645">
          <cell r="A4645">
            <v>6678</v>
          </cell>
          <cell r="B4645">
            <v>45113</v>
          </cell>
          <cell r="F4645">
            <v>950</v>
          </cell>
        </row>
        <row r="4646">
          <cell r="A4646">
            <v>6679</v>
          </cell>
          <cell r="B4646">
            <v>45113</v>
          </cell>
          <cell r="F4646">
            <v>950</v>
          </cell>
        </row>
        <row r="4647">
          <cell r="A4647">
            <v>6680</v>
          </cell>
          <cell r="B4647">
            <v>45113</v>
          </cell>
          <cell r="F4647">
            <v>950</v>
          </cell>
        </row>
        <row r="4648">
          <cell r="A4648">
            <v>6681</v>
          </cell>
          <cell r="B4648">
            <v>45113</v>
          </cell>
          <cell r="F4648">
            <v>950</v>
          </cell>
        </row>
        <row r="4649">
          <cell r="A4649">
            <v>6682</v>
          </cell>
          <cell r="B4649">
            <v>45113</v>
          </cell>
          <cell r="F4649">
            <v>950</v>
          </cell>
        </row>
        <row r="4650">
          <cell r="A4650">
            <v>6683</v>
          </cell>
          <cell r="B4650">
            <v>45113</v>
          </cell>
          <cell r="F4650">
            <v>950</v>
          </cell>
        </row>
        <row r="4651">
          <cell r="A4651">
            <v>6684</v>
          </cell>
          <cell r="B4651">
            <v>45113</v>
          </cell>
          <cell r="F4651">
            <v>950</v>
          </cell>
        </row>
        <row r="4652">
          <cell r="A4652">
            <v>6685</v>
          </cell>
          <cell r="B4652">
            <v>45113</v>
          </cell>
          <cell r="F4652">
            <v>950</v>
          </cell>
        </row>
        <row r="4653">
          <cell r="A4653">
            <v>6686</v>
          </cell>
          <cell r="B4653">
            <v>45113</v>
          </cell>
          <cell r="F4653">
            <v>950</v>
          </cell>
        </row>
        <row r="4654">
          <cell r="A4654">
            <v>6687</v>
          </cell>
          <cell r="B4654">
            <v>45113</v>
          </cell>
          <cell r="F4654">
            <v>950</v>
          </cell>
        </row>
        <row r="4655">
          <cell r="A4655">
            <v>6688</v>
          </cell>
          <cell r="B4655">
            <v>45113</v>
          </cell>
          <cell r="F4655">
            <v>950</v>
          </cell>
        </row>
        <row r="4656">
          <cell r="A4656">
            <v>6689</v>
          </cell>
          <cell r="B4656">
            <v>45113</v>
          </cell>
          <cell r="F4656">
            <v>950</v>
          </cell>
        </row>
        <row r="4657">
          <cell r="A4657">
            <v>6690</v>
          </cell>
          <cell r="B4657">
            <v>45113</v>
          </cell>
          <cell r="F4657">
            <v>950</v>
          </cell>
        </row>
        <row r="4658">
          <cell r="A4658">
            <v>6691</v>
          </cell>
          <cell r="B4658">
            <v>45113</v>
          </cell>
          <cell r="F4658">
            <v>950</v>
          </cell>
        </row>
        <row r="4659">
          <cell r="A4659">
            <v>6692</v>
          </cell>
          <cell r="B4659">
            <v>45113</v>
          </cell>
          <cell r="F4659">
            <v>950</v>
          </cell>
        </row>
        <row r="4660">
          <cell r="A4660">
            <v>6693</v>
          </cell>
          <cell r="B4660">
            <v>45113</v>
          </cell>
          <cell r="F4660">
            <v>950</v>
          </cell>
        </row>
        <row r="4661">
          <cell r="A4661">
            <v>6694</v>
          </cell>
          <cell r="B4661">
            <v>45113</v>
          </cell>
          <cell r="F4661">
            <v>950</v>
          </cell>
        </row>
        <row r="4662">
          <cell r="A4662">
            <v>6695</v>
          </cell>
          <cell r="B4662">
            <v>45113</v>
          </cell>
          <cell r="F4662">
            <v>950</v>
          </cell>
        </row>
        <row r="4663">
          <cell r="A4663">
            <v>6696</v>
          </cell>
          <cell r="B4663">
            <v>45113</v>
          </cell>
          <cell r="F4663">
            <v>950</v>
          </cell>
        </row>
        <row r="4664">
          <cell r="A4664">
            <v>6697</v>
          </cell>
          <cell r="B4664">
            <v>45113</v>
          </cell>
          <cell r="F4664">
            <v>950</v>
          </cell>
        </row>
        <row r="4665">
          <cell r="A4665">
            <v>6698</v>
          </cell>
          <cell r="B4665">
            <v>45113</v>
          </cell>
          <cell r="F4665">
            <v>950</v>
          </cell>
        </row>
        <row r="4666">
          <cell r="A4666">
            <v>6699</v>
          </cell>
          <cell r="B4666">
            <v>45113</v>
          </cell>
          <cell r="F4666">
            <v>950</v>
          </cell>
        </row>
        <row r="4667">
          <cell r="A4667">
            <v>6700</v>
          </cell>
          <cell r="B4667">
            <v>45113</v>
          </cell>
          <cell r="F4667">
            <v>950</v>
          </cell>
        </row>
        <row r="4668">
          <cell r="A4668">
            <v>6701</v>
          </cell>
          <cell r="B4668">
            <v>45113</v>
          </cell>
          <cell r="F4668">
            <v>950</v>
          </cell>
        </row>
        <row r="4669">
          <cell r="A4669">
            <v>6702</v>
          </cell>
          <cell r="B4669">
            <v>45113</v>
          </cell>
          <cell r="F4669">
            <v>950</v>
          </cell>
        </row>
        <row r="4670">
          <cell r="A4670">
            <v>6703</v>
          </cell>
          <cell r="B4670">
            <v>45113</v>
          </cell>
          <cell r="F4670">
            <v>950</v>
          </cell>
        </row>
        <row r="4671">
          <cell r="A4671">
            <v>6704</v>
          </cell>
          <cell r="B4671">
            <v>45113</v>
          </cell>
          <cell r="F4671">
            <v>950</v>
          </cell>
        </row>
        <row r="4672">
          <cell r="A4672">
            <v>6705</v>
          </cell>
          <cell r="B4672">
            <v>45113</v>
          </cell>
          <cell r="F4672">
            <v>950</v>
          </cell>
        </row>
        <row r="4673">
          <cell r="A4673">
            <v>6706</v>
          </cell>
          <cell r="B4673">
            <v>45113</v>
          </cell>
          <cell r="F4673">
            <v>950</v>
          </cell>
        </row>
        <row r="4674">
          <cell r="A4674">
            <v>6707</v>
          </cell>
          <cell r="B4674">
            <v>45113</v>
          </cell>
          <cell r="F4674">
            <v>950</v>
          </cell>
        </row>
        <row r="4675">
          <cell r="A4675">
            <v>6708</v>
          </cell>
          <cell r="B4675">
            <v>45113</v>
          </cell>
          <cell r="F4675">
            <v>950</v>
          </cell>
        </row>
        <row r="4676">
          <cell r="A4676">
            <v>6709</v>
          </cell>
          <cell r="B4676">
            <v>45113</v>
          </cell>
          <cell r="F4676">
            <v>950</v>
          </cell>
        </row>
        <row r="4677">
          <cell r="A4677">
            <v>6710</v>
          </cell>
          <cell r="B4677">
            <v>45113</v>
          </cell>
          <cell r="F4677">
            <v>950</v>
          </cell>
        </row>
        <row r="4678">
          <cell r="A4678">
            <v>6711</v>
          </cell>
          <cell r="B4678">
            <v>45113</v>
          </cell>
          <cell r="F4678">
            <v>950</v>
          </cell>
        </row>
        <row r="4679">
          <cell r="A4679">
            <v>6712</v>
          </cell>
          <cell r="B4679">
            <v>45113</v>
          </cell>
          <cell r="F4679">
            <v>950</v>
          </cell>
        </row>
        <row r="4680">
          <cell r="A4680">
            <v>6713</v>
          </cell>
          <cell r="B4680">
            <v>45113</v>
          </cell>
          <cell r="F4680">
            <v>950</v>
          </cell>
        </row>
        <row r="4681">
          <cell r="A4681">
            <v>6714</v>
          </cell>
          <cell r="B4681">
            <v>45113</v>
          </cell>
          <cell r="F4681">
            <v>950</v>
          </cell>
        </row>
        <row r="4682">
          <cell r="A4682">
            <v>6715</v>
          </cell>
          <cell r="B4682">
            <v>45113</v>
          </cell>
          <cell r="F4682">
            <v>950</v>
          </cell>
        </row>
        <row r="4683">
          <cell r="A4683">
            <v>6716</v>
          </cell>
          <cell r="B4683">
            <v>45113</v>
          </cell>
          <cell r="F4683">
            <v>950</v>
          </cell>
        </row>
        <row r="4684">
          <cell r="A4684">
            <v>6717</v>
          </cell>
          <cell r="B4684">
            <v>45113</v>
          </cell>
          <cell r="F4684">
            <v>950</v>
          </cell>
        </row>
        <row r="4685">
          <cell r="A4685">
            <v>6718</v>
          </cell>
          <cell r="B4685">
            <v>45113</v>
          </cell>
          <cell r="F4685">
            <v>950</v>
          </cell>
        </row>
        <row r="4686">
          <cell r="A4686">
            <v>6719</v>
          </cell>
          <cell r="B4686">
            <v>45113</v>
          </cell>
          <cell r="F4686">
            <v>950</v>
          </cell>
        </row>
        <row r="4687">
          <cell r="A4687">
            <v>6720</v>
          </cell>
          <cell r="B4687">
            <v>45113</v>
          </cell>
          <cell r="F4687">
            <v>950</v>
          </cell>
        </row>
        <row r="4688">
          <cell r="A4688">
            <v>6721</v>
          </cell>
          <cell r="B4688">
            <v>45113</v>
          </cell>
          <cell r="F4688">
            <v>950</v>
          </cell>
        </row>
        <row r="4689">
          <cell r="A4689">
            <v>6722</v>
          </cell>
          <cell r="B4689">
            <v>45113</v>
          </cell>
          <cell r="F4689">
            <v>950</v>
          </cell>
        </row>
        <row r="4690">
          <cell r="A4690">
            <v>6723</v>
          </cell>
          <cell r="B4690">
            <v>45113</v>
          </cell>
          <cell r="F4690">
            <v>950</v>
          </cell>
        </row>
        <row r="4691">
          <cell r="A4691">
            <v>6724</v>
          </cell>
          <cell r="B4691">
            <v>45113</v>
          </cell>
          <cell r="F4691">
            <v>950</v>
          </cell>
        </row>
        <row r="4692">
          <cell r="A4692">
            <v>6725</v>
          </cell>
          <cell r="B4692">
            <v>45113</v>
          </cell>
          <cell r="F4692">
            <v>950</v>
          </cell>
        </row>
        <row r="4693">
          <cell r="A4693">
            <v>6726</v>
          </cell>
          <cell r="B4693">
            <v>45113</v>
          </cell>
          <cell r="F4693">
            <v>950</v>
          </cell>
        </row>
        <row r="4694">
          <cell r="A4694">
            <v>6727</v>
          </cell>
          <cell r="B4694">
            <v>45113</v>
          </cell>
          <cell r="F4694">
            <v>950</v>
          </cell>
        </row>
        <row r="4695">
          <cell r="A4695">
            <v>6728</v>
          </cell>
          <cell r="B4695">
            <v>45113</v>
          </cell>
          <cell r="F4695">
            <v>950</v>
          </cell>
        </row>
        <row r="4696">
          <cell r="A4696">
            <v>6729</v>
          </cell>
          <cell r="B4696">
            <v>45113</v>
          </cell>
          <cell r="F4696">
            <v>950</v>
          </cell>
        </row>
        <row r="4697">
          <cell r="A4697">
            <v>6730</v>
          </cell>
          <cell r="B4697">
            <v>45113</v>
          </cell>
          <cell r="F4697">
            <v>950</v>
          </cell>
        </row>
        <row r="4698">
          <cell r="A4698">
            <v>6731</v>
          </cell>
          <cell r="B4698">
            <v>45113</v>
          </cell>
          <cell r="F4698">
            <v>950</v>
          </cell>
        </row>
        <row r="4699">
          <cell r="A4699">
            <v>6732</v>
          </cell>
          <cell r="B4699">
            <v>45113</v>
          </cell>
          <cell r="F4699">
            <v>950</v>
          </cell>
        </row>
        <row r="4700">
          <cell r="A4700">
            <v>6733</v>
          </cell>
          <cell r="B4700">
            <v>45113</v>
          </cell>
          <cell r="F4700">
            <v>950</v>
          </cell>
        </row>
        <row r="4701">
          <cell r="A4701">
            <v>6734</v>
          </cell>
          <cell r="B4701">
            <v>45113</v>
          </cell>
          <cell r="F4701">
            <v>950</v>
          </cell>
        </row>
        <row r="4702">
          <cell r="A4702">
            <v>6735</v>
          </cell>
          <cell r="B4702">
            <v>45113</v>
          </cell>
          <cell r="F4702">
            <v>950</v>
          </cell>
        </row>
        <row r="4703">
          <cell r="A4703">
            <v>6736</v>
          </cell>
          <cell r="B4703">
            <v>45113</v>
          </cell>
          <cell r="F4703">
            <v>950</v>
          </cell>
        </row>
        <row r="4704">
          <cell r="A4704">
            <v>6737</v>
          </cell>
          <cell r="B4704">
            <v>45113</v>
          </cell>
          <cell r="F4704">
            <v>950</v>
          </cell>
        </row>
        <row r="4705">
          <cell r="A4705">
            <v>6738</v>
          </cell>
          <cell r="B4705">
            <v>45113</v>
          </cell>
          <cell r="F4705">
            <v>950</v>
          </cell>
        </row>
        <row r="4706">
          <cell r="A4706">
            <v>6739</v>
          </cell>
          <cell r="B4706">
            <v>45113</v>
          </cell>
          <cell r="F4706">
            <v>950</v>
          </cell>
        </row>
        <row r="4707">
          <cell r="A4707">
            <v>6740</v>
          </cell>
          <cell r="B4707">
            <v>45113</v>
          </cell>
          <cell r="F4707">
            <v>950</v>
          </cell>
        </row>
        <row r="4708">
          <cell r="A4708">
            <v>6741</v>
          </cell>
          <cell r="B4708">
            <v>45113</v>
          </cell>
          <cell r="F4708">
            <v>950</v>
          </cell>
        </row>
        <row r="4709">
          <cell r="A4709">
            <v>6742</v>
          </cell>
          <cell r="B4709">
            <v>45113</v>
          </cell>
          <cell r="F4709">
            <v>950</v>
          </cell>
        </row>
        <row r="4710">
          <cell r="A4710">
            <v>6743</v>
          </cell>
          <cell r="B4710">
            <v>45113</v>
          </cell>
          <cell r="F4710">
            <v>950</v>
          </cell>
        </row>
        <row r="4711">
          <cell r="A4711">
            <v>6744</v>
          </cell>
          <cell r="B4711">
            <v>45113</v>
          </cell>
          <cell r="F4711">
            <v>950</v>
          </cell>
        </row>
        <row r="4712">
          <cell r="A4712">
            <v>6745</v>
          </cell>
          <cell r="B4712">
            <v>45113</v>
          </cell>
          <cell r="F4712">
            <v>950</v>
          </cell>
        </row>
        <row r="4713">
          <cell r="A4713">
            <v>6746</v>
          </cell>
          <cell r="B4713">
            <v>45113</v>
          </cell>
          <cell r="F4713">
            <v>950</v>
          </cell>
        </row>
        <row r="4714">
          <cell r="A4714">
            <v>6747</v>
          </cell>
          <cell r="B4714">
            <v>45113</v>
          </cell>
          <cell r="F4714">
            <v>950</v>
          </cell>
        </row>
        <row r="4715">
          <cell r="A4715">
            <v>6748</v>
          </cell>
          <cell r="B4715">
            <v>45113</v>
          </cell>
          <cell r="F4715">
            <v>950</v>
          </cell>
        </row>
        <row r="4716">
          <cell r="A4716">
            <v>6749</v>
          </cell>
          <cell r="B4716">
            <v>45113</v>
          </cell>
          <cell r="F4716">
            <v>950</v>
          </cell>
        </row>
        <row r="4717">
          <cell r="A4717">
            <v>6750</v>
          </cell>
          <cell r="B4717">
            <v>45113</v>
          </cell>
          <cell r="F4717">
            <v>950</v>
          </cell>
        </row>
        <row r="4718">
          <cell r="A4718">
            <v>6751</v>
          </cell>
          <cell r="B4718">
            <v>45113</v>
          </cell>
          <cell r="F4718">
            <v>950</v>
          </cell>
        </row>
        <row r="4719">
          <cell r="A4719">
            <v>6752</v>
          </cell>
          <cell r="B4719">
            <v>45113</v>
          </cell>
          <cell r="F4719">
            <v>950</v>
          </cell>
        </row>
        <row r="4720">
          <cell r="A4720">
            <v>6753</v>
          </cell>
          <cell r="B4720">
            <v>45113</v>
          </cell>
          <cell r="F4720">
            <v>950</v>
          </cell>
        </row>
        <row r="4721">
          <cell r="A4721">
            <v>6754</v>
          </cell>
          <cell r="B4721">
            <v>45113</v>
          </cell>
          <cell r="F4721">
            <v>950</v>
          </cell>
        </row>
        <row r="4722">
          <cell r="A4722">
            <v>6755</v>
          </cell>
          <cell r="B4722">
            <v>45113</v>
          </cell>
          <cell r="F4722">
            <v>950</v>
          </cell>
        </row>
        <row r="4723">
          <cell r="A4723">
            <v>6756</v>
          </cell>
          <cell r="B4723">
            <v>45113</v>
          </cell>
          <cell r="F4723">
            <v>950</v>
          </cell>
        </row>
        <row r="4724">
          <cell r="A4724">
            <v>6757</v>
          </cell>
          <cell r="B4724">
            <v>45113</v>
          </cell>
          <cell r="F4724">
            <v>950</v>
          </cell>
        </row>
        <row r="4725">
          <cell r="A4725">
            <v>6758</v>
          </cell>
          <cell r="B4725">
            <v>45113</v>
          </cell>
          <cell r="F4725">
            <v>950</v>
          </cell>
        </row>
        <row r="4726">
          <cell r="A4726">
            <v>6759</v>
          </cell>
          <cell r="B4726">
            <v>45113</v>
          </cell>
          <cell r="F4726">
            <v>950</v>
          </cell>
        </row>
        <row r="4727">
          <cell r="A4727">
            <v>6760</v>
          </cell>
          <cell r="B4727">
            <v>45113</v>
          </cell>
          <cell r="F4727">
            <v>950</v>
          </cell>
        </row>
        <row r="4728">
          <cell r="A4728">
            <v>6761</v>
          </cell>
          <cell r="B4728">
            <v>45113</v>
          </cell>
          <cell r="F4728">
            <v>950</v>
          </cell>
        </row>
        <row r="4729">
          <cell r="A4729">
            <v>6762</v>
          </cell>
          <cell r="B4729">
            <v>45113</v>
          </cell>
          <cell r="F4729">
            <v>950</v>
          </cell>
        </row>
        <row r="4730">
          <cell r="A4730">
            <v>6763</v>
          </cell>
          <cell r="B4730">
            <v>45113</v>
          </cell>
          <cell r="F4730">
            <v>950</v>
          </cell>
        </row>
        <row r="4731">
          <cell r="A4731">
            <v>6764</v>
          </cell>
          <cell r="B4731">
            <v>45113</v>
          </cell>
          <cell r="F4731">
            <v>950</v>
          </cell>
        </row>
        <row r="4732">
          <cell r="A4732">
            <v>6765</v>
          </cell>
          <cell r="B4732">
            <v>45113</v>
          </cell>
          <cell r="F4732">
            <v>950</v>
          </cell>
        </row>
        <row r="4733">
          <cell r="A4733">
            <v>6766</v>
          </cell>
          <cell r="B4733">
            <v>45113</v>
          </cell>
          <cell r="F4733">
            <v>950</v>
          </cell>
        </row>
        <row r="4734">
          <cell r="A4734">
            <v>6767</v>
          </cell>
          <cell r="B4734">
            <v>45113</v>
          </cell>
          <cell r="F4734">
            <v>950</v>
          </cell>
        </row>
        <row r="4735">
          <cell r="A4735">
            <v>6768</v>
          </cell>
          <cell r="B4735">
            <v>45113</v>
          </cell>
          <cell r="F4735">
            <v>950</v>
          </cell>
        </row>
        <row r="4736">
          <cell r="A4736">
            <v>6769</v>
          </cell>
          <cell r="B4736">
            <v>45113</v>
          </cell>
          <cell r="F4736">
            <v>950</v>
          </cell>
        </row>
        <row r="4737">
          <cell r="A4737">
            <v>6770</v>
          </cell>
          <cell r="B4737">
            <v>45113</v>
          </cell>
          <cell r="F4737">
            <v>950</v>
          </cell>
        </row>
        <row r="4738">
          <cell r="A4738">
            <v>6771</v>
          </cell>
          <cell r="B4738">
            <v>45113</v>
          </cell>
          <cell r="F4738">
            <v>950</v>
          </cell>
        </row>
        <row r="4739">
          <cell r="A4739">
            <v>6772</v>
          </cell>
          <cell r="B4739">
            <v>45113</v>
          </cell>
          <cell r="F4739">
            <v>950</v>
          </cell>
        </row>
        <row r="4740">
          <cell r="A4740">
            <v>6773</v>
          </cell>
          <cell r="B4740">
            <v>45113</v>
          </cell>
          <cell r="F4740">
            <v>950</v>
          </cell>
        </row>
        <row r="4741">
          <cell r="A4741">
            <v>6774</v>
          </cell>
          <cell r="B4741">
            <v>45113</v>
          </cell>
          <cell r="F4741">
            <v>950</v>
          </cell>
        </row>
        <row r="4742">
          <cell r="A4742">
            <v>6775</v>
          </cell>
          <cell r="B4742">
            <v>45113</v>
          </cell>
          <cell r="F4742">
            <v>950</v>
          </cell>
        </row>
        <row r="4743">
          <cell r="A4743">
            <v>6776</v>
          </cell>
          <cell r="B4743">
            <v>45113</v>
          </cell>
          <cell r="F4743">
            <v>950</v>
          </cell>
        </row>
        <row r="4744">
          <cell r="A4744">
            <v>6777</v>
          </cell>
          <cell r="B4744">
            <v>45113</v>
          </cell>
          <cell r="F4744">
            <v>950</v>
          </cell>
        </row>
        <row r="4745">
          <cell r="A4745">
            <v>6778</v>
          </cell>
          <cell r="B4745">
            <v>45113</v>
          </cell>
          <cell r="F4745">
            <v>950</v>
          </cell>
        </row>
        <row r="4746">
          <cell r="A4746">
            <v>6779</v>
          </cell>
          <cell r="B4746">
            <v>45113</v>
          </cell>
          <cell r="F4746">
            <v>950</v>
          </cell>
        </row>
        <row r="4747">
          <cell r="A4747">
            <v>6780</v>
          </cell>
          <cell r="B4747">
            <v>45113</v>
          </cell>
          <cell r="F4747">
            <v>950</v>
          </cell>
        </row>
        <row r="4748">
          <cell r="A4748">
            <v>6781</v>
          </cell>
          <cell r="B4748">
            <v>45113</v>
          </cell>
          <cell r="F4748">
            <v>950</v>
          </cell>
        </row>
        <row r="4749">
          <cell r="A4749">
            <v>6782</v>
          </cell>
          <cell r="B4749">
            <v>45113</v>
          </cell>
          <cell r="F4749">
            <v>950</v>
          </cell>
        </row>
        <row r="4750">
          <cell r="A4750">
            <v>6783</v>
          </cell>
          <cell r="B4750">
            <v>45113</v>
          </cell>
          <cell r="F4750">
            <v>950</v>
          </cell>
        </row>
        <row r="4751">
          <cell r="A4751">
            <v>6784</v>
          </cell>
          <cell r="B4751">
            <v>45113</v>
          </cell>
          <cell r="F4751">
            <v>950</v>
          </cell>
        </row>
        <row r="4752">
          <cell r="A4752">
            <v>6785</v>
          </cell>
          <cell r="B4752">
            <v>45113</v>
          </cell>
          <cell r="F4752">
            <v>950</v>
          </cell>
        </row>
        <row r="4753">
          <cell r="A4753">
            <v>6786</v>
          </cell>
          <cell r="B4753">
            <v>45113</v>
          </cell>
          <cell r="F4753">
            <v>950</v>
          </cell>
        </row>
        <row r="4754">
          <cell r="A4754">
            <v>6787</v>
          </cell>
          <cell r="B4754">
            <v>45113</v>
          </cell>
          <cell r="F4754">
            <v>950</v>
          </cell>
        </row>
        <row r="4755">
          <cell r="A4755">
            <v>6788</v>
          </cell>
          <cell r="B4755">
            <v>45113</v>
          </cell>
          <cell r="F4755">
            <v>950</v>
          </cell>
        </row>
        <row r="4756">
          <cell r="A4756">
            <v>6789</v>
          </cell>
          <cell r="B4756">
            <v>45113</v>
          </cell>
          <cell r="F4756">
            <v>950</v>
          </cell>
        </row>
        <row r="4757">
          <cell r="A4757">
            <v>6790</v>
          </cell>
          <cell r="B4757">
            <v>45113</v>
          </cell>
          <cell r="F4757">
            <v>950</v>
          </cell>
        </row>
        <row r="4758">
          <cell r="A4758">
            <v>6791</v>
          </cell>
          <cell r="B4758">
            <v>45113</v>
          </cell>
          <cell r="F4758">
            <v>950</v>
          </cell>
        </row>
        <row r="4759">
          <cell r="A4759">
            <v>6792</v>
          </cell>
          <cell r="B4759">
            <v>45113</v>
          </cell>
          <cell r="F4759">
            <v>950</v>
          </cell>
        </row>
        <row r="4760">
          <cell r="A4760">
            <v>6793</v>
          </cell>
          <cell r="B4760">
            <v>45113</v>
          </cell>
          <cell r="F4760">
            <v>950</v>
          </cell>
        </row>
        <row r="4761">
          <cell r="A4761">
            <v>6794</v>
          </cell>
          <cell r="B4761">
            <v>45113</v>
          </cell>
          <cell r="F4761">
            <v>950</v>
          </cell>
        </row>
        <row r="4762">
          <cell r="A4762">
            <v>6795</v>
          </cell>
          <cell r="B4762">
            <v>45113</v>
          </cell>
          <cell r="F4762">
            <v>950</v>
          </cell>
        </row>
        <row r="4763">
          <cell r="A4763">
            <v>6796</v>
          </cell>
          <cell r="B4763">
            <v>45113</v>
          </cell>
          <cell r="F4763">
            <v>950</v>
          </cell>
        </row>
        <row r="4764">
          <cell r="A4764">
            <v>6797</v>
          </cell>
          <cell r="B4764">
            <v>45113</v>
          </cell>
          <cell r="F4764">
            <v>950</v>
          </cell>
        </row>
        <row r="4765">
          <cell r="A4765">
            <v>6798</v>
          </cell>
          <cell r="B4765">
            <v>45113</v>
          </cell>
          <cell r="F4765">
            <v>950</v>
          </cell>
        </row>
        <row r="4766">
          <cell r="A4766">
            <v>6799</v>
          </cell>
          <cell r="B4766">
            <v>45113</v>
          </cell>
          <cell r="F4766">
            <v>950</v>
          </cell>
        </row>
        <row r="4767">
          <cell r="A4767">
            <v>6800</v>
          </cell>
          <cell r="B4767">
            <v>45113</v>
          </cell>
          <cell r="F4767">
            <v>950</v>
          </cell>
        </row>
        <row r="4768">
          <cell r="A4768">
            <v>6801</v>
          </cell>
          <cell r="B4768">
            <v>45113</v>
          </cell>
          <cell r="F4768">
            <v>950</v>
          </cell>
        </row>
        <row r="4769">
          <cell r="A4769">
            <v>6802</v>
          </cell>
          <cell r="B4769">
            <v>45113</v>
          </cell>
          <cell r="F4769">
            <v>950</v>
          </cell>
        </row>
        <row r="4770">
          <cell r="A4770">
            <v>6803</v>
          </cell>
          <cell r="B4770">
            <v>45113</v>
          </cell>
          <cell r="F4770">
            <v>950</v>
          </cell>
        </row>
        <row r="4771">
          <cell r="A4771">
            <v>6804</v>
          </cell>
          <cell r="B4771">
            <v>45113</v>
          </cell>
          <cell r="F4771">
            <v>950</v>
          </cell>
        </row>
        <row r="4772">
          <cell r="A4772">
            <v>6805</v>
          </cell>
          <cell r="B4772">
            <v>45113</v>
          </cell>
          <cell r="F4772">
            <v>950</v>
          </cell>
        </row>
        <row r="4773">
          <cell r="A4773">
            <v>6806</v>
          </cell>
          <cell r="B4773">
            <v>45113</v>
          </cell>
          <cell r="F4773">
            <v>950</v>
          </cell>
        </row>
        <row r="4774">
          <cell r="A4774">
            <v>6807</v>
          </cell>
          <cell r="B4774">
            <v>45113</v>
          </cell>
          <cell r="F4774">
            <v>950</v>
          </cell>
        </row>
        <row r="4775">
          <cell r="A4775">
            <v>6808</v>
          </cell>
          <cell r="B4775">
            <v>45113</v>
          </cell>
          <cell r="F4775">
            <v>950</v>
          </cell>
        </row>
        <row r="4776">
          <cell r="A4776">
            <v>6809</v>
          </cell>
          <cell r="B4776">
            <v>45113</v>
          </cell>
          <cell r="F4776">
            <v>950</v>
          </cell>
        </row>
        <row r="4777">
          <cell r="A4777">
            <v>6810</v>
          </cell>
          <cell r="B4777">
            <v>45113</v>
          </cell>
          <cell r="F4777">
            <v>950</v>
          </cell>
        </row>
        <row r="4778">
          <cell r="A4778">
            <v>6811</v>
          </cell>
          <cell r="B4778">
            <v>45113</v>
          </cell>
          <cell r="F4778">
            <v>950</v>
          </cell>
        </row>
        <row r="4779">
          <cell r="A4779">
            <v>6812</v>
          </cell>
          <cell r="B4779">
            <v>45113</v>
          </cell>
          <cell r="F4779">
            <v>950</v>
          </cell>
        </row>
        <row r="4780">
          <cell r="A4780">
            <v>6813</v>
          </cell>
          <cell r="B4780">
            <v>45113</v>
          </cell>
          <cell r="F4780">
            <v>950</v>
          </cell>
        </row>
        <row r="4781">
          <cell r="A4781">
            <v>6814</v>
          </cell>
          <cell r="B4781">
            <v>45113</v>
          </cell>
          <cell r="F4781">
            <v>950</v>
          </cell>
        </row>
        <row r="4782">
          <cell r="A4782">
            <v>6815</v>
          </cell>
          <cell r="B4782">
            <v>45113</v>
          </cell>
          <cell r="F4782">
            <v>950</v>
          </cell>
        </row>
        <row r="4783">
          <cell r="A4783">
            <v>6816</v>
          </cell>
          <cell r="B4783">
            <v>45113</v>
          </cell>
          <cell r="F4783">
            <v>950</v>
          </cell>
        </row>
        <row r="4784">
          <cell r="A4784">
            <v>6817</v>
          </cell>
          <cell r="B4784">
            <v>45113</v>
          </cell>
          <cell r="F4784">
            <v>950</v>
          </cell>
        </row>
        <row r="4785">
          <cell r="A4785">
            <v>6818</v>
          </cell>
          <cell r="B4785">
            <v>45113</v>
          </cell>
          <cell r="F4785">
            <v>950</v>
          </cell>
        </row>
        <row r="4786">
          <cell r="A4786">
            <v>6819</v>
          </cell>
          <cell r="B4786">
            <v>45113</v>
          </cell>
          <cell r="F4786">
            <v>950</v>
          </cell>
        </row>
        <row r="4787">
          <cell r="A4787">
            <v>6820</v>
          </cell>
          <cell r="B4787">
            <v>45113</v>
          </cell>
          <cell r="F4787">
            <v>950</v>
          </cell>
        </row>
        <row r="4788">
          <cell r="A4788">
            <v>6821</v>
          </cell>
          <cell r="B4788">
            <v>45113</v>
          </cell>
          <cell r="F4788">
            <v>950</v>
          </cell>
        </row>
        <row r="4789">
          <cell r="A4789">
            <v>6822</v>
          </cell>
          <cell r="B4789">
            <v>45113</v>
          </cell>
          <cell r="F4789">
            <v>950</v>
          </cell>
        </row>
        <row r="4790">
          <cell r="A4790">
            <v>6823</v>
          </cell>
          <cell r="B4790">
            <v>45113</v>
          </cell>
          <cell r="F4790">
            <v>950</v>
          </cell>
        </row>
        <row r="4791">
          <cell r="A4791">
            <v>6824</v>
          </cell>
          <cell r="B4791">
            <v>45113</v>
          </cell>
          <cell r="F4791">
            <v>950</v>
          </cell>
        </row>
        <row r="4792">
          <cell r="A4792">
            <v>6825</v>
          </cell>
          <cell r="B4792">
            <v>45113</v>
          </cell>
          <cell r="F4792">
            <v>950</v>
          </cell>
        </row>
        <row r="4793">
          <cell r="A4793">
            <v>6826</v>
          </cell>
          <cell r="B4793">
            <v>45113</v>
          </cell>
          <cell r="F4793">
            <v>950</v>
          </cell>
        </row>
        <row r="4794">
          <cell r="A4794">
            <v>6827</v>
          </cell>
          <cell r="B4794">
            <v>45113</v>
          </cell>
          <cell r="F4794">
            <v>950</v>
          </cell>
        </row>
        <row r="4795">
          <cell r="A4795">
            <v>6828</v>
          </cell>
          <cell r="B4795">
            <v>45113</v>
          </cell>
          <cell r="F4795">
            <v>950</v>
          </cell>
        </row>
        <row r="4796">
          <cell r="A4796">
            <v>6829</v>
          </cell>
          <cell r="B4796">
            <v>45113</v>
          </cell>
          <cell r="F4796">
            <v>950</v>
          </cell>
        </row>
        <row r="4797">
          <cell r="A4797">
            <v>6830</v>
          </cell>
          <cell r="B4797">
            <v>45113</v>
          </cell>
          <cell r="F4797">
            <v>950</v>
          </cell>
        </row>
        <row r="4798">
          <cell r="A4798">
            <v>6831</v>
          </cell>
          <cell r="B4798">
            <v>45113</v>
          </cell>
          <cell r="F4798">
            <v>950</v>
          </cell>
        </row>
        <row r="4799">
          <cell r="A4799">
            <v>6832</v>
          </cell>
          <cell r="B4799">
            <v>45113</v>
          </cell>
          <cell r="F4799">
            <v>950</v>
          </cell>
        </row>
        <row r="4800">
          <cell r="A4800">
            <v>6833</v>
          </cell>
          <cell r="B4800">
            <v>45113</v>
          </cell>
          <cell r="F4800">
            <v>950</v>
          </cell>
        </row>
        <row r="4801">
          <cell r="A4801">
            <v>6834</v>
          </cell>
          <cell r="B4801">
            <v>45113</v>
          </cell>
          <cell r="F4801">
            <v>950</v>
          </cell>
        </row>
        <row r="4802">
          <cell r="A4802">
            <v>6835</v>
          </cell>
          <cell r="B4802">
            <v>45113</v>
          </cell>
          <cell r="F4802">
            <v>950</v>
          </cell>
        </row>
        <row r="4803">
          <cell r="A4803">
            <v>6836</v>
          </cell>
          <cell r="B4803">
            <v>45113</v>
          </cell>
          <cell r="F4803">
            <v>950</v>
          </cell>
        </row>
        <row r="4804">
          <cell r="A4804">
            <v>6837</v>
          </cell>
          <cell r="B4804">
            <v>45113</v>
          </cell>
          <cell r="F4804">
            <v>950</v>
          </cell>
        </row>
        <row r="4805">
          <cell r="A4805">
            <v>6838</v>
          </cell>
          <cell r="B4805">
            <v>45113</v>
          </cell>
          <cell r="F4805">
            <v>950</v>
          </cell>
        </row>
        <row r="4806">
          <cell r="A4806">
            <v>6839</v>
          </cell>
          <cell r="B4806">
            <v>45113</v>
          </cell>
          <cell r="F4806">
            <v>950</v>
          </cell>
        </row>
        <row r="4807">
          <cell r="A4807">
            <v>6840</v>
          </cell>
          <cell r="B4807">
            <v>45113</v>
          </cell>
          <cell r="F4807">
            <v>950</v>
          </cell>
        </row>
        <row r="4808">
          <cell r="A4808">
            <v>6841</v>
          </cell>
          <cell r="B4808">
            <v>45113</v>
          </cell>
          <cell r="F4808">
            <v>950</v>
          </cell>
        </row>
        <row r="4809">
          <cell r="A4809">
            <v>6842</v>
          </cell>
          <cell r="B4809">
            <v>45113</v>
          </cell>
          <cell r="F4809">
            <v>950</v>
          </cell>
        </row>
        <row r="4810">
          <cell r="A4810">
            <v>6843</v>
          </cell>
          <cell r="B4810">
            <v>45113</v>
          </cell>
          <cell r="F4810">
            <v>950</v>
          </cell>
        </row>
        <row r="4811">
          <cell r="A4811">
            <v>6844</v>
          </cell>
          <cell r="B4811">
            <v>45113</v>
          </cell>
          <cell r="F4811">
            <v>950</v>
          </cell>
        </row>
        <row r="4812">
          <cell r="A4812">
            <v>6845</v>
          </cell>
          <cell r="B4812">
            <v>45113</v>
          </cell>
          <cell r="F4812">
            <v>950</v>
          </cell>
        </row>
        <row r="4813">
          <cell r="A4813">
            <v>6846</v>
          </cell>
          <cell r="B4813">
            <v>45113</v>
          </cell>
          <cell r="F4813">
            <v>950</v>
          </cell>
        </row>
        <row r="4814">
          <cell r="A4814">
            <v>6847</v>
          </cell>
          <cell r="B4814">
            <v>45113</v>
          </cell>
          <cell r="F4814">
            <v>950</v>
          </cell>
        </row>
        <row r="4815">
          <cell r="A4815">
            <v>6848</v>
          </cell>
          <cell r="B4815">
            <v>45113</v>
          </cell>
          <cell r="F4815">
            <v>950</v>
          </cell>
        </row>
        <row r="4816">
          <cell r="A4816">
            <v>6849</v>
          </cell>
          <cell r="B4816">
            <v>45113</v>
          </cell>
          <cell r="F4816">
            <v>950</v>
          </cell>
        </row>
        <row r="4817">
          <cell r="A4817">
            <v>6850</v>
          </cell>
          <cell r="B4817">
            <v>45113</v>
          </cell>
          <cell r="F4817">
            <v>950</v>
          </cell>
        </row>
        <row r="4818">
          <cell r="A4818">
            <v>6851</v>
          </cell>
          <cell r="B4818">
            <v>45113</v>
          </cell>
          <cell r="F4818">
            <v>950</v>
          </cell>
        </row>
        <row r="4819">
          <cell r="A4819">
            <v>6852</v>
          </cell>
          <cell r="B4819">
            <v>45113</v>
          </cell>
          <cell r="F4819">
            <v>950</v>
          </cell>
        </row>
        <row r="4820">
          <cell r="A4820">
            <v>6853</v>
          </cell>
          <cell r="B4820">
            <v>45113</v>
          </cell>
          <cell r="F4820">
            <v>950</v>
          </cell>
        </row>
        <row r="4821">
          <cell r="A4821">
            <v>6854</v>
          </cell>
          <cell r="B4821">
            <v>45113</v>
          </cell>
          <cell r="F4821">
            <v>950</v>
          </cell>
        </row>
        <row r="4822">
          <cell r="A4822">
            <v>6855</v>
          </cell>
          <cell r="B4822">
            <v>45113</v>
          </cell>
          <cell r="F4822">
            <v>950</v>
          </cell>
        </row>
        <row r="4823">
          <cell r="A4823">
            <v>6856</v>
          </cell>
          <cell r="B4823">
            <v>45113</v>
          </cell>
          <cell r="F4823">
            <v>950</v>
          </cell>
        </row>
        <row r="4824">
          <cell r="A4824">
            <v>6857</v>
          </cell>
          <cell r="B4824">
            <v>45113</v>
          </cell>
          <cell r="F4824">
            <v>950</v>
          </cell>
        </row>
        <row r="4825">
          <cell r="A4825">
            <v>6858</v>
          </cell>
          <cell r="B4825">
            <v>45113</v>
          </cell>
          <cell r="F4825">
            <v>950</v>
          </cell>
        </row>
        <row r="4826">
          <cell r="A4826">
            <v>6859</v>
          </cell>
          <cell r="B4826">
            <v>45113</v>
          </cell>
          <cell r="F4826">
            <v>950</v>
          </cell>
        </row>
        <row r="4827">
          <cell r="A4827">
            <v>6860</v>
          </cell>
          <cell r="B4827">
            <v>45113</v>
          </cell>
          <cell r="F4827">
            <v>950</v>
          </cell>
        </row>
        <row r="4828">
          <cell r="A4828">
            <v>6861</v>
          </cell>
          <cell r="B4828">
            <v>45113</v>
          </cell>
          <cell r="F4828">
            <v>950</v>
          </cell>
        </row>
        <row r="4829">
          <cell r="A4829">
            <v>6862</v>
          </cell>
          <cell r="B4829">
            <v>45113</v>
          </cell>
          <cell r="F4829">
            <v>950</v>
          </cell>
        </row>
        <row r="4830">
          <cell r="A4830">
            <v>6863</v>
          </cell>
          <cell r="B4830">
            <v>45113</v>
          </cell>
          <cell r="F4830">
            <v>950</v>
          </cell>
        </row>
        <row r="4831">
          <cell r="A4831">
            <v>6864</v>
          </cell>
          <cell r="B4831">
            <v>45113</v>
          </cell>
          <cell r="F4831">
            <v>950</v>
          </cell>
        </row>
        <row r="4832">
          <cell r="A4832">
            <v>6865</v>
          </cell>
          <cell r="B4832">
            <v>45113</v>
          </cell>
          <cell r="F4832">
            <v>950</v>
          </cell>
        </row>
        <row r="4833">
          <cell r="A4833">
            <v>6866</v>
          </cell>
          <cell r="B4833">
            <v>45113</v>
          </cell>
          <cell r="F4833">
            <v>950</v>
          </cell>
        </row>
        <row r="4834">
          <cell r="A4834">
            <v>6867</v>
          </cell>
          <cell r="B4834">
            <v>45113</v>
          </cell>
          <cell r="F4834">
            <v>950</v>
          </cell>
        </row>
        <row r="4835">
          <cell r="A4835">
            <v>6868</v>
          </cell>
          <cell r="B4835">
            <v>45113</v>
          </cell>
          <cell r="F4835">
            <v>950</v>
          </cell>
        </row>
        <row r="4836">
          <cell r="A4836">
            <v>6869</v>
          </cell>
          <cell r="B4836">
            <v>45113</v>
          </cell>
          <cell r="F4836">
            <v>950</v>
          </cell>
        </row>
        <row r="4837">
          <cell r="A4837">
            <v>6870</v>
          </cell>
          <cell r="B4837">
            <v>45113</v>
          </cell>
          <cell r="F4837">
            <v>950</v>
          </cell>
        </row>
        <row r="4838">
          <cell r="A4838">
            <v>6871</v>
          </cell>
          <cell r="B4838">
            <v>45113</v>
          </cell>
          <cell r="F4838">
            <v>950</v>
          </cell>
        </row>
        <row r="4839">
          <cell r="A4839">
            <v>6872</v>
          </cell>
          <cell r="B4839">
            <v>45113</v>
          </cell>
          <cell r="F4839">
            <v>950</v>
          </cell>
        </row>
        <row r="4840">
          <cell r="A4840">
            <v>6873</v>
          </cell>
          <cell r="B4840">
            <v>45113</v>
          </cell>
          <cell r="F4840">
            <v>950</v>
          </cell>
        </row>
        <row r="4841">
          <cell r="A4841">
            <v>6874</v>
          </cell>
          <cell r="B4841">
            <v>45113</v>
          </cell>
          <cell r="F4841">
            <v>950</v>
          </cell>
        </row>
        <row r="4842">
          <cell r="A4842">
            <v>6875</v>
          </cell>
          <cell r="B4842">
            <v>45113</v>
          </cell>
          <cell r="F4842">
            <v>950</v>
          </cell>
        </row>
        <row r="4843">
          <cell r="A4843">
            <v>6876</v>
          </cell>
          <cell r="B4843">
            <v>45113</v>
          </cell>
          <cell r="F4843">
            <v>950</v>
          </cell>
        </row>
        <row r="4844">
          <cell r="A4844">
            <v>6877</v>
          </cell>
          <cell r="B4844">
            <v>45113</v>
          </cell>
          <cell r="F4844">
            <v>950</v>
          </cell>
        </row>
        <row r="4845">
          <cell r="A4845">
            <v>6878</v>
          </cell>
          <cell r="B4845">
            <v>45113</v>
          </cell>
          <cell r="F4845">
            <v>950</v>
          </cell>
        </row>
        <row r="4846">
          <cell r="A4846">
            <v>6879</v>
          </cell>
          <cell r="B4846">
            <v>45113</v>
          </cell>
          <cell r="F4846">
            <v>950</v>
          </cell>
        </row>
        <row r="4847">
          <cell r="A4847">
            <v>6880</v>
          </cell>
          <cell r="B4847">
            <v>45113</v>
          </cell>
          <cell r="F4847">
            <v>950</v>
          </cell>
        </row>
        <row r="4848">
          <cell r="A4848">
            <v>6881</v>
          </cell>
          <cell r="B4848">
            <v>45113</v>
          </cell>
          <cell r="F4848">
            <v>950</v>
          </cell>
        </row>
        <row r="4849">
          <cell r="A4849">
            <v>6882</v>
          </cell>
          <cell r="B4849">
            <v>45113</v>
          </cell>
          <cell r="F4849">
            <v>950</v>
          </cell>
        </row>
        <row r="4850">
          <cell r="A4850">
            <v>6883</v>
          </cell>
          <cell r="B4850">
            <v>45113</v>
          </cell>
          <cell r="F4850">
            <v>950</v>
          </cell>
        </row>
        <row r="4851">
          <cell r="A4851">
            <v>6884</v>
          </cell>
          <cell r="B4851">
            <v>45113</v>
          </cell>
          <cell r="F4851">
            <v>950</v>
          </cell>
        </row>
        <row r="4852">
          <cell r="A4852">
            <v>6885</v>
          </cell>
          <cell r="B4852">
            <v>45113</v>
          </cell>
          <cell r="F4852">
            <v>950</v>
          </cell>
        </row>
        <row r="4853">
          <cell r="A4853">
            <v>6886</v>
          </cell>
          <cell r="B4853">
            <v>45113</v>
          </cell>
          <cell r="F4853">
            <v>950</v>
          </cell>
        </row>
        <row r="4854">
          <cell r="A4854">
            <v>6887</v>
          </cell>
          <cell r="B4854">
            <v>45113</v>
          </cell>
          <cell r="F4854">
            <v>950</v>
          </cell>
        </row>
        <row r="4855">
          <cell r="A4855">
            <v>6888</v>
          </cell>
          <cell r="B4855">
            <v>45113</v>
          </cell>
          <cell r="F4855">
            <v>950</v>
          </cell>
        </row>
        <row r="4856">
          <cell r="A4856">
            <v>6889</v>
          </cell>
          <cell r="B4856">
            <v>45113</v>
          </cell>
          <cell r="F4856">
            <v>950</v>
          </cell>
        </row>
        <row r="4857">
          <cell r="A4857">
            <v>6890</v>
          </cell>
          <cell r="B4857">
            <v>45113</v>
          </cell>
          <cell r="F4857">
            <v>950</v>
          </cell>
        </row>
        <row r="4858">
          <cell r="A4858">
            <v>6891</v>
          </cell>
          <cell r="B4858">
            <v>45113</v>
          </cell>
          <cell r="F4858">
            <v>950</v>
          </cell>
        </row>
        <row r="4859">
          <cell r="A4859">
            <v>6892</v>
          </cell>
          <cell r="B4859">
            <v>45113</v>
          </cell>
          <cell r="F4859">
            <v>950</v>
          </cell>
        </row>
        <row r="4860">
          <cell r="A4860">
            <v>6893</v>
          </cell>
          <cell r="B4860">
            <v>45113</v>
          </cell>
          <cell r="F4860">
            <v>950</v>
          </cell>
        </row>
        <row r="4861">
          <cell r="A4861">
            <v>6894</v>
          </cell>
          <cell r="B4861">
            <v>45113</v>
          </cell>
          <cell r="F4861">
            <v>950</v>
          </cell>
        </row>
        <row r="4862">
          <cell r="A4862">
            <v>6895</v>
          </cell>
          <cell r="B4862">
            <v>45113</v>
          </cell>
          <cell r="F4862">
            <v>950</v>
          </cell>
        </row>
        <row r="4863">
          <cell r="A4863">
            <v>6896</v>
          </cell>
          <cell r="B4863">
            <v>45113</v>
          </cell>
          <cell r="F4863">
            <v>950</v>
          </cell>
        </row>
        <row r="4864">
          <cell r="A4864">
            <v>6897</v>
          </cell>
          <cell r="B4864">
            <v>45113</v>
          </cell>
          <cell r="F4864">
            <v>950</v>
          </cell>
        </row>
        <row r="4865">
          <cell r="A4865">
            <v>6898</v>
          </cell>
          <cell r="B4865">
            <v>45113</v>
          </cell>
          <cell r="F4865">
            <v>950</v>
          </cell>
        </row>
        <row r="4866">
          <cell r="A4866">
            <v>6899</v>
          </cell>
          <cell r="B4866">
            <v>45113</v>
          </cell>
          <cell r="F4866">
            <v>950</v>
          </cell>
        </row>
        <row r="4867">
          <cell r="A4867">
            <v>6900</v>
          </cell>
          <cell r="B4867">
            <v>45113</v>
          </cell>
          <cell r="F4867">
            <v>950</v>
          </cell>
        </row>
        <row r="4868">
          <cell r="A4868">
            <v>6901</v>
          </cell>
          <cell r="B4868">
            <v>45113</v>
          </cell>
          <cell r="F4868">
            <v>950</v>
          </cell>
        </row>
        <row r="4869">
          <cell r="A4869">
            <v>6902</v>
          </cell>
          <cell r="B4869">
            <v>45113</v>
          </cell>
          <cell r="F4869">
            <v>950</v>
          </cell>
        </row>
        <row r="4870">
          <cell r="A4870">
            <v>6903</v>
          </cell>
          <cell r="B4870">
            <v>45113</v>
          </cell>
          <cell r="F4870">
            <v>950</v>
          </cell>
        </row>
        <row r="4871">
          <cell r="A4871">
            <v>6904</v>
          </cell>
          <cell r="B4871">
            <v>45113</v>
          </cell>
          <cell r="F4871">
            <v>950</v>
          </cell>
        </row>
        <row r="4872">
          <cell r="A4872">
            <v>6905</v>
          </cell>
          <cell r="B4872">
            <v>45113</v>
          </cell>
          <cell r="F4872">
            <v>950</v>
          </cell>
        </row>
        <row r="4873">
          <cell r="A4873">
            <v>6906</v>
          </cell>
          <cell r="B4873">
            <v>45113</v>
          </cell>
          <cell r="F4873">
            <v>950</v>
          </cell>
        </row>
        <row r="4874">
          <cell r="A4874">
            <v>6907</v>
          </cell>
          <cell r="B4874">
            <v>45113</v>
          </cell>
          <cell r="F4874">
            <v>950</v>
          </cell>
        </row>
        <row r="4875">
          <cell r="A4875">
            <v>6908</v>
          </cell>
          <cell r="B4875">
            <v>45113</v>
          </cell>
          <cell r="F4875">
            <v>950</v>
          </cell>
        </row>
        <row r="4876">
          <cell r="A4876">
            <v>6909</v>
          </cell>
          <cell r="B4876">
            <v>45113</v>
          </cell>
          <cell r="F4876">
            <v>950</v>
          </cell>
        </row>
        <row r="4877">
          <cell r="A4877">
            <v>6910</v>
          </cell>
          <cell r="B4877">
            <v>45113</v>
          </cell>
          <cell r="F4877">
            <v>950</v>
          </cell>
        </row>
        <row r="4878">
          <cell r="A4878">
            <v>6911</v>
          </cell>
          <cell r="B4878">
            <v>45113</v>
          </cell>
          <cell r="F4878">
            <v>950</v>
          </cell>
        </row>
        <row r="4879">
          <cell r="A4879">
            <v>6912</v>
          </cell>
          <cell r="B4879">
            <v>45113</v>
          </cell>
          <cell r="F4879">
            <v>950</v>
          </cell>
        </row>
        <row r="4880">
          <cell r="A4880">
            <v>6913</v>
          </cell>
          <cell r="B4880">
            <v>45113</v>
          </cell>
          <cell r="F4880">
            <v>950</v>
          </cell>
        </row>
        <row r="4881">
          <cell r="A4881">
            <v>6914</v>
          </cell>
          <cell r="B4881">
            <v>45113</v>
          </cell>
          <cell r="F4881">
            <v>950</v>
          </cell>
        </row>
        <row r="4882">
          <cell r="A4882">
            <v>6915</v>
          </cell>
          <cell r="B4882">
            <v>45113</v>
          </cell>
          <cell r="F4882">
            <v>950</v>
          </cell>
        </row>
        <row r="4883">
          <cell r="A4883">
            <v>6916</v>
          </cell>
          <cell r="B4883">
            <v>45113</v>
          </cell>
          <cell r="F4883">
            <v>950</v>
          </cell>
        </row>
        <row r="4884">
          <cell r="A4884">
            <v>6917</v>
          </cell>
          <cell r="B4884">
            <v>45113</v>
          </cell>
          <cell r="F4884">
            <v>950</v>
          </cell>
        </row>
        <row r="4885">
          <cell r="A4885">
            <v>6918</v>
          </cell>
          <cell r="B4885">
            <v>45113</v>
          </cell>
          <cell r="F4885">
            <v>950</v>
          </cell>
        </row>
        <row r="4886">
          <cell r="A4886">
            <v>6919</v>
          </cell>
          <cell r="B4886">
            <v>45113</v>
          </cell>
          <cell r="F4886">
            <v>950</v>
          </cell>
        </row>
        <row r="4887">
          <cell r="A4887">
            <v>6920</v>
          </cell>
          <cell r="B4887">
            <v>45113</v>
          </cell>
          <cell r="F4887">
            <v>950</v>
          </cell>
        </row>
        <row r="4888">
          <cell r="A4888">
            <v>6921</v>
          </cell>
          <cell r="B4888">
            <v>45113</v>
          </cell>
          <cell r="F4888">
            <v>950</v>
          </cell>
        </row>
        <row r="4889">
          <cell r="A4889">
            <v>6922</v>
          </cell>
          <cell r="B4889">
            <v>45113</v>
          </cell>
          <cell r="F4889">
            <v>950</v>
          </cell>
        </row>
        <row r="4890">
          <cell r="A4890">
            <v>6923</v>
          </cell>
          <cell r="B4890">
            <v>45113</v>
          </cell>
          <cell r="F4890">
            <v>950</v>
          </cell>
        </row>
        <row r="4891">
          <cell r="A4891">
            <v>6924</v>
          </cell>
          <cell r="B4891">
            <v>45113</v>
          </cell>
          <cell r="F4891">
            <v>950</v>
          </cell>
        </row>
        <row r="4892">
          <cell r="A4892">
            <v>6925</v>
          </cell>
          <cell r="B4892">
            <v>45113</v>
          </cell>
          <cell r="F4892">
            <v>950</v>
          </cell>
        </row>
        <row r="4893">
          <cell r="A4893">
            <v>6926</v>
          </cell>
          <cell r="B4893">
            <v>45113</v>
          </cell>
          <cell r="F4893">
            <v>950</v>
          </cell>
        </row>
        <row r="4894">
          <cell r="A4894">
            <v>6927</v>
          </cell>
          <cell r="B4894">
            <v>45113</v>
          </cell>
          <cell r="F4894">
            <v>950</v>
          </cell>
        </row>
        <row r="4895">
          <cell r="A4895">
            <v>6928</v>
          </cell>
          <cell r="B4895">
            <v>45113</v>
          </cell>
          <cell r="F4895">
            <v>950</v>
          </cell>
        </row>
        <row r="4896">
          <cell r="A4896">
            <v>6929</v>
          </cell>
          <cell r="B4896">
            <v>45113</v>
          </cell>
          <cell r="F4896">
            <v>950</v>
          </cell>
        </row>
        <row r="4897">
          <cell r="A4897">
            <v>6930</v>
          </cell>
          <cell r="B4897">
            <v>45113</v>
          </cell>
          <cell r="F4897">
            <v>950</v>
          </cell>
        </row>
        <row r="4898">
          <cell r="A4898">
            <v>6931</v>
          </cell>
          <cell r="B4898">
            <v>45113</v>
          </cell>
          <cell r="F4898">
            <v>950</v>
          </cell>
        </row>
        <row r="4899">
          <cell r="A4899">
            <v>6932</v>
          </cell>
          <cell r="B4899">
            <v>45113</v>
          </cell>
          <cell r="F4899">
            <v>950</v>
          </cell>
        </row>
        <row r="4900">
          <cell r="A4900">
            <v>6933</v>
          </cell>
          <cell r="B4900">
            <v>45113</v>
          </cell>
          <cell r="F4900">
            <v>950</v>
          </cell>
        </row>
        <row r="4901">
          <cell r="A4901">
            <v>6934</v>
          </cell>
          <cell r="B4901">
            <v>45113</v>
          </cell>
          <cell r="F4901">
            <v>950</v>
          </cell>
        </row>
        <row r="4902">
          <cell r="A4902">
            <v>6935</v>
          </cell>
          <cell r="B4902">
            <v>45113</v>
          </cell>
          <cell r="F4902">
            <v>950</v>
          </cell>
        </row>
        <row r="4903">
          <cell r="A4903">
            <v>6936</v>
          </cell>
          <cell r="B4903">
            <v>45113</v>
          </cell>
          <cell r="F4903">
            <v>950</v>
          </cell>
        </row>
        <row r="4904">
          <cell r="A4904">
            <v>6937</v>
          </cell>
          <cell r="B4904">
            <v>45113</v>
          </cell>
          <cell r="F4904">
            <v>950</v>
          </cell>
        </row>
        <row r="4905">
          <cell r="A4905">
            <v>6938</v>
          </cell>
          <cell r="B4905">
            <v>45113</v>
          </cell>
          <cell r="F4905">
            <v>950</v>
          </cell>
        </row>
        <row r="4906">
          <cell r="A4906">
            <v>6939</v>
          </cell>
          <cell r="B4906">
            <v>45113</v>
          </cell>
          <cell r="F4906">
            <v>950</v>
          </cell>
        </row>
        <row r="4907">
          <cell r="A4907">
            <v>6940</v>
          </cell>
          <cell r="B4907">
            <v>45113</v>
          </cell>
          <cell r="F4907">
            <v>950</v>
          </cell>
        </row>
        <row r="4908">
          <cell r="A4908">
            <v>6941</v>
          </cell>
          <cell r="B4908">
            <v>45113</v>
          </cell>
          <cell r="F4908">
            <v>950</v>
          </cell>
        </row>
        <row r="4909">
          <cell r="A4909">
            <v>6942</v>
          </cell>
          <cell r="B4909">
            <v>45113</v>
          </cell>
          <cell r="F4909">
            <v>950</v>
          </cell>
        </row>
        <row r="4910">
          <cell r="A4910">
            <v>6943</v>
          </cell>
          <cell r="B4910">
            <v>45113</v>
          </cell>
          <cell r="F4910">
            <v>950</v>
          </cell>
        </row>
        <row r="4911">
          <cell r="A4911">
            <v>6944</v>
          </cell>
          <cell r="B4911">
            <v>45113</v>
          </cell>
          <cell r="F4911">
            <v>950</v>
          </cell>
        </row>
        <row r="4912">
          <cell r="A4912">
            <v>6945</v>
          </cell>
          <cell r="B4912">
            <v>45113</v>
          </cell>
          <cell r="F4912">
            <v>950</v>
          </cell>
        </row>
        <row r="4913">
          <cell r="A4913">
            <v>6946</v>
          </cell>
          <cell r="B4913">
            <v>45113</v>
          </cell>
          <cell r="F4913">
            <v>950</v>
          </cell>
        </row>
        <row r="4914">
          <cell r="A4914">
            <v>6947</v>
          </cell>
          <cell r="B4914">
            <v>45113</v>
          </cell>
          <cell r="F4914">
            <v>950</v>
          </cell>
        </row>
        <row r="4915">
          <cell r="A4915">
            <v>6948</v>
          </cell>
          <cell r="B4915">
            <v>45113</v>
          </cell>
          <cell r="F4915">
            <v>950</v>
          </cell>
        </row>
        <row r="4916">
          <cell r="A4916">
            <v>6949</v>
          </cell>
          <cell r="B4916">
            <v>45113</v>
          </cell>
          <cell r="F4916">
            <v>950</v>
          </cell>
        </row>
        <row r="4917">
          <cell r="A4917">
            <v>6950</v>
          </cell>
          <cell r="B4917">
            <v>45113</v>
          </cell>
          <cell r="F4917">
            <v>950</v>
          </cell>
        </row>
        <row r="4918">
          <cell r="A4918">
            <v>6951</v>
          </cell>
          <cell r="B4918">
            <v>45113</v>
          </cell>
          <cell r="F4918">
            <v>950</v>
          </cell>
        </row>
        <row r="4919">
          <cell r="A4919">
            <v>6952</v>
          </cell>
          <cell r="B4919">
            <v>45113</v>
          </cell>
          <cell r="F4919">
            <v>950</v>
          </cell>
        </row>
        <row r="4920">
          <cell r="A4920">
            <v>6953</v>
          </cell>
          <cell r="B4920">
            <v>45114</v>
          </cell>
          <cell r="F4920">
            <v>948</v>
          </cell>
        </row>
        <row r="4921">
          <cell r="A4921">
            <v>6954</v>
          </cell>
          <cell r="B4921">
            <v>45114</v>
          </cell>
          <cell r="F4921">
            <v>948</v>
          </cell>
        </row>
        <row r="4922">
          <cell r="A4922">
            <v>6955</v>
          </cell>
          <cell r="B4922">
            <v>45114</v>
          </cell>
          <cell r="F4922">
            <v>948</v>
          </cell>
        </row>
        <row r="4923">
          <cell r="A4923">
            <v>6956</v>
          </cell>
          <cell r="B4923">
            <v>45114</v>
          </cell>
          <cell r="F4923">
            <v>948</v>
          </cell>
        </row>
        <row r="4924">
          <cell r="A4924">
            <v>6957</v>
          </cell>
          <cell r="B4924">
            <v>45114</v>
          </cell>
          <cell r="F4924">
            <v>948</v>
          </cell>
        </row>
        <row r="4925">
          <cell r="A4925">
            <v>6958</v>
          </cell>
          <cell r="B4925">
            <v>45114</v>
          </cell>
          <cell r="F4925">
            <v>948</v>
          </cell>
        </row>
        <row r="4926">
          <cell r="A4926">
            <v>6959</v>
          </cell>
          <cell r="B4926">
            <v>45114</v>
          </cell>
          <cell r="F4926">
            <v>948</v>
          </cell>
        </row>
        <row r="4927">
          <cell r="A4927">
            <v>6960</v>
          </cell>
          <cell r="B4927">
            <v>45114</v>
          </cell>
          <cell r="F4927">
            <v>948</v>
          </cell>
        </row>
        <row r="4928">
          <cell r="A4928">
            <v>6961</v>
          </cell>
          <cell r="B4928">
            <v>45114</v>
          </cell>
          <cell r="F4928">
            <v>948</v>
          </cell>
        </row>
        <row r="4929">
          <cell r="A4929">
            <v>6962</v>
          </cell>
          <cell r="B4929">
            <v>45114</v>
          </cell>
          <cell r="F4929">
            <v>948</v>
          </cell>
        </row>
        <row r="4930">
          <cell r="A4930">
            <v>6963</v>
          </cell>
          <cell r="B4930">
            <v>45114</v>
          </cell>
          <cell r="F4930">
            <v>948</v>
          </cell>
        </row>
        <row r="4931">
          <cell r="A4931">
            <v>6964</v>
          </cell>
          <cell r="B4931">
            <v>45114</v>
          </cell>
          <cell r="F4931">
            <v>948</v>
          </cell>
        </row>
        <row r="4932">
          <cell r="A4932">
            <v>6965</v>
          </cell>
          <cell r="B4932">
            <v>45114</v>
          </cell>
          <cell r="F4932">
            <v>948</v>
          </cell>
        </row>
        <row r="4933">
          <cell r="A4933">
            <v>6966</v>
          </cell>
          <cell r="B4933">
            <v>45114</v>
          </cell>
          <cell r="F4933">
            <v>948</v>
          </cell>
        </row>
        <row r="4934">
          <cell r="A4934">
            <v>6967</v>
          </cell>
          <cell r="B4934">
            <v>45114</v>
          </cell>
          <cell r="F4934">
            <v>948</v>
          </cell>
        </row>
        <row r="4935">
          <cell r="A4935">
            <v>6968</v>
          </cell>
          <cell r="B4935">
            <v>45114</v>
          </cell>
          <cell r="F4935">
            <v>948</v>
          </cell>
        </row>
        <row r="4936">
          <cell r="A4936">
            <v>6969</v>
          </cell>
          <cell r="B4936">
            <v>45114</v>
          </cell>
          <cell r="F4936">
            <v>948</v>
          </cell>
        </row>
        <row r="4937">
          <cell r="A4937">
            <v>6970</v>
          </cell>
          <cell r="B4937">
            <v>45114</v>
          </cell>
          <cell r="F4937">
            <v>948</v>
          </cell>
        </row>
        <row r="4938">
          <cell r="A4938">
            <v>6971</v>
          </cell>
          <cell r="B4938">
            <v>45114</v>
          </cell>
          <cell r="F4938">
            <v>948</v>
          </cell>
        </row>
        <row r="4939">
          <cell r="A4939">
            <v>6972</v>
          </cell>
          <cell r="B4939">
            <v>45114</v>
          </cell>
          <cell r="F4939">
            <v>948</v>
          </cell>
        </row>
        <row r="4940">
          <cell r="A4940">
            <v>6973</v>
          </cell>
          <cell r="B4940">
            <v>45114</v>
          </cell>
          <cell r="F4940">
            <v>948</v>
          </cell>
        </row>
        <row r="4941">
          <cell r="A4941">
            <v>6974</v>
          </cell>
          <cell r="B4941">
            <v>45114</v>
          </cell>
          <cell r="F4941">
            <v>948</v>
          </cell>
        </row>
        <row r="4942">
          <cell r="A4942">
            <v>6975</v>
          </cell>
          <cell r="B4942">
            <v>45114</v>
          </cell>
          <cell r="F4942">
            <v>948</v>
          </cell>
        </row>
        <row r="4943">
          <cell r="A4943">
            <v>6976</v>
          </cell>
          <cell r="B4943">
            <v>45114</v>
          </cell>
          <cell r="F4943">
            <v>948</v>
          </cell>
        </row>
        <row r="4944">
          <cell r="A4944">
            <v>6977</v>
          </cell>
          <cell r="B4944">
            <v>45114</v>
          </cell>
          <cell r="F4944">
            <v>948</v>
          </cell>
        </row>
        <row r="4945">
          <cell r="A4945">
            <v>6978</v>
          </cell>
          <cell r="B4945">
            <v>45114</v>
          </cell>
          <cell r="F4945">
            <v>948</v>
          </cell>
        </row>
        <row r="4946">
          <cell r="A4946">
            <v>6979</v>
          </cell>
          <cell r="B4946">
            <v>45114</v>
          </cell>
          <cell r="F4946">
            <v>948</v>
          </cell>
        </row>
        <row r="4947">
          <cell r="A4947">
            <v>6980</v>
          </cell>
          <cell r="B4947">
            <v>45114</v>
          </cell>
          <cell r="F4947">
            <v>948</v>
          </cell>
        </row>
        <row r="4948">
          <cell r="A4948">
            <v>6981</v>
          </cell>
          <cell r="B4948">
            <v>45114</v>
          </cell>
          <cell r="F4948">
            <v>948</v>
          </cell>
        </row>
        <row r="4949">
          <cell r="A4949">
            <v>6982</v>
          </cell>
          <cell r="B4949">
            <v>45114</v>
          </cell>
          <cell r="F4949">
            <v>948</v>
          </cell>
        </row>
        <row r="4950">
          <cell r="A4950">
            <v>6983</v>
          </cell>
          <cell r="B4950">
            <v>45114</v>
          </cell>
          <cell r="F4950">
            <v>948</v>
          </cell>
        </row>
        <row r="4951">
          <cell r="A4951">
            <v>6984</v>
          </cell>
          <cell r="B4951">
            <v>45114</v>
          </cell>
          <cell r="F4951">
            <v>948</v>
          </cell>
        </row>
        <row r="4952">
          <cell r="A4952">
            <v>6985</v>
          </cell>
          <cell r="B4952">
            <v>45114</v>
          </cell>
          <cell r="F4952">
            <v>948</v>
          </cell>
        </row>
        <row r="4953">
          <cell r="A4953">
            <v>6986</v>
          </cell>
          <cell r="B4953">
            <v>45114</v>
          </cell>
          <cell r="F4953">
            <v>948</v>
          </cell>
        </row>
        <row r="4954">
          <cell r="A4954">
            <v>6987</v>
          </cell>
          <cell r="B4954">
            <v>45114</v>
          </cell>
          <cell r="F4954">
            <v>948</v>
          </cell>
        </row>
        <row r="4955">
          <cell r="A4955">
            <v>6988</v>
          </cell>
          <cell r="B4955">
            <v>45114</v>
          </cell>
          <cell r="F4955">
            <v>948</v>
          </cell>
        </row>
        <row r="4956">
          <cell r="A4956">
            <v>6989</v>
          </cell>
          <cell r="B4956">
            <v>45114</v>
          </cell>
          <cell r="F4956">
            <v>948</v>
          </cell>
        </row>
        <row r="4957">
          <cell r="A4957">
            <v>6990</v>
          </cell>
          <cell r="B4957">
            <v>45114</v>
          </cell>
          <cell r="F4957">
            <v>948</v>
          </cell>
        </row>
        <row r="4958">
          <cell r="A4958">
            <v>6991</v>
          </cell>
          <cell r="B4958">
            <v>45114</v>
          </cell>
          <cell r="F4958">
            <v>948</v>
          </cell>
        </row>
        <row r="4959">
          <cell r="A4959">
            <v>6992</v>
          </cell>
          <cell r="B4959">
            <v>45114</v>
          </cell>
          <cell r="F4959">
            <v>948</v>
          </cell>
        </row>
        <row r="4960">
          <cell r="A4960">
            <v>6993</v>
          </cell>
          <cell r="B4960">
            <v>45114</v>
          </cell>
          <cell r="F4960">
            <v>948</v>
          </cell>
        </row>
        <row r="4961">
          <cell r="A4961">
            <v>6994</v>
          </cell>
          <cell r="B4961">
            <v>45114</v>
          </cell>
          <cell r="F4961">
            <v>948</v>
          </cell>
        </row>
        <row r="4962">
          <cell r="A4962">
            <v>6995</v>
          </cell>
          <cell r="B4962">
            <v>45114</v>
          </cell>
          <cell r="F4962">
            <v>948</v>
          </cell>
        </row>
        <row r="4963">
          <cell r="A4963">
            <v>6996</v>
          </cell>
          <cell r="B4963">
            <v>45114</v>
          </cell>
          <cell r="F4963">
            <v>948</v>
          </cell>
        </row>
        <row r="4964">
          <cell r="A4964">
            <v>6997</v>
          </cell>
          <cell r="B4964">
            <v>45114</v>
          </cell>
          <cell r="F4964">
            <v>948</v>
          </cell>
        </row>
        <row r="4965">
          <cell r="A4965">
            <v>6998</v>
          </cell>
          <cell r="B4965">
            <v>45114</v>
          </cell>
          <cell r="F4965">
            <v>948</v>
          </cell>
        </row>
        <row r="4966">
          <cell r="A4966">
            <v>6999</v>
          </cell>
          <cell r="B4966">
            <v>45114</v>
          </cell>
          <cell r="F4966">
            <v>948</v>
          </cell>
        </row>
        <row r="4967">
          <cell r="A4967">
            <v>7000</v>
          </cell>
          <cell r="B4967">
            <v>45114</v>
          </cell>
          <cell r="F4967">
            <v>948</v>
          </cell>
        </row>
        <row r="4968">
          <cell r="A4968">
            <v>7001</v>
          </cell>
          <cell r="B4968">
            <v>45114</v>
          </cell>
          <cell r="F4968">
            <v>948</v>
          </cell>
        </row>
        <row r="4969">
          <cell r="A4969">
            <v>7002</v>
          </cell>
          <cell r="B4969">
            <v>45114</v>
          </cell>
          <cell r="F4969">
            <v>948</v>
          </cell>
        </row>
        <row r="4970">
          <cell r="A4970">
            <v>7003</v>
          </cell>
          <cell r="B4970">
            <v>45114</v>
          </cell>
          <cell r="F4970">
            <v>948</v>
          </cell>
        </row>
        <row r="4971">
          <cell r="A4971">
            <v>7004</v>
          </cell>
          <cell r="B4971">
            <v>45114</v>
          </cell>
          <cell r="F4971">
            <v>948</v>
          </cell>
        </row>
        <row r="4972">
          <cell r="A4972">
            <v>7005</v>
          </cell>
          <cell r="B4972">
            <v>45114</v>
          </cell>
          <cell r="F4972">
            <v>948</v>
          </cell>
        </row>
        <row r="4973">
          <cell r="A4973">
            <v>7006</v>
          </cell>
          <cell r="B4973">
            <v>45114</v>
          </cell>
          <cell r="F4973">
            <v>948</v>
          </cell>
        </row>
        <row r="4974">
          <cell r="A4974">
            <v>7007</v>
          </cell>
          <cell r="B4974">
            <v>45114</v>
          </cell>
          <cell r="F4974">
            <v>948</v>
          </cell>
        </row>
        <row r="4975">
          <cell r="A4975">
            <v>7008</v>
          </cell>
          <cell r="B4975">
            <v>45114</v>
          </cell>
          <cell r="F4975">
            <v>948</v>
          </cell>
        </row>
        <row r="4976">
          <cell r="A4976">
            <v>7009</v>
          </cell>
          <cell r="B4976">
            <v>45114</v>
          </cell>
          <cell r="F4976">
            <v>948</v>
          </cell>
        </row>
        <row r="4977">
          <cell r="A4977">
            <v>7010</v>
          </cell>
          <cell r="B4977">
            <v>45114</v>
          </cell>
          <cell r="F4977">
            <v>948</v>
          </cell>
        </row>
        <row r="4978">
          <cell r="A4978">
            <v>7011</v>
          </cell>
          <cell r="B4978">
            <v>45114</v>
          </cell>
          <cell r="F4978">
            <v>948</v>
          </cell>
        </row>
        <row r="4979">
          <cell r="A4979">
            <v>7012</v>
          </cell>
          <cell r="B4979">
            <v>45114</v>
          </cell>
          <cell r="F4979">
            <v>948</v>
          </cell>
        </row>
        <row r="4980">
          <cell r="A4980">
            <v>7013</v>
          </cell>
          <cell r="B4980">
            <v>45114</v>
          </cell>
          <cell r="F4980">
            <v>948</v>
          </cell>
        </row>
        <row r="4981">
          <cell r="A4981">
            <v>7014</v>
          </cell>
          <cell r="B4981">
            <v>45114</v>
          </cell>
          <cell r="F4981">
            <v>948</v>
          </cell>
        </row>
        <row r="4982">
          <cell r="A4982">
            <v>7015</v>
          </cell>
          <cell r="B4982">
            <v>45114</v>
          </cell>
          <cell r="F4982">
            <v>948</v>
          </cell>
        </row>
        <row r="4983">
          <cell r="A4983">
            <v>7016</v>
          </cell>
          <cell r="B4983">
            <v>45114</v>
          </cell>
          <cell r="F4983">
            <v>948</v>
          </cell>
        </row>
        <row r="4984">
          <cell r="A4984">
            <v>7017</v>
          </cell>
          <cell r="B4984">
            <v>45114</v>
          </cell>
          <cell r="F4984">
            <v>948</v>
          </cell>
        </row>
        <row r="4985">
          <cell r="A4985">
            <v>7018</v>
          </cell>
          <cell r="B4985">
            <v>45114</v>
          </cell>
          <cell r="F4985">
            <v>948</v>
          </cell>
        </row>
        <row r="4986">
          <cell r="A4986">
            <v>7019</v>
          </cell>
          <cell r="B4986">
            <v>45114</v>
          </cell>
          <cell r="F4986">
            <v>948</v>
          </cell>
        </row>
        <row r="4987">
          <cell r="A4987">
            <v>7020</v>
          </cell>
          <cell r="B4987">
            <v>45114</v>
          </cell>
          <cell r="F4987">
            <v>948</v>
          </cell>
        </row>
        <row r="4988">
          <cell r="A4988">
            <v>7021</v>
          </cell>
          <cell r="B4988">
            <v>45114</v>
          </cell>
          <cell r="F4988">
            <v>948</v>
          </cell>
        </row>
        <row r="4989">
          <cell r="A4989">
            <v>7022</v>
          </cell>
          <cell r="B4989">
            <v>45114</v>
          </cell>
          <cell r="F4989">
            <v>948</v>
          </cell>
        </row>
        <row r="4990">
          <cell r="A4990">
            <v>7023</v>
          </cell>
          <cell r="B4990">
            <v>45114</v>
          </cell>
          <cell r="F4990">
            <v>948</v>
          </cell>
        </row>
        <row r="4991">
          <cell r="A4991">
            <v>7024</v>
          </cell>
          <cell r="B4991">
            <v>45114</v>
          </cell>
          <cell r="F4991">
            <v>948</v>
          </cell>
        </row>
        <row r="4992">
          <cell r="A4992">
            <v>7025</v>
          </cell>
          <cell r="B4992">
            <v>45114</v>
          </cell>
          <cell r="F4992">
            <v>948</v>
          </cell>
        </row>
        <row r="4993">
          <cell r="A4993">
            <v>7026</v>
          </cell>
          <cell r="B4993">
            <v>45114</v>
          </cell>
          <cell r="F4993">
            <v>948</v>
          </cell>
        </row>
        <row r="4994">
          <cell r="A4994">
            <v>7027</v>
          </cell>
          <cell r="B4994">
            <v>45114</v>
          </cell>
          <cell r="F4994">
            <v>948</v>
          </cell>
        </row>
        <row r="4995">
          <cell r="A4995">
            <v>7028</v>
          </cell>
          <cell r="B4995">
            <v>45114</v>
          </cell>
          <cell r="F4995">
            <v>948</v>
          </cell>
        </row>
        <row r="4996">
          <cell r="A4996">
            <v>7029</v>
          </cell>
          <cell r="B4996">
            <v>45114</v>
          </cell>
          <cell r="F4996">
            <v>948</v>
          </cell>
        </row>
        <row r="4997">
          <cell r="A4997">
            <v>7030</v>
          </cell>
          <cell r="B4997">
            <v>45114</v>
          </cell>
          <cell r="F4997">
            <v>948</v>
          </cell>
        </row>
        <row r="4998">
          <cell r="A4998">
            <v>7031</v>
          </cell>
          <cell r="B4998">
            <v>45114</v>
          </cell>
          <cell r="F4998">
            <v>948</v>
          </cell>
        </row>
        <row r="4999">
          <cell r="A4999">
            <v>7032</v>
          </cell>
          <cell r="B4999">
            <v>45114</v>
          </cell>
          <cell r="F4999">
            <v>948</v>
          </cell>
        </row>
        <row r="5000">
          <cell r="A5000">
            <v>7033</v>
          </cell>
          <cell r="B5000">
            <v>45114</v>
          </cell>
          <cell r="F5000">
            <v>948</v>
          </cell>
        </row>
        <row r="5001">
          <cell r="A5001">
            <v>7034</v>
          </cell>
          <cell r="B5001">
            <v>45114</v>
          </cell>
          <cell r="F5001">
            <v>948</v>
          </cell>
        </row>
        <row r="5002">
          <cell r="A5002">
            <v>7035</v>
          </cell>
          <cell r="B5002">
            <v>45114</v>
          </cell>
          <cell r="F5002">
            <v>948</v>
          </cell>
        </row>
        <row r="5003">
          <cell r="A5003">
            <v>7036</v>
          </cell>
          <cell r="B5003">
            <v>45114</v>
          </cell>
          <cell r="F5003">
            <v>948</v>
          </cell>
        </row>
        <row r="5004">
          <cell r="A5004">
            <v>7037</v>
          </cell>
          <cell r="B5004">
            <v>45114</v>
          </cell>
          <cell r="F5004">
            <v>948</v>
          </cell>
        </row>
        <row r="5005">
          <cell r="A5005">
            <v>7038</v>
          </cell>
          <cell r="B5005">
            <v>45114</v>
          </cell>
          <cell r="F5005">
            <v>948</v>
          </cell>
        </row>
        <row r="5006">
          <cell r="A5006">
            <v>7039</v>
          </cell>
          <cell r="B5006">
            <v>45114</v>
          </cell>
          <cell r="F5006">
            <v>948</v>
          </cell>
        </row>
        <row r="5007">
          <cell r="A5007">
            <v>7040</v>
          </cell>
          <cell r="B5007">
            <v>45114</v>
          </cell>
          <cell r="F5007">
            <v>948</v>
          </cell>
        </row>
        <row r="5008">
          <cell r="A5008">
            <v>7041</v>
          </cell>
          <cell r="B5008">
            <v>45114</v>
          </cell>
          <cell r="F5008">
            <v>948</v>
          </cell>
        </row>
        <row r="5009">
          <cell r="A5009">
            <v>7042</v>
          </cell>
          <cell r="B5009">
            <v>45114</v>
          </cell>
          <cell r="F5009">
            <v>948</v>
          </cell>
        </row>
        <row r="5010">
          <cell r="A5010">
            <v>7043</v>
          </cell>
          <cell r="B5010">
            <v>45114</v>
          </cell>
          <cell r="F5010">
            <v>948</v>
          </cell>
        </row>
        <row r="5011">
          <cell r="A5011">
            <v>7044</v>
          </cell>
          <cell r="B5011">
            <v>45114</v>
          </cell>
          <cell r="F5011">
            <v>948</v>
          </cell>
        </row>
        <row r="5012">
          <cell r="A5012">
            <v>7045</v>
          </cell>
          <cell r="B5012">
            <v>45114</v>
          </cell>
          <cell r="F5012">
            <v>948</v>
          </cell>
        </row>
        <row r="5013">
          <cell r="A5013">
            <v>7046</v>
          </cell>
          <cell r="B5013">
            <v>45114</v>
          </cell>
          <cell r="F5013">
            <v>948</v>
          </cell>
        </row>
        <row r="5014">
          <cell r="A5014">
            <v>7047</v>
          </cell>
          <cell r="B5014">
            <v>45114</v>
          </cell>
          <cell r="F5014">
            <v>948</v>
          </cell>
        </row>
        <row r="5015">
          <cell r="A5015">
            <v>7048</v>
          </cell>
          <cell r="B5015">
            <v>45114</v>
          </cell>
          <cell r="F5015">
            <v>948</v>
          </cell>
        </row>
        <row r="5016">
          <cell r="A5016">
            <v>7049</v>
          </cell>
          <cell r="B5016">
            <v>45114</v>
          </cell>
          <cell r="F5016">
            <v>948</v>
          </cell>
        </row>
        <row r="5017">
          <cell r="A5017">
            <v>7050</v>
          </cell>
          <cell r="B5017">
            <v>45114</v>
          </cell>
          <cell r="F5017">
            <v>948</v>
          </cell>
        </row>
        <row r="5018">
          <cell r="A5018">
            <v>7051</v>
          </cell>
          <cell r="B5018">
            <v>45114</v>
          </cell>
          <cell r="F5018">
            <v>948</v>
          </cell>
        </row>
        <row r="5019">
          <cell r="A5019">
            <v>7052</v>
          </cell>
          <cell r="B5019">
            <v>45114</v>
          </cell>
          <cell r="F5019">
            <v>948</v>
          </cell>
        </row>
        <row r="5020">
          <cell r="A5020">
            <v>7053</v>
          </cell>
          <cell r="B5020">
            <v>45114</v>
          </cell>
          <cell r="F5020">
            <v>948</v>
          </cell>
        </row>
        <row r="5021">
          <cell r="A5021">
            <v>7054</v>
          </cell>
          <cell r="B5021">
            <v>45114</v>
          </cell>
          <cell r="F5021">
            <v>948</v>
          </cell>
        </row>
        <row r="5022">
          <cell r="A5022">
            <v>7055</v>
          </cell>
          <cell r="B5022">
            <v>45114</v>
          </cell>
          <cell r="F5022">
            <v>948</v>
          </cell>
        </row>
        <row r="5023">
          <cell r="A5023">
            <v>7056</v>
          </cell>
          <cell r="B5023">
            <v>45114</v>
          </cell>
          <cell r="F5023">
            <v>948</v>
          </cell>
        </row>
        <row r="5024">
          <cell r="A5024">
            <v>7057</v>
          </cell>
          <cell r="B5024">
            <v>45114</v>
          </cell>
          <cell r="F5024">
            <v>948</v>
          </cell>
        </row>
        <row r="5025">
          <cell r="A5025">
            <v>7058</v>
          </cell>
          <cell r="B5025">
            <v>45114</v>
          </cell>
          <cell r="F5025">
            <v>948</v>
          </cell>
        </row>
        <row r="5026">
          <cell r="A5026">
            <v>7059</v>
          </cell>
          <cell r="B5026">
            <v>45114</v>
          </cell>
          <cell r="F5026">
            <v>948</v>
          </cell>
        </row>
        <row r="5027">
          <cell r="A5027">
            <v>7060</v>
          </cell>
          <cell r="B5027">
            <v>45114</v>
          </cell>
          <cell r="F5027">
            <v>948</v>
          </cell>
        </row>
        <row r="5028">
          <cell r="A5028">
            <v>7061</v>
          </cell>
          <cell r="B5028">
            <v>45114</v>
          </cell>
          <cell r="F5028">
            <v>948</v>
          </cell>
        </row>
        <row r="5029">
          <cell r="A5029">
            <v>7062</v>
          </cell>
          <cell r="B5029">
            <v>45114</v>
          </cell>
          <cell r="F5029">
            <v>948</v>
          </cell>
        </row>
        <row r="5030">
          <cell r="A5030">
            <v>7063</v>
          </cell>
          <cell r="B5030">
            <v>45114</v>
          </cell>
          <cell r="F5030">
            <v>948</v>
          </cell>
        </row>
        <row r="5031">
          <cell r="A5031">
            <v>7064</v>
          </cell>
          <cell r="B5031">
            <v>45114</v>
          </cell>
          <cell r="F5031">
            <v>948</v>
          </cell>
        </row>
        <row r="5032">
          <cell r="A5032">
            <v>7065</v>
          </cell>
          <cell r="B5032">
            <v>45114</v>
          </cell>
          <cell r="F5032">
            <v>948</v>
          </cell>
        </row>
        <row r="5033">
          <cell r="A5033">
            <v>7066</v>
          </cell>
          <cell r="B5033">
            <v>45114</v>
          </cell>
          <cell r="F5033">
            <v>948</v>
          </cell>
        </row>
        <row r="5034">
          <cell r="A5034">
            <v>7067</v>
          </cell>
          <cell r="B5034">
            <v>45114</v>
          </cell>
          <cell r="F5034">
            <v>948</v>
          </cell>
        </row>
        <row r="5035">
          <cell r="A5035">
            <v>7068</v>
          </cell>
          <cell r="B5035">
            <v>45114</v>
          </cell>
          <cell r="F5035">
            <v>948</v>
          </cell>
        </row>
        <row r="5036">
          <cell r="A5036">
            <v>7069</v>
          </cell>
          <cell r="B5036">
            <v>45114</v>
          </cell>
          <cell r="F5036">
            <v>948</v>
          </cell>
        </row>
        <row r="5037">
          <cell r="A5037">
            <v>7070</v>
          </cell>
          <cell r="B5037">
            <v>45114</v>
          </cell>
          <cell r="F5037">
            <v>948</v>
          </cell>
        </row>
        <row r="5038">
          <cell r="A5038">
            <v>7071</v>
          </cell>
          <cell r="B5038">
            <v>45114</v>
          </cell>
          <cell r="F5038">
            <v>948</v>
          </cell>
        </row>
        <row r="5039">
          <cell r="A5039">
            <v>7072</v>
          </cell>
          <cell r="B5039">
            <v>45114</v>
          </cell>
          <cell r="F5039">
            <v>948</v>
          </cell>
        </row>
        <row r="5040">
          <cell r="A5040">
            <v>7073</v>
          </cell>
          <cell r="B5040">
            <v>45114</v>
          </cell>
          <cell r="F5040">
            <v>948</v>
          </cell>
        </row>
        <row r="5041">
          <cell r="A5041">
            <v>7074</v>
          </cell>
          <cell r="B5041">
            <v>45114</v>
          </cell>
          <cell r="F5041">
            <v>948</v>
          </cell>
        </row>
        <row r="5042">
          <cell r="A5042">
            <v>7075</v>
          </cell>
          <cell r="B5042">
            <v>45114</v>
          </cell>
          <cell r="F5042">
            <v>948</v>
          </cell>
        </row>
        <row r="5043">
          <cell r="A5043">
            <v>7076</v>
          </cell>
          <cell r="B5043">
            <v>45114</v>
          </cell>
          <cell r="F5043">
            <v>948</v>
          </cell>
        </row>
        <row r="5044">
          <cell r="A5044">
            <v>7077</v>
          </cell>
          <cell r="B5044">
            <v>45114</v>
          </cell>
          <cell r="F5044">
            <v>948</v>
          </cell>
        </row>
        <row r="5045">
          <cell r="A5045">
            <v>7078</v>
          </cell>
          <cell r="B5045">
            <v>45114</v>
          </cell>
          <cell r="F5045">
            <v>948</v>
          </cell>
        </row>
        <row r="5046">
          <cell r="A5046">
            <v>7079</v>
          </cell>
          <cell r="B5046">
            <v>45114</v>
          </cell>
          <cell r="F5046">
            <v>948</v>
          </cell>
        </row>
        <row r="5047">
          <cell r="A5047">
            <v>7080</v>
          </cell>
          <cell r="B5047">
            <v>45114</v>
          </cell>
          <cell r="F5047">
            <v>948</v>
          </cell>
        </row>
        <row r="5048">
          <cell r="A5048">
            <v>7081</v>
          </cell>
          <cell r="B5048">
            <v>45114</v>
          </cell>
          <cell r="F5048">
            <v>948</v>
          </cell>
        </row>
        <row r="5049">
          <cell r="A5049">
            <v>7082</v>
          </cell>
          <cell r="B5049">
            <v>45114</v>
          </cell>
          <cell r="F5049">
            <v>948</v>
          </cell>
        </row>
        <row r="5050">
          <cell r="A5050">
            <v>7083</v>
          </cell>
          <cell r="B5050">
            <v>45114</v>
          </cell>
          <cell r="F5050">
            <v>948</v>
          </cell>
        </row>
        <row r="5051">
          <cell r="A5051">
            <v>7084</v>
          </cell>
          <cell r="B5051">
            <v>45114</v>
          </cell>
          <cell r="F5051">
            <v>948</v>
          </cell>
        </row>
        <row r="5052">
          <cell r="A5052">
            <v>7085</v>
          </cell>
          <cell r="B5052">
            <v>45114</v>
          </cell>
          <cell r="F5052">
            <v>948</v>
          </cell>
        </row>
        <row r="5053">
          <cell r="A5053">
            <v>7086</v>
          </cell>
          <cell r="B5053">
            <v>45114</v>
          </cell>
          <cell r="F5053">
            <v>948</v>
          </cell>
        </row>
        <row r="5054">
          <cell r="A5054">
            <v>7087</v>
          </cell>
          <cell r="B5054">
            <v>45114</v>
          </cell>
          <cell r="F5054">
            <v>948</v>
          </cell>
        </row>
        <row r="5055">
          <cell r="A5055">
            <v>7088</v>
          </cell>
          <cell r="B5055">
            <v>45114</v>
          </cell>
          <cell r="F5055">
            <v>948</v>
          </cell>
        </row>
        <row r="5056">
          <cell r="A5056">
            <v>7089</v>
          </cell>
          <cell r="B5056">
            <v>45114</v>
          </cell>
          <cell r="F5056">
            <v>948</v>
          </cell>
        </row>
        <row r="5057">
          <cell r="A5057">
            <v>7090</v>
          </cell>
          <cell r="B5057">
            <v>45114</v>
          </cell>
          <cell r="F5057">
            <v>948</v>
          </cell>
        </row>
        <row r="5058">
          <cell r="A5058">
            <v>7091</v>
          </cell>
          <cell r="B5058">
            <v>45114</v>
          </cell>
          <cell r="F5058">
            <v>948</v>
          </cell>
        </row>
        <row r="5059">
          <cell r="A5059">
            <v>7092</v>
          </cell>
          <cell r="B5059">
            <v>45114</v>
          </cell>
          <cell r="F5059">
            <v>948</v>
          </cell>
        </row>
        <row r="5060">
          <cell r="A5060">
            <v>7093</v>
          </cell>
          <cell r="B5060">
            <v>45114</v>
          </cell>
          <cell r="F5060">
            <v>948</v>
          </cell>
        </row>
        <row r="5061">
          <cell r="A5061">
            <v>7094</v>
          </cell>
          <cell r="B5061">
            <v>45114</v>
          </cell>
          <cell r="F5061">
            <v>948</v>
          </cell>
        </row>
        <row r="5062">
          <cell r="A5062">
            <v>7095</v>
          </cell>
          <cell r="B5062">
            <v>45114</v>
          </cell>
          <cell r="F5062">
            <v>948</v>
          </cell>
        </row>
        <row r="5063">
          <cell r="A5063">
            <v>7096</v>
          </cell>
          <cell r="B5063">
            <v>45114</v>
          </cell>
          <cell r="F5063">
            <v>948</v>
          </cell>
        </row>
        <row r="5064">
          <cell r="A5064">
            <v>7097</v>
          </cell>
          <cell r="B5064">
            <v>45114</v>
          </cell>
          <cell r="F5064">
            <v>948</v>
          </cell>
        </row>
        <row r="5065">
          <cell r="A5065">
            <v>7098</v>
          </cell>
          <cell r="B5065">
            <v>45114</v>
          </cell>
          <cell r="F5065">
            <v>948</v>
          </cell>
        </row>
        <row r="5066">
          <cell r="A5066">
            <v>7099</v>
          </cell>
          <cell r="B5066">
            <v>45114</v>
          </cell>
          <cell r="F5066">
            <v>948</v>
          </cell>
        </row>
        <row r="5067">
          <cell r="A5067">
            <v>7100</v>
          </cell>
          <cell r="B5067">
            <v>45114</v>
          </cell>
          <cell r="F5067">
            <v>948</v>
          </cell>
        </row>
        <row r="5068">
          <cell r="A5068">
            <v>7101</v>
          </cell>
          <cell r="B5068">
            <v>45114</v>
          </cell>
          <cell r="F5068">
            <v>948</v>
          </cell>
        </row>
        <row r="5069">
          <cell r="A5069">
            <v>7102</v>
          </cell>
          <cell r="B5069">
            <v>45114</v>
          </cell>
          <cell r="F5069">
            <v>948</v>
          </cell>
        </row>
        <row r="5070">
          <cell r="A5070">
            <v>7103</v>
          </cell>
          <cell r="B5070">
            <v>45114</v>
          </cell>
          <cell r="F5070">
            <v>948</v>
          </cell>
        </row>
        <row r="5071">
          <cell r="A5071">
            <v>7104</v>
          </cell>
          <cell r="B5071">
            <v>45114</v>
          </cell>
          <cell r="F5071">
            <v>948</v>
          </cell>
        </row>
        <row r="5072">
          <cell r="A5072">
            <v>7105</v>
          </cell>
          <cell r="B5072">
            <v>45114</v>
          </cell>
          <cell r="F5072">
            <v>948</v>
          </cell>
        </row>
        <row r="5073">
          <cell r="A5073">
            <v>7106</v>
          </cell>
          <cell r="B5073">
            <v>45114</v>
          </cell>
          <cell r="F5073">
            <v>948</v>
          </cell>
        </row>
        <row r="5074">
          <cell r="A5074">
            <v>7107</v>
          </cell>
          <cell r="B5074">
            <v>45114</v>
          </cell>
          <cell r="F5074">
            <v>948</v>
          </cell>
        </row>
        <row r="5075">
          <cell r="A5075">
            <v>7108</v>
          </cell>
          <cell r="B5075">
            <v>45114</v>
          </cell>
          <cell r="F5075">
            <v>948</v>
          </cell>
        </row>
        <row r="5076">
          <cell r="A5076">
            <v>7109</v>
          </cell>
          <cell r="B5076">
            <v>45114</v>
          </cell>
          <cell r="F5076">
            <v>948</v>
          </cell>
        </row>
        <row r="5077">
          <cell r="A5077">
            <v>7110</v>
          </cell>
          <cell r="B5077">
            <v>45114</v>
          </cell>
          <cell r="F5077">
            <v>948</v>
          </cell>
        </row>
        <row r="5078">
          <cell r="A5078">
            <v>7111</v>
          </cell>
          <cell r="B5078">
            <v>45114</v>
          </cell>
          <cell r="F5078">
            <v>948</v>
          </cell>
        </row>
        <row r="5079">
          <cell r="A5079">
            <v>7112</v>
          </cell>
          <cell r="B5079">
            <v>45114</v>
          </cell>
          <cell r="F5079">
            <v>948</v>
          </cell>
        </row>
        <row r="5080">
          <cell r="A5080">
            <v>7113</v>
          </cell>
          <cell r="B5080">
            <v>45114</v>
          </cell>
          <cell r="F5080">
            <v>948</v>
          </cell>
        </row>
        <row r="5081">
          <cell r="A5081">
            <v>7114</v>
          </cell>
          <cell r="B5081">
            <v>45114</v>
          </cell>
          <cell r="F5081">
            <v>948</v>
          </cell>
        </row>
        <row r="5082">
          <cell r="A5082">
            <v>7115</v>
          </cell>
          <cell r="B5082">
            <v>45114</v>
          </cell>
          <cell r="F5082">
            <v>948</v>
          </cell>
        </row>
        <row r="5083">
          <cell r="A5083">
            <v>7116</v>
          </cell>
          <cell r="B5083">
            <v>45114</v>
          </cell>
          <cell r="F5083">
            <v>948</v>
          </cell>
        </row>
        <row r="5084">
          <cell r="A5084">
            <v>7117</v>
          </cell>
          <cell r="B5084">
            <v>45114</v>
          </cell>
          <cell r="F5084">
            <v>948</v>
          </cell>
        </row>
        <row r="5085">
          <cell r="A5085">
            <v>7118</v>
          </cell>
          <cell r="B5085">
            <v>45114</v>
          </cell>
          <cell r="F5085">
            <v>948</v>
          </cell>
        </row>
        <row r="5086">
          <cell r="A5086">
            <v>7119</v>
          </cell>
          <cell r="B5086">
            <v>45114</v>
          </cell>
          <cell r="F5086">
            <v>948</v>
          </cell>
        </row>
        <row r="5087">
          <cell r="A5087">
            <v>7120</v>
          </cell>
          <cell r="B5087">
            <v>45114</v>
          </cell>
          <cell r="F5087">
            <v>948</v>
          </cell>
        </row>
        <row r="5088">
          <cell r="A5088">
            <v>7121</v>
          </cell>
          <cell r="B5088">
            <v>45114</v>
          </cell>
          <cell r="F5088">
            <v>948</v>
          </cell>
        </row>
        <row r="5089">
          <cell r="A5089">
            <v>7122</v>
          </cell>
          <cell r="B5089">
            <v>45114</v>
          </cell>
          <cell r="F5089">
            <v>948</v>
          </cell>
        </row>
        <row r="5090">
          <cell r="A5090">
            <v>7123</v>
          </cell>
          <cell r="B5090">
            <v>45114</v>
          </cell>
          <cell r="F5090">
            <v>948</v>
          </cell>
        </row>
        <row r="5091">
          <cell r="A5091">
            <v>7124</v>
          </cell>
          <cell r="B5091">
            <v>45114</v>
          </cell>
          <cell r="F5091">
            <v>948</v>
          </cell>
        </row>
        <row r="5092">
          <cell r="A5092">
            <v>7125</v>
          </cell>
          <cell r="B5092">
            <v>45114</v>
          </cell>
          <cell r="F5092">
            <v>948</v>
          </cell>
        </row>
        <row r="5093">
          <cell r="A5093">
            <v>7126</v>
          </cell>
          <cell r="B5093">
            <v>45114</v>
          </cell>
          <cell r="F5093">
            <v>948</v>
          </cell>
        </row>
        <row r="5094">
          <cell r="A5094">
            <v>7127</v>
          </cell>
          <cell r="B5094">
            <v>45114</v>
          </cell>
          <cell r="F5094">
            <v>948</v>
          </cell>
        </row>
        <row r="5095">
          <cell r="A5095">
            <v>7128</v>
          </cell>
          <cell r="B5095">
            <v>45114</v>
          </cell>
          <cell r="F5095">
            <v>948</v>
          </cell>
        </row>
        <row r="5096">
          <cell r="A5096">
            <v>7129</v>
          </cell>
          <cell r="B5096">
            <v>45114</v>
          </cell>
          <cell r="F5096">
            <v>948</v>
          </cell>
        </row>
        <row r="5097">
          <cell r="A5097">
            <v>7130</v>
          </cell>
          <cell r="B5097">
            <v>45114</v>
          </cell>
          <cell r="F5097">
            <v>948</v>
          </cell>
        </row>
        <row r="5098">
          <cell r="A5098">
            <v>7131</v>
          </cell>
          <cell r="B5098">
            <v>45114</v>
          </cell>
          <cell r="F5098">
            <v>948</v>
          </cell>
        </row>
        <row r="5099">
          <cell r="A5099">
            <v>7132</v>
          </cell>
          <cell r="B5099">
            <v>45114</v>
          </cell>
          <cell r="F5099">
            <v>948</v>
          </cell>
        </row>
        <row r="5100">
          <cell r="A5100">
            <v>7133</v>
          </cell>
          <cell r="B5100">
            <v>45114</v>
          </cell>
          <cell r="F5100">
            <v>948</v>
          </cell>
        </row>
        <row r="5101">
          <cell r="A5101">
            <v>7134</v>
          </cell>
          <cell r="B5101">
            <v>45114</v>
          </cell>
          <cell r="F5101">
            <v>948</v>
          </cell>
        </row>
        <row r="5102">
          <cell r="A5102">
            <v>7135</v>
          </cell>
          <cell r="B5102">
            <v>45114</v>
          </cell>
          <cell r="F5102">
            <v>948</v>
          </cell>
        </row>
        <row r="5103">
          <cell r="A5103">
            <v>7136</v>
          </cell>
          <cell r="B5103">
            <v>45114</v>
          </cell>
          <cell r="F5103">
            <v>948</v>
          </cell>
        </row>
        <row r="5104">
          <cell r="A5104">
            <v>7137</v>
          </cell>
          <cell r="B5104">
            <v>45114</v>
          </cell>
          <cell r="F5104">
            <v>948</v>
          </cell>
        </row>
        <row r="5105">
          <cell r="A5105">
            <v>7138</v>
          </cell>
          <cell r="B5105">
            <v>45114</v>
          </cell>
          <cell r="F5105">
            <v>948</v>
          </cell>
        </row>
        <row r="5106">
          <cell r="A5106">
            <v>7139</v>
          </cell>
          <cell r="B5106">
            <v>45114</v>
          </cell>
          <cell r="F5106">
            <v>948</v>
          </cell>
        </row>
        <row r="5107">
          <cell r="A5107">
            <v>7140</v>
          </cell>
          <cell r="B5107">
            <v>45114</v>
          </cell>
          <cell r="F5107">
            <v>948</v>
          </cell>
        </row>
        <row r="5108">
          <cell r="A5108">
            <v>7141</v>
          </cell>
          <cell r="B5108">
            <v>45114</v>
          </cell>
          <cell r="F5108">
            <v>948</v>
          </cell>
        </row>
        <row r="5109">
          <cell r="A5109">
            <v>7142</v>
          </cell>
          <cell r="B5109">
            <v>45114</v>
          </cell>
          <cell r="F5109">
            <v>948</v>
          </cell>
        </row>
        <row r="5110">
          <cell r="A5110">
            <v>7143</v>
          </cell>
          <cell r="B5110">
            <v>45114</v>
          </cell>
          <cell r="F5110">
            <v>948</v>
          </cell>
        </row>
        <row r="5111">
          <cell r="A5111">
            <v>7144</v>
          </cell>
          <cell r="B5111">
            <v>45114</v>
          </cell>
          <cell r="F5111">
            <v>948</v>
          </cell>
        </row>
        <row r="5112">
          <cell r="A5112">
            <v>7145</v>
          </cell>
          <cell r="B5112">
            <v>45114</v>
          </cell>
          <cell r="F5112">
            <v>948</v>
          </cell>
        </row>
        <row r="5113">
          <cell r="A5113">
            <v>7146</v>
          </cell>
          <cell r="B5113">
            <v>45114</v>
          </cell>
          <cell r="F5113">
            <v>948</v>
          </cell>
        </row>
        <row r="5114">
          <cell r="A5114">
            <v>7147</v>
          </cell>
          <cell r="B5114">
            <v>45114</v>
          </cell>
          <cell r="F5114">
            <v>948</v>
          </cell>
        </row>
        <row r="5115">
          <cell r="A5115">
            <v>7148</v>
          </cell>
          <cell r="B5115">
            <v>45114</v>
          </cell>
          <cell r="F5115">
            <v>948</v>
          </cell>
        </row>
        <row r="5116">
          <cell r="A5116">
            <v>7149</v>
          </cell>
          <cell r="B5116">
            <v>45114</v>
          </cell>
          <cell r="F5116">
            <v>948</v>
          </cell>
        </row>
        <row r="5117">
          <cell r="A5117">
            <v>7150</v>
          </cell>
          <cell r="B5117">
            <v>45114</v>
          </cell>
          <cell r="F5117">
            <v>948</v>
          </cell>
        </row>
        <row r="5118">
          <cell r="A5118">
            <v>7151</v>
          </cell>
          <cell r="B5118">
            <v>45114</v>
          </cell>
          <cell r="F5118">
            <v>948</v>
          </cell>
        </row>
        <row r="5119">
          <cell r="A5119">
            <v>7152</v>
          </cell>
          <cell r="B5119">
            <v>45114</v>
          </cell>
          <cell r="F5119">
            <v>948</v>
          </cell>
        </row>
        <row r="5120">
          <cell r="A5120">
            <v>7153</v>
          </cell>
          <cell r="B5120">
            <v>45114</v>
          </cell>
          <cell r="F5120">
            <v>948</v>
          </cell>
        </row>
        <row r="5121">
          <cell r="A5121">
            <v>7154</v>
          </cell>
          <cell r="B5121">
            <v>45114</v>
          </cell>
          <cell r="F5121">
            <v>948</v>
          </cell>
        </row>
        <row r="5122">
          <cell r="A5122">
            <v>7155</v>
          </cell>
          <cell r="B5122">
            <v>45114</v>
          </cell>
          <cell r="F5122">
            <v>948</v>
          </cell>
        </row>
        <row r="5123">
          <cell r="A5123">
            <v>7156</v>
          </cell>
          <cell r="B5123">
            <v>45114</v>
          </cell>
          <cell r="F5123">
            <v>948</v>
          </cell>
        </row>
        <row r="5124">
          <cell r="A5124">
            <v>7157</v>
          </cell>
          <cell r="B5124">
            <v>45114</v>
          </cell>
          <cell r="F5124">
            <v>948</v>
          </cell>
        </row>
        <row r="5125">
          <cell r="A5125">
            <v>7158</v>
          </cell>
          <cell r="B5125">
            <v>45114</v>
          </cell>
          <cell r="F5125">
            <v>948</v>
          </cell>
        </row>
        <row r="5126">
          <cell r="A5126">
            <v>7159</v>
          </cell>
          <cell r="B5126">
            <v>45114</v>
          </cell>
          <cell r="F5126">
            <v>948</v>
          </cell>
        </row>
        <row r="5127">
          <cell r="A5127">
            <v>7160</v>
          </cell>
          <cell r="B5127">
            <v>45114</v>
          </cell>
          <cell r="F5127">
            <v>948</v>
          </cell>
        </row>
        <row r="5128">
          <cell r="A5128">
            <v>7161</v>
          </cell>
          <cell r="B5128">
            <v>45114</v>
          </cell>
          <cell r="F5128">
            <v>948</v>
          </cell>
        </row>
        <row r="5129">
          <cell r="A5129">
            <v>7162</v>
          </cell>
          <cell r="B5129">
            <v>45114</v>
          </cell>
          <cell r="F5129">
            <v>948</v>
          </cell>
        </row>
        <row r="5130">
          <cell r="A5130">
            <v>7163</v>
          </cell>
          <cell r="B5130">
            <v>45114</v>
          </cell>
          <cell r="F5130">
            <v>948</v>
          </cell>
        </row>
        <row r="5131">
          <cell r="A5131">
            <v>7164</v>
          </cell>
          <cell r="B5131">
            <v>45114</v>
          </cell>
          <cell r="F5131">
            <v>948</v>
          </cell>
        </row>
        <row r="5132">
          <cell r="A5132">
            <v>7165</v>
          </cell>
          <cell r="B5132">
            <v>45114</v>
          </cell>
          <cell r="F5132">
            <v>948</v>
          </cell>
        </row>
        <row r="5133">
          <cell r="A5133">
            <v>7166</v>
          </cell>
          <cell r="B5133">
            <v>45114</v>
          </cell>
          <cell r="F5133">
            <v>948</v>
          </cell>
        </row>
        <row r="5134">
          <cell r="A5134">
            <v>7167</v>
          </cell>
          <cell r="B5134">
            <v>45114</v>
          </cell>
          <cell r="F5134">
            <v>948</v>
          </cell>
        </row>
        <row r="5135">
          <cell r="A5135">
            <v>7168</v>
          </cell>
          <cell r="B5135">
            <v>45114</v>
          </cell>
          <cell r="F5135">
            <v>948</v>
          </cell>
        </row>
        <row r="5136">
          <cell r="A5136">
            <v>7169</v>
          </cell>
          <cell r="B5136">
            <v>45114</v>
          </cell>
          <cell r="F5136">
            <v>948</v>
          </cell>
        </row>
        <row r="5137">
          <cell r="A5137">
            <v>7170</v>
          </cell>
          <cell r="B5137">
            <v>45114</v>
          </cell>
          <cell r="F5137">
            <v>948</v>
          </cell>
        </row>
        <row r="5138">
          <cell r="A5138">
            <v>7171</v>
          </cell>
          <cell r="B5138">
            <v>45114</v>
          </cell>
          <cell r="F5138">
            <v>948</v>
          </cell>
        </row>
        <row r="5139">
          <cell r="A5139">
            <v>7172</v>
          </cell>
          <cell r="B5139">
            <v>45114</v>
          </cell>
          <cell r="F5139">
            <v>948</v>
          </cell>
        </row>
        <row r="5140">
          <cell r="A5140">
            <v>7173</v>
          </cell>
          <cell r="B5140">
            <v>45114</v>
          </cell>
          <cell r="F5140">
            <v>948</v>
          </cell>
        </row>
        <row r="5141">
          <cell r="A5141">
            <v>7174</v>
          </cell>
          <cell r="B5141">
            <v>45114</v>
          </cell>
          <cell r="F5141">
            <v>948</v>
          </cell>
        </row>
        <row r="5142">
          <cell r="A5142">
            <v>7175</v>
          </cell>
          <cell r="B5142">
            <v>45114</v>
          </cell>
          <cell r="F5142">
            <v>948</v>
          </cell>
        </row>
        <row r="5143">
          <cell r="A5143">
            <v>7176</v>
          </cell>
          <cell r="B5143">
            <v>45114</v>
          </cell>
          <cell r="F5143">
            <v>948</v>
          </cell>
        </row>
        <row r="5144">
          <cell r="A5144">
            <v>7177</v>
          </cell>
          <cell r="B5144">
            <v>45114</v>
          </cell>
          <cell r="F5144">
            <v>948</v>
          </cell>
        </row>
        <row r="5145">
          <cell r="A5145">
            <v>7178</v>
          </cell>
          <cell r="B5145">
            <v>45114</v>
          </cell>
          <cell r="F5145">
            <v>948</v>
          </cell>
        </row>
        <row r="5146">
          <cell r="A5146">
            <v>7179</v>
          </cell>
          <cell r="B5146">
            <v>45114</v>
          </cell>
          <cell r="F5146">
            <v>948</v>
          </cell>
        </row>
        <row r="5147">
          <cell r="A5147">
            <v>7180</v>
          </cell>
          <cell r="B5147">
            <v>45114</v>
          </cell>
          <cell r="F5147">
            <v>948</v>
          </cell>
        </row>
        <row r="5148">
          <cell r="A5148">
            <v>7181</v>
          </cell>
          <cell r="B5148">
            <v>45114</v>
          </cell>
          <cell r="F5148">
            <v>948</v>
          </cell>
        </row>
        <row r="5149">
          <cell r="A5149">
            <v>7182</v>
          </cell>
          <cell r="B5149">
            <v>45114</v>
          </cell>
          <cell r="F5149">
            <v>948</v>
          </cell>
        </row>
        <row r="5150">
          <cell r="A5150">
            <v>7183</v>
          </cell>
          <cell r="B5150">
            <v>45114</v>
          </cell>
          <cell r="F5150">
            <v>948</v>
          </cell>
        </row>
        <row r="5151">
          <cell r="A5151">
            <v>7184</v>
          </cell>
          <cell r="B5151">
            <v>45114</v>
          </cell>
          <cell r="F5151">
            <v>948</v>
          </cell>
        </row>
        <row r="5152">
          <cell r="A5152">
            <v>7185</v>
          </cell>
          <cell r="B5152">
            <v>45114</v>
          </cell>
          <cell r="F5152">
            <v>948</v>
          </cell>
        </row>
        <row r="5153">
          <cell r="A5153">
            <v>7186</v>
          </cell>
          <cell r="B5153">
            <v>45114</v>
          </cell>
          <cell r="F5153">
            <v>948</v>
          </cell>
        </row>
        <row r="5154">
          <cell r="A5154">
            <v>7187</v>
          </cell>
          <cell r="B5154">
            <v>45114</v>
          </cell>
          <cell r="F5154">
            <v>948</v>
          </cell>
        </row>
        <row r="5155">
          <cell r="A5155">
            <v>7188</v>
          </cell>
          <cell r="B5155">
            <v>45114</v>
          </cell>
          <cell r="F5155">
            <v>948</v>
          </cell>
        </row>
        <row r="5156">
          <cell r="A5156">
            <v>7189</v>
          </cell>
          <cell r="B5156">
            <v>45114</v>
          </cell>
          <cell r="F5156">
            <v>948</v>
          </cell>
        </row>
        <row r="5157">
          <cell r="A5157">
            <v>7190</v>
          </cell>
          <cell r="B5157">
            <v>45114</v>
          </cell>
          <cell r="F5157">
            <v>948</v>
          </cell>
        </row>
        <row r="5158">
          <cell r="A5158">
            <v>7191</v>
          </cell>
          <cell r="B5158">
            <v>45114</v>
          </cell>
          <cell r="F5158">
            <v>948</v>
          </cell>
        </row>
        <row r="5159">
          <cell r="A5159">
            <v>7192</v>
          </cell>
          <cell r="B5159">
            <v>45114</v>
          </cell>
          <cell r="F5159">
            <v>948</v>
          </cell>
        </row>
        <row r="5160">
          <cell r="A5160">
            <v>7193</v>
          </cell>
          <cell r="B5160">
            <v>45114</v>
          </cell>
          <cell r="F5160">
            <v>948</v>
          </cell>
        </row>
        <row r="5161">
          <cell r="A5161">
            <v>7194</v>
          </cell>
          <cell r="B5161">
            <v>45114</v>
          </cell>
          <cell r="F5161">
            <v>948</v>
          </cell>
        </row>
        <row r="5162">
          <cell r="A5162">
            <v>7195</v>
          </cell>
          <cell r="B5162">
            <v>45114</v>
          </cell>
          <cell r="F5162">
            <v>948</v>
          </cell>
        </row>
        <row r="5163">
          <cell r="A5163">
            <v>7196</v>
          </cell>
          <cell r="B5163">
            <v>45114</v>
          </cell>
          <cell r="F5163">
            <v>948</v>
          </cell>
        </row>
        <row r="5164">
          <cell r="A5164">
            <v>7197</v>
          </cell>
          <cell r="B5164">
            <v>45114</v>
          </cell>
          <cell r="F5164">
            <v>948</v>
          </cell>
        </row>
        <row r="5165">
          <cell r="A5165">
            <v>7198</v>
          </cell>
          <cell r="B5165">
            <v>45114</v>
          </cell>
          <cell r="F5165">
            <v>948</v>
          </cell>
        </row>
        <row r="5166">
          <cell r="A5166">
            <v>7199</v>
          </cell>
          <cell r="B5166">
            <v>45114</v>
          </cell>
          <cell r="F5166">
            <v>948</v>
          </cell>
        </row>
        <row r="5167">
          <cell r="A5167">
            <v>7200</v>
          </cell>
          <cell r="B5167">
            <v>45114</v>
          </cell>
          <cell r="F5167">
            <v>948</v>
          </cell>
        </row>
        <row r="5168">
          <cell r="A5168">
            <v>7201</v>
          </cell>
          <cell r="B5168">
            <v>45114</v>
          </cell>
          <cell r="F5168">
            <v>948</v>
          </cell>
        </row>
        <row r="5169">
          <cell r="A5169">
            <v>7202</v>
          </cell>
          <cell r="B5169">
            <v>45114</v>
          </cell>
          <cell r="F5169">
            <v>948</v>
          </cell>
        </row>
        <row r="5170">
          <cell r="A5170">
            <v>7203</v>
          </cell>
          <cell r="B5170">
            <v>45114</v>
          </cell>
          <cell r="F5170">
            <v>948</v>
          </cell>
        </row>
        <row r="5171">
          <cell r="A5171">
            <v>7204</v>
          </cell>
          <cell r="B5171">
            <v>45114</v>
          </cell>
          <cell r="F5171">
            <v>948</v>
          </cell>
        </row>
        <row r="5172">
          <cell r="A5172">
            <v>7205</v>
          </cell>
          <cell r="B5172">
            <v>45114</v>
          </cell>
          <cell r="F5172">
            <v>948</v>
          </cell>
        </row>
        <row r="5173">
          <cell r="A5173">
            <v>7206</v>
          </cell>
          <cell r="B5173">
            <v>45114</v>
          </cell>
          <cell r="F5173">
            <v>948</v>
          </cell>
        </row>
        <row r="5174">
          <cell r="A5174">
            <v>7207</v>
          </cell>
          <cell r="B5174">
            <v>45114</v>
          </cell>
          <cell r="F5174">
            <v>948</v>
          </cell>
        </row>
        <row r="5175">
          <cell r="A5175">
            <v>7208</v>
          </cell>
          <cell r="B5175">
            <v>45114</v>
          </cell>
          <cell r="F5175">
            <v>948</v>
          </cell>
        </row>
        <row r="5176">
          <cell r="A5176">
            <v>7209</v>
          </cell>
          <cell r="B5176">
            <v>45114</v>
          </cell>
          <cell r="F5176">
            <v>948</v>
          </cell>
        </row>
        <row r="5177">
          <cell r="A5177">
            <v>7210</v>
          </cell>
          <cell r="B5177">
            <v>45114</v>
          </cell>
          <cell r="F5177">
            <v>948</v>
          </cell>
        </row>
        <row r="5178">
          <cell r="A5178">
            <v>7211</v>
          </cell>
          <cell r="B5178">
            <v>45114</v>
          </cell>
          <cell r="F5178">
            <v>948</v>
          </cell>
        </row>
        <row r="5179">
          <cell r="A5179">
            <v>7212</v>
          </cell>
          <cell r="B5179">
            <v>45114</v>
          </cell>
          <cell r="F5179">
            <v>948</v>
          </cell>
        </row>
        <row r="5180">
          <cell r="A5180">
            <v>7213</v>
          </cell>
          <cell r="B5180">
            <v>45114</v>
          </cell>
          <cell r="F5180">
            <v>948</v>
          </cell>
        </row>
        <row r="5181">
          <cell r="A5181">
            <v>7214</v>
          </cell>
          <cell r="B5181">
            <v>45114</v>
          </cell>
          <cell r="F5181">
            <v>948</v>
          </cell>
        </row>
        <row r="5182">
          <cell r="A5182">
            <v>7215</v>
          </cell>
          <cell r="B5182">
            <v>45114</v>
          </cell>
          <cell r="F5182">
            <v>948</v>
          </cell>
        </row>
        <row r="5183">
          <cell r="A5183">
            <v>7216</v>
          </cell>
          <cell r="B5183">
            <v>45114</v>
          </cell>
          <cell r="F5183">
            <v>948</v>
          </cell>
        </row>
        <row r="5184">
          <cell r="A5184">
            <v>7217</v>
          </cell>
          <cell r="B5184">
            <v>45114</v>
          </cell>
          <cell r="F5184">
            <v>948</v>
          </cell>
        </row>
        <row r="5185">
          <cell r="A5185">
            <v>7218</v>
          </cell>
          <cell r="B5185">
            <v>45114</v>
          </cell>
          <cell r="F5185">
            <v>948</v>
          </cell>
        </row>
        <row r="5186">
          <cell r="A5186">
            <v>7219</v>
          </cell>
          <cell r="B5186">
            <v>45114</v>
          </cell>
          <cell r="F5186">
            <v>948</v>
          </cell>
        </row>
        <row r="5187">
          <cell r="A5187">
            <v>7220</v>
          </cell>
          <cell r="B5187">
            <v>45114</v>
          </cell>
          <cell r="F5187">
            <v>948</v>
          </cell>
        </row>
        <row r="5188">
          <cell r="A5188">
            <v>7221</v>
          </cell>
          <cell r="B5188">
            <v>45114</v>
          </cell>
          <cell r="F5188">
            <v>948</v>
          </cell>
        </row>
        <row r="5189">
          <cell r="A5189">
            <v>7222</v>
          </cell>
          <cell r="B5189">
            <v>45114</v>
          </cell>
          <cell r="F5189">
            <v>948</v>
          </cell>
        </row>
        <row r="5190">
          <cell r="A5190">
            <v>7223</v>
          </cell>
          <cell r="B5190">
            <v>45114</v>
          </cell>
          <cell r="F5190">
            <v>948</v>
          </cell>
        </row>
        <row r="5191">
          <cell r="A5191">
            <v>7224</v>
          </cell>
          <cell r="B5191">
            <v>45114</v>
          </cell>
          <cell r="F5191">
            <v>948</v>
          </cell>
        </row>
        <row r="5192">
          <cell r="A5192">
            <v>7225</v>
          </cell>
          <cell r="B5192">
            <v>45114</v>
          </cell>
          <cell r="F5192">
            <v>948</v>
          </cell>
        </row>
        <row r="5193">
          <cell r="A5193">
            <v>7226</v>
          </cell>
          <cell r="B5193">
            <v>45114</v>
          </cell>
          <cell r="F5193">
            <v>948</v>
          </cell>
        </row>
        <row r="5194">
          <cell r="A5194">
            <v>7227</v>
          </cell>
          <cell r="B5194">
            <v>45114</v>
          </cell>
          <cell r="F5194">
            <v>948</v>
          </cell>
        </row>
        <row r="5195">
          <cell r="A5195">
            <v>7228</v>
          </cell>
          <cell r="B5195">
            <v>45114</v>
          </cell>
          <cell r="F5195">
            <v>948</v>
          </cell>
        </row>
        <row r="5196">
          <cell r="A5196">
            <v>7229</v>
          </cell>
          <cell r="B5196">
            <v>45114</v>
          </cell>
          <cell r="F5196">
            <v>948</v>
          </cell>
        </row>
        <row r="5197">
          <cell r="A5197">
            <v>7230</v>
          </cell>
          <cell r="B5197">
            <v>45114</v>
          </cell>
          <cell r="F5197">
            <v>948</v>
          </cell>
        </row>
        <row r="5198">
          <cell r="A5198">
            <v>7231</v>
          </cell>
          <cell r="B5198">
            <v>45114</v>
          </cell>
          <cell r="F5198">
            <v>948</v>
          </cell>
        </row>
        <row r="5199">
          <cell r="A5199">
            <v>7232</v>
          </cell>
          <cell r="B5199">
            <v>45114</v>
          </cell>
          <cell r="F5199">
            <v>948</v>
          </cell>
        </row>
        <row r="5200">
          <cell r="A5200">
            <v>7233</v>
          </cell>
          <cell r="B5200">
            <v>45114</v>
          </cell>
          <cell r="F5200">
            <v>948</v>
          </cell>
        </row>
        <row r="5201">
          <cell r="A5201">
            <v>7234</v>
          </cell>
          <cell r="B5201">
            <v>45114</v>
          </cell>
          <cell r="F5201">
            <v>948</v>
          </cell>
        </row>
        <row r="5202">
          <cell r="A5202">
            <v>7235</v>
          </cell>
          <cell r="B5202">
            <v>45114</v>
          </cell>
          <cell r="F5202">
            <v>948</v>
          </cell>
        </row>
        <row r="5203">
          <cell r="A5203">
            <v>7236</v>
          </cell>
          <cell r="B5203">
            <v>45114</v>
          </cell>
          <cell r="F5203">
            <v>948</v>
          </cell>
        </row>
        <row r="5204">
          <cell r="A5204">
            <v>7237</v>
          </cell>
          <cell r="B5204">
            <v>45114</v>
          </cell>
          <cell r="F5204">
            <v>948</v>
          </cell>
        </row>
        <row r="5205">
          <cell r="A5205">
            <v>7238</v>
          </cell>
          <cell r="B5205">
            <v>45114</v>
          </cell>
          <cell r="F5205">
            <v>948</v>
          </cell>
        </row>
        <row r="5206">
          <cell r="A5206">
            <v>7239</v>
          </cell>
          <cell r="B5206">
            <v>45114</v>
          </cell>
          <cell r="F5206">
            <v>948</v>
          </cell>
        </row>
        <row r="5207">
          <cell r="A5207">
            <v>7240</v>
          </cell>
          <cell r="B5207">
            <v>45114</v>
          </cell>
          <cell r="F5207">
            <v>948</v>
          </cell>
        </row>
        <row r="5208">
          <cell r="A5208">
            <v>7241</v>
          </cell>
          <cell r="B5208">
            <v>45114</v>
          </cell>
          <cell r="F5208">
            <v>948</v>
          </cell>
        </row>
        <row r="5209">
          <cell r="A5209">
            <v>7242</v>
          </cell>
          <cell r="B5209">
            <v>45114</v>
          </cell>
          <cell r="F5209">
            <v>948</v>
          </cell>
        </row>
        <row r="5210">
          <cell r="A5210">
            <v>7243</v>
          </cell>
          <cell r="B5210">
            <v>45114</v>
          </cell>
          <cell r="F5210">
            <v>948</v>
          </cell>
        </row>
        <row r="5211">
          <cell r="A5211">
            <v>7244</v>
          </cell>
          <cell r="B5211">
            <v>45114</v>
          </cell>
          <cell r="F5211">
            <v>948</v>
          </cell>
        </row>
        <row r="5212">
          <cell r="A5212">
            <v>7245</v>
          </cell>
          <cell r="B5212">
            <v>45114</v>
          </cell>
          <cell r="F5212">
            <v>948</v>
          </cell>
        </row>
        <row r="5213">
          <cell r="A5213">
            <v>7246</v>
          </cell>
          <cell r="B5213">
            <v>45114</v>
          </cell>
          <cell r="F5213">
            <v>948</v>
          </cell>
        </row>
        <row r="5214">
          <cell r="A5214">
            <v>7247</v>
          </cell>
          <cell r="B5214">
            <v>45114</v>
          </cell>
          <cell r="F5214">
            <v>948</v>
          </cell>
        </row>
        <row r="5215">
          <cell r="A5215">
            <v>7248</v>
          </cell>
          <cell r="B5215">
            <v>45114</v>
          </cell>
          <cell r="F5215">
            <v>948</v>
          </cell>
        </row>
        <row r="5216">
          <cell r="A5216">
            <v>7249</v>
          </cell>
          <cell r="B5216">
            <v>45114</v>
          </cell>
          <cell r="F5216">
            <v>948</v>
          </cell>
        </row>
        <row r="5217">
          <cell r="A5217">
            <v>7250</v>
          </cell>
          <cell r="B5217">
            <v>45114</v>
          </cell>
          <cell r="F5217">
            <v>948</v>
          </cell>
        </row>
        <row r="5218">
          <cell r="A5218">
            <v>7251</v>
          </cell>
          <cell r="B5218">
            <v>45114</v>
          </cell>
          <cell r="F5218">
            <v>948</v>
          </cell>
        </row>
        <row r="5219">
          <cell r="A5219">
            <v>7252</v>
          </cell>
          <cell r="B5219">
            <v>45114</v>
          </cell>
          <cell r="F5219">
            <v>948</v>
          </cell>
        </row>
        <row r="5220">
          <cell r="A5220">
            <v>7253</v>
          </cell>
          <cell r="B5220">
            <v>45114</v>
          </cell>
          <cell r="F5220">
            <v>948</v>
          </cell>
        </row>
        <row r="5221">
          <cell r="A5221">
            <v>7254</v>
          </cell>
          <cell r="B5221">
            <v>45114</v>
          </cell>
          <cell r="F5221">
            <v>948</v>
          </cell>
        </row>
        <row r="5222">
          <cell r="A5222">
            <v>7255</v>
          </cell>
          <cell r="B5222">
            <v>45114</v>
          </cell>
          <cell r="F5222">
            <v>948</v>
          </cell>
        </row>
        <row r="5223">
          <cell r="A5223">
            <v>7256</v>
          </cell>
          <cell r="B5223">
            <v>45114</v>
          </cell>
          <cell r="F5223">
            <v>948</v>
          </cell>
        </row>
        <row r="5224">
          <cell r="A5224">
            <v>7257</v>
          </cell>
          <cell r="B5224">
            <v>45114</v>
          </cell>
          <cell r="F5224">
            <v>948</v>
          </cell>
        </row>
        <row r="5225">
          <cell r="A5225">
            <v>7258</v>
          </cell>
          <cell r="B5225">
            <v>45114</v>
          </cell>
          <cell r="F5225">
            <v>948</v>
          </cell>
        </row>
        <row r="5226">
          <cell r="A5226">
            <v>7259</v>
          </cell>
          <cell r="B5226">
            <v>45114</v>
          </cell>
          <cell r="F5226">
            <v>948</v>
          </cell>
        </row>
        <row r="5227">
          <cell r="A5227">
            <v>7260</v>
          </cell>
          <cell r="B5227">
            <v>45114</v>
          </cell>
          <cell r="F5227">
            <v>948</v>
          </cell>
        </row>
        <row r="5228">
          <cell r="A5228">
            <v>7261</v>
          </cell>
          <cell r="B5228">
            <v>45114</v>
          </cell>
          <cell r="F5228">
            <v>948</v>
          </cell>
        </row>
        <row r="5229">
          <cell r="A5229">
            <v>7262</v>
          </cell>
          <cell r="B5229">
            <v>45114</v>
          </cell>
          <cell r="F5229">
            <v>948</v>
          </cell>
        </row>
        <row r="5230">
          <cell r="A5230">
            <v>7263</v>
          </cell>
          <cell r="B5230">
            <v>45114</v>
          </cell>
          <cell r="F5230">
            <v>948</v>
          </cell>
        </row>
        <row r="5231">
          <cell r="A5231">
            <v>7264</v>
          </cell>
          <cell r="B5231">
            <v>45114</v>
          </cell>
          <cell r="F5231">
            <v>948</v>
          </cell>
        </row>
        <row r="5232">
          <cell r="A5232">
            <v>7265</v>
          </cell>
          <cell r="B5232">
            <v>45114</v>
          </cell>
          <cell r="F5232">
            <v>948</v>
          </cell>
        </row>
        <row r="5233">
          <cell r="A5233">
            <v>7266</v>
          </cell>
          <cell r="B5233">
            <v>45114</v>
          </cell>
          <cell r="F5233">
            <v>948</v>
          </cell>
        </row>
        <row r="5234">
          <cell r="A5234">
            <v>7267</v>
          </cell>
          <cell r="B5234">
            <v>45114</v>
          </cell>
          <cell r="F5234">
            <v>948</v>
          </cell>
        </row>
        <row r="5235">
          <cell r="A5235">
            <v>7268</v>
          </cell>
          <cell r="B5235">
            <v>45114</v>
          </cell>
          <cell r="F5235">
            <v>948</v>
          </cell>
        </row>
        <row r="5236">
          <cell r="A5236">
            <v>7269</v>
          </cell>
          <cell r="B5236">
            <v>45114</v>
          </cell>
          <cell r="F5236">
            <v>948</v>
          </cell>
        </row>
        <row r="5237">
          <cell r="A5237">
            <v>7270</v>
          </cell>
          <cell r="B5237">
            <v>45114</v>
          </cell>
          <cell r="F5237">
            <v>948</v>
          </cell>
        </row>
        <row r="5238">
          <cell r="A5238">
            <v>7271</v>
          </cell>
          <cell r="B5238">
            <v>45114</v>
          </cell>
          <cell r="F5238">
            <v>948</v>
          </cell>
        </row>
        <row r="5239">
          <cell r="A5239">
            <v>7272</v>
          </cell>
          <cell r="B5239">
            <v>45114</v>
          </cell>
          <cell r="F5239">
            <v>948</v>
          </cell>
        </row>
        <row r="5240">
          <cell r="A5240">
            <v>7273</v>
          </cell>
          <cell r="B5240">
            <v>45114</v>
          </cell>
          <cell r="F5240">
            <v>948</v>
          </cell>
        </row>
        <row r="5241">
          <cell r="A5241">
            <v>7274</v>
          </cell>
          <cell r="B5241">
            <v>45114</v>
          </cell>
          <cell r="F5241">
            <v>948</v>
          </cell>
        </row>
        <row r="5242">
          <cell r="A5242">
            <v>7275</v>
          </cell>
          <cell r="B5242">
            <v>45114</v>
          </cell>
          <cell r="F5242">
            <v>948</v>
          </cell>
        </row>
        <row r="5243">
          <cell r="A5243">
            <v>7276</v>
          </cell>
          <cell r="B5243">
            <v>45114</v>
          </cell>
          <cell r="F5243">
            <v>948</v>
          </cell>
        </row>
        <row r="5244">
          <cell r="A5244">
            <v>7277</v>
          </cell>
          <cell r="B5244">
            <v>45114</v>
          </cell>
          <cell r="F5244">
            <v>948</v>
          </cell>
        </row>
        <row r="5245">
          <cell r="A5245">
            <v>7278</v>
          </cell>
          <cell r="B5245">
            <v>45114</v>
          </cell>
          <cell r="F5245">
            <v>948</v>
          </cell>
        </row>
        <row r="5246">
          <cell r="A5246">
            <v>7279</v>
          </cell>
          <cell r="B5246">
            <v>45114</v>
          </cell>
          <cell r="F5246">
            <v>948</v>
          </cell>
        </row>
        <row r="5247">
          <cell r="A5247">
            <v>7280</v>
          </cell>
          <cell r="B5247">
            <v>45114</v>
          </cell>
          <cell r="F5247">
            <v>948</v>
          </cell>
        </row>
        <row r="5248">
          <cell r="A5248">
            <v>7281</v>
          </cell>
          <cell r="B5248">
            <v>45114</v>
          </cell>
          <cell r="F5248">
            <v>948</v>
          </cell>
        </row>
        <row r="5249">
          <cell r="A5249">
            <v>7282</v>
          </cell>
          <cell r="B5249">
            <v>45114</v>
          </cell>
          <cell r="F5249">
            <v>948</v>
          </cell>
        </row>
        <row r="5250">
          <cell r="A5250">
            <v>7283</v>
          </cell>
          <cell r="B5250">
            <v>45114</v>
          </cell>
          <cell r="F5250">
            <v>948</v>
          </cell>
        </row>
        <row r="5251">
          <cell r="A5251">
            <v>7284</v>
          </cell>
          <cell r="B5251">
            <v>45114</v>
          </cell>
          <cell r="F5251">
            <v>948</v>
          </cell>
        </row>
        <row r="5252">
          <cell r="A5252">
            <v>7285</v>
          </cell>
          <cell r="B5252">
            <v>45114</v>
          </cell>
          <cell r="F5252">
            <v>948</v>
          </cell>
        </row>
        <row r="5253">
          <cell r="A5253">
            <v>7286</v>
          </cell>
          <cell r="B5253">
            <v>45114</v>
          </cell>
          <cell r="F5253">
            <v>948</v>
          </cell>
        </row>
        <row r="5254">
          <cell r="A5254">
            <v>7287</v>
          </cell>
          <cell r="B5254">
            <v>45114</v>
          </cell>
          <cell r="F5254">
            <v>948</v>
          </cell>
        </row>
        <row r="5255">
          <cell r="A5255">
            <v>7288</v>
          </cell>
          <cell r="B5255">
            <v>45114</v>
          </cell>
          <cell r="F5255">
            <v>948</v>
          </cell>
        </row>
        <row r="5256">
          <cell r="A5256">
            <v>7289</v>
          </cell>
          <cell r="B5256">
            <v>45114</v>
          </cell>
          <cell r="F5256">
            <v>948</v>
          </cell>
        </row>
        <row r="5257">
          <cell r="A5257">
            <v>7290</v>
          </cell>
          <cell r="B5257">
            <v>45114</v>
          </cell>
          <cell r="F5257">
            <v>948</v>
          </cell>
        </row>
        <row r="5258">
          <cell r="A5258">
            <v>7291</v>
          </cell>
          <cell r="B5258">
            <v>45114</v>
          </cell>
          <cell r="F5258">
            <v>948</v>
          </cell>
        </row>
        <row r="5259">
          <cell r="A5259">
            <v>7292</v>
          </cell>
          <cell r="B5259">
            <v>45114</v>
          </cell>
          <cell r="F5259">
            <v>948</v>
          </cell>
        </row>
        <row r="5260">
          <cell r="A5260">
            <v>7293</v>
          </cell>
          <cell r="B5260">
            <v>45114</v>
          </cell>
          <cell r="F5260">
            <v>948</v>
          </cell>
        </row>
        <row r="5261">
          <cell r="A5261">
            <v>7294</v>
          </cell>
          <cell r="B5261">
            <v>45114</v>
          </cell>
          <cell r="F5261">
            <v>948</v>
          </cell>
        </row>
        <row r="5262">
          <cell r="A5262">
            <v>7295</v>
          </cell>
          <cell r="B5262">
            <v>45114</v>
          </cell>
          <cell r="F5262">
            <v>948</v>
          </cell>
        </row>
        <row r="5263">
          <cell r="A5263">
            <v>7296</v>
          </cell>
          <cell r="B5263">
            <v>45114</v>
          </cell>
          <cell r="F5263">
            <v>948</v>
          </cell>
        </row>
        <row r="5264">
          <cell r="A5264">
            <v>7297</v>
          </cell>
          <cell r="B5264">
            <v>45114</v>
          </cell>
          <cell r="F5264">
            <v>948</v>
          </cell>
        </row>
        <row r="5265">
          <cell r="A5265">
            <v>7298</v>
          </cell>
          <cell r="B5265">
            <v>45114</v>
          </cell>
          <cell r="F5265">
            <v>948</v>
          </cell>
        </row>
        <row r="5266">
          <cell r="A5266">
            <v>7299</v>
          </cell>
          <cell r="B5266">
            <v>45114</v>
          </cell>
          <cell r="F5266">
            <v>948</v>
          </cell>
        </row>
        <row r="5267">
          <cell r="A5267">
            <v>7300</v>
          </cell>
          <cell r="B5267">
            <v>45114</v>
          </cell>
          <cell r="F5267">
            <v>948</v>
          </cell>
        </row>
        <row r="5268">
          <cell r="A5268">
            <v>7301</v>
          </cell>
          <cell r="B5268">
            <v>45114</v>
          </cell>
          <cell r="F5268">
            <v>948</v>
          </cell>
        </row>
        <row r="5269">
          <cell r="A5269">
            <v>7302</v>
          </cell>
          <cell r="B5269">
            <v>45114</v>
          </cell>
          <cell r="F5269">
            <v>948</v>
          </cell>
        </row>
        <row r="5270">
          <cell r="A5270">
            <v>7303</v>
          </cell>
          <cell r="B5270">
            <v>45114</v>
          </cell>
          <cell r="F5270">
            <v>948</v>
          </cell>
        </row>
        <row r="5271">
          <cell r="A5271">
            <v>7304</v>
          </cell>
          <cell r="B5271">
            <v>45114</v>
          </cell>
          <cell r="F5271">
            <v>948</v>
          </cell>
        </row>
        <row r="5272">
          <cell r="A5272">
            <v>7305</v>
          </cell>
          <cell r="B5272">
            <v>45114</v>
          </cell>
          <cell r="F5272">
            <v>948</v>
          </cell>
        </row>
        <row r="5273">
          <cell r="A5273">
            <v>7306</v>
          </cell>
          <cell r="B5273">
            <v>45114</v>
          </cell>
          <cell r="F5273">
            <v>948</v>
          </cell>
        </row>
        <row r="5274">
          <cell r="A5274">
            <v>7307</v>
          </cell>
          <cell r="B5274">
            <v>45114</v>
          </cell>
          <cell r="F5274">
            <v>948</v>
          </cell>
        </row>
        <row r="5275">
          <cell r="A5275">
            <v>7308</v>
          </cell>
          <cell r="B5275">
            <v>45114</v>
          </cell>
          <cell r="F5275">
            <v>948</v>
          </cell>
        </row>
        <row r="5276">
          <cell r="A5276">
            <v>7309</v>
          </cell>
          <cell r="B5276">
            <v>45114</v>
          </cell>
          <cell r="F5276">
            <v>948</v>
          </cell>
        </row>
        <row r="5277">
          <cell r="A5277">
            <v>7310</v>
          </cell>
          <cell r="B5277">
            <v>45114</v>
          </cell>
          <cell r="F5277">
            <v>948</v>
          </cell>
        </row>
        <row r="5278">
          <cell r="A5278">
            <v>7311</v>
          </cell>
          <cell r="B5278">
            <v>45114</v>
          </cell>
          <cell r="F5278">
            <v>948</v>
          </cell>
        </row>
        <row r="5279">
          <cell r="A5279">
            <v>7312</v>
          </cell>
          <cell r="B5279">
            <v>45114</v>
          </cell>
          <cell r="F5279">
            <v>948</v>
          </cell>
        </row>
        <row r="5280">
          <cell r="A5280">
            <v>7313</v>
          </cell>
          <cell r="B5280">
            <v>45114</v>
          </cell>
          <cell r="F5280">
            <v>948</v>
          </cell>
        </row>
        <row r="5281">
          <cell r="A5281">
            <v>7314</v>
          </cell>
          <cell r="B5281">
            <v>45114</v>
          </cell>
          <cell r="F5281">
            <v>948</v>
          </cell>
        </row>
        <row r="5282">
          <cell r="A5282">
            <v>7315</v>
          </cell>
          <cell r="B5282">
            <v>45114</v>
          </cell>
          <cell r="F5282">
            <v>948</v>
          </cell>
        </row>
        <row r="5283">
          <cell r="A5283">
            <v>7316</v>
          </cell>
          <cell r="B5283">
            <v>45114</v>
          </cell>
          <cell r="F5283">
            <v>948</v>
          </cell>
        </row>
        <row r="5284">
          <cell r="A5284">
            <v>7317</v>
          </cell>
          <cell r="B5284">
            <v>45114</v>
          </cell>
          <cell r="F5284">
            <v>948</v>
          </cell>
        </row>
        <row r="5285">
          <cell r="A5285">
            <v>7318</v>
          </cell>
          <cell r="B5285">
            <v>45114</v>
          </cell>
          <cell r="F5285">
            <v>948</v>
          </cell>
        </row>
        <row r="5286">
          <cell r="A5286">
            <v>7319</v>
          </cell>
          <cell r="B5286">
            <v>45114</v>
          </cell>
          <cell r="F5286">
            <v>948</v>
          </cell>
        </row>
        <row r="5287">
          <cell r="A5287">
            <v>7320</v>
          </cell>
          <cell r="B5287">
            <v>45114</v>
          </cell>
          <cell r="F5287">
            <v>948</v>
          </cell>
        </row>
        <row r="5288">
          <cell r="A5288">
            <v>7321</v>
          </cell>
          <cell r="B5288">
            <v>45114</v>
          </cell>
          <cell r="F5288">
            <v>948</v>
          </cell>
        </row>
        <row r="5289">
          <cell r="A5289">
            <v>7322</v>
          </cell>
          <cell r="B5289">
            <v>45114</v>
          </cell>
          <cell r="F5289">
            <v>948</v>
          </cell>
        </row>
        <row r="5290">
          <cell r="A5290">
            <v>7323</v>
          </cell>
          <cell r="B5290">
            <v>45114</v>
          </cell>
          <cell r="F5290">
            <v>948</v>
          </cell>
        </row>
        <row r="5291">
          <cell r="A5291">
            <v>7324</v>
          </cell>
          <cell r="B5291">
            <v>45114</v>
          </cell>
          <cell r="F5291">
            <v>948</v>
          </cell>
        </row>
        <row r="5292">
          <cell r="A5292">
            <v>7325</v>
          </cell>
          <cell r="B5292">
            <v>45114</v>
          </cell>
          <cell r="F5292">
            <v>948</v>
          </cell>
        </row>
        <row r="5293">
          <cell r="A5293">
            <v>7326</v>
          </cell>
          <cell r="B5293">
            <v>45114</v>
          </cell>
          <cell r="F5293">
            <v>948</v>
          </cell>
        </row>
        <row r="5294">
          <cell r="A5294">
            <v>7327</v>
          </cell>
          <cell r="B5294">
            <v>45114</v>
          </cell>
          <cell r="F5294">
            <v>948</v>
          </cell>
        </row>
        <row r="5295">
          <cell r="A5295">
            <v>7328</v>
          </cell>
          <cell r="B5295">
            <v>45114</v>
          </cell>
          <cell r="F5295">
            <v>948</v>
          </cell>
        </row>
        <row r="5296">
          <cell r="A5296">
            <v>7329</v>
          </cell>
          <cell r="B5296">
            <v>45114</v>
          </cell>
          <cell r="F5296">
            <v>948</v>
          </cell>
        </row>
        <row r="5297">
          <cell r="A5297">
            <v>7330</v>
          </cell>
          <cell r="B5297">
            <v>45114</v>
          </cell>
          <cell r="F5297">
            <v>948</v>
          </cell>
        </row>
        <row r="5298">
          <cell r="A5298">
            <v>7331</v>
          </cell>
          <cell r="B5298">
            <v>45114</v>
          </cell>
          <cell r="F5298">
            <v>948</v>
          </cell>
        </row>
        <row r="5299">
          <cell r="A5299">
            <v>7332</v>
          </cell>
          <cell r="B5299">
            <v>45114</v>
          </cell>
          <cell r="F5299">
            <v>948</v>
          </cell>
        </row>
        <row r="5300">
          <cell r="A5300">
            <v>7333</v>
          </cell>
          <cell r="B5300">
            <v>45114</v>
          </cell>
          <cell r="F5300">
            <v>948</v>
          </cell>
        </row>
        <row r="5301">
          <cell r="A5301">
            <v>7334</v>
          </cell>
          <cell r="B5301">
            <v>45114</v>
          </cell>
          <cell r="F5301">
            <v>948</v>
          </cell>
        </row>
        <row r="5302">
          <cell r="A5302">
            <v>7335</v>
          </cell>
          <cell r="B5302">
            <v>45114</v>
          </cell>
          <cell r="F5302">
            <v>948</v>
          </cell>
        </row>
        <row r="5303">
          <cell r="A5303">
            <v>7336</v>
          </cell>
          <cell r="B5303">
            <v>45114</v>
          </cell>
          <cell r="F5303">
            <v>948</v>
          </cell>
        </row>
        <row r="5304">
          <cell r="A5304">
            <v>7337</v>
          </cell>
          <cell r="B5304">
            <v>45114</v>
          </cell>
          <cell r="F5304">
            <v>948</v>
          </cell>
        </row>
        <row r="5305">
          <cell r="A5305">
            <v>7338</v>
          </cell>
          <cell r="B5305">
            <v>45114</v>
          </cell>
          <cell r="F5305">
            <v>948</v>
          </cell>
        </row>
        <row r="5306">
          <cell r="A5306">
            <v>7339</v>
          </cell>
          <cell r="B5306">
            <v>45114</v>
          </cell>
          <cell r="F5306">
            <v>948</v>
          </cell>
        </row>
        <row r="5307">
          <cell r="A5307">
            <v>7340</v>
          </cell>
          <cell r="B5307">
            <v>45114</v>
          </cell>
          <cell r="F5307">
            <v>948</v>
          </cell>
        </row>
        <row r="5308">
          <cell r="A5308">
            <v>7341</v>
          </cell>
          <cell r="B5308">
            <v>45114</v>
          </cell>
          <cell r="F5308">
            <v>948</v>
          </cell>
        </row>
        <row r="5309">
          <cell r="A5309">
            <v>7342</v>
          </cell>
          <cell r="B5309">
            <v>45114</v>
          </cell>
          <cell r="F5309">
            <v>948</v>
          </cell>
        </row>
        <row r="5310">
          <cell r="A5310">
            <v>7343</v>
          </cell>
          <cell r="B5310">
            <v>45114</v>
          </cell>
          <cell r="F5310">
            <v>948</v>
          </cell>
        </row>
        <row r="5311">
          <cell r="A5311">
            <v>7344</v>
          </cell>
          <cell r="B5311">
            <v>45114</v>
          </cell>
          <cell r="F5311">
            <v>948</v>
          </cell>
        </row>
        <row r="5312">
          <cell r="A5312">
            <v>7345</v>
          </cell>
          <cell r="B5312">
            <v>45114</v>
          </cell>
          <cell r="F5312">
            <v>948</v>
          </cell>
        </row>
        <row r="5313">
          <cell r="A5313">
            <v>7346</v>
          </cell>
          <cell r="B5313">
            <v>45114</v>
          </cell>
          <cell r="F5313">
            <v>948</v>
          </cell>
        </row>
        <row r="5314">
          <cell r="A5314">
            <v>7347</v>
          </cell>
          <cell r="B5314">
            <v>45114</v>
          </cell>
          <cell r="F5314">
            <v>948</v>
          </cell>
        </row>
        <row r="5315">
          <cell r="A5315">
            <v>7348</v>
          </cell>
          <cell r="B5315">
            <v>45114</v>
          </cell>
          <cell r="F5315">
            <v>948</v>
          </cell>
        </row>
        <row r="5316">
          <cell r="A5316">
            <v>7349</v>
          </cell>
          <cell r="B5316">
            <v>45114</v>
          </cell>
          <cell r="F5316">
            <v>948</v>
          </cell>
        </row>
        <row r="5317">
          <cell r="A5317">
            <v>7350</v>
          </cell>
          <cell r="B5317">
            <v>45114</v>
          </cell>
          <cell r="F5317">
            <v>948</v>
          </cell>
        </row>
        <row r="5318">
          <cell r="A5318">
            <v>7351</v>
          </cell>
          <cell r="B5318">
            <v>45114</v>
          </cell>
          <cell r="F5318">
            <v>948</v>
          </cell>
        </row>
        <row r="5319">
          <cell r="A5319">
            <v>7352</v>
          </cell>
          <cell r="B5319">
            <v>45114</v>
          </cell>
          <cell r="F5319">
            <v>948</v>
          </cell>
        </row>
        <row r="5320">
          <cell r="A5320">
            <v>7353</v>
          </cell>
          <cell r="B5320">
            <v>45114</v>
          </cell>
          <cell r="F5320">
            <v>948</v>
          </cell>
        </row>
        <row r="5321">
          <cell r="A5321">
            <v>7354</v>
          </cell>
          <cell r="B5321">
            <v>45114</v>
          </cell>
          <cell r="F5321">
            <v>948</v>
          </cell>
        </row>
        <row r="5322">
          <cell r="A5322">
            <v>7355</v>
          </cell>
          <cell r="B5322">
            <v>45114</v>
          </cell>
          <cell r="F5322">
            <v>948</v>
          </cell>
        </row>
        <row r="5323">
          <cell r="A5323">
            <v>7356</v>
          </cell>
          <cell r="B5323">
            <v>45114</v>
          </cell>
          <cell r="F5323">
            <v>948</v>
          </cell>
        </row>
        <row r="5324">
          <cell r="A5324">
            <v>7357</v>
          </cell>
          <cell r="B5324">
            <v>45114</v>
          </cell>
          <cell r="F5324">
            <v>948</v>
          </cell>
        </row>
        <row r="5325">
          <cell r="A5325">
            <v>7358</v>
          </cell>
          <cell r="B5325">
            <v>45114</v>
          </cell>
          <cell r="F5325">
            <v>948</v>
          </cell>
        </row>
        <row r="5326">
          <cell r="A5326">
            <v>7359</v>
          </cell>
          <cell r="B5326">
            <v>45114</v>
          </cell>
          <cell r="F5326">
            <v>948</v>
          </cell>
        </row>
        <row r="5327">
          <cell r="A5327">
            <v>7360</v>
          </cell>
          <cell r="B5327">
            <v>45114</v>
          </cell>
          <cell r="F5327">
            <v>948</v>
          </cell>
        </row>
        <row r="5328">
          <cell r="A5328">
            <v>7361</v>
          </cell>
          <cell r="B5328">
            <v>45114</v>
          </cell>
          <cell r="F5328">
            <v>948</v>
          </cell>
        </row>
        <row r="5329">
          <cell r="A5329">
            <v>7362</v>
          </cell>
          <cell r="B5329">
            <v>45114</v>
          </cell>
          <cell r="F5329">
            <v>948</v>
          </cell>
        </row>
        <row r="5330">
          <cell r="A5330">
            <v>7363</v>
          </cell>
          <cell r="B5330">
            <v>45114</v>
          </cell>
          <cell r="F5330">
            <v>948</v>
          </cell>
        </row>
        <row r="5331">
          <cell r="A5331">
            <v>7364</v>
          </cell>
          <cell r="B5331">
            <v>45114</v>
          </cell>
          <cell r="F5331">
            <v>948</v>
          </cell>
        </row>
        <row r="5332">
          <cell r="A5332">
            <v>7365</v>
          </cell>
          <cell r="B5332">
            <v>45114</v>
          </cell>
          <cell r="F5332">
            <v>948</v>
          </cell>
        </row>
        <row r="5333">
          <cell r="A5333">
            <v>7366</v>
          </cell>
          <cell r="B5333">
            <v>45114</v>
          </cell>
          <cell r="F5333">
            <v>948</v>
          </cell>
        </row>
        <row r="5334">
          <cell r="A5334">
            <v>7367</v>
          </cell>
          <cell r="B5334">
            <v>45114</v>
          </cell>
          <cell r="F5334">
            <v>948</v>
          </cell>
        </row>
        <row r="5335">
          <cell r="A5335">
            <v>7368</v>
          </cell>
          <cell r="B5335">
            <v>45114</v>
          </cell>
          <cell r="F5335">
            <v>948</v>
          </cell>
        </row>
        <row r="5336">
          <cell r="A5336">
            <v>7369</v>
          </cell>
          <cell r="B5336">
            <v>45114</v>
          </cell>
          <cell r="F5336">
            <v>948</v>
          </cell>
        </row>
        <row r="5337">
          <cell r="A5337">
            <v>7370</v>
          </cell>
          <cell r="B5337">
            <v>45114</v>
          </cell>
          <cell r="F5337">
            <v>948</v>
          </cell>
        </row>
        <row r="5338">
          <cell r="A5338">
            <v>7371</v>
          </cell>
          <cell r="B5338">
            <v>45114</v>
          </cell>
          <cell r="F5338">
            <v>948</v>
          </cell>
        </row>
        <row r="5339">
          <cell r="A5339">
            <v>7372</v>
          </cell>
          <cell r="B5339">
            <v>45114</v>
          </cell>
          <cell r="F5339">
            <v>948</v>
          </cell>
        </row>
        <row r="5340">
          <cell r="A5340">
            <v>7373</v>
          </cell>
          <cell r="B5340">
            <v>45114</v>
          </cell>
          <cell r="F5340">
            <v>948</v>
          </cell>
        </row>
        <row r="5341">
          <cell r="A5341">
            <v>7374</v>
          </cell>
          <cell r="B5341">
            <v>45114</v>
          </cell>
          <cell r="F5341">
            <v>948</v>
          </cell>
        </row>
        <row r="5342">
          <cell r="A5342">
            <v>7375</v>
          </cell>
          <cell r="B5342">
            <v>45114</v>
          </cell>
          <cell r="F5342">
            <v>948</v>
          </cell>
        </row>
        <row r="5343">
          <cell r="A5343">
            <v>7376</v>
          </cell>
          <cell r="B5343">
            <v>45114</v>
          </cell>
          <cell r="F5343">
            <v>948</v>
          </cell>
        </row>
        <row r="5344">
          <cell r="A5344">
            <v>7377</v>
          </cell>
          <cell r="B5344">
            <v>45114</v>
          </cell>
          <cell r="F5344">
            <v>948</v>
          </cell>
        </row>
        <row r="5345">
          <cell r="A5345">
            <v>7378</v>
          </cell>
          <cell r="B5345">
            <v>45114</v>
          </cell>
          <cell r="F5345">
            <v>948</v>
          </cell>
        </row>
        <row r="5346">
          <cell r="A5346">
            <v>7379</v>
          </cell>
          <cell r="B5346">
            <v>45114</v>
          </cell>
          <cell r="F5346">
            <v>948</v>
          </cell>
        </row>
        <row r="5347">
          <cell r="A5347">
            <v>7380</v>
          </cell>
          <cell r="B5347">
            <v>45114</v>
          </cell>
          <cell r="F5347">
            <v>948</v>
          </cell>
        </row>
        <row r="5348">
          <cell r="A5348">
            <v>7381</v>
          </cell>
          <cell r="B5348">
            <v>45114</v>
          </cell>
          <cell r="F5348">
            <v>948</v>
          </cell>
        </row>
        <row r="5349">
          <cell r="A5349">
            <v>7382</v>
          </cell>
          <cell r="B5349">
            <v>45114</v>
          </cell>
          <cell r="F5349">
            <v>948</v>
          </cell>
        </row>
        <row r="5350">
          <cell r="A5350">
            <v>7383</v>
          </cell>
          <cell r="B5350">
            <v>45114</v>
          </cell>
          <cell r="F5350">
            <v>948</v>
          </cell>
        </row>
        <row r="5351">
          <cell r="A5351">
            <v>7384</v>
          </cell>
          <cell r="B5351">
            <v>45114</v>
          </cell>
          <cell r="F5351">
            <v>948</v>
          </cell>
        </row>
        <row r="5352">
          <cell r="A5352">
            <v>7385</v>
          </cell>
          <cell r="B5352">
            <v>45114</v>
          </cell>
          <cell r="F5352">
            <v>948</v>
          </cell>
        </row>
        <row r="5353">
          <cell r="A5353">
            <v>7386</v>
          </cell>
          <cell r="B5353">
            <v>45114</v>
          </cell>
          <cell r="F5353">
            <v>948</v>
          </cell>
        </row>
        <row r="5354">
          <cell r="A5354">
            <v>7387</v>
          </cell>
          <cell r="B5354">
            <v>45114</v>
          </cell>
          <cell r="F5354">
            <v>948</v>
          </cell>
        </row>
        <row r="5355">
          <cell r="A5355">
            <v>7388</v>
          </cell>
          <cell r="B5355">
            <v>45114</v>
          </cell>
          <cell r="F5355">
            <v>948</v>
          </cell>
        </row>
        <row r="5356">
          <cell r="A5356">
            <v>7389</v>
          </cell>
          <cell r="B5356">
            <v>45114</v>
          </cell>
          <cell r="F5356">
            <v>948</v>
          </cell>
        </row>
        <row r="5357">
          <cell r="A5357">
            <v>7390</v>
          </cell>
          <cell r="B5357">
            <v>45114</v>
          </cell>
          <cell r="F5357">
            <v>948</v>
          </cell>
        </row>
        <row r="5358">
          <cell r="A5358">
            <v>7391</v>
          </cell>
          <cell r="B5358">
            <v>45114</v>
          </cell>
          <cell r="F5358">
            <v>948</v>
          </cell>
        </row>
        <row r="5359">
          <cell r="A5359">
            <v>7392</v>
          </cell>
          <cell r="B5359">
            <v>45114</v>
          </cell>
          <cell r="F5359">
            <v>948</v>
          </cell>
        </row>
        <row r="5360">
          <cell r="A5360">
            <v>7393</v>
          </cell>
          <cell r="B5360">
            <v>45114</v>
          </cell>
          <cell r="F5360">
            <v>948</v>
          </cell>
        </row>
        <row r="5361">
          <cell r="A5361">
            <v>7394</v>
          </cell>
          <cell r="B5361">
            <v>45114</v>
          </cell>
          <cell r="F5361">
            <v>948</v>
          </cell>
        </row>
        <row r="5362">
          <cell r="A5362">
            <v>7395</v>
          </cell>
          <cell r="B5362">
            <v>45114</v>
          </cell>
          <cell r="F5362">
            <v>948</v>
          </cell>
        </row>
        <row r="5363">
          <cell r="A5363">
            <v>7396</v>
          </cell>
          <cell r="B5363">
            <v>45114</v>
          </cell>
          <cell r="F5363">
            <v>948</v>
          </cell>
        </row>
        <row r="5364">
          <cell r="A5364">
            <v>7397</v>
          </cell>
          <cell r="B5364">
            <v>45114</v>
          </cell>
          <cell r="F5364">
            <v>948</v>
          </cell>
        </row>
        <row r="5365">
          <cell r="A5365">
            <v>7398</v>
          </cell>
          <cell r="B5365">
            <v>45114</v>
          </cell>
          <cell r="F5365">
            <v>948</v>
          </cell>
        </row>
        <row r="5366">
          <cell r="A5366">
            <v>7399</v>
          </cell>
          <cell r="B5366">
            <v>45114</v>
          </cell>
          <cell r="F5366">
            <v>948</v>
          </cell>
        </row>
        <row r="5367">
          <cell r="A5367">
            <v>7400</v>
          </cell>
          <cell r="B5367">
            <v>45114</v>
          </cell>
          <cell r="F5367">
            <v>948</v>
          </cell>
        </row>
        <row r="5368">
          <cell r="A5368">
            <v>7401</v>
          </cell>
          <cell r="B5368">
            <v>45114</v>
          </cell>
          <cell r="F5368">
            <v>948</v>
          </cell>
        </row>
        <row r="5369">
          <cell r="A5369">
            <v>7402</v>
          </cell>
          <cell r="B5369">
            <v>45114</v>
          </cell>
          <cell r="F5369">
            <v>948</v>
          </cell>
        </row>
        <row r="5370">
          <cell r="A5370">
            <v>7403</v>
          </cell>
          <cell r="B5370">
            <v>45114</v>
          </cell>
          <cell r="F5370">
            <v>948</v>
          </cell>
        </row>
        <row r="5371">
          <cell r="A5371">
            <v>7404</v>
          </cell>
          <cell r="B5371">
            <v>45114</v>
          </cell>
          <cell r="F5371">
            <v>948</v>
          </cell>
        </row>
        <row r="5372">
          <cell r="A5372">
            <v>7405</v>
          </cell>
          <cell r="B5372">
            <v>45114</v>
          </cell>
          <cell r="F5372">
            <v>948</v>
          </cell>
        </row>
        <row r="5373">
          <cell r="A5373">
            <v>7406</v>
          </cell>
          <cell r="B5373">
            <v>45114</v>
          </cell>
          <cell r="F5373">
            <v>948</v>
          </cell>
        </row>
        <row r="5374">
          <cell r="A5374">
            <v>7407</v>
          </cell>
          <cell r="B5374">
            <v>45114</v>
          </cell>
          <cell r="F5374">
            <v>948</v>
          </cell>
        </row>
        <row r="5375">
          <cell r="A5375">
            <v>7408</v>
          </cell>
          <cell r="B5375">
            <v>45114</v>
          </cell>
          <cell r="F5375">
            <v>948</v>
          </cell>
        </row>
        <row r="5376">
          <cell r="A5376">
            <v>7409</v>
          </cell>
          <cell r="B5376">
            <v>45114</v>
          </cell>
          <cell r="F5376">
            <v>948</v>
          </cell>
        </row>
        <row r="5377">
          <cell r="A5377">
            <v>7410</v>
          </cell>
          <cell r="B5377">
            <v>45114</v>
          </cell>
          <cell r="F5377">
            <v>948</v>
          </cell>
        </row>
        <row r="5378">
          <cell r="A5378">
            <v>7411</v>
          </cell>
          <cell r="B5378">
            <v>45114</v>
          </cell>
          <cell r="F5378">
            <v>948</v>
          </cell>
        </row>
        <row r="5379">
          <cell r="A5379">
            <v>7412</v>
          </cell>
          <cell r="B5379">
            <v>45114</v>
          </cell>
          <cell r="F5379">
            <v>948</v>
          </cell>
        </row>
        <row r="5380">
          <cell r="A5380">
            <v>7413</v>
          </cell>
          <cell r="B5380">
            <v>45114</v>
          </cell>
          <cell r="F5380">
            <v>948</v>
          </cell>
        </row>
        <row r="5381">
          <cell r="A5381">
            <v>7414</v>
          </cell>
          <cell r="B5381">
            <v>45114</v>
          </cell>
          <cell r="F5381">
            <v>948</v>
          </cell>
        </row>
        <row r="5382">
          <cell r="A5382">
            <v>7415</v>
          </cell>
          <cell r="B5382">
            <v>45114</v>
          </cell>
          <cell r="F5382">
            <v>948</v>
          </cell>
        </row>
        <row r="5383">
          <cell r="A5383">
            <v>7416</v>
          </cell>
          <cell r="B5383">
            <v>45114</v>
          </cell>
          <cell r="F5383">
            <v>948</v>
          </cell>
        </row>
        <row r="5384">
          <cell r="A5384">
            <v>7417</v>
          </cell>
          <cell r="B5384">
            <v>45114</v>
          </cell>
          <cell r="F5384">
            <v>948</v>
          </cell>
        </row>
        <row r="5385">
          <cell r="A5385">
            <v>7418</v>
          </cell>
          <cell r="B5385">
            <v>45114</v>
          </cell>
          <cell r="F5385">
            <v>948</v>
          </cell>
        </row>
        <row r="5386">
          <cell r="A5386">
            <v>7419</v>
          </cell>
          <cell r="B5386">
            <v>45114</v>
          </cell>
          <cell r="F5386">
            <v>948</v>
          </cell>
        </row>
        <row r="5387">
          <cell r="A5387">
            <v>7420</v>
          </cell>
          <cell r="B5387">
            <v>45114</v>
          </cell>
          <cell r="F5387">
            <v>948</v>
          </cell>
        </row>
        <row r="5388">
          <cell r="A5388">
            <v>7421</v>
          </cell>
          <cell r="B5388">
            <v>45114</v>
          </cell>
          <cell r="F5388">
            <v>948</v>
          </cell>
        </row>
        <row r="5389">
          <cell r="A5389">
            <v>7422</v>
          </cell>
          <cell r="B5389">
            <v>45114</v>
          </cell>
          <cell r="F5389">
            <v>948</v>
          </cell>
        </row>
        <row r="5390">
          <cell r="A5390">
            <v>7423</v>
          </cell>
          <cell r="B5390">
            <v>45114</v>
          </cell>
          <cell r="F5390">
            <v>948</v>
          </cell>
        </row>
        <row r="5391">
          <cell r="A5391">
            <v>7424</v>
          </cell>
          <cell r="B5391">
            <v>45114</v>
          </cell>
          <cell r="F5391">
            <v>948</v>
          </cell>
        </row>
        <row r="5392">
          <cell r="A5392">
            <v>7425</v>
          </cell>
          <cell r="B5392">
            <v>45114</v>
          </cell>
          <cell r="F5392">
            <v>948</v>
          </cell>
        </row>
        <row r="5393">
          <cell r="A5393">
            <v>7426</v>
          </cell>
          <cell r="B5393">
            <v>45114</v>
          </cell>
          <cell r="F5393">
            <v>948</v>
          </cell>
        </row>
        <row r="5394">
          <cell r="A5394">
            <v>7427</v>
          </cell>
          <cell r="B5394">
            <v>45114</v>
          </cell>
          <cell r="F5394">
            <v>948</v>
          </cell>
        </row>
        <row r="5395">
          <cell r="A5395">
            <v>7428</v>
          </cell>
          <cell r="B5395">
            <v>45114</v>
          </cell>
          <cell r="F5395">
            <v>948</v>
          </cell>
        </row>
        <row r="5396">
          <cell r="A5396">
            <v>7429</v>
          </cell>
          <cell r="B5396">
            <v>45114</v>
          </cell>
          <cell r="F5396">
            <v>948</v>
          </cell>
        </row>
        <row r="5397">
          <cell r="A5397">
            <v>7430</v>
          </cell>
          <cell r="B5397">
            <v>45114</v>
          </cell>
          <cell r="F5397">
            <v>948</v>
          </cell>
        </row>
        <row r="5398">
          <cell r="A5398">
            <v>7431</v>
          </cell>
          <cell r="B5398">
            <v>45114</v>
          </cell>
          <cell r="F5398">
            <v>948</v>
          </cell>
        </row>
        <row r="5399">
          <cell r="A5399">
            <v>7432</v>
          </cell>
          <cell r="B5399">
            <v>45114</v>
          </cell>
          <cell r="F5399">
            <v>948</v>
          </cell>
        </row>
        <row r="5400">
          <cell r="A5400">
            <v>7433</v>
          </cell>
          <cell r="B5400">
            <v>45114</v>
          </cell>
          <cell r="F5400">
            <v>948</v>
          </cell>
        </row>
        <row r="5401">
          <cell r="A5401">
            <v>7434</v>
          </cell>
          <cell r="B5401">
            <v>45114</v>
          </cell>
          <cell r="F5401">
            <v>948</v>
          </cell>
        </row>
        <row r="5402">
          <cell r="A5402">
            <v>7435</v>
          </cell>
          <cell r="B5402">
            <v>45114</v>
          </cell>
          <cell r="F5402">
            <v>948</v>
          </cell>
        </row>
        <row r="5403">
          <cell r="A5403">
            <v>7436</v>
          </cell>
          <cell r="B5403">
            <v>45114</v>
          </cell>
          <cell r="F5403">
            <v>948</v>
          </cell>
        </row>
        <row r="5404">
          <cell r="A5404">
            <v>7437</v>
          </cell>
          <cell r="B5404">
            <v>45114</v>
          </cell>
          <cell r="F5404">
            <v>948</v>
          </cell>
        </row>
        <row r="5405">
          <cell r="A5405">
            <v>7438</v>
          </cell>
          <cell r="B5405">
            <v>45114</v>
          </cell>
          <cell r="F5405">
            <v>948</v>
          </cell>
        </row>
        <row r="5406">
          <cell r="A5406">
            <v>7439</v>
          </cell>
          <cell r="B5406">
            <v>45114</v>
          </cell>
          <cell r="F5406">
            <v>948</v>
          </cell>
        </row>
        <row r="5407">
          <cell r="A5407">
            <v>7440</v>
          </cell>
          <cell r="B5407">
            <v>45114</v>
          </cell>
          <cell r="F5407">
            <v>948</v>
          </cell>
        </row>
        <row r="5408">
          <cell r="A5408">
            <v>7441</v>
          </cell>
          <cell r="B5408">
            <v>45114</v>
          </cell>
          <cell r="F5408">
            <v>948</v>
          </cell>
        </row>
        <row r="5409">
          <cell r="A5409">
            <v>7442</v>
          </cell>
          <cell r="B5409">
            <v>45114</v>
          </cell>
          <cell r="F5409">
            <v>948</v>
          </cell>
        </row>
        <row r="5410">
          <cell r="A5410">
            <v>7443</v>
          </cell>
          <cell r="B5410">
            <v>45114</v>
          </cell>
          <cell r="F5410">
            <v>948</v>
          </cell>
        </row>
        <row r="5411">
          <cell r="A5411">
            <v>7444</v>
          </cell>
          <cell r="B5411">
            <v>45114</v>
          </cell>
          <cell r="F5411">
            <v>948</v>
          </cell>
        </row>
        <row r="5412">
          <cell r="A5412">
            <v>7445</v>
          </cell>
          <cell r="B5412">
            <v>45114</v>
          </cell>
          <cell r="F5412">
            <v>948</v>
          </cell>
        </row>
        <row r="5413">
          <cell r="A5413">
            <v>7446</v>
          </cell>
          <cell r="B5413">
            <v>45114</v>
          </cell>
          <cell r="F5413">
            <v>948</v>
          </cell>
        </row>
        <row r="5414">
          <cell r="A5414">
            <v>7447</v>
          </cell>
          <cell r="B5414">
            <v>45114</v>
          </cell>
          <cell r="F5414">
            <v>948</v>
          </cell>
        </row>
        <row r="5415">
          <cell r="A5415">
            <v>7448</v>
          </cell>
          <cell r="B5415">
            <v>45114</v>
          </cell>
          <cell r="F5415">
            <v>948</v>
          </cell>
        </row>
        <row r="5416">
          <cell r="A5416">
            <v>7449</v>
          </cell>
          <cell r="B5416">
            <v>45114</v>
          </cell>
          <cell r="F5416">
            <v>948</v>
          </cell>
        </row>
        <row r="5417">
          <cell r="A5417">
            <v>7450</v>
          </cell>
          <cell r="B5417">
            <v>45114</v>
          </cell>
          <cell r="F5417">
            <v>948</v>
          </cell>
        </row>
        <row r="5418">
          <cell r="A5418">
            <v>7451</v>
          </cell>
          <cell r="B5418">
            <v>45114</v>
          </cell>
          <cell r="F5418">
            <v>948</v>
          </cell>
        </row>
        <row r="5419">
          <cell r="A5419">
            <v>7452</v>
          </cell>
          <cell r="B5419">
            <v>45114</v>
          </cell>
          <cell r="F5419">
            <v>948</v>
          </cell>
        </row>
        <row r="5420">
          <cell r="A5420">
            <v>7453</v>
          </cell>
          <cell r="B5420">
            <v>45114</v>
          </cell>
          <cell r="F5420">
            <v>948</v>
          </cell>
        </row>
        <row r="5421">
          <cell r="A5421">
            <v>7454</v>
          </cell>
          <cell r="B5421">
            <v>45114</v>
          </cell>
          <cell r="F5421">
            <v>948</v>
          </cell>
        </row>
        <row r="5422">
          <cell r="A5422">
            <v>7455</v>
          </cell>
          <cell r="B5422">
            <v>45114</v>
          </cell>
          <cell r="F5422">
            <v>948</v>
          </cell>
        </row>
        <row r="5423">
          <cell r="A5423">
            <v>7456</v>
          </cell>
          <cell r="B5423">
            <v>45114</v>
          </cell>
          <cell r="F5423">
            <v>948</v>
          </cell>
        </row>
        <row r="5424">
          <cell r="A5424">
            <v>7457</v>
          </cell>
          <cell r="B5424">
            <v>45114</v>
          </cell>
          <cell r="F5424">
            <v>948</v>
          </cell>
        </row>
        <row r="5425">
          <cell r="A5425">
            <v>7458</v>
          </cell>
          <cell r="B5425">
            <v>45114</v>
          </cell>
          <cell r="F5425">
            <v>948</v>
          </cell>
        </row>
        <row r="5426">
          <cell r="A5426">
            <v>7459</v>
          </cell>
          <cell r="B5426">
            <v>45114</v>
          </cell>
          <cell r="F5426">
            <v>948</v>
          </cell>
        </row>
        <row r="5427">
          <cell r="A5427">
            <v>7460</v>
          </cell>
          <cell r="B5427">
            <v>45114</v>
          </cell>
          <cell r="F5427">
            <v>948</v>
          </cell>
        </row>
        <row r="5428">
          <cell r="A5428">
            <v>7461</v>
          </cell>
          <cell r="B5428">
            <v>45114</v>
          </cell>
          <cell r="F5428">
            <v>948</v>
          </cell>
        </row>
        <row r="5429">
          <cell r="A5429">
            <v>7462</v>
          </cell>
          <cell r="B5429">
            <v>45114</v>
          </cell>
          <cell r="F5429">
            <v>948</v>
          </cell>
        </row>
        <row r="5430">
          <cell r="A5430">
            <v>7463</v>
          </cell>
          <cell r="B5430">
            <v>45114</v>
          </cell>
          <cell r="F5430">
            <v>948</v>
          </cell>
        </row>
        <row r="5431">
          <cell r="A5431">
            <v>7464</v>
          </cell>
          <cell r="B5431">
            <v>45114</v>
          </cell>
          <cell r="F5431">
            <v>948</v>
          </cell>
        </row>
        <row r="5432">
          <cell r="A5432">
            <v>7465</v>
          </cell>
          <cell r="B5432">
            <v>45114</v>
          </cell>
          <cell r="F5432">
            <v>948</v>
          </cell>
        </row>
        <row r="5433">
          <cell r="A5433">
            <v>7466</v>
          </cell>
          <cell r="B5433">
            <v>45114</v>
          </cell>
          <cell r="F5433">
            <v>948</v>
          </cell>
        </row>
        <row r="5434">
          <cell r="A5434">
            <v>7467</v>
          </cell>
          <cell r="B5434">
            <v>45114</v>
          </cell>
          <cell r="F5434">
            <v>948</v>
          </cell>
        </row>
        <row r="5435">
          <cell r="A5435">
            <v>7468</v>
          </cell>
          <cell r="B5435">
            <v>45114</v>
          </cell>
          <cell r="F5435">
            <v>948</v>
          </cell>
        </row>
        <row r="5436">
          <cell r="A5436">
            <v>7469</v>
          </cell>
          <cell r="B5436">
            <v>45114</v>
          </cell>
          <cell r="F5436">
            <v>948</v>
          </cell>
        </row>
        <row r="5437">
          <cell r="A5437">
            <v>7470</v>
          </cell>
          <cell r="B5437">
            <v>45114</v>
          </cell>
          <cell r="F5437">
            <v>948</v>
          </cell>
        </row>
        <row r="5438">
          <cell r="A5438">
            <v>7471</v>
          </cell>
          <cell r="B5438">
            <v>45114</v>
          </cell>
          <cell r="F5438">
            <v>948</v>
          </cell>
        </row>
        <row r="5439">
          <cell r="A5439">
            <v>7472</v>
          </cell>
          <cell r="B5439">
            <v>45114</v>
          </cell>
          <cell r="F5439">
            <v>948</v>
          </cell>
        </row>
        <row r="5440">
          <cell r="A5440">
            <v>7473</v>
          </cell>
          <cell r="B5440">
            <v>45114</v>
          </cell>
          <cell r="F5440">
            <v>948</v>
          </cell>
        </row>
        <row r="5441">
          <cell r="A5441">
            <v>7474</v>
          </cell>
          <cell r="B5441">
            <v>45114</v>
          </cell>
          <cell r="F5441">
            <v>948</v>
          </cell>
        </row>
        <row r="5442">
          <cell r="A5442">
            <v>7475</v>
          </cell>
          <cell r="B5442">
            <v>45114</v>
          </cell>
          <cell r="F5442">
            <v>948</v>
          </cell>
        </row>
        <row r="5443">
          <cell r="A5443">
            <v>7476</v>
          </cell>
          <cell r="B5443">
            <v>45114</v>
          </cell>
          <cell r="F5443">
            <v>948</v>
          </cell>
        </row>
        <row r="5444">
          <cell r="A5444">
            <v>7477</v>
          </cell>
          <cell r="B5444">
            <v>45114</v>
          </cell>
          <cell r="F5444">
            <v>948</v>
          </cell>
        </row>
        <row r="5445">
          <cell r="A5445">
            <v>7478</v>
          </cell>
          <cell r="B5445">
            <v>45114</v>
          </cell>
          <cell r="F5445">
            <v>948</v>
          </cell>
        </row>
        <row r="5446">
          <cell r="A5446">
            <v>7479</v>
          </cell>
          <cell r="B5446">
            <v>45114</v>
          </cell>
          <cell r="F5446">
            <v>948</v>
          </cell>
        </row>
        <row r="5447">
          <cell r="A5447">
            <v>7480</v>
          </cell>
          <cell r="B5447">
            <v>45114</v>
          </cell>
          <cell r="F5447">
            <v>948</v>
          </cell>
        </row>
        <row r="5448">
          <cell r="A5448">
            <v>7481</v>
          </cell>
          <cell r="B5448">
            <v>45114</v>
          </cell>
          <cell r="F5448">
            <v>948</v>
          </cell>
        </row>
        <row r="5449">
          <cell r="A5449">
            <v>7482</v>
          </cell>
          <cell r="B5449">
            <v>45114</v>
          </cell>
          <cell r="F5449">
            <v>948</v>
          </cell>
        </row>
        <row r="5450">
          <cell r="A5450">
            <v>7483</v>
          </cell>
          <cell r="B5450">
            <v>45114</v>
          </cell>
          <cell r="F5450">
            <v>948</v>
          </cell>
        </row>
        <row r="5451">
          <cell r="A5451">
            <v>7484</v>
          </cell>
          <cell r="B5451">
            <v>45114</v>
          </cell>
          <cell r="F5451">
            <v>948</v>
          </cell>
        </row>
        <row r="5452">
          <cell r="A5452">
            <v>7485</v>
          </cell>
          <cell r="B5452">
            <v>45114</v>
          </cell>
          <cell r="F5452">
            <v>948</v>
          </cell>
        </row>
        <row r="5453">
          <cell r="A5453">
            <v>7486</v>
          </cell>
          <cell r="B5453">
            <v>45114</v>
          </cell>
          <cell r="F5453">
            <v>948</v>
          </cell>
        </row>
        <row r="5454">
          <cell r="A5454">
            <v>7487</v>
          </cell>
          <cell r="B5454">
            <v>45114</v>
          </cell>
          <cell r="F5454">
            <v>948</v>
          </cell>
        </row>
        <row r="5455">
          <cell r="A5455">
            <v>7488</v>
          </cell>
          <cell r="B5455">
            <v>45114</v>
          </cell>
          <cell r="F5455">
            <v>948</v>
          </cell>
        </row>
        <row r="5456">
          <cell r="A5456">
            <v>7489</v>
          </cell>
          <cell r="B5456">
            <v>45114</v>
          </cell>
          <cell r="F5456">
            <v>948</v>
          </cell>
        </row>
        <row r="5457">
          <cell r="A5457">
            <v>7490</v>
          </cell>
          <cell r="B5457">
            <v>45114</v>
          </cell>
          <cell r="F5457">
            <v>948</v>
          </cell>
        </row>
        <row r="5458">
          <cell r="A5458">
            <v>7491</v>
          </cell>
          <cell r="B5458">
            <v>45114</v>
          </cell>
          <cell r="F5458">
            <v>948</v>
          </cell>
        </row>
        <row r="5459">
          <cell r="A5459">
            <v>7492</v>
          </cell>
          <cell r="B5459">
            <v>45114</v>
          </cell>
          <cell r="F5459">
            <v>948</v>
          </cell>
        </row>
        <row r="5460">
          <cell r="A5460">
            <v>7493</v>
          </cell>
          <cell r="B5460">
            <v>45114</v>
          </cell>
          <cell r="F5460">
            <v>948</v>
          </cell>
        </row>
        <row r="5461">
          <cell r="A5461">
            <v>7494</v>
          </cell>
          <cell r="B5461">
            <v>45114</v>
          </cell>
          <cell r="F5461">
            <v>948</v>
          </cell>
        </row>
        <row r="5462">
          <cell r="A5462">
            <v>7495</v>
          </cell>
          <cell r="B5462">
            <v>45114</v>
          </cell>
          <cell r="F5462">
            <v>948</v>
          </cell>
        </row>
        <row r="5463">
          <cell r="A5463">
            <v>7496</v>
          </cell>
          <cell r="B5463">
            <v>45114</v>
          </cell>
          <cell r="F5463">
            <v>948</v>
          </cell>
        </row>
        <row r="5464">
          <cell r="A5464">
            <v>7497</v>
          </cell>
          <cell r="B5464">
            <v>45114</v>
          </cell>
          <cell r="F5464">
            <v>948</v>
          </cell>
        </row>
        <row r="5465">
          <cell r="A5465">
            <v>7498</v>
          </cell>
          <cell r="B5465">
            <v>45114</v>
          </cell>
          <cell r="F5465">
            <v>948</v>
          </cell>
        </row>
        <row r="5466">
          <cell r="A5466">
            <v>7499</v>
          </cell>
          <cell r="B5466">
            <v>45114</v>
          </cell>
          <cell r="F5466">
            <v>948</v>
          </cell>
        </row>
        <row r="5467">
          <cell r="A5467">
            <v>7500</v>
          </cell>
          <cell r="B5467">
            <v>45114</v>
          </cell>
          <cell r="F5467">
            <v>948</v>
          </cell>
        </row>
        <row r="5468">
          <cell r="A5468">
            <v>7501</v>
          </cell>
          <cell r="B5468">
            <v>45114</v>
          </cell>
          <cell r="F5468">
            <v>948</v>
          </cell>
        </row>
        <row r="5469">
          <cell r="A5469">
            <v>7502</v>
          </cell>
          <cell r="B5469">
            <v>45114</v>
          </cell>
          <cell r="F5469">
            <v>948</v>
          </cell>
        </row>
        <row r="5470">
          <cell r="A5470">
            <v>7503</v>
          </cell>
          <cell r="B5470">
            <v>45114</v>
          </cell>
          <cell r="F5470">
            <v>948</v>
          </cell>
        </row>
        <row r="5471">
          <cell r="A5471">
            <v>7504</v>
          </cell>
          <cell r="B5471">
            <v>45114</v>
          </cell>
          <cell r="F5471">
            <v>948</v>
          </cell>
        </row>
        <row r="5472">
          <cell r="A5472">
            <v>7505</v>
          </cell>
          <cell r="B5472">
            <v>45114</v>
          </cell>
          <cell r="F5472">
            <v>948</v>
          </cell>
        </row>
        <row r="5473">
          <cell r="A5473">
            <v>7506</v>
          </cell>
          <cell r="B5473">
            <v>45114</v>
          </cell>
          <cell r="F5473">
            <v>948</v>
          </cell>
        </row>
        <row r="5474">
          <cell r="A5474">
            <v>7507</v>
          </cell>
          <cell r="B5474">
            <v>45114</v>
          </cell>
          <cell r="F5474">
            <v>948</v>
          </cell>
        </row>
        <row r="5475">
          <cell r="A5475">
            <v>7508</v>
          </cell>
          <cell r="B5475">
            <v>45114</v>
          </cell>
          <cell r="F5475">
            <v>948</v>
          </cell>
        </row>
        <row r="5476">
          <cell r="A5476">
            <v>7509</v>
          </cell>
          <cell r="B5476">
            <v>45114</v>
          </cell>
          <cell r="F5476">
            <v>948</v>
          </cell>
        </row>
        <row r="5477">
          <cell r="A5477">
            <v>7510</v>
          </cell>
          <cell r="B5477">
            <v>45114</v>
          </cell>
          <cell r="F5477">
            <v>948</v>
          </cell>
        </row>
        <row r="5478">
          <cell r="A5478">
            <v>7511</v>
          </cell>
          <cell r="B5478">
            <v>45114</v>
          </cell>
          <cell r="F5478">
            <v>948</v>
          </cell>
        </row>
        <row r="5479">
          <cell r="A5479">
            <v>7512</v>
          </cell>
          <cell r="B5479">
            <v>45114</v>
          </cell>
          <cell r="F5479">
            <v>948</v>
          </cell>
        </row>
        <row r="5480">
          <cell r="A5480">
            <v>7513</v>
          </cell>
          <cell r="B5480">
            <v>45114</v>
          </cell>
          <cell r="F5480">
            <v>948</v>
          </cell>
        </row>
        <row r="5481">
          <cell r="A5481">
            <v>7514</v>
          </cell>
          <cell r="B5481">
            <v>45114</v>
          </cell>
          <cell r="F5481">
            <v>948</v>
          </cell>
        </row>
        <row r="5482">
          <cell r="A5482">
            <v>7515</v>
          </cell>
          <cell r="B5482">
            <v>45114</v>
          </cell>
          <cell r="F5482">
            <v>948</v>
          </cell>
        </row>
        <row r="5483">
          <cell r="A5483">
            <v>7516</v>
          </cell>
          <cell r="B5483">
            <v>45114</v>
          </cell>
          <cell r="F5483">
            <v>948</v>
          </cell>
        </row>
        <row r="5484">
          <cell r="A5484">
            <v>7517</v>
          </cell>
          <cell r="B5484">
            <v>45114</v>
          </cell>
          <cell r="F5484">
            <v>948</v>
          </cell>
        </row>
        <row r="5485">
          <cell r="A5485">
            <v>7518</v>
          </cell>
          <cell r="B5485">
            <v>45114</v>
          </cell>
          <cell r="F5485">
            <v>948</v>
          </cell>
        </row>
        <row r="5486">
          <cell r="A5486">
            <v>7519</v>
          </cell>
          <cell r="B5486">
            <v>45114</v>
          </cell>
          <cell r="F5486">
            <v>948</v>
          </cell>
        </row>
        <row r="5487">
          <cell r="A5487">
            <v>7520</v>
          </cell>
          <cell r="B5487">
            <v>45114</v>
          </cell>
          <cell r="F5487">
            <v>948</v>
          </cell>
        </row>
        <row r="5488">
          <cell r="A5488">
            <v>7521</v>
          </cell>
          <cell r="B5488">
            <v>45114</v>
          </cell>
          <cell r="F5488">
            <v>948</v>
          </cell>
        </row>
        <row r="5489">
          <cell r="A5489">
            <v>7522</v>
          </cell>
          <cell r="B5489">
            <v>45114</v>
          </cell>
          <cell r="F5489">
            <v>948</v>
          </cell>
        </row>
        <row r="5490">
          <cell r="A5490">
            <v>7523</v>
          </cell>
          <cell r="B5490">
            <v>45114</v>
          </cell>
          <cell r="F5490">
            <v>948</v>
          </cell>
        </row>
        <row r="5491">
          <cell r="A5491">
            <v>7524</v>
          </cell>
          <cell r="B5491">
            <v>45114</v>
          </cell>
          <cell r="F5491">
            <v>948</v>
          </cell>
        </row>
        <row r="5492">
          <cell r="A5492">
            <v>7525</v>
          </cell>
          <cell r="B5492">
            <v>45114</v>
          </cell>
          <cell r="F5492">
            <v>948</v>
          </cell>
        </row>
        <row r="5493">
          <cell r="A5493">
            <v>7526</v>
          </cell>
          <cell r="B5493">
            <v>45114</v>
          </cell>
          <cell r="F5493">
            <v>948</v>
          </cell>
        </row>
        <row r="5494">
          <cell r="A5494">
            <v>7527</v>
          </cell>
          <cell r="B5494">
            <v>45114</v>
          </cell>
          <cell r="F5494">
            <v>948</v>
          </cell>
        </row>
        <row r="5495">
          <cell r="A5495">
            <v>7528</v>
          </cell>
          <cell r="B5495">
            <v>45114</v>
          </cell>
          <cell r="F5495">
            <v>948</v>
          </cell>
        </row>
        <row r="5496">
          <cell r="A5496">
            <v>7529</v>
          </cell>
          <cell r="B5496">
            <v>45114</v>
          </cell>
          <cell r="F5496">
            <v>948</v>
          </cell>
        </row>
        <row r="5497">
          <cell r="A5497">
            <v>7530</v>
          </cell>
          <cell r="B5497">
            <v>45114</v>
          </cell>
          <cell r="F5497">
            <v>948</v>
          </cell>
        </row>
        <row r="5498">
          <cell r="A5498">
            <v>7531</v>
          </cell>
          <cell r="B5498">
            <v>45114</v>
          </cell>
          <cell r="F5498">
            <v>948</v>
          </cell>
        </row>
        <row r="5499">
          <cell r="A5499">
            <v>7532</v>
          </cell>
          <cell r="B5499">
            <v>45114</v>
          </cell>
          <cell r="F5499">
            <v>948</v>
          </cell>
        </row>
        <row r="5500">
          <cell r="A5500">
            <v>7533</v>
          </cell>
          <cell r="B5500">
            <v>45114</v>
          </cell>
          <cell r="F5500">
            <v>948</v>
          </cell>
        </row>
        <row r="5501">
          <cell r="A5501">
            <v>7534</v>
          </cell>
          <cell r="B5501">
            <v>45114</v>
          </cell>
          <cell r="F5501">
            <v>948</v>
          </cell>
        </row>
        <row r="5502">
          <cell r="A5502">
            <v>7535</v>
          </cell>
          <cell r="B5502">
            <v>45114</v>
          </cell>
          <cell r="F5502">
            <v>948</v>
          </cell>
        </row>
        <row r="5503">
          <cell r="A5503">
            <v>7536</v>
          </cell>
          <cell r="B5503">
            <v>45114</v>
          </cell>
          <cell r="F5503">
            <v>948</v>
          </cell>
        </row>
        <row r="5504">
          <cell r="A5504">
            <v>7537</v>
          </cell>
          <cell r="B5504">
            <v>45114</v>
          </cell>
          <cell r="F5504">
            <v>948</v>
          </cell>
        </row>
        <row r="5505">
          <cell r="A5505">
            <v>7538</v>
          </cell>
          <cell r="B5505">
            <v>45114</v>
          </cell>
          <cell r="F5505">
            <v>948</v>
          </cell>
        </row>
        <row r="5506">
          <cell r="A5506">
            <v>7539</v>
          </cell>
          <cell r="B5506">
            <v>45114</v>
          </cell>
          <cell r="F5506">
            <v>948</v>
          </cell>
        </row>
        <row r="5507">
          <cell r="A5507">
            <v>7540</v>
          </cell>
          <cell r="B5507">
            <v>45114</v>
          </cell>
          <cell r="F5507">
            <v>948</v>
          </cell>
        </row>
        <row r="5508">
          <cell r="A5508">
            <v>7541</v>
          </cell>
          <cell r="B5508">
            <v>45114</v>
          </cell>
          <cell r="F5508">
            <v>948</v>
          </cell>
        </row>
        <row r="5509">
          <cell r="A5509">
            <v>7542</v>
          </cell>
          <cell r="B5509">
            <v>45114</v>
          </cell>
          <cell r="F5509">
            <v>948</v>
          </cell>
        </row>
        <row r="5510">
          <cell r="A5510">
            <v>7543</v>
          </cell>
          <cell r="B5510">
            <v>45114</v>
          </cell>
          <cell r="F5510">
            <v>948</v>
          </cell>
        </row>
        <row r="5511">
          <cell r="A5511">
            <v>7544</v>
          </cell>
          <cell r="B5511">
            <v>45114</v>
          </cell>
          <cell r="F5511">
            <v>948</v>
          </cell>
        </row>
        <row r="5512">
          <cell r="A5512">
            <v>7545</v>
          </cell>
          <cell r="B5512">
            <v>45114</v>
          </cell>
          <cell r="F5512">
            <v>948</v>
          </cell>
        </row>
        <row r="5513">
          <cell r="A5513">
            <v>7546</v>
          </cell>
          <cell r="B5513">
            <v>45114</v>
          </cell>
          <cell r="F5513">
            <v>948</v>
          </cell>
        </row>
        <row r="5514">
          <cell r="A5514">
            <v>7547</v>
          </cell>
          <cell r="B5514">
            <v>45114</v>
          </cell>
          <cell r="F5514">
            <v>948</v>
          </cell>
        </row>
        <row r="5515">
          <cell r="A5515">
            <v>7548</v>
          </cell>
          <cell r="B5515">
            <v>45114</v>
          </cell>
          <cell r="F5515">
            <v>948</v>
          </cell>
        </row>
        <row r="5516">
          <cell r="A5516">
            <v>7549</v>
          </cell>
          <cell r="B5516">
            <v>45114</v>
          </cell>
          <cell r="F5516">
            <v>948</v>
          </cell>
        </row>
        <row r="5517">
          <cell r="A5517">
            <v>7550</v>
          </cell>
          <cell r="B5517">
            <v>45114</v>
          </cell>
          <cell r="F5517">
            <v>948</v>
          </cell>
        </row>
        <row r="5518">
          <cell r="A5518">
            <v>7551</v>
          </cell>
          <cell r="B5518">
            <v>45114</v>
          </cell>
          <cell r="F5518">
            <v>948</v>
          </cell>
        </row>
        <row r="5519">
          <cell r="A5519">
            <v>7552</v>
          </cell>
          <cell r="B5519">
            <v>45114</v>
          </cell>
          <cell r="F5519">
            <v>948</v>
          </cell>
        </row>
        <row r="5520">
          <cell r="A5520">
            <v>7553</v>
          </cell>
          <cell r="B5520">
            <v>45114</v>
          </cell>
          <cell r="F5520">
            <v>948</v>
          </cell>
        </row>
        <row r="5521">
          <cell r="A5521">
            <v>7554</v>
          </cell>
          <cell r="B5521">
            <v>45114</v>
          </cell>
          <cell r="F5521">
            <v>948</v>
          </cell>
        </row>
        <row r="5522">
          <cell r="A5522">
            <v>7555</v>
          </cell>
          <cell r="B5522">
            <v>45114</v>
          </cell>
          <cell r="F5522">
            <v>948</v>
          </cell>
        </row>
        <row r="5523">
          <cell r="A5523">
            <v>7556</v>
          </cell>
          <cell r="B5523">
            <v>45114</v>
          </cell>
          <cell r="F5523">
            <v>948</v>
          </cell>
        </row>
        <row r="5524">
          <cell r="A5524">
            <v>7557</v>
          </cell>
          <cell r="B5524">
            <v>45114</v>
          </cell>
          <cell r="F5524">
            <v>948</v>
          </cell>
        </row>
        <row r="5525">
          <cell r="A5525">
            <v>7558</v>
          </cell>
          <cell r="B5525">
            <v>45114</v>
          </cell>
          <cell r="F5525">
            <v>948</v>
          </cell>
        </row>
        <row r="5526">
          <cell r="A5526">
            <v>7559</v>
          </cell>
          <cell r="B5526">
            <v>45114</v>
          </cell>
          <cell r="F5526">
            <v>948</v>
          </cell>
        </row>
        <row r="5527">
          <cell r="A5527">
            <v>7560</v>
          </cell>
          <cell r="B5527">
            <v>45114</v>
          </cell>
          <cell r="F5527">
            <v>948</v>
          </cell>
        </row>
        <row r="5528">
          <cell r="A5528">
            <v>7561</v>
          </cell>
          <cell r="B5528">
            <v>45114</v>
          </cell>
          <cell r="F5528">
            <v>948</v>
          </cell>
        </row>
        <row r="5529">
          <cell r="A5529">
            <v>7562</v>
          </cell>
          <cell r="B5529">
            <v>45114</v>
          </cell>
          <cell r="F5529">
            <v>948</v>
          </cell>
        </row>
        <row r="5530">
          <cell r="A5530">
            <v>7563</v>
          </cell>
          <cell r="B5530">
            <v>45114</v>
          </cell>
          <cell r="F5530">
            <v>948</v>
          </cell>
        </row>
        <row r="5531">
          <cell r="A5531">
            <v>7941</v>
          </cell>
          <cell r="B5531">
            <v>45142</v>
          </cell>
          <cell r="F5531">
            <v>1008</v>
          </cell>
        </row>
        <row r="5532">
          <cell r="A5532">
            <v>7942</v>
          </cell>
          <cell r="B5532">
            <v>45142</v>
          </cell>
          <cell r="F5532">
            <v>1008</v>
          </cell>
        </row>
        <row r="5533">
          <cell r="A5533">
            <v>7943</v>
          </cell>
          <cell r="B5533">
            <v>45142</v>
          </cell>
          <cell r="F5533">
            <v>1008</v>
          </cell>
        </row>
        <row r="5534">
          <cell r="A5534">
            <v>7944</v>
          </cell>
          <cell r="B5534">
            <v>45142</v>
          </cell>
          <cell r="F5534">
            <v>1008</v>
          </cell>
        </row>
        <row r="5535">
          <cell r="A5535">
            <v>7945</v>
          </cell>
          <cell r="B5535">
            <v>45142</v>
          </cell>
          <cell r="F5535">
            <v>1008</v>
          </cell>
        </row>
        <row r="5536">
          <cell r="A5536">
            <v>7946</v>
          </cell>
          <cell r="B5536">
            <v>45142</v>
          </cell>
          <cell r="F5536">
            <v>1008</v>
          </cell>
        </row>
        <row r="5537">
          <cell r="A5537">
            <v>7947</v>
          </cell>
          <cell r="B5537">
            <v>45142</v>
          </cell>
          <cell r="F5537">
            <v>1008</v>
          </cell>
        </row>
        <row r="5538">
          <cell r="A5538">
            <v>7948</v>
          </cell>
          <cell r="B5538">
            <v>45142</v>
          </cell>
          <cell r="F5538">
            <v>1008</v>
          </cell>
        </row>
        <row r="5539">
          <cell r="A5539">
            <v>7949</v>
          </cell>
          <cell r="B5539">
            <v>45142</v>
          </cell>
          <cell r="F5539">
            <v>1008</v>
          </cell>
        </row>
        <row r="5540">
          <cell r="A5540">
            <v>7950</v>
          </cell>
          <cell r="B5540">
            <v>45142</v>
          </cell>
          <cell r="F5540">
            <v>1008</v>
          </cell>
        </row>
        <row r="5541">
          <cell r="A5541">
            <v>7951</v>
          </cell>
          <cell r="B5541">
            <v>45142</v>
          </cell>
          <cell r="F5541">
            <v>1008</v>
          </cell>
        </row>
        <row r="5542">
          <cell r="A5542">
            <v>7952</v>
          </cell>
          <cell r="B5542">
            <v>45142</v>
          </cell>
          <cell r="F5542">
            <v>1008</v>
          </cell>
        </row>
        <row r="5543">
          <cell r="A5543">
            <v>7953</v>
          </cell>
          <cell r="B5543">
            <v>45142</v>
          </cell>
          <cell r="F5543">
            <v>1008</v>
          </cell>
        </row>
        <row r="5544">
          <cell r="A5544">
            <v>7954</v>
          </cell>
          <cell r="B5544">
            <v>45142</v>
          </cell>
          <cell r="F5544">
            <v>1008</v>
          </cell>
        </row>
        <row r="5545">
          <cell r="A5545">
            <v>7955</v>
          </cell>
          <cell r="B5545">
            <v>45142</v>
          </cell>
          <cell r="F5545">
            <v>1008</v>
          </cell>
        </row>
        <row r="5546">
          <cell r="A5546">
            <v>7956</v>
          </cell>
          <cell r="B5546">
            <v>45142</v>
          </cell>
          <cell r="F5546">
            <v>1008</v>
          </cell>
        </row>
        <row r="5547">
          <cell r="A5547">
            <v>7957</v>
          </cell>
          <cell r="B5547">
            <v>45142</v>
          </cell>
          <cell r="F5547">
            <v>1008</v>
          </cell>
        </row>
        <row r="5548">
          <cell r="A5548">
            <v>7958</v>
          </cell>
          <cell r="B5548">
            <v>45142</v>
          </cell>
          <cell r="F5548">
            <v>1008</v>
          </cell>
        </row>
        <row r="5549">
          <cell r="A5549">
            <v>7959</v>
          </cell>
          <cell r="B5549">
            <v>45142</v>
          </cell>
          <cell r="F5549">
            <v>1008</v>
          </cell>
        </row>
        <row r="5550">
          <cell r="A5550">
            <v>7960</v>
          </cell>
          <cell r="B5550">
            <v>45142</v>
          </cell>
          <cell r="F5550">
            <v>1008</v>
          </cell>
        </row>
        <row r="5551">
          <cell r="A5551">
            <v>7961</v>
          </cell>
          <cell r="B5551">
            <v>45142</v>
          </cell>
          <cell r="F5551">
            <v>1008</v>
          </cell>
        </row>
        <row r="5552">
          <cell r="A5552">
            <v>7962</v>
          </cell>
          <cell r="B5552">
            <v>45142</v>
          </cell>
          <cell r="F5552">
            <v>1008</v>
          </cell>
        </row>
        <row r="5553">
          <cell r="A5553">
            <v>7963</v>
          </cell>
          <cell r="B5553">
            <v>45142</v>
          </cell>
          <cell r="F5553">
            <v>1008</v>
          </cell>
        </row>
        <row r="5554">
          <cell r="A5554">
            <v>7964</v>
          </cell>
          <cell r="B5554">
            <v>45142</v>
          </cell>
          <cell r="F5554">
            <v>1008</v>
          </cell>
        </row>
        <row r="5555">
          <cell r="A5555">
            <v>7965</v>
          </cell>
          <cell r="B5555">
            <v>45142</v>
          </cell>
          <cell r="F5555">
            <v>1008</v>
          </cell>
        </row>
        <row r="5556">
          <cell r="A5556">
            <v>7966</v>
          </cell>
          <cell r="B5556">
            <v>45142</v>
          </cell>
          <cell r="F5556">
            <v>1008</v>
          </cell>
        </row>
        <row r="5557">
          <cell r="A5557">
            <v>7967</v>
          </cell>
          <cell r="B5557">
            <v>45142</v>
          </cell>
          <cell r="F5557">
            <v>1008</v>
          </cell>
        </row>
        <row r="5558">
          <cell r="A5558">
            <v>7968</v>
          </cell>
          <cell r="B5558">
            <v>45142</v>
          </cell>
          <cell r="F5558">
            <v>1008</v>
          </cell>
        </row>
        <row r="5559">
          <cell r="A5559">
            <v>7969</v>
          </cell>
          <cell r="B5559">
            <v>45142</v>
          </cell>
          <cell r="F5559">
            <v>1008</v>
          </cell>
        </row>
        <row r="5560">
          <cell r="A5560">
            <v>7970</v>
          </cell>
          <cell r="B5560">
            <v>45142</v>
          </cell>
          <cell r="F5560">
            <v>1008</v>
          </cell>
        </row>
        <row r="5561">
          <cell r="A5561">
            <v>7971</v>
          </cell>
          <cell r="B5561">
            <v>45142</v>
          </cell>
          <cell r="F5561">
            <v>1008</v>
          </cell>
        </row>
        <row r="5562">
          <cell r="A5562">
            <v>7972</v>
          </cell>
          <cell r="B5562">
            <v>45142</v>
          </cell>
          <cell r="F5562">
            <v>1008</v>
          </cell>
        </row>
        <row r="5563">
          <cell r="A5563">
            <v>7973</v>
          </cell>
          <cell r="B5563">
            <v>45142</v>
          </cell>
          <cell r="F5563">
            <v>1008</v>
          </cell>
        </row>
        <row r="5564">
          <cell r="A5564">
            <v>7974</v>
          </cell>
          <cell r="B5564">
            <v>45142</v>
          </cell>
          <cell r="F5564">
            <v>1008</v>
          </cell>
        </row>
        <row r="5565">
          <cell r="A5565">
            <v>7975</v>
          </cell>
          <cell r="B5565">
            <v>45142</v>
          </cell>
          <cell r="F5565">
            <v>1008</v>
          </cell>
        </row>
        <row r="5566">
          <cell r="A5566">
            <v>7976</v>
          </cell>
          <cell r="B5566">
            <v>45142</v>
          </cell>
          <cell r="F5566">
            <v>1008</v>
          </cell>
        </row>
        <row r="5567">
          <cell r="A5567">
            <v>7977</v>
          </cell>
          <cell r="B5567">
            <v>45142</v>
          </cell>
          <cell r="F5567">
            <v>1008</v>
          </cell>
        </row>
        <row r="5568">
          <cell r="A5568">
            <v>7978</v>
          </cell>
          <cell r="B5568">
            <v>45142</v>
          </cell>
          <cell r="F5568">
            <v>1008</v>
          </cell>
        </row>
        <row r="5569">
          <cell r="A5569">
            <v>7979</v>
          </cell>
          <cell r="B5569">
            <v>45142</v>
          </cell>
          <cell r="F5569">
            <v>1008</v>
          </cell>
        </row>
        <row r="5570">
          <cell r="A5570">
            <v>7980</v>
          </cell>
          <cell r="B5570">
            <v>45142</v>
          </cell>
          <cell r="F5570">
            <v>1008</v>
          </cell>
        </row>
        <row r="5571">
          <cell r="A5571">
            <v>7981</v>
          </cell>
          <cell r="B5571">
            <v>45142</v>
          </cell>
          <cell r="F5571">
            <v>1008</v>
          </cell>
        </row>
        <row r="5572">
          <cell r="A5572">
            <v>7982</v>
          </cell>
          <cell r="B5572">
            <v>45142</v>
          </cell>
          <cell r="F5572">
            <v>1008</v>
          </cell>
        </row>
        <row r="5573">
          <cell r="A5573">
            <v>7983</v>
          </cell>
          <cell r="B5573">
            <v>45142</v>
          </cell>
          <cell r="F5573">
            <v>1008</v>
          </cell>
        </row>
        <row r="5574">
          <cell r="A5574">
            <v>7984</v>
          </cell>
          <cell r="B5574">
            <v>45142</v>
          </cell>
          <cell r="F5574">
            <v>1008</v>
          </cell>
        </row>
        <row r="5575">
          <cell r="A5575">
            <v>7985</v>
          </cell>
          <cell r="B5575">
            <v>45142</v>
          </cell>
          <cell r="F5575">
            <v>1008</v>
          </cell>
        </row>
        <row r="5576">
          <cell r="A5576">
            <v>7986</v>
          </cell>
          <cell r="B5576">
            <v>45142</v>
          </cell>
          <cell r="F5576">
            <v>1008</v>
          </cell>
        </row>
        <row r="5577">
          <cell r="A5577">
            <v>7987</v>
          </cell>
          <cell r="B5577">
            <v>45142</v>
          </cell>
          <cell r="F5577">
            <v>1008</v>
          </cell>
        </row>
        <row r="5578">
          <cell r="A5578">
            <v>7988</v>
          </cell>
          <cell r="B5578">
            <v>45142</v>
          </cell>
          <cell r="F5578">
            <v>1008</v>
          </cell>
        </row>
        <row r="5579">
          <cell r="A5579">
            <v>7989</v>
          </cell>
          <cell r="B5579">
            <v>45142</v>
          </cell>
          <cell r="F5579">
            <v>1008</v>
          </cell>
        </row>
        <row r="5580">
          <cell r="A5580">
            <v>7990</v>
          </cell>
          <cell r="B5580">
            <v>45142</v>
          </cell>
          <cell r="F5580">
            <v>1008</v>
          </cell>
        </row>
        <row r="5581">
          <cell r="A5581">
            <v>7991</v>
          </cell>
          <cell r="B5581">
            <v>45142</v>
          </cell>
          <cell r="F5581">
            <v>1008</v>
          </cell>
        </row>
        <row r="5582">
          <cell r="A5582">
            <v>7992</v>
          </cell>
          <cell r="B5582">
            <v>45142</v>
          </cell>
          <cell r="F5582">
            <v>1008</v>
          </cell>
        </row>
        <row r="5583">
          <cell r="A5583">
            <v>7993</v>
          </cell>
          <cell r="B5583">
            <v>45142</v>
          </cell>
          <cell r="F5583">
            <v>1008</v>
          </cell>
        </row>
        <row r="5584">
          <cell r="A5584">
            <v>7994</v>
          </cell>
          <cell r="B5584">
            <v>45142</v>
          </cell>
          <cell r="F5584">
            <v>1008</v>
          </cell>
        </row>
        <row r="5585">
          <cell r="A5585">
            <v>7995</v>
          </cell>
          <cell r="B5585">
            <v>45142</v>
          </cell>
          <cell r="F5585">
            <v>1008</v>
          </cell>
        </row>
        <row r="5586">
          <cell r="A5586">
            <v>7996</v>
          </cell>
          <cell r="B5586">
            <v>45142</v>
          </cell>
          <cell r="F5586">
            <v>1008</v>
          </cell>
        </row>
        <row r="5587">
          <cell r="A5587">
            <v>7997</v>
          </cell>
          <cell r="B5587">
            <v>45142</v>
          </cell>
          <cell r="F5587">
            <v>1008</v>
          </cell>
        </row>
        <row r="5588">
          <cell r="A5588">
            <v>7998</v>
          </cell>
          <cell r="B5588">
            <v>45142</v>
          </cell>
          <cell r="F5588">
            <v>1008</v>
          </cell>
        </row>
        <row r="5589">
          <cell r="A5589">
            <v>7999</v>
          </cell>
          <cell r="B5589">
            <v>45142</v>
          </cell>
          <cell r="F5589">
            <v>1008</v>
          </cell>
        </row>
        <row r="5590">
          <cell r="A5590">
            <v>8000</v>
          </cell>
          <cell r="B5590">
            <v>45142</v>
          </cell>
          <cell r="F5590">
            <v>1008</v>
          </cell>
        </row>
        <row r="5591">
          <cell r="A5591">
            <v>8001</v>
          </cell>
          <cell r="B5591">
            <v>45142</v>
          </cell>
          <cell r="F5591">
            <v>1008</v>
          </cell>
        </row>
        <row r="5592">
          <cell r="A5592">
            <v>8002</v>
          </cell>
          <cell r="B5592">
            <v>45142</v>
          </cell>
          <cell r="F5592">
            <v>1008</v>
          </cell>
        </row>
        <row r="5593">
          <cell r="A5593">
            <v>8003</v>
          </cell>
          <cell r="B5593">
            <v>45142</v>
          </cell>
          <cell r="F5593">
            <v>1008</v>
          </cell>
        </row>
        <row r="5594">
          <cell r="A5594">
            <v>8004</v>
          </cell>
          <cell r="B5594">
            <v>45142</v>
          </cell>
          <cell r="F5594">
            <v>1008</v>
          </cell>
        </row>
        <row r="5595">
          <cell r="A5595">
            <v>8005</v>
          </cell>
          <cell r="B5595">
            <v>45142</v>
          </cell>
          <cell r="F5595">
            <v>1008</v>
          </cell>
        </row>
        <row r="5596">
          <cell r="A5596">
            <v>8006</v>
          </cell>
          <cell r="B5596">
            <v>45142</v>
          </cell>
          <cell r="F5596">
            <v>1008</v>
          </cell>
        </row>
        <row r="5597">
          <cell r="A5597">
            <v>8007</v>
          </cell>
          <cell r="B5597">
            <v>45142</v>
          </cell>
          <cell r="F5597">
            <v>1008</v>
          </cell>
        </row>
        <row r="5598">
          <cell r="A5598">
            <v>8008</v>
          </cell>
          <cell r="B5598">
            <v>45142</v>
          </cell>
          <cell r="F5598">
            <v>1008</v>
          </cell>
        </row>
        <row r="5599">
          <cell r="A5599">
            <v>8009</v>
          </cell>
          <cell r="B5599">
            <v>45142</v>
          </cell>
          <cell r="F5599">
            <v>1008</v>
          </cell>
        </row>
        <row r="5600">
          <cell r="A5600">
            <v>8010</v>
          </cell>
          <cell r="B5600">
            <v>45142</v>
          </cell>
          <cell r="F5600">
            <v>1008</v>
          </cell>
        </row>
        <row r="5601">
          <cell r="A5601">
            <v>8011</v>
          </cell>
          <cell r="B5601">
            <v>45142</v>
          </cell>
          <cell r="F5601">
            <v>1008</v>
          </cell>
        </row>
        <row r="5602">
          <cell r="A5602">
            <v>8012</v>
          </cell>
          <cell r="B5602">
            <v>45142</v>
          </cell>
          <cell r="F5602">
            <v>1008</v>
          </cell>
        </row>
        <row r="5603">
          <cell r="A5603">
            <v>8013</v>
          </cell>
          <cell r="B5603">
            <v>45142</v>
          </cell>
          <cell r="F5603">
            <v>1008</v>
          </cell>
        </row>
        <row r="5604">
          <cell r="A5604">
            <v>8014</v>
          </cell>
          <cell r="B5604">
            <v>45142</v>
          </cell>
          <cell r="F5604">
            <v>1008</v>
          </cell>
        </row>
        <row r="5605">
          <cell r="A5605">
            <v>8015</v>
          </cell>
          <cell r="B5605">
            <v>45142</v>
          </cell>
          <cell r="F5605">
            <v>1008</v>
          </cell>
        </row>
        <row r="5606">
          <cell r="A5606">
            <v>8016</v>
          </cell>
          <cell r="B5606">
            <v>45142</v>
          </cell>
          <cell r="F5606">
            <v>1008</v>
          </cell>
        </row>
        <row r="5607">
          <cell r="A5607">
            <v>8017</v>
          </cell>
          <cell r="B5607">
            <v>45142</v>
          </cell>
          <cell r="F5607">
            <v>1008</v>
          </cell>
        </row>
        <row r="5608">
          <cell r="A5608">
            <v>8018</v>
          </cell>
          <cell r="B5608">
            <v>45142</v>
          </cell>
          <cell r="F5608">
            <v>1008</v>
          </cell>
        </row>
        <row r="5609">
          <cell r="A5609">
            <v>8019</v>
          </cell>
          <cell r="B5609">
            <v>45142</v>
          </cell>
          <cell r="F5609">
            <v>1008</v>
          </cell>
        </row>
        <row r="5610">
          <cell r="A5610">
            <v>8020</v>
          </cell>
          <cell r="B5610">
            <v>45142</v>
          </cell>
          <cell r="F5610">
            <v>1008</v>
          </cell>
        </row>
        <row r="5611">
          <cell r="A5611">
            <v>8021</v>
          </cell>
          <cell r="B5611">
            <v>45142</v>
          </cell>
          <cell r="F5611">
            <v>1008</v>
          </cell>
        </row>
        <row r="5612">
          <cell r="A5612">
            <v>8022</v>
          </cell>
          <cell r="B5612">
            <v>45142</v>
          </cell>
          <cell r="F5612">
            <v>1008</v>
          </cell>
        </row>
        <row r="5613">
          <cell r="A5613">
            <v>8023</v>
          </cell>
          <cell r="B5613">
            <v>45142</v>
          </cell>
          <cell r="F5613">
            <v>1008</v>
          </cell>
        </row>
        <row r="5614">
          <cell r="A5614">
            <v>8024</v>
          </cell>
          <cell r="B5614">
            <v>45142</v>
          </cell>
          <cell r="F5614">
            <v>1008</v>
          </cell>
        </row>
        <row r="5615">
          <cell r="A5615">
            <v>8025</v>
          </cell>
          <cell r="B5615">
            <v>45142</v>
          </cell>
          <cell r="F5615">
            <v>1008</v>
          </cell>
        </row>
        <row r="5616">
          <cell r="A5616">
            <v>8026</v>
          </cell>
          <cell r="B5616">
            <v>45142</v>
          </cell>
          <cell r="F5616">
            <v>1008</v>
          </cell>
        </row>
        <row r="5617">
          <cell r="A5617">
            <v>8027</v>
          </cell>
          <cell r="B5617">
            <v>45142</v>
          </cell>
          <cell r="F5617">
            <v>1008</v>
          </cell>
        </row>
        <row r="5618">
          <cell r="A5618">
            <v>8028</v>
          </cell>
          <cell r="B5618">
            <v>45142</v>
          </cell>
          <cell r="F5618">
            <v>1008</v>
          </cell>
        </row>
        <row r="5619">
          <cell r="A5619">
            <v>8029</v>
          </cell>
          <cell r="B5619">
            <v>45142</v>
          </cell>
          <cell r="F5619">
            <v>1008</v>
          </cell>
        </row>
        <row r="5620">
          <cell r="A5620">
            <v>8030</v>
          </cell>
          <cell r="B5620">
            <v>45142</v>
          </cell>
          <cell r="F5620">
            <v>1008</v>
          </cell>
        </row>
        <row r="5621">
          <cell r="A5621">
            <v>8031</v>
          </cell>
          <cell r="B5621">
            <v>45142</v>
          </cell>
          <cell r="F5621">
            <v>1008</v>
          </cell>
        </row>
        <row r="5622">
          <cell r="A5622">
            <v>8032</v>
          </cell>
          <cell r="B5622">
            <v>45142</v>
          </cell>
          <cell r="F5622">
            <v>1008</v>
          </cell>
        </row>
        <row r="5623">
          <cell r="A5623">
            <v>8033</v>
          </cell>
          <cell r="B5623">
            <v>45142</v>
          </cell>
          <cell r="F5623">
            <v>1008</v>
          </cell>
        </row>
        <row r="5624">
          <cell r="A5624">
            <v>8034</v>
          </cell>
          <cell r="B5624">
            <v>45142</v>
          </cell>
          <cell r="F5624">
            <v>1008</v>
          </cell>
        </row>
        <row r="5625">
          <cell r="A5625">
            <v>8035</v>
          </cell>
          <cell r="B5625">
            <v>45142</v>
          </cell>
          <cell r="F5625">
            <v>1008</v>
          </cell>
        </row>
        <row r="5626">
          <cell r="A5626">
            <v>8036</v>
          </cell>
          <cell r="B5626">
            <v>45142</v>
          </cell>
          <cell r="F5626">
            <v>1008</v>
          </cell>
        </row>
        <row r="5627">
          <cell r="A5627">
            <v>8037</v>
          </cell>
          <cell r="B5627">
            <v>45142</v>
          </cell>
          <cell r="F5627">
            <v>1008</v>
          </cell>
        </row>
        <row r="5628">
          <cell r="A5628">
            <v>8038</v>
          </cell>
          <cell r="B5628">
            <v>45142</v>
          </cell>
          <cell r="F5628">
            <v>1008</v>
          </cell>
        </row>
        <row r="5629">
          <cell r="A5629">
            <v>8039</v>
          </cell>
          <cell r="B5629">
            <v>45142</v>
          </cell>
          <cell r="F5629">
            <v>1008</v>
          </cell>
        </row>
        <row r="5630">
          <cell r="A5630">
            <v>8040</v>
          </cell>
          <cell r="B5630">
            <v>45142</v>
          </cell>
          <cell r="F5630">
            <v>1008</v>
          </cell>
        </row>
        <row r="5631">
          <cell r="A5631">
            <v>8041</v>
          </cell>
          <cell r="B5631">
            <v>45142</v>
          </cell>
          <cell r="F5631">
            <v>1008</v>
          </cell>
        </row>
        <row r="5632">
          <cell r="A5632">
            <v>8042</v>
          </cell>
          <cell r="B5632">
            <v>45142</v>
          </cell>
          <cell r="F5632">
            <v>1008</v>
          </cell>
        </row>
        <row r="5633">
          <cell r="A5633">
            <v>8043</v>
          </cell>
          <cell r="B5633">
            <v>45142</v>
          </cell>
          <cell r="F5633">
            <v>1008</v>
          </cell>
        </row>
        <row r="5634">
          <cell r="A5634">
            <v>8044</v>
          </cell>
          <cell r="B5634">
            <v>45142</v>
          </cell>
          <cell r="F5634">
            <v>1008</v>
          </cell>
        </row>
        <row r="5635">
          <cell r="A5635">
            <v>8045</v>
          </cell>
          <cell r="B5635">
            <v>45142</v>
          </cell>
          <cell r="F5635">
            <v>1008</v>
          </cell>
        </row>
        <row r="5636">
          <cell r="A5636">
            <v>8046</v>
          </cell>
          <cell r="B5636">
            <v>45142</v>
          </cell>
          <cell r="F5636">
            <v>1008</v>
          </cell>
        </row>
        <row r="5637">
          <cell r="A5637">
            <v>8047</v>
          </cell>
          <cell r="B5637">
            <v>45142</v>
          </cell>
          <cell r="F5637">
            <v>1008</v>
          </cell>
        </row>
        <row r="5638">
          <cell r="A5638">
            <v>8048</v>
          </cell>
          <cell r="B5638">
            <v>45142</v>
          </cell>
          <cell r="F5638">
            <v>1008</v>
          </cell>
        </row>
        <row r="5639">
          <cell r="A5639">
            <v>8049</v>
          </cell>
          <cell r="B5639">
            <v>45142</v>
          </cell>
          <cell r="F5639">
            <v>1008</v>
          </cell>
        </row>
        <row r="5640">
          <cell r="A5640">
            <v>8050</v>
          </cell>
          <cell r="B5640">
            <v>45142</v>
          </cell>
          <cell r="F5640">
            <v>1008</v>
          </cell>
        </row>
        <row r="5641">
          <cell r="A5641">
            <v>8051</v>
          </cell>
          <cell r="B5641">
            <v>45142</v>
          </cell>
          <cell r="F5641">
            <v>1008</v>
          </cell>
        </row>
        <row r="5642">
          <cell r="A5642">
            <v>8052</v>
          </cell>
          <cell r="B5642">
            <v>45142</v>
          </cell>
          <cell r="F5642">
            <v>1008</v>
          </cell>
        </row>
        <row r="5643">
          <cell r="A5643">
            <v>8053</v>
          </cell>
          <cell r="B5643">
            <v>45142</v>
          </cell>
          <cell r="F5643">
            <v>1008</v>
          </cell>
        </row>
        <row r="5644">
          <cell r="A5644">
            <v>8054</v>
          </cell>
          <cell r="B5644">
            <v>45142</v>
          </cell>
          <cell r="F5644">
            <v>1008</v>
          </cell>
        </row>
        <row r="5645">
          <cell r="A5645">
            <v>8055</v>
          </cell>
          <cell r="B5645">
            <v>45142</v>
          </cell>
          <cell r="F5645">
            <v>1008</v>
          </cell>
        </row>
        <row r="5646">
          <cell r="A5646">
            <v>8056</v>
          </cell>
          <cell r="B5646">
            <v>45142</v>
          </cell>
          <cell r="F5646">
            <v>1008</v>
          </cell>
        </row>
        <row r="5647">
          <cell r="A5647">
            <v>8057</v>
          </cell>
          <cell r="B5647">
            <v>45142</v>
          </cell>
          <cell r="F5647">
            <v>1008</v>
          </cell>
        </row>
        <row r="5648">
          <cell r="A5648">
            <v>8058</v>
          </cell>
          <cell r="B5648">
            <v>45142</v>
          </cell>
          <cell r="F5648">
            <v>1008</v>
          </cell>
        </row>
        <row r="5649">
          <cell r="A5649">
            <v>8059</v>
          </cell>
          <cell r="B5649">
            <v>45142</v>
          </cell>
          <cell r="F5649">
            <v>1008</v>
          </cell>
        </row>
        <row r="5650">
          <cell r="A5650">
            <v>8060</v>
          </cell>
          <cell r="B5650">
            <v>45142</v>
          </cell>
          <cell r="F5650">
            <v>1008</v>
          </cell>
        </row>
        <row r="5651">
          <cell r="A5651">
            <v>8061</v>
          </cell>
          <cell r="B5651">
            <v>45142</v>
          </cell>
          <cell r="F5651">
            <v>1008</v>
          </cell>
        </row>
        <row r="5652">
          <cell r="A5652">
            <v>8062</v>
          </cell>
          <cell r="B5652">
            <v>45142</v>
          </cell>
          <cell r="F5652">
            <v>1008</v>
          </cell>
        </row>
        <row r="5653">
          <cell r="A5653">
            <v>8063</v>
          </cell>
          <cell r="B5653">
            <v>45142</v>
          </cell>
          <cell r="F5653">
            <v>1008</v>
          </cell>
        </row>
        <row r="5654">
          <cell r="A5654">
            <v>8064</v>
          </cell>
          <cell r="B5654">
            <v>45142</v>
          </cell>
          <cell r="F5654">
            <v>1008</v>
          </cell>
        </row>
        <row r="5655">
          <cell r="A5655">
            <v>8065</v>
          </cell>
          <cell r="B5655">
            <v>45142</v>
          </cell>
          <cell r="F5655">
            <v>1008</v>
          </cell>
        </row>
        <row r="5656">
          <cell r="A5656">
            <v>8066</v>
          </cell>
          <cell r="B5656">
            <v>45142</v>
          </cell>
          <cell r="F5656">
            <v>1008</v>
          </cell>
        </row>
        <row r="5657">
          <cell r="A5657">
            <v>8067</v>
          </cell>
          <cell r="B5657">
            <v>45142</v>
          </cell>
          <cell r="F5657">
            <v>1008</v>
          </cell>
        </row>
        <row r="5658">
          <cell r="A5658">
            <v>8068</v>
          </cell>
          <cell r="B5658">
            <v>45142</v>
          </cell>
          <cell r="F5658">
            <v>1008</v>
          </cell>
        </row>
        <row r="5659">
          <cell r="A5659">
            <v>8069</v>
          </cell>
          <cell r="B5659">
            <v>45142</v>
          </cell>
          <cell r="F5659">
            <v>1008</v>
          </cell>
        </row>
        <row r="5660">
          <cell r="A5660">
            <v>8070</v>
          </cell>
          <cell r="B5660">
            <v>45142</v>
          </cell>
          <cell r="F5660">
            <v>1008</v>
          </cell>
        </row>
        <row r="5661">
          <cell r="A5661">
            <v>8071</v>
          </cell>
          <cell r="B5661">
            <v>45142</v>
          </cell>
          <cell r="F5661">
            <v>1008</v>
          </cell>
        </row>
        <row r="5662">
          <cell r="A5662">
            <v>8072</v>
          </cell>
          <cell r="B5662">
            <v>45142</v>
          </cell>
          <cell r="F5662">
            <v>1008</v>
          </cell>
        </row>
        <row r="5663">
          <cell r="A5663">
            <v>8073</v>
          </cell>
          <cell r="B5663">
            <v>45142</v>
          </cell>
          <cell r="F5663">
            <v>1008</v>
          </cell>
        </row>
        <row r="5664">
          <cell r="A5664">
            <v>8074</v>
          </cell>
          <cell r="B5664">
            <v>45142</v>
          </cell>
          <cell r="F5664">
            <v>1008</v>
          </cell>
        </row>
        <row r="5665">
          <cell r="A5665">
            <v>8075</v>
          </cell>
          <cell r="B5665">
            <v>45142</v>
          </cell>
          <cell r="F5665">
            <v>1008</v>
          </cell>
        </row>
        <row r="5666">
          <cell r="A5666">
            <v>8076</v>
          </cell>
          <cell r="B5666">
            <v>45142</v>
          </cell>
          <cell r="F5666">
            <v>1008</v>
          </cell>
        </row>
        <row r="5667">
          <cell r="A5667">
            <v>8077</v>
          </cell>
          <cell r="B5667">
            <v>45142</v>
          </cell>
          <cell r="F5667">
            <v>1008</v>
          </cell>
        </row>
        <row r="5668">
          <cell r="A5668">
            <v>8078</v>
          </cell>
          <cell r="B5668">
            <v>45142</v>
          </cell>
          <cell r="F5668">
            <v>1008</v>
          </cell>
        </row>
        <row r="5669">
          <cell r="A5669">
            <v>8079</v>
          </cell>
          <cell r="B5669">
            <v>45142</v>
          </cell>
          <cell r="F5669">
            <v>1008</v>
          </cell>
        </row>
        <row r="5670">
          <cell r="A5670">
            <v>8080</v>
          </cell>
          <cell r="B5670">
            <v>45142</v>
          </cell>
          <cell r="F5670">
            <v>1008</v>
          </cell>
        </row>
        <row r="5671">
          <cell r="A5671">
            <v>8081</v>
          </cell>
          <cell r="B5671">
            <v>45142</v>
          </cell>
          <cell r="F5671">
            <v>1008</v>
          </cell>
        </row>
        <row r="5672">
          <cell r="A5672">
            <v>8082</v>
          </cell>
          <cell r="B5672">
            <v>45142</v>
          </cell>
          <cell r="F5672">
            <v>1008</v>
          </cell>
        </row>
        <row r="5673">
          <cell r="A5673">
            <v>8083</v>
          </cell>
          <cell r="B5673">
            <v>45142</v>
          </cell>
          <cell r="F5673">
            <v>1008</v>
          </cell>
        </row>
        <row r="5674">
          <cell r="A5674">
            <v>8084</v>
          </cell>
          <cell r="B5674">
            <v>45142</v>
          </cell>
          <cell r="F5674">
            <v>1008</v>
          </cell>
        </row>
        <row r="5675">
          <cell r="A5675">
            <v>8085</v>
          </cell>
          <cell r="B5675">
            <v>45142</v>
          </cell>
          <cell r="F5675">
            <v>1008</v>
          </cell>
        </row>
        <row r="5676">
          <cell r="A5676">
            <v>8086</v>
          </cell>
          <cell r="B5676">
            <v>45142</v>
          </cell>
          <cell r="F5676">
            <v>1008</v>
          </cell>
        </row>
        <row r="5677">
          <cell r="A5677">
            <v>8087</v>
          </cell>
          <cell r="B5677">
            <v>45142</v>
          </cell>
          <cell r="F5677">
            <v>1008</v>
          </cell>
        </row>
        <row r="5678">
          <cell r="A5678">
            <v>8088</v>
          </cell>
          <cell r="B5678">
            <v>45142</v>
          </cell>
          <cell r="F5678">
            <v>1008</v>
          </cell>
        </row>
        <row r="5679">
          <cell r="A5679">
            <v>8089</v>
          </cell>
          <cell r="B5679">
            <v>45142</v>
          </cell>
          <cell r="F5679">
            <v>1008</v>
          </cell>
        </row>
        <row r="5680">
          <cell r="A5680">
            <v>8090</v>
          </cell>
          <cell r="B5680">
            <v>45142</v>
          </cell>
          <cell r="F5680">
            <v>1008</v>
          </cell>
        </row>
        <row r="5681">
          <cell r="A5681">
            <v>8091</v>
          </cell>
          <cell r="B5681">
            <v>45142</v>
          </cell>
          <cell r="F5681">
            <v>1008</v>
          </cell>
        </row>
        <row r="5682">
          <cell r="A5682">
            <v>8092</v>
          </cell>
          <cell r="B5682">
            <v>45142</v>
          </cell>
          <cell r="F5682">
            <v>1008</v>
          </cell>
        </row>
        <row r="5683">
          <cell r="A5683">
            <v>8093</v>
          </cell>
          <cell r="B5683">
            <v>45142</v>
          </cell>
          <cell r="F5683">
            <v>1008</v>
          </cell>
        </row>
        <row r="5684">
          <cell r="A5684">
            <v>8094</v>
          </cell>
          <cell r="B5684">
            <v>45142</v>
          </cell>
          <cell r="F5684">
            <v>1008</v>
          </cell>
        </row>
        <row r="5685">
          <cell r="A5685">
            <v>8095</v>
          </cell>
          <cell r="B5685">
            <v>45142</v>
          </cell>
          <cell r="F5685">
            <v>1008</v>
          </cell>
        </row>
        <row r="5686">
          <cell r="A5686">
            <v>8096</v>
          </cell>
          <cell r="B5686">
            <v>45142</v>
          </cell>
          <cell r="F5686">
            <v>1008</v>
          </cell>
        </row>
        <row r="5687">
          <cell r="A5687">
            <v>8097</v>
          </cell>
          <cell r="B5687">
            <v>45142</v>
          </cell>
          <cell r="F5687">
            <v>1008</v>
          </cell>
        </row>
        <row r="5688">
          <cell r="A5688">
            <v>8098</v>
          </cell>
          <cell r="B5688">
            <v>45142</v>
          </cell>
          <cell r="F5688">
            <v>1008</v>
          </cell>
        </row>
        <row r="5689">
          <cell r="A5689">
            <v>8099</v>
          </cell>
          <cell r="B5689">
            <v>45142</v>
          </cell>
          <cell r="F5689">
            <v>1008</v>
          </cell>
        </row>
        <row r="5690">
          <cell r="A5690">
            <v>8100</v>
          </cell>
          <cell r="B5690">
            <v>45142</v>
          </cell>
          <cell r="F5690">
            <v>1008</v>
          </cell>
        </row>
        <row r="5691">
          <cell r="A5691">
            <v>8101</v>
          </cell>
          <cell r="B5691">
            <v>45142</v>
          </cell>
          <cell r="F5691">
            <v>1008</v>
          </cell>
        </row>
        <row r="5692">
          <cell r="A5692">
            <v>8102</v>
          </cell>
          <cell r="B5692">
            <v>45142</v>
          </cell>
          <cell r="F5692">
            <v>1008</v>
          </cell>
        </row>
        <row r="5693">
          <cell r="A5693">
            <v>8103</v>
          </cell>
          <cell r="B5693">
            <v>45142</v>
          </cell>
          <cell r="F5693">
            <v>1008</v>
          </cell>
        </row>
        <row r="5694">
          <cell r="A5694">
            <v>8104</v>
          </cell>
          <cell r="B5694">
            <v>45142</v>
          </cell>
          <cell r="F5694">
            <v>1008</v>
          </cell>
        </row>
        <row r="5695">
          <cell r="A5695">
            <v>8105</v>
          </cell>
          <cell r="B5695">
            <v>45142</v>
          </cell>
          <cell r="F5695">
            <v>1008</v>
          </cell>
        </row>
        <row r="5696">
          <cell r="A5696">
            <v>8106</v>
          </cell>
          <cell r="B5696">
            <v>45142</v>
          </cell>
          <cell r="F5696">
            <v>1008</v>
          </cell>
        </row>
        <row r="5697">
          <cell r="A5697">
            <v>8107</v>
          </cell>
          <cell r="B5697">
            <v>45142</v>
          </cell>
          <cell r="F5697">
            <v>1008</v>
          </cell>
        </row>
        <row r="5698">
          <cell r="A5698">
            <v>8108</v>
          </cell>
          <cell r="B5698">
            <v>45142</v>
          </cell>
          <cell r="F5698">
            <v>1008</v>
          </cell>
        </row>
        <row r="5699">
          <cell r="A5699">
            <v>8109</v>
          </cell>
          <cell r="B5699">
            <v>45142</v>
          </cell>
          <cell r="F5699">
            <v>1008</v>
          </cell>
        </row>
        <row r="5700">
          <cell r="A5700">
            <v>8110</v>
          </cell>
          <cell r="B5700">
            <v>45142</v>
          </cell>
          <cell r="F5700">
            <v>1008</v>
          </cell>
        </row>
        <row r="5701">
          <cell r="A5701">
            <v>8111</v>
          </cell>
          <cell r="B5701">
            <v>45142</v>
          </cell>
          <cell r="F5701">
            <v>1008</v>
          </cell>
        </row>
        <row r="5702">
          <cell r="A5702">
            <v>8112</v>
          </cell>
          <cell r="B5702">
            <v>45142</v>
          </cell>
          <cell r="F5702">
            <v>1008</v>
          </cell>
        </row>
        <row r="5703">
          <cell r="A5703">
            <v>8113</v>
          </cell>
          <cell r="B5703">
            <v>45142</v>
          </cell>
          <cell r="F5703">
            <v>1008</v>
          </cell>
        </row>
        <row r="5704">
          <cell r="A5704">
            <v>8114</v>
          </cell>
          <cell r="B5704">
            <v>45142</v>
          </cell>
          <cell r="F5704">
            <v>1008</v>
          </cell>
        </row>
        <row r="5705">
          <cell r="A5705">
            <v>8115</v>
          </cell>
          <cell r="B5705">
            <v>45142</v>
          </cell>
          <cell r="F5705">
            <v>1008</v>
          </cell>
        </row>
        <row r="5706">
          <cell r="A5706">
            <v>8116</v>
          </cell>
          <cell r="B5706">
            <v>45142</v>
          </cell>
          <cell r="F5706">
            <v>1008</v>
          </cell>
        </row>
        <row r="5707">
          <cell r="A5707">
            <v>8117</v>
          </cell>
          <cell r="B5707">
            <v>45142</v>
          </cell>
          <cell r="F5707">
            <v>1008</v>
          </cell>
        </row>
        <row r="5708">
          <cell r="A5708">
            <v>8118</v>
          </cell>
          <cell r="B5708">
            <v>45142</v>
          </cell>
          <cell r="F5708">
            <v>1008</v>
          </cell>
        </row>
        <row r="5709">
          <cell r="A5709">
            <v>8119</v>
          </cell>
          <cell r="B5709">
            <v>45142</v>
          </cell>
          <cell r="F5709">
            <v>1008</v>
          </cell>
        </row>
        <row r="5710">
          <cell r="A5710">
            <v>8120</v>
          </cell>
          <cell r="B5710">
            <v>45142</v>
          </cell>
          <cell r="F5710">
            <v>1008</v>
          </cell>
        </row>
        <row r="5711">
          <cell r="A5711">
            <v>8121</v>
          </cell>
          <cell r="B5711">
            <v>45142</v>
          </cell>
          <cell r="F5711">
            <v>1008</v>
          </cell>
        </row>
        <row r="5712">
          <cell r="A5712">
            <v>8122</v>
          </cell>
          <cell r="B5712">
            <v>45142</v>
          </cell>
          <cell r="F5712">
            <v>1008</v>
          </cell>
        </row>
        <row r="5713">
          <cell r="A5713">
            <v>8123</v>
          </cell>
          <cell r="B5713">
            <v>45142</v>
          </cell>
          <cell r="F5713">
            <v>1008</v>
          </cell>
        </row>
        <row r="5714">
          <cell r="A5714">
            <v>8124</v>
          </cell>
          <cell r="B5714">
            <v>45142</v>
          </cell>
          <cell r="F5714">
            <v>1008</v>
          </cell>
        </row>
        <row r="5715">
          <cell r="A5715">
            <v>8125</v>
          </cell>
          <cell r="B5715">
            <v>45142</v>
          </cell>
          <cell r="F5715">
            <v>1008</v>
          </cell>
        </row>
        <row r="5716">
          <cell r="A5716">
            <v>8126</v>
          </cell>
          <cell r="B5716">
            <v>45142</v>
          </cell>
          <cell r="F5716">
            <v>1008</v>
          </cell>
        </row>
        <row r="5717">
          <cell r="A5717">
            <v>8127</v>
          </cell>
          <cell r="B5717">
            <v>45142</v>
          </cell>
          <cell r="F5717">
            <v>1008</v>
          </cell>
        </row>
        <row r="5718">
          <cell r="A5718">
            <v>8128</v>
          </cell>
          <cell r="B5718">
            <v>45142</v>
          </cell>
          <cell r="F5718">
            <v>1008</v>
          </cell>
        </row>
        <row r="5719">
          <cell r="A5719">
            <v>8129</v>
          </cell>
          <cell r="B5719">
            <v>45142</v>
          </cell>
          <cell r="F5719">
            <v>1008</v>
          </cell>
        </row>
        <row r="5720">
          <cell r="A5720">
            <v>8130</v>
          </cell>
          <cell r="B5720">
            <v>45142</v>
          </cell>
          <cell r="F5720">
            <v>1008</v>
          </cell>
        </row>
        <row r="5721">
          <cell r="A5721">
            <v>8131</v>
          </cell>
          <cell r="B5721">
            <v>45142</v>
          </cell>
          <cell r="F5721">
            <v>1008</v>
          </cell>
        </row>
        <row r="5722">
          <cell r="A5722">
            <v>8132</v>
          </cell>
          <cell r="B5722">
            <v>45142</v>
          </cell>
          <cell r="F5722">
            <v>1008</v>
          </cell>
        </row>
        <row r="5723">
          <cell r="A5723">
            <v>8133</v>
          </cell>
          <cell r="B5723">
            <v>45142</v>
          </cell>
          <cell r="F5723">
            <v>1008</v>
          </cell>
        </row>
        <row r="5724">
          <cell r="A5724">
            <v>8134</v>
          </cell>
          <cell r="B5724">
            <v>45142</v>
          </cell>
          <cell r="F5724">
            <v>1008</v>
          </cell>
        </row>
        <row r="5725">
          <cell r="A5725">
            <v>8135</v>
          </cell>
          <cell r="B5725">
            <v>45142</v>
          </cell>
          <cell r="F5725">
            <v>1008</v>
          </cell>
        </row>
        <row r="5726">
          <cell r="A5726">
            <v>8136</v>
          </cell>
          <cell r="B5726">
            <v>45142</v>
          </cell>
          <cell r="F5726">
            <v>1008</v>
          </cell>
        </row>
        <row r="5727">
          <cell r="A5727">
            <v>8137</v>
          </cell>
          <cell r="B5727">
            <v>45142</v>
          </cell>
          <cell r="F5727">
            <v>1008</v>
          </cell>
        </row>
        <row r="5728">
          <cell r="A5728">
            <v>8138</v>
          </cell>
          <cell r="B5728">
            <v>45142</v>
          </cell>
          <cell r="F5728">
            <v>1008</v>
          </cell>
        </row>
        <row r="5729">
          <cell r="A5729">
            <v>8139</v>
          </cell>
          <cell r="B5729">
            <v>45142</v>
          </cell>
          <cell r="F5729">
            <v>1008</v>
          </cell>
        </row>
        <row r="5730">
          <cell r="A5730">
            <v>8140</v>
          </cell>
          <cell r="B5730">
            <v>45142</v>
          </cell>
          <cell r="F5730">
            <v>1008</v>
          </cell>
        </row>
        <row r="5731">
          <cell r="A5731">
            <v>8141</v>
          </cell>
          <cell r="B5731">
            <v>45142</v>
          </cell>
          <cell r="F5731">
            <v>1008</v>
          </cell>
        </row>
        <row r="5732">
          <cell r="A5732">
            <v>8142</v>
          </cell>
          <cell r="B5732">
            <v>45142</v>
          </cell>
          <cell r="F5732">
            <v>1008</v>
          </cell>
        </row>
        <row r="5733">
          <cell r="A5733">
            <v>8143</v>
          </cell>
          <cell r="B5733">
            <v>45142</v>
          </cell>
          <cell r="F5733">
            <v>1008</v>
          </cell>
        </row>
        <row r="5734">
          <cell r="A5734">
            <v>8144</v>
          </cell>
          <cell r="B5734">
            <v>45142</v>
          </cell>
          <cell r="F5734">
            <v>1008</v>
          </cell>
        </row>
        <row r="5735">
          <cell r="A5735">
            <v>8145</v>
          </cell>
          <cell r="B5735">
            <v>45142</v>
          </cell>
          <cell r="F5735">
            <v>1008</v>
          </cell>
        </row>
        <row r="5736">
          <cell r="A5736">
            <v>8146</v>
          </cell>
          <cell r="B5736">
            <v>45142</v>
          </cell>
          <cell r="F5736">
            <v>1008</v>
          </cell>
        </row>
        <row r="5737">
          <cell r="A5737">
            <v>8147</v>
          </cell>
          <cell r="B5737">
            <v>45142</v>
          </cell>
          <cell r="F5737">
            <v>1008</v>
          </cell>
        </row>
        <row r="5738">
          <cell r="A5738">
            <v>8148</v>
          </cell>
          <cell r="B5738">
            <v>45142</v>
          </cell>
          <cell r="F5738">
            <v>1008</v>
          </cell>
        </row>
        <row r="5739">
          <cell r="A5739">
            <v>8149</v>
          </cell>
          <cell r="B5739">
            <v>45142</v>
          </cell>
          <cell r="F5739">
            <v>1008</v>
          </cell>
        </row>
        <row r="5740">
          <cell r="A5740">
            <v>8150</v>
          </cell>
          <cell r="B5740">
            <v>45142</v>
          </cell>
          <cell r="F5740">
            <v>1008</v>
          </cell>
        </row>
        <row r="5741">
          <cell r="A5741">
            <v>8151</v>
          </cell>
          <cell r="B5741">
            <v>45142</v>
          </cell>
          <cell r="F5741">
            <v>1008</v>
          </cell>
        </row>
        <row r="5742">
          <cell r="A5742">
            <v>8152</v>
          </cell>
          <cell r="B5742">
            <v>45142</v>
          </cell>
          <cell r="F5742">
            <v>1008</v>
          </cell>
        </row>
        <row r="5743">
          <cell r="A5743">
            <v>8153</v>
          </cell>
          <cell r="B5743">
            <v>45142</v>
          </cell>
          <cell r="F5743">
            <v>1008</v>
          </cell>
        </row>
        <row r="5744">
          <cell r="A5744">
            <v>8154</v>
          </cell>
          <cell r="B5744">
            <v>45142</v>
          </cell>
          <cell r="F5744">
            <v>1008</v>
          </cell>
        </row>
        <row r="5745">
          <cell r="A5745">
            <v>8155</v>
          </cell>
          <cell r="B5745">
            <v>45142</v>
          </cell>
          <cell r="F5745">
            <v>1008</v>
          </cell>
        </row>
        <row r="5746">
          <cell r="A5746">
            <v>8156</v>
          </cell>
          <cell r="B5746">
            <v>45142</v>
          </cell>
          <cell r="F5746">
            <v>1008</v>
          </cell>
        </row>
        <row r="5747">
          <cell r="A5747">
            <v>8157</v>
          </cell>
          <cell r="B5747">
            <v>45142</v>
          </cell>
          <cell r="F5747">
            <v>1008</v>
          </cell>
        </row>
        <row r="5748">
          <cell r="A5748">
            <v>8158</v>
          </cell>
          <cell r="B5748">
            <v>45142</v>
          </cell>
          <cell r="F5748">
            <v>1008</v>
          </cell>
        </row>
        <row r="5749">
          <cell r="A5749">
            <v>8159</v>
          </cell>
          <cell r="B5749">
            <v>45142</v>
          </cell>
          <cell r="F5749">
            <v>1008</v>
          </cell>
        </row>
        <row r="5750">
          <cell r="A5750">
            <v>8160</v>
          </cell>
          <cell r="B5750">
            <v>45142</v>
          </cell>
          <cell r="F5750">
            <v>1008</v>
          </cell>
        </row>
        <row r="5751">
          <cell r="A5751">
            <v>8161</v>
          </cell>
          <cell r="B5751">
            <v>45142</v>
          </cell>
          <cell r="F5751">
            <v>1008</v>
          </cell>
        </row>
        <row r="5752">
          <cell r="A5752">
            <v>8162</v>
          </cell>
          <cell r="B5752">
            <v>45142</v>
          </cell>
          <cell r="F5752">
            <v>1008</v>
          </cell>
        </row>
        <row r="5753">
          <cell r="A5753">
            <v>8163</v>
          </cell>
          <cell r="B5753">
            <v>45142</v>
          </cell>
          <cell r="F5753">
            <v>1008</v>
          </cell>
        </row>
        <row r="5754">
          <cell r="A5754">
            <v>8164</v>
          </cell>
          <cell r="B5754">
            <v>45142</v>
          </cell>
          <cell r="F5754">
            <v>1008</v>
          </cell>
        </row>
        <row r="5755">
          <cell r="A5755">
            <v>8165</v>
          </cell>
          <cell r="B5755">
            <v>45142</v>
          </cell>
          <cell r="F5755">
            <v>1008</v>
          </cell>
        </row>
        <row r="5756">
          <cell r="A5756">
            <v>8166</v>
          </cell>
          <cell r="B5756">
            <v>45142</v>
          </cell>
          <cell r="F5756">
            <v>1008</v>
          </cell>
        </row>
        <row r="5757">
          <cell r="A5757">
            <v>8167</v>
          </cell>
          <cell r="B5757">
            <v>45142</v>
          </cell>
          <cell r="F5757">
            <v>1008</v>
          </cell>
        </row>
        <row r="5758">
          <cell r="A5758">
            <v>8168</v>
          </cell>
          <cell r="B5758">
            <v>45142</v>
          </cell>
          <cell r="F5758">
            <v>1008</v>
          </cell>
        </row>
        <row r="5759">
          <cell r="A5759">
            <v>8169</v>
          </cell>
          <cell r="B5759">
            <v>45142</v>
          </cell>
          <cell r="F5759">
            <v>1008</v>
          </cell>
        </row>
        <row r="5760">
          <cell r="A5760">
            <v>8170</v>
          </cell>
          <cell r="B5760">
            <v>45142</v>
          </cell>
          <cell r="F5760">
            <v>1008</v>
          </cell>
        </row>
        <row r="5761">
          <cell r="A5761">
            <v>8171</v>
          </cell>
          <cell r="B5761">
            <v>45142</v>
          </cell>
          <cell r="F5761">
            <v>1008</v>
          </cell>
        </row>
        <row r="5762">
          <cell r="A5762">
            <v>8172</v>
          </cell>
          <cell r="B5762">
            <v>45142</v>
          </cell>
          <cell r="F5762">
            <v>1008</v>
          </cell>
        </row>
        <row r="5763">
          <cell r="A5763">
            <v>8173</v>
          </cell>
          <cell r="B5763">
            <v>45142</v>
          </cell>
          <cell r="F5763">
            <v>1008</v>
          </cell>
        </row>
        <row r="5764">
          <cell r="A5764">
            <v>8174</v>
          </cell>
          <cell r="B5764">
            <v>45142</v>
          </cell>
          <cell r="F5764">
            <v>1008</v>
          </cell>
        </row>
        <row r="5765">
          <cell r="A5765">
            <v>8175</v>
          </cell>
          <cell r="B5765">
            <v>45142</v>
          </cell>
          <cell r="F5765">
            <v>1008</v>
          </cell>
        </row>
        <row r="5766">
          <cell r="A5766">
            <v>8176</v>
          </cell>
          <cell r="B5766">
            <v>45142</v>
          </cell>
          <cell r="F5766">
            <v>1008</v>
          </cell>
        </row>
        <row r="5767">
          <cell r="A5767">
            <v>8177</v>
          </cell>
          <cell r="B5767">
            <v>45142</v>
          </cell>
          <cell r="F5767">
            <v>1008</v>
          </cell>
        </row>
        <row r="5768">
          <cell r="A5768">
            <v>8178</v>
          </cell>
          <cell r="B5768">
            <v>45142</v>
          </cell>
          <cell r="F5768">
            <v>1008</v>
          </cell>
        </row>
        <row r="5769">
          <cell r="A5769">
            <v>8179</v>
          </cell>
          <cell r="B5769">
            <v>45142</v>
          </cell>
          <cell r="F5769">
            <v>1008</v>
          </cell>
        </row>
        <row r="5770">
          <cell r="A5770">
            <v>8180</v>
          </cell>
          <cell r="B5770">
            <v>45142</v>
          </cell>
          <cell r="F5770">
            <v>1008</v>
          </cell>
        </row>
        <row r="5771">
          <cell r="A5771">
            <v>8181</v>
          </cell>
          <cell r="B5771">
            <v>45142</v>
          </cell>
          <cell r="F5771">
            <v>1008</v>
          </cell>
        </row>
        <row r="5772">
          <cell r="A5772">
            <v>8182</v>
          </cell>
          <cell r="B5772">
            <v>45142</v>
          </cell>
          <cell r="F5772">
            <v>1008</v>
          </cell>
        </row>
        <row r="5773">
          <cell r="A5773">
            <v>8183</v>
          </cell>
          <cell r="B5773">
            <v>45142</v>
          </cell>
          <cell r="F5773">
            <v>1008</v>
          </cell>
        </row>
        <row r="5774">
          <cell r="A5774">
            <v>8184</v>
          </cell>
          <cell r="B5774">
            <v>45142</v>
          </cell>
          <cell r="F5774">
            <v>1008</v>
          </cell>
        </row>
        <row r="5775">
          <cell r="A5775">
            <v>8185</v>
          </cell>
          <cell r="B5775">
            <v>45142</v>
          </cell>
          <cell r="F5775">
            <v>1008</v>
          </cell>
        </row>
        <row r="5776">
          <cell r="A5776">
            <v>8186</v>
          </cell>
          <cell r="B5776">
            <v>45142</v>
          </cell>
          <cell r="F5776">
            <v>1008</v>
          </cell>
        </row>
        <row r="5777">
          <cell r="A5777">
            <v>8187</v>
          </cell>
          <cell r="B5777">
            <v>45142</v>
          </cell>
          <cell r="F5777">
            <v>1008</v>
          </cell>
        </row>
        <row r="5778">
          <cell r="A5778">
            <v>8188</v>
          </cell>
          <cell r="B5778">
            <v>45142</v>
          </cell>
          <cell r="F5778">
            <v>1008</v>
          </cell>
        </row>
        <row r="5779">
          <cell r="A5779">
            <v>8189</v>
          </cell>
          <cell r="B5779">
            <v>45142</v>
          </cell>
          <cell r="F5779">
            <v>1008</v>
          </cell>
        </row>
        <row r="5780">
          <cell r="A5780">
            <v>8190</v>
          </cell>
          <cell r="B5780">
            <v>45142</v>
          </cell>
          <cell r="F5780">
            <v>1008</v>
          </cell>
        </row>
        <row r="5781">
          <cell r="A5781">
            <v>8191</v>
          </cell>
          <cell r="B5781">
            <v>45142</v>
          </cell>
          <cell r="F5781">
            <v>1008</v>
          </cell>
        </row>
        <row r="5782">
          <cell r="A5782">
            <v>8192</v>
          </cell>
          <cell r="B5782">
            <v>45142</v>
          </cell>
          <cell r="F5782">
            <v>1008</v>
          </cell>
        </row>
        <row r="5783">
          <cell r="A5783">
            <v>8193</v>
          </cell>
          <cell r="B5783">
            <v>45142</v>
          </cell>
          <cell r="F5783">
            <v>1008</v>
          </cell>
        </row>
        <row r="5784">
          <cell r="A5784">
            <v>8194</v>
          </cell>
          <cell r="B5784">
            <v>45142</v>
          </cell>
          <cell r="F5784">
            <v>1008</v>
          </cell>
        </row>
        <row r="5785">
          <cell r="A5785">
            <v>8195</v>
          </cell>
          <cell r="B5785">
            <v>45142</v>
          </cell>
          <cell r="F5785">
            <v>1008</v>
          </cell>
        </row>
        <row r="5786">
          <cell r="A5786">
            <v>8196</v>
          </cell>
          <cell r="B5786">
            <v>45142</v>
          </cell>
          <cell r="F5786">
            <v>1008</v>
          </cell>
        </row>
        <row r="5787">
          <cell r="A5787">
            <v>8197</v>
          </cell>
          <cell r="B5787">
            <v>45142</v>
          </cell>
          <cell r="F5787">
            <v>1008</v>
          </cell>
        </row>
        <row r="5788">
          <cell r="A5788">
            <v>8198</v>
          </cell>
          <cell r="B5788">
            <v>45142</v>
          </cell>
          <cell r="F5788">
            <v>1008</v>
          </cell>
        </row>
        <row r="5789">
          <cell r="A5789">
            <v>8199</v>
          </cell>
          <cell r="B5789">
            <v>45142</v>
          </cell>
          <cell r="F5789">
            <v>1008</v>
          </cell>
        </row>
        <row r="5790">
          <cell r="A5790">
            <v>8200</v>
          </cell>
          <cell r="B5790">
            <v>45142</v>
          </cell>
          <cell r="F5790">
            <v>1008</v>
          </cell>
        </row>
        <row r="5791">
          <cell r="A5791">
            <v>8201</v>
          </cell>
          <cell r="B5791">
            <v>45142</v>
          </cell>
          <cell r="F5791">
            <v>1008</v>
          </cell>
        </row>
        <row r="5792">
          <cell r="A5792">
            <v>8202</v>
          </cell>
          <cell r="B5792">
            <v>45142</v>
          </cell>
          <cell r="F5792">
            <v>1008</v>
          </cell>
        </row>
        <row r="5793">
          <cell r="A5793">
            <v>8203</v>
          </cell>
          <cell r="B5793">
            <v>45142</v>
          </cell>
          <cell r="F5793">
            <v>1008</v>
          </cell>
        </row>
        <row r="5794">
          <cell r="A5794">
            <v>8204</v>
          </cell>
          <cell r="B5794">
            <v>45142</v>
          </cell>
          <cell r="F5794">
            <v>1008</v>
          </cell>
        </row>
        <row r="5795">
          <cell r="A5795">
            <v>8205</v>
          </cell>
          <cell r="B5795">
            <v>45142</v>
          </cell>
          <cell r="F5795">
            <v>1008</v>
          </cell>
        </row>
        <row r="5796">
          <cell r="A5796">
            <v>8206</v>
          </cell>
          <cell r="B5796">
            <v>45142</v>
          </cell>
          <cell r="F5796">
            <v>1008</v>
          </cell>
        </row>
        <row r="5797">
          <cell r="A5797">
            <v>8207</v>
          </cell>
          <cell r="B5797">
            <v>45142</v>
          </cell>
          <cell r="F5797">
            <v>1008</v>
          </cell>
        </row>
        <row r="5798">
          <cell r="A5798">
            <v>8208</v>
          </cell>
          <cell r="B5798">
            <v>45142</v>
          </cell>
          <cell r="F5798">
            <v>1008</v>
          </cell>
        </row>
        <row r="5799">
          <cell r="A5799">
            <v>8209</v>
          </cell>
          <cell r="B5799">
            <v>45142</v>
          </cell>
          <cell r="F5799">
            <v>1008</v>
          </cell>
        </row>
        <row r="5800">
          <cell r="A5800">
            <v>8210</v>
          </cell>
          <cell r="B5800">
            <v>45142</v>
          </cell>
          <cell r="F5800">
            <v>1008</v>
          </cell>
        </row>
        <row r="5801">
          <cell r="A5801">
            <v>8211</v>
          </cell>
          <cell r="B5801">
            <v>45142</v>
          </cell>
          <cell r="F5801">
            <v>1008</v>
          </cell>
        </row>
        <row r="5802">
          <cell r="A5802">
            <v>8212</v>
          </cell>
          <cell r="B5802">
            <v>45142</v>
          </cell>
          <cell r="F5802">
            <v>1008</v>
          </cell>
        </row>
        <row r="5803">
          <cell r="A5803">
            <v>8213</v>
          </cell>
          <cell r="B5803">
            <v>45142</v>
          </cell>
          <cell r="F5803">
            <v>1008</v>
          </cell>
        </row>
        <row r="5804">
          <cell r="A5804">
            <v>8214</v>
          </cell>
          <cell r="B5804">
            <v>45142</v>
          </cell>
          <cell r="F5804">
            <v>1008</v>
          </cell>
        </row>
        <row r="5805">
          <cell r="A5805">
            <v>8215</v>
          </cell>
          <cell r="B5805">
            <v>45142</v>
          </cell>
          <cell r="F5805">
            <v>1008</v>
          </cell>
        </row>
        <row r="5806">
          <cell r="A5806">
            <v>8216</v>
          </cell>
          <cell r="B5806">
            <v>45142</v>
          </cell>
          <cell r="F5806">
            <v>1008</v>
          </cell>
        </row>
        <row r="5807">
          <cell r="A5807">
            <v>8217</v>
          </cell>
          <cell r="B5807">
            <v>45142</v>
          </cell>
          <cell r="F5807">
            <v>1008</v>
          </cell>
        </row>
        <row r="5808">
          <cell r="A5808">
            <v>8218</v>
          </cell>
          <cell r="B5808">
            <v>45142</v>
          </cell>
          <cell r="F5808">
            <v>1008</v>
          </cell>
        </row>
        <row r="5809">
          <cell r="A5809">
            <v>8219</v>
          </cell>
          <cell r="B5809">
            <v>45142</v>
          </cell>
          <cell r="F5809">
            <v>1008</v>
          </cell>
        </row>
        <row r="5810">
          <cell r="A5810">
            <v>8220</v>
          </cell>
          <cell r="B5810">
            <v>45142</v>
          </cell>
          <cell r="F5810">
            <v>1008</v>
          </cell>
        </row>
        <row r="5811">
          <cell r="A5811">
            <v>8221</v>
          </cell>
          <cell r="B5811">
            <v>45142</v>
          </cell>
          <cell r="F5811">
            <v>1008</v>
          </cell>
        </row>
        <row r="5812">
          <cell r="A5812">
            <v>8222</v>
          </cell>
          <cell r="B5812">
            <v>45142</v>
          </cell>
          <cell r="F5812">
            <v>1008</v>
          </cell>
        </row>
        <row r="5813">
          <cell r="A5813">
            <v>8223</v>
          </cell>
          <cell r="B5813">
            <v>45142</v>
          </cell>
          <cell r="F5813">
            <v>1008</v>
          </cell>
        </row>
        <row r="5814">
          <cell r="A5814">
            <v>8224</v>
          </cell>
          <cell r="B5814">
            <v>45142</v>
          </cell>
          <cell r="F5814">
            <v>1008</v>
          </cell>
        </row>
        <row r="5815">
          <cell r="A5815">
            <v>8225</v>
          </cell>
          <cell r="B5815">
            <v>45142</v>
          </cell>
          <cell r="F5815">
            <v>1008</v>
          </cell>
        </row>
        <row r="5816">
          <cell r="A5816">
            <v>8226</v>
          </cell>
          <cell r="B5816">
            <v>45142</v>
          </cell>
          <cell r="F5816">
            <v>1008</v>
          </cell>
        </row>
        <row r="5817">
          <cell r="A5817">
            <v>8227</v>
          </cell>
          <cell r="B5817">
            <v>45142</v>
          </cell>
          <cell r="F5817">
            <v>1008</v>
          </cell>
        </row>
        <row r="5818">
          <cell r="A5818">
            <v>8228</v>
          </cell>
          <cell r="B5818">
            <v>45142</v>
          </cell>
          <cell r="F5818">
            <v>1008</v>
          </cell>
        </row>
        <row r="5819">
          <cell r="A5819">
            <v>8229</v>
          </cell>
          <cell r="B5819">
            <v>45142</v>
          </cell>
          <cell r="F5819">
            <v>1008</v>
          </cell>
        </row>
        <row r="5820">
          <cell r="A5820">
            <v>8230</v>
          </cell>
          <cell r="B5820">
            <v>45142</v>
          </cell>
          <cell r="F5820">
            <v>1008</v>
          </cell>
        </row>
        <row r="5821">
          <cell r="A5821">
            <v>8231</v>
          </cell>
          <cell r="B5821">
            <v>45142</v>
          </cell>
          <cell r="F5821">
            <v>1008</v>
          </cell>
        </row>
        <row r="5822">
          <cell r="A5822">
            <v>8232</v>
          </cell>
          <cell r="B5822">
            <v>45142</v>
          </cell>
          <cell r="F5822">
            <v>1008</v>
          </cell>
        </row>
        <row r="5823">
          <cell r="A5823">
            <v>8233</v>
          </cell>
          <cell r="B5823">
            <v>45142</v>
          </cell>
          <cell r="F5823">
            <v>1008</v>
          </cell>
        </row>
        <row r="5824">
          <cell r="A5824">
            <v>8234</v>
          </cell>
          <cell r="B5824">
            <v>45142</v>
          </cell>
          <cell r="F5824">
            <v>1008</v>
          </cell>
        </row>
        <row r="5825">
          <cell r="A5825">
            <v>8235</v>
          </cell>
          <cell r="B5825">
            <v>45142</v>
          </cell>
          <cell r="F5825">
            <v>1008</v>
          </cell>
        </row>
        <row r="5826">
          <cell r="A5826">
            <v>8236</v>
          </cell>
          <cell r="B5826">
            <v>45142</v>
          </cell>
          <cell r="F5826">
            <v>1008</v>
          </cell>
        </row>
        <row r="5827">
          <cell r="A5827">
            <v>8237</v>
          </cell>
          <cell r="B5827">
            <v>45142</v>
          </cell>
          <cell r="F5827">
            <v>1008</v>
          </cell>
        </row>
        <row r="5828">
          <cell r="A5828">
            <v>8238</v>
          </cell>
          <cell r="B5828">
            <v>45142</v>
          </cell>
          <cell r="F5828">
            <v>1008</v>
          </cell>
        </row>
        <row r="5829">
          <cell r="A5829">
            <v>8239</v>
          </cell>
          <cell r="B5829">
            <v>45142</v>
          </cell>
          <cell r="F5829">
            <v>1008</v>
          </cell>
        </row>
        <row r="5830">
          <cell r="A5830">
            <v>8240</v>
          </cell>
          <cell r="B5830">
            <v>45142</v>
          </cell>
          <cell r="F5830">
            <v>1008</v>
          </cell>
        </row>
        <row r="5831">
          <cell r="A5831">
            <v>8241</v>
          </cell>
          <cell r="B5831">
            <v>45142</v>
          </cell>
          <cell r="F5831">
            <v>1008</v>
          </cell>
        </row>
        <row r="5832">
          <cell r="A5832">
            <v>8242</v>
          </cell>
          <cell r="B5832">
            <v>45142</v>
          </cell>
          <cell r="F5832">
            <v>1008</v>
          </cell>
        </row>
        <row r="5833">
          <cell r="A5833">
            <v>8243</v>
          </cell>
          <cell r="B5833">
            <v>45142</v>
          </cell>
          <cell r="F5833">
            <v>1008</v>
          </cell>
        </row>
        <row r="5834">
          <cell r="A5834">
            <v>8244</v>
          </cell>
          <cell r="B5834">
            <v>45142</v>
          </cell>
          <cell r="F5834">
            <v>1008</v>
          </cell>
        </row>
        <row r="5835">
          <cell r="A5835">
            <v>8245</v>
          </cell>
          <cell r="B5835">
            <v>45142</v>
          </cell>
          <cell r="F5835">
            <v>1008</v>
          </cell>
        </row>
        <row r="5836">
          <cell r="A5836">
            <v>8246</v>
          </cell>
          <cell r="B5836">
            <v>45142</v>
          </cell>
          <cell r="F5836">
            <v>1008</v>
          </cell>
        </row>
        <row r="5837">
          <cell r="A5837">
            <v>8247</v>
          </cell>
          <cell r="B5837">
            <v>45142</v>
          </cell>
          <cell r="F5837">
            <v>1008</v>
          </cell>
        </row>
        <row r="5838">
          <cell r="A5838">
            <v>8248</v>
          </cell>
          <cell r="B5838">
            <v>45142</v>
          </cell>
          <cell r="F5838">
            <v>1008</v>
          </cell>
        </row>
        <row r="5839">
          <cell r="A5839">
            <v>8249</v>
          </cell>
          <cell r="B5839">
            <v>45142</v>
          </cell>
          <cell r="F5839">
            <v>1008</v>
          </cell>
        </row>
        <row r="5840">
          <cell r="A5840">
            <v>8250</v>
          </cell>
          <cell r="B5840">
            <v>45142</v>
          </cell>
          <cell r="F5840">
            <v>1008</v>
          </cell>
        </row>
        <row r="5841">
          <cell r="A5841">
            <v>8251</v>
          </cell>
          <cell r="B5841">
            <v>45142</v>
          </cell>
          <cell r="F5841">
            <v>1008</v>
          </cell>
        </row>
        <row r="5842">
          <cell r="A5842">
            <v>8252</v>
          </cell>
          <cell r="B5842">
            <v>45142</v>
          </cell>
          <cell r="F5842">
            <v>1008</v>
          </cell>
        </row>
        <row r="5843">
          <cell r="A5843">
            <v>8253</v>
          </cell>
          <cell r="B5843">
            <v>45142</v>
          </cell>
          <cell r="F5843">
            <v>1008</v>
          </cell>
        </row>
        <row r="5844">
          <cell r="A5844">
            <v>8254</v>
          </cell>
          <cell r="B5844">
            <v>45142</v>
          </cell>
          <cell r="F5844">
            <v>1008</v>
          </cell>
        </row>
        <row r="5845">
          <cell r="A5845">
            <v>8255</v>
          </cell>
          <cell r="B5845">
            <v>45142</v>
          </cell>
          <cell r="F5845">
            <v>1008</v>
          </cell>
        </row>
        <row r="5846">
          <cell r="A5846">
            <v>8256</v>
          </cell>
          <cell r="B5846">
            <v>45142</v>
          </cell>
          <cell r="F5846">
            <v>1008</v>
          </cell>
        </row>
        <row r="5847">
          <cell r="A5847">
            <v>8257</v>
          </cell>
          <cell r="B5847">
            <v>45142</v>
          </cell>
          <cell r="F5847">
            <v>1008</v>
          </cell>
        </row>
        <row r="5848">
          <cell r="A5848">
            <v>8258</v>
          </cell>
          <cell r="B5848">
            <v>45142</v>
          </cell>
          <cell r="F5848">
            <v>1008</v>
          </cell>
        </row>
        <row r="5849">
          <cell r="A5849">
            <v>8259</v>
          </cell>
          <cell r="B5849">
            <v>45142</v>
          </cell>
          <cell r="F5849">
            <v>1008</v>
          </cell>
        </row>
        <row r="5850">
          <cell r="A5850">
            <v>8260</v>
          </cell>
          <cell r="B5850">
            <v>45142</v>
          </cell>
          <cell r="F5850">
            <v>1008</v>
          </cell>
        </row>
        <row r="5851">
          <cell r="A5851">
            <v>8261</v>
          </cell>
          <cell r="B5851">
            <v>45142</v>
          </cell>
          <cell r="F5851">
            <v>1008</v>
          </cell>
        </row>
        <row r="5852">
          <cell r="A5852">
            <v>8262</v>
          </cell>
          <cell r="B5852">
            <v>45142</v>
          </cell>
          <cell r="F5852">
            <v>1008</v>
          </cell>
        </row>
        <row r="5853">
          <cell r="A5853">
            <v>8263</v>
          </cell>
          <cell r="B5853">
            <v>45142</v>
          </cell>
          <cell r="F5853">
            <v>1008</v>
          </cell>
        </row>
        <row r="5854">
          <cell r="A5854">
            <v>8264</v>
          </cell>
          <cell r="B5854">
            <v>45142</v>
          </cell>
          <cell r="F5854">
            <v>1008</v>
          </cell>
        </row>
        <row r="5855">
          <cell r="A5855">
            <v>8265</v>
          </cell>
          <cell r="B5855">
            <v>45142</v>
          </cell>
          <cell r="F5855">
            <v>1008</v>
          </cell>
        </row>
        <row r="5856">
          <cell r="A5856">
            <v>8266</v>
          </cell>
          <cell r="B5856">
            <v>45142</v>
          </cell>
          <cell r="F5856">
            <v>1008</v>
          </cell>
        </row>
        <row r="5857">
          <cell r="A5857">
            <v>8267</v>
          </cell>
          <cell r="B5857">
            <v>45142</v>
          </cell>
          <cell r="F5857">
            <v>1008</v>
          </cell>
        </row>
        <row r="5858">
          <cell r="A5858">
            <v>8268</v>
          </cell>
          <cell r="B5858">
            <v>45142</v>
          </cell>
          <cell r="F5858">
            <v>1008</v>
          </cell>
        </row>
        <row r="5859">
          <cell r="A5859">
            <v>8269</v>
          </cell>
          <cell r="B5859">
            <v>45142</v>
          </cell>
          <cell r="F5859">
            <v>1008</v>
          </cell>
        </row>
        <row r="5860">
          <cell r="A5860">
            <v>8270</v>
          </cell>
          <cell r="B5860">
            <v>45142</v>
          </cell>
          <cell r="F5860">
            <v>1008</v>
          </cell>
        </row>
        <row r="5861">
          <cell r="A5861">
            <v>8271</v>
          </cell>
          <cell r="B5861">
            <v>45142</v>
          </cell>
          <cell r="F5861">
            <v>1008</v>
          </cell>
        </row>
        <row r="5862">
          <cell r="A5862">
            <v>8272</v>
          </cell>
          <cell r="B5862">
            <v>45142</v>
          </cell>
          <cell r="F5862">
            <v>1008</v>
          </cell>
        </row>
        <row r="5863">
          <cell r="A5863">
            <v>8273</v>
          </cell>
          <cell r="B5863">
            <v>45142</v>
          </cell>
          <cell r="F5863">
            <v>1008</v>
          </cell>
        </row>
        <row r="5864">
          <cell r="A5864">
            <v>8274</v>
          </cell>
          <cell r="B5864">
            <v>45142</v>
          </cell>
          <cell r="F5864">
            <v>1008</v>
          </cell>
        </row>
        <row r="5865">
          <cell r="A5865">
            <v>8275</v>
          </cell>
          <cell r="B5865">
            <v>45142</v>
          </cell>
          <cell r="F5865">
            <v>1008</v>
          </cell>
        </row>
        <row r="5866">
          <cell r="A5866">
            <v>8276</v>
          </cell>
          <cell r="B5866">
            <v>45142</v>
          </cell>
          <cell r="F5866">
            <v>1008</v>
          </cell>
        </row>
        <row r="5867">
          <cell r="A5867">
            <v>8277</v>
          </cell>
          <cell r="B5867">
            <v>45142</v>
          </cell>
          <cell r="F5867">
            <v>1008</v>
          </cell>
        </row>
        <row r="5868">
          <cell r="A5868">
            <v>8278</v>
          </cell>
          <cell r="B5868">
            <v>45142</v>
          </cell>
          <cell r="F5868">
            <v>1008</v>
          </cell>
        </row>
        <row r="5869">
          <cell r="A5869">
            <v>8279</v>
          </cell>
          <cell r="B5869">
            <v>45142</v>
          </cell>
          <cell r="F5869">
            <v>1008</v>
          </cell>
        </row>
        <row r="5870">
          <cell r="A5870">
            <v>8280</v>
          </cell>
          <cell r="B5870">
            <v>45142</v>
          </cell>
          <cell r="F5870">
            <v>1008</v>
          </cell>
        </row>
        <row r="5871">
          <cell r="A5871">
            <v>8281</v>
          </cell>
          <cell r="B5871">
            <v>45142</v>
          </cell>
          <cell r="F5871">
            <v>1008</v>
          </cell>
        </row>
        <row r="5872">
          <cell r="A5872">
            <v>8282</v>
          </cell>
          <cell r="B5872">
            <v>45142</v>
          </cell>
          <cell r="F5872">
            <v>1008</v>
          </cell>
        </row>
        <row r="5873">
          <cell r="A5873">
            <v>8283</v>
          </cell>
          <cell r="B5873">
            <v>45142</v>
          </cell>
          <cell r="F5873">
            <v>1008</v>
          </cell>
        </row>
        <row r="5874">
          <cell r="A5874">
            <v>8284</v>
          </cell>
          <cell r="B5874">
            <v>45142</v>
          </cell>
          <cell r="F5874">
            <v>1008</v>
          </cell>
        </row>
        <row r="5875">
          <cell r="A5875">
            <v>8285</v>
          </cell>
          <cell r="B5875">
            <v>45142</v>
          </cell>
          <cell r="F5875">
            <v>1008</v>
          </cell>
        </row>
        <row r="5876">
          <cell r="A5876">
            <v>8286</v>
          </cell>
          <cell r="B5876">
            <v>45142</v>
          </cell>
          <cell r="F5876">
            <v>1008</v>
          </cell>
        </row>
        <row r="5877">
          <cell r="A5877">
            <v>8287</v>
          </cell>
          <cell r="B5877">
            <v>45142</v>
          </cell>
          <cell r="F5877">
            <v>1008</v>
          </cell>
        </row>
        <row r="5878">
          <cell r="A5878">
            <v>8288</v>
          </cell>
          <cell r="B5878">
            <v>45142</v>
          </cell>
          <cell r="F5878">
            <v>1008</v>
          </cell>
        </row>
        <row r="5879">
          <cell r="A5879">
            <v>8289</v>
          </cell>
          <cell r="B5879">
            <v>45142</v>
          </cell>
          <cell r="F5879">
            <v>1008</v>
          </cell>
        </row>
        <row r="5880">
          <cell r="A5880">
            <v>8290</v>
          </cell>
          <cell r="B5880">
            <v>45142</v>
          </cell>
          <cell r="F5880">
            <v>1008</v>
          </cell>
        </row>
        <row r="5881">
          <cell r="A5881">
            <v>8291</v>
          </cell>
          <cell r="B5881">
            <v>45142</v>
          </cell>
          <cell r="F5881">
            <v>1008</v>
          </cell>
        </row>
        <row r="5882">
          <cell r="A5882">
            <v>8292</v>
          </cell>
          <cell r="B5882">
            <v>45142</v>
          </cell>
          <cell r="F5882">
            <v>1008</v>
          </cell>
        </row>
        <row r="5883">
          <cell r="A5883">
            <v>8293</v>
          </cell>
          <cell r="B5883">
            <v>45142</v>
          </cell>
          <cell r="F5883">
            <v>1008</v>
          </cell>
        </row>
        <row r="5884">
          <cell r="A5884">
            <v>8294</v>
          </cell>
          <cell r="B5884">
            <v>45142</v>
          </cell>
          <cell r="F5884">
            <v>1008</v>
          </cell>
        </row>
        <row r="5885">
          <cell r="A5885">
            <v>8295</v>
          </cell>
          <cell r="B5885">
            <v>45142</v>
          </cell>
          <cell r="F5885">
            <v>1008</v>
          </cell>
        </row>
        <row r="5886">
          <cell r="A5886">
            <v>8296</v>
          </cell>
          <cell r="B5886">
            <v>45142</v>
          </cell>
          <cell r="F5886">
            <v>1008</v>
          </cell>
        </row>
        <row r="5887">
          <cell r="A5887">
            <v>8297</v>
          </cell>
          <cell r="B5887">
            <v>45142</v>
          </cell>
          <cell r="F5887">
            <v>1008</v>
          </cell>
        </row>
        <row r="5888">
          <cell r="A5888">
            <v>8298</v>
          </cell>
          <cell r="B5888">
            <v>45142</v>
          </cell>
          <cell r="F5888">
            <v>1008</v>
          </cell>
        </row>
        <row r="5889">
          <cell r="A5889">
            <v>8299</v>
          </cell>
          <cell r="B5889">
            <v>45142</v>
          </cell>
          <cell r="F5889">
            <v>1008</v>
          </cell>
        </row>
        <row r="5890">
          <cell r="A5890">
            <v>8300</v>
          </cell>
          <cell r="B5890">
            <v>45142</v>
          </cell>
          <cell r="F5890">
            <v>1008</v>
          </cell>
        </row>
        <row r="5891">
          <cell r="A5891">
            <v>8301</v>
          </cell>
          <cell r="B5891">
            <v>45142</v>
          </cell>
          <cell r="F5891">
            <v>1008</v>
          </cell>
        </row>
        <row r="5892">
          <cell r="A5892">
            <v>8302</v>
          </cell>
          <cell r="B5892">
            <v>45142</v>
          </cell>
          <cell r="F5892">
            <v>1008</v>
          </cell>
        </row>
        <row r="5893">
          <cell r="A5893">
            <v>8303</v>
          </cell>
          <cell r="B5893">
            <v>45142</v>
          </cell>
          <cell r="F5893">
            <v>1008</v>
          </cell>
        </row>
        <row r="5894">
          <cell r="A5894">
            <v>8304</v>
          </cell>
          <cell r="B5894">
            <v>45142</v>
          </cell>
          <cell r="F5894">
            <v>1008</v>
          </cell>
        </row>
        <row r="5895">
          <cell r="A5895">
            <v>8305</v>
          </cell>
          <cell r="B5895">
            <v>45142</v>
          </cell>
          <cell r="F5895">
            <v>1008</v>
          </cell>
        </row>
        <row r="5896">
          <cell r="A5896">
            <v>9315</v>
          </cell>
          <cell r="B5896">
            <v>45175</v>
          </cell>
          <cell r="F5896">
            <v>1079</v>
          </cell>
        </row>
        <row r="5897">
          <cell r="A5897">
            <v>9316</v>
          </cell>
          <cell r="B5897">
            <v>45175</v>
          </cell>
          <cell r="F5897">
            <v>1079</v>
          </cell>
        </row>
        <row r="5898">
          <cell r="A5898">
            <v>9317</v>
          </cell>
          <cell r="B5898">
            <v>45175</v>
          </cell>
          <cell r="F5898">
            <v>1079</v>
          </cell>
        </row>
        <row r="5899">
          <cell r="A5899">
            <v>9318</v>
          </cell>
          <cell r="B5899">
            <v>45175</v>
          </cell>
          <cell r="F5899">
            <v>1079</v>
          </cell>
        </row>
        <row r="5900">
          <cell r="A5900">
            <v>9319</v>
          </cell>
          <cell r="B5900">
            <v>45175</v>
          </cell>
          <cell r="F5900">
            <v>1079</v>
          </cell>
        </row>
        <row r="5901">
          <cell r="A5901">
            <v>9320</v>
          </cell>
          <cell r="B5901">
            <v>45175</v>
          </cell>
          <cell r="F5901">
            <v>1079</v>
          </cell>
        </row>
        <row r="5902">
          <cell r="A5902">
            <v>9321</v>
          </cell>
          <cell r="B5902">
            <v>45175</v>
          </cell>
          <cell r="F5902">
            <v>1079</v>
          </cell>
        </row>
        <row r="5903">
          <cell r="A5903">
            <v>9322</v>
          </cell>
          <cell r="B5903">
            <v>45175</v>
          </cell>
          <cell r="F5903">
            <v>1079</v>
          </cell>
        </row>
        <row r="5904">
          <cell r="A5904">
            <v>9323</v>
          </cell>
          <cell r="B5904">
            <v>45175</v>
          </cell>
          <cell r="F5904">
            <v>1079</v>
          </cell>
        </row>
        <row r="5905">
          <cell r="A5905">
            <v>9324</v>
          </cell>
          <cell r="B5905">
            <v>45175</v>
          </cell>
          <cell r="F5905">
            <v>1079</v>
          </cell>
        </row>
        <row r="5906">
          <cell r="A5906">
            <v>9325</v>
          </cell>
          <cell r="B5906">
            <v>45175</v>
          </cell>
          <cell r="F5906">
            <v>1079</v>
          </cell>
        </row>
        <row r="5907">
          <cell r="A5907">
            <v>9326</v>
          </cell>
          <cell r="B5907">
            <v>45175</v>
          </cell>
          <cell r="F5907">
            <v>1079</v>
          </cell>
        </row>
        <row r="5908">
          <cell r="A5908">
            <v>9327</v>
          </cell>
          <cell r="B5908">
            <v>45175</v>
          </cell>
          <cell r="F5908">
            <v>1079</v>
          </cell>
        </row>
        <row r="5909">
          <cell r="A5909">
            <v>9328</v>
          </cell>
          <cell r="B5909">
            <v>45175</v>
          </cell>
          <cell r="F5909">
            <v>1079</v>
          </cell>
        </row>
        <row r="5910">
          <cell r="A5910">
            <v>9329</v>
          </cell>
          <cell r="B5910">
            <v>45175</v>
          </cell>
          <cell r="F5910">
            <v>1079</v>
          </cell>
        </row>
        <row r="5911">
          <cell r="A5911">
            <v>9330</v>
          </cell>
          <cell r="B5911">
            <v>45175</v>
          </cell>
          <cell r="F5911">
            <v>1079</v>
          </cell>
        </row>
        <row r="5912">
          <cell r="A5912">
            <v>9331</v>
          </cell>
          <cell r="B5912">
            <v>45175</v>
          </cell>
          <cell r="F5912">
            <v>1079</v>
          </cell>
        </row>
        <row r="5913">
          <cell r="A5913">
            <v>9332</v>
          </cell>
          <cell r="B5913">
            <v>45175</v>
          </cell>
          <cell r="F5913">
            <v>1079</v>
          </cell>
        </row>
        <row r="5914">
          <cell r="A5914">
            <v>9333</v>
          </cell>
          <cell r="B5914">
            <v>45175</v>
          </cell>
          <cell r="F5914">
            <v>1079</v>
          </cell>
        </row>
        <row r="5915">
          <cell r="A5915">
            <v>9334</v>
          </cell>
          <cell r="B5915">
            <v>45175</v>
          </cell>
          <cell r="F5915">
            <v>1079</v>
          </cell>
        </row>
        <row r="5916">
          <cell r="A5916">
            <v>9335</v>
          </cell>
          <cell r="B5916">
            <v>45175</v>
          </cell>
          <cell r="F5916">
            <v>1079</v>
          </cell>
        </row>
        <row r="5917">
          <cell r="A5917">
            <v>9336</v>
          </cell>
          <cell r="B5917">
            <v>45175</v>
          </cell>
          <cell r="F5917">
            <v>1079</v>
          </cell>
        </row>
        <row r="5918">
          <cell r="A5918">
            <v>9337</v>
          </cell>
          <cell r="B5918">
            <v>45175</v>
          </cell>
          <cell r="F5918">
            <v>1079</v>
          </cell>
        </row>
        <row r="5919">
          <cell r="A5919">
            <v>9338</v>
          </cell>
          <cell r="B5919">
            <v>45175</v>
          </cell>
          <cell r="F5919">
            <v>1079</v>
          </cell>
        </row>
        <row r="5920">
          <cell r="A5920">
            <v>9339</v>
          </cell>
          <cell r="B5920">
            <v>45175</v>
          </cell>
          <cell r="F5920">
            <v>1079</v>
          </cell>
        </row>
        <row r="5921">
          <cell r="A5921">
            <v>9340</v>
          </cell>
          <cell r="B5921">
            <v>45175</v>
          </cell>
          <cell r="F5921">
            <v>1079</v>
          </cell>
        </row>
        <row r="5922">
          <cell r="A5922">
            <v>9341</v>
          </cell>
          <cell r="B5922">
            <v>45175</v>
          </cell>
          <cell r="F5922">
            <v>1079</v>
          </cell>
        </row>
        <row r="5923">
          <cell r="A5923">
            <v>9342</v>
          </cell>
          <cell r="B5923">
            <v>45175</v>
          </cell>
          <cell r="F5923">
            <v>1079</v>
          </cell>
        </row>
        <row r="5924">
          <cell r="A5924">
            <v>9343</v>
          </cell>
          <cell r="B5924">
            <v>45175</v>
          </cell>
          <cell r="F5924">
            <v>1079</v>
          </cell>
        </row>
        <row r="5925">
          <cell r="A5925">
            <v>9344</v>
          </cell>
          <cell r="B5925">
            <v>45175</v>
          </cell>
          <cell r="F5925">
            <v>1079</v>
          </cell>
        </row>
        <row r="5926">
          <cell r="A5926">
            <v>9345</v>
          </cell>
          <cell r="B5926">
            <v>45175</v>
          </cell>
          <cell r="F5926">
            <v>1079</v>
          </cell>
        </row>
        <row r="5927">
          <cell r="A5927">
            <v>9346</v>
          </cell>
          <cell r="B5927">
            <v>45175</v>
          </cell>
          <cell r="F5927">
            <v>1079</v>
          </cell>
        </row>
        <row r="5928">
          <cell r="A5928">
            <v>9347</v>
          </cell>
          <cell r="B5928">
            <v>45175</v>
          </cell>
          <cell r="F5928">
            <v>1079</v>
          </cell>
        </row>
        <row r="5929">
          <cell r="A5929">
            <v>9348</v>
          </cell>
          <cell r="B5929">
            <v>45175</v>
          </cell>
          <cell r="F5929">
            <v>1079</v>
          </cell>
        </row>
        <row r="5930">
          <cell r="A5930">
            <v>9349</v>
          </cell>
          <cell r="B5930">
            <v>45175</v>
          </cell>
          <cell r="F5930">
            <v>1079</v>
          </cell>
        </row>
        <row r="5931">
          <cell r="A5931">
            <v>9350</v>
          </cell>
          <cell r="B5931">
            <v>45175</v>
          </cell>
          <cell r="F5931">
            <v>1079</v>
          </cell>
        </row>
        <row r="5932">
          <cell r="A5932">
            <v>9351</v>
          </cell>
          <cell r="B5932">
            <v>45175</v>
          </cell>
          <cell r="F5932">
            <v>1079</v>
          </cell>
        </row>
        <row r="5933">
          <cell r="A5933">
            <v>9352</v>
          </cell>
          <cell r="B5933">
            <v>45175</v>
          </cell>
          <cell r="F5933">
            <v>1079</v>
          </cell>
        </row>
        <row r="5934">
          <cell r="A5934">
            <v>9353</v>
          </cell>
          <cell r="B5934">
            <v>45175</v>
          </cell>
          <cell r="F5934">
            <v>1079</v>
          </cell>
        </row>
        <row r="5935">
          <cell r="A5935">
            <v>9354</v>
          </cell>
          <cell r="B5935">
            <v>45175</v>
          </cell>
          <cell r="F5935">
            <v>1079</v>
          </cell>
        </row>
        <row r="5936">
          <cell r="A5936">
            <v>9355</v>
          </cell>
          <cell r="B5936">
            <v>45175</v>
          </cell>
          <cell r="F5936">
            <v>1079</v>
          </cell>
        </row>
        <row r="5937">
          <cell r="A5937">
            <v>9356</v>
          </cell>
          <cell r="B5937">
            <v>45175</v>
          </cell>
          <cell r="F5937">
            <v>1079</v>
          </cell>
        </row>
        <row r="5938">
          <cell r="A5938">
            <v>9357</v>
          </cell>
          <cell r="B5938">
            <v>45175</v>
          </cell>
          <cell r="F5938">
            <v>1079</v>
          </cell>
        </row>
        <row r="5939">
          <cell r="A5939">
            <v>9358</v>
          </cell>
          <cell r="B5939">
            <v>45175</v>
          </cell>
          <cell r="F5939">
            <v>1079</v>
          </cell>
        </row>
        <row r="5940">
          <cell r="A5940">
            <v>9359</v>
          </cell>
          <cell r="B5940">
            <v>45175</v>
          </cell>
          <cell r="F5940">
            <v>1079</v>
          </cell>
        </row>
        <row r="5941">
          <cell r="A5941">
            <v>9360</v>
          </cell>
          <cell r="B5941">
            <v>45175</v>
          </cell>
          <cell r="F5941">
            <v>1079</v>
          </cell>
        </row>
        <row r="5942">
          <cell r="A5942">
            <v>9361</v>
          </cell>
          <cell r="B5942">
            <v>45175</v>
          </cell>
          <cell r="F5942">
            <v>1079</v>
          </cell>
        </row>
        <row r="5943">
          <cell r="A5943">
            <v>9362</v>
          </cell>
          <cell r="B5943">
            <v>45175</v>
          </cell>
          <cell r="F5943">
            <v>1079</v>
          </cell>
        </row>
        <row r="5944">
          <cell r="A5944">
            <v>9363</v>
          </cell>
          <cell r="B5944">
            <v>45175</v>
          </cell>
          <cell r="F5944">
            <v>1079</v>
          </cell>
        </row>
        <row r="5945">
          <cell r="A5945">
            <v>9364</v>
          </cell>
          <cell r="B5945">
            <v>45175</v>
          </cell>
          <cell r="F5945">
            <v>1079</v>
          </cell>
        </row>
        <row r="5946">
          <cell r="A5946">
            <v>9365</v>
          </cell>
          <cell r="B5946">
            <v>45175</v>
          </cell>
          <cell r="F5946">
            <v>1079</v>
          </cell>
        </row>
        <row r="5947">
          <cell r="A5947">
            <v>9366</v>
          </cell>
          <cell r="B5947">
            <v>45175</v>
          </cell>
          <cell r="F5947">
            <v>1079</v>
          </cell>
        </row>
        <row r="5948">
          <cell r="A5948">
            <v>9367</v>
          </cell>
          <cell r="B5948">
            <v>45175</v>
          </cell>
          <cell r="F5948">
            <v>1079</v>
          </cell>
        </row>
        <row r="5949">
          <cell r="A5949">
            <v>9368</v>
          </cell>
          <cell r="B5949">
            <v>45175</v>
          </cell>
          <cell r="F5949">
            <v>1079</v>
          </cell>
        </row>
        <row r="5950">
          <cell r="A5950">
            <v>9369</v>
          </cell>
          <cell r="B5950">
            <v>45175</v>
          </cell>
          <cell r="F5950">
            <v>1079</v>
          </cell>
        </row>
        <row r="5951">
          <cell r="A5951">
            <v>9370</v>
          </cell>
          <cell r="B5951">
            <v>45175</v>
          </cell>
          <cell r="F5951">
            <v>1079</v>
          </cell>
        </row>
        <row r="5952">
          <cell r="A5952">
            <v>9371</v>
          </cell>
          <cell r="B5952">
            <v>45175</v>
          </cell>
          <cell r="F5952">
            <v>1079</v>
          </cell>
        </row>
        <row r="5953">
          <cell r="A5953">
            <v>9372</v>
          </cell>
          <cell r="B5953">
            <v>45175</v>
          </cell>
          <cell r="F5953">
            <v>1079</v>
          </cell>
        </row>
        <row r="5954">
          <cell r="A5954">
            <v>9373</v>
          </cell>
          <cell r="B5954">
            <v>45175</v>
          </cell>
          <cell r="F5954">
            <v>1079</v>
          </cell>
        </row>
        <row r="5955">
          <cell r="A5955">
            <v>9374</v>
          </cell>
          <cell r="B5955">
            <v>45175</v>
          </cell>
          <cell r="F5955">
            <v>1079</v>
          </cell>
        </row>
        <row r="5956">
          <cell r="A5956">
            <v>9375</v>
          </cell>
          <cell r="B5956">
            <v>45175</v>
          </cell>
          <cell r="F5956">
            <v>1079</v>
          </cell>
        </row>
        <row r="5957">
          <cell r="A5957">
            <v>9376</v>
          </cell>
          <cell r="B5957">
            <v>45175</v>
          </cell>
          <cell r="F5957">
            <v>1079</v>
          </cell>
        </row>
        <row r="5958">
          <cell r="A5958">
            <v>9377</v>
          </cell>
          <cell r="B5958">
            <v>45175</v>
          </cell>
          <cell r="F5958">
            <v>1079</v>
          </cell>
        </row>
        <row r="5959">
          <cell r="A5959">
            <v>9378</v>
          </cell>
          <cell r="B5959">
            <v>45175</v>
          </cell>
          <cell r="F5959">
            <v>1079</v>
          </cell>
        </row>
        <row r="5960">
          <cell r="A5960">
            <v>9379</v>
          </cell>
          <cell r="B5960">
            <v>45175</v>
          </cell>
          <cell r="F5960">
            <v>1079</v>
          </cell>
        </row>
        <row r="5961">
          <cell r="A5961">
            <v>9380</v>
          </cell>
          <cell r="B5961">
            <v>45175</v>
          </cell>
          <cell r="F5961">
            <v>1079</v>
          </cell>
        </row>
        <row r="5962">
          <cell r="A5962">
            <v>9381</v>
          </cell>
          <cell r="B5962">
            <v>45175</v>
          </cell>
          <cell r="F5962">
            <v>1079</v>
          </cell>
        </row>
        <row r="5963">
          <cell r="A5963">
            <v>9382</v>
          </cell>
          <cell r="B5963">
            <v>45175</v>
          </cell>
          <cell r="F5963">
            <v>1079</v>
          </cell>
        </row>
        <row r="5964">
          <cell r="A5964">
            <v>9383</v>
          </cell>
          <cell r="B5964">
            <v>45175</v>
          </cell>
          <cell r="F5964">
            <v>1079</v>
          </cell>
        </row>
        <row r="5965">
          <cell r="A5965">
            <v>9384</v>
          </cell>
          <cell r="B5965">
            <v>45175</v>
          </cell>
          <cell r="F5965">
            <v>1079</v>
          </cell>
        </row>
        <row r="5966">
          <cell r="A5966">
            <v>9385</v>
          </cell>
          <cell r="B5966">
            <v>45175</v>
          </cell>
          <cell r="F5966">
            <v>1079</v>
          </cell>
        </row>
        <row r="5967">
          <cell r="A5967">
            <v>9386</v>
          </cell>
          <cell r="B5967">
            <v>45175</v>
          </cell>
          <cell r="F5967">
            <v>1079</v>
          </cell>
        </row>
        <row r="5968">
          <cell r="A5968">
            <v>9387</v>
          </cell>
          <cell r="B5968">
            <v>45175</v>
          </cell>
          <cell r="F5968">
            <v>1079</v>
          </cell>
        </row>
        <row r="5969">
          <cell r="A5969">
            <v>9388</v>
          </cell>
          <cell r="B5969">
            <v>45175</v>
          </cell>
          <cell r="F5969">
            <v>1079</v>
          </cell>
        </row>
        <row r="5970">
          <cell r="A5970">
            <v>9389</v>
          </cell>
          <cell r="B5970">
            <v>45175</v>
          </cell>
          <cell r="F5970">
            <v>1079</v>
          </cell>
        </row>
        <row r="5971">
          <cell r="A5971">
            <v>9390</v>
          </cell>
          <cell r="B5971">
            <v>45175</v>
          </cell>
          <cell r="F5971">
            <v>1079</v>
          </cell>
        </row>
        <row r="5972">
          <cell r="A5972">
            <v>9391</v>
          </cell>
          <cell r="B5972">
            <v>45175</v>
          </cell>
          <cell r="F5972">
            <v>1079</v>
          </cell>
        </row>
        <row r="5973">
          <cell r="A5973">
            <v>9392</v>
          </cell>
          <cell r="B5973">
            <v>45175</v>
          </cell>
          <cell r="F5973">
            <v>1079</v>
          </cell>
        </row>
        <row r="5974">
          <cell r="A5974">
            <v>9393</v>
          </cell>
          <cell r="B5974">
            <v>45175</v>
          </cell>
          <cell r="F5974">
            <v>1079</v>
          </cell>
        </row>
        <row r="5975">
          <cell r="A5975">
            <v>9394</v>
          </cell>
          <cell r="B5975">
            <v>45175</v>
          </cell>
          <cell r="F5975">
            <v>1079</v>
          </cell>
        </row>
        <row r="5976">
          <cell r="A5976">
            <v>9395</v>
          </cell>
          <cell r="B5976">
            <v>45175</v>
          </cell>
          <cell r="F5976">
            <v>1079</v>
          </cell>
        </row>
        <row r="5977">
          <cell r="A5977">
            <v>9396</v>
          </cell>
          <cell r="B5977">
            <v>45175</v>
          </cell>
          <cell r="F5977">
            <v>1079</v>
          </cell>
        </row>
        <row r="5978">
          <cell r="A5978">
            <v>9397</v>
          </cell>
          <cell r="B5978">
            <v>45175</v>
          </cell>
          <cell r="F5978">
            <v>1079</v>
          </cell>
        </row>
        <row r="5979">
          <cell r="A5979">
            <v>9398</v>
          </cell>
          <cell r="B5979">
            <v>45175</v>
          </cell>
          <cell r="F5979">
            <v>1079</v>
          </cell>
        </row>
        <row r="5980">
          <cell r="A5980">
            <v>9399</v>
          </cell>
          <cell r="B5980">
            <v>45175</v>
          </cell>
          <cell r="F5980">
            <v>1079</v>
          </cell>
        </row>
        <row r="5981">
          <cell r="A5981">
            <v>9400</v>
          </cell>
          <cell r="B5981">
            <v>45175</v>
          </cell>
          <cell r="F5981">
            <v>1079</v>
          </cell>
        </row>
        <row r="5982">
          <cell r="A5982">
            <v>9401</v>
          </cell>
          <cell r="B5982">
            <v>45175</v>
          </cell>
          <cell r="F5982">
            <v>1079</v>
          </cell>
        </row>
        <row r="5983">
          <cell r="A5983">
            <v>9402</v>
          </cell>
          <cell r="B5983">
            <v>45175</v>
          </cell>
          <cell r="F5983">
            <v>1079</v>
          </cell>
        </row>
        <row r="5984">
          <cell r="A5984">
            <v>9403</v>
          </cell>
          <cell r="B5984">
            <v>45175</v>
          </cell>
          <cell r="F5984">
            <v>1079</v>
          </cell>
        </row>
        <row r="5985">
          <cell r="A5985">
            <v>9404</v>
          </cell>
          <cell r="B5985">
            <v>45175</v>
          </cell>
          <cell r="F5985">
            <v>1079</v>
          </cell>
        </row>
        <row r="5986">
          <cell r="A5986">
            <v>9405</v>
          </cell>
          <cell r="B5986">
            <v>45175</v>
          </cell>
          <cell r="F5986">
            <v>1079</v>
          </cell>
        </row>
        <row r="5987">
          <cell r="A5987">
            <v>9406</v>
          </cell>
          <cell r="B5987">
            <v>45175</v>
          </cell>
          <cell r="F5987">
            <v>1079</v>
          </cell>
        </row>
        <row r="5988">
          <cell r="A5988">
            <v>9407</v>
          </cell>
          <cell r="B5988">
            <v>45175</v>
          </cell>
          <cell r="F5988">
            <v>1079</v>
          </cell>
        </row>
        <row r="5989">
          <cell r="A5989">
            <v>9408</v>
          </cell>
          <cell r="B5989">
            <v>45175</v>
          </cell>
          <cell r="F5989">
            <v>1079</v>
          </cell>
        </row>
        <row r="5990">
          <cell r="A5990">
            <v>9409</v>
          </cell>
          <cell r="B5990">
            <v>45175</v>
          </cell>
          <cell r="F5990">
            <v>1079</v>
          </cell>
        </row>
        <row r="5991">
          <cell r="A5991">
            <v>9410</v>
          </cell>
          <cell r="B5991">
            <v>45175</v>
          </cell>
          <cell r="F5991">
            <v>1079</v>
          </cell>
        </row>
        <row r="5992">
          <cell r="A5992">
            <v>9411</v>
          </cell>
          <cell r="B5992">
            <v>45175</v>
          </cell>
          <cell r="F5992">
            <v>1079</v>
          </cell>
        </row>
        <row r="5993">
          <cell r="A5993">
            <v>9412</v>
          </cell>
          <cell r="B5993">
            <v>45175</v>
          </cell>
          <cell r="F5993">
            <v>1079</v>
          </cell>
        </row>
        <row r="5994">
          <cell r="A5994">
            <v>9413</v>
          </cell>
          <cell r="B5994">
            <v>45175</v>
          </cell>
          <cell r="F5994">
            <v>1079</v>
          </cell>
        </row>
        <row r="5995">
          <cell r="A5995">
            <v>9414</v>
          </cell>
          <cell r="B5995">
            <v>45175</v>
          </cell>
          <cell r="F5995">
            <v>1079</v>
          </cell>
        </row>
        <row r="5996">
          <cell r="A5996">
            <v>9415</v>
          </cell>
          <cell r="B5996">
            <v>45175</v>
          </cell>
          <cell r="F5996">
            <v>1079</v>
          </cell>
        </row>
        <row r="5997">
          <cell r="A5997">
            <v>9416</v>
          </cell>
          <cell r="B5997">
            <v>45175</v>
          </cell>
          <cell r="F5997">
            <v>1079</v>
          </cell>
        </row>
        <row r="5998">
          <cell r="A5998">
            <v>9417</v>
          </cell>
          <cell r="B5998">
            <v>45175</v>
          </cell>
          <cell r="F5998">
            <v>1079</v>
          </cell>
        </row>
        <row r="5999">
          <cell r="A5999">
            <v>9418</v>
          </cell>
          <cell r="B5999">
            <v>45175</v>
          </cell>
          <cell r="F5999">
            <v>1079</v>
          </cell>
        </row>
        <row r="6000">
          <cell r="A6000">
            <v>9419</v>
          </cell>
          <cell r="B6000">
            <v>45175</v>
          </cell>
          <cell r="F6000">
            <v>1079</v>
          </cell>
        </row>
        <row r="6001">
          <cell r="A6001">
            <v>9420</v>
          </cell>
          <cell r="B6001">
            <v>45175</v>
          </cell>
          <cell r="F6001">
            <v>1079</v>
          </cell>
        </row>
        <row r="6002">
          <cell r="A6002">
            <v>9421</v>
          </cell>
          <cell r="B6002">
            <v>45175</v>
          </cell>
          <cell r="F6002">
            <v>1079</v>
          </cell>
        </row>
        <row r="6003">
          <cell r="A6003">
            <v>9422</v>
          </cell>
          <cell r="B6003">
            <v>45175</v>
          </cell>
          <cell r="F6003">
            <v>1079</v>
          </cell>
        </row>
        <row r="6004">
          <cell r="A6004">
            <v>9423</v>
          </cell>
          <cell r="B6004">
            <v>45175</v>
          </cell>
          <cell r="F6004">
            <v>1079</v>
          </cell>
        </row>
        <row r="6005">
          <cell r="A6005">
            <v>9424</v>
          </cell>
          <cell r="B6005">
            <v>45175</v>
          </cell>
          <cell r="F6005">
            <v>1079</v>
          </cell>
        </row>
        <row r="6006">
          <cell r="A6006">
            <v>9425</v>
          </cell>
          <cell r="B6006">
            <v>45175</v>
          </cell>
          <cell r="F6006">
            <v>1079</v>
          </cell>
        </row>
        <row r="6007">
          <cell r="A6007">
            <v>9426</v>
          </cell>
          <cell r="B6007">
            <v>45175</v>
          </cell>
          <cell r="F6007">
            <v>1079</v>
          </cell>
        </row>
        <row r="6008">
          <cell r="A6008">
            <v>9427</v>
          </cell>
          <cell r="B6008">
            <v>45175</v>
          </cell>
          <cell r="F6008">
            <v>1079</v>
          </cell>
        </row>
        <row r="6009">
          <cell r="A6009">
            <v>9428</v>
          </cell>
          <cell r="B6009">
            <v>45175</v>
          </cell>
          <cell r="F6009">
            <v>1079</v>
          </cell>
        </row>
        <row r="6010">
          <cell r="A6010">
            <v>9429</v>
          </cell>
          <cell r="B6010">
            <v>45175</v>
          </cell>
          <cell r="F6010">
            <v>1079</v>
          </cell>
        </row>
        <row r="6011">
          <cell r="A6011">
            <v>9430</v>
          </cell>
          <cell r="B6011">
            <v>45175</v>
          </cell>
          <cell r="F6011">
            <v>1079</v>
          </cell>
        </row>
        <row r="6012">
          <cell r="A6012">
            <v>9431</v>
          </cell>
          <cell r="B6012">
            <v>45175</v>
          </cell>
          <cell r="F6012">
            <v>1079</v>
          </cell>
        </row>
        <row r="6013">
          <cell r="A6013">
            <v>9432</v>
          </cell>
          <cell r="B6013">
            <v>45175</v>
          </cell>
          <cell r="F6013">
            <v>1079</v>
          </cell>
        </row>
        <row r="6014">
          <cell r="A6014">
            <v>9433</v>
          </cell>
          <cell r="B6014">
            <v>45175</v>
          </cell>
          <cell r="F6014">
            <v>1079</v>
          </cell>
        </row>
        <row r="6015">
          <cell r="A6015">
            <v>9434</v>
          </cell>
          <cell r="B6015">
            <v>45175</v>
          </cell>
          <cell r="F6015">
            <v>1079</v>
          </cell>
        </row>
        <row r="6016">
          <cell r="A6016">
            <v>9435</v>
          </cell>
          <cell r="B6016">
            <v>45175</v>
          </cell>
          <cell r="F6016">
            <v>1079</v>
          </cell>
        </row>
        <row r="6017">
          <cell r="A6017">
            <v>9436</v>
          </cell>
          <cell r="B6017">
            <v>45175</v>
          </cell>
          <cell r="F6017">
            <v>1079</v>
          </cell>
        </row>
        <row r="6018">
          <cell r="A6018">
            <v>9437</v>
          </cell>
          <cell r="B6018">
            <v>45175</v>
          </cell>
          <cell r="F6018">
            <v>1079</v>
          </cell>
        </row>
        <row r="6019">
          <cell r="A6019">
            <v>9438</v>
          </cell>
          <cell r="B6019">
            <v>45175</v>
          </cell>
          <cell r="F6019">
            <v>1079</v>
          </cell>
        </row>
        <row r="6020">
          <cell r="A6020">
            <v>9439</v>
          </cell>
          <cell r="B6020">
            <v>45175</v>
          </cell>
          <cell r="F6020">
            <v>1079</v>
          </cell>
        </row>
        <row r="6021">
          <cell r="A6021">
            <v>9440</v>
          </cell>
          <cell r="B6021">
            <v>45175</v>
          </cell>
          <cell r="F6021">
            <v>1079</v>
          </cell>
        </row>
        <row r="6022">
          <cell r="A6022">
            <v>9441</v>
          </cell>
          <cell r="B6022">
            <v>45175</v>
          </cell>
          <cell r="F6022">
            <v>1079</v>
          </cell>
        </row>
        <row r="6023">
          <cell r="A6023">
            <v>9442</v>
          </cell>
          <cell r="B6023">
            <v>45175</v>
          </cell>
          <cell r="F6023">
            <v>1079</v>
          </cell>
        </row>
        <row r="6024">
          <cell r="A6024">
            <v>9443</v>
          </cell>
          <cell r="B6024">
            <v>45175</v>
          </cell>
          <cell r="F6024">
            <v>1079</v>
          </cell>
        </row>
        <row r="6025">
          <cell r="A6025">
            <v>9444</v>
          </cell>
          <cell r="B6025">
            <v>45175</v>
          </cell>
          <cell r="F6025">
            <v>1079</v>
          </cell>
        </row>
        <row r="6026">
          <cell r="A6026">
            <v>9445</v>
          </cell>
          <cell r="B6026">
            <v>45175</v>
          </cell>
          <cell r="F6026">
            <v>1079</v>
          </cell>
        </row>
        <row r="6027">
          <cell r="A6027">
            <v>9446</v>
          </cell>
          <cell r="B6027">
            <v>45175</v>
          </cell>
          <cell r="F6027">
            <v>1079</v>
          </cell>
        </row>
        <row r="6028">
          <cell r="A6028">
            <v>9447</v>
          </cell>
          <cell r="B6028">
            <v>45175</v>
          </cell>
          <cell r="F6028">
            <v>1079</v>
          </cell>
        </row>
        <row r="6029">
          <cell r="A6029">
            <v>9448</v>
          </cell>
          <cell r="B6029">
            <v>45175</v>
          </cell>
          <cell r="F6029">
            <v>1079</v>
          </cell>
        </row>
        <row r="6030">
          <cell r="A6030">
            <v>9449</v>
          </cell>
          <cell r="B6030">
            <v>45175</v>
          </cell>
          <cell r="F6030">
            <v>1079</v>
          </cell>
        </row>
        <row r="6031">
          <cell r="A6031">
            <v>9450</v>
          </cell>
          <cell r="B6031">
            <v>45175</v>
          </cell>
          <cell r="F6031">
            <v>1079</v>
          </cell>
        </row>
        <row r="6032">
          <cell r="A6032">
            <v>9451</v>
          </cell>
          <cell r="B6032">
            <v>45175</v>
          </cell>
          <cell r="F6032">
            <v>1079</v>
          </cell>
        </row>
        <row r="6033">
          <cell r="A6033">
            <v>9452</v>
          </cell>
          <cell r="B6033">
            <v>45175</v>
          </cell>
          <cell r="F6033">
            <v>1079</v>
          </cell>
        </row>
        <row r="6034">
          <cell r="A6034">
            <v>9453</v>
          </cell>
          <cell r="B6034">
            <v>45175</v>
          </cell>
          <cell r="F6034">
            <v>1079</v>
          </cell>
        </row>
        <row r="6035">
          <cell r="A6035">
            <v>9454</v>
          </cell>
          <cell r="B6035">
            <v>45175</v>
          </cell>
          <cell r="F6035">
            <v>1079</v>
          </cell>
        </row>
        <row r="6036">
          <cell r="A6036">
            <v>9455</v>
          </cell>
          <cell r="B6036">
            <v>45175</v>
          </cell>
          <cell r="F6036">
            <v>1079</v>
          </cell>
        </row>
        <row r="6037">
          <cell r="A6037">
            <v>9456</v>
          </cell>
          <cell r="B6037">
            <v>45175</v>
          </cell>
          <cell r="F6037">
            <v>1079</v>
          </cell>
        </row>
        <row r="6038">
          <cell r="A6038">
            <v>9457</v>
          </cell>
          <cell r="B6038">
            <v>45175</v>
          </cell>
          <cell r="F6038">
            <v>1079</v>
          </cell>
        </row>
        <row r="6039">
          <cell r="A6039">
            <v>9458</v>
          </cell>
          <cell r="B6039">
            <v>45175</v>
          </cell>
          <cell r="F6039">
            <v>1079</v>
          </cell>
        </row>
        <row r="6040">
          <cell r="A6040">
            <v>9459</v>
          </cell>
          <cell r="B6040">
            <v>45175</v>
          </cell>
          <cell r="F6040">
            <v>1079</v>
          </cell>
        </row>
        <row r="6041">
          <cell r="A6041">
            <v>9460</v>
          </cell>
          <cell r="B6041">
            <v>45175</v>
          </cell>
          <cell r="F6041">
            <v>1079</v>
          </cell>
        </row>
        <row r="6042">
          <cell r="A6042">
            <v>9461</v>
          </cell>
          <cell r="B6042">
            <v>45175</v>
          </cell>
          <cell r="F6042">
            <v>1079</v>
          </cell>
        </row>
        <row r="6043">
          <cell r="A6043">
            <v>9462</v>
          </cell>
          <cell r="B6043">
            <v>45175</v>
          </cell>
          <cell r="F6043">
            <v>1079</v>
          </cell>
        </row>
        <row r="6044">
          <cell r="A6044">
            <v>9463</v>
          </cell>
          <cell r="B6044">
            <v>45175</v>
          </cell>
          <cell r="F6044">
            <v>1079</v>
          </cell>
        </row>
        <row r="6045">
          <cell r="A6045">
            <v>9464</v>
          </cell>
          <cell r="B6045">
            <v>45175</v>
          </cell>
          <cell r="F6045">
            <v>1079</v>
          </cell>
        </row>
        <row r="6046">
          <cell r="A6046">
            <v>9465</v>
          </cell>
          <cell r="B6046">
            <v>45175</v>
          </cell>
          <cell r="F6046">
            <v>1079</v>
          </cell>
        </row>
        <row r="6047">
          <cell r="A6047">
            <v>9466</v>
          </cell>
          <cell r="B6047">
            <v>45175</v>
          </cell>
          <cell r="F6047">
            <v>1079</v>
          </cell>
        </row>
        <row r="6048">
          <cell r="A6048">
            <v>9467</v>
          </cell>
          <cell r="B6048">
            <v>45175</v>
          </cell>
          <cell r="F6048">
            <v>1079</v>
          </cell>
        </row>
        <row r="6049">
          <cell r="A6049">
            <v>9468</v>
          </cell>
          <cell r="B6049">
            <v>45175</v>
          </cell>
          <cell r="F6049">
            <v>1079</v>
          </cell>
        </row>
        <row r="6050">
          <cell r="A6050">
            <v>9469</v>
          </cell>
          <cell r="B6050">
            <v>45175</v>
          </cell>
          <cell r="F6050">
            <v>1079</v>
          </cell>
        </row>
        <row r="6051">
          <cell r="A6051">
            <v>9470</v>
          </cell>
          <cell r="B6051">
            <v>45175</v>
          </cell>
          <cell r="F6051">
            <v>1079</v>
          </cell>
        </row>
        <row r="6052">
          <cell r="A6052">
            <v>9471</v>
          </cell>
          <cell r="B6052">
            <v>45175</v>
          </cell>
          <cell r="F6052">
            <v>1079</v>
          </cell>
        </row>
        <row r="6053">
          <cell r="A6053">
            <v>9472</v>
          </cell>
          <cell r="B6053">
            <v>45175</v>
          </cell>
          <cell r="F6053">
            <v>1079</v>
          </cell>
        </row>
        <row r="6054">
          <cell r="A6054">
            <v>9473</v>
          </cell>
          <cell r="B6054">
            <v>45175</v>
          </cell>
          <cell r="F6054">
            <v>1079</v>
          </cell>
        </row>
        <row r="6055">
          <cell r="A6055">
            <v>9474</v>
          </cell>
          <cell r="B6055">
            <v>45175</v>
          </cell>
          <cell r="F6055">
            <v>1079</v>
          </cell>
        </row>
        <row r="6056">
          <cell r="A6056">
            <v>9475</v>
          </cell>
          <cell r="B6056">
            <v>45175</v>
          </cell>
          <cell r="F6056">
            <v>1079</v>
          </cell>
        </row>
        <row r="6057">
          <cell r="A6057">
            <v>9476</v>
          </cell>
          <cell r="B6057">
            <v>45175</v>
          </cell>
          <cell r="F6057">
            <v>1079</v>
          </cell>
        </row>
        <row r="6058">
          <cell r="A6058">
            <v>9477</v>
          </cell>
          <cell r="B6058">
            <v>45175</v>
          </cell>
          <cell r="F6058">
            <v>1079</v>
          </cell>
        </row>
        <row r="6059">
          <cell r="A6059">
            <v>9478</v>
          </cell>
          <cell r="B6059">
            <v>45175</v>
          </cell>
          <cell r="F6059">
            <v>1079</v>
          </cell>
        </row>
        <row r="6060">
          <cell r="A6060">
            <v>9479</v>
          </cell>
          <cell r="B6060">
            <v>45175</v>
          </cell>
          <cell r="F6060">
            <v>1079</v>
          </cell>
        </row>
        <row r="6061">
          <cell r="A6061">
            <v>9480</v>
          </cell>
          <cell r="B6061">
            <v>45175</v>
          </cell>
          <cell r="F6061">
            <v>1079</v>
          </cell>
        </row>
        <row r="6062">
          <cell r="A6062">
            <v>9481</v>
          </cell>
          <cell r="B6062">
            <v>45175</v>
          </cell>
          <cell r="F6062">
            <v>1079</v>
          </cell>
        </row>
        <row r="6063">
          <cell r="A6063">
            <v>9482</v>
          </cell>
          <cell r="B6063">
            <v>45175</v>
          </cell>
          <cell r="F6063">
            <v>1079</v>
          </cell>
        </row>
        <row r="6064">
          <cell r="A6064">
            <v>9483</v>
          </cell>
          <cell r="B6064">
            <v>45175</v>
          </cell>
          <cell r="F6064">
            <v>1079</v>
          </cell>
        </row>
        <row r="6065">
          <cell r="A6065">
            <v>9484</v>
          </cell>
          <cell r="B6065">
            <v>45175</v>
          </cell>
          <cell r="F6065">
            <v>1079</v>
          </cell>
        </row>
        <row r="6066">
          <cell r="A6066">
            <v>9485</v>
          </cell>
          <cell r="B6066">
            <v>45175</v>
          </cell>
          <cell r="F6066">
            <v>1079</v>
          </cell>
        </row>
        <row r="6067">
          <cell r="A6067">
            <v>9486</v>
          </cell>
          <cell r="B6067">
            <v>45175</v>
          </cell>
          <cell r="F6067">
            <v>1079</v>
          </cell>
        </row>
        <row r="6068">
          <cell r="A6068">
            <v>9487</v>
          </cell>
          <cell r="B6068">
            <v>45175</v>
          </cell>
          <cell r="F6068">
            <v>1079</v>
          </cell>
        </row>
        <row r="6069">
          <cell r="A6069">
            <v>9488</v>
          </cell>
          <cell r="B6069">
            <v>45175</v>
          </cell>
          <cell r="F6069">
            <v>1079</v>
          </cell>
        </row>
        <row r="6070">
          <cell r="A6070">
            <v>9489</v>
          </cell>
          <cell r="B6070">
            <v>45175</v>
          </cell>
          <cell r="F6070">
            <v>1079</v>
          </cell>
        </row>
        <row r="6071">
          <cell r="A6071">
            <v>9490</v>
          </cell>
          <cell r="B6071">
            <v>45175</v>
          </cell>
          <cell r="F6071">
            <v>1079</v>
          </cell>
        </row>
        <row r="6072">
          <cell r="A6072">
            <v>9491</v>
          </cell>
          <cell r="B6072">
            <v>45175</v>
          </cell>
          <cell r="F6072">
            <v>1079</v>
          </cell>
        </row>
        <row r="6073">
          <cell r="A6073">
            <v>9492</v>
          </cell>
          <cell r="B6073">
            <v>45175</v>
          </cell>
          <cell r="F6073">
            <v>1079</v>
          </cell>
        </row>
        <row r="6074">
          <cell r="A6074">
            <v>9493</v>
          </cell>
          <cell r="B6074">
            <v>45175</v>
          </cell>
          <cell r="F6074">
            <v>1079</v>
          </cell>
        </row>
        <row r="6075">
          <cell r="A6075">
            <v>9494</v>
          </cell>
          <cell r="B6075">
            <v>45175</v>
          </cell>
          <cell r="F6075">
            <v>1079</v>
          </cell>
        </row>
        <row r="6076">
          <cell r="A6076">
            <v>9495</v>
          </cell>
          <cell r="B6076">
            <v>45175</v>
          </cell>
          <cell r="F6076">
            <v>1079</v>
          </cell>
        </row>
        <row r="6077">
          <cell r="A6077">
            <v>9496</v>
          </cell>
          <cell r="B6077">
            <v>45175</v>
          </cell>
          <cell r="F6077">
            <v>1079</v>
          </cell>
        </row>
        <row r="6078">
          <cell r="A6078">
            <v>9497</v>
          </cell>
          <cell r="B6078">
            <v>45175</v>
          </cell>
          <cell r="F6078">
            <v>1079</v>
          </cell>
        </row>
        <row r="6079">
          <cell r="A6079">
            <v>9498</v>
          </cell>
          <cell r="B6079">
            <v>45175</v>
          </cell>
          <cell r="F6079">
            <v>1079</v>
          </cell>
        </row>
        <row r="6080">
          <cell r="A6080">
            <v>9499</v>
          </cell>
          <cell r="B6080">
            <v>45175</v>
          </cell>
          <cell r="F6080">
            <v>1079</v>
          </cell>
        </row>
        <row r="6081">
          <cell r="A6081">
            <v>9500</v>
          </cell>
          <cell r="B6081">
            <v>45175</v>
          </cell>
          <cell r="F6081">
            <v>1079</v>
          </cell>
        </row>
        <row r="6082">
          <cell r="A6082">
            <v>9501</v>
          </cell>
          <cell r="B6082">
            <v>45175</v>
          </cell>
          <cell r="F6082">
            <v>1079</v>
          </cell>
        </row>
        <row r="6083">
          <cell r="A6083">
            <v>9502</v>
          </cell>
          <cell r="B6083">
            <v>45175</v>
          </cell>
          <cell r="F6083">
            <v>1079</v>
          </cell>
        </row>
        <row r="6084">
          <cell r="A6084">
            <v>9503</v>
          </cell>
          <cell r="B6084">
            <v>45175</v>
          </cell>
          <cell r="F6084">
            <v>1079</v>
          </cell>
        </row>
        <row r="6085">
          <cell r="A6085">
            <v>9504</v>
          </cell>
          <cell r="B6085">
            <v>45175</v>
          </cell>
          <cell r="F6085">
            <v>1079</v>
          </cell>
        </row>
        <row r="6086">
          <cell r="A6086">
            <v>9505</v>
          </cell>
          <cell r="B6086">
            <v>45175</v>
          </cell>
          <cell r="F6086">
            <v>1079</v>
          </cell>
        </row>
        <row r="6087">
          <cell r="A6087">
            <v>9506</v>
          </cell>
          <cell r="B6087">
            <v>45175</v>
          </cell>
          <cell r="F6087">
            <v>1079</v>
          </cell>
        </row>
        <row r="6088">
          <cell r="A6088">
            <v>9507</v>
          </cell>
          <cell r="B6088">
            <v>45175</v>
          </cell>
          <cell r="F6088">
            <v>1079</v>
          </cell>
        </row>
        <row r="6089">
          <cell r="A6089">
            <v>9508</v>
          </cell>
          <cell r="B6089">
            <v>45175</v>
          </cell>
          <cell r="F6089">
            <v>1079</v>
          </cell>
        </row>
        <row r="6090">
          <cell r="A6090">
            <v>9509</v>
          </cell>
          <cell r="B6090">
            <v>45175</v>
          </cell>
          <cell r="F6090">
            <v>1079</v>
          </cell>
        </row>
        <row r="6091">
          <cell r="A6091">
            <v>9510</v>
          </cell>
          <cell r="B6091">
            <v>45175</v>
          </cell>
          <cell r="F6091">
            <v>1079</v>
          </cell>
        </row>
        <row r="6092">
          <cell r="A6092">
            <v>9511</v>
          </cell>
          <cell r="B6092">
            <v>45175</v>
          </cell>
          <cell r="F6092">
            <v>1079</v>
          </cell>
        </row>
        <row r="6093">
          <cell r="A6093">
            <v>9512</v>
          </cell>
          <cell r="B6093">
            <v>45175</v>
          </cell>
          <cell r="F6093">
            <v>1079</v>
          </cell>
        </row>
        <row r="6094">
          <cell r="A6094">
            <v>9513</v>
          </cell>
          <cell r="B6094">
            <v>45175</v>
          </cell>
          <cell r="F6094">
            <v>1079</v>
          </cell>
        </row>
        <row r="6095">
          <cell r="A6095">
            <v>9514</v>
          </cell>
          <cell r="B6095">
            <v>45175</v>
          </cell>
          <cell r="F6095">
            <v>1079</v>
          </cell>
        </row>
        <row r="6096">
          <cell r="A6096">
            <v>9515</v>
          </cell>
          <cell r="B6096">
            <v>45175</v>
          </cell>
          <cell r="F6096">
            <v>1079</v>
          </cell>
        </row>
        <row r="6097">
          <cell r="A6097">
            <v>9516</v>
          </cell>
          <cell r="B6097">
            <v>45175</v>
          </cell>
          <cell r="F6097">
            <v>1079</v>
          </cell>
        </row>
        <row r="6098">
          <cell r="A6098">
            <v>9517</v>
          </cell>
          <cell r="B6098">
            <v>45175</v>
          </cell>
          <cell r="F6098">
            <v>1079</v>
          </cell>
        </row>
        <row r="6099">
          <cell r="A6099">
            <v>9518</v>
          </cell>
          <cell r="B6099">
            <v>45175</v>
          </cell>
          <cell r="F6099">
            <v>1079</v>
          </cell>
        </row>
        <row r="6100">
          <cell r="A6100">
            <v>9519</v>
          </cell>
          <cell r="B6100">
            <v>45175</v>
          </cell>
          <cell r="F6100">
            <v>1079</v>
          </cell>
        </row>
        <row r="6101">
          <cell r="A6101">
            <v>9520</v>
          </cell>
          <cell r="B6101">
            <v>45175</v>
          </cell>
          <cell r="F6101">
            <v>1079</v>
          </cell>
        </row>
        <row r="6102">
          <cell r="A6102">
            <v>9521</v>
          </cell>
          <cell r="B6102">
            <v>45175</v>
          </cell>
          <cell r="F6102">
            <v>1079</v>
          </cell>
        </row>
        <row r="6103">
          <cell r="A6103">
            <v>9522</v>
          </cell>
          <cell r="B6103">
            <v>45175</v>
          </cell>
          <cell r="F6103">
            <v>1079</v>
          </cell>
        </row>
        <row r="6104">
          <cell r="A6104">
            <v>9523</v>
          </cell>
          <cell r="B6104">
            <v>45175</v>
          </cell>
          <cell r="F6104">
            <v>1079</v>
          </cell>
        </row>
        <row r="6105">
          <cell r="A6105">
            <v>9524</v>
          </cell>
          <cell r="B6105">
            <v>45175</v>
          </cell>
          <cell r="F6105">
            <v>1079</v>
          </cell>
        </row>
        <row r="6106">
          <cell r="A6106">
            <v>9525</v>
          </cell>
          <cell r="B6106">
            <v>45175</v>
          </cell>
          <cell r="F6106">
            <v>1079</v>
          </cell>
        </row>
        <row r="6107">
          <cell r="A6107">
            <v>9526</v>
          </cell>
          <cell r="B6107">
            <v>45175</v>
          </cell>
          <cell r="F6107">
            <v>1079</v>
          </cell>
        </row>
        <row r="6108">
          <cell r="A6108">
            <v>9527</v>
          </cell>
          <cell r="B6108">
            <v>45175</v>
          </cell>
          <cell r="F6108">
            <v>1079</v>
          </cell>
        </row>
        <row r="6109">
          <cell r="A6109">
            <v>9528</v>
          </cell>
          <cell r="B6109">
            <v>45175</v>
          </cell>
          <cell r="F6109">
            <v>1079</v>
          </cell>
        </row>
        <row r="6110">
          <cell r="A6110">
            <v>9529</v>
          </cell>
          <cell r="B6110">
            <v>45175</v>
          </cell>
          <cell r="F6110">
            <v>1079</v>
          </cell>
        </row>
        <row r="6111">
          <cell r="A6111">
            <v>9530</v>
          </cell>
          <cell r="B6111">
            <v>45175</v>
          </cell>
          <cell r="F6111">
            <v>1079</v>
          </cell>
        </row>
        <row r="6112">
          <cell r="A6112">
            <v>9531</v>
          </cell>
          <cell r="B6112">
            <v>45175</v>
          </cell>
          <cell r="F6112">
            <v>1079</v>
          </cell>
        </row>
        <row r="6113">
          <cell r="A6113">
            <v>9532</v>
          </cell>
          <cell r="B6113">
            <v>45175</v>
          </cell>
          <cell r="F6113">
            <v>1079</v>
          </cell>
        </row>
        <row r="6114">
          <cell r="A6114">
            <v>9533</v>
          </cell>
          <cell r="B6114">
            <v>45175</v>
          </cell>
          <cell r="F6114">
            <v>1079</v>
          </cell>
        </row>
        <row r="6115">
          <cell r="A6115">
            <v>9534</v>
          </cell>
          <cell r="B6115">
            <v>45175</v>
          </cell>
          <cell r="F6115">
            <v>1079</v>
          </cell>
        </row>
        <row r="6116">
          <cell r="A6116">
            <v>9535</v>
          </cell>
          <cell r="B6116">
            <v>45175</v>
          </cell>
          <cell r="F6116">
            <v>1079</v>
          </cell>
        </row>
        <row r="6117">
          <cell r="A6117">
            <v>9536</v>
          </cell>
          <cell r="B6117">
            <v>45175</v>
          </cell>
          <cell r="F6117">
            <v>1079</v>
          </cell>
        </row>
        <row r="6118">
          <cell r="A6118">
            <v>9537</v>
          </cell>
          <cell r="B6118">
            <v>45175</v>
          </cell>
          <cell r="F6118">
            <v>1079</v>
          </cell>
        </row>
        <row r="6119">
          <cell r="A6119">
            <v>9538</v>
          </cell>
          <cell r="B6119">
            <v>45175</v>
          </cell>
          <cell r="F6119">
            <v>1079</v>
          </cell>
        </row>
        <row r="6120">
          <cell r="A6120">
            <v>9539</v>
          </cell>
          <cell r="B6120">
            <v>45175</v>
          </cell>
          <cell r="F6120">
            <v>1079</v>
          </cell>
        </row>
        <row r="6121">
          <cell r="A6121">
            <v>9540</v>
          </cell>
          <cell r="B6121">
            <v>45175</v>
          </cell>
          <cell r="F6121">
            <v>1079</v>
          </cell>
        </row>
        <row r="6122">
          <cell r="A6122">
            <v>9541</v>
          </cell>
          <cell r="B6122">
            <v>45175</v>
          </cell>
          <cell r="F6122">
            <v>1079</v>
          </cell>
        </row>
        <row r="6123">
          <cell r="A6123">
            <v>9542</v>
          </cell>
          <cell r="B6123">
            <v>45175</v>
          </cell>
          <cell r="F6123">
            <v>1079</v>
          </cell>
        </row>
        <row r="6124">
          <cell r="A6124">
            <v>9543</v>
          </cell>
          <cell r="B6124">
            <v>45175</v>
          </cell>
          <cell r="F6124">
            <v>1079</v>
          </cell>
        </row>
        <row r="6125">
          <cell r="A6125">
            <v>9544</v>
          </cell>
          <cell r="B6125">
            <v>45175</v>
          </cell>
          <cell r="F6125">
            <v>1079</v>
          </cell>
        </row>
        <row r="6126">
          <cell r="A6126">
            <v>9545</v>
          </cell>
          <cell r="B6126">
            <v>45175</v>
          </cell>
          <cell r="F6126">
            <v>1079</v>
          </cell>
        </row>
        <row r="6127">
          <cell r="A6127">
            <v>9546</v>
          </cell>
          <cell r="B6127">
            <v>45175</v>
          </cell>
          <cell r="F6127">
            <v>1079</v>
          </cell>
        </row>
        <row r="6128">
          <cell r="A6128">
            <v>9547</v>
          </cell>
          <cell r="B6128">
            <v>45175</v>
          </cell>
          <cell r="F6128">
            <v>1079</v>
          </cell>
        </row>
        <row r="6129">
          <cell r="A6129">
            <v>9548</v>
          </cell>
          <cell r="B6129">
            <v>45175</v>
          </cell>
          <cell r="F6129">
            <v>1079</v>
          </cell>
        </row>
        <row r="6130">
          <cell r="A6130">
            <v>9549</v>
          </cell>
          <cell r="B6130">
            <v>45175</v>
          </cell>
          <cell r="F6130">
            <v>1079</v>
          </cell>
        </row>
        <row r="6131">
          <cell r="A6131">
            <v>9550</v>
          </cell>
          <cell r="B6131">
            <v>45175</v>
          </cell>
          <cell r="F6131">
            <v>1079</v>
          </cell>
        </row>
        <row r="6132">
          <cell r="A6132">
            <v>9551</v>
          </cell>
          <cell r="B6132">
            <v>45175</v>
          </cell>
          <cell r="F6132">
            <v>1079</v>
          </cell>
        </row>
        <row r="6133">
          <cell r="A6133">
            <v>9552</v>
          </cell>
          <cell r="B6133">
            <v>45175</v>
          </cell>
          <cell r="F6133">
            <v>1079</v>
          </cell>
        </row>
        <row r="6134">
          <cell r="A6134">
            <v>9553</v>
          </cell>
          <cell r="B6134">
            <v>45175</v>
          </cell>
          <cell r="F6134">
            <v>1079</v>
          </cell>
        </row>
        <row r="6135">
          <cell r="A6135">
            <v>9554</v>
          </cell>
          <cell r="B6135">
            <v>45175</v>
          </cell>
          <cell r="F6135">
            <v>1079</v>
          </cell>
        </row>
        <row r="6136">
          <cell r="A6136">
            <v>9555</v>
          </cell>
          <cell r="B6136">
            <v>45175</v>
          </cell>
          <cell r="F6136">
            <v>1079</v>
          </cell>
        </row>
        <row r="6137">
          <cell r="A6137">
            <v>9556</v>
          </cell>
          <cell r="B6137">
            <v>45175</v>
          </cell>
          <cell r="F6137">
            <v>1079</v>
          </cell>
        </row>
        <row r="6138">
          <cell r="A6138">
            <v>9557</v>
          </cell>
          <cell r="B6138">
            <v>45175</v>
          </cell>
          <cell r="F6138">
            <v>1079</v>
          </cell>
        </row>
        <row r="6139">
          <cell r="A6139">
            <v>9558</v>
          </cell>
          <cell r="B6139">
            <v>45175</v>
          </cell>
          <cell r="F6139">
            <v>1079</v>
          </cell>
        </row>
        <row r="6140">
          <cell r="A6140">
            <v>9559</v>
          </cell>
          <cell r="B6140">
            <v>45175</v>
          </cell>
          <cell r="F6140">
            <v>1079</v>
          </cell>
        </row>
        <row r="6141">
          <cell r="A6141">
            <v>9560</v>
          </cell>
          <cell r="B6141">
            <v>45175</v>
          </cell>
          <cell r="F6141">
            <v>1079</v>
          </cell>
        </row>
        <row r="6142">
          <cell r="A6142">
            <v>9561</v>
          </cell>
          <cell r="B6142">
            <v>45175</v>
          </cell>
          <cell r="F6142">
            <v>1079</v>
          </cell>
        </row>
        <row r="6143">
          <cell r="A6143">
            <v>9562</v>
          </cell>
          <cell r="B6143">
            <v>45175</v>
          </cell>
          <cell r="F6143">
            <v>1079</v>
          </cell>
        </row>
        <row r="6144">
          <cell r="A6144">
            <v>9563</v>
          </cell>
          <cell r="B6144">
            <v>45175</v>
          </cell>
          <cell r="F6144">
            <v>1079</v>
          </cell>
        </row>
        <row r="6145">
          <cell r="A6145">
            <v>9564</v>
          </cell>
          <cell r="B6145">
            <v>45175</v>
          </cell>
          <cell r="F6145">
            <v>1079</v>
          </cell>
        </row>
        <row r="6146">
          <cell r="A6146">
            <v>9565</v>
          </cell>
          <cell r="B6146">
            <v>45175</v>
          </cell>
          <cell r="F6146">
            <v>1079</v>
          </cell>
        </row>
        <row r="6147">
          <cell r="A6147">
            <v>9566</v>
          </cell>
          <cell r="B6147">
            <v>45175</v>
          </cell>
          <cell r="F6147">
            <v>1079</v>
          </cell>
        </row>
        <row r="6148">
          <cell r="A6148">
            <v>9567</v>
          </cell>
          <cell r="B6148">
            <v>45175</v>
          </cell>
          <cell r="F6148">
            <v>1079</v>
          </cell>
        </row>
        <row r="6149">
          <cell r="A6149">
            <v>9568</v>
          </cell>
          <cell r="B6149">
            <v>45175</v>
          </cell>
          <cell r="F6149">
            <v>1079</v>
          </cell>
        </row>
        <row r="6150">
          <cell r="A6150">
            <v>9569</v>
          </cell>
          <cell r="B6150">
            <v>45175</v>
          </cell>
          <cell r="F6150">
            <v>1079</v>
          </cell>
        </row>
        <row r="6151">
          <cell r="A6151">
            <v>9570</v>
          </cell>
          <cell r="B6151">
            <v>45175</v>
          </cell>
          <cell r="F6151">
            <v>1079</v>
          </cell>
        </row>
        <row r="6152">
          <cell r="A6152">
            <v>9571</v>
          </cell>
          <cell r="B6152">
            <v>45175</v>
          </cell>
          <cell r="F6152">
            <v>1079</v>
          </cell>
        </row>
        <row r="6153">
          <cell r="A6153">
            <v>9572</v>
          </cell>
          <cell r="B6153">
            <v>45175</v>
          </cell>
          <cell r="F6153">
            <v>1079</v>
          </cell>
        </row>
        <row r="6154">
          <cell r="A6154">
            <v>9573</v>
          </cell>
          <cell r="B6154">
            <v>45175</v>
          </cell>
          <cell r="F6154">
            <v>1079</v>
          </cell>
        </row>
        <row r="6155">
          <cell r="A6155">
            <v>9574</v>
          </cell>
          <cell r="B6155">
            <v>45175</v>
          </cell>
          <cell r="F6155">
            <v>1079</v>
          </cell>
        </row>
        <row r="6156">
          <cell r="A6156">
            <v>9575</v>
          </cell>
          <cell r="B6156">
            <v>45175</v>
          </cell>
          <cell r="F6156">
            <v>1079</v>
          </cell>
        </row>
        <row r="6157">
          <cell r="A6157">
            <v>9576</v>
          </cell>
          <cell r="B6157">
            <v>45175</v>
          </cell>
          <cell r="F6157">
            <v>1079</v>
          </cell>
        </row>
        <row r="6158">
          <cell r="A6158">
            <v>9577</v>
          </cell>
          <cell r="B6158">
            <v>45175</v>
          </cell>
          <cell r="F6158">
            <v>1079</v>
          </cell>
        </row>
        <row r="6159">
          <cell r="A6159">
            <v>9578</v>
          </cell>
          <cell r="B6159">
            <v>45175</v>
          </cell>
          <cell r="F6159">
            <v>1079</v>
          </cell>
        </row>
        <row r="6160">
          <cell r="A6160">
            <v>9579</v>
          </cell>
          <cell r="B6160">
            <v>45175</v>
          </cell>
          <cell r="F6160">
            <v>1079</v>
          </cell>
        </row>
        <row r="6161">
          <cell r="A6161">
            <v>9580</v>
          </cell>
          <cell r="B6161">
            <v>45175</v>
          </cell>
          <cell r="F6161">
            <v>1079</v>
          </cell>
        </row>
        <row r="6162">
          <cell r="A6162">
            <v>9581</v>
          </cell>
          <cell r="B6162">
            <v>45175</v>
          </cell>
          <cell r="F6162">
            <v>1079</v>
          </cell>
        </row>
        <row r="6163">
          <cell r="A6163">
            <v>9582</v>
          </cell>
          <cell r="B6163">
            <v>45175</v>
          </cell>
          <cell r="F6163">
            <v>1079</v>
          </cell>
        </row>
        <row r="6164">
          <cell r="A6164">
            <v>9583</v>
          </cell>
          <cell r="B6164">
            <v>45175</v>
          </cell>
          <cell r="F6164">
            <v>1079</v>
          </cell>
        </row>
        <row r="6165">
          <cell r="A6165">
            <v>9584</v>
          </cell>
          <cell r="B6165">
            <v>45175</v>
          </cell>
          <cell r="F6165">
            <v>1079</v>
          </cell>
        </row>
        <row r="6166">
          <cell r="A6166">
            <v>9585</v>
          </cell>
          <cell r="B6166">
            <v>45175</v>
          </cell>
          <cell r="F6166">
            <v>1079</v>
          </cell>
        </row>
        <row r="6167">
          <cell r="A6167">
            <v>9586</v>
          </cell>
          <cell r="B6167">
            <v>45175</v>
          </cell>
          <cell r="F6167">
            <v>1079</v>
          </cell>
        </row>
        <row r="6168">
          <cell r="A6168">
            <v>9587</v>
          </cell>
          <cell r="B6168">
            <v>45175</v>
          </cell>
          <cell r="F6168">
            <v>1079</v>
          </cell>
        </row>
        <row r="6169">
          <cell r="A6169">
            <v>9588</v>
          </cell>
          <cell r="B6169">
            <v>45175</v>
          </cell>
          <cell r="F6169">
            <v>1079</v>
          </cell>
        </row>
        <row r="6170">
          <cell r="A6170">
            <v>9589</v>
          </cell>
          <cell r="B6170">
            <v>45175</v>
          </cell>
          <cell r="F6170">
            <v>1079</v>
          </cell>
        </row>
        <row r="6171">
          <cell r="A6171">
            <v>9590</v>
          </cell>
          <cell r="B6171">
            <v>45175</v>
          </cell>
          <cell r="F6171">
            <v>1079</v>
          </cell>
        </row>
        <row r="6172">
          <cell r="A6172">
            <v>9591</v>
          </cell>
          <cell r="B6172">
            <v>45175</v>
          </cell>
          <cell r="F6172">
            <v>1079</v>
          </cell>
        </row>
        <row r="6173">
          <cell r="A6173">
            <v>9592</v>
          </cell>
          <cell r="B6173">
            <v>45175</v>
          </cell>
          <cell r="F6173">
            <v>1079</v>
          </cell>
        </row>
        <row r="6174">
          <cell r="A6174">
            <v>9593</v>
          </cell>
          <cell r="B6174">
            <v>45175</v>
          </cell>
          <cell r="F6174">
            <v>1079</v>
          </cell>
        </row>
        <row r="6175">
          <cell r="A6175">
            <v>9594</v>
          </cell>
          <cell r="B6175">
            <v>45175</v>
          </cell>
          <cell r="F6175">
            <v>1079</v>
          </cell>
        </row>
        <row r="6176">
          <cell r="A6176">
            <v>9595</v>
          </cell>
          <cell r="B6176">
            <v>45175</v>
          </cell>
          <cell r="F6176">
            <v>1079</v>
          </cell>
        </row>
        <row r="6177">
          <cell r="A6177">
            <v>9596</v>
          </cell>
          <cell r="B6177">
            <v>45175</v>
          </cell>
          <cell r="F6177">
            <v>1079</v>
          </cell>
        </row>
        <row r="6178">
          <cell r="A6178">
            <v>9597</v>
          </cell>
          <cell r="B6178">
            <v>45175</v>
          </cell>
          <cell r="F6178">
            <v>1079</v>
          </cell>
        </row>
        <row r="6179">
          <cell r="A6179">
            <v>9598</v>
          </cell>
          <cell r="B6179">
            <v>45175</v>
          </cell>
          <cell r="F6179">
            <v>1079</v>
          </cell>
        </row>
        <row r="6180">
          <cell r="A6180">
            <v>9599</v>
          </cell>
          <cell r="B6180">
            <v>45175</v>
          </cell>
          <cell r="F6180">
            <v>1079</v>
          </cell>
        </row>
        <row r="6181">
          <cell r="A6181">
            <v>9600</v>
          </cell>
          <cell r="B6181">
            <v>45175</v>
          </cell>
          <cell r="F6181">
            <v>1079</v>
          </cell>
        </row>
        <row r="6182">
          <cell r="A6182">
            <v>9601</v>
          </cell>
          <cell r="B6182">
            <v>45175</v>
          </cell>
          <cell r="F6182">
            <v>1079</v>
          </cell>
        </row>
        <row r="6183">
          <cell r="A6183">
            <v>9602</v>
          </cell>
          <cell r="B6183">
            <v>45175</v>
          </cell>
          <cell r="F6183">
            <v>1079</v>
          </cell>
        </row>
        <row r="6184">
          <cell r="A6184">
            <v>9603</v>
          </cell>
          <cell r="B6184">
            <v>45175</v>
          </cell>
          <cell r="F6184">
            <v>1079</v>
          </cell>
        </row>
        <row r="6185">
          <cell r="A6185">
            <v>9604</v>
          </cell>
          <cell r="B6185">
            <v>45175</v>
          </cell>
          <cell r="F6185">
            <v>1079</v>
          </cell>
        </row>
        <row r="6186">
          <cell r="A6186">
            <v>9605</v>
          </cell>
          <cell r="B6186">
            <v>45175</v>
          </cell>
          <cell r="F6186">
            <v>1079</v>
          </cell>
        </row>
        <row r="6187">
          <cell r="A6187">
            <v>9606</v>
          </cell>
          <cell r="B6187">
            <v>45175</v>
          </cell>
          <cell r="F6187">
            <v>1079</v>
          </cell>
        </row>
        <row r="6188">
          <cell r="A6188">
            <v>9607</v>
          </cell>
          <cell r="B6188">
            <v>45175</v>
          </cell>
          <cell r="F6188">
            <v>1079</v>
          </cell>
        </row>
        <row r="6189">
          <cell r="A6189">
            <v>9608</v>
          </cell>
          <cell r="B6189">
            <v>45175</v>
          </cell>
          <cell r="F6189">
            <v>1079</v>
          </cell>
        </row>
        <row r="6190">
          <cell r="A6190">
            <v>9609</v>
          </cell>
          <cell r="B6190">
            <v>45175</v>
          </cell>
          <cell r="F6190">
            <v>1079</v>
          </cell>
        </row>
        <row r="6191">
          <cell r="A6191">
            <v>9610</v>
          </cell>
          <cell r="B6191">
            <v>45175</v>
          </cell>
          <cell r="F6191">
            <v>1079</v>
          </cell>
        </row>
        <row r="6192">
          <cell r="A6192">
            <v>9611</v>
          </cell>
          <cell r="B6192">
            <v>45175</v>
          </cell>
          <cell r="F6192">
            <v>1079</v>
          </cell>
        </row>
        <row r="6193">
          <cell r="A6193">
            <v>9612</v>
          </cell>
          <cell r="B6193">
            <v>45175</v>
          </cell>
          <cell r="F6193">
            <v>1079</v>
          </cell>
        </row>
        <row r="6194">
          <cell r="A6194">
            <v>9613</v>
          </cell>
          <cell r="B6194">
            <v>45175</v>
          </cell>
          <cell r="F6194">
            <v>1079</v>
          </cell>
        </row>
        <row r="6195">
          <cell r="A6195">
            <v>9614</v>
          </cell>
          <cell r="B6195">
            <v>45175</v>
          </cell>
          <cell r="F6195">
            <v>1079</v>
          </cell>
        </row>
        <row r="6196">
          <cell r="A6196">
            <v>9615</v>
          </cell>
          <cell r="B6196">
            <v>45175</v>
          </cell>
          <cell r="F6196">
            <v>1079</v>
          </cell>
        </row>
        <row r="6197">
          <cell r="A6197">
            <v>9616</v>
          </cell>
          <cell r="B6197">
            <v>45175</v>
          </cell>
          <cell r="F6197">
            <v>1079</v>
          </cell>
        </row>
        <row r="6198">
          <cell r="A6198">
            <v>9617</v>
          </cell>
          <cell r="B6198">
            <v>45175</v>
          </cell>
          <cell r="F6198">
            <v>1079</v>
          </cell>
        </row>
        <row r="6199">
          <cell r="A6199">
            <v>9618</v>
          </cell>
          <cell r="B6199">
            <v>45175</v>
          </cell>
          <cell r="F6199">
            <v>1079</v>
          </cell>
        </row>
        <row r="6200">
          <cell r="A6200">
            <v>9619</v>
          </cell>
          <cell r="B6200">
            <v>45175</v>
          </cell>
          <cell r="F6200">
            <v>1079</v>
          </cell>
        </row>
        <row r="6201">
          <cell r="A6201">
            <v>9620</v>
          </cell>
          <cell r="B6201">
            <v>45175</v>
          </cell>
          <cell r="F6201">
            <v>1079</v>
          </cell>
        </row>
        <row r="6202">
          <cell r="A6202">
            <v>9621</v>
          </cell>
          <cell r="B6202">
            <v>45175</v>
          </cell>
          <cell r="F6202">
            <v>1079</v>
          </cell>
        </row>
        <row r="6203">
          <cell r="A6203">
            <v>9622</v>
          </cell>
          <cell r="B6203">
            <v>45175</v>
          </cell>
          <cell r="F6203">
            <v>1079</v>
          </cell>
        </row>
        <row r="6204">
          <cell r="A6204">
            <v>9623</v>
          </cell>
          <cell r="B6204">
            <v>45175</v>
          </cell>
          <cell r="F6204">
            <v>1079</v>
          </cell>
        </row>
        <row r="6205">
          <cell r="A6205">
            <v>9624</v>
          </cell>
          <cell r="B6205">
            <v>45175</v>
          </cell>
          <cell r="F6205">
            <v>1079</v>
          </cell>
        </row>
        <row r="6206">
          <cell r="A6206">
            <v>9625</v>
          </cell>
          <cell r="B6206">
            <v>45175</v>
          </cell>
          <cell r="F6206">
            <v>1079</v>
          </cell>
        </row>
        <row r="6207">
          <cell r="A6207">
            <v>9626</v>
          </cell>
          <cell r="B6207">
            <v>45175</v>
          </cell>
          <cell r="F6207">
            <v>1079</v>
          </cell>
        </row>
        <row r="6208">
          <cell r="A6208">
            <v>9627</v>
          </cell>
          <cell r="B6208">
            <v>45175</v>
          </cell>
          <cell r="F6208">
            <v>1079</v>
          </cell>
        </row>
        <row r="6209">
          <cell r="A6209">
            <v>9628</v>
          </cell>
          <cell r="B6209">
            <v>45175</v>
          </cell>
          <cell r="F6209">
            <v>1079</v>
          </cell>
        </row>
        <row r="6210">
          <cell r="A6210">
            <v>9629</v>
          </cell>
          <cell r="B6210">
            <v>45175</v>
          </cell>
          <cell r="F6210">
            <v>1079</v>
          </cell>
        </row>
        <row r="6211">
          <cell r="A6211">
            <v>9630</v>
          </cell>
          <cell r="B6211">
            <v>45175</v>
          </cell>
          <cell r="F6211">
            <v>1079</v>
          </cell>
        </row>
        <row r="6212">
          <cell r="A6212">
            <v>9631</v>
          </cell>
          <cell r="B6212">
            <v>45175</v>
          </cell>
          <cell r="F6212">
            <v>1079</v>
          </cell>
        </row>
        <row r="6213">
          <cell r="A6213">
            <v>9632</v>
          </cell>
          <cell r="B6213">
            <v>45175</v>
          </cell>
          <cell r="F6213">
            <v>1079</v>
          </cell>
        </row>
        <row r="6214">
          <cell r="A6214">
            <v>9633</v>
          </cell>
          <cell r="B6214">
            <v>45175</v>
          </cell>
          <cell r="F6214">
            <v>1079</v>
          </cell>
        </row>
        <row r="6215">
          <cell r="A6215">
            <v>9634</v>
          </cell>
          <cell r="B6215">
            <v>45175</v>
          </cell>
          <cell r="F6215">
            <v>1079</v>
          </cell>
        </row>
        <row r="6216">
          <cell r="A6216">
            <v>9635</v>
          </cell>
          <cell r="B6216">
            <v>45175</v>
          </cell>
          <cell r="F6216">
            <v>1079</v>
          </cell>
        </row>
        <row r="6217">
          <cell r="A6217">
            <v>9636</v>
          </cell>
          <cell r="B6217">
            <v>45175</v>
          </cell>
          <cell r="F6217">
            <v>1079</v>
          </cell>
        </row>
        <row r="6218">
          <cell r="A6218">
            <v>9637</v>
          </cell>
          <cell r="B6218">
            <v>45175</v>
          </cell>
          <cell r="F6218">
            <v>1079</v>
          </cell>
        </row>
        <row r="6219">
          <cell r="A6219">
            <v>9638</v>
          </cell>
          <cell r="B6219">
            <v>45175</v>
          </cell>
          <cell r="F6219">
            <v>1079</v>
          </cell>
        </row>
        <row r="6220">
          <cell r="A6220">
            <v>9639</v>
          </cell>
          <cell r="B6220">
            <v>45175</v>
          </cell>
          <cell r="F6220">
            <v>1079</v>
          </cell>
        </row>
        <row r="6221">
          <cell r="A6221">
            <v>9640</v>
          </cell>
          <cell r="B6221">
            <v>45175</v>
          </cell>
          <cell r="F6221">
            <v>1079</v>
          </cell>
        </row>
        <row r="6222">
          <cell r="A6222">
            <v>9641</v>
          </cell>
          <cell r="B6222">
            <v>45175</v>
          </cell>
          <cell r="F6222">
            <v>1079</v>
          </cell>
        </row>
        <row r="6223">
          <cell r="A6223">
            <v>9642</v>
          </cell>
          <cell r="B6223">
            <v>45175</v>
          </cell>
          <cell r="F6223">
            <v>1079</v>
          </cell>
        </row>
        <row r="6224">
          <cell r="A6224">
            <v>9643</v>
          </cell>
          <cell r="B6224">
            <v>45175</v>
          </cell>
          <cell r="F6224">
            <v>1079</v>
          </cell>
        </row>
        <row r="6225">
          <cell r="A6225">
            <v>9644</v>
          </cell>
          <cell r="B6225">
            <v>45175</v>
          </cell>
          <cell r="F6225">
            <v>1079</v>
          </cell>
        </row>
        <row r="6226">
          <cell r="A6226">
            <v>9645</v>
          </cell>
          <cell r="B6226">
            <v>45175</v>
          </cell>
          <cell r="F6226">
            <v>1079</v>
          </cell>
        </row>
        <row r="6227">
          <cell r="A6227">
            <v>9646</v>
          </cell>
          <cell r="B6227">
            <v>45175</v>
          </cell>
          <cell r="F6227">
            <v>1079</v>
          </cell>
        </row>
        <row r="6228">
          <cell r="A6228">
            <v>9647</v>
          </cell>
          <cell r="B6228">
            <v>45175</v>
          </cell>
          <cell r="F6228">
            <v>1079</v>
          </cell>
        </row>
        <row r="6229">
          <cell r="A6229">
            <v>9648</v>
          </cell>
          <cell r="B6229">
            <v>45175</v>
          </cell>
          <cell r="F6229">
            <v>1079</v>
          </cell>
        </row>
        <row r="6230">
          <cell r="A6230">
            <v>9649</v>
          </cell>
          <cell r="B6230">
            <v>45175</v>
          </cell>
          <cell r="F6230">
            <v>1079</v>
          </cell>
        </row>
        <row r="6231">
          <cell r="A6231">
            <v>9650</v>
          </cell>
          <cell r="B6231">
            <v>45175</v>
          </cell>
          <cell r="F6231">
            <v>1079</v>
          </cell>
        </row>
        <row r="6232">
          <cell r="A6232">
            <v>9651</v>
          </cell>
          <cell r="B6232">
            <v>45175</v>
          </cell>
          <cell r="F6232">
            <v>1079</v>
          </cell>
        </row>
        <row r="6233">
          <cell r="A6233">
            <v>9652</v>
          </cell>
          <cell r="B6233">
            <v>45175</v>
          </cell>
          <cell r="F6233">
            <v>1079</v>
          </cell>
        </row>
        <row r="6234">
          <cell r="A6234">
            <v>9653</v>
          </cell>
          <cell r="B6234">
            <v>45175</v>
          </cell>
          <cell r="F6234">
            <v>1079</v>
          </cell>
        </row>
        <row r="6235">
          <cell r="A6235">
            <v>9654</v>
          </cell>
          <cell r="B6235">
            <v>45175</v>
          </cell>
          <cell r="F6235">
            <v>1079</v>
          </cell>
        </row>
        <row r="6236">
          <cell r="A6236">
            <v>9655</v>
          </cell>
          <cell r="B6236">
            <v>45175</v>
          </cell>
          <cell r="F6236">
            <v>1079</v>
          </cell>
        </row>
        <row r="6237">
          <cell r="A6237">
            <v>9656</v>
          </cell>
          <cell r="B6237">
            <v>45175</v>
          </cell>
          <cell r="F6237">
            <v>1079</v>
          </cell>
        </row>
        <row r="6238">
          <cell r="A6238">
            <v>9657</v>
          </cell>
          <cell r="B6238">
            <v>45175</v>
          </cell>
          <cell r="F6238">
            <v>1079</v>
          </cell>
        </row>
        <row r="6239">
          <cell r="A6239">
            <v>9658</v>
          </cell>
          <cell r="B6239">
            <v>45175</v>
          </cell>
          <cell r="F6239">
            <v>1079</v>
          </cell>
        </row>
        <row r="6240">
          <cell r="A6240">
            <v>9659</v>
          </cell>
          <cell r="B6240">
            <v>45175</v>
          </cell>
          <cell r="F6240">
            <v>1079</v>
          </cell>
        </row>
        <row r="6241">
          <cell r="A6241">
            <v>9660</v>
          </cell>
          <cell r="B6241">
            <v>45175</v>
          </cell>
          <cell r="F6241">
            <v>1079</v>
          </cell>
        </row>
        <row r="6242">
          <cell r="A6242">
            <v>9661</v>
          </cell>
          <cell r="B6242">
            <v>45175</v>
          </cell>
          <cell r="F6242">
            <v>1079</v>
          </cell>
        </row>
        <row r="6243">
          <cell r="A6243">
            <v>9662</v>
          </cell>
          <cell r="B6243">
            <v>45175</v>
          </cell>
          <cell r="F6243">
            <v>1079</v>
          </cell>
        </row>
        <row r="6244">
          <cell r="A6244">
            <v>9663</v>
          </cell>
          <cell r="B6244">
            <v>45175</v>
          </cell>
          <cell r="F6244">
            <v>1079</v>
          </cell>
        </row>
        <row r="6245">
          <cell r="A6245">
            <v>9664</v>
          </cell>
          <cell r="B6245">
            <v>45175</v>
          </cell>
          <cell r="F6245">
            <v>1079</v>
          </cell>
        </row>
        <row r="6246">
          <cell r="A6246">
            <v>9665</v>
          </cell>
          <cell r="B6246">
            <v>45175</v>
          </cell>
          <cell r="F6246">
            <v>1079</v>
          </cell>
        </row>
        <row r="6247">
          <cell r="A6247">
            <v>9666</v>
          </cell>
          <cell r="B6247">
            <v>45175</v>
          </cell>
          <cell r="F6247">
            <v>1079</v>
          </cell>
        </row>
        <row r="6248">
          <cell r="A6248">
            <v>9667</v>
          </cell>
          <cell r="B6248">
            <v>45175</v>
          </cell>
          <cell r="F6248">
            <v>1079</v>
          </cell>
        </row>
        <row r="6249">
          <cell r="A6249">
            <v>9668</v>
          </cell>
          <cell r="B6249">
            <v>45175</v>
          </cell>
          <cell r="F6249">
            <v>1079</v>
          </cell>
        </row>
        <row r="6250">
          <cell r="A6250">
            <v>9669</v>
          </cell>
          <cell r="B6250">
            <v>45175</v>
          </cell>
          <cell r="F6250">
            <v>1079</v>
          </cell>
        </row>
        <row r="6251">
          <cell r="A6251">
            <v>9670</v>
          </cell>
          <cell r="B6251">
            <v>45175</v>
          </cell>
          <cell r="F6251">
            <v>1079</v>
          </cell>
        </row>
        <row r="6252">
          <cell r="A6252">
            <v>9671</v>
          </cell>
          <cell r="B6252">
            <v>45175</v>
          </cell>
          <cell r="F6252">
            <v>1079</v>
          </cell>
        </row>
        <row r="6253">
          <cell r="A6253">
            <v>9672</v>
          </cell>
          <cell r="B6253">
            <v>45175</v>
          </cell>
          <cell r="F6253">
            <v>1079</v>
          </cell>
        </row>
        <row r="6254">
          <cell r="A6254">
            <v>9673</v>
          </cell>
          <cell r="B6254">
            <v>45175</v>
          </cell>
          <cell r="F6254">
            <v>1079</v>
          </cell>
        </row>
        <row r="6255">
          <cell r="A6255">
            <v>9674</v>
          </cell>
          <cell r="B6255">
            <v>45175</v>
          </cell>
          <cell r="F6255">
            <v>1079</v>
          </cell>
        </row>
        <row r="6256">
          <cell r="A6256">
            <v>9675</v>
          </cell>
          <cell r="B6256">
            <v>45175</v>
          </cell>
          <cell r="F6256">
            <v>1079</v>
          </cell>
        </row>
        <row r="6257">
          <cell r="A6257">
            <v>9676</v>
          </cell>
          <cell r="B6257">
            <v>45175</v>
          </cell>
          <cell r="F6257">
            <v>1079</v>
          </cell>
        </row>
        <row r="6258">
          <cell r="A6258">
            <v>9677</v>
          </cell>
          <cell r="B6258">
            <v>45175</v>
          </cell>
          <cell r="F6258">
            <v>1079</v>
          </cell>
        </row>
        <row r="6259">
          <cell r="A6259">
            <v>9678</v>
          </cell>
          <cell r="B6259">
            <v>45175</v>
          </cell>
          <cell r="F6259">
            <v>1079</v>
          </cell>
        </row>
        <row r="6260">
          <cell r="A6260">
            <v>10291</v>
          </cell>
          <cell r="B6260">
            <v>45183</v>
          </cell>
          <cell r="F6260">
            <v>1107</v>
          </cell>
        </row>
        <row r="6261">
          <cell r="A6261">
            <v>10292</v>
          </cell>
          <cell r="B6261">
            <v>45183</v>
          </cell>
          <cell r="F6261">
            <v>1107</v>
          </cell>
        </row>
        <row r="6262">
          <cell r="A6262">
            <v>10293</v>
          </cell>
          <cell r="B6262">
            <v>45183</v>
          </cell>
          <cell r="F6262">
            <v>1107</v>
          </cell>
        </row>
        <row r="6263">
          <cell r="A6263">
            <v>10294</v>
          </cell>
          <cell r="B6263">
            <v>45183</v>
          </cell>
          <cell r="F6263">
            <v>1107</v>
          </cell>
        </row>
        <row r="6264">
          <cell r="A6264">
            <v>10295</v>
          </cell>
          <cell r="B6264">
            <v>45183</v>
          </cell>
          <cell r="F6264">
            <v>1107</v>
          </cell>
        </row>
        <row r="6265">
          <cell r="A6265">
            <v>10296</v>
          </cell>
          <cell r="B6265">
            <v>45183</v>
          </cell>
          <cell r="F6265">
            <v>1107</v>
          </cell>
        </row>
        <row r="6266">
          <cell r="A6266">
            <v>10297</v>
          </cell>
          <cell r="B6266">
            <v>45183</v>
          </cell>
          <cell r="F6266">
            <v>1107</v>
          </cell>
        </row>
        <row r="6267">
          <cell r="A6267">
            <v>10298</v>
          </cell>
          <cell r="B6267">
            <v>45183</v>
          </cell>
          <cell r="F6267">
            <v>1107</v>
          </cell>
        </row>
        <row r="6268">
          <cell r="A6268">
            <v>10299</v>
          </cell>
          <cell r="B6268">
            <v>45183</v>
          </cell>
          <cell r="F6268">
            <v>1107</v>
          </cell>
        </row>
        <row r="6269">
          <cell r="A6269">
            <v>10300</v>
          </cell>
          <cell r="B6269">
            <v>45183</v>
          </cell>
          <cell r="F6269">
            <v>1107</v>
          </cell>
        </row>
        <row r="6270">
          <cell r="A6270">
            <v>10301</v>
          </cell>
          <cell r="B6270">
            <v>45183</v>
          </cell>
          <cell r="F6270">
            <v>1107</v>
          </cell>
        </row>
        <row r="6271">
          <cell r="A6271">
            <v>10302</v>
          </cell>
          <cell r="B6271">
            <v>45183</v>
          </cell>
          <cell r="F6271">
            <v>1107</v>
          </cell>
        </row>
        <row r="6272">
          <cell r="A6272">
            <v>10303</v>
          </cell>
          <cell r="B6272">
            <v>45183</v>
          </cell>
          <cell r="F6272">
            <v>1107</v>
          </cell>
        </row>
        <row r="6273">
          <cell r="A6273">
            <v>10304</v>
          </cell>
          <cell r="B6273">
            <v>45183</v>
          </cell>
          <cell r="F6273">
            <v>1107</v>
          </cell>
        </row>
        <row r="6274">
          <cell r="A6274">
            <v>10305</v>
          </cell>
          <cell r="B6274">
            <v>45183</v>
          </cell>
          <cell r="F6274">
            <v>1107</v>
          </cell>
        </row>
        <row r="6275">
          <cell r="A6275">
            <v>10306</v>
          </cell>
          <cell r="B6275">
            <v>45183</v>
          </cell>
          <cell r="F6275">
            <v>1107</v>
          </cell>
        </row>
        <row r="6276">
          <cell r="A6276">
            <v>10307</v>
          </cell>
          <cell r="B6276">
            <v>45183</v>
          </cell>
          <cell r="F6276">
            <v>1107</v>
          </cell>
        </row>
        <row r="6277">
          <cell r="A6277">
            <v>10308</v>
          </cell>
          <cell r="B6277">
            <v>45183</v>
          </cell>
          <cell r="F6277">
            <v>1107</v>
          </cell>
        </row>
        <row r="6278">
          <cell r="A6278">
            <v>10309</v>
          </cell>
          <cell r="B6278">
            <v>45183</v>
          </cell>
          <cell r="F6278">
            <v>1107</v>
          </cell>
        </row>
        <row r="6279">
          <cell r="A6279">
            <v>10310</v>
          </cell>
          <cell r="B6279">
            <v>45183</v>
          </cell>
          <cell r="F6279">
            <v>1107</v>
          </cell>
        </row>
        <row r="6280">
          <cell r="A6280">
            <v>10311</v>
          </cell>
          <cell r="B6280">
            <v>45183</v>
          </cell>
          <cell r="F6280">
            <v>1107</v>
          </cell>
        </row>
        <row r="6281">
          <cell r="A6281">
            <v>10312</v>
          </cell>
          <cell r="B6281">
            <v>45183</v>
          </cell>
          <cell r="F6281">
            <v>1107</v>
          </cell>
        </row>
        <row r="6282">
          <cell r="A6282">
            <v>10313</v>
          </cell>
          <cell r="B6282">
            <v>45183</v>
          </cell>
          <cell r="F6282">
            <v>1107</v>
          </cell>
        </row>
        <row r="6283">
          <cell r="A6283">
            <v>10314</v>
          </cell>
          <cell r="B6283">
            <v>45183</v>
          </cell>
          <cell r="F6283">
            <v>1107</v>
          </cell>
        </row>
        <row r="6284">
          <cell r="A6284">
            <v>10315</v>
          </cell>
          <cell r="B6284">
            <v>45183</v>
          </cell>
          <cell r="F6284">
            <v>1107</v>
          </cell>
        </row>
        <row r="6285">
          <cell r="A6285">
            <v>10316</v>
          </cell>
          <cell r="B6285">
            <v>45183</v>
          </cell>
          <cell r="F6285">
            <v>1107</v>
          </cell>
        </row>
        <row r="6286">
          <cell r="A6286">
            <v>10317</v>
          </cell>
          <cell r="B6286">
            <v>45183</v>
          </cell>
          <cell r="F6286">
            <v>1107</v>
          </cell>
        </row>
        <row r="6287">
          <cell r="A6287">
            <v>10318</v>
          </cell>
          <cell r="B6287">
            <v>45183</v>
          </cell>
          <cell r="F6287">
            <v>1107</v>
          </cell>
        </row>
        <row r="6288">
          <cell r="A6288">
            <v>10319</v>
          </cell>
          <cell r="B6288">
            <v>45183</v>
          </cell>
          <cell r="F6288">
            <v>1107</v>
          </cell>
        </row>
        <row r="6289">
          <cell r="A6289">
            <v>10320</v>
          </cell>
          <cell r="B6289">
            <v>45183</v>
          </cell>
          <cell r="F6289">
            <v>1107</v>
          </cell>
        </row>
        <row r="6290">
          <cell r="A6290">
            <v>10321</v>
          </cell>
          <cell r="B6290">
            <v>45183</v>
          </cell>
          <cell r="F6290">
            <v>1107</v>
          </cell>
        </row>
        <row r="6291">
          <cell r="A6291">
            <v>10322</v>
          </cell>
          <cell r="B6291">
            <v>45183</v>
          </cell>
          <cell r="F6291">
            <v>1107</v>
          </cell>
        </row>
        <row r="6292">
          <cell r="A6292">
            <v>10323</v>
          </cell>
          <cell r="B6292">
            <v>45183</v>
          </cell>
          <cell r="F6292">
            <v>1107</v>
          </cell>
        </row>
        <row r="6293">
          <cell r="A6293">
            <v>10324</v>
          </cell>
          <cell r="B6293">
            <v>45183</v>
          </cell>
          <cell r="F6293">
            <v>1107</v>
          </cell>
        </row>
        <row r="6294">
          <cell r="A6294">
            <v>10325</v>
          </cell>
          <cell r="B6294">
            <v>45183</v>
          </cell>
          <cell r="F6294">
            <v>1107</v>
          </cell>
        </row>
        <row r="6295">
          <cell r="A6295">
            <v>10326</v>
          </cell>
          <cell r="B6295">
            <v>45183</v>
          </cell>
          <cell r="F6295">
            <v>1107</v>
          </cell>
        </row>
        <row r="6296">
          <cell r="A6296">
            <v>10327</v>
          </cell>
          <cell r="B6296">
            <v>45183</v>
          </cell>
          <cell r="F6296">
            <v>1107</v>
          </cell>
        </row>
        <row r="6297">
          <cell r="A6297">
            <v>10328</v>
          </cell>
          <cell r="B6297">
            <v>45183</v>
          </cell>
          <cell r="F6297">
            <v>1107</v>
          </cell>
        </row>
        <row r="6298">
          <cell r="A6298">
            <v>10329</v>
          </cell>
          <cell r="B6298">
            <v>45183</v>
          </cell>
          <cell r="F6298">
            <v>1107</v>
          </cell>
        </row>
        <row r="6299">
          <cell r="A6299">
            <v>10330</v>
          </cell>
          <cell r="B6299">
            <v>45183</v>
          </cell>
          <cell r="F6299">
            <v>1107</v>
          </cell>
        </row>
        <row r="6300">
          <cell r="A6300">
            <v>10331</v>
          </cell>
          <cell r="B6300">
            <v>45183</v>
          </cell>
          <cell r="F6300">
            <v>1107</v>
          </cell>
        </row>
        <row r="6301">
          <cell r="A6301">
            <v>10332</v>
          </cell>
          <cell r="B6301">
            <v>45183</v>
          </cell>
          <cell r="F6301">
            <v>1107</v>
          </cell>
        </row>
        <row r="6302">
          <cell r="A6302">
            <v>10333</v>
          </cell>
          <cell r="B6302">
            <v>45183</v>
          </cell>
          <cell r="F6302">
            <v>1107</v>
          </cell>
        </row>
        <row r="6303">
          <cell r="A6303">
            <v>10334</v>
          </cell>
          <cell r="B6303">
            <v>45183</v>
          </cell>
          <cell r="F6303">
            <v>1107</v>
          </cell>
        </row>
        <row r="6304">
          <cell r="A6304">
            <v>10335</v>
          </cell>
          <cell r="B6304">
            <v>45183</v>
          </cell>
          <cell r="F6304">
            <v>1107</v>
          </cell>
        </row>
        <row r="6305">
          <cell r="A6305">
            <v>10336</v>
          </cell>
          <cell r="B6305">
            <v>45183</v>
          </cell>
          <cell r="F6305">
            <v>1107</v>
          </cell>
        </row>
        <row r="6306">
          <cell r="A6306">
            <v>10337</v>
          </cell>
          <cell r="B6306">
            <v>45183</v>
          </cell>
          <cell r="F6306">
            <v>1107</v>
          </cell>
        </row>
        <row r="6307">
          <cell r="A6307">
            <v>10338</v>
          </cell>
          <cell r="B6307">
            <v>45183</v>
          </cell>
          <cell r="F6307">
            <v>1107</v>
          </cell>
        </row>
        <row r="6308">
          <cell r="A6308">
            <v>10339</v>
          </cell>
          <cell r="B6308">
            <v>45183</v>
          </cell>
          <cell r="F6308">
            <v>1107</v>
          </cell>
        </row>
        <row r="6309">
          <cell r="A6309">
            <v>10340</v>
          </cell>
          <cell r="B6309">
            <v>45183</v>
          </cell>
          <cell r="F6309">
            <v>1107</v>
          </cell>
        </row>
        <row r="6310">
          <cell r="A6310">
            <v>10341</v>
          </cell>
          <cell r="B6310">
            <v>45183</v>
          </cell>
          <cell r="F6310">
            <v>1107</v>
          </cell>
        </row>
        <row r="6311">
          <cell r="A6311">
            <v>10342</v>
          </cell>
          <cell r="B6311">
            <v>45183</v>
          </cell>
          <cell r="F6311">
            <v>1107</v>
          </cell>
        </row>
        <row r="6312">
          <cell r="A6312">
            <v>10343</v>
          </cell>
          <cell r="B6312">
            <v>45183</v>
          </cell>
          <cell r="F6312">
            <v>1107</v>
          </cell>
        </row>
        <row r="6313">
          <cell r="A6313">
            <v>10344</v>
          </cell>
          <cell r="B6313">
            <v>45183</v>
          </cell>
          <cell r="F6313">
            <v>1107</v>
          </cell>
        </row>
        <row r="6314">
          <cell r="A6314">
            <v>10345</v>
          </cell>
          <cell r="B6314">
            <v>45183</v>
          </cell>
          <cell r="F6314">
            <v>1107</v>
          </cell>
        </row>
        <row r="6315">
          <cell r="A6315">
            <v>10346</v>
          </cell>
          <cell r="B6315">
            <v>45183</v>
          </cell>
          <cell r="F6315">
            <v>1107</v>
          </cell>
        </row>
        <row r="6316">
          <cell r="A6316">
            <v>10347</v>
          </cell>
          <cell r="B6316">
            <v>45183</v>
          </cell>
          <cell r="F6316">
            <v>1107</v>
          </cell>
        </row>
        <row r="6317">
          <cell r="A6317">
            <v>10348</v>
          </cell>
          <cell r="B6317">
            <v>45183</v>
          </cell>
          <cell r="F6317">
            <v>1107</v>
          </cell>
        </row>
        <row r="6318">
          <cell r="A6318">
            <v>10349</v>
          </cell>
          <cell r="B6318">
            <v>45183</v>
          </cell>
          <cell r="F6318">
            <v>1107</v>
          </cell>
        </row>
        <row r="6319">
          <cell r="A6319">
            <v>10350</v>
          </cell>
          <cell r="B6319">
            <v>45183</v>
          </cell>
          <cell r="F6319">
            <v>1107</v>
          </cell>
        </row>
        <row r="6320">
          <cell r="A6320">
            <v>10351</v>
          </cell>
          <cell r="B6320">
            <v>45183</v>
          </cell>
          <cell r="F6320">
            <v>1107</v>
          </cell>
        </row>
        <row r="6321">
          <cell r="A6321">
            <v>10352</v>
          </cell>
          <cell r="B6321">
            <v>45183</v>
          </cell>
          <cell r="F6321">
            <v>1107</v>
          </cell>
        </row>
        <row r="6322">
          <cell r="A6322">
            <v>10353</v>
          </cell>
          <cell r="B6322">
            <v>45183</v>
          </cell>
          <cell r="F6322">
            <v>1107</v>
          </cell>
        </row>
        <row r="6323">
          <cell r="A6323">
            <v>10354</v>
          </cell>
          <cell r="B6323">
            <v>45183</v>
          </cell>
          <cell r="F6323">
            <v>1107</v>
          </cell>
        </row>
        <row r="6324">
          <cell r="A6324">
            <v>10355</v>
          </cell>
          <cell r="B6324">
            <v>45183</v>
          </cell>
          <cell r="F6324">
            <v>1107</v>
          </cell>
        </row>
        <row r="6325">
          <cell r="A6325">
            <v>10356</v>
          </cell>
          <cell r="B6325">
            <v>45183</v>
          </cell>
          <cell r="F6325">
            <v>1107</v>
          </cell>
        </row>
        <row r="6326">
          <cell r="A6326">
            <v>10357</v>
          </cell>
          <cell r="B6326">
            <v>45183</v>
          </cell>
          <cell r="F6326">
            <v>1107</v>
          </cell>
        </row>
        <row r="6327">
          <cell r="A6327">
            <v>10358</v>
          </cell>
          <cell r="B6327">
            <v>45183</v>
          </cell>
          <cell r="F6327">
            <v>1107</v>
          </cell>
        </row>
        <row r="6328">
          <cell r="A6328">
            <v>10359</v>
          </cell>
          <cell r="B6328">
            <v>45183</v>
          </cell>
          <cell r="F6328">
            <v>1107</v>
          </cell>
        </row>
        <row r="6329">
          <cell r="A6329">
            <v>10360</v>
          </cell>
          <cell r="B6329">
            <v>45183</v>
          </cell>
          <cell r="F6329">
            <v>1107</v>
          </cell>
        </row>
        <row r="6330">
          <cell r="A6330">
            <v>10361</v>
          </cell>
          <cell r="B6330">
            <v>45183</v>
          </cell>
          <cell r="F6330">
            <v>1107</v>
          </cell>
        </row>
        <row r="6331">
          <cell r="A6331">
            <v>10362</v>
          </cell>
          <cell r="B6331">
            <v>45183</v>
          </cell>
          <cell r="F6331">
            <v>1107</v>
          </cell>
        </row>
        <row r="6332">
          <cell r="A6332">
            <v>10363</v>
          </cell>
          <cell r="B6332">
            <v>45183</v>
          </cell>
          <cell r="F6332">
            <v>1107</v>
          </cell>
        </row>
        <row r="6333">
          <cell r="A6333">
            <v>10364</v>
          </cell>
          <cell r="B6333">
            <v>45183</v>
          </cell>
          <cell r="F6333">
            <v>1107</v>
          </cell>
        </row>
        <row r="6334">
          <cell r="A6334">
            <v>10365</v>
          </cell>
          <cell r="B6334">
            <v>45183</v>
          </cell>
          <cell r="F6334">
            <v>1107</v>
          </cell>
        </row>
        <row r="6335">
          <cell r="A6335">
            <v>10366</v>
          </cell>
          <cell r="B6335">
            <v>45183</v>
          </cell>
          <cell r="F6335">
            <v>1107</v>
          </cell>
        </row>
        <row r="6336">
          <cell r="A6336">
            <v>10367</v>
          </cell>
          <cell r="B6336">
            <v>45183</v>
          </cell>
          <cell r="F6336">
            <v>1107</v>
          </cell>
        </row>
        <row r="6337">
          <cell r="A6337">
            <v>10368</v>
          </cell>
          <cell r="B6337">
            <v>45183</v>
          </cell>
          <cell r="F6337">
            <v>1107</v>
          </cell>
        </row>
        <row r="6338">
          <cell r="A6338">
            <v>10369</v>
          </cell>
          <cell r="B6338">
            <v>45183</v>
          </cell>
          <cell r="F6338">
            <v>1107</v>
          </cell>
        </row>
        <row r="6339">
          <cell r="A6339">
            <v>10370</v>
          </cell>
          <cell r="B6339">
            <v>45183</v>
          </cell>
          <cell r="F6339">
            <v>1107</v>
          </cell>
        </row>
        <row r="6340">
          <cell r="A6340">
            <v>10371</v>
          </cell>
          <cell r="B6340">
            <v>45183</v>
          </cell>
          <cell r="F6340">
            <v>1107</v>
          </cell>
        </row>
        <row r="6341">
          <cell r="A6341">
            <v>10372</v>
          </cell>
          <cell r="B6341">
            <v>45183</v>
          </cell>
          <cell r="F6341">
            <v>1107</v>
          </cell>
        </row>
        <row r="6342">
          <cell r="A6342">
            <v>10373</v>
          </cell>
          <cell r="B6342">
            <v>45183</v>
          </cell>
          <cell r="F6342">
            <v>1107</v>
          </cell>
        </row>
        <row r="6343">
          <cell r="A6343">
            <v>10374</v>
          </cell>
          <cell r="B6343">
            <v>45183</v>
          </cell>
          <cell r="F6343">
            <v>1107</v>
          </cell>
        </row>
        <row r="6344">
          <cell r="A6344">
            <v>10375</v>
          </cell>
          <cell r="B6344">
            <v>45183</v>
          </cell>
          <cell r="F6344">
            <v>1107</v>
          </cell>
        </row>
        <row r="6345">
          <cell r="A6345">
            <v>10376</v>
          </cell>
          <cell r="B6345">
            <v>45183</v>
          </cell>
          <cell r="F6345">
            <v>1107</v>
          </cell>
        </row>
        <row r="6346">
          <cell r="A6346">
            <v>10377</v>
          </cell>
          <cell r="B6346">
            <v>45183</v>
          </cell>
          <cell r="F6346">
            <v>1107</v>
          </cell>
        </row>
        <row r="6347">
          <cell r="A6347">
            <v>10378</v>
          </cell>
          <cell r="B6347">
            <v>45183</v>
          </cell>
          <cell r="F6347">
            <v>1107</v>
          </cell>
        </row>
        <row r="6348">
          <cell r="A6348">
            <v>10379</v>
          </cell>
          <cell r="B6348">
            <v>45183</v>
          </cell>
          <cell r="F6348">
            <v>1107</v>
          </cell>
        </row>
        <row r="6349">
          <cell r="A6349">
            <v>10380</v>
          </cell>
          <cell r="B6349">
            <v>45183</v>
          </cell>
          <cell r="F6349">
            <v>1107</v>
          </cell>
        </row>
        <row r="6350">
          <cell r="A6350">
            <v>10381</v>
          </cell>
          <cell r="B6350">
            <v>45183</v>
          </cell>
          <cell r="F6350">
            <v>1107</v>
          </cell>
        </row>
        <row r="6351">
          <cell r="A6351">
            <v>10382</v>
          </cell>
          <cell r="B6351">
            <v>45183</v>
          </cell>
          <cell r="F6351">
            <v>1107</v>
          </cell>
        </row>
        <row r="6352">
          <cell r="A6352">
            <v>10383</v>
          </cell>
          <cell r="B6352">
            <v>45183</v>
          </cell>
          <cell r="F6352">
            <v>1107</v>
          </cell>
        </row>
        <row r="6353">
          <cell r="A6353">
            <v>10384</v>
          </cell>
          <cell r="B6353">
            <v>45183</v>
          </cell>
          <cell r="F6353">
            <v>1107</v>
          </cell>
        </row>
        <row r="6354">
          <cell r="A6354">
            <v>10385</v>
          </cell>
          <cell r="B6354">
            <v>45183</v>
          </cell>
          <cell r="F6354">
            <v>1107</v>
          </cell>
        </row>
        <row r="6355">
          <cell r="A6355">
            <v>10386</v>
          </cell>
          <cell r="B6355">
            <v>45183</v>
          </cell>
          <cell r="F6355">
            <v>1107</v>
          </cell>
        </row>
        <row r="6356">
          <cell r="A6356">
            <v>10387</v>
          </cell>
          <cell r="B6356">
            <v>45183</v>
          </cell>
          <cell r="F6356">
            <v>1107</v>
          </cell>
        </row>
        <row r="6357">
          <cell r="A6357">
            <v>10388</v>
          </cell>
          <cell r="B6357">
            <v>45183</v>
          </cell>
          <cell r="F6357">
            <v>1107</v>
          </cell>
        </row>
        <row r="6358">
          <cell r="A6358">
            <v>10389</v>
          </cell>
          <cell r="B6358">
            <v>45183</v>
          </cell>
          <cell r="F6358">
            <v>1107</v>
          </cell>
        </row>
        <row r="6359">
          <cell r="A6359">
            <v>10390</v>
          </cell>
          <cell r="B6359">
            <v>45183</v>
          </cell>
          <cell r="F6359">
            <v>1107</v>
          </cell>
        </row>
        <row r="6360">
          <cell r="A6360">
            <v>10391</v>
          </cell>
          <cell r="B6360">
            <v>45183</v>
          </cell>
          <cell r="F6360">
            <v>1107</v>
          </cell>
        </row>
        <row r="6361">
          <cell r="A6361">
            <v>10392</v>
          </cell>
          <cell r="B6361">
            <v>45183</v>
          </cell>
          <cell r="F6361">
            <v>1107</v>
          </cell>
        </row>
        <row r="6362">
          <cell r="A6362">
            <v>10393</v>
          </cell>
          <cell r="B6362">
            <v>45183</v>
          </cell>
          <cell r="F6362">
            <v>1107</v>
          </cell>
        </row>
        <row r="6363">
          <cell r="A6363">
            <v>10394</v>
          </cell>
          <cell r="B6363">
            <v>45183</v>
          </cell>
          <cell r="F6363">
            <v>1107</v>
          </cell>
        </row>
        <row r="6364">
          <cell r="A6364">
            <v>10395</v>
          </cell>
          <cell r="B6364">
            <v>45183</v>
          </cell>
          <cell r="F6364">
            <v>1107</v>
          </cell>
        </row>
        <row r="6365">
          <cell r="A6365">
            <v>10396</v>
          </cell>
          <cell r="B6365">
            <v>45183</v>
          </cell>
          <cell r="F6365">
            <v>1107</v>
          </cell>
        </row>
        <row r="6366">
          <cell r="A6366">
            <v>10397</v>
          </cell>
          <cell r="B6366">
            <v>45183</v>
          </cell>
          <cell r="F6366">
            <v>1107</v>
          </cell>
        </row>
        <row r="6367">
          <cell r="A6367">
            <v>10398</v>
          </cell>
          <cell r="B6367">
            <v>45183</v>
          </cell>
          <cell r="F6367">
            <v>1107</v>
          </cell>
        </row>
        <row r="6368">
          <cell r="A6368">
            <v>10399</v>
          </cell>
          <cell r="B6368">
            <v>45183</v>
          </cell>
          <cell r="F6368">
            <v>1107</v>
          </cell>
        </row>
        <row r="6369">
          <cell r="A6369">
            <v>10400</v>
          </cell>
          <cell r="B6369">
            <v>45183</v>
          </cell>
          <cell r="F6369">
            <v>1107</v>
          </cell>
        </row>
        <row r="6370">
          <cell r="A6370">
            <v>10401</v>
          </cell>
          <cell r="B6370">
            <v>45183</v>
          </cell>
          <cell r="F6370">
            <v>1107</v>
          </cell>
        </row>
        <row r="6371">
          <cell r="A6371">
            <v>10402</v>
          </cell>
          <cell r="B6371">
            <v>45183</v>
          </cell>
          <cell r="F6371">
            <v>1107</v>
          </cell>
        </row>
        <row r="6372">
          <cell r="A6372">
            <v>10403</v>
          </cell>
          <cell r="B6372">
            <v>45183</v>
          </cell>
          <cell r="F6372">
            <v>1107</v>
          </cell>
        </row>
        <row r="6373">
          <cell r="A6373">
            <v>10404</v>
          </cell>
          <cell r="B6373">
            <v>45183</v>
          </cell>
          <cell r="F6373">
            <v>1107</v>
          </cell>
        </row>
        <row r="6374">
          <cell r="A6374">
            <v>10405</v>
          </cell>
          <cell r="B6374">
            <v>45183</v>
          </cell>
          <cell r="F6374">
            <v>1107</v>
          </cell>
        </row>
        <row r="6375">
          <cell r="A6375">
            <v>10406</v>
          </cell>
          <cell r="B6375">
            <v>45183</v>
          </cell>
          <cell r="F6375">
            <v>1107</v>
          </cell>
        </row>
        <row r="6376">
          <cell r="A6376">
            <v>10407</v>
          </cell>
          <cell r="B6376">
            <v>45183</v>
          </cell>
          <cell r="F6376">
            <v>1107</v>
          </cell>
        </row>
        <row r="6377">
          <cell r="A6377">
            <v>10408</v>
          </cell>
          <cell r="B6377">
            <v>45183</v>
          </cell>
          <cell r="F6377">
            <v>1107</v>
          </cell>
        </row>
        <row r="6378">
          <cell r="A6378">
            <v>10409</v>
          </cell>
          <cell r="B6378">
            <v>45183</v>
          </cell>
          <cell r="F6378">
            <v>1107</v>
          </cell>
        </row>
        <row r="6379">
          <cell r="A6379">
            <v>10410</v>
          </cell>
          <cell r="B6379">
            <v>45183</v>
          </cell>
          <cell r="F6379">
            <v>1107</v>
          </cell>
        </row>
        <row r="6380">
          <cell r="A6380">
            <v>10411</v>
          </cell>
          <cell r="B6380">
            <v>45183</v>
          </cell>
          <cell r="F6380">
            <v>1107</v>
          </cell>
        </row>
        <row r="6381">
          <cell r="A6381">
            <v>10412</v>
          </cell>
          <cell r="B6381">
            <v>45183</v>
          </cell>
          <cell r="F6381">
            <v>1107</v>
          </cell>
        </row>
        <row r="6382">
          <cell r="A6382">
            <v>10413</v>
          </cell>
          <cell r="B6382">
            <v>45183</v>
          </cell>
          <cell r="F6382">
            <v>1107</v>
          </cell>
        </row>
        <row r="6383">
          <cell r="A6383">
            <v>10414</v>
          </cell>
          <cell r="B6383">
            <v>45183</v>
          </cell>
          <cell r="F6383">
            <v>1107</v>
          </cell>
        </row>
        <row r="6384">
          <cell r="A6384">
            <v>10415</v>
          </cell>
          <cell r="B6384">
            <v>45183</v>
          </cell>
          <cell r="F6384">
            <v>1107</v>
          </cell>
        </row>
        <row r="6385">
          <cell r="A6385">
            <v>10416</v>
          </cell>
          <cell r="B6385">
            <v>45183</v>
          </cell>
          <cell r="F6385">
            <v>1107</v>
          </cell>
        </row>
        <row r="6386">
          <cell r="A6386">
            <v>10417</v>
          </cell>
          <cell r="B6386">
            <v>45183</v>
          </cell>
          <cell r="F6386">
            <v>1107</v>
          </cell>
        </row>
        <row r="6387">
          <cell r="A6387">
            <v>10418</v>
          </cell>
          <cell r="B6387">
            <v>45183</v>
          </cell>
          <cell r="F6387">
            <v>1107</v>
          </cell>
        </row>
        <row r="6388">
          <cell r="A6388">
            <v>10419</v>
          </cell>
          <cell r="B6388">
            <v>45183</v>
          </cell>
          <cell r="F6388">
            <v>1107</v>
          </cell>
        </row>
        <row r="6389">
          <cell r="A6389">
            <v>10420</v>
          </cell>
          <cell r="B6389">
            <v>45183</v>
          </cell>
          <cell r="F6389">
            <v>1107</v>
          </cell>
        </row>
        <row r="6390">
          <cell r="A6390">
            <v>10421</v>
          </cell>
          <cell r="B6390">
            <v>45183</v>
          </cell>
          <cell r="F6390">
            <v>1107</v>
          </cell>
        </row>
        <row r="6391">
          <cell r="A6391">
            <v>10422</v>
          </cell>
          <cell r="B6391">
            <v>45183</v>
          </cell>
          <cell r="F6391">
            <v>1107</v>
          </cell>
        </row>
        <row r="6392">
          <cell r="A6392">
            <v>10423</v>
          </cell>
          <cell r="B6392">
            <v>45183</v>
          </cell>
          <cell r="F6392">
            <v>1107</v>
          </cell>
        </row>
        <row r="6393">
          <cell r="A6393">
            <v>10424</v>
          </cell>
          <cell r="B6393">
            <v>45183</v>
          </cell>
          <cell r="F6393">
            <v>1107</v>
          </cell>
        </row>
        <row r="6394">
          <cell r="A6394">
            <v>10425</v>
          </cell>
          <cell r="B6394">
            <v>45183</v>
          </cell>
          <cell r="F6394">
            <v>1107</v>
          </cell>
        </row>
        <row r="6395">
          <cell r="A6395">
            <v>10426</v>
          </cell>
          <cell r="B6395">
            <v>45183</v>
          </cell>
          <cell r="F6395">
            <v>1107</v>
          </cell>
        </row>
        <row r="6396">
          <cell r="A6396">
            <v>10427</v>
          </cell>
          <cell r="B6396">
            <v>45183</v>
          </cell>
          <cell r="F6396">
            <v>1107</v>
          </cell>
        </row>
        <row r="6397">
          <cell r="A6397">
            <v>10428</v>
          </cell>
          <cell r="B6397">
            <v>45183</v>
          </cell>
          <cell r="F6397">
            <v>1107</v>
          </cell>
        </row>
        <row r="6398">
          <cell r="A6398">
            <v>10429</v>
          </cell>
          <cell r="B6398">
            <v>45183</v>
          </cell>
          <cell r="F6398">
            <v>1107</v>
          </cell>
        </row>
        <row r="6399">
          <cell r="A6399">
            <v>10430</v>
          </cell>
          <cell r="B6399">
            <v>45183</v>
          </cell>
          <cell r="F6399">
            <v>1107</v>
          </cell>
        </row>
        <row r="6400">
          <cell r="A6400">
            <v>10431</v>
          </cell>
          <cell r="B6400">
            <v>45183</v>
          </cell>
          <cell r="F6400">
            <v>1107</v>
          </cell>
        </row>
        <row r="6401">
          <cell r="A6401">
            <v>10432</v>
          </cell>
          <cell r="B6401">
            <v>45183</v>
          </cell>
          <cell r="F6401">
            <v>1107</v>
          </cell>
        </row>
        <row r="6402">
          <cell r="A6402">
            <v>10433</v>
          </cell>
          <cell r="B6402">
            <v>45183</v>
          </cell>
          <cell r="F6402">
            <v>1107</v>
          </cell>
        </row>
        <row r="6403">
          <cell r="A6403">
            <v>10434</v>
          </cell>
          <cell r="B6403">
            <v>45183</v>
          </cell>
          <cell r="F6403">
            <v>1107</v>
          </cell>
        </row>
        <row r="6404">
          <cell r="A6404">
            <v>10435</v>
          </cell>
          <cell r="B6404">
            <v>45183</v>
          </cell>
          <cell r="F6404">
            <v>1107</v>
          </cell>
        </row>
        <row r="6405">
          <cell r="A6405">
            <v>10436</v>
          </cell>
          <cell r="B6405">
            <v>45183</v>
          </cell>
          <cell r="F6405">
            <v>1107</v>
          </cell>
        </row>
        <row r="6406">
          <cell r="A6406">
            <v>10437</v>
          </cell>
          <cell r="B6406">
            <v>45183</v>
          </cell>
          <cell r="F6406">
            <v>1107</v>
          </cell>
        </row>
        <row r="6407">
          <cell r="A6407">
            <v>10438</v>
          </cell>
          <cell r="B6407">
            <v>45183</v>
          </cell>
          <cell r="F6407">
            <v>1107</v>
          </cell>
        </row>
        <row r="6408">
          <cell r="A6408">
            <v>10439</v>
          </cell>
          <cell r="B6408">
            <v>45183</v>
          </cell>
          <cell r="F6408">
            <v>1107</v>
          </cell>
        </row>
        <row r="6409">
          <cell r="A6409">
            <v>10440</v>
          </cell>
          <cell r="B6409">
            <v>45183</v>
          </cell>
          <cell r="F6409">
            <v>1107</v>
          </cell>
        </row>
        <row r="6410">
          <cell r="A6410">
            <v>10441</v>
          </cell>
          <cell r="B6410">
            <v>45183</v>
          </cell>
          <cell r="F6410">
            <v>1107</v>
          </cell>
        </row>
        <row r="6411">
          <cell r="A6411">
            <v>10442</v>
          </cell>
          <cell r="B6411">
            <v>45183</v>
          </cell>
          <cell r="F6411">
            <v>1107</v>
          </cell>
        </row>
        <row r="6412">
          <cell r="A6412">
            <v>10443</v>
          </cell>
          <cell r="B6412">
            <v>45183</v>
          </cell>
          <cell r="F6412">
            <v>1107</v>
          </cell>
        </row>
        <row r="6413">
          <cell r="A6413">
            <v>10444</v>
          </cell>
          <cell r="B6413">
            <v>45183</v>
          </cell>
          <cell r="F6413">
            <v>1107</v>
          </cell>
        </row>
        <row r="6414">
          <cell r="A6414">
            <v>10445</v>
          </cell>
          <cell r="B6414">
            <v>45183</v>
          </cell>
          <cell r="F6414">
            <v>1107</v>
          </cell>
        </row>
        <row r="6415">
          <cell r="A6415">
            <v>10446</v>
          </cell>
          <cell r="B6415">
            <v>45183</v>
          </cell>
          <cell r="F6415">
            <v>1107</v>
          </cell>
        </row>
        <row r="6416">
          <cell r="A6416">
            <v>10447</v>
          </cell>
          <cell r="B6416">
            <v>45183</v>
          </cell>
          <cell r="F6416">
            <v>1107</v>
          </cell>
        </row>
        <row r="6417">
          <cell r="A6417">
            <v>10448</v>
          </cell>
          <cell r="B6417">
            <v>45183</v>
          </cell>
          <cell r="F6417">
            <v>1107</v>
          </cell>
        </row>
        <row r="6418">
          <cell r="A6418">
            <v>10449</v>
          </cell>
          <cell r="B6418">
            <v>45183</v>
          </cell>
          <cell r="F6418">
            <v>1107</v>
          </cell>
        </row>
        <row r="6419">
          <cell r="A6419">
            <v>10450</v>
          </cell>
          <cell r="B6419">
            <v>45183</v>
          </cell>
          <cell r="F6419">
            <v>1107</v>
          </cell>
        </row>
        <row r="6420">
          <cell r="A6420">
            <v>10451</v>
          </cell>
          <cell r="B6420">
            <v>45183</v>
          </cell>
          <cell r="F6420">
            <v>1107</v>
          </cell>
        </row>
        <row r="6421">
          <cell r="A6421">
            <v>10452</v>
          </cell>
          <cell r="B6421">
            <v>45183</v>
          </cell>
          <cell r="F6421">
            <v>1107</v>
          </cell>
        </row>
        <row r="6422">
          <cell r="A6422">
            <v>10453</v>
          </cell>
          <cell r="B6422">
            <v>45183</v>
          </cell>
          <cell r="F6422">
            <v>1107</v>
          </cell>
        </row>
        <row r="6423">
          <cell r="A6423">
            <v>10454</v>
          </cell>
          <cell r="B6423">
            <v>45183</v>
          </cell>
          <cell r="F6423">
            <v>1107</v>
          </cell>
        </row>
        <row r="6424">
          <cell r="A6424">
            <v>10455</v>
          </cell>
          <cell r="B6424">
            <v>45183</v>
          </cell>
          <cell r="F6424">
            <v>1107</v>
          </cell>
        </row>
        <row r="6425">
          <cell r="A6425">
            <v>10456</v>
          </cell>
          <cell r="B6425">
            <v>45183</v>
          </cell>
          <cell r="F6425">
            <v>1107</v>
          </cell>
        </row>
        <row r="6426">
          <cell r="A6426">
            <v>10457</v>
          </cell>
          <cell r="B6426">
            <v>45183</v>
          </cell>
          <cell r="F6426">
            <v>1107</v>
          </cell>
        </row>
        <row r="6427">
          <cell r="A6427">
            <v>10458</v>
          </cell>
          <cell r="B6427">
            <v>45183</v>
          </cell>
          <cell r="F6427">
            <v>1107</v>
          </cell>
        </row>
        <row r="6428">
          <cell r="A6428">
            <v>10459</v>
          </cell>
          <cell r="B6428">
            <v>45183</v>
          </cell>
          <cell r="F6428">
            <v>1107</v>
          </cell>
        </row>
        <row r="6429">
          <cell r="A6429">
            <v>10460</v>
          </cell>
          <cell r="B6429">
            <v>45183</v>
          </cell>
          <cell r="F6429">
            <v>1107</v>
          </cell>
        </row>
        <row r="6430">
          <cell r="A6430">
            <v>10461</v>
          </cell>
          <cell r="B6430">
            <v>45183</v>
          </cell>
          <cell r="F6430">
            <v>1107</v>
          </cell>
        </row>
        <row r="6431">
          <cell r="A6431">
            <v>10462</v>
          </cell>
          <cell r="B6431">
            <v>45183</v>
          </cell>
          <cell r="F6431">
            <v>1107</v>
          </cell>
        </row>
        <row r="6432">
          <cell r="A6432">
            <v>10463</v>
          </cell>
          <cell r="B6432">
            <v>45183</v>
          </cell>
          <cell r="F6432">
            <v>1107</v>
          </cell>
        </row>
        <row r="6433">
          <cell r="A6433">
            <v>10464</v>
          </cell>
          <cell r="B6433">
            <v>45183</v>
          </cell>
          <cell r="F6433">
            <v>1107</v>
          </cell>
        </row>
        <row r="6434">
          <cell r="A6434">
            <v>10465</v>
          </cell>
          <cell r="B6434">
            <v>45183</v>
          </cell>
          <cell r="F6434">
            <v>1107</v>
          </cell>
        </row>
        <row r="6435">
          <cell r="A6435">
            <v>10466</v>
          </cell>
          <cell r="B6435">
            <v>45183</v>
          </cell>
          <cell r="F6435">
            <v>1107</v>
          </cell>
        </row>
        <row r="6436">
          <cell r="A6436">
            <v>10467</v>
          </cell>
          <cell r="B6436">
            <v>45183</v>
          </cell>
          <cell r="F6436">
            <v>1107</v>
          </cell>
        </row>
        <row r="6437">
          <cell r="A6437">
            <v>10468</v>
          </cell>
          <cell r="B6437">
            <v>45183</v>
          </cell>
          <cell r="F6437">
            <v>1107</v>
          </cell>
        </row>
        <row r="6438">
          <cell r="A6438">
            <v>10469</v>
          </cell>
          <cell r="B6438">
            <v>45183</v>
          </cell>
          <cell r="F6438">
            <v>1107</v>
          </cell>
        </row>
        <row r="6439">
          <cell r="A6439">
            <v>10470</v>
          </cell>
          <cell r="B6439">
            <v>45183</v>
          </cell>
          <cell r="F6439">
            <v>1107</v>
          </cell>
        </row>
        <row r="6440">
          <cell r="A6440">
            <v>10471</v>
          </cell>
          <cell r="B6440">
            <v>45183</v>
          </cell>
          <cell r="F6440">
            <v>1107</v>
          </cell>
        </row>
        <row r="6441">
          <cell r="A6441">
            <v>10472</v>
          </cell>
          <cell r="B6441">
            <v>45183</v>
          </cell>
          <cell r="F6441">
            <v>1107</v>
          </cell>
        </row>
        <row r="6442">
          <cell r="A6442">
            <v>10473</v>
          </cell>
          <cell r="B6442">
            <v>45183</v>
          </cell>
          <cell r="F6442">
            <v>1107</v>
          </cell>
        </row>
        <row r="6443">
          <cell r="A6443">
            <v>10474</v>
          </cell>
          <cell r="B6443">
            <v>45183</v>
          </cell>
          <cell r="F6443">
            <v>1107</v>
          </cell>
        </row>
        <row r="6444">
          <cell r="A6444">
            <v>10475</v>
          </cell>
          <cell r="B6444">
            <v>45183</v>
          </cell>
          <cell r="F6444">
            <v>1107</v>
          </cell>
        </row>
        <row r="6445">
          <cell r="A6445">
            <v>10476</v>
          </cell>
          <cell r="B6445">
            <v>45183</v>
          </cell>
          <cell r="F6445">
            <v>1107</v>
          </cell>
        </row>
        <row r="6446">
          <cell r="A6446">
            <v>10477</v>
          </cell>
          <cell r="B6446">
            <v>45183</v>
          </cell>
          <cell r="F6446">
            <v>1107</v>
          </cell>
        </row>
        <row r="6447">
          <cell r="A6447">
            <v>10478</v>
          </cell>
          <cell r="B6447">
            <v>45183</v>
          </cell>
          <cell r="F6447">
            <v>1107</v>
          </cell>
        </row>
        <row r="6448">
          <cell r="A6448">
            <v>10479</v>
          </cell>
          <cell r="B6448">
            <v>45183</v>
          </cell>
          <cell r="F6448">
            <v>1107</v>
          </cell>
        </row>
        <row r="6449">
          <cell r="A6449">
            <v>10480</v>
          </cell>
          <cell r="B6449">
            <v>45183</v>
          </cell>
          <cell r="F6449">
            <v>1107</v>
          </cell>
        </row>
        <row r="6450">
          <cell r="A6450">
            <v>10481</v>
          </cell>
          <cell r="B6450">
            <v>45183</v>
          </cell>
          <cell r="F6450">
            <v>1107</v>
          </cell>
        </row>
        <row r="6451">
          <cell r="A6451">
            <v>10482</v>
          </cell>
          <cell r="B6451">
            <v>45183</v>
          </cell>
          <cell r="F6451">
            <v>1107</v>
          </cell>
        </row>
        <row r="6452">
          <cell r="A6452">
            <v>10483</v>
          </cell>
          <cell r="B6452">
            <v>45183</v>
          </cell>
          <cell r="F6452">
            <v>1107</v>
          </cell>
        </row>
        <row r="6453">
          <cell r="A6453">
            <v>10484</v>
          </cell>
          <cell r="B6453">
            <v>45183</v>
          </cell>
          <cell r="F6453">
            <v>1107</v>
          </cell>
        </row>
        <row r="6454">
          <cell r="A6454">
            <v>10485</v>
          </cell>
          <cell r="B6454">
            <v>45183</v>
          </cell>
          <cell r="F6454">
            <v>1107</v>
          </cell>
        </row>
        <row r="6455">
          <cell r="A6455">
            <v>10486</v>
          </cell>
          <cell r="B6455">
            <v>45183</v>
          </cell>
          <cell r="F6455">
            <v>1107</v>
          </cell>
        </row>
        <row r="6456">
          <cell r="A6456">
            <v>10487</v>
          </cell>
          <cell r="B6456">
            <v>45183</v>
          </cell>
          <cell r="F6456">
            <v>1107</v>
          </cell>
        </row>
        <row r="6457">
          <cell r="A6457">
            <v>10488</v>
          </cell>
          <cell r="B6457">
            <v>45183</v>
          </cell>
          <cell r="F6457">
            <v>1107</v>
          </cell>
        </row>
        <row r="6458">
          <cell r="A6458">
            <v>10489</v>
          </cell>
          <cell r="B6458">
            <v>45183</v>
          </cell>
          <cell r="F6458">
            <v>1107</v>
          </cell>
        </row>
        <row r="6459">
          <cell r="A6459">
            <v>10490</v>
          </cell>
          <cell r="B6459">
            <v>45183</v>
          </cell>
          <cell r="F6459">
            <v>1107</v>
          </cell>
        </row>
        <row r="6460">
          <cell r="A6460">
            <v>10491</v>
          </cell>
          <cell r="B6460">
            <v>45183</v>
          </cell>
          <cell r="F6460">
            <v>1107</v>
          </cell>
        </row>
        <row r="6461">
          <cell r="A6461">
            <v>10492</v>
          </cell>
          <cell r="B6461">
            <v>45183</v>
          </cell>
          <cell r="F6461">
            <v>1107</v>
          </cell>
        </row>
        <row r="6462">
          <cell r="A6462">
            <v>10493</v>
          </cell>
          <cell r="B6462">
            <v>45183</v>
          </cell>
          <cell r="F6462">
            <v>1107</v>
          </cell>
        </row>
        <row r="6463">
          <cell r="A6463">
            <v>10494</v>
          </cell>
          <cell r="B6463">
            <v>45183</v>
          </cell>
          <cell r="F6463">
            <v>1107</v>
          </cell>
        </row>
        <row r="6464">
          <cell r="A6464">
            <v>10495</v>
          </cell>
          <cell r="B6464">
            <v>45183</v>
          </cell>
          <cell r="F6464">
            <v>1107</v>
          </cell>
        </row>
        <row r="6465">
          <cell r="A6465">
            <v>10496</v>
          </cell>
          <cell r="B6465">
            <v>45183</v>
          </cell>
          <cell r="F6465">
            <v>1107</v>
          </cell>
        </row>
        <row r="6466">
          <cell r="A6466">
            <v>10497</v>
          </cell>
          <cell r="B6466">
            <v>45183</v>
          </cell>
          <cell r="F6466">
            <v>1107</v>
          </cell>
        </row>
        <row r="6467">
          <cell r="A6467">
            <v>10498</v>
          </cell>
          <cell r="B6467">
            <v>45183</v>
          </cell>
          <cell r="F6467">
            <v>1107</v>
          </cell>
        </row>
        <row r="6468">
          <cell r="A6468">
            <v>10499</v>
          </cell>
          <cell r="B6468">
            <v>45183</v>
          </cell>
          <cell r="F6468">
            <v>1107</v>
          </cell>
        </row>
        <row r="6469">
          <cell r="A6469">
            <v>10500</v>
          </cell>
          <cell r="B6469">
            <v>45183</v>
          </cell>
          <cell r="F6469">
            <v>1107</v>
          </cell>
        </row>
        <row r="6470">
          <cell r="A6470">
            <v>10501</v>
          </cell>
          <cell r="B6470">
            <v>45183</v>
          </cell>
          <cell r="F6470">
            <v>1107</v>
          </cell>
        </row>
        <row r="6471">
          <cell r="A6471">
            <v>10502</v>
          </cell>
          <cell r="B6471">
            <v>45183</v>
          </cell>
          <cell r="F6471">
            <v>1107</v>
          </cell>
        </row>
        <row r="6472">
          <cell r="A6472">
            <v>10503</v>
          </cell>
          <cell r="B6472">
            <v>45183</v>
          </cell>
          <cell r="F6472">
            <v>1107</v>
          </cell>
        </row>
        <row r="6473">
          <cell r="A6473">
            <v>10504</v>
          </cell>
          <cell r="B6473">
            <v>45183</v>
          </cell>
          <cell r="F6473">
            <v>1107</v>
          </cell>
        </row>
        <row r="6474">
          <cell r="A6474">
            <v>10505</v>
          </cell>
          <cell r="B6474">
            <v>45183</v>
          </cell>
          <cell r="F6474">
            <v>1107</v>
          </cell>
        </row>
        <row r="6475">
          <cell r="A6475">
            <v>10506</v>
          </cell>
          <cell r="B6475">
            <v>45183</v>
          </cell>
          <cell r="F6475">
            <v>1107</v>
          </cell>
        </row>
        <row r="6476">
          <cell r="A6476">
            <v>10507</v>
          </cell>
          <cell r="B6476">
            <v>45183</v>
          </cell>
          <cell r="F6476">
            <v>1107</v>
          </cell>
        </row>
        <row r="6477">
          <cell r="A6477">
            <v>10508</v>
          </cell>
          <cell r="B6477">
            <v>45183</v>
          </cell>
          <cell r="F6477">
            <v>1107</v>
          </cell>
        </row>
        <row r="6478">
          <cell r="A6478">
            <v>10509</v>
          </cell>
          <cell r="B6478">
            <v>45183</v>
          </cell>
          <cell r="F6478">
            <v>1107</v>
          </cell>
        </row>
        <row r="6479">
          <cell r="A6479">
            <v>10510</v>
          </cell>
          <cell r="B6479">
            <v>45183</v>
          </cell>
          <cell r="F6479">
            <v>1107</v>
          </cell>
        </row>
        <row r="6480">
          <cell r="A6480">
            <v>10511</v>
          </cell>
          <cell r="B6480">
            <v>45183</v>
          </cell>
          <cell r="F6480">
            <v>1107</v>
          </cell>
        </row>
        <row r="6481">
          <cell r="A6481">
            <v>10512</v>
          </cell>
          <cell r="B6481">
            <v>45183</v>
          </cell>
          <cell r="F6481">
            <v>1107</v>
          </cell>
        </row>
        <row r="6482">
          <cell r="A6482">
            <v>10513</v>
          </cell>
          <cell r="B6482">
            <v>45183</v>
          </cell>
          <cell r="F6482">
            <v>1107</v>
          </cell>
        </row>
        <row r="6483">
          <cell r="A6483">
            <v>10514</v>
          </cell>
          <cell r="B6483">
            <v>45183</v>
          </cell>
          <cell r="F6483">
            <v>1107</v>
          </cell>
        </row>
        <row r="6484">
          <cell r="A6484">
            <v>10515</v>
          </cell>
          <cell r="B6484">
            <v>45183</v>
          </cell>
          <cell r="F6484">
            <v>1107</v>
          </cell>
        </row>
        <row r="6485">
          <cell r="A6485">
            <v>10516</v>
          </cell>
          <cell r="B6485">
            <v>45183</v>
          </cell>
          <cell r="F6485">
            <v>1107</v>
          </cell>
        </row>
        <row r="6486">
          <cell r="A6486">
            <v>10517</v>
          </cell>
          <cell r="B6486">
            <v>45183</v>
          </cell>
          <cell r="F6486">
            <v>1107</v>
          </cell>
        </row>
        <row r="6487">
          <cell r="A6487">
            <v>10518</v>
          </cell>
          <cell r="B6487">
            <v>45183</v>
          </cell>
          <cell r="F6487">
            <v>1107</v>
          </cell>
        </row>
        <row r="6488">
          <cell r="A6488">
            <v>10519</v>
          </cell>
          <cell r="B6488">
            <v>45183</v>
          </cell>
          <cell r="F6488">
            <v>1107</v>
          </cell>
        </row>
        <row r="6489">
          <cell r="A6489">
            <v>10520</v>
          </cell>
          <cell r="B6489">
            <v>45183</v>
          </cell>
          <cell r="F6489">
            <v>1107</v>
          </cell>
        </row>
        <row r="6490">
          <cell r="A6490">
            <v>10521</v>
          </cell>
          <cell r="B6490">
            <v>45183</v>
          </cell>
          <cell r="F6490">
            <v>1107</v>
          </cell>
        </row>
        <row r="6491">
          <cell r="A6491">
            <v>10522</v>
          </cell>
          <cell r="B6491">
            <v>45183</v>
          </cell>
          <cell r="F6491">
            <v>1107</v>
          </cell>
        </row>
        <row r="6492">
          <cell r="A6492">
            <v>10523</v>
          </cell>
          <cell r="B6492">
            <v>45183</v>
          </cell>
          <cell r="F6492">
            <v>1107</v>
          </cell>
        </row>
        <row r="6493">
          <cell r="A6493">
            <v>10524</v>
          </cell>
          <cell r="B6493">
            <v>45183</v>
          </cell>
          <cell r="F6493">
            <v>1107</v>
          </cell>
        </row>
        <row r="6494">
          <cell r="A6494">
            <v>10525</v>
          </cell>
          <cell r="B6494">
            <v>45183</v>
          </cell>
          <cell r="F6494">
            <v>1107</v>
          </cell>
        </row>
        <row r="6495">
          <cell r="A6495">
            <v>10526</v>
          </cell>
          <cell r="B6495">
            <v>45183</v>
          </cell>
          <cell r="F6495">
            <v>1107</v>
          </cell>
        </row>
        <row r="6496">
          <cell r="A6496">
            <v>10527</v>
          </cell>
          <cell r="B6496">
            <v>45183</v>
          </cell>
          <cell r="F6496">
            <v>1107</v>
          </cell>
        </row>
        <row r="6497">
          <cell r="A6497">
            <v>10528</v>
          </cell>
          <cell r="B6497">
            <v>45183</v>
          </cell>
          <cell r="F6497">
            <v>1107</v>
          </cell>
        </row>
        <row r="6498">
          <cell r="A6498">
            <v>10529</v>
          </cell>
          <cell r="B6498">
            <v>45183</v>
          </cell>
          <cell r="F6498">
            <v>1107</v>
          </cell>
        </row>
        <row r="6499">
          <cell r="A6499">
            <v>10530</v>
          </cell>
          <cell r="B6499">
            <v>45183</v>
          </cell>
          <cell r="F6499">
            <v>1107</v>
          </cell>
        </row>
        <row r="6500">
          <cell r="A6500">
            <v>10531</v>
          </cell>
          <cell r="B6500">
            <v>45183</v>
          </cell>
          <cell r="F6500">
            <v>1107</v>
          </cell>
        </row>
        <row r="6501">
          <cell r="A6501">
            <v>10532</v>
          </cell>
          <cell r="B6501">
            <v>45183</v>
          </cell>
          <cell r="F6501">
            <v>1107</v>
          </cell>
        </row>
        <row r="6502">
          <cell r="A6502">
            <v>10533</v>
          </cell>
          <cell r="B6502">
            <v>45183</v>
          </cell>
          <cell r="F6502">
            <v>1107</v>
          </cell>
        </row>
        <row r="6503">
          <cell r="A6503">
            <v>10534</v>
          </cell>
          <cell r="B6503">
            <v>45183</v>
          </cell>
          <cell r="F6503">
            <v>1107</v>
          </cell>
        </row>
        <row r="6504">
          <cell r="A6504">
            <v>10535</v>
          </cell>
          <cell r="B6504">
            <v>45183</v>
          </cell>
          <cell r="F6504">
            <v>1107</v>
          </cell>
        </row>
        <row r="6505">
          <cell r="A6505">
            <v>10536</v>
          </cell>
          <cell r="B6505">
            <v>45183</v>
          </cell>
          <cell r="F6505">
            <v>1107</v>
          </cell>
        </row>
        <row r="6506">
          <cell r="A6506">
            <v>10537</v>
          </cell>
          <cell r="B6506">
            <v>45183</v>
          </cell>
          <cell r="F6506">
            <v>1107</v>
          </cell>
        </row>
        <row r="6507">
          <cell r="A6507">
            <v>10538</v>
          </cell>
          <cell r="B6507">
            <v>45183</v>
          </cell>
          <cell r="F6507">
            <v>1107</v>
          </cell>
        </row>
        <row r="6508">
          <cell r="A6508">
            <v>10539</v>
          </cell>
          <cell r="B6508">
            <v>45183</v>
          </cell>
          <cell r="F6508">
            <v>1107</v>
          </cell>
        </row>
        <row r="6509">
          <cell r="A6509">
            <v>10540</v>
          </cell>
          <cell r="B6509">
            <v>45183</v>
          </cell>
          <cell r="F6509">
            <v>1107</v>
          </cell>
        </row>
        <row r="6510">
          <cell r="A6510">
            <v>10541</v>
          </cell>
          <cell r="B6510">
            <v>45183</v>
          </cell>
          <cell r="F6510">
            <v>1107</v>
          </cell>
        </row>
        <row r="6511">
          <cell r="A6511">
            <v>10542</v>
          </cell>
          <cell r="B6511">
            <v>45183</v>
          </cell>
          <cell r="F6511">
            <v>1107</v>
          </cell>
        </row>
        <row r="6512">
          <cell r="A6512">
            <v>10543</v>
          </cell>
          <cell r="B6512">
            <v>45183</v>
          </cell>
          <cell r="F6512">
            <v>1107</v>
          </cell>
        </row>
        <row r="6513">
          <cell r="A6513">
            <v>10544</v>
          </cell>
          <cell r="B6513">
            <v>45183</v>
          </cell>
          <cell r="F6513">
            <v>1107</v>
          </cell>
        </row>
        <row r="6514">
          <cell r="A6514">
            <v>10545</v>
          </cell>
          <cell r="B6514">
            <v>45183</v>
          </cell>
          <cell r="F6514">
            <v>1107</v>
          </cell>
        </row>
        <row r="6515">
          <cell r="A6515">
            <v>10546</v>
          </cell>
          <cell r="B6515">
            <v>45183</v>
          </cell>
          <cell r="F6515">
            <v>1107</v>
          </cell>
        </row>
        <row r="6516">
          <cell r="A6516">
            <v>10547</v>
          </cell>
          <cell r="B6516">
            <v>45183</v>
          </cell>
          <cell r="F6516">
            <v>1107</v>
          </cell>
        </row>
        <row r="6517">
          <cell r="A6517">
            <v>10548</v>
          </cell>
          <cell r="B6517">
            <v>45183</v>
          </cell>
          <cell r="F6517">
            <v>1107</v>
          </cell>
        </row>
        <row r="6518">
          <cell r="A6518">
            <v>10549</v>
          </cell>
          <cell r="B6518">
            <v>45183</v>
          </cell>
          <cell r="F6518">
            <v>1107</v>
          </cell>
        </row>
        <row r="6519">
          <cell r="A6519">
            <v>10550</v>
          </cell>
          <cell r="B6519">
            <v>45183</v>
          </cell>
          <cell r="F6519">
            <v>1107</v>
          </cell>
        </row>
        <row r="6520">
          <cell r="A6520">
            <v>10551</v>
          </cell>
          <cell r="B6520">
            <v>45183</v>
          </cell>
          <cell r="F6520">
            <v>1107</v>
          </cell>
        </row>
        <row r="6521">
          <cell r="A6521">
            <v>10552</v>
          </cell>
          <cell r="B6521">
            <v>45183</v>
          </cell>
          <cell r="F6521">
            <v>1107</v>
          </cell>
        </row>
        <row r="6522">
          <cell r="A6522">
            <v>10553</v>
          </cell>
          <cell r="B6522">
            <v>45183</v>
          </cell>
          <cell r="F6522">
            <v>1107</v>
          </cell>
        </row>
        <row r="6523">
          <cell r="A6523">
            <v>10554</v>
          </cell>
          <cell r="B6523">
            <v>45183</v>
          </cell>
          <cell r="F6523">
            <v>1107</v>
          </cell>
        </row>
        <row r="6524">
          <cell r="A6524">
            <v>10555</v>
          </cell>
          <cell r="B6524">
            <v>45183</v>
          </cell>
          <cell r="F6524">
            <v>1107</v>
          </cell>
        </row>
        <row r="6525">
          <cell r="A6525">
            <v>10556</v>
          </cell>
          <cell r="B6525">
            <v>45183</v>
          </cell>
          <cell r="F6525">
            <v>1107</v>
          </cell>
        </row>
        <row r="6526">
          <cell r="A6526">
            <v>10557</v>
          </cell>
          <cell r="B6526">
            <v>45183</v>
          </cell>
          <cell r="F6526">
            <v>1107</v>
          </cell>
        </row>
        <row r="6527">
          <cell r="A6527">
            <v>10558</v>
          </cell>
          <cell r="B6527">
            <v>45183</v>
          </cell>
          <cell r="F6527">
            <v>1107</v>
          </cell>
        </row>
        <row r="6528">
          <cell r="A6528">
            <v>10559</v>
          </cell>
          <cell r="B6528">
            <v>45183</v>
          </cell>
          <cell r="F6528">
            <v>1107</v>
          </cell>
        </row>
        <row r="6529">
          <cell r="A6529">
            <v>10560</v>
          </cell>
          <cell r="B6529">
            <v>45183</v>
          </cell>
          <cell r="F6529">
            <v>1107</v>
          </cell>
        </row>
        <row r="6530">
          <cell r="A6530">
            <v>10561</v>
          </cell>
          <cell r="B6530">
            <v>45183</v>
          </cell>
          <cell r="F6530">
            <v>1107</v>
          </cell>
        </row>
        <row r="6531">
          <cell r="A6531">
            <v>10562</v>
          </cell>
          <cell r="B6531">
            <v>45183</v>
          </cell>
          <cell r="F6531">
            <v>1107</v>
          </cell>
        </row>
        <row r="6532">
          <cell r="A6532">
            <v>10563</v>
          </cell>
          <cell r="B6532">
            <v>45183</v>
          </cell>
          <cell r="F6532">
            <v>1107</v>
          </cell>
        </row>
        <row r="6533">
          <cell r="A6533">
            <v>10564</v>
          </cell>
          <cell r="B6533">
            <v>45183</v>
          </cell>
          <cell r="F6533">
            <v>1107</v>
          </cell>
        </row>
        <row r="6534">
          <cell r="A6534">
            <v>10565</v>
          </cell>
          <cell r="B6534">
            <v>45183</v>
          </cell>
          <cell r="F6534">
            <v>1107</v>
          </cell>
        </row>
        <row r="6535">
          <cell r="A6535">
            <v>10566</v>
          </cell>
          <cell r="B6535">
            <v>45183</v>
          </cell>
          <cell r="F6535">
            <v>1107</v>
          </cell>
        </row>
        <row r="6536">
          <cell r="A6536">
            <v>10567</v>
          </cell>
          <cell r="B6536">
            <v>45183</v>
          </cell>
          <cell r="F6536">
            <v>1107</v>
          </cell>
        </row>
        <row r="6537">
          <cell r="A6537">
            <v>10568</v>
          </cell>
          <cell r="B6537">
            <v>45183</v>
          </cell>
          <cell r="F6537">
            <v>1107</v>
          </cell>
        </row>
        <row r="6538">
          <cell r="A6538">
            <v>10569</v>
          </cell>
          <cell r="B6538">
            <v>45183</v>
          </cell>
          <cell r="F6538">
            <v>1107</v>
          </cell>
        </row>
        <row r="6539">
          <cell r="A6539">
            <v>10570</v>
          </cell>
          <cell r="B6539">
            <v>45183</v>
          </cell>
          <cell r="F6539">
            <v>1107</v>
          </cell>
        </row>
        <row r="6540">
          <cell r="A6540">
            <v>10571</v>
          </cell>
          <cell r="B6540">
            <v>45183</v>
          </cell>
          <cell r="F6540">
            <v>1107</v>
          </cell>
        </row>
        <row r="6541">
          <cell r="A6541">
            <v>10572</v>
          </cell>
          <cell r="B6541">
            <v>45183</v>
          </cell>
          <cell r="F6541">
            <v>1107</v>
          </cell>
        </row>
        <row r="6542">
          <cell r="A6542">
            <v>10573</v>
          </cell>
          <cell r="B6542">
            <v>45183</v>
          </cell>
          <cell r="F6542">
            <v>1107</v>
          </cell>
        </row>
        <row r="6543">
          <cell r="A6543">
            <v>10574</v>
          </cell>
          <cell r="B6543">
            <v>45183</v>
          </cell>
          <cell r="F6543">
            <v>1107</v>
          </cell>
        </row>
        <row r="6544">
          <cell r="A6544">
            <v>10575</v>
          </cell>
          <cell r="B6544">
            <v>45183</v>
          </cell>
          <cell r="F6544">
            <v>1107</v>
          </cell>
        </row>
        <row r="6545">
          <cell r="A6545">
            <v>10576</v>
          </cell>
          <cell r="B6545">
            <v>45183</v>
          </cell>
          <cell r="F6545">
            <v>1107</v>
          </cell>
        </row>
        <row r="6546">
          <cell r="A6546">
            <v>10577</v>
          </cell>
          <cell r="B6546">
            <v>45183</v>
          </cell>
          <cell r="F6546">
            <v>1107</v>
          </cell>
        </row>
        <row r="6547">
          <cell r="A6547">
            <v>10578</v>
          </cell>
          <cell r="B6547">
            <v>45183</v>
          </cell>
          <cell r="F6547">
            <v>1107</v>
          </cell>
        </row>
        <row r="6548">
          <cell r="A6548">
            <v>10579</v>
          </cell>
          <cell r="B6548">
            <v>45183</v>
          </cell>
          <cell r="F6548">
            <v>1107</v>
          </cell>
        </row>
        <row r="6549">
          <cell r="A6549">
            <v>10580</v>
          </cell>
          <cell r="B6549">
            <v>45183</v>
          </cell>
          <cell r="F6549">
            <v>1107</v>
          </cell>
        </row>
        <row r="6550">
          <cell r="A6550">
            <v>10581</v>
          </cell>
          <cell r="B6550">
            <v>45183</v>
          </cell>
          <cell r="F6550">
            <v>1107</v>
          </cell>
        </row>
        <row r="6551">
          <cell r="A6551">
            <v>10582</v>
          </cell>
          <cell r="B6551">
            <v>45183</v>
          </cell>
          <cell r="F6551">
            <v>1107</v>
          </cell>
        </row>
        <row r="6552">
          <cell r="A6552">
            <v>10583</v>
          </cell>
          <cell r="B6552">
            <v>45183</v>
          </cell>
          <cell r="F6552">
            <v>1107</v>
          </cell>
        </row>
        <row r="6553">
          <cell r="A6553">
            <v>10584</v>
          </cell>
          <cell r="B6553">
            <v>45183</v>
          </cell>
          <cell r="F6553">
            <v>1107</v>
          </cell>
        </row>
        <row r="6554">
          <cell r="A6554">
            <v>10585</v>
          </cell>
          <cell r="B6554">
            <v>45183</v>
          </cell>
          <cell r="F6554">
            <v>1107</v>
          </cell>
        </row>
        <row r="6555">
          <cell r="A6555">
            <v>10586</v>
          </cell>
          <cell r="B6555">
            <v>45183</v>
          </cell>
          <cell r="F6555">
            <v>1107</v>
          </cell>
        </row>
        <row r="6556">
          <cell r="A6556">
            <v>10587</v>
          </cell>
          <cell r="B6556">
            <v>45183</v>
          </cell>
          <cell r="F6556">
            <v>1107</v>
          </cell>
        </row>
        <row r="6557">
          <cell r="A6557">
            <v>10588</v>
          </cell>
          <cell r="B6557">
            <v>45183</v>
          </cell>
          <cell r="F6557">
            <v>1107</v>
          </cell>
        </row>
        <row r="6558">
          <cell r="A6558">
            <v>10589</v>
          </cell>
          <cell r="B6558">
            <v>45183</v>
          </cell>
          <cell r="F6558">
            <v>1107</v>
          </cell>
        </row>
        <row r="6559">
          <cell r="A6559">
            <v>10590</v>
          </cell>
          <cell r="B6559">
            <v>45183</v>
          </cell>
          <cell r="F6559">
            <v>1107</v>
          </cell>
        </row>
        <row r="6560">
          <cell r="A6560">
            <v>10591</v>
          </cell>
          <cell r="B6560">
            <v>45183</v>
          </cell>
          <cell r="F6560">
            <v>1107</v>
          </cell>
        </row>
        <row r="6561">
          <cell r="A6561">
            <v>10592</v>
          </cell>
          <cell r="B6561">
            <v>45183</v>
          </cell>
          <cell r="F6561">
            <v>1107</v>
          </cell>
        </row>
        <row r="6562">
          <cell r="A6562">
            <v>10593</v>
          </cell>
          <cell r="B6562">
            <v>45183</v>
          </cell>
          <cell r="F6562">
            <v>1107</v>
          </cell>
        </row>
        <row r="6563">
          <cell r="A6563">
            <v>10594</v>
          </cell>
          <cell r="B6563">
            <v>45183</v>
          </cell>
          <cell r="F6563">
            <v>1107</v>
          </cell>
        </row>
        <row r="6564">
          <cell r="A6564">
            <v>10595</v>
          </cell>
          <cell r="B6564">
            <v>45183</v>
          </cell>
          <cell r="F6564">
            <v>1107</v>
          </cell>
        </row>
        <row r="6565">
          <cell r="A6565">
            <v>10596</v>
          </cell>
          <cell r="B6565">
            <v>45183</v>
          </cell>
          <cell r="F6565">
            <v>1107</v>
          </cell>
        </row>
        <row r="6566">
          <cell r="A6566">
            <v>10597</v>
          </cell>
          <cell r="B6566">
            <v>45183</v>
          </cell>
          <cell r="F6566">
            <v>1107</v>
          </cell>
        </row>
        <row r="6567">
          <cell r="A6567">
            <v>10598</v>
          </cell>
          <cell r="B6567">
            <v>45183</v>
          </cell>
          <cell r="F6567">
            <v>1107</v>
          </cell>
        </row>
        <row r="6568">
          <cell r="A6568">
            <v>10599</v>
          </cell>
          <cell r="B6568">
            <v>45183</v>
          </cell>
          <cell r="F6568">
            <v>1107</v>
          </cell>
        </row>
        <row r="6569">
          <cell r="A6569">
            <v>10600</v>
          </cell>
          <cell r="B6569">
            <v>45183</v>
          </cell>
          <cell r="F6569">
            <v>1107</v>
          </cell>
        </row>
        <row r="6570">
          <cell r="A6570">
            <v>10601</v>
          </cell>
          <cell r="B6570">
            <v>45183</v>
          </cell>
          <cell r="F6570">
            <v>1107</v>
          </cell>
        </row>
        <row r="6571">
          <cell r="A6571">
            <v>10602</v>
          </cell>
          <cell r="B6571">
            <v>45183</v>
          </cell>
          <cell r="F6571">
            <v>1107</v>
          </cell>
        </row>
        <row r="6572">
          <cell r="A6572">
            <v>10603</v>
          </cell>
          <cell r="B6572">
            <v>45183</v>
          </cell>
          <cell r="F6572">
            <v>1107</v>
          </cell>
        </row>
        <row r="6573">
          <cell r="A6573">
            <v>10604</v>
          </cell>
          <cell r="B6573">
            <v>45183</v>
          </cell>
          <cell r="F6573">
            <v>1107</v>
          </cell>
        </row>
        <row r="6574">
          <cell r="A6574">
            <v>10605</v>
          </cell>
          <cell r="B6574">
            <v>45183</v>
          </cell>
          <cell r="F6574">
            <v>1107</v>
          </cell>
        </row>
        <row r="6575">
          <cell r="A6575">
            <v>10606</v>
          </cell>
          <cell r="B6575">
            <v>45183</v>
          </cell>
          <cell r="F6575">
            <v>1107</v>
          </cell>
        </row>
        <row r="6576">
          <cell r="A6576">
            <v>10607</v>
          </cell>
          <cell r="B6576">
            <v>45183</v>
          </cell>
          <cell r="F6576">
            <v>1107</v>
          </cell>
        </row>
        <row r="6577">
          <cell r="A6577">
            <v>10608</v>
          </cell>
          <cell r="B6577">
            <v>45183</v>
          </cell>
          <cell r="F6577">
            <v>1107</v>
          </cell>
        </row>
        <row r="6578">
          <cell r="A6578">
            <v>11226</v>
          </cell>
          <cell r="B6578">
            <v>45205</v>
          </cell>
          <cell r="F6578">
            <v>1137</v>
          </cell>
        </row>
        <row r="6579">
          <cell r="A6579">
            <v>11227</v>
          </cell>
          <cell r="B6579">
            <v>45205</v>
          </cell>
          <cell r="F6579">
            <v>1137</v>
          </cell>
        </row>
        <row r="6580">
          <cell r="A6580">
            <v>11228</v>
          </cell>
          <cell r="B6580">
            <v>45205</v>
          </cell>
          <cell r="F6580">
            <v>1137</v>
          </cell>
        </row>
        <row r="6581">
          <cell r="A6581">
            <v>11229</v>
          </cell>
          <cell r="B6581">
            <v>45205</v>
          </cell>
          <cell r="F6581">
            <v>1137</v>
          </cell>
        </row>
        <row r="6582">
          <cell r="A6582">
            <v>11230</v>
          </cell>
          <cell r="B6582">
            <v>45205</v>
          </cell>
          <cell r="F6582">
            <v>1137</v>
          </cell>
        </row>
        <row r="6583">
          <cell r="A6583">
            <v>11231</v>
          </cell>
          <cell r="B6583">
            <v>45205</v>
          </cell>
          <cell r="F6583">
            <v>1137</v>
          </cell>
        </row>
        <row r="6584">
          <cell r="A6584">
            <v>11232</v>
          </cell>
          <cell r="B6584">
            <v>45205</v>
          </cell>
          <cell r="F6584">
            <v>1137</v>
          </cell>
        </row>
        <row r="6585">
          <cell r="A6585">
            <v>11233</v>
          </cell>
          <cell r="B6585">
            <v>45205</v>
          </cell>
          <cell r="F6585">
            <v>1137</v>
          </cell>
        </row>
        <row r="6586">
          <cell r="A6586">
            <v>11234</v>
          </cell>
          <cell r="B6586">
            <v>45205</v>
          </cell>
          <cell r="F6586">
            <v>1137</v>
          </cell>
        </row>
        <row r="6587">
          <cell r="A6587">
            <v>11235</v>
          </cell>
          <cell r="B6587">
            <v>45205</v>
          </cell>
          <cell r="F6587">
            <v>1137</v>
          </cell>
        </row>
        <row r="6588">
          <cell r="A6588">
            <v>11236</v>
          </cell>
          <cell r="B6588">
            <v>45205</v>
          </cell>
          <cell r="F6588">
            <v>1137</v>
          </cell>
        </row>
        <row r="6589">
          <cell r="A6589">
            <v>11237</v>
          </cell>
          <cell r="B6589">
            <v>45205</v>
          </cell>
          <cell r="F6589">
            <v>1137</v>
          </cell>
        </row>
        <row r="6590">
          <cell r="A6590">
            <v>11238</v>
          </cell>
          <cell r="B6590">
            <v>45205</v>
          </cell>
          <cell r="F6590">
            <v>1137</v>
          </cell>
        </row>
        <row r="6591">
          <cell r="A6591">
            <v>11239</v>
          </cell>
          <cell r="B6591">
            <v>45205</v>
          </cell>
          <cell r="F6591">
            <v>1137</v>
          </cell>
        </row>
        <row r="6592">
          <cell r="A6592">
            <v>11240</v>
          </cell>
          <cell r="B6592">
            <v>45205</v>
          </cell>
          <cell r="F6592">
            <v>1137</v>
          </cell>
        </row>
        <row r="6593">
          <cell r="A6593">
            <v>11241</v>
          </cell>
          <cell r="B6593">
            <v>45205</v>
          </cell>
          <cell r="F6593">
            <v>1137</v>
          </cell>
        </row>
        <row r="6594">
          <cell r="A6594">
            <v>11242</v>
          </cell>
          <cell r="B6594">
            <v>45205</v>
          </cell>
          <cell r="F6594">
            <v>1137</v>
          </cell>
        </row>
        <row r="6595">
          <cell r="A6595">
            <v>11243</v>
          </cell>
          <cell r="B6595">
            <v>45205</v>
          </cell>
          <cell r="F6595">
            <v>1137</v>
          </cell>
        </row>
        <row r="6596">
          <cell r="A6596">
            <v>11244</v>
          </cell>
          <cell r="B6596">
            <v>45205</v>
          </cell>
          <cell r="F6596">
            <v>1137</v>
          </cell>
        </row>
        <row r="6597">
          <cell r="A6597">
            <v>11245</v>
          </cell>
          <cell r="B6597">
            <v>45205</v>
          </cell>
          <cell r="F6597">
            <v>1137</v>
          </cell>
        </row>
        <row r="6598">
          <cell r="A6598">
            <v>11246</v>
          </cell>
          <cell r="B6598">
            <v>45205</v>
          </cell>
          <cell r="F6598">
            <v>1137</v>
          </cell>
        </row>
        <row r="6599">
          <cell r="A6599">
            <v>11247</v>
          </cell>
          <cell r="B6599">
            <v>45205</v>
          </cell>
          <cell r="F6599">
            <v>1137</v>
          </cell>
        </row>
        <row r="6600">
          <cell r="A6600">
            <v>11248</v>
          </cell>
          <cell r="B6600">
            <v>45205</v>
          </cell>
          <cell r="F6600">
            <v>1137</v>
          </cell>
        </row>
        <row r="6601">
          <cell r="A6601">
            <v>11249</v>
          </cell>
          <cell r="B6601">
            <v>45205</v>
          </cell>
          <cell r="F6601">
            <v>1137</v>
          </cell>
        </row>
        <row r="6602">
          <cell r="A6602">
            <v>11250</v>
          </cell>
          <cell r="B6602">
            <v>45205</v>
          </cell>
          <cell r="F6602">
            <v>1137</v>
          </cell>
        </row>
        <row r="6603">
          <cell r="A6603">
            <v>11251</v>
          </cell>
          <cell r="B6603">
            <v>45205</v>
          </cell>
          <cell r="F6603">
            <v>1137</v>
          </cell>
        </row>
        <row r="6604">
          <cell r="A6604">
            <v>11252</v>
          </cell>
          <cell r="B6604">
            <v>45205</v>
          </cell>
          <cell r="F6604">
            <v>1137</v>
          </cell>
        </row>
        <row r="6605">
          <cell r="A6605">
            <v>11253</v>
          </cell>
          <cell r="B6605">
            <v>45205</v>
          </cell>
          <cell r="F6605">
            <v>1137</v>
          </cell>
        </row>
        <row r="6606">
          <cell r="A6606">
            <v>11254</v>
          </cell>
          <cell r="B6606">
            <v>45205</v>
          </cell>
          <cell r="F6606">
            <v>1137</v>
          </cell>
        </row>
        <row r="6607">
          <cell r="A6607">
            <v>11255</v>
          </cell>
          <cell r="B6607">
            <v>45205</v>
          </cell>
          <cell r="F6607">
            <v>1137</v>
          </cell>
        </row>
        <row r="6608">
          <cell r="A6608">
            <v>11256</v>
          </cell>
          <cell r="B6608">
            <v>45205</v>
          </cell>
          <cell r="F6608">
            <v>1137</v>
          </cell>
        </row>
        <row r="6609">
          <cell r="A6609">
            <v>11257</v>
          </cell>
          <cell r="B6609">
            <v>45205</v>
          </cell>
          <cell r="F6609">
            <v>1137</v>
          </cell>
        </row>
        <row r="6610">
          <cell r="A6610">
            <v>11258</v>
          </cell>
          <cell r="B6610">
            <v>45205</v>
          </cell>
          <cell r="F6610">
            <v>1137</v>
          </cell>
        </row>
        <row r="6611">
          <cell r="A6611">
            <v>11259</v>
          </cell>
          <cell r="B6611">
            <v>45205</v>
          </cell>
          <cell r="F6611">
            <v>1137</v>
          </cell>
        </row>
        <row r="6612">
          <cell r="A6612">
            <v>11260</v>
          </cell>
          <cell r="B6612">
            <v>45205</v>
          </cell>
          <cell r="F6612">
            <v>1137</v>
          </cell>
        </row>
        <row r="6613">
          <cell r="A6613">
            <v>11261</v>
          </cell>
          <cell r="B6613">
            <v>45205</v>
          </cell>
          <cell r="F6613">
            <v>1137</v>
          </cell>
        </row>
        <row r="6614">
          <cell r="A6614">
            <v>11262</v>
          </cell>
          <cell r="B6614">
            <v>45205</v>
          </cell>
          <cell r="F6614">
            <v>1137</v>
          </cell>
        </row>
        <row r="6615">
          <cell r="A6615">
            <v>11263</v>
          </cell>
          <cell r="B6615">
            <v>45205</v>
          </cell>
          <cell r="F6615">
            <v>1137</v>
          </cell>
        </row>
        <row r="6616">
          <cell r="A6616">
            <v>11264</v>
          </cell>
          <cell r="B6616">
            <v>45205</v>
          </cell>
          <cell r="F6616">
            <v>1137</v>
          </cell>
        </row>
        <row r="6617">
          <cell r="A6617">
            <v>11265</v>
          </cell>
          <cell r="B6617">
            <v>45205</v>
          </cell>
          <cell r="F6617">
            <v>1137</v>
          </cell>
        </row>
        <row r="6618">
          <cell r="A6618">
            <v>11266</v>
          </cell>
          <cell r="B6618">
            <v>45205</v>
          </cell>
          <cell r="F6618">
            <v>1137</v>
          </cell>
        </row>
        <row r="6619">
          <cell r="A6619">
            <v>11267</v>
          </cell>
          <cell r="B6619">
            <v>45205</v>
          </cell>
          <cell r="F6619">
            <v>1137</v>
          </cell>
        </row>
        <row r="6620">
          <cell r="A6620">
            <v>11268</v>
          </cell>
          <cell r="B6620">
            <v>45205</v>
          </cell>
          <cell r="F6620">
            <v>1137</v>
          </cell>
        </row>
        <row r="6621">
          <cell r="A6621">
            <v>11269</v>
          </cell>
          <cell r="B6621">
            <v>45205</v>
          </cell>
          <cell r="F6621">
            <v>1137</v>
          </cell>
        </row>
        <row r="6622">
          <cell r="A6622">
            <v>11270</v>
          </cell>
          <cell r="B6622">
            <v>45205</v>
          </cell>
          <cell r="F6622">
            <v>1137</v>
          </cell>
        </row>
        <row r="6623">
          <cell r="A6623">
            <v>11271</v>
          </cell>
          <cell r="B6623">
            <v>45205</v>
          </cell>
          <cell r="F6623">
            <v>1137</v>
          </cell>
        </row>
        <row r="6624">
          <cell r="A6624">
            <v>11272</v>
          </cell>
          <cell r="B6624">
            <v>45205</v>
          </cell>
          <cell r="F6624">
            <v>1137</v>
          </cell>
        </row>
        <row r="6625">
          <cell r="A6625">
            <v>11273</v>
          </cell>
          <cell r="B6625">
            <v>45205</v>
          </cell>
          <cell r="F6625">
            <v>1137</v>
          </cell>
        </row>
        <row r="6626">
          <cell r="A6626">
            <v>11274</v>
          </cell>
          <cell r="B6626">
            <v>45205</v>
          </cell>
          <cell r="F6626">
            <v>1137</v>
          </cell>
        </row>
        <row r="6627">
          <cell r="A6627">
            <v>11275</v>
          </cell>
          <cell r="B6627">
            <v>45205</v>
          </cell>
          <cell r="F6627">
            <v>1137</v>
          </cell>
        </row>
        <row r="6628">
          <cell r="A6628">
            <v>11276</v>
          </cell>
          <cell r="B6628">
            <v>45205</v>
          </cell>
          <cell r="F6628">
            <v>1137</v>
          </cell>
        </row>
        <row r="6629">
          <cell r="A6629">
            <v>11277</v>
          </cell>
          <cell r="B6629">
            <v>45205</v>
          </cell>
          <cell r="F6629">
            <v>1137</v>
          </cell>
        </row>
        <row r="6630">
          <cell r="A6630">
            <v>11278</v>
          </cell>
          <cell r="B6630">
            <v>45205</v>
          </cell>
          <cell r="F6630">
            <v>1137</v>
          </cell>
        </row>
        <row r="6631">
          <cell r="A6631">
            <v>11279</v>
          </cell>
          <cell r="B6631">
            <v>45205</v>
          </cell>
          <cell r="F6631">
            <v>1137</v>
          </cell>
        </row>
        <row r="6632">
          <cell r="A6632">
            <v>11280</v>
          </cell>
          <cell r="B6632">
            <v>45205</v>
          </cell>
          <cell r="F6632">
            <v>1137</v>
          </cell>
        </row>
        <row r="6633">
          <cell r="A6633">
            <v>11281</v>
          </cell>
          <cell r="B6633">
            <v>45205</v>
          </cell>
          <cell r="F6633">
            <v>1137</v>
          </cell>
        </row>
        <row r="6634">
          <cell r="A6634">
            <v>11282</v>
          </cell>
          <cell r="B6634">
            <v>45205</v>
          </cell>
          <cell r="F6634">
            <v>1137</v>
          </cell>
        </row>
        <row r="6635">
          <cell r="A6635">
            <v>11283</v>
          </cell>
          <cell r="B6635">
            <v>45205</v>
          </cell>
          <cell r="F6635">
            <v>1137</v>
          </cell>
        </row>
        <row r="6636">
          <cell r="A6636">
            <v>11284</v>
          </cell>
          <cell r="B6636">
            <v>45205</v>
          </cell>
          <cell r="F6636">
            <v>1137</v>
          </cell>
        </row>
        <row r="6637">
          <cell r="A6637">
            <v>11285</v>
          </cell>
          <cell r="B6637">
            <v>45205</v>
          </cell>
          <cell r="F6637">
            <v>1137</v>
          </cell>
        </row>
        <row r="6638">
          <cell r="A6638">
            <v>11286</v>
          </cell>
          <cell r="B6638">
            <v>45205</v>
          </cell>
          <cell r="F6638">
            <v>1137</v>
          </cell>
        </row>
        <row r="6639">
          <cell r="A6639">
            <v>11287</v>
          </cell>
          <cell r="B6639">
            <v>45205</v>
          </cell>
          <cell r="F6639">
            <v>1137</v>
          </cell>
        </row>
        <row r="6640">
          <cell r="A6640">
            <v>11288</v>
          </cell>
          <cell r="B6640">
            <v>45205</v>
          </cell>
          <cell r="F6640">
            <v>1137</v>
          </cell>
        </row>
        <row r="6641">
          <cell r="A6641">
            <v>11289</v>
          </cell>
          <cell r="B6641">
            <v>45205</v>
          </cell>
          <cell r="F6641">
            <v>1137</v>
          </cell>
        </row>
        <row r="6642">
          <cell r="A6642">
            <v>11290</v>
          </cell>
          <cell r="B6642">
            <v>45205</v>
          </cell>
          <cell r="F6642">
            <v>1137</v>
          </cell>
        </row>
        <row r="6643">
          <cell r="A6643">
            <v>11291</v>
          </cell>
          <cell r="B6643">
            <v>45205</v>
          </cell>
          <cell r="F6643">
            <v>1137</v>
          </cell>
        </row>
        <row r="6644">
          <cell r="A6644">
            <v>11292</v>
          </cell>
          <cell r="B6644">
            <v>45205</v>
          </cell>
          <cell r="F6644">
            <v>1137</v>
          </cell>
        </row>
        <row r="6645">
          <cell r="A6645">
            <v>11293</v>
          </cell>
          <cell r="B6645">
            <v>45205</v>
          </cell>
          <cell r="F6645">
            <v>1137</v>
          </cell>
        </row>
        <row r="6646">
          <cell r="A6646">
            <v>11294</v>
          </cell>
          <cell r="B6646">
            <v>45205</v>
          </cell>
          <cell r="F6646">
            <v>1137</v>
          </cell>
        </row>
        <row r="6647">
          <cell r="A6647">
            <v>11295</v>
          </cell>
          <cell r="B6647">
            <v>45205</v>
          </cell>
          <cell r="F6647">
            <v>1137</v>
          </cell>
        </row>
        <row r="6648">
          <cell r="A6648">
            <v>11296</v>
          </cell>
          <cell r="B6648">
            <v>45205</v>
          </cell>
          <cell r="F6648">
            <v>1137</v>
          </cell>
        </row>
        <row r="6649">
          <cell r="A6649">
            <v>11297</v>
          </cell>
          <cell r="B6649">
            <v>45205</v>
          </cell>
          <cell r="F6649">
            <v>1137</v>
          </cell>
        </row>
        <row r="6650">
          <cell r="A6650">
            <v>11298</v>
          </cell>
          <cell r="B6650">
            <v>45205</v>
          </cell>
          <cell r="F6650">
            <v>1137</v>
          </cell>
        </row>
        <row r="6651">
          <cell r="A6651">
            <v>11299</v>
          </cell>
          <cell r="B6651">
            <v>45205</v>
          </cell>
          <cell r="F6651">
            <v>1137</v>
          </cell>
        </row>
        <row r="6652">
          <cell r="A6652">
            <v>11300</v>
          </cell>
          <cell r="B6652">
            <v>45205</v>
          </cell>
          <cell r="F6652">
            <v>1137</v>
          </cell>
        </row>
        <row r="6653">
          <cell r="A6653">
            <v>11301</v>
          </cell>
          <cell r="B6653">
            <v>45205</v>
          </cell>
          <cell r="F6653">
            <v>1137</v>
          </cell>
        </row>
        <row r="6654">
          <cell r="A6654">
            <v>11302</v>
          </cell>
          <cell r="B6654">
            <v>45205</v>
          </cell>
          <cell r="F6654">
            <v>1137</v>
          </cell>
        </row>
        <row r="6655">
          <cell r="A6655">
            <v>11303</v>
          </cell>
          <cell r="B6655">
            <v>45205</v>
          </cell>
          <cell r="F6655">
            <v>1137</v>
          </cell>
        </row>
        <row r="6656">
          <cell r="A6656">
            <v>11304</v>
          </cell>
          <cell r="B6656">
            <v>45205</v>
          </cell>
          <cell r="F6656">
            <v>1137</v>
          </cell>
        </row>
        <row r="6657">
          <cell r="A6657">
            <v>11305</v>
          </cell>
          <cell r="B6657">
            <v>45205</v>
          </cell>
          <cell r="F6657">
            <v>1137</v>
          </cell>
        </row>
        <row r="6658">
          <cell r="A6658">
            <v>11306</v>
          </cell>
          <cell r="B6658">
            <v>45205</v>
          </cell>
          <cell r="F6658">
            <v>1137</v>
          </cell>
        </row>
        <row r="6659">
          <cell r="A6659">
            <v>11307</v>
          </cell>
          <cell r="B6659">
            <v>45205</v>
          </cell>
          <cell r="F6659">
            <v>1137</v>
          </cell>
        </row>
        <row r="6660">
          <cell r="A6660">
            <v>11308</v>
          </cell>
          <cell r="B6660">
            <v>45205</v>
          </cell>
          <cell r="F6660">
            <v>1137</v>
          </cell>
        </row>
        <row r="6661">
          <cell r="A6661">
            <v>11309</v>
          </cell>
          <cell r="B6661">
            <v>45205</v>
          </cell>
          <cell r="F6661">
            <v>1137</v>
          </cell>
        </row>
        <row r="6662">
          <cell r="A6662">
            <v>11310</v>
          </cell>
          <cell r="B6662">
            <v>45205</v>
          </cell>
          <cell r="F6662">
            <v>1137</v>
          </cell>
        </row>
        <row r="6663">
          <cell r="A6663">
            <v>11311</v>
          </cell>
          <cell r="B6663">
            <v>45205</v>
          </cell>
          <cell r="F6663">
            <v>1137</v>
          </cell>
        </row>
        <row r="6664">
          <cell r="A6664">
            <v>11312</v>
          </cell>
          <cell r="B6664">
            <v>45205</v>
          </cell>
          <cell r="F6664">
            <v>1137</v>
          </cell>
        </row>
        <row r="6665">
          <cell r="A6665">
            <v>11313</v>
          </cell>
          <cell r="B6665">
            <v>45205</v>
          </cell>
          <cell r="F6665">
            <v>1137</v>
          </cell>
        </row>
        <row r="6666">
          <cell r="A6666">
            <v>11314</v>
          </cell>
          <cell r="B6666">
            <v>45205</v>
          </cell>
          <cell r="F6666">
            <v>1137</v>
          </cell>
        </row>
        <row r="6667">
          <cell r="A6667">
            <v>11315</v>
          </cell>
          <cell r="B6667">
            <v>45205</v>
          </cell>
          <cell r="F6667">
            <v>1137</v>
          </cell>
        </row>
        <row r="6668">
          <cell r="A6668">
            <v>11316</v>
          </cell>
          <cell r="B6668">
            <v>45205</v>
          </cell>
          <cell r="F6668">
            <v>1137</v>
          </cell>
        </row>
        <row r="6669">
          <cell r="A6669">
            <v>11317</v>
          </cell>
          <cell r="B6669">
            <v>45205</v>
          </cell>
          <cell r="F6669">
            <v>1137</v>
          </cell>
        </row>
        <row r="6670">
          <cell r="A6670">
            <v>11318</v>
          </cell>
          <cell r="B6670">
            <v>45205</v>
          </cell>
          <cell r="F6670">
            <v>1137</v>
          </cell>
        </row>
        <row r="6671">
          <cell r="A6671">
            <v>11319</v>
          </cell>
          <cell r="B6671">
            <v>45205</v>
          </cell>
          <cell r="F6671">
            <v>1137</v>
          </cell>
        </row>
        <row r="6672">
          <cell r="A6672">
            <v>11320</v>
          </cell>
          <cell r="B6672">
            <v>45205</v>
          </cell>
          <cell r="F6672">
            <v>1137</v>
          </cell>
        </row>
        <row r="6673">
          <cell r="A6673">
            <v>11321</v>
          </cell>
          <cell r="B6673">
            <v>45205</v>
          </cell>
          <cell r="F6673">
            <v>1137</v>
          </cell>
        </row>
        <row r="6674">
          <cell r="A6674">
            <v>11322</v>
          </cell>
          <cell r="B6674">
            <v>45205</v>
          </cell>
          <cell r="F6674">
            <v>1137</v>
          </cell>
        </row>
        <row r="6675">
          <cell r="A6675">
            <v>11323</v>
          </cell>
          <cell r="B6675">
            <v>45205</v>
          </cell>
          <cell r="F6675">
            <v>1137</v>
          </cell>
        </row>
        <row r="6676">
          <cell r="A6676">
            <v>11324</v>
          </cell>
          <cell r="B6676">
            <v>45205</v>
          </cell>
          <cell r="F6676">
            <v>1137</v>
          </cell>
        </row>
        <row r="6677">
          <cell r="A6677">
            <v>11325</v>
          </cell>
          <cell r="B6677">
            <v>45205</v>
          </cell>
          <cell r="F6677">
            <v>1137</v>
          </cell>
        </row>
        <row r="6678">
          <cell r="A6678">
            <v>11326</v>
          </cell>
          <cell r="B6678">
            <v>45205</v>
          </cell>
          <cell r="F6678">
            <v>1137</v>
          </cell>
        </row>
        <row r="6679">
          <cell r="A6679">
            <v>11327</v>
          </cell>
          <cell r="B6679">
            <v>45205</v>
          </cell>
          <cell r="F6679">
            <v>1137</v>
          </cell>
        </row>
        <row r="6680">
          <cell r="A6680">
            <v>11328</v>
          </cell>
          <cell r="B6680">
            <v>45205</v>
          </cell>
          <cell r="F6680">
            <v>1137</v>
          </cell>
        </row>
        <row r="6681">
          <cell r="A6681">
            <v>11329</v>
          </cell>
          <cell r="B6681">
            <v>45205</v>
          </cell>
          <cell r="F6681">
            <v>1137</v>
          </cell>
        </row>
        <row r="6682">
          <cell r="A6682">
            <v>11330</v>
          </cell>
          <cell r="B6682">
            <v>45205</v>
          </cell>
          <cell r="F6682">
            <v>1137</v>
          </cell>
        </row>
        <row r="6683">
          <cell r="A6683">
            <v>11331</v>
          </cell>
          <cell r="B6683">
            <v>45205</v>
          </cell>
          <cell r="F6683">
            <v>1137</v>
          </cell>
        </row>
        <row r="6684">
          <cell r="A6684">
            <v>11332</v>
          </cell>
          <cell r="B6684">
            <v>45205</v>
          </cell>
          <cell r="F6684">
            <v>1137</v>
          </cell>
        </row>
        <row r="6685">
          <cell r="A6685">
            <v>11333</v>
          </cell>
          <cell r="B6685">
            <v>45205</v>
          </cell>
          <cell r="F6685">
            <v>1137</v>
          </cell>
        </row>
        <row r="6686">
          <cell r="A6686">
            <v>11334</v>
          </cell>
          <cell r="B6686">
            <v>45205</v>
          </cell>
          <cell r="F6686">
            <v>1137</v>
          </cell>
        </row>
        <row r="6687">
          <cell r="A6687">
            <v>11335</v>
          </cell>
          <cell r="B6687">
            <v>45205</v>
          </cell>
          <cell r="F6687">
            <v>1137</v>
          </cell>
        </row>
        <row r="6688">
          <cell r="A6688">
            <v>11336</v>
          </cell>
          <cell r="B6688">
            <v>45205</v>
          </cell>
          <cell r="F6688">
            <v>1137</v>
          </cell>
        </row>
        <row r="6689">
          <cell r="A6689">
            <v>11337</v>
          </cell>
          <cell r="B6689">
            <v>45205</v>
          </cell>
          <cell r="F6689">
            <v>1137</v>
          </cell>
        </row>
        <row r="6690">
          <cell r="A6690">
            <v>11338</v>
          </cell>
          <cell r="B6690">
            <v>45205</v>
          </cell>
          <cell r="F6690">
            <v>1137</v>
          </cell>
        </row>
        <row r="6691">
          <cell r="A6691">
            <v>11339</v>
          </cell>
          <cell r="B6691">
            <v>45205</v>
          </cell>
          <cell r="F6691">
            <v>1137</v>
          </cell>
        </row>
        <row r="6692">
          <cell r="A6692">
            <v>11340</v>
          </cell>
          <cell r="B6692">
            <v>45205</v>
          </cell>
          <cell r="F6692">
            <v>1137</v>
          </cell>
        </row>
        <row r="6693">
          <cell r="A6693">
            <v>11341</v>
          </cell>
          <cell r="B6693">
            <v>45205</v>
          </cell>
          <cell r="F6693">
            <v>1137</v>
          </cell>
        </row>
        <row r="6694">
          <cell r="A6694">
            <v>11342</v>
          </cell>
          <cell r="B6694">
            <v>45205</v>
          </cell>
          <cell r="F6694">
            <v>1137</v>
          </cell>
        </row>
        <row r="6695">
          <cell r="A6695">
            <v>11343</v>
          </cell>
          <cell r="B6695">
            <v>45205</v>
          </cell>
          <cell r="F6695">
            <v>1137</v>
          </cell>
        </row>
        <row r="6696">
          <cell r="A6696">
            <v>11344</v>
          </cell>
          <cell r="B6696">
            <v>45205</v>
          </cell>
          <cell r="F6696">
            <v>1137</v>
          </cell>
        </row>
        <row r="6697">
          <cell r="A6697">
            <v>11345</v>
          </cell>
          <cell r="B6697">
            <v>45205</v>
          </cell>
          <cell r="F6697">
            <v>1137</v>
          </cell>
        </row>
        <row r="6698">
          <cell r="A6698">
            <v>11346</v>
          </cell>
          <cell r="B6698">
            <v>45205</v>
          </cell>
          <cell r="F6698">
            <v>1137</v>
          </cell>
        </row>
        <row r="6699">
          <cell r="A6699">
            <v>11347</v>
          </cell>
          <cell r="B6699">
            <v>45205</v>
          </cell>
          <cell r="F6699">
            <v>1137</v>
          </cell>
        </row>
        <row r="6700">
          <cell r="A6700">
            <v>11348</v>
          </cell>
          <cell r="B6700">
            <v>45205</v>
          </cell>
          <cell r="F6700">
            <v>1137</v>
          </cell>
        </row>
        <row r="6701">
          <cell r="A6701">
            <v>11349</v>
          </cell>
          <cell r="B6701">
            <v>45205</v>
          </cell>
          <cell r="F6701">
            <v>1137</v>
          </cell>
        </row>
        <row r="6702">
          <cell r="A6702">
            <v>11350</v>
          </cell>
          <cell r="B6702">
            <v>45205</v>
          </cell>
          <cell r="F6702">
            <v>1137</v>
          </cell>
        </row>
        <row r="6703">
          <cell r="A6703">
            <v>11351</v>
          </cell>
          <cell r="B6703">
            <v>45205</v>
          </cell>
          <cell r="F6703">
            <v>1137</v>
          </cell>
        </row>
        <row r="6704">
          <cell r="A6704">
            <v>11352</v>
          </cell>
          <cell r="B6704">
            <v>45205</v>
          </cell>
          <cell r="F6704">
            <v>1137</v>
          </cell>
        </row>
        <row r="6705">
          <cell r="A6705">
            <v>11353</v>
          </cell>
          <cell r="B6705">
            <v>45205</v>
          </cell>
          <cell r="F6705">
            <v>1137</v>
          </cell>
        </row>
        <row r="6706">
          <cell r="A6706">
            <v>11354</v>
          </cell>
          <cell r="B6706">
            <v>45205</v>
          </cell>
          <cell r="F6706">
            <v>1137</v>
          </cell>
        </row>
        <row r="6707">
          <cell r="A6707">
            <v>11355</v>
          </cell>
          <cell r="B6707">
            <v>45205</v>
          </cell>
          <cell r="F6707">
            <v>1137</v>
          </cell>
        </row>
        <row r="6708">
          <cell r="A6708">
            <v>11356</v>
          </cell>
          <cell r="B6708">
            <v>45205</v>
          </cell>
          <cell r="F6708">
            <v>1137</v>
          </cell>
        </row>
        <row r="6709">
          <cell r="A6709">
            <v>11357</v>
          </cell>
          <cell r="B6709">
            <v>45205</v>
          </cell>
          <cell r="F6709">
            <v>1137</v>
          </cell>
        </row>
        <row r="6710">
          <cell r="A6710">
            <v>11358</v>
          </cell>
          <cell r="B6710">
            <v>45205</v>
          </cell>
          <cell r="F6710">
            <v>1137</v>
          </cell>
        </row>
        <row r="6711">
          <cell r="A6711">
            <v>11359</v>
          </cell>
          <cell r="B6711">
            <v>45205</v>
          </cell>
          <cell r="F6711">
            <v>1137</v>
          </cell>
        </row>
        <row r="6712">
          <cell r="A6712">
            <v>11360</v>
          </cell>
          <cell r="B6712">
            <v>45205</v>
          </cell>
          <cell r="F6712">
            <v>1137</v>
          </cell>
        </row>
        <row r="6713">
          <cell r="A6713">
            <v>11361</v>
          </cell>
          <cell r="B6713">
            <v>45205</v>
          </cell>
          <cell r="F6713">
            <v>1137</v>
          </cell>
        </row>
        <row r="6714">
          <cell r="A6714">
            <v>11362</v>
          </cell>
          <cell r="B6714">
            <v>45205</v>
          </cell>
          <cell r="F6714">
            <v>1137</v>
          </cell>
        </row>
        <row r="6715">
          <cell r="A6715">
            <v>11363</v>
          </cell>
          <cell r="B6715">
            <v>45205</v>
          </cell>
          <cell r="F6715">
            <v>1137</v>
          </cell>
        </row>
        <row r="6716">
          <cell r="A6716">
            <v>11364</v>
          </cell>
          <cell r="B6716">
            <v>45205</v>
          </cell>
          <cell r="F6716">
            <v>1137</v>
          </cell>
        </row>
        <row r="6717">
          <cell r="A6717">
            <v>11365</v>
          </cell>
          <cell r="B6717">
            <v>45205</v>
          </cell>
          <cell r="F6717">
            <v>1137</v>
          </cell>
        </row>
        <row r="6718">
          <cell r="A6718">
            <v>11366</v>
          </cell>
          <cell r="B6718">
            <v>45205</v>
          </cell>
          <cell r="F6718">
            <v>1137</v>
          </cell>
        </row>
        <row r="6719">
          <cell r="A6719">
            <v>11367</v>
          </cell>
          <cell r="B6719">
            <v>45205</v>
          </cell>
          <cell r="F6719">
            <v>1137</v>
          </cell>
        </row>
        <row r="6720">
          <cell r="A6720">
            <v>11368</v>
          </cell>
          <cell r="B6720">
            <v>45205</v>
          </cell>
          <cell r="F6720">
            <v>1137</v>
          </cell>
        </row>
        <row r="6721">
          <cell r="A6721">
            <v>11369</v>
          </cell>
          <cell r="B6721">
            <v>45205</v>
          </cell>
          <cell r="F6721">
            <v>1137</v>
          </cell>
        </row>
        <row r="6722">
          <cell r="A6722">
            <v>11370</v>
          </cell>
          <cell r="B6722">
            <v>45205</v>
          </cell>
          <cell r="F6722">
            <v>1137</v>
          </cell>
        </row>
        <row r="6723">
          <cell r="A6723">
            <v>11371</v>
          </cell>
          <cell r="B6723">
            <v>45205</v>
          </cell>
          <cell r="F6723">
            <v>1137</v>
          </cell>
        </row>
        <row r="6724">
          <cell r="A6724">
            <v>11372</v>
          </cell>
          <cell r="B6724">
            <v>45205</v>
          </cell>
          <cell r="F6724">
            <v>1137</v>
          </cell>
        </row>
        <row r="6725">
          <cell r="A6725">
            <v>11373</v>
          </cell>
          <cell r="B6725">
            <v>45205</v>
          </cell>
          <cell r="F6725">
            <v>1137</v>
          </cell>
        </row>
        <row r="6726">
          <cell r="A6726">
            <v>11374</v>
          </cell>
          <cell r="B6726">
            <v>45205</v>
          </cell>
          <cell r="F6726">
            <v>1137</v>
          </cell>
        </row>
        <row r="6727">
          <cell r="A6727">
            <v>11375</v>
          </cell>
          <cell r="B6727">
            <v>45205</v>
          </cell>
          <cell r="F6727">
            <v>1137</v>
          </cell>
        </row>
        <row r="6728">
          <cell r="A6728">
            <v>11376</v>
          </cell>
          <cell r="B6728">
            <v>45205</v>
          </cell>
          <cell r="F6728">
            <v>1137</v>
          </cell>
        </row>
        <row r="6729">
          <cell r="A6729">
            <v>11377</v>
          </cell>
          <cell r="B6729">
            <v>45205</v>
          </cell>
          <cell r="F6729">
            <v>1137</v>
          </cell>
        </row>
        <row r="6730">
          <cell r="A6730">
            <v>11378</v>
          </cell>
          <cell r="B6730">
            <v>45205</v>
          </cell>
          <cell r="F6730">
            <v>1137</v>
          </cell>
        </row>
        <row r="6731">
          <cell r="A6731">
            <v>11379</v>
          </cell>
          <cell r="B6731">
            <v>45205</v>
          </cell>
          <cell r="F6731">
            <v>1137</v>
          </cell>
        </row>
        <row r="6732">
          <cell r="A6732">
            <v>11380</v>
          </cell>
          <cell r="B6732">
            <v>45205</v>
          </cell>
          <cell r="F6732">
            <v>1137</v>
          </cell>
        </row>
        <row r="6733">
          <cell r="A6733">
            <v>11381</v>
          </cell>
          <cell r="B6733">
            <v>45205</v>
          </cell>
          <cell r="F6733">
            <v>1137</v>
          </cell>
        </row>
        <row r="6734">
          <cell r="A6734">
            <v>11382</v>
          </cell>
          <cell r="B6734">
            <v>45205</v>
          </cell>
          <cell r="F6734">
            <v>1137</v>
          </cell>
        </row>
        <row r="6735">
          <cell r="A6735">
            <v>11383</v>
          </cell>
          <cell r="B6735">
            <v>45205</v>
          </cell>
          <cell r="F6735">
            <v>1137</v>
          </cell>
        </row>
        <row r="6736">
          <cell r="A6736">
            <v>11384</v>
          </cell>
          <cell r="B6736">
            <v>45205</v>
          </cell>
          <cell r="F6736">
            <v>1137</v>
          </cell>
        </row>
        <row r="6737">
          <cell r="A6737">
            <v>11385</v>
          </cell>
          <cell r="B6737">
            <v>45205</v>
          </cell>
          <cell r="F6737">
            <v>1137</v>
          </cell>
        </row>
        <row r="6738">
          <cell r="A6738">
            <v>11386</v>
          </cell>
          <cell r="B6738">
            <v>45205</v>
          </cell>
          <cell r="F6738">
            <v>1137</v>
          </cell>
        </row>
        <row r="6739">
          <cell r="A6739">
            <v>11387</v>
          </cell>
          <cell r="B6739">
            <v>45205</v>
          </cell>
          <cell r="F6739">
            <v>1137</v>
          </cell>
        </row>
        <row r="6740">
          <cell r="A6740">
            <v>11388</v>
          </cell>
          <cell r="B6740">
            <v>45205</v>
          </cell>
          <cell r="F6740">
            <v>1137</v>
          </cell>
        </row>
        <row r="6741">
          <cell r="A6741">
            <v>11389</v>
          </cell>
          <cell r="B6741">
            <v>45208</v>
          </cell>
          <cell r="F6741">
            <v>1135</v>
          </cell>
        </row>
        <row r="6742">
          <cell r="A6742">
            <v>11390</v>
          </cell>
          <cell r="B6742">
            <v>45208</v>
          </cell>
          <cell r="F6742">
            <v>1135</v>
          </cell>
        </row>
        <row r="6743">
          <cell r="A6743">
            <v>11391</v>
          </cell>
          <cell r="B6743">
            <v>45208</v>
          </cell>
          <cell r="F6743">
            <v>1135</v>
          </cell>
        </row>
        <row r="6744">
          <cell r="A6744">
            <v>11392</v>
          </cell>
          <cell r="B6744">
            <v>45208</v>
          </cell>
          <cell r="F6744">
            <v>1135</v>
          </cell>
        </row>
        <row r="6745">
          <cell r="A6745">
            <v>11393</v>
          </cell>
          <cell r="B6745">
            <v>45208</v>
          </cell>
          <cell r="F6745">
            <v>1135</v>
          </cell>
        </row>
        <row r="6746">
          <cell r="A6746">
            <v>11394</v>
          </cell>
          <cell r="B6746">
            <v>45208</v>
          </cell>
          <cell r="F6746">
            <v>1135</v>
          </cell>
        </row>
        <row r="6747">
          <cell r="A6747">
            <v>11395</v>
          </cell>
          <cell r="B6747">
            <v>45208</v>
          </cell>
          <cell r="F6747">
            <v>1135</v>
          </cell>
        </row>
        <row r="6748">
          <cell r="A6748">
            <v>11396</v>
          </cell>
          <cell r="B6748">
            <v>45208</v>
          </cell>
          <cell r="F6748">
            <v>1135</v>
          </cell>
        </row>
        <row r="6749">
          <cell r="A6749">
            <v>11397</v>
          </cell>
          <cell r="B6749">
            <v>45208</v>
          </cell>
          <cell r="F6749">
            <v>1135</v>
          </cell>
        </row>
        <row r="6750">
          <cell r="A6750">
            <v>11398</v>
          </cell>
          <cell r="B6750">
            <v>45208</v>
          </cell>
          <cell r="F6750">
            <v>1135</v>
          </cell>
        </row>
        <row r="6751">
          <cell r="A6751">
            <v>11399</v>
          </cell>
          <cell r="B6751">
            <v>45208</v>
          </cell>
          <cell r="F6751">
            <v>1135</v>
          </cell>
        </row>
        <row r="6752">
          <cell r="A6752">
            <v>11400</v>
          </cell>
          <cell r="B6752">
            <v>45208</v>
          </cell>
          <cell r="F6752">
            <v>1135</v>
          </cell>
        </row>
        <row r="6753">
          <cell r="A6753">
            <v>11401</v>
          </cell>
          <cell r="B6753">
            <v>45208</v>
          </cell>
          <cell r="F6753">
            <v>1135</v>
          </cell>
        </row>
        <row r="6754">
          <cell r="A6754">
            <v>11402</v>
          </cell>
          <cell r="B6754">
            <v>45208</v>
          </cell>
          <cell r="F6754">
            <v>1135</v>
          </cell>
        </row>
        <row r="6755">
          <cell r="A6755">
            <v>11403</v>
          </cell>
          <cell r="B6755">
            <v>45208</v>
          </cell>
          <cell r="F6755">
            <v>1135</v>
          </cell>
        </row>
        <row r="6756">
          <cell r="A6756">
            <v>11404</v>
          </cell>
          <cell r="B6756">
            <v>45208</v>
          </cell>
          <cell r="F6756">
            <v>1135</v>
          </cell>
        </row>
        <row r="6757">
          <cell r="A6757">
            <v>11405</v>
          </cell>
          <cell r="B6757">
            <v>45208</v>
          </cell>
          <cell r="F6757">
            <v>1135</v>
          </cell>
        </row>
        <row r="6758">
          <cell r="A6758">
            <v>11406</v>
          </cell>
          <cell r="B6758">
            <v>45208</v>
          </cell>
          <cell r="F6758">
            <v>1135</v>
          </cell>
        </row>
        <row r="6759">
          <cell r="A6759">
            <v>11407</v>
          </cell>
          <cell r="B6759">
            <v>45208</v>
          </cell>
          <cell r="F6759">
            <v>1135</v>
          </cell>
        </row>
        <row r="6760">
          <cell r="A6760">
            <v>11408</v>
          </cell>
          <cell r="B6760">
            <v>45208</v>
          </cell>
          <cell r="F6760">
            <v>1135</v>
          </cell>
        </row>
        <row r="6761">
          <cell r="A6761">
            <v>11409</v>
          </cell>
          <cell r="B6761">
            <v>45208</v>
          </cell>
          <cell r="F6761">
            <v>1135</v>
          </cell>
        </row>
        <row r="6762">
          <cell r="A6762">
            <v>11410</v>
          </cell>
          <cell r="B6762">
            <v>45208</v>
          </cell>
          <cell r="F6762">
            <v>1135</v>
          </cell>
        </row>
        <row r="6763">
          <cell r="A6763">
            <v>11411</v>
          </cell>
          <cell r="B6763">
            <v>45208</v>
          </cell>
          <cell r="F6763">
            <v>1135</v>
          </cell>
        </row>
        <row r="6764">
          <cell r="A6764">
            <v>11412</v>
          </cell>
          <cell r="B6764">
            <v>45208</v>
          </cell>
          <cell r="F6764">
            <v>1135</v>
          </cell>
        </row>
        <row r="6765">
          <cell r="A6765">
            <v>11413</v>
          </cell>
          <cell r="B6765">
            <v>45208</v>
          </cell>
          <cell r="F6765">
            <v>1135</v>
          </cell>
        </row>
        <row r="6766">
          <cell r="A6766">
            <v>11414</v>
          </cell>
          <cell r="B6766">
            <v>45208</v>
          </cell>
          <cell r="F6766">
            <v>1135</v>
          </cell>
        </row>
        <row r="6767">
          <cell r="A6767">
            <v>11415</v>
          </cell>
          <cell r="B6767">
            <v>45208</v>
          </cell>
          <cell r="F6767">
            <v>1135</v>
          </cell>
        </row>
        <row r="6768">
          <cell r="A6768">
            <v>11416</v>
          </cell>
          <cell r="B6768">
            <v>45208</v>
          </cell>
          <cell r="F6768">
            <v>1135</v>
          </cell>
        </row>
        <row r="6769">
          <cell r="A6769">
            <v>11417</v>
          </cell>
          <cell r="B6769">
            <v>45208</v>
          </cell>
          <cell r="F6769">
            <v>1135</v>
          </cell>
        </row>
        <row r="6770">
          <cell r="A6770">
            <v>11418</v>
          </cell>
          <cell r="B6770">
            <v>45208</v>
          </cell>
          <cell r="F6770">
            <v>1135</v>
          </cell>
        </row>
        <row r="6771">
          <cell r="A6771">
            <v>11419</v>
          </cell>
          <cell r="B6771">
            <v>45208</v>
          </cell>
          <cell r="F6771">
            <v>1135</v>
          </cell>
        </row>
        <row r="6772">
          <cell r="A6772">
            <v>11420</v>
          </cell>
          <cell r="B6772">
            <v>45208</v>
          </cell>
          <cell r="F6772">
            <v>1135</v>
          </cell>
        </row>
        <row r="6773">
          <cell r="A6773">
            <v>11421</v>
          </cell>
          <cell r="B6773">
            <v>45208</v>
          </cell>
          <cell r="F6773">
            <v>1135</v>
          </cell>
        </row>
        <row r="6774">
          <cell r="A6774">
            <v>11422</v>
          </cell>
          <cell r="B6774">
            <v>45208</v>
          </cell>
          <cell r="F6774">
            <v>1135</v>
          </cell>
        </row>
        <row r="6775">
          <cell r="A6775">
            <v>11423</v>
          </cell>
          <cell r="B6775">
            <v>45208</v>
          </cell>
          <cell r="F6775">
            <v>1135</v>
          </cell>
        </row>
        <row r="6776">
          <cell r="A6776">
            <v>11424</v>
          </cell>
          <cell r="B6776">
            <v>45208</v>
          </cell>
          <cell r="F6776">
            <v>1135</v>
          </cell>
        </row>
        <row r="6777">
          <cell r="A6777">
            <v>11425</v>
          </cell>
          <cell r="B6777">
            <v>45208</v>
          </cell>
          <cell r="F6777">
            <v>1135</v>
          </cell>
        </row>
        <row r="6778">
          <cell r="A6778">
            <v>11426</v>
          </cell>
          <cell r="B6778">
            <v>45208</v>
          </cell>
          <cell r="F6778">
            <v>1135</v>
          </cell>
        </row>
        <row r="6779">
          <cell r="A6779">
            <v>11427</v>
          </cell>
          <cell r="B6779">
            <v>45208</v>
          </cell>
          <cell r="F6779">
            <v>1135</v>
          </cell>
        </row>
        <row r="6780">
          <cell r="A6780">
            <v>11428</v>
          </cell>
          <cell r="B6780">
            <v>45208</v>
          </cell>
          <cell r="F6780">
            <v>1135</v>
          </cell>
        </row>
        <row r="6781">
          <cell r="A6781">
            <v>11429</v>
          </cell>
          <cell r="B6781">
            <v>45208</v>
          </cell>
          <cell r="F6781">
            <v>1135</v>
          </cell>
        </row>
        <row r="6782">
          <cell r="A6782">
            <v>11430</v>
          </cell>
          <cell r="B6782">
            <v>45208</v>
          </cell>
          <cell r="F6782">
            <v>1135</v>
          </cell>
        </row>
        <row r="6783">
          <cell r="A6783">
            <v>11431</v>
          </cell>
          <cell r="B6783">
            <v>45208</v>
          </cell>
          <cell r="F6783">
            <v>1135</v>
          </cell>
        </row>
        <row r="6784">
          <cell r="A6784">
            <v>11432</v>
          </cell>
          <cell r="B6784">
            <v>45208</v>
          </cell>
          <cell r="F6784">
            <v>1135</v>
          </cell>
        </row>
        <row r="6785">
          <cell r="A6785">
            <v>11433</v>
          </cell>
          <cell r="B6785">
            <v>45208</v>
          </cell>
          <cell r="F6785">
            <v>1135</v>
          </cell>
        </row>
        <row r="6786">
          <cell r="A6786">
            <v>11434</v>
          </cell>
          <cell r="B6786">
            <v>45208</v>
          </cell>
          <cell r="F6786">
            <v>1135</v>
          </cell>
        </row>
        <row r="6787">
          <cell r="A6787">
            <v>11435</v>
          </cell>
          <cell r="B6787">
            <v>45208</v>
          </cell>
          <cell r="F6787">
            <v>1135</v>
          </cell>
        </row>
        <row r="6788">
          <cell r="A6788">
            <v>11436</v>
          </cell>
          <cell r="B6788">
            <v>45208</v>
          </cell>
          <cell r="F6788">
            <v>1135</v>
          </cell>
        </row>
        <row r="6789">
          <cell r="A6789">
            <v>11437</v>
          </cell>
          <cell r="B6789">
            <v>45208</v>
          </cell>
          <cell r="F6789">
            <v>1135</v>
          </cell>
        </row>
        <row r="6790">
          <cell r="A6790">
            <v>11438</v>
          </cell>
          <cell r="B6790">
            <v>45208</v>
          </cell>
          <cell r="F6790">
            <v>1135</v>
          </cell>
        </row>
        <row r="6791">
          <cell r="A6791">
            <v>11439</v>
          </cell>
          <cell r="B6791">
            <v>45208</v>
          </cell>
          <cell r="F6791">
            <v>1135</v>
          </cell>
        </row>
        <row r="6792">
          <cell r="A6792">
            <v>11440</v>
          </cell>
          <cell r="B6792">
            <v>45208</v>
          </cell>
          <cell r="F6792">
            <v>1135</v>
          </cell>
        </row>
        <row r="6793">
          <cell r="A6793">
            <v>11441</v>
          </cell>
          <cell r="B6793">
            <v>45208</v>
          </cell>
          <cell r="F6793">
            <v>1135</v>
          </cell>
        </row>
        <row r="6794">
          <cell r="A6794">
            <v>11442</v>
          </cell>
          <cell r="B6794">
            <v>45208</v>
          </cell>
          <cell r="F6794">
            <v>1135</v>
          </cell>
        </row>
        <row r="6795">
          <cell r="A6795">
            <v>11443</v>
          </cell>
          <cell r="B6795">
            <v>45208</v>
          </cell>
          <cell r="F6795">
            <v>1135</v>
          </cell>
        </row>
        <row r="6796">
          <cell r="A6796">
            <v>11444</v>
          </cell>
          <cell r="B6796">
            <v>45208</v>
          </cell>
          <cell r="F6796">
            <v>1135</v>
          </cell>
        </row>
        <row r="6797">
          <cell r="A6797">
            <v>11445</v>
          </cell>
          <cell r="B6797">
            <v>45208</v>
          </cell>
          <cell r="F6797">
            <v>1135</v>
          </cell>
        </row>
        <row r="6798">
          <cell r="A6798">
            <v>11446</v>
          </cell>
          <cell r="B6798">
            <v>45208</v>
          </cell>
          <cell r="F6798">
            <v>1135</v>
          </cell>
        </row>
        <row r="6799">
          <cell r="A6799">
            <v>11447</v>
          </cell>
          <cell r="B6799">
            <v>45208</v>
          </cell>
          <cell r="F6799">
            <v>1135</v>
          </cell>
        </row>
        <row r="6800">
          <cell r="A6800">
            <v>11448</v>
          </cell>
          <cell r="B6800">
            <v>45208</v>
          </cell>
          <cell r="F6800">
            <v>1135</v>
          </cell>
        </row>
        <row r="6801">
          <cell r="A6801">
            <v>11449</v>
          </cell>
          <cell r="B6801">
            <v>45208</v>
          </cell>
          <cell r="F6801">
            <v>1135</v>
          </cell>
        </row>
        <row r="6802">
          <cell r="A6802">
            <v>11450</v>
          </cell>
          <cell r="B6802">
            <v>45208</v>
          </cell>
          <cell r="F6802">
            <v>1135</v>
          </cell>
        </row>
        <row r="6803">
          <cell r="A6803">
            <v>11451</v>
          </cell>
          <cell r="B6803">
            <v>45208</v>
          </cell>
          <cell r="F6803">
            <v>1135</v>
          </cell>
        </row>
        <row r="6804">
          <cell r="A6804">
            <v>11452</v>
          </cell>
          <cell r="B6804">
            <v>45208</v>
          </cell>
          <cell r="F6804">
            <v>1135</v>
          </cell>
        </row>
        <row r="6805">
          <cell r="A6805">
            <v>11453</v>
          </cell>
          <cell r="B6805">
            <v>45208</v>
          </cell>
          <cell r="F6805">
            <v>1135</v>
          </cell>
        </row>
        <row r="6806">
          <cell r="A6806">
            <v>11454</v>
          </cell>
          <cell r="B6806">
            <v>45208</v>
          </cell>
          <cell r="F6806">
            <v>1135</v>
          </cell>
        </row>
        <row r="6807">
          <cell r="A6807">
            <v>11455</v>
          </cell>
          <cell r="B6807">
            <v>45208</v>
          </cell>
          <cell r="F6807">
            <v>1135</v>
          </cell>
        </row>
        <row r="6808">
          <cell r="A6808">
            <v>11456</v>
          </cell>
          <cell r="B6808">
            <v>45208</v>
          </cell>
          <cell r="F6808">
            <v>1135</v>
          </cell>
        </row>
        <row r="6809">
          <cell r="A6809">
            <v>11457</v>
          </cell>
          <cell r="B6809">
            <v>45208</v>
          </cell>
          <cell r="F6809">
            <v>1135</v>
          </cell>
        </row>
        <row r="6810">
          <cell r="A6810">
            <v>11458</v>
          </cell>
          <cell r="B6810">
            <v>45208</v>
          </cell>
          <cell r="F6810">
            <v>1135</v>
          </cell>
        </row>
        <row r="6811">
          <cell r="A6811">
            <v>11459</v>
          </cell>
          <cell r="B6811">
            <v>45208</v>
          </cell>
          <cell r="F6811">
            <v>1135</v>
          </cell>
        </row>
        <row r="6812">
          <cell r="A6812">
            <v>11460</v>
          </cell>
          <cell r="B6812">
            <v>45208</v>
          </cell>
          <cell r="F6812">
            <v>1135</v>
          </cell>
        </row>
        <row r="6813">
          <cell r="A6813">
            <v>11461</v>
          </cell>
          <cell r="B6813">
            <v>45208</v>
          </cell>
          <cell r="F6813">
            <v>1135</v>
          </cell>
        </row>
        <row r="6814">
          <cell r="A6814">
            <v>11462</v>
          </cell>
          <cell r="B6814">
            <v>45208</v>
          </cell>
          <cell r="F6814">
            <v>1135</v>
          </cell>
        </row>
        <row r="6815">
          <cell r="A6815">
            <v>11463</v>
          </cell>
          <cell r="B6815">
            <v>45208</v>
          </cell>
          <cell r="F6815">
            <v>1135</v>
          </cell>
        </row>
        <row r="6816">
          <cell r="A6816">
            <v>11464</v>
          </cell>
          <cell r="B6816">
            <v>45208</v>
          </cell>
          <cell r="F6816">
            <v>1135</v>
          </cell>
        </row>
        <row r="6817">
          <cell r="A6817">
            <v>11465</v>
          </cell>
          <cell r="B6817">
            <v>45208</v>
          </cell>
          <cell r="F6817">
            <v>1135</v>
          </cell>
        </row>
        <row r="6818">
          <cell r="A6818">
            <v>11466</v>
          </cell>
          <cell r="B6818">
            <v>45208</v>
          </cell>
          <cell r="F6818">
            <v>1135</v>
          </cell>
        </row>
        <row r="6819">
          <cell r="A6819">
            <v>11467</v>
          </cell>
          <cell r="B6819">
            <v>45208</v>
          </cell>
          <cell r="F6819">
            <v>1135</v>
          </cell>
        </row>
        <row r="6820">
          <cell r="A6820">
            <v>11468</v>
          </cell>
          <cell r="B6820">
            <v>45208</v>
          </cell>
          <cell r="F6820">
            <v>1135</v>
          </cell>
        </row>
        <row r="6821">
          <cell r="A6821">
            <v>11469</v>
          </cell>
          <cell r="B6821">
            <v>45208</v>
          </cell>
          <cell r="F6821">
            <v>1135</v>
          </cell>
        </row>
        <row r="6822">
          <cell r="A6822">
            <v>11470</v>
          </cell>
          <cell r="B6822">
            <v>45208</v>
          </cell>
          <cell r="F6822">
            <v>1135</v>
          </cell>
        </row>
        <row r="6823">
          <cell r="A6823">
            <v>11471</v>
          </cell>
          <cell r="B6823">
            <v>45208</v>
          </cell>
          <cell r="F6823">
            <v>1135</v>
          </cell>
        </row>
        <row r="6824">
          <cell r="A6824">
            <v>11472</v>
          </cell>
          <cell r="B6824">
            <v>45208</v>
          </cell>
          <cell r="F6824">
            <v>1135</v>
          </cell>
        </row>
        <row r="6825">
          <cell r="A6825">
            <v>11473</v>
          </cell>
          <cell r="B6825">
            <v>45208</v>
          </cell>
          <cell r="F6825">
            <v>1135</v>
          </cell>
        </row>
        <row r="6826">
          <cell r="A6826">
            <v>11474</v>
          </cell>
          <cell r="B6826">
            <v>45208</v>
          </cell>
          <cell r="F6826">
            <v>1135</v>
          </cell>
        </row>
        <row r="6827">
          <cell r="A6827">
            <v>11475</v>
          </cell>
          <cell r="B6827">
            <v>45208</v>
          </cell>
          <cell r="F6827">
            <v>1135</v>
          </cell>
        </row>
        <row r="6828">
          <cell r="A6828">
            <v>11476</v>
          </cell>
          <cell r="B6828">
            <v>45208</v>
          </cell>
          <cell r="F6828">
            <v>1135</v>
          </cell>
        </row>
        <row r="6829">
          <cell r="A6829">
            <v>11477</v>
          </cell>
          <cell r="B6829">
            <v>45208</v>
          </cell>
          <cell r="F6829">
            <v>1135</v>
          </cell>
        </row>
        <row r="6830">
          <cell r="A6830">
            <v>11478</v>
          </cell>
          <cell r="B6830">
            <v>45208</v>
          </cell>
          <cell r="F6830">
            <v>1135</v>
          </cell>
        </row>
        <row r="6831">
          <cell r="A6831">
            <v>11479</v>
          </cell>
          <cell r="B6831">
            <v>45208</v>
          </cell>
          <cell r="F6831">
            <v>1135</v>
          </cell>
        </row>
        <row r="6832">
          <cell r="A6832">
            <v>11480</v>
          </cell>
          <cell r="B6832">
            <v>45208</v>
          </cell>
          <cell r="F6832">
            <v>1135</v>
          </cell>
        </row>
        <row r="6833">
          <cell r="A6833">
            <v>11481</v>
          </cell>
          <cell r="B6833">
            <v>45208</v>
          </cell>
          <cell r="F6833">
            <v>1135</v>
          </cell>
        </row>
        <row r="6834">
          <cell r="A6834">
            <v>11482</v>
          </cell>
          <cell r="B6834">
            <v>45208</v>
          </cell>
          <cell r="F6834">
            <v>1135</v>
          </cell>
        </row>
        <row r="6835">
          <cell r="A6835">
            <v>11483</v>
          </cell>
          <cell r="B6835">
            <v>45208</v>
          </cell>
          <cell r="F6835">
            <v>1135</v>
          </cell>
        </row>
        <row r="6836">
          <cell r="A6836">
            <v>11484</v>
          </cell>
          <cell r="B6836">
            <v>45208</v>
          </cell>
          <cell r="F6836">
            <v>1135</v>
          </cell>
        </row>
        <row r="6837">
          <cell r="A6837">
            <v>11485</v>
          </cell>
          <cell r="B6837">
            <v>45208</v>
          </cell>
          <cell r="F6837">
            <v>1135</v>
          </cell>
        </row>
        <row r="6838">
          <cell r="A6838">
            <v>11486</v>
          </cell>
          <cell r="B6838">
            <v>45208</v>
          </cell>
          <cell r="F6838">
            <v>1135</v>
          </cell>
        </row>
        <row r="6839">
          <cell r="A6839">
            <v>11487</v>
          </cell>
          <cell r="B6839">
            <v>45208</v>
          </cell>
          <cell r="F6839">
            <v>1135</v>
          </cell>
        </row>
        <row r="6840">
          <cell r="A6840">
            <v>11488</v>
          </cell>
          <cell r="B6840">
            <v>45208</v>
          </cell>
          <cell r="F6840">
            <v>1135</v>
          </cell>
        </row>
        <row r="6841">
          <cell r="A6841">
            <v>11489</v>
          </cell>
          <cell r="B6841">
            <v>45208</v>
          </cell>
          <cell r="F6841">
            <v>1135</v>
          </cell>
        </row>
        <row r="6842">
          <cell r="A6842">
            <v>11490</v>
          </cell>
          <cell r="B6842">
            <v>45208</v>
          </cell>
          <cell r="F6842">
            <v>1135</v>
          </cell>
        </row>
        <row r="6843">
          <cell r="A6843">
            <v>11491</v>
          </cell>
          <cell r="B6843">
            <v>45208</v>
          </cell>
          <cell r="F6843">
            <v>1135</v>
          </cell>
        </row>
        <row r="6844">
          <cell r="A6844">
            <v>11492</v>
          </cell>
          <cell r="B6844">
            <v>45208</v>
          </cell>
          <cell r="F6844">
            <v>1135</v>
          </cell>
        </row>
        <row r="6845">
          <cell r="A6845">
            <v>11493</v>
          </cell>
          <cell r="B6845">
            <v>45208</v>
          </cell>
          <cell r="F6845">
            <v>1135</v>
          </cell>
        </row>
        <row r="6846">
          <cell r="A6846">
            <v>11494</v>
          </cell>
          <cell r="B6846">
            <v>45208</v>
          </cell>
          <cell r="F6846">
            <v>1135</v>
          </cell>
        </row>
        <row r="6847">
          <cell r="A6847">
            <v>11495</v>
          </cell>
          <cell r="B6847">
            <v>45208</v>
          </cell>
          <cell r="F6847">
            <v>1135</v>
          </cell>
        </row>
        <row r="6848">
          <cell r="A6848">
            <v>11496</v>
          </cell>
          <cell r="B6848">
            <v>45208</v>
          </cell>
          <cell r="F6848">
            <v>1135</v>
          </cell>
        </row>
        <row r="6849">
          <cell r="A6849">
            <v>11497</v>
          </cell>
          <cell r="B6849">
            <v>45208</v>
          </cell>
          <cell r="F6849">
            <v>1135</v>
          </cell>
        </row>
        <row r="6850">
          <cell r="A6850">
            <v>11498</v>
          </cell>
          <cell r="B6850">
            <v>45208</v>
          </cell>
          <cell r="F6850">
            <v>1135</v>
          </cell>
        </row>
        <row r="6851">
          <cell r="A6851">
            <v>11499</v>
          </cell>
          <cell r="B6851">
            <v>45208</v>
          </cell>
          <cell r="F6851">
            <v>1135</v>
          </cell>
        </row>
        <row r="6852">
          <cell r="A6852">
            <v>11500</v>
          </cell>
          <cell r="B6852">
            <v>45208</v>
          </cell>
          <cell r="F6852">
            <v>1135</v>
          </cell>
        </row>
        <row r="6853">
          <cell r="A6853">
            <v>11501</v>
          </cell>
          <cell r="B6853">
            <v>45208</v>
          </cell>
          <cell r="F6853">
            <v>1135</v>
          </cell>
        </row>
        <row r="6854">
          <cell r="A6854">
            <v>11502</v>
          </cell>
          <cell r="B6854">
            <v>45208</v>
          </cell>
          <cell r="F6854">
            <v>1135</v>
          </cell>
        </row>
        <row r="6855">
          <cell r="A6855">
            <v>11503</v>
          </cell>
          <cell r="B6855">
            <v>45208</v>
          </cell>
          <cell r="F6855">
            <v>1135</v>
          </cell>
        </row>
        <row r="6856">
          <cell r="A6856">
            <v>11504</v>
          </cell>
          <cell r="B6856">
            <v>45208</v>
          </cell>
          <cell r="F6856">
            <v>1135</v>
          </cell>
        </row>
        <row r="6857">
          <cell r="A6857">
            <v>11505</v>
          </cell>
          <cell r="B6857">
            <v>45208</v>
          </cell>
          <cell r="F6857">
            <v>1135</v>
          </cell>
        </row>
        <row r="6858">
          <cell r="A6858">
            <v>11506</v>
          </cell>
          <cell r="B6858">
            <v>45208</v>
          </cell>
          <cell r="F6858">
            <v>1135</v>
          </cell>
        </row>
        <row r="6859">
          <cell r="A6859">
            <v>11507</v>
          </cell>
          <cell r="B6859">
            <v>45208</v>
          </cell>
          <cell r="F6859">
            <v>1135</v>
          </cell>
        </row>
        <row r="6860">
          <cell r="A6860">
            <v>11508</v>
          </cell>
          <cell r="B6860">
            <v>45208</v>
          </cell>
          <cell r="F6860">
            <v>1135</v>
          </cell>
        </row>
        <row r="6861">
          <cell r="A6861">
            <v>11509</v>
          </cell>
          <cell r="B6861">
            <v>45208</v>
          </cell>
          <cell r="F6861">
            <v>1135</v>
          </cell>
        </row>
        <row r="6862">
          <cell r="A6862">
            <v>11510</v>
          </cell>
          <cell r="B6862">
            <v>45208</v>
          </cell>
          <cell r="F6862">
            <v>1135</v>
          </cell>
        </row>
        <row r="6863">
          <cell r="A6863">
            <v>11511</v>
          </cell>
          <cell r="B6863">
            <v>45208</v>
          </cell>
          <cell r="F6863">
            <v>1135</v>
          </cell>
        </row>
        <row r="6864">
          <cell r="A6864">
            <v>11512</v>
          </cell>
          <cell r="B6864">
            <v>45208</v>
          </cell>
          <cell r="F6864">
            <v>1135</v>
          </cell>
        </row>
        <row r="6865">
          <cell r="A6865">
            <v>11513</v>
          </cell>
          <cell r="B6865">
            <v>45208</v>
          </cell>
          <cell r="F6865">
            <v>1135</v>
          </cell>
        </row>
        <row r="6866">
          <cell r="A6866">
            <v>11514</v>
          </cell>
          <cell r="B6866">
            <v>45208</v>
          </cell>
          <cell r="F6866">
            <v>1135</v>
          </cell>
        </row>
        <row r="6867">
          <cell r="A6867">
            <v>11515</v>
          </cell>
          <cell r="B6867">
            <v>45208</v>
          </cell>
          <cell r="F6867">
            <v>1135</v>
          </cell>
        </row>
        <row r="6868">
          <cell r="A6868">
            <v>11516</v>
          </cell>
          <cell r="B6868">
            <v>45208</v>
          </cell>
          <cell r="F6868">
            <v>1135</v>
          </cell>
        </row>
        <row r="6869">
          <cell r="A6869">
            <v>11517</v>
          </cell>
          <cell r="B6869">
            <v>45208</v>
          </cell>
          <cell r="F6869">
            <v>1135</v>
          </cell>
        </row>
        <row r="6870">
          <cell r="A6870">
            <v>11518</v>
          </cell>
          <cell r="B6870">
            <v>45208</v>
          </cell>
          <cell r="F6870">
            <v>1135</v>
          </cell>
        </row>
        <row r="6871">
          <cell r="A6871">
            <v>11519</v>
          </cell>
          <cell r="B6871">
            <v>45208</v>
          </cell>
          <cell r="F6871">
            <v>1135</v>
          </cell>
        </row>
        <row r="6872">
          <cell r="A6872">
            <v>11520</v>
          </cell>
          <cell r="B6872">
            <v>45208</v>
          </cell>
          <cell r="F6872">
            <v>1135</v>
          </cell>
        </row>
        <row r="6873">
          <cell r="A6873">
            <v>11521</v>
          </cell>
          <cell r="B6873">
            <v>45208</v>
          </cell>
          <cell r="F6873">
            <v>1135</v>
          </cell>
        </row>
        <row r="6874">
          <cell r="A6874">
            <v>11522</v>
          </cell>
          <cell r="B6874">
            <v>45208</v>
          </cell>
          <cell r="F6874">
            <v>1135</v>
          </cell>
        </row>
        <row r="6875">
          <cell r="A6875">
            <v>11523</v>
          </cell>
          <cell r="B6875">
            <v>45208</v>
          </cell>
          <cell r="F6875">
            <v>1135</v>
          </cell>
        </row>
        <row r="6876">
          <cell r="A6876">
            <v>11524</v>
          </cell>
          <cell r="B6876">
            <v>45208</v>
          </cell>
          <cell r="F6876">
            <v>1135</v>
          </cell>
        </row>
        <row r="6877">
          <cell r="A6877">
            <v>11525</v>
          </cell>
          <cell r="B6877">
            <v>45208</v>
          </cell>
          <cell r="F6877">
            <v>1135</v>
          </cell>
        </row>
        <row r="6878">
          <cell r="A6878">
            <v>11526</v>
          </cell>
          <cell r="B6878">
            <v>45208</v>
          </cell>
          <cell r="F6878">
            <v>1135</v>
          </cell>
        </row>
        <row r="6879">
          <cell r="A6879">
            <v>11527</v>
          </cell>
          <cell r="B6879">
            <v>45208</v>
          </cell>
          <cell r="F6879">
            <v>1135</v>
          </cell>
        </row>
        <row r="6880">
          <cell r="A6880">
            <v>11528</v>
          </cell>
          <cell r="B6880">
            <v>45208</v>
          </cell>
          <cell r="F6880">
            <v>1135</v>
          </cell>
        </row>
        <row r="6881">
          <cell r="A6881">
            <v>11529</v>
          </cell>
          <cell r="B6881">
            <v>45208</v>
          </cell>
          <cell r="F6881">
            <v>1135</v>
          </cell>
        </row>
        <row r="6882">
          <cell r="A6882">
            <v>11530</v>
          </cell>
          <cell r="B6882">
            <v>45208</v>
          </cell>
          <cell r="F6882">
            <v>1135</v>
          </cell>
        </row>
        <row r="6883">
          <cell r="A6883">
            <v>11531</v>
          </cell>
          <cell r="B6883">
            <v>45208</v>
          </cell>
          <cell r="F6883">
            <v>1135</v>
          </cell>
        </row>
        <row r="6884">
          <cell r="A6884">
            <v>11532</v>
          </cell>
          <cell r="B6884">
            <v>45208</v>
          </cell>
          <cell r="F6884">
            <v>1135</v>
          </cell>
        </row>
        <row r="6885">
          <cell r="A6885">
            <v>11533</v>
          </cell>
          <cell r="B6885">
            <v>45208</v>
          </cell>
          <cell r="F6885">
            <v>1135</v>
          </cell>
        </row>
        <row r="6886">
          <cell r="A6886">
            <v>11534</v>
          </cell>
          <cell r="B6886">
            <v>45208</v>
          </cell>
          <cell r="F6886">
            <v>1135</v>
          </cell>
        </row>
        <row r="6887">
          <cell r="A6887">
            <v>11535</v>
          </cell>
          <cell r="B6887">
            <v>45208</v>
          </cell>
          <cell r="F6887">
            <v>1135</v>
          </cell>
        </row>
        <row r="6888">
          <cell r="A6888">
            <v>11536</v>
          </cell>
          <cell r="B6888">
            <v>45208</v>
          </cell>
          <cell r="F6888">
            <v>1135</v>
          </cell>
        </row>
        <row r="6889">
          <cell r="A6889">
            <v>11537</v>
          </cell>
          <cell r="B6889">
            <v>45208</v>
          </cell>
          <cell r="F6889">
            <v>1135</v>
          </cell>
        </row>
        <row r="6890">
          <cell r="A6890">
            <v>11538</v>
          </cell>
          <cell r="B6890">
            <v>45208</v>
          </cell>
          <cell r="F6890">
            <v>1135</v>
          </cell>
        </row>
        <row r="6891">
          <cell r="A6891">
            <v>11539</v>
          </cell>
          <cell r="B6891">
            <v>45208</v>
          </cell>
          <cell r="F6891">
            <v>1135</v>
          </cell>
        </row>
        <row r="6892">
          <cell r="A6892">
            <v>11540</v>
          </cell>
          <cell r="B6892">
            <v>45208</v>
          </cell>
          <cell r="F6892">
            <v>1135</v>
          </cell>
        </row>
        <row r="6893">
          <cell r="A6893">
            <v>11541</v>
          </cell>
          <cell r="B6893">
            <v>45208</v>
          </cell>
          <cell r="F6893">
            <v>1135</v>
          </cell>
        </row>
        <row r="6894">
          <cell r="A6894">
            <v>11542</v>
          </cell>
          <cell r="B6894">
            <v>45208</v>
          </cell>
          <cell r="F6894">
            <v>1135</v>
          </cell>
        </row>
        <row r="6895">
          <cell r="A6895">
            <v>11543</v>
          </cell>
          <cell r="B6895">
            <v>45208</v>
          </cell>
          <cell r="F6895">
            <v>1135</v>
          </cell>
        </row>
        <row r="6896">
          <cell r="A6896">
            <v>11544</v>
          </cell>
          <cell r="B6896">
            <v>45208</v>
          </cell>
          <cell r="F6896">
            <v>1135</v>
          </cell>
        </row>
        <row r="6897">
          <cell r="A6897">
            <v>11545</v>
          </cell>
          <cell r="B6897">
            <v>45208</v>
          </cell>
          <cell r="F6897">
            <v>1135</v>
          </cell>
        </row>
        <row r="6898">
          <cell r="A6898">
            <v>11546</v>
          </cell>
          <cell r="B6898">
            <v>45208</v>
          </cell>
          <cell r="F6898">
            <v>1135</v>
          </cell>
        </row>
        <row r="6899">
          <cell r="A6899">
            <v>11547</v>
          </cell>
          <cell r="B6899">
            <v>45208</v>
          </cell>
          <cell r="F6899">
            <v>1135</v>
          </cell>
        </row>
        <row r="6900">
          <cell r="A6900">
            <v>11548</v>
          </cell>
          <cell r="B6900">
            <v>45208</v>
          </cell>
          <cell r="F6900">
            <v>1135</v>
          </cell>
        </row>
        <row r="6901">
          <cell r="A6901">
            <v>11549</v>
          </cell>
          <cell r="B6901">
            <v>45208</v>
          </cell>
          <cell r="F6901">
            <v>1135</v>
          </cell>
        </row>
        <row r="6902">
          <cell r="A6902">
            <v>11550</v>
          </cell>
          <cell r="B6902">
            <v>45208</v>
          </cell>
          <cell r="F6902">
            <v>1135</v>
          </cell>
        </row>
        <row r="6903">
          <cell r="A6903">
            <v>11551</v>
          </cell>
          <cell r="B6903">
            <v>45208</v>
          </cell>
          <cell r="F6903">
            <v>1135</v>
          </cell>
        </row>
        <row r="6904">
          <cell r="A6904">
            <v>11552</v>
          </cell>
          <cell r="B6904">
            <v>45208</v>
          </cell>
          <cell r="F6904">
            <v>1135</v>
          </cell>
        </row>
        <row r="6905">
          <cell r="A6905">
            <v>11553</v>
          </cell>
          <cell r="B6905">
            <v>45208</v>
          </cell>
          <cell r="F6905">
            <v>1135</v>
          </cell>
        </row>
        <row r="6906">
          <cell r="A6906">
            <v>11554</v>
          </cell>
          <cell r="B6906">
            <v>45208</v>
          </cell>
          <cell r="F6906">
            <v>1135</v>
          </cell>
        </row>
        <row r="6907">
          <cell r="A6907">
            <v>11555</v>
          </cell>
          <cell r="B6907">
            <v>45208</v>
          </cell>
          <cell r="F6907">
            <v>1135</v>
          </cell>
        </row>
        <row r="6908">
          <cell r="A6908">
            <v>11556</v>
          </cell>
          <cell r="B6908">
            <v>45208</v>
          </cell>
          <cell r="F6908">
            <v>1135</v>
          </cell>
        </row>
        <row r="6909">
          <cell r="A6909">
            <v>11557</v>
          </cell>
          <cell r="B6909">
            <v>45208</v>
          </cell>
          <cell r="F6909">
            <v>1135</v>
          </cell>
        </row>
        <row r="6910">
          <cell r="A6910">
            <v>11558</v>
          </cell>
          <cell r="B6910">
            <v>45208</v>
          </cell>
          <cell r="F6910">
            <v>1135</v>
          </cell>
        </row>
        <row r="6911">
          <cell r="A6911">
            <v>11559</v>
          </cell>
          <cell r="B6911">
            <v>45208</v>
          </cell>
          <cell r="F6911">
            <v>1135</v>
          </cell>
        </row>
        <row r="6912">
          <cell r="A6912">
            <v>11560</v>
          </cell>
          <cell r="B6912">
            <v>45208</v>
          </cell>
          <cell r="F6912">
            <v>1135</v>
          </cell>
        </row>
        <row r="6913">
          <cell r="A6913">
            <v>11561</v>
          </cell>
          <cell r="B6913">
            <v>45208</v>
          </cell>
          <cell r="F6913">
            <v>1135</v>
          </cell>
        </row>
        <row r="6914">
          <cell r="A6914">
            <v>11562</v>
          </cell>
          <cell r="B6914">
            <v>45208</v>
          </cell>
          <cell r="F6914">
            <v>1135</v>
          </cell>
        </row>
        <row r="6915">
          <cell r="A6915">
            <v>11563</v>
          </cell>
          <cell r="B6915">
            <v>45208</v>
          </cell>
          <cell r="F6915">
            <v>1135</v>
          </cell>
        </row>
        <row r="6916">
          <cell r="A6916">
            <v>11564</v>
          </cell>
          <cell r="B6916">
            <v>45208</v>
          </cell>
          <cell r="F6916">
            <v>1135</v>
          </cell>
        </row>
        <row r="6917">
          <cell r="A6917">
            <v>11565</v>
          </cell>
          <cell r="B6917">
            <v>45208</v>
          </cell>
          <cell r="F6917">
            <v>1135</v>
          </cell>
        </row>
        <row r="6918">
          <cell r="A6918">
            <v>11566</v>
          </cell>
          <cell r="B6918">
            <v>45208</v>
          </cell>
          <cell r="F6918">
            <v>1135</v>
          </cell>
        </row>
        <row r="6919">
          <cell r="A6919">
            <v>11567</v>
          </cell>
          <cell r="B6919">
            <v>45208</v>
          </cell>
          <cell r="F6919">
            <v>1135</v>
          </cell>
        </row>
        <row r="6920">
          <cell r="A6920">
            <v>11568</v>
          </cell>
          <cell r="B6920">
            <v>45208</v>
          </cell>
          <cell r="F6920">
            <v>1135</v>
          </cell>
        </row>
        <row r="6921">
          <cell r="A6921">
            <v>11569</v>
          </cell>
          <cell r="B6921">
            <v>45208</v>
          </cell>
          <cell r="F6921">
            <v>1135</v>
          </cell>
        </row>
        <row r="6922">
          <cell r="A6922">
            <v>11570</v>
          </cell>
          <cell r="B6922">
            <v>45208</v>
          </cell>
          <cell r="F6922">
            <v>1135</v>
          </cell>
        </row>
        <row r="6923">
          <cell r="A6923">
            <v>11571</v>
          </cell>
          <cell r="B6923">
            <v>45208</v>
          </cell>
          <cell r="F6923">
            <v>1135</v>
          </cell>
        </row>
        <row r="6924">
          <cell r="A6924">
            <v>11572</v>
          </cell>
          <cell r="B6924">
            <v>45208</v>
          </cell>
          <cell r="F6924">
            <v>1135</v>
          </cell>
        </row>
        <row r="6925">
          <cell r="A6925">
            <v>11573</v>
          </cell>
          <cell r="B6925">
            <v>45208</v>
          </cell>
          <cell r="F6925">
            <v>1135</v>
          </cell>
        </row>
        <row r="6926">
          <cell r="A6926">
            <v>11574</v>
          </cell>
          <cell r="B6926">
            <v>45208</v>
          </cell>
          <cell r="F6926">
            <v>1135</v>
          </cell>
        </row>
        <row r="6927">
          <cell r="A6927">
            <v>11575</v>
          </cell>
          <cell r="B6927">
            <v>45208</v>
          </cell>
          <cell r="F6927">
            <v>1135</v>
          </cell>
        </row>
        <row r="6928">
          <cell r="A6928">
            <v>11576</v>
          </cell>
          <cell r="B6928">
            <v>45208</v>
          </cell>
          <cell r="F6928">
            <v>1135</v>
          </cell>
        </row>
        <row r="6929">
          <cell r="A6929">
            <v>11577</v>
          </cell>
          <cell r="B6929">
            <v>45208</v>
          </cell>
          <cell r="F6929">
            <v>1135</v>
          </cell>
        </row>
        <row r="6930">
          <cell r="A6930">
            <v>11578</v>
          </cell>
          <cell r="B6930">
            <v>45208</v>
          </cell>
          <cell r="F6930">
            <v>1135</v>
          </cell>
        </row>
        <row r="6931">
          <cell r="A6931">
            <v>11579</v>
          </cell>
          <cell r="B6931">
            <v>45208</v>
          </cell>
          <cell r="F6931">
            <v>1135</v>
          </cell>
        </row>
        <row r="6932">
          <cell r="A6932">
            <v>11580</v>
          </cell>
          <cell r="B6932">
            <v>45208</v>
          </cell>
          <cell r="F6932">
            <v>1135</v>
          </cell>
        </row>
        <row r="6933">
          <cell r="A6933">
            <v>11581</v>
          </cell>
          <cell r="B6933">
            <v>45208</v>
          </cell>
          <cell r="F6933">
            <v>1135</v>
          </cell>
        </row>
        <row r="6934">
          <cell r="A6934">
            <v>11582</v>
          </cell>
          <cell r="B6934">
            <v>45208</v>
          </cell>
          <cell r="F6934">
            <v>1135</v>
          </cell>
        </row>
        <row r="6935">
          <cell r="A6935">
            <v>11583</v>
          </cell>
          <cell r="B6935">
            <v>45208</v>
          </cell>
          <cell r="F6935">
            <v>1135</v>
          </cell>
        </row>
        <row r="6936">
          <cell r="A6936">
            <v>11584</v>
          </cell>
          <cell r="B6936">
            <v>45208</v>
          </cell>
          <cell r="F6936">
            <v>1135</v>
          </cell>
        </row>
        <row r="6937">
          <cell r="A6937">
            <v>11585</v>
          </cell>
          <cell r="B6937">
            <v>45208</v>
          </cell>
          <cell r="F6937">
            <v>1135</v>
          </cell>
        </row>
        <row r="6938">
          <cell r="A6938">
            <v>11586</v>
          </cell>
          <cell r="B6938">
            <v>45208</v>
          </cell>
          <cell r="F6938">
            <v>1135</v>
          </cell>
        </row>
        <row r="6939">
          <cell r="A6939">
            <v>11587</v>
          </cell>
          <cell r="B6939">
            <v>45208</v>
          </cell>
          <cell r="F6939">
            <v>1135</v>
          </cell>
        </row>
        <row r="6940">
          <cell r="A6940">
            <v>11588</v>
          </cell>
          <cell r="B6940">
            <v>45208</v>
          </cell>
          <cell r="F6940">
            <v>1135</v>
          </cell>
        </row>
        <row r="6941">
          <cell r="A6941">
            <v>11589</v>
          </cell>
          <cell r="B6941">
            <v>45208</v>
          </cell>
          <cell r="F6941">
            <v>1135</v>
          </cell>
        </row>
        <row r="6942">
          <cell r="A6942">
            <v>11590</v>
          </cell>
          <cell r="B6942">
            <v>45208</v>
          </cell>
          <cell r="F6942">
            <v>1135</v>
          </cell>
        </row>
        <row r="6943">
          <cell r="A6943">
            <v>11591</v>
          </cell>
          <cell r="B6943">
            <v>45208</v>
          </cell>
          <cell r="F6943">
            <v>1135</v>
          </cell>
        </row>
        <row r="6944">
          <cell r="A6944">
            <v>11592</v>
          </cell>
          <cell r="B6944">
            <v>45208</v>
          </cell>
          <cell r="F6944">
            <v>1135</v>
          </cell>
        </row>
        <row r="6945">
          <cell r="A6945">
            <v>11593</v>
          </cell>
          <cell r="B6945">
            <v>45208</v>
          </cell>
          <cell r="F6945">
            <v>1135</v>
          </cell>
        </row>
        <row r="6946">
          <cell r="A6946">
            <v>11594</v>
          </cell>
          <cell r="B6946">
            <v>45208</v>
          </cell>
          <cell r="F6946">
            <v>1135</v>
          </cell>
        </row>
        <row r="6947">
          <cell r="A6947">
            <v>11595</v>
          </cell>
          <cell r="B6947">
            <v>45208</v>
          </cell>
          <cell r="F6947">
            <v>1135</v>
          </cell>
        </row>
        <row r="6948">
          <cell r="A6948">
            <v>11596</v>
          </cell>
          <cell r="B6948">
            <v>45208</v>
          </cell>
          <cell r="F6948">
            <v>1135</v>
          </cell>
        </row>
        <row r="6949">
          <cell r="A6949">
            <v>11597</v>
          </cell>
          <cell r="B6949">
            <v>45208</v>
          </cell>
          <cell r="F6949">
            <v>1135</v>
          </cell>
        </row>
        <row r="6950">
          <cell r="A6950">
            <v>11598</v>
          </cell>
          <cell r="B6950">
            <v>45208</v>
          </cell>
          <cell r="F6950">
            <v>1135</v>
          </cell>
        </row>
        <row r="6951">
          <cell r="A6951">
            <v>11599</v>
          </cell>
          <cell r="B6951">
            <v>45208</v>
          </cell>
          <cell r="F6951">
            <v>1135</v>
          </cell>
        </row>
        <row r="6952">
          <cell r="A6952">
            <v>11600</v>
          </cell>
          <cell r="B6952">
            <v>45208</v>
          </cell>
          <cell r="F6952">
            <v>1135</v>
          </cell>
        </row>
        <row r="6953">
          <cell r="A6953">
            <v>11601</v>
          </cell>
          <cell r="B6953">
            <v>45208</v>
          </cell>
          <cell r="F6953">
            <v>1135</v>
          </cell>
        </row>
        <row r="6954">
          <cell r="A6954">
            <v>11602</v>
          </cell>
          <cell r="B6954">
            <v>45208</v>
          </cell>
          <cell r="F6954">
            <v>1135</v>
          </cell>
        </row>
        <row r="6955">
          <cell r="A6955">
            <v>11603</v>
          </cell>
          <cell r="B6955">
            <v>45208</v>
          </cell>
          <cell r="F6955">
            <v>1135</v>
          </cell>
        </row>
        <row r="6956">
          <cell r="A6956">
            <v>11604</v>
          </cell>
          <cell r="B6956">
            <v>45208</v>
          </cell>
          <cell r="F6956">
            <v>1135</v>
          </cell>
        </row>
        <row r="6957">
          <cell r="A6957">
            <v>11605</v>
          </cell>
          <cell r="B6957">
            <v>45208</v>
          </cell>
          <cell r="F6957">
            <v>1135</v>
          </cell>
        </row>
        <row r="6958">
          <cell r="A6958">
            <v>11606</v>
          </cell>
          <cell r="B6958">
            <v>45208</v>
          </cell>
          <cell r="F6958">
            <v>1135</v>
          </cell>
        </row>
        <row r="6959">
          <cell r="A6959">
            <v>11607</v>
          </cell>
          <cell r="B6959">
            <v>45208</v>
          </cell>
          <cell r="F6959">
            <v>1135</v>
          </cell>
        </row>
        <row r="6960">
          <cell r="A6960">
            <v>11608</v>
          </cell>
          <cell r="B6960">
            <v>45208</v>
          </cell>
          <cell r="F6960">
            <v>1135</v>
          </cell>
        </row>
        <row r="6961">
          <cell r="A6961">
            <v>11609</v>
          </cell>
          <cell r="B6961">
            <v>45208</v>
          </cell>
          <cell r="F6961">
            <v>1135</v>
          </cell>
        </row>
        <row r="6962">
          <cell r="A6962">
            <v>11610</v>
          </cell>
          <cell r="B6962">
            <v>45208</v>
          </cell>
          <cell r="F6962">
            <v>1135</v>
          </cell>
        </row>
        <row r="6963">
          <cell r="A6963">
            <v>11611</v>
          </cell>
          <cell r="B6963">
            <v>45208</v>
          </cell>
          <cell r="F6963">
            <v>1135</v>
          </cell>
        </row>
        <row r="6964">
          <cell r="A6964">
            <v>11612</v>
          </cell>
          <cell r="B6964">
            <v>45208</v>
          </cell>
          <cell r="F6964">
            <v>1135</v>
          </cell>
        </row>
        <row r="6965">
          <cell r="A6965">
            <v>11613</v>
          </cell>
          <cell r="B6965">
            <v>45208</v>
          </cell>
          <cell r="F6965">
            <v>1135</v>
          </cell>
        </row>
        <row r="6966">
          <cell r="A6966">
            <v>11614</v>
          </cell>
          <cell r="B6966">
            <v>45208</v>
          </cell>
          <cell r="F6966">
            <v>1135</v>
          </cell>
        </row>
        <row r="6967">
          <cell r="A6967">
            <v>11615</v>
          </cell>
          <cell r="B6967">
            <v>45208</v>
          </cell>
          <cell r="F6967">
            <v>1135</v>
          </cell>
        </row>
        <row r="6968">
          <cell r="A6968">
            <v>11616</v>
          </cell>
          <cell r="B6968">
            <v>45208</v>
          </cell>
          <cell r="F6968">
            <v>1135</v>
          </cell>
        </row>
        <row r="6969">
          <cell r="A6969">
            <v>11617</v>
          </cell>
          <cell r="B6969">
            <v>45208</v>
          </cell>
          <cell r="F6969">
            <v>1135</v>
          </cell>
        </row>
        <row r="6970">
          <cell r="A6970">
            <v>11618</v>
          </cell>
          <cell r="B6970">
            <v>45208</v>
          </cell>
          <cell r="F6970">
            <v>1135</v>
          </cell>
        </row>
        <row r="6971">
          <cell r="A6971">
            <v>11619</v>
          </cell>
          <cell r="B6971">
            <v>45208</v>
          </cell>
          <cell r="F6971">
            <v>1135</v>
          </cell>
        </row>
        <row r="6972">
          <cell r="A6972">
            <v>11620</v>
          </cell>
          <cell r="B6972">
            <v>45208</v>
          </cell>
          <cell r="F6972">
            <v>1135</v>
          </cell>
        </row>
        <row r="6973">
          <cell r="A6973">
            <v>11621</v>
          </cell>
          <cell r="B6973">
            <v>45208</v>
          </cell>
          <cell r="F6973">
            <v>1135</v>
          </cell>
        </row>
        <row r="6974">
          <cell r="A6974">
            <v>11622</v>
          </cell>
          <cell r="B6974">
            <v>45208</v>
          </cell>
          <cell r="F6974">
            <v>1135</v>
          </cell>
        </row>
        <row r="6975">
          <cell r="A6975">
            <v>11623</v>
          </cell>
          <cell r="B6975">
            <v>45208</v>
          </cell>
          <cell r="F6975">
            <v>1135</v>
          </cell>
        </row>
        <row r="6976">
          <cell r="A6976">
            <v>11624</v>
          </cell>
          <cell r="B6976">
            <v>45208</v>
          </cell>
          <cell r="F6976">
            <v>1135</v>
          </cell>
        </row>
        <row r="6977">
          <cell r="A6977">
            <v>11625</v>
          </cell>
          <cell r="B6977">
            <v>45208</v>
          </cell>
          <cell r="F6977">
            <v>1135</v>
          </cell>
        </row>
        <row r="6978">
          <cell r="A6978">
            <v>11626</v>
          </cell>
          <cell r="B6978">
            <v>45208</v>
          </cell>
          <cell r="F6978">
            <v>1135</v>
          </cell>
        </row>
        <row r="6979">
          <cell r="A6979">
            <v>11627</v>
          </cell>
          <cell r="B6979">
            <v>45208</v>
          </cell>
          <cell r="F6979">
            <v>1135</v>
          </cell>
        </row>
        <row r="6980">
          <cell r="A6980">
            <v>11628</v>
          </cell>
          <cell r="B6980">
            <v>45208</v>
          </cell>
          <cell r="F6980">
            <v>1135</v>
          </cell>
        </row>
        <row r="6981">
          <cell r="A6981">
            <v>11629</v>
          </cell>
          <cell r="B6981">
            <v>45208</v>
          </cell>
          <cell r="F6981">
            <v>1135</v>
          </cell>
        </row>
        <row r="6982">
          <cell r="A6982">
            <v>11630</v>
          </cell>
          <cell r="B6982">
            <v>45208</v>
          </cell>
          <cell r="F6982">
            <v>1135</v>
          </cell>
        </row>
        <row r="6983">
          <cell r="A6983">
            <v>11631</v>
          </cell>
          <cell r="B6983">
            <v>45208</v>
          </cell>
          <cell r="F6983">
            <v>1135</v>
          </cell>
        </row>
        <row r="6984">
          <cell r="A6984">
            <v>11632</v>
          </cell>
          <cell r="B6984">
            <v>45208</v>
          </cell>
          <cell r="F6984">
            <v>1135</v>
          </cell>
        </row>
        <row r="6985">
          <cell r="A6985">
            <v>11633</v>
          </cell>
          <cell r="B6985">
            <v>45208</v>
          </cell>
          <cell r="F6985">
            <v>1135</v>
          </cell>
        </row>
        <row r="6986">
          <cell r="A6986">
            <v>11634</v>
          </cell>
          <cell r="B6986">
            <v>45208</v>
          </cell>
          <cell r="F6986">
            <v>1135</v>
          </cell>
        </row>
        <row r="6987">
          <cell r="A6987">
            <v>11635</v>
          </cell>
          <cell r="B6987">
            <v>45208</v>
          </cell>
          <cell r="F6987">
            <v>1135</v>
          </cell>
        </row>
        <row r="6988">
          <cell r="A6988">
            <v>11636</v>
          </cell>
          <cell r="B6988">
            <v>45208</v>
          </cell>
          <cell r="F6988">
            <v>1135</v>
          </cell>
        </row>
        <row r="6989">
          <cell r="A6989">
            <v>11637</v>
          </cell>
          <cell r="B6989">
            <v>45208</v>
          </cell>
          <cell r="F6989">
            <v>1135</v>
          </cell>
        </row>
        <row r="6990">
          <cell r="A6990">
            <v>11638</v>
          </cell>
          <cell r="B6990">
            <v>45208</v>
          </cell>
          <cell r="F6990">
            <v>1135</v>
          </cell>
        </row>
        <row r="6991">
          <cell r="A6991">
            <v>11639</v>
          </cell>
          <cell r="B6991">
            <v>45208</v>
          </cell>
          <cell r="F6991">
            <v>1135</v>
          </cell>
        </row>
        <row r="6992">
          <cell r="A6992">
            <v>11640</v>
          </cell>
          <cell r="B6992">
            <v>45208</v>
          </cell>
          <cell r="F6992">
            <v>1135</v>
          </cell>
        </row>
        <row r="6993">
          <cell r="A6993">
            <v>11641</v>
          </cell>
          <cell r="B6993">
            <v>45208</v>
          </cell>
          <cell r="F6993">
            <v>1135</v>
          </cell>
        </row>
        <row r="6994">
          <cell r="A6994">
            <v>11642</v>
          </cell>
          <cell r="B6994">
            <v>45208</v>
          </cell>
          <cell r="F6994">
            <v>1135</v>
          </cell>
        </row>
        <row r="6995">
          <cell r="A6995">
            <v>11643</v>
          </cell>
          <cell r="B6995">
            <v>45208</v>
          </cell>
          <cell r="F6995">
            <v>1135</v>
          </cell>
        </row>
        <row r="6996">
          <cell r="A6996">
            <v>11644</v>
          </cell>
          <cell r="B6996">
            <v>45208</v>
          </cell>
          <cell r="F6996">
            <v>1135</v>
          </cell>
        </row>
        <row r="6997">
          <cell r="A6997">
            <v>11645</v>
          </cell>
          <cell r="B6997">
            <v>45208</v>
          </cell>
          <cell r="F6997">
            <v>1135</v>
          </cell>
        </row>
        <row r="6998">
          <cell r="A6998">
            <v>11646</v>
          </cell>
          <cell r="B6998">
            <v>45208</v>
          </cell>
          <cell r="F6998">
            <v>1135</v>
          </cell>
        </row>
        <row r="6999">
          <cell r="A6999">
            <v>11647</v>
          </cell>
          <cell r="B6999">
            <v>45208</v>
          </cell>
          <cell r="F6999">
            <v>1135</v>
          </cell>
        </row>
        <row r="7000">
          <cell r="A7000">
            <v>11648</v>
          </cell>
          <cell r="B7000">
            <v>45208</v>
          </cell>
          <cell r="F7000">
            <v>1135</v>
          </cell>
        </row>
        <row r="7001">
          <cell r="A7001">
            <v>11649</v>
          </cell>
          <cell r="B7001">
            <v>45208</v>
          </cell>
          <cell r="F7001">
            <v>1135</v>
          </cell>
        </row>
        <row r="7002">
          <cell r="A7002">
            <v>11650</v>
          </cell>
          <cell r="B7002">
            <v>45208</v>
          </cell>
          <cell r="F7002">
            <v>1135</v>
          </cell>
        </row>
        <row r="7003">
          <cell r="A7003">
            <v>11651</v>
          </cell>
          <cell r="B7003">
            <v>45208</v>
          </cell>
          <cell r="F7003">
            <v>1135</v>
          </cell>
        </row>
        <row r="7004">
          <cell r="A7004">
            <v>11652</v>
          </cell>
          <cell r="B7004">
            <v>45208</v>
          </cell>
          <cell r="F7004">
            <v>1135</v>
          </cell>
        </row>
        <row r="7005">
          <cell r="A7005">
            <v>11653</v>
          </cell>
          <cell r="B7005">
            <v>45208</v>
          </cell>
          <cell r="F7005">
            <v>1135</v>
          </cell>
        </row>
        <row r="7006">
          <cell r="A7006">
            <v>11654</v>
          </cell>
          <cell r="B7006">
            <v>45208</v>
          </cell>
          <cell r="F7006">
            <v>1135</v>
          </cell>
        </row>
        <row r="7007">
          <cell r="A7007">
            <v>11655</v>
          </cell>
          <cell r="B7007">
            <v>45208</v>
          </cell>
          <cell r="F7007">
            <v>1135</v>
          </cell>
        </row>
        <row r="7008">
          <cell r="A7008">
            <v>11656</v>
          </cell>
          <cell r="B7008">
            <v>45208</v>
          </cell>
          <cell r="F7008">
            <v>1135</v>
          </cell>
        </row>
        <row r="7009">
          <cell r="A7009">
            <v>11657</v>
          </cell>
          <cell r="B7009">
            <v>45208</v>
          </cell>
          <cell r="F7009">
            <v>1135</v>
          </cell>
        </row>
        <row r="7010">
          <cell r="A7010">
            <v>11658</v>
          </cell>
          <cell r="B7010">
            <v>45208</v>
          </cell>
          <cell r="F7010">
            <v>1135</v>
          </cell>
        </row>
        <row r="7011">
          <cell r="A7011">
            <v>11659</v>
          </cell>
          <cell r="B7011">
            <v>45208</v>
          </cell>
          <cell r="F7011">
            <v>1135</v>
          </cell>
        </row>
        <row r="7012">
          <cell r="A7012">
            <v>11660</v>
          </cell>
          <cell r="B7012">
            <v>45208</v>
          </cell>
          <cell r="F7012">
            <v>1135</v>
          </cell>
        </row>
        <row r="7013">
          <cell r="A7013">
            <v>11661</v>
          </cell>
          <cell r="B7013">
            <v>45208</v>
          </cell>
          <cell r="F7013">
            <v>1135</v>
          </cell>
        </row>
        <row r="7014">
          <cell r="A7014">
            <v>11662</v>
          </cell>
          <cell r="B7014">
            <v>45208</v>
          </cell>
          <cell r="F7014">
            <v>1135</v>
          </cell>
        </row>
        <row r="7015">
          <cell r="A7015">
            <v>11663</v>
          </cell>
          <cell r="B7015">
            <v>45208</v>
          </cell>
          <cell r="F7015">
            <v>1135</v>
          </cell>
        </row>
        <row r="7016">
          <cell r="A7016">
            <v>11664</v>
          </cell>
          <cell r="B7016">
            <v>45208</v>
          </cell>
          <cell r="F7016">
            <v>1135</v>
          </cell>
        </row>
        <row r="7017">
          <cell r="A7017">
            <v>11665</v>
          </cell>
          <cell r="B7017">
            <v>45208</v>
          </cell>
          <cell r="F7017">
            <v>1135</v>
          </cell>
        </row>
        <row r="7018">
          <cell r="A7018">
            <v>11666</v>
          </cell>
          <cell r="B7018">
            <v>45208</v>
          </cell>
          <cell r="F7018">
            <v>1135</v>
          </cell>
        </row>
        <row r="7019">
          <cell r="A7019">
            <v>11667</v>
          </cell>
          <cell r="B7019">
            <v>45208</v>
          </cell>
          <cell r="F7019">
            <v>1135</v>
          </cell>
        </row>
        <row r="7020">
          <cell r="A7020">
            <v>11668</v>
          </cell>
          <cell r="B7020">
            <v>45208</v>
          </cell>
          <cell r="F7020">
            <v>1135</v>
          </cell>
        </row>
        <row r="7021">
          <cell r="A7021">
            <v>11669</v>
          </cell>
          <cell r="B7021">
            <v>45208</v>
          </cell>
          <cell r="F7021">
            <v>1135</v>
          </cell>
        </row>
        <row r="7022">
          <cell r="A7022">
            <v>11670</v>
          </cell>
          <cell r="B7022">
            <v>45208</v>
          </cell>
          <cell r="F7022">
            <v>1135</v>
          </cell>
        </row>
        <row r="7023">
          <cell r="A7023">
            <v>11671</v>
          </cell>
          <cell r="B7023">
            <v>45208</v>
          </cell>
          <cell r="F7023">
            <v>1135</v>
          </cell>
        </row>
        <row r="7024">
          <cell r="A7024">
            <v>11672</v>
          </cell>
          <cell r="B7024">
            <v>45208</v>
          </cell>
          <cell r="F7024">
            <v>1135</v>
          </cell>
        </row>
        <row r="7025">
          <cell r="A7025">
            <v>11673</v>
          </cell>
          <cell r="B7025">
            <v>45208</v>
          </cell>
          <cell r="F7025">
            <v>1135</v>
          </cell>
        </row>
        <row r="7026">
          <cell r="A7026">
            <v>11674</v>
          </cell>
          <cell r="B7026">
            <v>45208</v>
          </cell>
          <cell r="F7026">
            <v>1135</v>
          </cell>
        </row>
        <row r="7027">
          <cell r="A7027">
            <v>11675</v>
          </cell>
          <cell r="B7027">
            <v>45208</v>
          </cell>
          <cell r="F7027">
            <v>1135</v>
          </cell>
        </row>
        <row r="7028">
          <cell r="A7028">
            <v>11676</v>
          </cell>
          <cell r="B7028">
            <v>45208</v>
          </cell>
          <cell r="F7028">
            <v>1135</v>
          </cell>
        </row>
        <row r="7029">
          <cell r="A7029">
            <v>11677</v>
          </cell>
          <cell r="B7029">
            <v>45208</v>
          </cell>
          <cell r="F7029">
            <v>1135</v>
          </cell>
        </row>
        <row r="7030">
          <cell r="A7030">
            <v>11678</v>
          </cell>
          <cell r="B7030">
            <v>45208</v>
          </cell>
          <cell r="F7030">
            <v>1135</v>
          </cell>
        </row>
        <row r="7031">
          <cell r="A7031">
            <v>11679</v>
          </cell>
          <cell r="B7031">
            <v>45208</v>
          </cell>
          <cell r="F7031">
            <v>1135</v>
          </cell>
        </row>
        <row r="7032">
          <cell r="A7032">
            <v>11680</v>
          </cell>
          <cell r="B7032">
            <v>45208</v>
          </cell>
          <cell r="F7032">
            <v>1135</v>
          </cell>
        </row>
        <row r="7033">
          <cell r="A7033">
            <v>11681</v>
          </cell>
          <cell r="B7033">
            <v>45208</v>
          </cell>
          <cell r="F7033">
            <v>1135</v>
          </cell>
        </row>
        <row r="7034">
          <cell r="A7034">
            <v>11682</v>
          </cell>
          <cell r="B7034">
            <v>45208</v>
          </cell>
          <cell r="F7034">
            <v>1135</v>
          </cell>
        </row>
        <row r="7035">
          <cell r="A7035">
            <v>11683</v>
          </cell>
          <cell r="B7035">
            <v>45208</v>
          </cell>
          <cell r="F7035">
            <v>1135</v>
          </cell>
        </row>
        <row r="7036">
          <cell r="A7036">
            <v>11684</v>
          </cell>
          <cell r="B7036">
            <v>45208</v>
          </cell>
          <cell r="F7036">
            <v>1135</v>
          </cell>
        </row>
        <row r="7037">
          <cell r="A7037">
            <v>11685</v>
          </cell>
          <cell r="B7037">
            <v>45208</v>
          </cell>
          <cell r="F7037">
            <v>1135</v>
          </cell>
        </row>
        <row r="7038">
          <cell r="A7038">
            <v>11686</v>
          </cell>
          <cell r="B7038">
            <v>45208</v>
          </cell>
          <cell r="F7038">
            <v>1135</v>
          </cell>
        </row>
        <row r="7039">
          <cell r="A7039">
            <v>11687</v>
          </cell>
          <cell r="B7039">
            <v>45208</v>
          </cell>
          <cell r="F7039">
            <v>1135</v>
          </cell>
        </row>
        <row r="7040">
          <cell r="A7040">
            <v>11688</v>
          </cell>
          <cell r="B7040">
            <v>45208</v>
          </cell>
          <cell r="F7040">
            <v>1135</v>
          </cell>
        </row>
        <row r="7041">
          <cell r="A7041">
            <v>11689</v>
          </cell>
          <cell r="B7041">
            <v>45208</v>
          </cell>
          <cell r="F7041">
            <v>1135</v>
          </cell>
        </row>
        <row r="7042">
          <cell r="A7042">
            <v>11690</v>
          </cell>
          <cell r="B7042">
            <v>45208</v>
          </cell>
          <cell r="F7042">
            <v>1135</v>
          </cell>
        </row>
        <row r="7043">
          <cell r="A7043">
            <v>11691</v>
          </cell>
          <cell r="B7043">
            <v>45208</v>
          </cell>
          <cell r="F7043">
            <v>1135</v>
          </cell>
        </row>
        <row r="7044">
          <cell r="A7044">
            <v>11692</v>
          </cell>
          <cell r="B7044">
            <v>45208</v>
          </cell>
          <cell r="F7044">
            <v>1135</v>
          </cell>
        </row>
        <row r="7045">
          <cell r="A7045">
            <v>11693</v>
          </cell>
          <cell r="B7045">
            <v>45208</v>
          </cell>
          <cell r="F7045">
            <v>1135</v>
          </cell>
        </row>
        <row r="7046">
          <cell r="A7046">
            <v>11694</v>
          </cell>
          <cell r="B7046">
            <v>45208</v>
          </cell>
          <cell r="F7046">
            <v>1135</v>
          </cell>
        </row>
        <row r="7047">
          <cell r="A7047">
            <v>11695</v>
          </cell>
          <cell r="B7047">
            <v>45208</v>
          </cell>
          <cell r="F7047">
            <v>1135</v>
          </cell>
        </row>
        <row r="7048">
          <cell r="A7048">
            <v>11696</v>
          </cell>
          <cell r="B7048">
            <v>45208</v>
          </cell>
          <cell r="F7048">
            <v>1135</v>
          </cell>
        </row>
        <row r="7049">
          <cell r="A7049">
            <v>11697</v>
          </cell>
          <cell r="B7049">
            <v>45208</v>
          </cell>
          <cell r="F7049">
            <v>1135</v>
          </cell>
        </row>
        <row r="7050">
          <cell r="A7050">
            <v>11698</v>
          </cell>
          <cell r="B7050">
            <v>45208</v>
          </cell>
          <cell r="F7050">
            <v>1135</v>
          </cell>
        </row>
        <row r="7051">
          <cell r="A7051">
            <v>11699</v>
          </cell>
          <cell r="B7051">
            <v>45208</v>
          </cell>
          <cell r="F7051">
            <v>1135</v>
          </cell>
        </row>
        <row r="7052">
          <cell r="A7052">
            <v>11700</v>
          </cell>
          <cell r="B7052">
            <v>45208</v>
          </cell>
          <cell r="F7052">
            <v>1135</v>
          </cell>
        </row>
        <row r="7053">
          <cell r="A7053">
            <v>11701</v>
          </cell>
          <cell r="B7053">
            <v>45208</v>
          </cell>
          <cell r="F7053">
            <v>1135</v>
          </cell>
        </row>
        <row r="7054">
          <cell r="A7054">
            <v>11702</v>
          </cell>
          <cell r="B7054">
            <v>45208</v>
          </cell>
          <cell r="F7054">
            <v>1135</v>
          </cell>
        </row>
        <row r="7055">
          <cell r="A7055">
            <v>11703</v>
          </cell>
          <cell r="B7055">
            <v>45208</v>
          </cell>
          <cell r="F7055">
            <v>1135</v>
          </cell>
        </row>
        <row r="7056">
          <cell r="A7056">
            <v>11704</v>
          </cell>
          <cell r="B7056">
            <v>45208</v>
          </cell>
          <cell r="F7056">
            <v>1135</v>
          </cell>
        </row>
        <row r="7057">
          <cell r="A7057">
            <v>11705</v>
          </cell>
          <cell r="B7057">
            <v>45208</v>
          </cell>
          <cell r="F7057">
            <v>1135</v>
          </cell>
        </row>
        <row r="7058">
          <cell r="A7058">
            <v>11706</v>
          </cell>
          <cell r="B7058">
            <v>45208</v>
          </cell>
          <cell r="F7058">
            <v>1135</v>
          </cell>
        </row>
        <row r="7059">
          <cell r="A7059">
            <v>11707</v>
          </cell>
          <cell r="B7059">
            <v>45208</v>
          </cell>
          <cell r="F7059">
            <v>1135</v>
          </cell>
        </row>
        <row r="7060">
          <cell r="A7060">
            <v>11708</v>
          </cell>
          <cell r="B7060">
            <v>45208</v>
          </cell>
          <cell r="F7060">
            <v>1135</v>
          </cell>
        </row>
        <row r="7061">
          <cell r="A7061">
            <v>11709</v>
          </cell>
          <cell r="B7061">
            <v>45208</v>
          </cell>
          <cell r="F7061">
            <v>1135</v>
          </cell>
        </row>
        <row r="7062">
          <cell r="A7062">
            <v>11710</v>
          </cell>
          <cell r="B7062">
            <v>45208</v>
          </cell>
          <cell r="F7062">
            <v>1135</v>
          </cell>
        </row>
        <row r="7063">
          <cell r="A7063">
            <v>11711</v>
          </cell>
          <cell r="B7063">
            <v>45208</v>
          </cell>
          <cell r="F7063">
            <v>1135</v>
          </cell>
        </row>
        <row r="7064">
          <cell r="A7064">
            <v>11712</v>
          </cell>
          <cell r="B7064">
            <v>45208</v>
          </cell>
          <cell r="F7064">
            <v>1135</v>
          </cell>
        </row>
        <row r="7065">
          <cell r="A7065">
            <v>11713</v>
          </cell>
          <cell r="B7065">
            <v>45208</v>
          </cell>
          <cell r="F7065">
            <v>1135</v>
          </cell>
        </row>
        <row r="7066">
          <cell r="A7066">
            <v>11714</v>
          </cell>
          <cell r="B7066">
            <v>45208</v>
          </cell>
          <cell r="F7066">
            <v>1135</v>
          </cell>
        </row>
        <row r="7067">
          <cell r="A7067">
            <v>11715</v>
          </cell>
          <cell r="B7067">
            <v>45208</v>
          </cell>
          <cell r="F7067">
            <v>1135</v>
          </cell>
        </row>
        <row r="7068">
          <cell r="A7068">
            <v>11716</v>
          </cell>
          <cell r="B7068">
            <v>45208</v>
          </cell>
          <cell r="F7068">
            <v>1135</v>
          </cell>
        </row>
        <row r="7069">
          <cell r="A7069">
            <v>11717</v>
          </cell>
          <cell r="B7069">
            <v>45208</v>
          </cell>
          <cell r="F7069">
            <v>1135</v>
          </cell>
        </row>
        <row r="7070">
          <cell r="A7070">
            <v>11718</v>
          </cell>
          <cell r="B7070">
            <v>45208</v>
          </cell>
          <cell r="F7070">
            <v>1135</v>
          </cell>
        </row>
        <row r="7071">
          <cell r="A7071">
            <v>11719</v>
          </cell>
          <cell r="B7071">
            <v>45208</v>
          </cell>
          <cell r="F7071">
            <v>1135</v>
          </cell>
        </row>
        <row r="7072">
          <cell r="A7072">
            <v>11720</v>
          </cell>
          <cell r="B7072">
            <v>45208</v>
          </cell>
          <cell r="F7072">
            <v>1135</v>
          </cell>
        </row>
        <row r="7073">
          <cell r="A7073">
            <v>11721</v>
          </cell>
          <cell r="B7073">
            <v>45208</v>
          </cell>
          <cell r="F7073">
            <v>1135</v>
          </cell>
        </row>
        <row r="7074">
          <cell r="A7074">
            <v>11722</v>
          </cell>
          <cell r="B7074">
            <v>45208</v>
          </cell>
          <cell r="F7074">
            <v>1135</v>
          </cell>
        </row>
        <row r="7075">
          <cell r="A7075">
            <v>11723</v>
          </cell>
          <cell r="B7075">
            <v>45208</v>
          </cell>
          <cell r="F7075">
            <v>1135</v>
          </cell>
        </row>
        <row r="7076">
          <cell r="A7076">
            <v>11724</v>
          </cell>
          <cell r="B7076">
            <v>45208</v>
          </cell>
          <cell r="F7076">
            <v>1135</v>
          </cell>
        </row>
        <row r="7077">
          <cell r="A7077">
            <v>11725</v>
          </cell>
          <cell r="B7077">
            <v>45208</v>
          </cell>
          <cell r="F7077">
            <v>1135</v>
          </cell>
        </row>
        <row r="7078">
          <cell r="A7078">
            <v>11726</v>
          </cell>
          <cell r="B7078">
            <v>45208</v>
          </cell>
          <cell r="F7078">
            <v>1135</v>
          </cell>
        </row>
        <row r="7079">
          <cell r="A7079">
            <v>11727</v>
          </cell>
          <cell r="B7079">
            <v>45208</v>
          </cell>
          <cell r="F7079">
            <v>1135</v>
          </cell>
        </row>
        <row r="7080">
          <cell r="A7080">
            <v>11728</v>
          </cell>
          <cell r="B7080">
            <v>45208</v>
          </cell>
          <cell r="F7080">
            <v>1135</v>
          </cell>
        </row>
        <row r="7081">
          <cell r="A7081">
            <v>11729</v>
          </cell>
          <cell r="B7081">
            <v>45208</v>
          </cell>
          <cell r="F7081">
            <v>1135</v>
          </cell>
        </row>
        <row r="7082">
          <cell r="A7082">
            <v>11730</v>
          </cell>
          <cell r="B7082">
            <v>45208</v>
          </cell>
          <cell r="F7082">
            <v>1135</v>
          </cell>
        </row>
        <row r="7083">
          <cell r="A7083">
            <v>11731</v>
          </cell>
          <cell r="B7083">
            <v>45208</v>
          </cell>
          <cell r="F7083">
            <v>1135</v>
          </cell>
        </row>
        <row r="7084">
          <cell r="A7084">
            <v>11732</v>
          </cell>
          <cell r="B7084">
            <v>45208</v>
          </cell>
          <cell r="F7084">
            <v>1135</v>
          </cell>
        </row>
        <row r="7085">
          <cell r="A7085">
            <v>11733</v>
          </cell>
          <cell r="B7085">
            <v>45208</v>
          </cell>
          <cell r="F7085">
            <v>1135</v>
          </cell>
        </row>
        <row r="7086">
          <cell r="A7086">
            <v>11734</v>
          </cell>
          <cell r="B7086">
            <v>45208</v>
          </cell>
          <cell r="F7086">
            <v>1135</v>
          </cell>
        </row>
        <row r="7087">
          <cell r="A7087">
            <v>11735</v>
          </cell>
          <cell r="B7087">
            <v>45208</v>
          </cell>
          <cell r="F7087">
            <v>1135</v>
          </cell>
        </row>
        <row r="7088">
          <cell r="A7088">
            <v>11736</v>
          </cell>
          <cell r="B7088">
            <v>45208</v>
          </cell>
          <cell r="F7088">
            <v>1135</v>
          </cell>
        </row>
        <row r="7089">
          <cell r="A7089">
            <v>11737</v>
          </cell>
          <cell r="B7089">
            <v>45208</v>
          </cell>
          <cell r="F7089">
            <v>1135</v>
          </cell>
        </row>
        <row r="7090">
          <cell r="A7090">
            <v>11738</v>
          </cell>
          <cell r="B7090">
            <v>45208</v>
          </cell>
          <cell r="F7090">
            <v>1135</v>
          </cell>
        </row>
        <row r="7091">
          <cell r="A7091">
            <v>11739</v>
          </cell>
          <cell r="B7091">
            <v>45208</v>
          </cell>
          <cell r="F7091">
            <v>1135</v>
          </cell>
        </row>
        <row r="7092">
          <cell r="A7092">
            <v>11740</v>
          </cell>
          <cell r="B7092">
            <v>45208</v>
          </cell>
          <cell r="F7092">
            <v>1135</v>
          </cell>
        </row>
        <row r="7093">
          <cell r="A7093">
            <v>11741</v>
          </cell>
          <cell r="B7093">
            <v>45208</v>
          </cell>
          <cell r="F7093">
            <v>1135</v>
          </cell>
        </row>
        <row r="7094">
          <cell r="A7094">
            <v>11742</v>
          </cell>
          <cell r="B7094">
            <v>45208</v>
          </cell>
          <cell r="F7094">
            <v>1135</v>
          </cell>
        </row>
        <row r="7095">
          <cell r="A7095">
            <v>11743</v>
          </cell>
          <cell r="B7095">
            <v>45208</v>
          </cell>
          <cell r="F7095">
            <v>1135</v>
          </cell>
        </row>
        <row r="7096">
          <cell r="A7096">
            <v>11744</v>
          </cell>
          <cell r="B7096">
            <v>45208</v>
          </cell>
          <cell r="F7096">
            <v>1135</v>
          </cell>
        </row>
        <row r="7097">
          <cell r="A7097">
            <v>11745</v>
          </cell>
          <cell r="B7097">
            <v>45208</v>
          </cell>
          <cell r="F7097">
            <v>1135</v>
          </cell>
        </row>
        <row r="7098">
          <cell r="A7098">
            <v>11746</v>
          </cell>
          <cell r="B7098">
            <v>45208</v>
          </cell>
          <cell r="F7098">
            <v>1135</v>
          </cell>
        </row>
        <row r="7099">
          <cell r="A7099">
            <v>11747</v>
          </cell>
          <cell r="B7099">
            <v>45208</v>
          </cell>
          <cell r="F7099">
            <v>1135</v>
          </cell>
        </row>
        <row r="7100">
          <cell r="A7100">
            <v>11748</v>
          </cell>
          <cell r="B7100">
            <v>45208</v>
          </cell>
          <cell r="F7100">
            <v>1135</v>
          </cell>
        </row>
        <row r="7101">
          <cell r="A7101">
            <v>11749</v>
          </cell>
          <cell r="B7101">
            <v>45208</v>
          </cell>
          <cell r="F7101">
            <v>1135</v>
          </cell>
        </row>
        <row r="7102">
          <cell r="A7102">
            <v>11750</v>
          </cell>
          <cell r="B7102">
            <v>45208</v>
          </cell>
          <cell r="F7102">
            <v>1135</v>
          </cell>
        </row>
        <row r="7103">
          <cell r="A7103">
            <v>11751</v>
          </cell>
          <cell r="B7103">
            <v>45208</v>
          </cell>
          <cell r="F7103">
            <v>1135</v>
          </cell>
        </row>
        <row r="7104">
          <cell r="A7104">
            <v>11752</v>
          </cell>
          <cell r="B7104">
            <v>45208</v>
          </cell>
          <cell r="F7104">
            <v>1135</v>
          </cell>
        </row>
        <row r="7105">
          <cell r="A7105">
            <v>11753</v>
          </cell>
          <cell r="B7105">
            <v>45208</v>
          </cell>
          <cell r="F7105">
            <v>1135</v>
          </cell>
        </row>
        <row r="7106">
          <cell r="A7106">
            <v>11754</v>
          </cell>
          <cell r="B7106">
            <v>45208</v>
          </cell>
          <cell r="F7106">
            <v>1135</v>
          </cell>
        </row>
        <row r="7107">
          <cell r="A7107">
            <v>11755</v>
          </cell>
          <cell r="B7107">
            <v>45208</v>
          </cell>
          <cell r="F7107">
            <v>1135</v>
          </cell>
        </row>
        <row r="7108">
          <cell r="A7108">
            <v>11907</v>
          </cell>
          <cell r="B7108">
            <v>45222</v>
          </cell>
          <cell r="F7108">
            <v>1136</v>
          </cell>
        </row>
        <row r="7109">
          <cell r="A7109">
            <v>11908</v>
          </cell>
          <cell r="B7109">
            <v>45222</v>
          </cell>
          <cell r="F7109">
            <v>1136</v>
          </cell>
        </row>
        <row r="7110">
          <cell r="A7110">
            <v>11909</v>
          </cell>
          <cell r="B7110">
            <v>45222</v>
          </cell>
          <cell r="F7110">
            <v>1136</v>
          </cell>
        </row>
        <row r="7111">
          <cell r="A7111">
            <v>11910</v>
          </cell>
          <cell r="B7111">
            <v>45222</v>
          </cell>
          <cell r="F7111">
            <v>1136</v>
          </cell>
        </row>
        <row r="7112">
          <cell r="A7112">
            <v>11911</v>
          </cell>
          <cell r="B7112">
            <v>45222</v>
          </cell>
          <cell r="F7112">
            <v>1136</v>
          </cell>
        </row>
        <row r="7113">
          <cell r="A7113">
            <v>11912</v>
          </cell>
          <cell r="B7113">
            <v>45222</v>
          </cell>
          <cell r="F7113">
            <v>1136</v>
          </cell>
        </row>
        <row r="7114">
          <cell r="A7114">
            <v>11913</v>
          </cell>
          <cell r="B7114">
            <v>45222</v>
          </cell>
          <cell r="F7114">
            <v>1136</v>
          </cell>
        </row>
        <row r="7115">
          <cell r="A7115">
            <v>11914</v>
          </cell>
          <cell r="B7115">
            <v>45222</v>
          </cell>
          <cell r="F7115">
            <v>1136</v>
          </cell>
        </row>
        <row r="7116">
          <cell r="A7116">
            <v>11915</v>
          </cell>
          <cell r="B7116">
            <v>45222</v>
          </cell>
          <cell r="F7116">
            <v>1136</v>
          </cell>
        </row>
        <row r="7117">
          <cell r="A7117">
            <v>11916</v>
          </cell>
          <cell r="B7117">
            <v>45222</v>
          </cell>
          <cell r="F7117">
            <v>1136</v>
          </cell>
        </row>
        <row r="7118">
          <cell r="A7118">
            <v>11917</v>
          </cell>
          <cell r="B7118">
            <v>45222</v>
          </cell>
          <cell r="F7118">
            <v>1136</v>
          </cell>
        </row>
        <row r="7119">
          <cell r="A7119">
            <v>11918</v>
          </cell>
          <cell r="B7119">
            <v>45222</v>
          </cell>
          <cell r="F7119">
            <v>1136</v>
          </cell>
        </row>
        <row r="7120">
          <cell r="A7120">
            <v>11919</v>
          </cell>
          <cell r="B7120">
            <v>45222</v>
          </cell>
          <cell r="F7120">
            <v>1136</v>
          </cell>
        </row>
        <row r="7121">
          <cell r="A7121">
            <v>11920</v>
          </cell>
          <cell r="B7121">
            <v>45222</v>
          </cell>
          <cell r="F7121">
            <v>1136</v>
          </cell>
        </row>
        <row r="7122">
          <cell r="A7122">
            <v>11921</v>
          </cell>
          <cell r="B7122">
            <v>45222</v>
          </cell>
          <cell r="F7122">
            <v>1136</v>
          </cell>
        </row>
        <row r="7123">
          <cell r="A7123">
            <v>11922</v>
          </cell>
          <cell r="B7123">
            <v>45222</v>
          </cell>
          <cell r="F7123">
            <v>1136</v>
          </cell>
        </row>
        <row r="7124">
          <cell r="A7124">
            <v>11923</v>
          </cell>
          <cell r="B7124">
            <v>45222</v>
          </cell>
          <cell r="F7124">
            <v>1136</v>
          </cell>
        </row>
        <row r="7125">
          <cell r="A7125">
            <v>11924</v>
          </cell>
          <cell r="B7125">
            <v>45222</v>
          </cell>
          <cell r="F7125">
            <v>1136</v>
          </cell>
        </row>
        <row r="7126">
          <cell r="A7126">
            <v>11925</v>
          </cell>
          <cell r="B7126">
            <v>45222</v>
          </cell>
          <cell r="F7126">
            <v>1136</v>
          </cell>
        </row>
        <row r="7127">
          <cell r="A7127">
            <v>11926</v>
          </cell>
          <cell r="B7127">
            <v>45222</v>
          </cell>
          <cell r="F7127">
            <v>1136</v>
          </cell>
        </row>
        <row r="7128">
          <cell r="A7128">
            <v>11927</v>
          </cell>
          <cell r="B7128">
            <v>45222</v>
          </cell>
          <cell r="F7128">
            <v>1136</v>
          </cell>
        </row>
        <row r="7129">
          <cell r="A7129">
            <v>11928</v>
          </cell>
          <cell r="B7129">
            <v>45222</v>
          </cell>
          <cell r="F7129">
            <v>1136</v>
          </cell>
        </row>
        <row r="7130">
          <cell r="A7130">
            <v>11929</v>
          </cell>
          <cell r="B7130">
            <v>45222</v>
          </cell>
          <cell r="F7130">
            <v>1136</v>
          </cell>
        </row>
        <row r="7131">
          <cell r="A7131">
            <v>11930</v>
          </cell>
          <cell r="B7131">
            <v>45222</v>
          </cell>
          <cell r="F7131">
            <v>1136</v>
          </cell>
        </row>
        <row r="7132">
          <cell r="A7132">
            <v>11931</v>
          </cell>
          <cell r="B7132">
            <v>45222</v>
          </cell>
          <cell r="F7132">
            <v>1136</v>
          </cell>
        </row>
        <row r="7133">
          <cell r="A7133">
            <v>11932</v>
          </cell>
          <cell r="B7133">
            <v>45222</v>
          </cell>
          <cell r="F7133">
            <v>1136</v>
          </cell>
        </row>
        <row r="7134">
          <cell r="A7134">
            <v>11933</v>
          </cell>
          <cell r="B7134">
            <v>45222</v>
          </cell>
          <cell r="F7134">
            <v>1136</v>
          </cell>
        </row>
        <row r="7135">
          <cell r="A7135">
            <v>11934</v>
          </cell>
          <cell r="B7135">
            <v>45222</v>
          </cell>
          <cell r="F7135">
            <v>1136</v>
          </cell>
        </row>
        <row r="7136">
          <cell r="A7136">
            <v>11935</v>
          </cell>
          <cell r="B7136">
            <v>45222</v>
          </cell>
          <cell r="F7136">
            <v>1136</v>
          </cell>
        </row>
        <row r="7137">
          <cell r="A7137">
            <v>11936</v>
          </cell>
          <cell r="B7137">
            <v>45222</v>
          </cell>
          <cell r="F7137">
            <v>1136</v>
          </cell>
        </row>
        <row r="7138">
          <cell r="A7138">
            <v>11937</v>
          </cell>
          <cell r="B7138">
            <v>45222</v>
          </cell>
          <cell r="F7138">
            <v>1136</v>
          </cell>
        </row>
        <row r="7139">
          <cell r="A7139">
            <v>11938</v>
          </cell>
          <cell r="B7139">
            <v>45222</v>
          </cell>
          <cell r="F7139">
            <v>1136</v>
          </cell>
        </row>
        <row r="7140">
          <cell r="A7140">
            <v>11939</v>
          </cell>
          <cell r="B7140">
            <v>45222</v>
          </cell>
          <cell r="F7140">
            <v>1136</v>
          </cell>
        </row>
        <row r="7141">
          <cell r="A7141">
            <v>11940</v>
          </cell>
          <cell r="B7141">
            <v>45222</v>
          </cell>
          <cell r="F7141">
            <v>1136</v>
          </cell>
        </row>
        <row r="7142">
          <cell r="A7142">
            <v>11941</v>
          </cell>
          <cell r="B7142">
            <v>45222</v>
          </cell>
          <cell r="F7142">
            <v>1136</v>
          </cell>
        </row>
        <row r="7143">
          <cell r="A7143">
            <v>11942</v>
          </cell>
          <cell r="B7143">
            <v>45222</v>
          </cell>
          <cell r="F7143">
            <v>1136</v>
          </cell>
        </row>
        <row r="7144">
          <cell r="A7144">
            <v>11943</v>
          </cell>
          <cell r="B7144">
            <v>45222</v>
          </cell>
          <cell r="F7144">
            <v>1136</v>
          </cell>
        </row>
        <row r="7145">
          <cell r="A7145">
            <v>11944</v>
          </cell>
          <cell r="B7145">
            <v>45222</v>
          </cell>
          <cell r="F7145">
            <v>1136</v>
          </cell>
        </row>
        <row r="7146">
          <cell r="A7146">
            <v>11945</v>
          </cell>
          <cell r="B7146">
            <v>45222</v>
          </cell>
          <cell r="F7146">
            <v>1136</v>
          </cell>
        </row>
        <row r="7147">
          <cell r="A7147">
            <v>11946</v>
          </cell>
          <cell r="B7147">
            <v>45222</v>
          </cell>
          <cell r="F7147">
            <v>1136</v>
          </cell>
        </row>
        <row r="7148">
          <cell r="A7148">
            <v>11947</v>
          </cell>
          <cell r="B7148">
            <v>45222</v>
          </cell>
          <cell r="F7148">
            <v>1136</v>
          </cell>
        </row>
        <row r="7149">
          <cell r="A7149">
            <v>11948</v>
          </cell>
          <cell r="B7149">
            <v>45222</v>
          </cell>
          <cell r="F7149">
            <v>1136</v>
          </cell>
        </row>
        <row r="7150">
          <cell r="A7150">
            <v>11949</v>
          </cell>
          <cell r="B7150">
            <v>45222</v>
          </cell>
          <cell r="F7150">
            <v>1136</v>
          </cell>
        </row>
        <row r="7151">
          <cell r="A7151">
            <v>11950</v>
          </cell>
          <cell r="B7151">
            <v>45222</v>
          </cell>
          <cell r="F7151">
            <v>1136</v>
          </cell>
        </row>
        <row r="7152">
          <cell r="A7152">
            <v>11951</v>
          </cell>
          <cell r="B7152">
            <v>45222</v>
          </cell>
          <cell r="F7152">
            <v>1136</v>
          </cell>
        </row>
        <row r="7153">
          <cell r="A7153">
            <v>11952</v>
          </cell>
          <cell r="B7153">
            <v>45222</v>
          </cell>
          <cell r="F7153">
            <v>1136</v>
          </cell>
        </row>
        <row r="7154">
          <cell r="A7154">
            <v>11953</v>
          </cell>
          <cell r="B7154">
            <v>45222</v>
          </cell>
          <cell r="F7154">
            <v>1136</v>
          </cell>
        </row>
        <row r="7155">
          <cell r="A7155">
            <v>11954</v>
          </cell>
          <cell r="B7155">
            <v>45222</v>
          </cell>
          <cell r="F7155">
            <v>1136</v>
          </cell>
        </row>
        <row r="7156">
          <cell r="A7156">
            <v>11955</v>
          </cell>
          <cell r="B7156">
            <v>45222</v>
          </cell>
          <cell r="F7156">
            <v>1136</v>
          </cell>
        </row>
        <row r="7157">
          <cell r="A7157">
            <v>11956</v>
          </cell>
          <cell r="B7157">
            <v>45222</v>
          </cell>
          <cell r="F7157">
            <v>1136</v>
          </cell>
        </row>
        <row r="7158">
          <cell r="A7158">
            <v>11957</v>
          </cell>
          <cell r="B7158">
            <v>45222</v>
          </cell>
          <cell r="F7158">
            <v>1136</v>
          </cell>
        </row>
        <row r="7159">
          <cell r="A7159">
            <v>11958</v>
          </cell>
          <cell r="B7159">
            <v>45222</v>
          </cell>
          <cell r="F7159">
            <v>1136</v>
          </cell>
        </row>
        <row r="7160">
          <cell r="A7160">
            <v>11959</v>
          </cell>
          <cell r="B7160">
            <v>45222</v>
          </cell>
          <cell r="F7160">
            <v>1136</v>
          </cell>
        </row>
        <row r="7161">
          <cell r="A7161">
            <v>11960</v>
          </cell>
          <cell r="B7161">
            <v>45222</v>
          </cell>
          <cell r="F7161">
            <v>1136</v>
          </cell>
        </row>
        <row r="7162">
          <cell r="A7162">
            <v>11961</v>
          </cell>
          <cell r="B7162">
            <v>45222</v>
          </cell>
          <cell r="F7162">
            <v>1136</v>
          </cell>
        </row>
        <row r="7163">
          <cell r="A7163">
            <v>11962</v>
          </cell>
          <cell r="B7163">
            <v>45222</v>
          </cell>
          <cell r="F7163">
            <v>1136</v>
          </cell>
        </row>
        <row r="7164">
          <cell r="A7164">
            <v>11963</v>
          </cell>
          <cell r="B7164">
            <v>45222</v>
          </cell>
          <cell r="F7164">
            <v>1136</v>
          </cell>
        </row>
        <row r="7165">
          <cell r="A7165">
            <v>11964</v>
          </cell>
          <cell r="B7165">
            <v>45222</v>
          </cell>
          <cell r="F7165">
            <v>1136</v>
          </cell>
        </row>
        <row r="7166">
          <cell r="A7166">
            <v>11965</v>
          </cell>
          <cell r="B7166">
            <v>45222</v>
          </cell>
          <cell r="F7166">
            <v>1136</v>
          </cell>
        </row>
        <row r="7167">
          <cell r="A7167">
            <v>11966</v>
          </cell>
          <cell r="B7167">
            <v>45222</v>
          </cell>
          <cell r="F7167">
            <v>1136</v>
          </cell>
        </row>
        <row r="7168">
          <cell r="A7168">
            <v>11967</v>
          </cell>
          <cell r="B7168">
            <v>45222</v>
          </cell>
          <cell r="F7168">
            <v>1136</v>
          </cell>
        </row>
        <row r="7169">
          <cell r="A7169">
            <v>11968</v>
          </cell>
          <cell r="B7169">
            <v>45222</v>
          </cell>
          <cell r="F7169">
            <v>1136</v>
          </cell>
        </row>
        <row r="7170">
          <cell r="A7170">
            <v>11969</v>
          </cell>
          <cell r="B7170">
            <v>45222</v>
          </cell>
          <cell r="F7170">
            <v>1136</v>
          </cell>
        </row>
        <row r="7171">
          <cell r="A7171">
            <v>11970</v>
          </cell>
          <cell r="B7171">
            <v>45222</v>
          </cell>
          <cell r="F7171">
            <v>1136</v>
          </cell>
        </row>
        <row r="7172">
          <cell r="A7172">
            <v>11971</v>
          </cell>
          <cell r="B7172">
            <v>45222</v>
          </cell>
          <cell r="F7172">
            <v>1136</v>
          </cell>
        </row>
        <row r="7173">
          <cell r="A7173">
            <v>11972</v>
          </cell>
          <cell r="B7173">
            <v>45222</v>
          </cell>
          <cell r="F7173">
            <v>1136</v>
          </cell>
        </row>
        <row r="7174">
          <cell r="A7174">
            <v>11973</v>
          </cell>
          <cell r="B7174">
            <v>45222</v>
          </cell>
          <cell r="F7174">
            <v>1136</v>
          </cell>
        </row>
        <row r="7175">
          <cell r="A7175">
            <v>11974</v>
          </cell>
          <cell r="B7175">
            <v>45222</v>
          </cell>
          <cell r="F7175">
            <v>1136</v>
          </cell>
        </row>
        <row r="7176">
          <cell r="A7176">
            <v>11975</v>
          </cell>
          <cell r="B7176">
            <v>45222</v>
          </cell>
          <cell r="F7176">
            <v>1136</v>
          </cell>
        </row>
        <row r="7177">
          <cell r="A7177">
            <v>11976</v>
          </cell>
          <cell r="B7177">
            <v>45222</v>
          </cell>
          <cell r="F7177">
            <v>1136</v>
          </cell>
        </row>
        <row r="7178">
          <cell r="A7178">
            <v>11977</v>
          </cell>
          <cell r="B7178">
            <v>45222</v>
          </cell>
          <cell r="F7178">
            <v>1136</v>
          </cell>
        </row>
        <row r="7179">
          <cell r="A7179">
            <v>11978</v>
          </cell>
          <cell r="B7179">
            <v>45222</v>
          </cell>
          <cell r="F7179">
            <v>1136</v>
          </cell>
        </row>
        <row r="7180">
          <cell r="A7180">
            <v>11979</v>
          </cell>
          <cell r="B7180">
            <v>45222</v>
          </cell>
          <cell r="F7180">
            <v>1136</v>
          </cell>
        </row>
        <row r="7181">
          <cell r="A7181">
            <v>11980</v>
          </cell>
          <cell r="B7181">
            <v>45222</v>
          </cell>
          <cell r="F7181">
            <v>1136</v>
          </cell>
        </row>
        <row r="7182">
          <cell r="A7182">
            <v>11981</v>
          </cell>
          <cell r="B7182">
            <v>45222</v>
          </cell>
          <cell r="F7182">
            <v>1136</v>
          </cell>
        </row>
        <row r="7183">
          <cell r="A7183">
            <v>11982</v>
          </cell>
          <cell r="B7183">
            <v>45222</v>
          </cell>
          <cell r="F7183">
            <v>1136</v>
          </cell>
        </row>
        <row r="7184">
          <cell r="A7184">
            <v>11983</v>
          </cell>
          <cell r="B7184">
            <v>45222</v>
          </cell>
          <cell r="F7184">
            <v>1136</v>
          </cell>
        </row>
        <row r="7185">
          <cell r="A7185">
            <v>11984</v>
          </cell>
          <cell r="B7185">
            <v>45222</v>
          </cell>
          <cell r="F7185">
            <v>1136</v>
          </cell>
        </row>
        <row r="7186">
          <cell r="A7186">
            <v>11985</v>
          </cell>
          <cell r="B7186">
            <v>45222</v>
          </cell>
          <cell r="F7186">
            <v>1136</v>
          </cell>
        </row>
        <row r="7187">
          <cell r="A7187">
            <v>11986</v>
          </cell>
          <cell r="B7187">
            <v>45222</v>
          </cell>
          <cell r="F7187">
            <v>1136</v>
          </cell>
        </row>
        <row r="7188">
          <cell r="A7188">
            <v>11987</v>
          </cell>
          <cell r="B7188">
            <v>45222</v>
          </cell>
          <cell r="F7188">
            <v>1136</v>
          </cell>
        </row>
        <row r="7189">
          <cell r="A7189">
            <v>11988</v>
          </cell>
          <cell r="B7189">
            <v>45222</v>
          </cell>
          <cell r="F7189">
            <v>1136</v>
          </cell>
        </row>
        <row r="7190">
          <cell r="A7190">
            <v>11989</v>
          </cell>
          <cell r="B7190">
            <v>45222</v>
          </cell>
          <cell r="F7190">
            <v>1136</v>
          </cell>
        </row>
        <row r="7191">
          <cell r="A7191">
            <v>11990</v>
          </cell>
          <cell r="B7191">
            <v>45222</v>
          </cell>
          <cell r="F7191">
            <v>1136</v>
          </cell>
        </row>
        <row r="7192">
          <cell r="A7192">
            <v>11991</v>
          </cell>
          <cell r="B7192">
            <v>45222</v>
          </cell>
          <cell r="F7192">
            <v>1136</v>
          </cell>
        </row>
        <row r="7193">
          <cell r="A7193">
            <v>11992</v>
          </cell>
          <cell r="B7193">
            <v>45222</v>
          </cell>
          <cell r="F7193">
            <v>1136</v>
          </cell>
        </row>
        <row r="7194">
          <cell r="A7194">
            <v>11993</v>
          </cell>
          <cell r="B7194">
            <v>45222</v>
          </cell>
          <cell r="F7194">
            <v>1136</v>
          </cell>
        </row>
        <row r="7195">
          <cell r="A7195">
            <v>11994</v>
          </cell>
          <cell r="B7195">
            <v>45222</v>
          </cell>
          <cell r="F7195">
            <v>1136</v>
          </cell>
        </row>
        <row r="7196">
          <cell r="A7196">
            <v>11995</v>
          </cell>
          <cell r="B7196">
            <v>45222</v>
          </cell>
          <cell r="F7196">
            <v>1136</v>
          </cell>
        </row>
        <row r="7197">
          <cell r="A7197">
            <v>11996</v>
          </cell>
          <cell r="B7197">
            <v>45222</v>
          </cell>
          <cell r="F7197">
            <v>1136</v>
          </cell>
        </row>
        <row r="7198">
          <cell r="A7198">
            <v>11997</v>
          </cell>
          <cell r="B7198">
            <v>45222</v>
          </cell>
          <cell r="F7198">
            <v>1136</v>
          </cell>
        </row>
        <row r="7199">
          <cell r="A7199">
            <v>11998</v>
          </cell>
          <cell r="B7199">
            <v>45222</v>
          </cell>
          <cell r="F7199">
            <v>1136</v>
          </cell>
        </row>
        <row r="7200">
          <cell r="A7200">
            <v>11999</v>
          </cell>
          <cell r="B7200">
            <v>45222</v>
          </cell>
          <cell r="F7200">
            <v>1136</v>
          </cell>
        </row>
        <row r="7201">
          <cell r="A7201">
            <v>12000</v>
          </cell>
          <cell r="B7201">
            <v>45222</v>
          </cell>
          <cell r="F7201">
            <v>1136</v>
          </cell>
        </row>
        <row r="7202">
          <cell r="A7202">
            <v>12001</v>
          </cell>
          <cell r="B7202">
            <v>45222</v>
          </cell>
          <cell r="F7202">
            <v>1136</v>
          </cell>
        </row>
        <row r="7203">
          <cell r="A7203">
            <v>12002</v>
          </cell>
          <cell r="B7203">
            <v>45222</v>
          </cell>
          <cell r="F7203">
            <v>1136</v>
          </cell>
        </row>
        <row r="7204">
          <cell r="A7204">
            <v>12003</v>
          </cell>
          <cell r="B7204">
            <v>45222</v>
          </cell>
          <cell r="F7204">
            <v>1136</v>
          </cell>
        </row>
        <row r="7205">
          <cell r="A7205">
            <v>12004</v>
          </cell>
          <cell r="B7205">
            <v>45222</v>
          </cell>
          <cell r="F7205">
            <v>1136</v>
          </cell>
        </row>
        <row r="7206">
          <cell r="A7206">
            <v>12005</v>
          </cell>
          <cell r="B7206">
            <v>45222</v>
          </cell>
          <cell r="F7206">
            <v>1136</v>
          </cell>
        </row>
        <row r="7207">
          <cell r="A7207">
            <v>12006</v>
          </cell>
          <cell r="B7207">
            <v>45222</v>
          </cell>
          <cell r="F7207">
            <v>1136</v>
          </cell>
        </row>
        <row r="7208">
          <cell r="A7208">
            <v>12007</v>
          </cell>
          <cell r="B7208">
            <v>45222</v>
          </cell>
          <cell r="F7208">
            <v>1136</v>
          </cell>
        </row>
        <row r="7209">
          <cell r="A7209">
            <v>12008</v>
          </cell>
          <cell r="B7209">
            <v>45222</v>
          </cell>
          <cell r="F7209">
            <v>1136</v>
          </cell>
        </row>
        <row r="7210">
          <cell r="A7210">
            <v>12009</v>
          </cell>
          <cell r="B7210">
            <v>45222</v>
          </cell>
          <cell r="F7210">
            <v>1136</v>
          </cell>
        </row>
        <row r="7211">
          <cell r="A7211">
            <v>12010</v>
          </cell>
          <cell r="B7211">
            <v>45222</v>
          </cell>
          <cell r="F7211">
            <v>1136</v>
          </cell>
        </row>
        <row r="7212">
          <cell r="A7212">
            <v>12011</v>
          </cell>
          <cell r="B7212">
            <v>45222</v>
          </cell>
          <cell r="F7212">
            <v>1136</v>
          </cell>
        </row>
        <row r="7213">
          <cell r="A7213">
            <v>12012</v>
          </cell>
          <cell r="B7213">
            <v>45222</v>
          </cell>
          <cell r="F7213">
            <v>1136</v>
          </cell>
        </row>
        <row r="7214">
          <cell r="A7214">
            <v>12013</v>
          </cell>
          <cell r="B7214">
            <v>45222</v>
          </cell>
          <cell r="F7214">
            <v>1136</v>
          </cell>
        </row>
        <row r="7215">
          <cell r="A7215">
            <v>12014</v>
          </cell>
          <cell r="B7215">
            <v>45222</v>
          </cell>
          <cell r="F7215">
            <v>1136</v>
          </cell>
        </row>
        <row r="7216">
          <cell r="A7216">
            <v>12015</v>
          </cell>
          <cell r="B7216">
            <v>45222</v>
          </cell>
          <cell r="F7216">
            <v>1136</v>
          </cell>
        </row>
        <row r="7217">
          <cell r="A7217">
            <v>12016</v>
          </cell>
          <cell r="B7217">
            <v>45222</v>
          </cell>
          <cell r="F7217">
            <v>1136</v>
          </cell>
        </row>
        <row r="7218">
          <cell r="A7218">
            <v>12017</v>
          </cell>
          <cell r="B7218">
            <v>45222</v>
          </cell>
          <cell r="F7218">
            <v>1136</v>
          </cell>
        </row>
        <row r="7219">
          <cell r="A7219">
            <v>12018</v>
          </cell>
          <cell r="B7219">
            <v>45222</v>
          </cell>
          <cell r="F7219">
            <v>1136</v>
          </cell>
        </row>
        <row r="7220">
          <cell r="A7220">
            <v>12019</v>
          </cell>
          <cell r="B7220">
            <v>45222</v>
          </cell>
          <cell r="F7220">
            <v>1136</v>
          </cell>
        </row>
        <row r="7221">
          <cell r="A7221">
            <v>12020</v>
          </cell>
          <cell r="B7221">
            <v>45222</v>
          </cell>
          <cell r="F7221">
            <v>1136</v>
          </cell>
        </row>
        <row r="7222">
          <cell r="A7222">
            <v>12021</v>
          </cell>
          <cell r="B7222">
            <v>45222</v>
          </cell>
          <cell r="F7222">
            <v>1136</v>
          </cell>
        </row>
        <row r="7223">
          <cell r="A7223">
            <v>12022</v>
          </cell>
          <cell r="B7223">
            <v>45222</v>
          </cell>
          <cell r="F7223">
            <v>1136</v>
          </cell>
        </row>
        <row r="7224">
          <cell r="A7224">
            <v>12023</v>
          </cell>
          <cell r="B7224">
            <v>45222</v>
          </cell>
          <cell r="F7224">
            <v>1136</v>
          </cell>
        </row>
        <row r="7225">
          <cell r="A7225">
            <v>12024</v>
          </cell>
          <cell r="B7225">
            <v>45222</v>
          </cell>
          <cell r="F7225">
            <v>1136</v>
          </cell>
        </row>
        <row r="7226">
          <cell r="A7226">
            <v>12025</v>
          </cell>
          <cell r="B7226">
            <v>45222</v>
          </cell>
          <cell r="F7226">
            <v>1136</v>
          </cell>
        </row>
        <row r="7227">
          <cell r="A7227">
            <v>12026</v>
          </cell>
          <cell r="B7227">
            <v>45222</v>
          </cell>
          <cell r="F7227">
            <v>1136</v>
          </cell>
        </row>
        <row r="7228">
          <cell r="A7228">
            <v>12027</v>
          </cell>
          <cell r="B7228">
            <v>45222</v>
          </cell>
          <cell r="F7228">
            <v>1136</v>
          </cell>
        </row>
        <row r="7229">
          <cell r="A7229">
            <v>12028</v>
          </cell>
          <cell r="B7229">
            <v>45222</v>
          </cell>
          <cell r="F7229">
            <v>1136</v>
          </cell>
        </row>
        <row r="7230">
          <cell r="A7230">
            <v>12029</v>
          </cell>
          <cell r="B7230">
            <v>45222</v>
          </cell>
          <cell r="F7230">
            <v>1136</v>
          </cell>
        </row>
        <row r="7231">
          <cell r="A7231">
            <v>12030</v>
          </cell>
          <cell r="B7231">
            <v>45222</v>
          </cell>
          <cell r="F7231">
            <v>1136</v>
          </cell>
        </row>
        <row r="7232">
          <cell r="A7232">
            <v>12031</v>
          </cell>
          <cell r="B7232">
            <v>45222</v>
          </cell>
          <cell r="F7232">
            <v>1136</v>
          </cell>
        </row>
        <row r="7233">
          <cell r="A7233">
            <v>12032</v>
          </cell>
          <cell r="B7233">
            <v>45222</v>
          </cell>
          <cell r="F7233">
            <v>1136</v>
          </cell>
        </row>
        <row r="7234">
          <cell r="A7234">
            <v>12033</v>
          </cell>
          <cell r="B7234">
            <v>45222</v>
          </cell>
          <cell r="F7234">
            <v>1136</v>
          </cell>
        </row>
        <row r="7235">
          <cell r="A7235">
            <v>12034</v>
          </cell>
          <cell r="B7235">
            <v>45222</v>
          </cell>
          <cell r="F7235">
            <v>1136</v>
          </cell>
        </row>
        <row r="7236">
          <cell r="A7236">
            <v>12035</v>
          </cell>
          <cell r="B7236">
            <v>45222</v>
          </cell>
          <cell r="F7236">
            <v>1136</v>
          </cell>
        </row>
        <row r="7237">
          <cell r="A7237">
            <v>12036</v>
          </cell>
          <cell r="B7237">
            <v>45222</v>
          </cell>
          <cell r="F7237">
            <v>1136</v>
          </cell>
        </row>
        <row r="7238">
          <cell r="A7238">
            <v>12037</v>
          </cell>
          <cell r="B7238">
            <v>45222</v>
          </cell>
          <cell r="F7238">
            <v>1136</v>
          </cell>
        </row>
        <row r="7239">
          <cell r="A7239">
            <v>12038</v>
          </cell>
          <cell r="B7239">
            <v>45222</v>
          </cell>
          <cell r="F7239">
            <v>1136</v>
          </cell>
        </row>
        <row r="7240">
          <cell r="A7240">
            <v>12039</v>
          </cell>
          <cell r="B7240">
            <v>45222</v>
          </cell>
          <cell r="F7240">
            <v>1136</v>
          </cell>
        </row>
        <row r="7241">
          <cell r="A7241">
            <v>12040</v>
          </cell>
          <cell r="B7241">
            <v>45222</v>
          </cell>
          <cell r="F7241">
            <v>1136</v>
          </cell>
        </row>
        <row r="7242">
          <cell r="A7242">
            <v>12041</v>
          </cell>
          <cell r="B7242">
            <v>45222</v>
          </cell>
          <cell r="F7242">
            <v>1136</v>
          </cell>
        </row>
        <row r="7243">
          <cell r="A7243">
            <v>12042</v>
          </cell>
          <cell r="B7243">
            <v>45222</v>
          </cell>
          <cell r="F7243">
            <v>1136</v>
          </cell>
        </row>
        <row r="7244">
          <cell r="A7244">
            <v>12043</v>
          </cell>
          <cell r="B7244">
            <v>45222</v>
          </cell>
          <cell r="F7244">
            <v>1136</v>
          </cell>
        </row>
        <row r="7245">
          <cell r="A7245">
            <v>12044</v>
          </cell>
          <cell r="B7245">
            <v>45222</v>
          </cell>
          <cell r="F7245">
            <v>1136</v>
          </cell>
        </row>
        <row r="7246">
          <cell r="A7246">
            <v>12045</v>
          </cell>
          <cell r="B7246">
            <v>45222</v>
          </cell>
          <cell r="F7246">
            <v>1136</v>
          </cell>
        </row>
        <row r="7247">
          <cell r="A7247">
            <v>12046</v>
          </cell>
          <cell r="B7247">
            <v>45222</v>
          </cell>
          <cell r="F7247">
            <v>1136</v>
          </cell>
        </row>
        <row r="7248">
          <cell r="A7248">
            <v>12047</v>
          </cell>
          <cell r="B7248">
            <v>45222</v>
          </cell>
          <cell r="F7248">
            <v>1136</v>
          </cell>
        </row>
        <row r="7249">
          <cell r="A7249">
            <v>12048</v>
          </cell>
          <cell r="B7249">
            <v>45222</v>
          </cell>
          <cell r="F7249">
            <v>1136</v>
          </cell>
        </row>
        <row r="7250">
          <cell r="A7250">
            <v>12049</v>
          </cell>
          <cell r="B7250">
            <v>45222</v>
          </cell>
          <cell r="F7250">
            <v>1136</v>
          </cell>
        </row>
        <row r="7251">
          <cell r="A7251">
            <v>12050</v>
          </cell>
          <cell r="B7251">
            <v>45222</v>
          </cell>
          <cell r="F7251">
            <v>1136</v>
          </cell>
        </row>
        <row r="7252">
          <cell r="A7252">
            <v>12051</v>
          </cell>
          <cell r="B7252">
            <v>45222</v>
          </cell>
          <cell r="F7252">
            <v>1136</v>
          </cell>
        </row>
        <row r="7253">
          <cell r="A7253">
            <v>12052</v>
          </cell>
          <cell r="B7253">
            <v>45222</v>
          </cell>
          <cell r="F7253">
            <v>1136</v>
          </cell>
        </row>
        <row r="7254">
          <cell r="A7254">
            <v>12053</v>
          </cell>
          <cell r="B7254">
            <v>45222</v>
          </cell>
          <cell r="F7254">
            <v>1136</v>
          </cell>
        </row>
        <row r="7255">
          <cell r="A7255">
            <v>12054</v>
          </cell>
          <cell r="B7255">
            <v>45222</v>
          </cell>
          <cell r="F7255">
            <v>1136</v>
          </cell>
        </row>
        <row r="7256">
          <cell r="A7256">
            <v>12055</v>
          </cell>
          <cell r="B7256">
            <v>45222</v>
          </cell>
          <cell r="F7256">
            <v>1136</v>
          </cell>
        </row>
        <row r="7257">
          <cell r="A7257">
            <v>12056</v>
          </cell>
          <cell r="B7257">
            <v>45222</v>
          </cell>
          <cell r="F7257">
            <v>1136</v>
          </cell>
        </row>
        <row r="7258">
          <cell r="A7258">
            <v>12057</v>
          </cell>
          <cell r="B7258">
            <v>45222</v>
          </cell>
          <cell r="F7258">
            <v>1136</v>
          </cell>
        </row>
        <row r="7259">
          <cell r="A7259">
            <v>12058</v>
          </cell>
          <cell r="B7259">
            <v>45222</v>
          </cell>
          <cell r="F7259">
            <v>1136</v>
          </cell>
        </row>
        <row r="7260">
          <cell r="A7260">
            <v>12059</v>
          </cell>
          <cell r="B7260">
            <v>45222</v>
          </cell>
          <cell r="F7260">
            <v>1136</v>
          </cell>
        </row>
        <row r="7261">
          <cell r="A7261">
            <v>12060</v>
          </cell>
          <cell r="B7261">
            <v>45222</v>
          </cell>
          <cell r="F7261">
            <v>1136</v>
          </cell>
        </row>
        <row r="7262">
          <cell r="A7262">
            <v>12061</v>
          </cell>
          <cell r="B7262">
            <v>45222</v>
          </cell>
          <cell r="F7262">
            <v>1136</v>
          </cell>
        </row>
        <row r="7263">
          <cell r="A7263">
            <v>12062</v>
          </cell>
          <cell r="B7263">
            <v>45222</v>
          </cell>
          <cell r="F7263">
            <v>1136</v>
          </cell>
        </row>
        <row r="7264">
          <cell r="A7264">
            <v>12063</v>
          </cell>
          <cell r="B7264">
            <v>45222</v>
          </cell>
          <cell r="F7264">
            <v>1136</v>
          </cell>
        </row>
        <row r="7265">
          <cell r="A7265">
            <v>12064</v>
          </cell>
          <cell r="B7265">
            <v>45222</v>
          </cell>
          <cell r="F7265">
            <v>1136</v>
          </cell>
        </row>
        <row r="7266">
          <cell r="A7266">
            <v>12065</v>
          </cell>
          <cell r="B7266">
            <v>45222</v>
          </cell>
          <cell r="F7266">
            <v>1136</v>
          </cell>
        </row>
        <row r="7267">
          <cell r="A7267">
            <v>12066</v>
          </cell>
          <cell r="B7267">
            <v>45222</v>
          </cell>
          <cell r="F7267">
            <v>1136</v>
          </cell>
        </row>
        <row r="7268">
          <cell r="A7268">
            <v>12067</v>
          </cell>
          <cell r="B7268">
            <v>45222</v>
          </cell>
          <cell r="F7268">
            <v>1136</v>
          </cell>
        </row>
        <row r="7269">
          <cell r="A7269">
            <v>12068</v>
          </cell>
          <cell r="B7269">
            <v>45222</v>
          </cell>
          <cell r="F7269">
            <v>1136</v>
          </cell>
        </row>
        <row r="7270">
          <cell r="A7270">
            <v>12069</v>
          </cell>
          <cell r="B7270">
            <v>45222</v>
          </cell>
          <cell r="F7270">
            <v>1136</v>
          </cell>
        </row>
        <row r="7271">
          <cell r="A7271">
            <v>12070</v>
          </cell>
          <cell r="B7271">
            <v>45222</v>
          </cell>
          <cell r="F7271">
            <v>1136</v>
          </cell>
        </row>
        <row r="7272">
          <cell r="A7272">
            <v>12071</v>
          </cell>
          <cell r="B7272">
            <v>45222</v>
          </cell>
          <cell r="F7272">
            <v>1136</v>
          </cell>
        </row>
        <row r="7273">
          <cell r="A7273">
            <v>12072</v>
          </cell>
          <cell r="B7273">
            <v>45222</v>
          </cell>
          <cell r="F7273">
            <v>1136</v>
          </cell>
        </row>
        <row r="7274">
          <cell r="A7274">
            <v>12073</v>
          </cell>
          <cell r="B7274">
            <v>45222</v>
          </cell>
          <cell r="F7274">
            <v>1136</v>
          </cell>
        </row>
        <row r="7275">
          <cell r="A7275">
            <v>12074</v>
          </cell>
          <cell r="B7275">
            <v>45222</v>
          </cell>
          <cell r="F7275">
            <v>1136</v>
          </cell>
        </row>
        <row r="7276">
          <cell r="A7276">
            <v>12075</v>
          </cell>
          <cell r="B7276">
            <v>45222</v>
          </cell>
          <cell r="F7276">
            <v>1136</v>
          </cell>
        </row>
        <row r="7277">
          <cell r="A7277">
            <v>12076</v>
          </cell>
          <cell r="B7277">
            <v>45222</v>
          </cell>
          <cell r="F7277">
            <v>1136</v>
          </cell>
        </row>
        <row r="7278">
          <cell r="A7278">
            <v>12077</v>
          </cell>
          <cell r="B7278">
            <v>45222</v>
          </cell>
          <cell r="F7278">
            <v>1136</v>
          </cell>
        </row>
        <row r="7279">
          <cell r="A7279">
            <v>12078</v>
          </cell>
          <cell r="B7279">
            <v>45222</v>
          </cell>
          <cell r="F7279">
            <v>1136</v>
          </cell>
        </row>
        <row r="7280">
          <cell r="A7280">
            <v>12079</v>
          </cell>
          <cell r="B7280">
            <v>45222</v>
          </cell>
          <cell r="F7280">
            <v>1136</v>
          </cell>
        </row>
        <row r="7281">
          <cell r="A7281">
            <v>12080</v>
          </cell>
          <cell r="B7281">
            <v>45222</v>
          </cell>
          <cell r="F7281">
            <v>1136</v>
          </cell>
        </row>
        <row r="7282">
          <cell r="A7282">
            <v>12081</v>
          </cell>
          <cell r="B7282">
            <v>45222</v>
          </cell>
          <cell r="F7282">
            <v>1136</v>
          </cell>
        </row>
        <row r="7283">
          <cell r="A7283">
            <v>12082</v>
          </cell>
          <cell r="B7283">
            <v>45222</v>
          </cell>
          <cell r="F7283">
            <v>1136</v>
          </cell>
        </row>
        <row r="7284">
          <cell r="A7284">
            <v>12083</v>
          </cell>
          <cell r="B7284">
            <v>45222</v>
          </cell>
          <cell r="F7284">
            <v>1136</v>
          </cell>
        </row>
        <row r="7285">
          <cell r="A7285">
            <v>12084</v>
          </cell>
          <cell r="B7285">
            <v>45222</v>
          </cell>
          <cell r="F7285">
            <v>1136</v>
          </cell>
        </row>
        <row r="7286">
          <cell r="A7286">
            <v>12085</v>
          </cell>
          <cell r="B7286">
            <v>45222</v>
          </cell>
          <cell r="F7286">
            <v>1136</v>
          </cell>
        </row>
        <row r="7287">
          <cell r="A7287">
            <v>12086</v>
          </cell>
          <cell r="B7287">
            <v>45222</v>
          </cell>
          <cell r="F7287">
            <v>1136</v>
          </cell>
        </row>
        <row r="7288">
          <cell r="A7288">
            <v>12087</v>
          </cell>
          <cell r="B7288">
            <v>45222</v>
          </cell>
          <cell r="F7288">
            <v>1136</v>
          </cell>
        </row>
        <row r="7289">
          <cell r="A7289">
            <v>12088</v>
          </cell>
          <cell r="B7289">
            <v>45222</v>
          </cell>
          <cell r="F7289">
            <v>1136</v>
          </cell>
        </row>
        <row r="7290">
          <cell r="A7290">
            <v>12089</v>
          </cell>
          <cell r="B7290">
            <v>45222</v>
          </cell>
          <cell r="F7290">
            <v>1136</v>
          </cell>
        </row>
        <row r="7291">
          <cell r="A7291">
            <v>12090</v>
          </cell>
          <cell r="B7291">
            <v>45222</v>
          </cell>
          <cell r="F7291">
            <v>1136</v>
          </cell>
        </row>
        <row r="7292">
          <cell r="A7292">
            <v>12091</v>
          </cell>
          <cell r="B7292">
            <v>45222</v>
          </cell>
          <cell r="F7292">
            <v>1136</v>
          </cell>
        </row>
        <row r="7293">
          <cell r="A7293">
            <v>12092</v>
          </cell>
          <cell r="B7293">
            <v>45222</v>
          </cell>
          <cell r="F7293">
            <v>1136</v>
          </cell>
        </row>
        <row r="7294">
          <cell r="A7294">
            <v>12093</v>
          </cell>
          <cell r="B7294">
            <v>45222</v>
          </cell>
          <cell r="F7294">
            <v>1136</v>
          </cell>
        </row>
        <row r="7295">
          <cell r="A7295">
            <v>12094</v>
          </cell>
          <cell r="B7295">
            <v>45222</v>
          </cell>
          <cell r="F7295">
            <v>1136</v>
          </cell>
        </row>
        <row r="7296">
          <cell r="A7296">
            <v>12095</v>
          </cell>
          <cell r="B7296">
            <v>45222</v>
          </cell>
          <cell r="F7296">
            <v>1136</v>
          </cell>
        </row>
        <row r="7297">
          <cell r="A7297">
            <v>12096</v>
          </cell>
          <cell r="B7297">
            <v>45222</v>
          </cell>
          <cell r="F7297">
            <v>1136</v>
          </cell>
        </row>
        <row r="7298">
          <cell r="A7298">
            <v>12097</v>
          </cell>
          <cell r="B7298">
            <v>45222</v>
          </cell>
          <cell r="F7298">
            <v>1136</v>
          </cell>
        </row>
        <row r="7299">
          <cell r="A7299">
            <v>12098</v>
          </cell>
          <cell r="B7299">
            <v>45222</v>
          </cell>
          <cell r="F7299">
            <v>1136</v>
          </cell>
        </row>
        <row r="7300">
          <cell r="A7300">
            <v>12099</v>
          </cell>
          <cell r="B7300">
            <v>45222</v>
          </cell>
          <cell r="F7300">
            <v>1136</v>
          </cell>
        </row>
        <row r="7301">
          <cell r="A7301">
            <v>12100</v>
          </cell>
          <cell r="B7301">
            <v>45222</v>
          </cell>
          <cell r="F7301">
            <v>1136</v>
          </cell>
        </row>
        <row r="7302">
          <cell r="A7302">
            <v>12101</v>
          </cell>
          <cell r="B7302">
            <v>45222</v>
          </cell>
          <cell r="F7302">
            <v>1136</v>
          </cell>
        </row>
        <row r="7303">
          <cell r="A7303">
            <v>12102</v>
          </cell>
          <cell r="B7303">
            <v>45222</v>
          </cell>
          <cell r="F7303">
            <v>1136</v>
          </cell>
        </row>
        <row r="7304">
          <cell r="A7304">
            <v>12103</v>
          </cell>
          <cell r="B7304">
            <v>45222</v>
          </cell>
          <cell r="F7304">
            <v>1136</v>
          </cell>
        </row>
        <row r="7305">
          <cell r="A7305">
            <v>12104</v>
          </cell>
          <cell r="B7305">
            <v>45222</v>
          </cell>
          <cell r="F7305">
            <v>1136</v>
          </cell>
        </row>
        <row r="7306">
          <cell r="A7306">
            <v>12105</v>
          </cell>
          <cell r="B7306">
            <v>45222</v>
          </cell>
          <cell r="F7306">
            <v>1136</v>
          </cell>
        </row>
        <row r="7307">
          <cell r="A7307">
            <v>12106</v>
          </cell>
          <cell r="B7307">
            <v>45222</v>
          </cell>
          <cell r="F7307">
            <v>1136</v>
          </cell>
        </row>
        <row r="7308">
          <cell r="A7308">
            <v>12107</v>
          </cell>
          <cell r="B7308">
            <v>45222</v>
          </cell>
          <cell r="F7308">
            <v>1136</v>
          </cell>
        </row>
        <row r="7309">
          <cell r="A7309">
            <v>12108</v>
          </cell>
          <cell r="B7309">
            <v>45222</v>
          </cell>
          <cell r="F7309">
            <v>1136</v>
          </cell>
        </row>
        <row r="7310">
          <cell r="A7310">
            <v>12109</v>
          </cell>
          <cell r="B7310">
            <v>45222</v>
          </cell>
          <cell r="F7310">
            <v>1136</v>
          </cell>
        </row>
        <row r="7311">
          <cell r="A7311">
            <v>12110</v>
          </cell>
          <cell r="B7311">
            <v>45222</v>
          </cell>
          <cell r="F7311">
            <v>1136</v>
          </cell>
        </row>
        <row r="7312">
          <cell r="A7312">
            <v>12111</v>
          </cell>
          <cell r="B7312">
            <v>45222</v>
          </cell>
          <cell r="F7312">
            <v>1136</v>
          </cell>
        </row>
        <row r="7313">
          <cell r="A7313">
            <v>12112</v>
          </cell>
          <cell r="B7313">
            <v>45222</v>
          </cell>
          <cell r="F7313">
            <v>1136</v>
          </cell>
        </row>
        <row r="7314">
          <cell r="A7314">
            <v>12113</v>
          </cell>
          <cell r="B7314">
            <v>45222</v>
          </cell>
          <cell r="F7314">
            <v>1136</v>
          </cell>
        </row>
        <row r="7315">
          <cell r="A7315">
            <v>12114</v>
          </cell>
          <cell r="B7315">
            <v>45222</v>
          </cell>
          <cell r="F7315">
            <v>1136</v>
          </cell>
        </row>
        <row r="7316">
          <cell r="A7316">
            <v>12115</v>
          </cell>
          <cell r="B7316">
            <v>45222</v>
          </cell>
          <cell r="F7316">
            <v>1136</v>
          </cell>
        </row>
        <row r="7317">
          <cell r="A7317">
            <v>12116</v>
          </cell>
          <cell r="B7317">
            <v>45222</v>
          </cell>
          <cell r="F7317">
            <v>1136</v>
          </cell>
        </row>
        <row r="7318">
          <cell r="A7318">
            <v>12117</v>
          </cell>
          <cell r="B7318">
            <v>45222</v>
          </cell>
          <cell r="F7318">
            <v>1136</v>
          </cell>
        </row>
        <row r="7319">
          <cell r="A7319">
            <v>12118</v>
          </cell>
          <cell r="B7319">
            <v>45222</v>
          </cell>
          <cell r="F7319">
            <v>1136</v>
          </cell>
        </row>
        <row r="7320">
          <cell r="A7320">
            <v>12119</v>
          </cell>
          <cell r="B7320">
            <v>45222</v>
          </cell>
          <cell r="F7320">
            <v>1136</v>
          </cell>
        </row>
        <row r="7321">
          <cell r="A7321">
            <v>12120</v>
          </cell>
          <cell r="B7321">
            <v>45222</v>
          </cell>
          <cell r="F7321">
            <v>1136</v>
          </cell>
        </row>
        <row r="7322">
          <cell r="A7322">
            <v>12121</v>
          </cell>
          <cell r="B7322">
            <v>45222</v>
          </cell>
          <cell r="F7322">
            <v>1136</v>
          </cell>
        </row>
        <row r="7323">
          <cell r="A7323">
            <v>12122</v>
          </cell>
          <cell r="B7323">
            <v>45222</v>
          </cell>
          <cell r="F7323">
            <v>1136</v>
          </cell>
        </row>
        <row r="7324">
          <cell r="A7324">
            <v>12123</v>
          </cell>
          <cell r="B7324">
            <v>45222</v>
          </cell>
          <cell r="F7324">
            <v>1136</v>
          </cell>
        </row>
        <row r="7325">
          <cell r="A7325">
            <v>12124</v>
          </cell>
          <cell r="B7325">
            <v>45222</v>
          </cell>
          <cell r="F7325">
            <v>1136</v>
          </cell>
        </row>
        <row r="7326">
          <cell r="A7326">
            <v>12125</v>
          </cell>
          <cell r="B7326">
            <v>45222</v>
          </cell>
          <cell r="F7326">
            <v>1136</v>
          </cell>
        </row>
        <row r="7327">
          <cell r="A7327">
            <v>12126</v>
          </cell>
          <cell r="B7327">
            <v>45222</v>
          </cell>
          <cell r="F7327">
            <v>1136</v>
          </cell>
        </row>
        <row r="7328">
          <cell r="A7328">
            <v>12127</v>
          </cell>
          <cell r="B7328">
            <v>45222</v>
          </cell>
          <cell r="F7328">
            <v>1136</v>
          </cell>
        </row>
        <row r="7329">
          <cell r="A7329">
            <v>12128</v>
          </cell>
          <cell r="B7329">
            <v>45222</v>
          </cell>
          <cell r="F7329">
            <v>1136</v>
          </cell>
        </row>
        <row r="7330">
          <cell r="A7330">
            <v>12129</v>
          </cell>
          <cell r="B7330">
            <v>45222</v>
          </cell>
          <cell r="F7330">
            <v>1136</v>
          </cell>
        </row>
        <row r="7331">
          <cell r="A7331">
            <v>12130</v>
          </cell>
          <cell r="B7331">
            <v>45222</v>
          </cell>
          <cell r="F7331">
            <v>1136</v>
          </cell>
        </row>
        <row r="7332">
          <cell r="A7332">
            <v>12131</v>
          </cell>
          <cell r="B7332">
            <v>45222</v>
          </cell>
          <cell r="F7332">
            <v>1136</v>
          </cell>
        </row>
        <row r="7333">
          <cell r="A7333">
            <v>12132</v>
          </cell>
          <cell r="B7333">
            <v>45222</v>
          </cell>
          <cell r="F7333">
            <v>1136</v>
          </cell>
        </row>
        <row r="7334">
          <cell r="A7334">
            <v>12133</v>
          </cell>
          <cell r="B7334">
            <v>45222</v>
          </cell>
          <cell r="F7334">
            <v>1136</v>
          </cell>
        </row>
        <row r="7335">
          <cell r="A7335">
            <v>12134</v>
          </cell>
          <cell r="B7335">
            <v>45222</v>
          </cell>
          <cell r="F7335">
            <v>1136</v>
          </cell>
        </row>
        <row r="7336">
          <cell r="A7336">
            <v>12135</v>
          </cell>
          <cell r="B7336">
            <v>45222</v>
          </cell>
          <cell r="F7336">
            <v>1136</v>
          </cell>
        </row>
        <row r="7337">
          <cell r="A7337">
            <v>12136</v>
          </cell>
          <cell r="B7337">
            <v>45222</v>
          </cell>
          <cell r="F7337">
            <v>1136</v>
          </cell>
        </row>
        <row r="7338">
          <cell r="A7338">
            <v>12137</v>
          </cell>
          <cell r="B7338">
            <v>45222</v>
          </cell>
          <cell r="F7338">
            <v>1136</v>
          </cell>
        </row>
        <row r="7339">
          <cell r="A7339">
            <v>12138</v>
          </cell>
          <cell r="B7339">
            <v>45222</v>
          </cell>
          <cell r="F7339">
            <v>1136</v>
          </cell>
        </row>
        <row r="7340">
          <cell r="A7340">
            <v>12139</v>
          </cell>
          <cell r="B7340">
            <v>45222</v>
          </cell>
          <cell r="F7340">
            <v>1136</v>
          </cell>
        </row>
        <row r="7341">
          <cell r="A7341">
            <v>12140</v>
          </cell>
          <cell r="B7341">
            <v>45222</v>
          </cell>
          <cell r="F7341">
            <v>1136</v>
          </cell>
        </row>
        <row r="7342">
          <cell r="A7342">
            <v>12141</v>
          </cell>
          <cell r="B7342">
            <v>45222</v>
          </cell>
          <cell r="F7342">
            <v>1136</v>
          </cell>
        </row>
        <row r="7343">
          <cell r="A7343">
            <v>12142</v>
          </cell>
          <cell r="B7343">
            <v>45222</v>
          </cell>
          <cell r="F7343">
            <v>1136</v>
          </cell>
        </row>
        <row r="7344">
          <cell r="A7344">
            <v>12143</v>
          </cell>
          <cell r="B7344">
            <v>45222</v>
          </cell>
          <cell r="F7344">
            <v>1136</v>
          </cell>
        </row>
        <row r="7345">
          <cell r="A7345">
            <v>12144</v>
          </cell>
          <cell r="B7345">
            <v>45222</v>
          </cell>
          <cell r="F7345">
            <v>1136</v>
          </cell>
        </row>
        <row r="7346">
          <cell r="A7346">
            <v>12145</v>
          </cell>
          <cell r="B7346">
            <v>45222</v>
          </cell>
          <cell r="F7346">
            <v>1136</v>
          </cell>
        </row>
        <row r="7347">
          <cell r="A7347">
            <v>12146</v>
          </cell>
          <cell r="B7347">
            <v>45222</v>
          </cell>
          <cell r="F7347">
            <v>1136</v>
          </cell>
        </row>
        <row r="7348">
          <cell r="A7348">
            <v>12147</v>
          </cell>
          <cell r="B7348">
            <v>45222</v>
          </cell>
          <cell r="F7348">
            <v>1136</v>
          </cell>
        </row>
        <row r="7349">
          <cell r="A7349">
            <v>12148</v>
          </cell>
          <cell r="B7349">
            <v>45222</v>
          </cell>
          <cell r="F7349">
            <v>1136</v>
          </cell>
        </row>
        <row r="7350">
          <cell r="A7350">
            <v>12149</v>
          </cell>
          <cell r="B7350">
            <v>45222</v>
          </cell>
          <cell r="F7350">
            <v>1136</v>
          </cell>
        </row>
        <row r="7351">
          <cell r="A7351">
            <v>12150</v>
          </cell>
          <cell r="B7351">
            <v>45222</v>
          </cell>
          <cell r="F7351">
            <v>1136</v>
          </cell>
        </row>
        <row r="7352">
          <cell r="A7352">
            <v>12151</v>
          </cell>
          <cell r="B7352">
            <v>45222</v>
          </cell>
          <cell r="F7352">
            <v>1136</v>
          </cell>
        </row>
        <row r="7353">
          <cell r="A7353">
            <v>12152</v>
          </cell>
          <cell r="B7353">
            <v>45222</v>
          </cell>
          <cell r="F7353">
            <v>1136</v>
          </cell>
        </row>
        <row r="7354">
          <cell r="A7354">
            <v>12153</v>
          </cell>
          <cell r="B7354">
            <v>45222</v>
          </cell>
          <cell r="F7354">
            <v>1136</v>
          </cell>
        </row>
        <row r="7355">
          <cell r="A7355">
            <v>12154</v>
          </cell>
          <cell r="B7355">
            <v>45222</v>
          </cell>
          <cell r="F7355">
            <v>1136</v>
          </cell>
        </row>
        <row r="7356">
          <cell r="A7356">
            <v>12155</v>
          </cell>
          <cell r="B7356">
            <v>45222</v>
          </cell>
          <cell r="F7356">
            <v>1136</v>
          </cell>
        </row>
        <row r="7357">
          <cell r="A7357">
            <v>12156</v>
          </cell>
          <cell r="B7357">
            <v>45222</v>
          </cell>
          <cell r="F7357">
            <v>1136</v>
          </cell>
        </row>
        <row r="7358">
          <cell r="A7358">
            <v>12157</v>
          </cell>
          <cell r="B7358">
            <v>45222</v>
          </cell>
          <cell r="F7358">
            <v>1136</v>
          </cell>
        </row>
        <row r="7359">
          <cell r="A7359">
            <v>12158</v>
          </cell>
          <cell r="B7359">
            <v>45222</v>
          </cell>
          <cell r="F7359">
            <v>1136</v>
          </cell>
        </row>
        <row r="7360">
          <cell r="A7360">
            <v>12159</v>
          </cell>
          <cell r="B7360">
            <v>45222</v>
          </cell>
          <cell r="F7360">
            <v>1136</v>
          </cell>
        </row>
        <row r="7361">
          <cell r="A7361">
            <v>12160</v>
          </cell>
          <cell r="B7361">
            <v>45222</v>
          </cell>
          <cell r="F7361">
            <v>1136</v>
          </cell>
        </row>
        <row r="7362">
          <cell r="A7362">
            <v>12161</v>
          </cell>
          <cell r="B7362">
            <v>45222</v>
          </cell>
          <cell r="F7362">
            <v>1136</v>
          </cell>
        </row>
        <row r="7363">
          <cell r="A7363">
            <v>12162</v>
          </cell>
          <cell r="B7363">
            <v>45222</v>
          </cell>
          <cell r="F7363">
            <v>1136</v>
          </cell>
        </row>
        <row r="7364">
          <cell r="A7364">
            <v>12163</v>
          </cell>
          <cell r="B7364">
            <v>45222</v>
          </cell>
          <cell r="F7364">
            <v>1136</v>
          </cell>
        </row>
        <row r="7365">
          <cell r="A7365">
            <v>12164</v>
          </cell>
          <cell r="B7365">
            <v>45222</v>
          </cell>
          <cell r="F7365">
            <v>1136</v>
          </cell>
        </row>
        <row r="7366">
          <cell r="A7366">
            <v>12165</v>
          </cell>
          <cell r="B7366">
            <v>45222</v>
          </cell>
          <cell r="F7366">
            <v>1136</v>
          </cell>
        </row>
        <row r="7367">
          <cell r="A7367">
            <v>12166</v>
          </cell>
          <cell r="B7367">
            <v>45222</v>
          </cell>
          <cell r="F7367">
            <v>1136</v>
          </cell>
        </row>
        <row r="7368">
          <cell r="A7368">
            <v>12167</v>
          </cell>
          <cell r="B7368">
            <v>45222</v>
          </cell>
          <cell r="F7368">
            <v>1136</v>
          </cell>
        </row>
        <row r="7369">
          <cell r="A7369">
            <v>12168</v>
          </cell>
          <cell r="B7369">
            <v>45222</v>
          </cell>
          <cell r="F7369">
            <v>1136</v>
          </cell>
        </row>
        <row r="7370">
          <cell r="A7370">
            <v>12169</v>
          </cell>
          <cell r="B7370">
            <v>45222</v>
          </cell>
          <cell r="F7370">
            <v>1136</v>
          </cell>
        </row>
        <row r="7371">
          <cell r="A7371">
            <v>12170</v>
          </cell>
          <cell r="B7371">
            <v>45222</v>
          </cell>
          <cell r="F7371">
            <v>1136</v>
          </cell>
        </row>
        <row r="7372">
          <cell r="A7372">
            <v>12171</v>
          </cell>
          <cell r="B7372">
            <v>45222</v>
          </cell>
          <cell r="F7372">
            <v>1136</v>
          </cell>
        </row>
        <row r="7373">
          <cell r="A7373">
            <v>12172</v>
          </cell>
          <cell r="B7373">
            <v>45222</v>
          </cell>
          <cell r="F7373">
            <v>1136</v>
          </cell>
        </row>
        <row r="7374">
          <cell r="A7374">
            <v>12173</v>
          </cell>
          <cell r="B7374">
            <v>45222</v>
          </cell>
          <cell r="F7374">
            <v>1136</v>
          </cell>
        </row>
        <row r="7375">
          <cell r="A7375">
            <v>12174</v>
          </cell>
          <cell r="B7375">
            <v>45222</v>
          </cell>
          <cell r="F7375">
            <v>1136</v>
          </cell>
        </row>
        <row r="7376">
          <cell r="A7376">
            <v>12175</v>
          </cell>
          <cell r="B7376">
            <v>45222</v>
          </cell>
          <cell r="F7376">
            <v>1136</v>
          </cell>
        </row>
        <row r="7377">
          <cell r="A7377">
            <v>12176</v>
          </cell>
          <cell r="B7377">
            <v>45222</v>
          </cell>
          <cell r="F7377">
            <v>1136</v>
          </cell>
        </row>
        <row r="7378">
          <cell r="A7378">
            <v>12177</v>
          </cell>
          <cell r="B7378">
            <v>45222</v>
          </cell>
          <cell r="F7378">
            <v>1136</v>
          </cell>
        </row>
        <row r="7379">
          <cell r="A7379">
            <v>12178</v>
          </cell>
          <cell r="B7379">
            <v>45222</v>
          </cell>
          <cell r="F7379">
            <v>1136</v>
          </cell>
        </row>
        <row r="7380">
          <cell r="A7380">
            <v>12179</v>
          </cell>
          <cell r="B7380">
            <v>45222</v>
          </cell>
          <cell r="F7380">
            <v>1136</v>
          </cell>
        </row>
        <row r="7381">
          <cell r="A7381">
            <v>12180</v>
          </cell>
          <cell r="B7381">
            <v>45222</v>
          </cell>
          <cell r="F7381">
            <v>1136</v>
          </cell>
        </row>
        <row r="7382">
          <cell r="A7382">
            <v>12181</v>
          </cell>
          <cell r="B7382">
            <v>45222</v>
          </cell>
          <cell r="F7382">
            <v>1136</v>
          </cell>
        </row>
        <row r="7383">
          <cell r="A7383">
            <v>12182</v>
          </cell>
          <cell r="B7383">
            <v>45222</v>
          </cell>
          <cell r="F7383">
            <v>1136</v>
          </cell>
        </row>
        <row r="7384">
          <cell r="A7384">
            <v>12183</v>
          </cell>
          <cell r="B7384">
            <v>45222</v>
          </cell>
          <cell r="F7384">
            <v>1136</v>
          </cell>
        </row>
        <row r="7385">
          <cell r="A7385">
            <v>12184</v>
          </cell>
          <cell r="B7385">
            <v>45222</v>
          </cell>
          <cell r="F7385">
            <v>1136</v>
          </cell>
        </row>
        <row r="7386">
          <cell r="A7386">
            <v>12185</v>
          </cell>
          <cell r="B7386">
            <v>45222</v>
          </cell>
          <cell r="F7386">
            <v>1136</v>
          </cell>
        </row>
        <row r="7387">
          <cell r="A7387">
            <v>12186</v>
          </cell>
          <cell r="B7387">
            <v>45222</v>
          </cell>
          <cell r="F7387">
            <v>1136</v>
          </cell>
        </row>
        <row r="7388">
          <cell r="A7388">
            <v>12187</v>
          </cell>
          <cell r="B7388">
            <v>45222</v>
          </cell>
          <cell r="F7388">
            <v>1136</v>
          </cell>
        </row>
        <row r="7389">
          <cell r="A7389">
            <v>12188</v>
          </cell>
          <cell r="B7389">
            <v>45222</v>
          </cell>
          <cell r="F7389">
            <v>1136</v>
          </cell>
        </row>
        <row r="7390">
          <cell r="A7390">
            <v>12189</v>
          </cell>
          <cell r="B7390">
            <v>45222</v>
          </cell>
          <cell r="F7390">
            <v>1136</v>
          </cell>
        </row>
        <row r="7391">
          <cell r="A7391">
            <v>12190</v>
          </cell>
          <cell r="B7391">
            <v>45222</v>
          </cell>
          <cell r="F7391">
            <v>1136</v>
          </cell>
        </row>
        <row r="7392">
          <cell r="A7392">
            <v>12191</v>
          </cell>
          <cell r="B7392">
            <v>45222</v>
          </cell>
          <cell r="F7392">
            <v>1136</v>
          </cell>
        </row>
        <row r="7393">
          <cell r="A7393">
            <v>12192</v>
          </cell>
          <cell r="B7393">
            <v>45222</v>
          </cell>
          <cell r="F7393">
            <v>1136</v>
          </cell>
        </row>
        <row r="7394">
          <cell r="A7394">
            <v>12193</v>
          </cell>
          <cell r="B7394">
            <v>45222</v>
          </cell>
          <cell r="F7394">
            <v>1136</v>
          </cell>
        </row>
        <row r="7395">
          <cell r="A7395">
            <v>12194</v>
          </cell>
          <cell r="B7395">
            <v>45222</v>
          </cell>
          <cell r="F7395">
            <v>1136</v>
          </cell>
        </row>
        <row r="7396">
          <cell r="A7396">
            <v>12195</v>
          </cell>
          <cell r="B7396">
            <v>45222</v>
          </cell>
          <cell r="F7396">
            <v>1136</v>
          </cell>
        </row>
        <row r="7397">
          <cell r="A7397">
            <v>12196</v>
          </cell>
          <cell r="B7397">
            <v>45222</v>
          </cell>
          <cell r="F7397">
            <v>1136</v>
          </cell>
        </row>
        <row r="7398">
          <cell r="A7398">
            <v>12197</v>
          </cell>
          <cell r="B7398">
            <v>45222</v>
          </cell>
          <cell r="F7398">
            <v>1136</v>
          </cell>
        </row>
        <row r="7399">
          <cell r="A7399">
            <v>12198</v>
          </cell>
          <cell r="B7399">
            <v>45222</v>
          </cell>
          <cell r="F7399">
            <v>1136</v>
          </cell>
        </row>
        <row r="7400">
          <cell r="A7400">
            <v>12199</v>
          </cell>
          <cell r="B7400">
            <v>45222</v>
          </cell>
          <cell r="F7400">
            <v>1136</v>
          </cell>
        </row>
        <row r="7401">
          <cell r="A7401">
            <v>12200</v>
          </cell>
          <cell r="B7401">
            <v>45222</v>
          </cell>
          <cell r="F7401">
            <v>1136</v>
          </cell>
        </row>
        <row r="7402">
          <cell r="A7402">
            <v>12201</v>
          </cell>
          <cell r="B7402">
            <v>45222</v>
          </cell>
          <cell r="F7402">
            <v>1136</v>
          </cell>
        </row>
        <row r="7403">
          <cell r="A7403">
            <v>12202</v>
          </cell>
          <cell r="B7403">
            <v>45222</v>
          </cell>
          <cell r="F7403">
            <v>1136</v>
          </cell>
        </row>
        <row r="7404">
          <cell r="A7404">
            <v>12203</v>
          </cell>
          <cell r="B7404">
            <v>45222</v>
          </cell>
          <cell r="F7404">
            <v>1136</v>
          </cell>
        </row>
        <row r="7405">
          <cell r="A7405">
            <v>12204</v>
          </cell>
          <cell r="B7405">
            <v>45222</v>
          </cell>
          <cell r="F7405">
            <v>1136</v>
          </cell>
        </row>
        <row r="7406">
          <cell r="A7406">
            <v>12205</v>
          </cell>
          <cell r="B7406">
            <v>45222</v>
          </cell>
          <cell r="F7406">
            <v>1136</v>
          </cell>
        </row>
        <row r="7407">
          <cell r="A7407">
            <v>12206</v>
          </cell>
          <cell r="B7407">
            <v>45222</v>
          </cell>
          <cell r="F7407">
            <v>1136</v>
          </cell>
        </row>
        <row r="7408">
          <cell r="A7408">
            <v>12207</v>
          </cell>
          <cell r="B7408">
            <v>45222</v>
          </cell>
          <cell r="F7408">
            <v>1136</v>
          </cell>
        </row>
        <row r="7409">
          <cell r="A7409">
            <v>12208</v>
          </cell>
          <cell r="B7409">
            <v>45222</v>
          </cell>
          <cell r="F7409">
            <v>1136</v>
          </cell>
        </row>
        <row r="7410">
          <cell r="A7410">
            <v>12209</v>
          </cell>
          <cell r="B7410">
            <v>45222</v>
          </cell>
          <cell r="F7410">
            <v>1136</v>
          </cell>
        </row>
        <row r="7411">
          <cell r="A7411">
            <v>12210</v>
          </cell>
          <cell r="B7411">
            <v>45222</v>
          </cell>
          <cell r="F7411">
            <v>1136</v>
          </cell>
        </row>
        <row r="7412">
          <cell r="A7412">
            <v>12211</v>
          </cell>
          <cell r="B7412">
            <v>45222</v>
          </cell>
          <cell r="F7412">
            <v>1136</v>
          </cell>
        </row>
        <row r="7413">
          <cell r="A7413">
            <v>12212</v>
          </cell>
          <cell r="B7413">
            <v>45222</v>
          </cell>
          <cell r="F7413">
            <v>1136</v>
          </cell>
        </row>
        <row r="7414">
          <cell r="A7414">
            <v>12213</v>
          </cell>
          <cell r="B7414">
            <v>45222</v>
          </cell>
          <cell r="F7414">
            <v>1136</v>
          </cell>
        </row>
        <row r="7415">
          <cell r="A7415">
            <v>12214</v>
          </cell>
          <cell r="B7415">
            <v>45222</v>
          </cell>
          <cell r="F7415">
            <v>1136</v>
          </cell>
        </row>
        <row r="7416">
          <cell r="A7416">
            <v>12215</v>
          </cell>
          <cell r="B7416">
            <v>45222</v>
          </cell>
          <cell r="F7416">
            <v>1136</v>
          </cell>
        </row>
        <row r="7417">
          <cell r="A7417">
            <v>12216</v>
          </cell>
          <cell r="B7417">
            <v>45222</v>
          </cell>
          <cell r="F7417">
            <v>1136</v>
          </cell>
        </row>
        <row r="7418">
          <cell r="A7418">
            <v>12217</v>
          </cell>
          <cell r="B7418">
            <v>45222</v>
          </cell>
          <cell r="F7418">
            <v>1136</v>
          </cell>
        </row>
        <row r="7419">
          <cell r="A7419">
            <v>12218</v>
          </cell>
          <cell r="B7419">
            <v>45222</v>
          </cell>
          <cell r="F7419">
            <v>1136</v>
          </cell>
        </row>
        <row r="7420">
          <cell r="A7420">
            <v>12219</v>
          </cell>
          <cell r="B7420">
            <v>45222</v>
          </cell>
          <cell r="F7420">
            <v>1136</v>
          </cell>
        </row>
        <row r="7421">
          <cell r="A7421">
            <v>12220</v>
          </cell>
          <cell r="B7421">
            <v>45222</v>
          </cell>
          <cell r="F7421">
            <v>1136</v>
          </cell>
        </row>
        <row r="7422">
          <cell r="A7422">
            <v>12221</v>
          </cell>
          <cell r="B7422">
            <v>45222</v>
          </cell>
          <cell r="F7422">
            <v>1136</v>
          </cell>
        </row>
        <row r="7423">
          <cell r="A7423">
            <v>12222</v>
          </cell>
          <cell r="B7423">
            <v>45222</v>
          </cell>
          <cell r="F7423">
            <v>1136</v>
          </cell>
        </row>
        <row r="7424">
          <cell r="A7424">
            <v>12223</v>
          </cell>
          <cell r="B7424">
            <v>45222</v>
          </cell>
          <cell r="F7424">
            <v>1136</v>
          </cell>
        </row>
        <row r="7425">
          <cell r="A7425">
            <v>12224</v>
          </cell>
          <cell r="B7425">
            <v>45222</v>
          </cell>
          <cell r="F7425">
            <v>1136</v>
          </cell>
        </row>
        <row r="7426">
          <cell r="A7426">
            <v>12225</v>
          </cell>
          <cell r="B7426">
            <v>45222</v>
          </cell>
          <cell r="F7426">
            <v>1136</v>
          </cell>
        </row>
        <row r="7427">
          <cell r="A7427">
            <v>12226</v>
          </cell>
          <cell r="B7427">
            <v>45222</v>
          </cell>
          <cell r="F7427">
            <v>1136</v>
          </cell>
        </row>
        <row r="7428">
          <cell r="A7428">
            <v>12227</v>
          </cell>
          <cell r="B7428">
            <v>45222</v>
          </cell>
          <cell r="F7428">
            <v>1136</v>
          </cell>
        </row>
        <row r="7429">
          <cell r="A7429">
            <v>12228</v>
          </cell>
          <cell r="B7429">
            <v>45222</v>
          </cell>
          <cell r="F7429">
            <v>1136</v>
          </cell>
        </row>
        <row r="7430">
          <cell r="A7430">
            <v>12229</v>
          </cell>
          <cell r="B7430">
            <v>45222</v>
          </cell>
          <cell r="F7430">
            <v>1136</v>
          </cell>
        </row>
        <row r="7431">
          <cell r="A7431">
            <v>12230</v>
          </cell>
          <cell r="B7431">
            <v>45222</v>
          </cell>
          <cell r="F7431">
            <v>1136</v>
          </cell>
        </row>
        <row r="7432">
          <cell r="A7432">
            <v>12231</v>
          </cell>
          <cell r="B7432">
            <v>45222</v>
          </cell>
          <cell r="F7432">
            <v>1136</v>
          </cell>
        </row>
        <row r="7433">
          <cell r="A7433">
            <v>12232</v>
          </cell>
          <cell r="B7433">
            <v>45222</v>
          </cell>
          <cell r="F7433">
            <v>1136</v>
          </cell>
        </row>
        <row r="7434">
          <cell r="A7434">
            <v>12233</v>
          </cell>
          <cell r="B7434">
            <v>45222</v>
          </cell>
          <cell r="F7434">
            <v>1136</v>
          </cell>
        </row>
        <row r="7435">
          <cell r="A7435">
            <v>12234</v>
          </cell>
          <cell r="B7435">
            <v>45222</v>
          </cell>
          <cell r="F7435">
            <v>1136</v>
          </cell>
        </row>
        <row r="7436">
          <cell r="A7436">
            <v>12235</v>
          </cell>
          <cell r="B7436">
            <v>45222</v>
          </cell>
          <cell r="F7436">
            <v>1136</v>
          </cell>
        </row>
        <row r="7437">
          <cell r="A7437">
            <v>12236</v>
          </cell>
          <cell r="B7437">
            <v>45222</v>
          </cell>
          <cell r="F7437">
            <v>1136</v>
          </cell>
        </row>
        <row r="7438">
          <cell r="A7438">
            <v>12237</v>
          </cell>
          <cell r="B7438">
            <v>45222</v>
          </cell>
          <cell r="F7438">
            <v>1136</v>
          </cell>
        </row>
        <row r="7439">
          <cell r="A7439">
            <v>12238</v>
          </cell>
          <cell r="B7439">
            <v>45222</v>
          </cell>
          <cell r="F7439">
            <v>1136</v>
          </cell>
        </row>
        <row r="7440">
          <cell r="A7440">
            <v>12239</v>
          </cell>
          <cell r="B7440">
            <v>45222</v>
          </cell>
          <cell r="F7440">
            <v>1136</v>
          </cell>
        </row>
        <row r="7441">
          <cell r="A7441">
            <v>12240</v>
          </cell>
          <cell r="B7441">
            <v>45222</v>
          </cell>
          <cell r="F7441">
            <v>1136</v>
          </cell>
        </row>
        <row r="7442">
          <cell r="A7442">
            <v>12241</v>
          </cell>
          <cell r="B7442">
            <v>45222</v>
          </cell>
          <cell r="F7442">
            <v>1136</v>
          </cell>
        </row>
        <row r="7443">
          <cell r="A7443">
            <v>12242</v>
          </cell>
          <cell r="B7443">
            <v>45222</v>
          </cell>
          <cell r="F7443">
            <v>1136</v>
          </cell>
        </row>
        <row r="7444">
          <cell r="A7444">
            <v>12243</v>
          </cell>
          <cell r="B7444">
            <v>45222</v>
          </cell>
          <cell r="F7444">
            <v>1136</v>
          </cell>
        </row>
        <row r="7445">
          <cell r="A7445">
            <v>12244</v>
          </cell>
          <cell r="B7445">
            <v>45222</v>
          </cell>
          <cell r="F7445">
            <v>1136</v>
          </cell>
        </row>
        <row r="7446">
          <cell r="A7446">
            <v>12245</v>
          </cell>
          <cell r="B7446">
            <v>45222</v>
          </cell>
          <cell r="F7446">
            <v>1136</v>
          </cell>
        </row>
        <row r="7447">
          <cell r="A7447">
            <v>12246</v>
          </cell>
          <cell r="B7447">
            <v>45222</v>
          </cell>
          <cell r="F7447">
            <v>1136</v>
          </cell>
        </row>
        <row r="7448">
          <cell r="A7448">
            <v>12247</v>
          </cell>
          <cell r="B7448">
            <v>45222</v>
          </cell>
          <cell r="F7448">
            <v>1136</v>
          </cell>
        </row>
        <row r="7449">
          <cell r="A7449">
            <v>12248</v>
          </cell>
          <cell r="B7449">
            <v>45222</v>
          </cell>
          <cell r="F7449">
            <v>1136</v>
          </cell>
        </row>
        <row r="7450">
          <cell r="A7450">
            <v>12249</v>
          </cell>
          <cell r="B7450">
            <v>45222</v>
          </cell>
          <cell r="F7450">
            <v>1136</v>
          </cell>
        </row>
        <row r="7451">
          <cell r="A7451">
            <v>12250</v>
          </cell>
          <cell r="B7451">
            <v>45222</v>
          </cell>
          <cell r="F7451">
            <v>1136</v>
          </cell>
        </row>
        <row r="7452">
          <cell r="A7452">
            <v>12251</v>
          </cell>
          <cell r="B7452">
            <v>45222</v>
          </cell>
          <cell r="F7452">
            <v>1136</v>
          </cell>
        </row>
        <row r="7453">
          <cell r="A7453">
            <v>12252</v>
          </cell>
          <cell r="B7453">
            <v>45222</v>
          </cell>
          <cell r="F7453">
            <v>1136</v>
          </cell>
        </row>
        <row r="7454">
          <cell r="A7454">
            <v>12253</v>
          </cell>
          <cell r="B7454">
            <v>45222</v>
          </cell>
          <cell r="F7454">
            <v>1136</v>
          </cell>
        </row>
        <row r="7455">
          <cell r="A7455">
            <v>12254</v>
          </cell>
          <cell r="B7455">
            <v>45222</v>
          </cell>
          <cell r="F7455">
            <v>1136</v>
          </cell>
        </row>
        <row r="7456">
          <cell r="A7456">
            <v>12255</v>
          </cell>
          <cell r="B7456">
            <v>45222</v>
          </cell>
          <cell r="F7456">
            <v>1136</v>
          </cell>
        </row>
        <row r="7457">
          <cell r="A7457">
            <v>12256</v>
          </cell>
          <cell r="B7457">
            <v>45222</v>
          </cell>
          <cell r="F7457">
            <v>1136</v>
          </cell>
        </row>
        <row r="7458">
          <cell r="A7458">
            <v>12257</v>
          </cell>
          <cell r="B7458">
            <v>45222</v>
          </cell>
          <cell r="F7458">
            <v>1136</v>
          </cell>
        </row>
        <row r="7459">
          <cell r="A7459">
            <v>12258</v>
          </cell>
          <cell r="B7459">
            <v>45222</v>
          </cell>
          <cell r="F7459">
            <v>1136</v>
          </cell>
        </row>
        <row r="7460">
          <cell r="A7460">
            <v>12259</v>
          </cell>
          <cell r="B7460">
            <v>45222</v>
          </cell>
          <cell r="F7460">
            <v>1136</v>
          </cell>
        </row>
        <row r="7461">
          <cell r="A7461">
            <v>12260</v>
          </cell>
          <cell r="B7461">
            <v>45222</v>
          </cell>
          <cell r="F7461">
            <v>1136</v>
          </cell>
        </row>
        <row r="7462">
          <cell r="A7462">
            <v>12261</v>
          </cell>
          <cell r="B7462">
            <v>45222</v>
          </cell>
          <cell r="F7462">
            <v>1136</v>
          </cell>
        </row>
        <row r="7463">
          <cell r="A7463">
            <v>12262</v>
          </cell>
          <cell r="B7463">
            <v>45222</v>
          </cell>
          <cell r="F7463">
            <v>1136</v>
          </cell>
        </row>
        <row r="7464">
          <cell r="A7464">
            <v>12263</v>
          </cell>
          <cell r="B7464">
            <v>45222</v>
          </cell>
          <cell r="F7464">
            <v>1136</v>
          </cell>
        </row>
        <row r="7465">
          <cell r="A7465">
            <v>12264</v>
          </cell>
          <cell r="B7465">
            <v>45222</v>
          </cell>
          <cell r="F7465">
            <v>1136</v>
          </cell>
        </row>
        <row r="7466">
          <cell r="A7466">
            <v>12265</v>
          </cell>
          <cell r="B7466">
            <v>45222</v>
          </cell>
          <cell r="F7466">
            <v>1136</v>
          </cell>
        </row>
        <row r="7467">
          <cell r="A7467">
            <v>12266</v>
          </cell>
          <cell r="B7467">
            <v>45222</v>
          </cell>
          <cell r="F7467">
            <v>1136</v>
          </cell>
        </row>
        <row r="7468">
          <cell r="A7468">
            <v>12267</v>
          </cell>
          <cell r="B7468">
            <v>45222</v>
          </cell>
          <cell r="F7468">
            <v>1136</v>
          </cell>
        </row>
        <row r="7469">
          <cell r="A7469">
            <v>12268</v>
          </cell>
          <cell r="B7469">
            <v>45222</v>
          </cell>
          <cell r="F7469">
            <v>1136</v>
          </cell>
        </row>
        <row r="7470">
          <cell r="A7470">
            <v>12269</v>
          </cell>
          <cell r="B7470">
            <v>45222</v>
          </cell>
          <cell r="F7470">
            <v>1136</v>
          </cell>
        </row>
        <row r="7471">
          <cell r="A7471">
            <v>12270</v>
          </cell>
          <cell r="B7471">
            <v>45222</v>
          </cell>
          <cell r="F7471">
            <v>1136</v>
          </cell>
        </row>
        <row r="7472">
          <cell r="A7472">
            <v>12271</v>
          </cell>
          <cell r="B7472">
            <v>45222</v>
          </cell>
          <cell r="F7472">
            <v>1136</v>
          </cell>
        </row>
        <row r="7473">
          <cell r="A7473">
            <v>12272</v>
          </cell>
          <cell r="B7473">
            <v>45222</v>
          </cell>
          <cell r="F7473">
            <v>1136</v>
          </cell>
        </row>
        <row r="7474">
          <cell r="A7474">
            <v>12273</v>
          </cell>
          <cell r="B7474">
            <v>45222</v>
          </cell>
          <cell r="F7474">
            <v>1136</v>
          </cell>
        </row>
        <row r="7475">
          <cell r="A7475">
            <v>12276</v>
          </cell>
          <cell r="B7475">
            <v>45223</v>
          </cell>
          <cell r="F7475">
            <v>1183</v>
          </cell>
        </row>
        <row r="7476">
          <cell r="A7476">
            <v>12277</v>
          </cell>
          <cell r="B7476">
            <v>45223</v>
          </cell>
          <cell r="F7476">
            <v>1183</v>
          </cell>
        </row>
        <row r="7477">
          <cell r="A7477">
            <v>12278</v>
          </cell>
          <cell r="B7477">
            <v>45223</v>
          </cell>
          <cell r="F7477">
            <v>1183</v>
          </cell>
        </row>
        <row r="7478">
          <cell r="A7478">
            <v>12279</v>
          </cell>
          <cell r="B7478">
            <v>45223</v>
          </cell>
          <cell r="F7478">
            <v>1183</v>
          </cell>
        </row>
        <row r="7479">
          <cell r="A7479">
            <v>12280</v>
          </cell>
          <cell r="B7479">
            <v>45223</v>
          </cell>
          <cell r="F7479">
            <v>1183</v>
          </cell>
        </row>
        <row r="7480">
          <cell r="A7480">
            <v>12281</v>
          </cell>
          <cell r="B7480">
            <v>45223</v>
          </cell>
          <cell r="F7480">
            <v>1183</v>
          </cell>
        </row>
        <row r="7481">
          <cell r="A7481">
            <v>12282</v>
          </cell>
          <cell r="B7481">
            <v>45223</v>
          </cell>
          <cell r="F7481">
            <v>1183</v>
          </cell>
        </row>
        <row r="7482">
          <cell r="A7482">
            <v>12283</v>
          </cell>
          <cell r="B7482">
            <v>45223</v>
          </cell>
          <cell r="F7482">
            <v>1183</v>
          </cell>
        </row>
        <row r="7483">
          <cell r="A7483">
            <v>12284</v>
          </cell>
          <cell r="B7483">
            <v>45223</v>
          </cell>
          <cell r="F7483">
            <v>1183</v>
          </cell>
        </row>
        <row r="7484">
          <cell r="A7484">
            <v>12285</v>
          </cell>
          <cell r="B7484">
            <v>45223</v>
          </cell>
          <cell r="F7484">
            <v>1183</v>
          </cell>
        </row>
        <row r="7485">
          <cell r="A7485">
            <v>12286</v>
          </cell>
          <cell r="B7485">
            <v>45223</v>
          </cell>
          <cell r="F7485">
            <v>1183</v>
          </cell>
        </row>
        <row r="7486">
          <cell r="A7486">
            <v>12287</v>
          </cell>
          <cell r="B7486">
            <v>45223</v>
          </cell>
          <cell r="F7486">
            <v>1183</v>
          </cell>
        </row>
        <row r="7487">
          <cell r="A7487">
            <v>12288</v>
          </cell>
          <cell r="B7487">
            <v>45223</v>
          </cell>
          <cell r="F7487">
            <v>1183</v>
          </cell>
        </row>
        <row r="7488">
          <cell r="A7488">
            <v>12289</v>
          </cell>
          <cell r="B7488">
            <v>45223</v>
          </cell>
          <cell r="F7488">
            <v>1183</v>
          </cell>
        </row>
        <row r="7489">
          <cell r="A7489">
            <v>12290</v>
          </cell>
          <cell r="B7489">
            <v>45223</v>
          </cell>
          <cell r="F7489">
            <v>1183</v>
          </cell>
        </row>
        <row r="7490">
          <cell r="A7490">
            <v>12291</v>
          </cell>
          <cell r="B7490">
            <v>45223</v>
          </cell>
          <cell r="F7490">
            <v>1183</v>
          </cell>
        </row>
        <row r="7491">
          <cell r="A7491">
            <v>12292</v>
          </cell>
          <cell r="B7491">
            <v>45223</v>
          </cell>
          <cell r="F7491">
            <v>1183</v>
          </cell>
        </row>
        <row r="7492">
          <cell r="A7492">
            <v>12293</v>
          </cell>
          <cell r="B7492">
            <v>45223</v>
          </cell>
          <cell r="F7492">
            <v>1183</v>
          </cell>
        </row>
        <row r="7493">
          <cell r="A7493">
            <v>12294</v>
          </cell>
          <cell r="B7493">
            <v>45223</v>
          </cell>
          <cell r="F7493">
            <v>1183</v>
          </cell>
        </row>
        <row r="7494">
          <cell r="A7494">
            <v>12295</v>
          </cell>
          <cell r="B7494">
            <v>45223</v>
          </cell>
          <cell r="F7494">
            <v>1183</v>
          </cell>
        </row>
        <row r="7495">
          <cell r="A7495">
            <v>12296</v>
          </cell>
          <cell r="B7495">
            <v>45223</v>
          </cell>
          <cell r="F7495">
            <v>1183</v>
          </cell>
        </row>
        <row r="7496">
          <cell r="A7496">
            <v>12297</v>
          </cell>
          <cell r="B7496">
            <v>45223</v>
          </cell>
          <cell r="F7496">
            <v>1183</v>
          </cell>
        </row>
        <row r="7497">
          <cell r="A7497">
            <v>12298</v>
          </cell>
          <cell r="B7497">
            <v>45223</v>
          </cell>
          <cell r="F7497">
            <v>1183</v>
          </cell>
        </row>
        <row r="7498">
          <cell r="A7498">
            <v>12299</v>
          </cell>
          <cell r="B7498">
            <v>45223</v>
          </cell>
          <cell r="F7498">
            <v>1183</v>
          </cell>
        </row>
        <row r="7499">
          <cell r="A7499">
            <v>12300</v>
          </cell>
          <cell r="B7499">
            <v>45223</v>
          </cell>
          <cell r="F7499">
            <v>1183</v>
          </cell>
        </row>
        <row r="7500">
          <cell r="A7500">
            <v>12301</v>
          </cell>
          <cell r="B7500">
            <v>45223</v>
          </cell>
          <cell r="F7500">
            <v>1183</v>
          </cell>
        </row>
        <row r="7501">
          <cell r="A7501">
            <v>12302</v>
          </cell>
          <cell r="B7501">
            <v>45223</v>
          </cell>
          <cell r="F7501">
            <v>1183</v>
          </cell>
        </row>
        <row r="7502">
          <cell r="A7502">
            <v>12303</v>
          </cell>
          <cell r="B7502">
            <v>45223</v>
          </cell>
          <cell r="F7502">
            <v>1183</v>
          </cell>
        </row>
        <row r="7503">
          <cell r="A7503">
            <v>12304</v>
          </cell>
          <cell r="B7503">
            <v>45223</v>
          </cell>
          <cell r="F7503">
            <v>1183</v>
          </cell>
        </row>
        <row r="7504">
          <cell r="A7504">
            <v>12305</v>
          </cell>
          <cell r="B7504">
            <v>45223</v>
          </cell>
          <cell r="F7504">
            <v>1183</v>
          </cell>
        </row>
        <row r="7505">
          <cell r="A7505">
            <v>12306</v>
          </cell>
          <cell r="B7505">
            <v>45223</v>
          </cell>
          <cell r="F7505">
            <v>1183</v>
          </cell>
        </row>
        <row r="7506">
          <cell r="A7506">
            <v>12307</v>
          </cell>
          <cell r="B7506">
            <v>45223</v>
          </cell>
          <cell r="F7506">
            <v>1183</v>
          </cell>
        </row>
        <row r="7507">
          <cell r="A7507">
            <v>12308</v>
          </cell>
          <cell r="B7507">
            <v>45223</v>
          </cell>
          <cell r="F7507">
            <v>1183</v>
          </cell>
        </row>
        <row r="7508">
          <cell r="A7508">
            <v>12309</v>
          </cell>
          <cell r="B7508">
            <v>45223</v>
          </cell>
          <cell r="F7508">
            <v>1183</v>
          </cell>
        </row>
        <row r="7509">
          <cell r="A7509">
            <v>12310</v>
          </cell>
          <cell r="B7509">
            <v>45223</v>
          </cell>
          <cell r="F7509">
            <v>1183</v>
          </cell>
        </row>
        <row r="7510">
          <cell r="A7510">
            <v>12311</v>
          </cell>
          <cell r="B7510">
            <v>45223</v>
          </cell>
          <cell r="F7510">
            <v>1183</v>
          </cell>
        </row>
        <row r="7511">
          <cell r="A7511">
            <v>12312</v>
          </cell>
          <cell r="B7511">
            <v>45223</v>
          </cell>
          <cell r="F7511">
            <v>1183</v>
          </cell>
        </row>
        <row r="7512">
          <cell r="A7512">
            <v>12313</v>
          </cell>
          <cell r="B7512">
            <v>45223</v>
          </cell>
          <cell r="F7512">
            <v>1183</v>
          </cell>
        </row>
        <row r="7513">
          <cell r="A7513">
            <v>12314</v>
          </cell>
          <cell r="B7513">
            <v>45223</v>
          </cell>
          <cell r="F7513">
            <v>1183</v>
          </cell>
        </row>
        <row r="7514">
          <cell r="A7514">
            <v>12315</v>
          </cell>
          <cell r="B7514">
            <v>45223</v>
          </cell>
          <cell r="F7514">
            <v>1183</v>
          </cell>
        </row>
        <row r="7515">
          <cell r="A7515">
            <v>12316</v>
          </cell>
          <cell r="B7515">
            <v>45223</v>
          </cell>
          <cell r="F7515">
            <v>1183</v>
          </cell>
        </row>
        <row r="7516">
          <cell r="A7516">
            <v>12317</v>
          </cell>
          <cell r="B7516">
            <v>45223</v>
          </cell>
          <cell r="F7516">
            <v>1183</v>
          </cell>
        </row>
        <row r="7517">
          <cell r="A7517">
            <v>12318</v>
          </cell>
          <cell r="B7517">
            <v>45223</v>
          </cell>
          <cell r="F7517">
            <v>1183</v>
          </cell>
        </row>
        <row r="7518">
          <cell r="A7518">
            <v>12319</v>
          </cell>
          <cell r="B7518">
            <v>45223</v>
          </cell>
          <cell r="F7518">
            <v>1183</v>
          </cell>
        </row>
        <row r="7519">
          <cell r="A7519">
            <v>12320</v>
          </cell>
          <cell r="B7519">
            <v>45223</v>
          </cell>
          <cell r="F7519">
            <v>1183</v>
          </cell>
        </row>
        <row r="7520">
          <cell r="A7520">
            <v>12321</v>
          </cell>
          <cell r="B7520">
            <v>45223</v>
          </cell>
          <cell r="F7520">
            <v>1183</v>
          </cell>
        </row>
        <row r="7521">
          <cell r="A7521">
            <v>12322</v>
          </cell>
          <cell r="B7521">
            <v>45223</v>
          </cell>
          <cell r="F7521">
            <v>1183</v>
          </cell>
        </row>
        <row r="7522">
          <cell r="A7522">
            <v>12323</v>
          </cell>
          <cell r="B7522">
            <v>45223</v>
          </cell>
          <cell r="F7522">
            <v>1183</v>
          </cell>
        </row>
        <row r="7523">
          <cell r="A7523">
            <v>12324</v>
          </cell>
          <cell r="B7523">
            <v>45223</v>
          </cell>
          <cell r="F7523">
            <v>1183</v>
          </cell>
        </row>
        <row r="7524">
          <cell r="A7524">
            <v>12325</v>
          </cell>
          <cell r="B7524">
            <v>45223</v>
          </cell>
          <cell r="F7524">
            <v>1183</v>
          </cell>
        </row>
        <row r="7525">
          <cell r="A7525">
            <v>12326</v>
          </cell>
          <cell r="B7525">
            <v>45223</v>
          </cell>
          <cell r="F7525">
            <v>1183</v>
          </cell>
        </row>
        <row r="7526">
          <cell r="A7526">
            <v>12327</v>
          </cell>
          <cell r="B7526">
            <v>45223</v>
          </cell>
          <cell r="F7526">
            <v>1183</v>
          </cell>
        </row>
        <row r="7527">
          <cell r="A7527">
            <v>12328</v>
          </cell>
          <cell r="B7527">
            <v>45223</v>
          </cell>
          <cell r="F7527">
            <v>1183</v>
          </cell>
        </row>
        <row r="7528">
          <cell r="A7528">
            <v>12329</v>
          </cell>
          <cell r="B7528">
            <v>45223</v>
          </cell>
          <cell r="F7528">
            <v>1183</v>
          </cell>
        </row>
        <row r="7529">
          <cell r="A7529">
            <v>12330</v>
          </cell>
          <cell r="B7529">
            <v>45223</v>
          </cell>
          <cell r="F7529">
            <v>1183</v>
          </cell>
        </row>
        <row r="7530">
          <cell r="A7530">
            <v>12331</v>
          </cell>
          <cell r="B7530">
            <v>45223</v>
          </cell>
          <cell r="F7530">
            <v>1183</v>
          </cell>
        </row>
        <row r="7531">
          <cell r="A7531">
            <v>12332</v>
          </cell>
          <cell r="B7531">
            <v>45223</v>
          </cell>
          <cell r="F7531">
            <v>1183</v>
          </cell>
        </row>
        <row r="7532">
          <cell r="A7532">
            <v>12333</v>
          </cell>
          <cell r="B7532">
            <v>45223</v>
          </cell>
          <cell r="F7532">
            <v>1183</v>
          </cell>
        </row>
        <row r="7533">
          <cell r="A7533">
            <v>12334</v>
          </cell>
          <cell r="B7533">
            <v>45223</v>
          </cell>
          <cell r="F7533">
            <v>1183</v>
          </cell>
        </row>
        <row r="7534">
          <cell r="A7534">
            <v>12335</v>
          </cell>
          <cell r="B7534">
            <v>45223</v>
          </cell>
          <cell r="F7534">
            <v>1183</v>
          </cell>
        </row>
        <row r="7535">
          <cell r="A7535">
            <v>12336</v>
          </cell>
          <cell r="B7535">
            <v>45223</v>
          </cell>
          <cell r="F7535">
            <v>1183</v>
          </cell>
        </row>
        <row r="7536">
          <cell r="A7536">
            <v>12337</v>
          </cell>
          <cell r="B7536">
            <v>45223</v>
          </cell>
          <cell r="F7536">
            <v>1183</v>
          </cell>
        </row>
        <row r="7537">
          <cell r="A7537">
            <v>12338</v>
          </cell>
          <cell r="B7537">
            <v>45223</v>
          </cell>
          <cell r="F7537">
            <v>1183</v>
          </cell>
        </row>
        <row r="7538">
          <cell r="A7538">
            <v>12339</v>
          </cell>
          <cell r="B7538">
            <v>45223</v>
          </cell>
          <cell r="F7538">
            <v>1183</v>
          </cell>
        </row>
        <row r="7539">
          <cell r="A7539">
            <v>12340</v>
          </cell>
          <cell r="B7539">
            <v>45223</v>
          </cell>
          <cell r="F7539">
            <v>1183</v>
          </cell>
        </row>
        <row r="7540">
          <cell r="A7540">
            <v>12341</v>
          </cell>
          <cell r="B7540">
            <v>45223</v>
          </cell>
          <cell r="F7540">
            <v>1183</v>
          </cell>
        </row>
        <row r="7541">
          <cell r="A7541">
            <v>12342</v>
          </cell>
          <cell r="B7541">
            <v>45223</v>
          </cell>
          <cell r="F7541">
            <v>1183</v>
          </cell>
        </row>
        <row r="7542">
          <cell r="A7542">
            <v>12343</v>
          </cell>
          <cell r="B7542">
            <v>45223</v>
          </cell>
          <cell r="F7542">
            <v>1183</v>
          </cell>
        </row>
        <row r="7543">
          <cell r="A7543">
            <v>12344</v>
          </cell>
          <cell r="B7543">
            <v>45223</v>
          </cell>
          <cell r="F7543">
            <v>1183</v>
          </cell>
        </row>
        <row r="7544">
          <cell r="A7544">
            <v>12345</v>
          </cell>
          <cell r="B7544">
            <v>45223</v>
          </cell>
          <cell r="F7544">
            <v>1183</v>
          </cell>
        </row>
        <row r="7545">
          <cell r="A7545">
            <v>12346</v>
          </cell>
          <cell r="B7545">
            <v>45223</v>
          </cell>
          <cell r="F7545">
            <v>1183</v>
          </cell>
        </row>
        <row r="7546">
          <cell r="A7546">
            <v>12347</v>
          </cell>
          <cell r="B7546">
            <v>45223</v>
          </cell>
          <cell r="F7546">
            <v>1183</v>
          </cell>
        </row>
        <row r="7547">
          <cell r="A7547">
            <v>12348</v>
          </cell>
          <cell r="B7547">
            <v>45223</v>
          </cell>
          <cell r="F7547">
            <v>1183</v>
          </cell>
        </row>
        <row r="7548">
          <cell r="A7548">
            <v>12349</v>
          </cell>
          <cell r="B7548">
            <v>45223</v>
          </cell>
          <cell r="F7548">
            <v>1183</v>
          </cell>
        </row>
        <row r="7549">
          <cell r="A7549">
            <v>12350</v>
          </cell>
          <cell r="B7549">
            <v>45223</v>
          </cell>
          <cell r="F7549">
            <v>1183</v>
          </cell>
        </row>
        <row r="7550">
          <cell r="A7550">
            <v>12351</v>
          </cell>
          <cell r="B7550">
            <v>45223</v>
          </cell>
          <cell r="F7550">
            <v>1183</v>
          </cell>
        </row>
        <row r="7551">
          <cell r="A7551">
            <v>12352</v>
          </cell>
          <cell r="B7551">
            <v>45223</v>
          </cell>
          <cell r="F7551">
            <v>1183</v>
          </cell>
        </row>
        <row r="7552">
          <cell r="A7552">
            <v>12353</v>
          </cell>
          <cell r="B7552">
            <v>45223</v>
          </cell>
          <cell r="F7552">
            <v>1183</v>
          </cell>
        </row>
        <row r="7553">
          <cell r="A7553">
            <v>12354</v>
          </cell>
          <cell r="B7553">
            <v>45223</v>
          </cell>
          <cell r="F7553">
            <v>1183</v>
          </cell>
        </row>
        <row r="7554">
          <cell r="A7554">
            <v>12355</v>
          </cell>
          <cell r="B7554">
            <v>45223</v>
          </cell>
          <cell r="F7554">
            <v>1183</v>
          </cell>
        </row>
        <row r="7555">
          <cell r="A7555">
            <v>12356</v>
          </cell>
          <cell r="B7555">
            <v>45223</v>
          </cell>
          <cell r="F7555">
            <v>1183</v>
          </cell>
        </row>
        <row r="7556">
          <cell r="A7556">
            <v>12357</v>
          </cell>
          <cell r="B7556">
            <v>45223</v>
          </cell>
          <cell r="F7556">
            <v>1183</v>
          </cell>
        </row>
        <row r="7557">
          <cell r="A7557">
            <v>12358</v>
          </cell>
          <cell r="B7557">
            <v>45223</v>
          </cell>
          <cell r="F7557">
            <v>1183</v>
          </cell>
        </row>
        <row r="7558">
          <cell r="A7558">
            <v>12359</v>
          </cell>
          <cell r="B7558">
            <v>45223</v>
          </cell>
          <cell r="F7558">
            <v>1183</v>
          </cell>
        </row>
        <row r="7559">
          <cell r="A7559">
            <v>12360</v>
          </cell>
          <cell r="B7559">
            <v>45223</v>
          </cell>
          <cell r="F7559">
            <v>1183</v>
          </cell>
        </row>
        <row r="7560">
          <cell r="A7560">
            <v>12361</v>
          </cell>
          <cell r="B7560">
            <v>45223</v>
          </cell>
          <cell r="F7560">
            <v>1183</v>
          </cell>
        </row>
        <row r="7561">
          <cell r="A7561">
            <v>12362</v>
          </cell>
          <cell r="B7561">
            <v>45223</v>
          </cell>
          <cell r="F7561">
            <v>1183</v>
          </cell>
        </row>
        <row r="7562">
          <cell r="A7562">
            <v>12363</v>
          </cell>
          <cell r="B7562">
            <v>45223</v>
          </cell>
          <cell r="F7562">
            <v>1183</v>
          </cell>
        </row>
        <row r="7563">
          <cell r="A7563">
            <v>12364</v>
          </cell>
          <cell r="B7563">
            <v>45223</v>
          </cell>
          <cell r="F7563">
            <v>1183</v>
          </cell>
        </row>
        <row r="7564">
          <cell r="A7564">
            <v>12365</v>
          </cell>
          <cell r="B7564">
            <v>45223</v>
          </cell>
          <cell r="F7564">
            <v>1183</v>
          </cell>
        </row>
        <row r="7565">
          <cell r="A7565">
            <v>12366</v>
          </cell>
          <cell r="B7565">
            <v>45223</v>
          </cell>
          <cell r="F7565">
            <v>1183</v>
          </cell>
        </row>
        <row r="7566">
          <cell r="A7566">
            <v>12367</v>
          </cell>
          <cell r="B7566">
            <v>45223</v>
          </cell>
          <cell r="F7566">
            <v>1183</v>
          </cell>
        </row>
        <row r="7567">
          <cell r="A7567">
            <v>12368</v>
          </cell>
          <cell r="B7567">
            <v>45223</v>
          </cell>
          <cell r="F7567">
            <v>1183</v>
          </cell>
        </row>
        <row r="7568">
          <cell r="A7568">
            <v>12369</v>
          </cell>
          <cell r="B7568">
            <v>45223</v>
          </cell>
          <cell r="F7568">
            <v>1183</v>
          </cell>
        </row>
        <row r="7569">
          <cell r="A7569">
            <v>12370</v>
          </cell>
          <cell r="B7569">
            <v>45223</v>
          </cell>
          <cell r="F7569">
            <v>1183</v>
          </cell>
        </row>
        <row r="7570">
          <cell r="A7570">
            <v>12371</v>
          </cell>
          <cell r="B7570">
            <v>45223</v>
          </cell>
          <cell r="F7570">
            <v>1183</v>
          </cell>
        </row>
        <row r="7571">
          <cell r="A7571">
            <v>12372</v>
          </cell>
          <cell r="B7571">
            <v>45223</v>
          </cell>
          <cell r="F7571">
            <v>1183</v>
          </cell>
        </row>
        <row r="7572">
          <cell r="A7572">
            <v>12373</v>
          </cell>
          <cell r="B7572">
            <v>45223</v>
          </cell>
          <cell r="F7572">
            <v>1183</v>
          </cell>
        </row>
        <row r="7573">
          <cell r="A7573">
            <v>12374</v>
          </cell>
          <cell r="B7573">
            <v>45223</v>
          </cell>
          <cell r="F7573">
            <v>1183</v>
          </cell>
        </row>
        <row r="7574">
          <cell r="A7574">
            <v>12375</v>
          </cell>
          <cell r="B7574">
            <v>45223</v>
          </cell>
          <cell r="F7574">
            <v>1183</v>
          </cell>
        </row>
        <row r="7575">
          <cell r="A7575">
            <v>12376</v>
          </cell>
          <cell r="B7575">
            <v>45223</v>
          </cell>
          <cell r="F7575">
            <v>1183</v>
          </cell>
        </row>
        <row r="7576">
          <cell r="A7576">
            <v>12377</v>
          </cell>
          <cell r="B7576">
            <v>45223</v>
          </cell>
          <cell r="F7576">
            <v>1183</v>
          </cell>
        </row>
        <row r="7577">
          <cell r="A7577">
            <v>12378</v>
          </cell>
          <cell r="B7577">
            <v>45223</v>
          </cell>
          <cell r="F7577">
            <v>1183</v>
          </cell>
        </row>
        <row r="7578">
          <cell r="A7578">
            <v>12379</v>
          </cell>
          <cell r="B7578">
            <v>45223</v>
          </cell>
          <cell r="F7578">
            <v>1183</v>
          </cell>
        </row>
        <row r="7579">
          <cell r="A7579">
            <v>12380</v>
          </cell>
          <cell r="B7579">
            <v>45223</v>
          </cell>
          <cell r="F7579">
            <v>1183</v>
          </cell>
        </row>
        <row r="7580">
          <cell r="A7580">
            <v>12381</v>
          </cell>
          <cell r="B7580">
            <v>45223</v>
          </cell>
          <cell r="F7580">
            <v>1183</v>
          </cell>
        </row>
        <row r="7581">
          <cell r="A7581">
            <v>12382</v>
          </cell>
          <cell r="B7581">
            <v>45223</v>
          </cell>
          <cell r="F7581">
            <v>1183</v>
          </cell>
        </row>
        <row r="7582">
          <cell r="A7582">
            <v>12383</v>
          </cell>
          <cell r="B7582">
            <v>45223</v>
          </cell>
          <cell r="F7582">
            <v>1183</v>
          </cell>
        </row>
        <row r="7583">
          <cell r="A7583">
            <v>12384</v>
          </cell>
          <cell r="B7583">
            <v>45223</v>
          </cell>
          <cell r="F7583">
            <v>1183</v>
          </cell>
        </row>
        <row r="7584">
          <cell r="A7584">
            <v>12385</v>
          </cell>
          <cell r="B7584">
            <v>45223</v>
          </cell>
          <cell r="F7584">
            <v>1183</v>
          </cell>
        </row>
        <row r="7585">
          <cell r="A7585">
            <v>12386</v>
          </cell>
          <cell r="B7585">
            <v>45223</v>
          </cell>
          <cell r="F7585">
            <v>1183</v>
          </cell>
        </row>
        <row r="7586">
          <cell r="A7586">
            <v>12387</v>
          </cell>
          <cell r="B7586">
            <v>45223</v>
          </cell>
          <cell r="F7586">
            <v>1183</v>
          </cell>
        </row>
        <row r="7587">
          <cell r="A7587">
            <v>12388</v>
          </cell>
          <cell r="B7587">
            <v>45223</v>
          </cell>
          <cell r="F7587">
            <v>1183</v>
          </cell>
        </row>
        <row r="7588">
          <cell r="A7588">
            <v>12389</v>
          </cell>
          <cell r="B7588">
            <v>45223</v>
          </cell>
          <cell r="F7588">
            <v>1183</v>
          </cell>
        </row>
        <row r="7589">
          <cell r="A7589">
            <v>12390</v>
          </cell>
          <cell r="B7589">
            <v>45223</v>
          </cell>
          <cell r="F7589">
            <v>1183</v>
          </cell>
        </row>
        <row r="7590">
          <cell r="A7590">
            <v>12391</v>
          </cell>
          <cell r="B7590">
            <v>45223</v>
          </cell>
          <cell r="F7590">
            <v>1183</v>
          </cell>
        </row>
        <row r="7591">
          <cell r="A7591">
            <v>12392</v>
          </cell>
          <cell r="B7591">
            <v>45223</v>
          </cell>
          <cell r="F7591">
            <v>1183</v>
          </cell>
        </row>
        <row r="7592">
          <cell r="A7592">
            <v>12393</v>
          </cell>
          <cell r="B7592">
            <v>45223</v>
          </cell>
          <cell r="F7592">
            <v>1183</v>
          </cell>
        </row>
        <row r="7593">
          <cell r="A7593">
            <v>12394</v>
          </cell>
          <cell r="B7593">
            <v>45223</v>
          </cell>
          <cell r="F7593">
            <v>1183</v>
          </cell>
        </row>
        <row r="7594">
          <cell r="A7594">
            <v>12395</v>
          </cell>
          <cell r="B7594">
            <v>45223</v>
          </cell>
          <cell r="F7594">
            <v>1183</v>
          </cell>
        </row>
        <row r="7595">
          <cell r="A7595">
            <v>12396</v>
          </cell>
          <cell r="B7595">
            <v>45223</v>
          </cell>
          <cell r="F7595">
            <v>1183</v>
          </cell>
        </row>
        <row r="7596">
          <cell r="A7596">
            <v>12397</v>
          </cell>
          <cell r="B7596">
            <v>45223</v>
          </cell>
          <cell r="F7596">
            <v>1183</v>
          </cell>
        </row>
        <row r="7597">
          <cell r="A7597">
            <v>12398</v>
          </cell>
          <cell r="B7597">
            <v>45223</v>
          </cell>
          <cell r="F7597">
            <v>1183</v>
          </cell>
        </row>
        <row r="7598">
          <cell r="A7598">
            <v>12399</v>
          </cell>
          <cell r="B7598">
            <v>45223</v>
          </cell>
          <cell r="F7598">
            <v>1183</v>
          </cell>
        </row>
        <row r="7599">
          <cell r="A7599">
            <v>12400</v>
          </cell>
          <cell r="B7599">
            <v>45223</v>
          </cell>
          <cell r="F7599">
            <v>1183</v>
          </cell>
        </row>
        <row r="7600">
          <cell r="A7600">
            <v>12401</v>
          </cell>
          <cell r="B7600">
            <v>45223</v>
          </cell>
          <cell r="F7600">
            <v>1183</v>
          </cell>
        </row>
        <row r="7601">
          <cell r="A7601">
            <v>12402</v>
          </cell>
          <cell r="B7601">
            <v>45223</v>
          </cell>
          <cell r="F7601">
            <v>1183</v>
          </cell>
        </row>
        <row r="7602">
          <cell r="A7602">
            <v>12403</v>
          </cell>
          <cell r="B7602">
            <v>45223</v>
          </cell>
          <cell r="F7602">
            <v>1183</v>
          </cell>
        </row>
        <row r="7603">
          <cell r="A7603">
            <v>12404</v>
          </cell>
          <cell r="B7603">
            <v>45223</v>
          </cell>
          <cell r="F7603">
            <v>1183</v>
          </cell>
        </row>
        <row r="7604">
          <cell r="A7604">
            <v>12405</v>
          </cell>
          <cell r="B7604">
            <v>45223</v>
          </cell>
          <cell r="F7604">
            <v>1183</v>
          </cell>
        </row>
        <row r="7605">
          <cell r="A7605">
            <v>12406</v>
          </cell>
          <cell r="B7605">
            <v>45223</v>
          </cell>
          <cell r="F7605">
            <v>1183</v>
          </cell>
        </row>
        <row r="7606">
          <cell r="A7606">
            <v>12407</v>
          </cell>
          <cell r="B7606">
            <v>45223</v>
          </cell>
          <cell r="F7606">
            <v>1183</v>
          </cell>
        </row>
        <row r="7607">
          <cell r="A7607">
            <v>12408</v>
          </cell>
          <cell r="B7607">
            <v>45223</v>
          </cell>
          <cell r="F7607">
            <v>1183</v>
          </cell>
        </row>
        <row r="7608">
          <cell r="A7608">
            <v>12409</v>
          </cell>
          <cell r="B7608">
            <v>45223</v>
          </cell>
          <cell r="F7608">
            <v>1183</v>
          </cell>
        </row>
        <row r="7609">
          <cell r="A7609">
            <v>12410</v>
          </cell>
          <cell r="B7609">
            <v>45223</v>
          </cell>
          <cell r="F7609">
            <v>1183</v>
          </cell>
        </row>
        <row r="7610">
          <cell r="A7610">
            <v>12411</v>
          </cell>
          <cell r="B7610">
            <v>45223</v>
          </cell>
          <cell r="F7610">
            <v>1183</v>
          </cell>
        </row>
        <row r="7611">
          <cell r="A7611">
            <v>12412</v>
          </cell>
          <cell r="B7611">
            <v>45223</v>
          </cell>
          <cell r="F7611">
            <v>1183</v>
          </cell>
        </row>
        <row r="7612">
          <cell r="A7612">
            <v>12413</v>
          </cell>
          <cell r="B7612">
            <v>45223</v>
          </cell>
          <cell r="F7612">
            <v>1183</v>
          </cell>
        </row>
        <row r="7613">
          <cell r="A7613">
            <v>12414</v>
          </cell>
          <cell r="B7613">
            <v>45223</v>
          </cell>
          <cell r="F7613">
            <v>1183</v>
          </cell>
        </row>
        <row r="7614">
          <cell r="A7614">
            <v>12415</v>
          </cell>
          <cell r="B7614">
            <v>45223</v>
          </cell>
          <cell r="F7614">
            <v>1183</v>
          </cell>
        </row>
        <row r="7615">
          <cell r="A7615">
            <v>12416</v>
          </cell>
          <cell r="B7615">
            <v>45223</v>
          </cell>
          <cell r="F7615">
            <v>1183</v>
          </cell>
        </row>
        <row r="7616">
          <cell r="A7616">
            <v>12417</v>
          </cell>
          <cell r="B7616">
            <v>45223</v>
          </cell>
          <cell r="F7616">
            <v>1183</v>
          </cell>
        </row>
        <row r="7617">
          <cell r="A7617">
            <v>12418</v>
          </cell>
          <cell r="B7617">
            <v>45223</v>
          </cell>
          <cell r="F7617">
            <v>1183</v>
          </cell>
        </row>
        <row r="7618">
          <cell r="A7618">
            <v>12419</v>
          </cell>
          <cell r="B7618">
            <v>45223</v>
          </cell>
          <cell r="F7618">
            <v>1183</v>
          </cell>
        </row>
        <row r="7619">
          <cell r="A7619">
            <v>12420</v>
          </cell>
          <cell r="B7619">
            <v>45223</v>
          </cell>
          <cell r="F7619">
            <v>1183</v>
          </cell>
        </row>
        <row r="7620">
          <cell r="A7620">
            <v>12421</v>
          </cell>
          <cell r="B7620">
            <v>45223</v>
          </cell>
          <cell r="F7620">
            <v>1183</v>
          </cell>
        </row>
        <row r="7621">
          <cell r="A7621">
            <v>12422</v>
          </cell>
          <cell r="B7621">
            <v>45223</v>
          </cell>
          <cell r="F7621">
            <v>1183</v>
          </cell>
        </row>
        <row r="7622">
          <cell r="A7622">
            <v>12423</v>
          </cell>
          <cell r="B7622">
            <v>45223</v>
          </cell>
          <cell r="F7622">
            <v>1183</v>
          </cell>
        </row>
        <row r="7623">
          <cell r="A7623">
            <v>12424</v>
          </cell>
          <cell r="B7623">
            <v>45223</v>
          </cell>
          <cell r="F7623">
            <v>1183</v>
          </cell>
        </row>
        <row r="7624">
          <cell r="A7624">
            <v>12425</v>
          </cell>
          <cell r="B7624">
            <v>45223</v>
          </cell>
          <cell r="F7624">
            <v>1183</v>
          </cell>
        </row>
        <row r="7625">
          <cell r="A7625">
            <v>12426</v>
          </cell>
          <cell r="B7625">
            <v>45223</v>
          </cell>
          <cell r="F7625">
            <v>1183</v>
          </cell>
        </row>
        <row r="7626">
          <cell r="A7626">
            <v>12427</v>
          </cell>
          <cell r="B7626">
            <v>45223</v>
          </cell>
          <cell r="F7626">
            <v>1183</v>
          </cell>
        </row>
        <row r="7627">
          <cell r="A7627">
            <v>12428</v>
          </cell>
          <cell r="B7627">
            <v>45223</v>
          </cell>
          <cell r="F7627">
            <v>1183</v>
          </cell>
        </row>
        <row r="7628">
          <cell r="A7628">
            <v>12429</v>
          </cell>
          <cell r="B7628">
            <v>45223</v>
          </cell>
          <cell r="F7628">
            <v>1183</v>
          </cell>
        </row>
        <row r="7629">
          <cell r="A7629">
            <v>12430</v>
          </cell>
          <cell r="B7629">
            <v>45223</v>
          </cell>
          <cell r="F7629">
            <v>1183</v>
          </cell>
        </row>
        <row r="7630">
          <cell r="A7630">
            <v>12431</v>
          </cell>
          <cell r="B7630">
            <v>45223</v>
          </cell>
          <cell r="F7630">
            <v>1183</v>
          </cell>
        </row>
        <row r="7631">
          <cell r="A7631">
            <v>12432</v>
          </cell>
          <cell r="B7631">
            <v>45223</v>
          </cell>
          <cell r="F7631">
            <v>1183</v>
          </cell>
        </row>
        <row r="7632">
          <cell r="A7632">
            <v>12433</v>
          </cell>
          <cell r="B7632">
            <v>45223</v>
          </cell>
          <cell r="F7632">
            <v>1183</v>
          </cell>
        </row>
        <row r="7633">
          <cell r="A7633">
            <v>12434</v>
          </cell>
          <cell r="B7633">
            <v>45223</v>
          </cell>
          <cell r="F7633">
            <v>1183</v>
          </cell>
        </row>
        <row r="7634">
          <cell r="A7634">
            <v>12435</v>
          </cell>
          <cell r="B7634">
            <v>45223</v>
          </cell>
          <cell r="F7634">
            <v>1183</v>
          </cell>
        </row>
        <row r="7635">
          <cell r="A7635">
            <v>12436</v>
          </cell>
          <cell r="B7635">
            <v>45223</v>
          </cell>
          <cell r="F7635">
            <v>1183</v>
          </cell>
        </row>
        <row r="7636">
          <cell r="A7636">
            <v>12437</v>
          </cell>
          <cell r="B7636">
            <v>45223</v>
          </cell>
          <cell r="F7636">
            <v>1183</v>
          </cell>
        </row>
        <row r="7637">
          <cell r="A7637">
            <v>12438</v>
          </cell>
          <cell r="B7637">
            <v>45223</v>
          </cell>
          <cell r="F7637">
            <v>1183</v>
          </cell>
        </row>
        <row r="7638">
          <cell r="A7638">
            <v>12439</v>
          </cell>
          <cell r="B7638">
            <v>45223</v>
          </cell>
          <cell r="F7638">
            <v>1183</v>
          </cell>
        </row>
        <row r="7639">
          <cell r="A7639">
            <v>12440</v>
          </cell>
          <cell r="B7639">
            <v>45223</v>
          </cell>
          <cell r="F7639">
            <v>1183</v>
          </cell>
        </row>
        <row r="7640">
          <cell r="A7640">
            <v>12441</v>
          </cell>
          <cell r="B7640">
            <v>45223</v>
          </cell>
          <cell r="F7640">
            <v>1183</v>
          </cell>
        </row>
        <row r="7641">
          <cell r="A7641">
            <v>12442</v>
          </cell>
          <cell r="B7641">
            <v>45223</v>
          </cell>
          <cell r="F7641">
            <v>1183</v>
          </cell>
        </row>
        <row r="7642">
          <cell r="A7642">
            <v>12443</v>
          </cell>
          <cell r="B7642">
            <v>45223</v>
          </cell>
          <cell r="F7642">
            <v>1183</v>
          </cell>
        </row>
        <row r="7643">
          <cell r="A7643">
            <v>12444</v>
          </cell>
          <cell r="B7643">
            <v>45223</v>
          </cell>
          <cell r="F7643">
            <v>1183</v>
          </cell>
        </row>
        <row r="7644">
          <cell r="A7644">
            <v>12445</v>
          </cell>
          <cell r="B7644">
            <v>45223</v>
          </cell>
          <cell r="F7644">
            <v>1183</v>
          </cell>
        </row>
        <row r="7645">
          <cell r="A7645">
            <v>12446</v>
          </cell>
          <cell r="B7645">
            <v>45223</v>
          </cell>
          <cell r="F7645">
            <v>1183</v>
          </cell>
        </row>
        <row r="7646">
          <cell r="A7646">
            <v>12447</v>
          </cell>
          <cell r="B7646">
            <v>45223</v>
          </cell>
          <cell r="F7646">
            <v>1183</v>
          </cell>
        </row>
        <row r="7647">
          <cell r="A7647">
            <v>12448</v>
          </cell>
          <cell r="B7647">
            <v>45223</v>
          </cell>
          <cell r="F7647">
            <v>1183</v>
          </cell>
        </row>
        <row r="7648">
          <cell r="A7648">
            <v>12449</v>
          </cell>
          <cell r="B7648">
            <v>45223</v>
          </cell>
          <cell r="F7648">
            <v>1183</v>
          </cell>
        </row>
        <row r="7649">
          <cell r="A7649">
            <v>12450</v>
          </cell>
          <cell r="B7649">
            <v>45223</v>
          </cell>
          <cell r="F7649">
            <v>1183</v>
          </cell>
        </row>
        <row r="7650">
          <cell r="A7650">
            <v>12451</v>
          </cell>
          <cell r="B7650">
            <v>45223</v>
          </cell>
          <cell r="F7650">
            <v>1183</v>
          </cell>
        </row>
        <row r="7651">
          <cell r="A7651">
            <v>12452</v>
          </cell>
          <cell r="B7651">
            <v>45223</v>
          </cell>
          <cell r="F7651">
            <v>1183</v>
          </cell>
        </row>
        <row r="7652">
          <cell r="A7652">
            <v>12453</v>
          </cell>
          <cell r="B7652">
            <v>45223</v>
          </cell>
          <cell r="F7652">
            <v>1183</v>
          </cell>
        </row>
        <row r="7653">
          <cell r="A7653">
            <v>12454</v>
          </cell>
          <cell r="B7653">
            <v>45223</v>
          </cell>
          <cell r="F7653">
            <v>1183</v>
          </cell>
        </row>
        <row r="7654">
          <cell r="A7654">
            <v>12455</v>
          </cell>
          <cell r="B7654">
            <v>45223</v>
          </cell>
          <cell r="F7654">
            <v>1183</v>
          </cell>
        </row>
        <row r="7655">
          <cell r="A7655">
            <v>12456</v>
          </cell>
          <cell r="B7655">
            <v>45223</v>
          </cell>
          <cell r="F7655">
            <v>1183</v>
          </cell>
        </row>
        <row r="7656">
          <cell r="A7656">
            <v>12457</v>
          </cell>
          <cell r="B7656">
            <v>45223</v>
          </cell>
          <cell r="F7656">
            <v>1183</v>
          </cell>
        </row>
        <row r="7657">
          <cell r="A7657">
            <v>12458</v>
          </cell>
          <cell r="B7657">
            <v>45223</v>
          </cell>
          <cell r="F7657">
            <v>1183</v>
          </cell>
        </row>
        <row r="7658">
          <cell r="A7658">
            <v>12459</v>
          </cell>
          <cell r="B7658">
            <v>45223</v>
          </cell>
          <cell r="F7658">
            <v>1183</v>
          </cell>
        </row>
        <row r="7659">
          <cell r="A7659">
            <v>12460</v>
          </cell>
          <cell r="B7659">
            <v>45223</v>
          </cell>
          <cell r="F7659">
            <v>1183</v>
          </cell>
        </row>
        <row r="7660">
          <cell r="A7660">
            <v>12461</v>
          </cell>
          <cell r="B7660">
            <v>45223</v>
          </cell>
          <cell r="F7660">
            <v>1183</v>
          </cell>
        </row>
        <row r="7661">
          <cell r="A7661">
            <v>12462</v>
          </cell>
          <cell r="B7661">
            <v>45223</v>
          </cell>
          <cell r="F7661">
            <v>1183</v>
          </cell>
        </row>
        <row r="7662">
          <cell r="A7662">
            <v>12463</v>
          </cell>
          <cell r="B7662">
            <v>45223</v>
          </cell>
          <cell r="F7662">
            <v>1183</v>
          </cell>
        </row>
        <row r="7663">
          <cell r="A7663">
            <v>12464</v>
          </cell>
          <cell r="B7663">
            <v>45223</v>
          </cell>
          <cell r="F7663">
            <v>1183</v>
          </cell>
        </row>
        <row r="7664">
          <cell r="A7664">
            <v>12465</v>
          </cell>
          <cell r="B7664">
            <v>45223</v>
          </cell>
          <cell r="F7664">
            <v>1183</v>
          </cell>
        </row>
        <row r="7665">
          <cell r="A7665">
            <v>12466</v>
          </cell>
          <cell r="B7665">
            <v>45223</v>
          </cell>
          <cell r="F7665">
            <v>1183</v>
          </cell>
        </row>
        <row r="7666">
          <cell r="A7666">
            <v>12467</v>
          </cell>
          <cell r="B7666">
            <v>45223</v>
          </cell>
          <cell r="F7666">
            <v>1183</v>
          </cell>
        </row>
        <row r="7667">
          <cell r="A7667">
            <v>12468</v>
          </cell>
          <cell r="B7667">
            <v>45223</v>
          </cell>
          <cell r="F7667">
            <v>1183</v>
          </cell>
        </row>
        <row r="7668">
          <cell r="A7668">
            <v>12469</v>
          </cell>
          <cell r="B7668">
            <v>45223</v>
          </cell>
          <cell r="F7668">
            <v>1183</v>
          </cell>
        </row>
        <row r="7669">
          <cell r="A7669">
            <v>12470</v>
          </cell>
          <cell r="B7669">
            <v>45223</v>
          </cell>
          <cell r="F7669">
            <v>1183</v>
          </cell>
        </row>
        <row r="7670">
          <cell r="A7670">
            <v>12471</v>
          </cell>
          <cell r="B7670">
            <v>45223</v>
          </cell>
          <cell r="F7670">
            <v>1183</v>
          </cell>
        </row>
        <row r="7671">
          <cell r="A7671">
            <v>12472</v>
          </cell>
          <cell r="B7671">
            <v>45223</v>
          </cell>
          <cell r="F7671">
            <v>1183</v>
          </cell>
        </row>
        <row r="7672">
          <cell r="A7672">
            <v>12473</v>
          </cell>
          <cell r="B7672">
            <v>45223</v>
          </cell>
          <cell r="F7672">
            <v>1183</v>
          </cell>
        </row>
        <row r="7673">
          <cell r="A7673">
            <v>12474</v>
          </cell>
          <cell r="B7673">
            <v>45223</v>
          </cell>
          <cell r="F7673">
            <v>1183</v>
          </cell>
        </row>
        <row r="7674">
          <cell r="A7674">
            <v>12475</v>
          </cell>
          <cell r="B7674">
            <v>45223</v>
          </cell>
          <cell r="F7674">
            <v>1183</v>
          </cell>
        </row>
        <row r="7675">
          <cell r="A7675">
            <v>12476</v>
          </cell>
          <cell r="B7675">
            <v>45223</v>
          </cell>
          <cell r="F7675">
            <v>1183</v>
          </cell>
        </row>
        <row r="7676">
          <cell r="A7676">
            <v>12477</v>
          </cell>
          <cell r="B7676">
            <v>45223</v>
          </cell>
          <cell r="F7676">
            <v>1183</v>
          </cell>
        </row>
        <row r="7677">
          <cell r="A7677">
            <v>12478</v>
          </cell>
          <cell r="B7677">
            <v>45223</v>
          </cell>
          <cell r="F7677">
            <v>1183</v>
          </cell>
        </row>
        <row r="7678">
          <cell r="A7678">
            <v>12479</v>
          </cell>
          <cell r="B7678">
            <v>45223</v>
          </cell>
          <cell r="F7678">
            <v>1183</v>
          </cell>
        </row>
        <row r="7679">
          <cell r="A7679">
            <v>12480</v>
          </cell>
          <cell r="B7679">
            <v>45223</v>
          </cell>
          <cell r="F7679">
            <v>1183</v>
          </cell>
        </row>
        <row r="7680">
          <cell r="A7680">
            <v>12481</v>
          </cell>
          <cell r="B7680">
            <v>45223</v>
          </cell>
          <cell r="F7680">
            <v>1183</v>
          </cell>
        </row>
        <row r="7681">
          <cell r="A7681">
            <v>12482</v>
          </cell>
          <cell r="B7681">
            <v>45223</v>
          </cell>
          <cell r="F7681">
            <v>1183</v>
          </cell>
        </row>
        <row r="7682">
          <cell r="A7682">
            <v>12483</v>
          </cell>
          <cell r="B7682">
            <v>45223</v>
          </cell>
          <cell r="F7682">
            <v>1183</v>
          </cell>
        </row>
        <row r="7683">
          <cell r="A7683">
            <v>12484</v>
          </cell>
          <cell r="B7683">
            <v>45223</v>
          </cell>
          <cell r="F7683">
            <v>1183</v>
          </cell>
        </row>
        <row r="7684">
          <cell r="A7684">
            <v>12485</v>
          </cell>
          <cell r="B7684">
            <v>45223</v>
          </cell>
          <cell r="F7684">
            <v>1183</v>
          </cell>
        </row>
        <row r="7685">
          <cell r="A7685">
            <v>12486</v>
          </cell>
          <cell r="B7685">
            <v>45223</v>
          </cell>
          <cell r="F7685">
            <v>1183</v>
          </cell>
        </row>
        <row r="7686">
          <cell r="A7686">
            <v>12487</v>
          </cell>
          <cell r="B7686">
            <v>45223</v>
          </cell>
          <cell r="F7686">
            <v>1183</v>
          </cell>
        </row>
        <row r="7687">
          <cell r="A7687">
            <v>12488</v>
          </cell>
          <cell r="B7687">
            <v>45223</v>
          </cell>
          <cell r="F7687">
            <v>1183</v>
          </cell>
        </row>
        <row r="7688">
          <cell r="A7688">
            <v>12489</v>
          </cell>
          <cell r="B7688">
            <v>45223</v>
          </cell>
          <cell r="F7688">
            <v>1183</v>
          </cell>
        </row>
        <row r="7689">
          <cell r="A7689">
            <v>12490</v>
          </cell>
          <cell r="B7689">
            <v>45223</v>
          </cell>
          <cell r="F7689">
            <v>1183</v>
          </cell>
        </row>
        <row r="7690">
          <cell r="A7690">
            <v>12491</v>
          </cell>
          <cell r="B7690">
            <v>45223</v>
          </cell>
          <cell r="F7690">
            <v>1183</v>
          </cell>
        </row>
        <row r="7691">
          <cell r="A7691">
            <v>12492</v>
          </cell>
          <cell r="B7691">
            <v>45223</v>
          </cell>
          <cell r="F7691">
            <v>1183</v>
          </cell>
        </row>
        <row r="7692">
          <cell r="A7692">
            <v>12493</v>
          </cell>
          <cell r="B7692">
            <v>45223</v>
          </cell>
          <cell r="F7692">
            <v>1183</v>
          </cell>
        </row>
        <row r="7693">
          <cell r="A7693">
            <v>12494</v>
          </cell>
          <cell r="B7693">
            <v>45223</v>
          </cell>
          <cell r="F7693">
            <v>1183</v>
          </cell>
        </row>
        <row r="7694">
          <cell r="A7694">
            <v>12495</v>
          </cell>
          <cell r="B7694">
            <v>45223</v>
          </cell>
          <cell r="F7694">
            <v>1183</v>
          </cell>
        </row>
        <row r="7695">
          <cell r="A7695">
            <v>12496</v>
          </cell>
          <cell r="B7695">
            <v>45223</v>
          </cell>
          <cell r="F7695">
            <v>1183</v>
          </cell>
        </row>
        <row r="7696">
          <cell r="A7696">
            <v>12497</v>
          </cell>
          <cell r="B7696">
            <v>45223</v>
          </cell>
          <cell r="F7696">
            <v>1183</v>
          </cell>
        </row>
        <row r="7697">
          <cell r="A7697">
            <v>12498</v>
          </cell>
          <cell r="B7697">
            <v>45223</v>
          </cell>
          <cell r="F7697">
            <v>1183</v>
          </cell>
        </row>
        <row r="7698">
          <cell r="A7698">
            <v>12499</v>
          </cell>
          <cell r="B7698">
            <v>45223</v>
          </cell>
          <cell r="F7698">
            <v>1183</v>
          </cell>
        </row>
        <row r="7699">
          <cell r="A7699">
            <v>12500</v>
          </cell>
          <cell r="B7699">
            <v>45223</v>
          </cell>
          <cell r="F7699">
            <v>1183</v>
          </cell>
        </row>
        <row r="7700">
          <cell r="A7700">
            <v>12501</v>
          </cell>
          <cell r="B7700">
            <v>45223</v>
          </cell>
          <cell r="F7700">
            <v>1183</v>
          </cell>
        </row>
        <row r="7701">
          <cell r="A7701">
            <v>12502</v>
          </cell>
          <cell r="B7701">
            <v>45223</v>
          </cell>
          <cell r="F7701">
            <v>1183</v>
          </cell>
        </row>
        <row r="7702">
          <cell r="A7702">
            <v>12503</v>
          </cell>
          <cell r="B7702">
            <v>45223</v>
          </cell>
          <cell r="F7702">
            <v>1183</v>
          </cell>
        </row>
        <row r="7703">
          <cell r="A7703">
            <v>12504</v>
          </cell>
          <cell r="B7703">
            <v>45223</v>
          </cell>
          <cell r="F7703">
            <v>1183</v>
          </cell>
        </row>
        <row r="7704">
          <cell r="A7704">
            <v>12505</v>
          </cell>
          <cell r="B7704">
            <v>45223</v>
          </cell>
          <cell r="F7704">
            <v>1183</v>
          </cell>
        </row>
        <row r="7705">
          <cell r="A7705">
            <v>12506</v>
          </cell>
          <cell r="B7705">
            <v>45223</v>
          </cell>
          <cell r="F7705">
            <v>1183</v>
          </cell>
        </row>
        <row r="7706">
          <cell r="A7706">
            <v>12507</v>
          </cell>
          <cell r="B7706">
            <v>45223</v>
          </cell>
          <cell r="F7706">
            <v>1183</v>
          </cell>
        </row>
        <row r="7707">
          <cell r="A7707">
            <v>12508</v>
          </cell>
          <cell r="B7707">
            <v>45223</v>
          </cell>
          <cell r="F7707">
            <v>1183</v>
          </cell>
        </row>
        <row r="7708">
          <cell r="A7708">
            <v>12509</v>
          </cell>
          <cell r="B7708">
            <v>45223</v>
          </cell>
          <cell r="F7708">
            <v>1183</v>
          </cell>
        </row>
        <row r="7709">
          <cell r="A7709">
            <v>12510</v>
          </cell>
          <cell r="B7709">
            <v>45223</v>
          </cell>
          <cell r="F7709">
            <v>1183</v>
          </cell>
        </row>
        <row r="7710">
          <cell r="A7710">
            <v>12511</v>
          </cell>
          <cell r="B7710">
            <v>45223</v>
          </cell>
          <cell r="F7710">
            <v>1183</v>
          </cell>
        </row>
        <row r="7711">
          <cell r="A7711">
            <v>12512</v>
          </cell>
          <cell r="B7711">
            <v>45223</v>
          </cell>
          <cell r="F7711">
            <v>1183</v>
          </cell>
        </row>
        <row r="7712">
          <cell r="A7712">
            <v>12513</v>
          </cell>
          <cell r="B7712">
            <v>45223</v>
          </cell>
          <cell r="F7712">
            <v>1183</v>
          </cell>
        </row>
        <row r="7713">
          <cell r="A7713">
            <v>12514</v>
          </cell>
          <cell r="B7713">
            <v>45223</v>
          </cell>
          <cell r="F7713">
            <v>1183</v>
          </cell>
        </row>
        <row r="7714">
          <cell r="A7714">
            <v>12515</v>
          </cell>
          <cell r="B7714">
            <v>45223</v>
          </cell>
          <cell r="F7714">
            <v>1183</v>
          </cell>
        </row>
        <row r="7715">
          <cell r="A7715">
            <v>12516</v>
          </cell>
          <cell r="B7715">
            <v>45223</v>
          </cell>
          <cell r="F7715">
            <v>1183</v>
          </cell>
        </row>
        <row r="7716">
          <cell r="A7716">
            <v>12517</v>
          </cell>
          <cell r="B7716">
            <v>45223</v>
          </cell>
          <cell r="F7716">
            <v>1183</v>
          </cell>
        </row>
        <row r="7717">
          <cell r="A7717">
            <v>12518</v>
          </cell>
          <cell r="B7717">
            <v>45223</v>
          </cell>
          <cell r="F7717">
            <v>1183</v>
          </cell>
        </row>
        <row r="7718">
          <cell r="A7718">
            <v>12519</v>
          </cell>
          <cell r="B7718">
            <v>45223</v>
          </cell>
          <cell r="F7718">
            <v>1183</v>
          </cell>
        </row>
        <row r="7719">
          <cell r="A7719">
            <v>12520</v>
          </cell>
          <cell r="B7719">
            <v>45223</v>
          </cell>
          <cell r="F7719">
            <v>1183</v>
          </cell>
        </row>
        <row r="7720">
          <cell r="A7720">
            <v>12521</v>
          </cell>
          <cell r="B7720">
            <v>45223</v>
          </cell>
          <cell r="F7720">
            <v>1183</v>
          </cell>
        </row>
        <row r="7721">
          <cell r="A7721">
            <v>12522</v>
          </cell>
          <cell r="B7721">
            <v>45223</v>
          </cell>
          <cell r="F7721">
            <v>1183</v>
          </cell>
        </row>
        <row r="7722">
          <cell r="A7722">
            <v>12523</v>
          </cell>
          <cell r="B7722">
            <v>45223</v>
          </cell>
          <cell r="F7722">
            <v>1183</v>
          </cell>
        </row>
        <row r="7723">
          <cell r="A7723">
            <v>12524</v>
          </cell>
          <cell r="B7723">
            <v>45223</v>
          </cell>
          <cell r="F7723">
            <v>1183</v>
          </cell>
        </row>
        <row r="7724">
          <cell r="A7724">
            <v>12525</v>
          </cell>
          <cell r="B7724">
            <v>45223</v>
          </cell>
          <cell r="F7724">
            <v>1183</v>
          </cell>
        </row>
        <row r="7725">
          <cell r="A7725">
            <v>12526</v>
          </cell>
          <cell r="B7725">
            <v>45223</v>
          </cell>
          <cell r="F7725">
            <v>1183</v>
          </cell>
        </row>
        <row r="7726">
          <cell r="A7726">
            <v>12527</v>
          </cell>
          <cell r="B7726">
            <v>45223</v>
          </cell>
          <cell r="F7726">
            <v>1183</v>
          </cell>
        </row>
        <row r="7727">
          <cell r="A7727">
            <v>12528</v>
          </cell>
          <cell r="B7727">
            <v>45223</v>
          </cell>
          <cell r="F7727">
            <v>1183</v>
          </cell>
        </row>
        <row r="7728">
          <cell r="A7728">
            <v>12529</v>
          </cell>
          <cell r="B7728">
            <v>45223</v>
          </cell>
          <cell r="F7728">
            <v>1183</v>
          </cell>
        </row>
        <row r="7729">
          <cell r="A7729">
            <v>12530</v>
          </cell>
          <cell r="B7729">
            <v>45223</v>
          </cell>
          <cell r="F7729">
            <v>1183</v>
          </cell>
        </row>
        <row r="7730">
          <cell r="A7730">
            <v>12531</v>
          </cell>
          <cell r="B7730">
            <v>45223</v>
          </cell>
          <cell r="F7730">
            <v>1183</v>
          </cell>
        </row>
        <row r="7731">
          <cell r="A7731">
            <v>12532</v>
          </cell>
          <cell r="B7731">
            <v>45223</v>
          </cell>
          <cell r="F7731">
            <v>1183</v>
          </cell>
        </row>
        <row r="7732">
          <cell r="A7732">
            <v>12533</v>
          </cell>
          <cell r="B7732">
            <v>45223</v>
          </cell>
          <cell r="F7732">
            <v>1183</v>
          </cell>
        </row>
        <row r="7733">
          <cell r="A7733">
            <v>12534</v>
          </cell>
          <cell r="B7733">
            <v>45223</v>
          </cell>
          <cell r="F7733">
            <v>1183</v>
          </cell>
        </row>
        <row r="7734">
          <cell r="A7734">
            <v>12535</v>
          </cell>
          <cell r="B7734">
            <v>45223</v>
          </cell>
          <cell r="F7734">
            <v>1183</v>
          </cell>
        </row>
        <row r="7735">
          <cell r="A7735">
            <v>12536</v>
          </cell>
          <cell r="B7735">
            <v>45223</v>
          </cell>
          <cell r="F7735">
            <v>1183</v>
          </cell>
        </row>
        <row r="7736">
          <cell r="A7736">
            <v>12537</v>
          </cell>
          <cell r="B7736">
            <v>45223</v>
          </cell>
          <cell r="F7736">
            <v>1183</v>
          </cell>
        </row>
        <row r="7737">
          <cell r="A7737">
            <v>12538</v>
          </cell>
          <cell r="B7737">
            <v>45223</v>
          </cell>
          <cell r="F7737">
            <v>1183</v>
          </cell>
        </row>
        <row r="7738">
          <cell r="A7738">
            <v>12539</v>
          </cell>
          <cell r="B7738">
            <v>45223</v>
          </cell>
          <cell r="F7738">
            <v>1183</v>
          </cell>
        </row>
        <row r="7739">
          <cell r="A7739">
            <v>12540</v>
          </cell>
          <cell r="B7739">
            <v>45223</v>
          </cell>
          <cell r="F7739">
            <v>1183</v>
          </cell>
        </row>
        <row r="7740">
          <cell r="A7740">
            <v>12541</v>
          </cell>
          <cell r="B7740">
            <v>45223</v>
          </cell>
          <cell r="F7740">
            <v>1183</v>
          </cell>
        </row>
        <row r="7741">
          <cell r="A7741">
            <v>12542</v>
          </cell>
          <cell r="B7741">
            <v>45223</v>
          </cell>
          <cell r="F7741">
            <v>1183</v>
          </cell>
        </row>
        <row r="7742">
          <cell r="A7742">
            <v>12543</v>
          </cell>
          <cell r="B7742">
            <v>45223</v>
          </cell>
          <cell r="F7742">
            <v>1183</v>
          </cell>
        </row>
        <row r="7743">
          <cell r="A7743">
            <v>12544</v>
          </cell>
          <cell r="B7743">
            <v>45223</v>
          </cell>
          <cell r="F7743">
            <v>1183</v>
          </cell>
        </row>
        <row r="7744">
          <cell r="A7744">
            <v>12545</v>
          </cell>
          <cell r="B7744">
            <v>45223</v>
          </cell>
          <cell r="F7744">
            <v>1183</v>
          </cell>
        </row>
        <row r="7745">
          <cell r="A7745">
            <v>12546</v>
          </cell>
          <cell r="B7745">
            <v>45223</v>
          </cell>
          <cell r="F7745">
            <v>1183</v>
          </cell>
        </row>
        <row r="7746">
          <cell r="A7746">
            <v>12547</v>
          </cell>
          <cell r="B7746">
            <v>45223</v>
          </cell>
          <cell r="F7746">
            <v>1183</v>
          </cell>
        </row>
        <row r="7747">
          <cell r="A7747">
            <v>12548</v>
          </cell>
          <cell r="B7747">
            <v>45223</v>
          </cell>
          <cell r="F7747">
            <v>1183</v>
          </cell>
        </row>
        <row r="7748">
          <cell r="A7748">
            <v>12549</v>
          </cell>
          <cell r="B7748">
            <v>45223</v>
          </cell>
          <cell r="F7748">
            <v>1183</v>
          </cell>
        </row>
        <row r="7749">
          <cell r="A7749">
            <v>12550</v>
          </cell>
          <cell r="B7749">
            <v>45223</v>
          </cell>
          <cell r="F7749">
            <v>1183</v>
          </cell>
        </row>
        <row r="7750">
          <cell r="A7750">
            <v>12551</v>
          </cell>
          <cell r="B7750">
            <v>45223</v>
          </cell>
          <cell r="F7750">
            <v>1183</v>
          </cell>
        </row>
        <row r="7751">
          <cell r="A7751">
            <v>12552</v>
          </cell>
          <cell r="B7751">
            <v>45223</v>
          </cell>
          <cell r="F7751">
            <v>1183</v>
          </cell>
        </row>
        <row r="7752">
          <cell r="A7752">
            <v>12553</v>
          </cell>
          <cell r="B7752">
            <v>45223</v>
          </cell>
          <cell r="F7752">
            <v>1183</v>
          </cell>
        </row>
        <row r="7753">
          <cell r="A7753">
            <v>12554</v>
          </cell>
          <cell r="B7753">
            <v>45223</v>
          </cell>
          <cell r="F7753">
            <v>1183</v>
          </cell>
        </row>
        <row r="7754">
          <cell r="A7754">
            <v>12555</v>
          </cell>
          <cell r="B7754">
            <v>45223</v>
          </cell>
          <cell r="F7754">
            <v>1183</v>
          </cell>
        </row>
        <row r="7755">
          <cell r="A7755">
            <v>12556</v>
          </cell>
          <cell r="B7755">
            <v>45223</v>
          </cell>
          <cell r="F7755">
            <v>1183</v>
          </cell>
        </row>
        <row r="7756">
          <cell r="A7756">
            <v>12557</v>
          </cell>
          <cell r="B7756">
            <v>45223</v>
          </cell>
          <cell r="F7756">
            <v>1183</v>
          </cell>
        </row>
        <row r="7757">
          <cell r="A7757">
            <v>12558</v>
          </cell>
          <cell r="B7757">
            <v>45223</v>
          </cell>
          <cell r="F7757">
            <v>1183</v>
          </cell>
        </row>
        <row r="7758">
          <cell r="A7758">
            <v>12559</v>
          </cell>
          <cell r="B7758">
            <v>45223</v>
          </cell>
          <cell r="F7758">
            <v>1183</v>
          </cell>
        </row>
        <row r="7759">
          <cell r="A7759">
            <v>12560</v>
          </cell>
          <cell r="B7759">
            <v>45223</v>
          </cell>
          <cell r="F7759">
            <v>1183</v>
          </cell>
        </row>
        <row r="7760">
          <cell r="A7760">
            <v>12561</v>
          </cell>
          <cell r="B7760">
            <v>45223</v>
          </cell>
          <cell r="F7760">
            <v>1183</v>
          </cell>
        </row>
        <row r="7761">
          <cell r="A7761">
            <v>12562</v>
          </cell>
          <cell r="B7761">
            <v>45223</v>
          </cell>
          <cell r="F7761">
            <v>1183</v>
          </cell>
        </row>
        <row r="7762">
          <cell r="A7762">
            <v>12563</v>
          </cell>
          <cell r="B7762">
            <v>45223</v>
          </cell>
          <cell r="F7762">
            <v>1183</v>
          </cell>
        </row>
        <row r="7763">
          <cell r="A7763">
            <v>12564</v>
          </cell>
          <cell r="B7763">
            <v>45223</v>
          </cell>
          <cell r="F7763">
            <v>1183</v>
          </cell>
        </row>
        <row r="7764">
          <cell r="A7764">
            <v>12565</v>
          </cell>
          <cell r="B7764">
            <v>45223</v>
          </cell>
          <cell r="F7764">
            <v>1183</v>
          </cell>
        </row>
        <row r="7765">
          <cell r="A7765">
            <v>12566</v>
          </cell>
          <cell r="B7765">
            <v>45223</v>
          </cell>
          <cell r="F7765">
            <v>1183</v>
          </cell>
        </row>
        <row r="7766">
          <cell r="A7766">
            <v>12567</v>
          </cell>
          <cell r="B7766">
            <v>45223</v>
          </cell>
          <cell r="F7766">
            <v>1183</v>
          </cell>
        </row>
        <row r="7767">
          <cell r="A7767">
            <v>12568</v>
          </cell>
          <cell r="B7767">
            <v>45223</v>
          </cell>
          <cell r="F7767">
            <v>1183</v>
          </cell>
        </row>
        <row r="7768">
          <cell r="A7768">
            <v>12569</v>
          </cell>
          <cell r="B7768">
            <v>45223</v>
          </cell>
          <cell r="F7768">
            <v>1183</v>
          </cell>
        </row>
        <row r="7769">
          <cell r="A7769">
            <v>12570</v>
          </cell>
          <cell r="B7769">
            <v>45223</v>
          </cell>
          <cell r="F7769">
            <v>1183</v>
          </cell>
        </row>
        <row r="7770">
          <cell r="A7770">
            <v>12571</v>
          </cell>
          <cell r="B7770">
            <v>45223</v>
          </cell>
          <cell r="F7770">
            <v>1183</v>
          </cell>
        </row>
        <row r="7771">
          <cell r="A7771">
            <v>12572</v>
          </cell>
          <cell r="B7771">
            <v>45223</v>
          </cell>
          <cell r="F7771">
            <v>1183</v>
          </cell>
        </row>
        <row r="7772">
          <cell r="A7772">
            <v>12573</v>
          </cell>
          <cell r="B7772">
            <v>45223</v>
          </cell>
          <cell r="F7772">
            <v>1183</v>
          </cell>
        </row>
        <row r="7773">
          <cell r="A7773">
            <v>12574</v>
          </cell>
          <cell r="B7773">
            <v>45223</v>
          </cell>
          <cell r="F7773">
            <v>1183</v>
          </cell>
        </row>
        <row r="7774">
          <cell r="A7774">
            <v>12575</v>
          </cell>
          <cell r="B7774">
            <v>45223</v>
          </cell>
          <cell r="F7774">
            <v>1183</v>
          </cell>
        </row>
        <row r="7775">
          <cell r="A7775">
            <v>12576</v>
          </cell>
          <cell r="B7775">
            <v>45223</v>
          </cell>
          <cell r="F7775">
            <v>1183</v>
          </cell>
        </row>
        <row r="7776">
          <cell r="A7776">
            <v>12577</v>
          </cell>
          <cell r="B7776">
            <v>45223</v>
          </cell>
          <cell r="F7776">
            <v>1183</v>
          </cell>
        </row>
        <row r="7777">
          <cell r="A7777">
            <v>12578</v>
          </cell>
          <cell r="B7777">
            <v>45223</v>
          </cell>
          <cell r="F7777">
            <v>1183</v>
          </cell>
        </row>
        <row r="7778">
          <cell r="A7778">
            <v>12579</v>
          </cell>
          <cell r="B7778">
            <v>45223</v>
          </cell>
          <cell r="F7778">
            <v>1183</v>
          </cell>
        </row>
        <row r="7779">
          <cell r="A7779">
            <v>12580</v>
          </cell>
          <cell r="B7779">
            <v>45223</v>
          </cell>
          <cell r="F7779">
            <v>1183</v>
          </cell>
        </row>
        <row r="7780">
          <cell r="A7780">
            <v>12581</v>
          </cell>
          <cell r="B7780">
            <v>45223</v>
          </cell>
          <cell r="F7780">
            <v>1183</v>
          </cell>
        </row>
        <row r="7781">
          <cell r="A7781">
            <v>12582</v>
          </cell>
          <cell r="B7781">
            <v>45223</v>
          </cell>
          <cell r="F7781">
            <v>1183</v>
          </cell>
        </row>
        <row r="7782">
          <cell r="A7782">
            <v>12583</v>
          </cell>
          <cell r="B7782">
            <v>45223</v>
          </cell>
          <cell r="F7782">
            <v>1183</v>
          </cell>
        </row>
        <row r="7783">
          <cell r="A7783">
            <v>12584</v>
          </cell>
          <cell r="B7783">
            <v>45223</v>
          </cell>
          <cell r="F7783">
            <v>1183</v>
          </cell>
        </row>
        <row r="7784">
          <cell r="A7784">
            <v>12585</v>
          </cell>
          <cell r="B7784">
            <v>45223</v>
          </cell>
          <cell r="F7784">
            <v>1183</v>
          </cell>
        </row>
        <row r="7785">
          <cell r="A7785">
            <v>12586</v>
          </cell>
          <cell r="B7785">
            <v>45223</v>
          </cell>
          <cell r="F7785">
            <v>1183</v>
          </cell>
        </row>
        <row r="7786">
          <cell r="A7786">
            <v>12587</v>
          </cell>
          <cell r="B7786">
            <v>45223</v>
          </cell>
          <cell r="F7786">
            <v>1183</v>
          </cell>
        </row>
        <row r="7787">
          <cell r="A7787">
            <v>12588</v>
          </cell>
          <cell r="B7787">
            <v>45223</v>
          </cell>
          <cell r="F7787">
            <v>1183</v>
          </cell>
        </row>
        <row r="7788">
          <cell r="A7788">
            <v>12589</v>
          </cell>
          <cell r="B7788">
            <v>45223</v>
          </cell>
          <cell r="F7788">
            <v>1183</v>
          </cell>
        </row>
        <row r="7789">
          <cell r="A7789">
            <v>12590</v>
          </cell>
          <cell r="B7789">
            <v>45223</v>
          </cell>
          <cell r="F7789">
            <v>1183</v>
          </cell>
        </row>
        <row r="7790">
          <cell r="A7790">
            <v>12591</v>
          </cell>
          <cell r="B7790">
            <v>45223</v>
          </cell>
          <cell r="F7790">
            <v>1183</v>
          </cell>
        </row>
        <row r="7791">
          <cell r="A7791">
            <v>12592</v>
          </cell>
          <cell r="B7791">
            <v>45223</v>
          </cell>
          <cell r="F7791">
            <v>1183</v>
          </cell>
        </row>
        <row r="7792">
          <cell r="A7792">
            <v>12593</v>
          </cell>
          <cell r="B7792">
            <v>45223</v>
          </cell>
          <cell r="F7792">
            <v>1183</v>
          </cell>
        </row>
        <row r="7793">
          <cell r="A7793">
            <v>12594</v>
          </cell>
          <cell r="B7793">
            <v>45223</v>
          </cell>
          <cell r="F7793">
            <v>1183</v>
          </cell>
        </row>
        <row r="7794">
          <cell r="A7794">
            <v>12595</v>
          </cell>
          <cell r="B7794">
            <v>45223</v>
          </cell>
          <cell r="F7794">
            <v>1183</v>
          </cell>
        </row>
        <row r="7795">
          <cell r="A7795">
            <v>12596</v>
          </cell>
          <cell r="B7795">
            <v>45223</v>
          </cell>
          <cell r="F7795">
            <v>1183</v>
          </cell>
        </row>
        <row r="7796">
          <cell r="A7796">
            <v>12597</v>
          </cell>
          <cell r="B7796">
            <v>45223</v>
          </cell>
          <cell r="F7796">
            <v>1183</v>
          </cell>
        </row>
        <row r="7797">
          <cell r="A7797">
            <v>12598</v>
          </cell>
          <cell r="B7797">
            <v>45223</v>
          </cell>
          <cell r="F7797">
            <v>1183</v>
          </cell>
        </row>
        <row r="7798">
          <cell r="A7798">
            <v>12599</v>
          </cell>
          <cell r="B7798">
            <v>45223</v>
          </cell>
          <cell r="F7798">
            <v>1183</v>
          </cell>
        </row>
        <row r="7799">
          <cell r="A7799">
            <v>12600</v>
          </cell>
          <cell r="B7799">
            <v>45223</v>
          </cell>
          <cell r="F7799">
            <v>1183</v>
          </cell>
        </row>
        <row r="7800">
          <cell r="A7800">
            <v>12601</v>
          </cell>
          <cell r="B7800">
            <v>45223</v>
          </cell>
          <cell r="F7800">
            <v>1183</v>
          </cell>
        </row>
        <row r="7801">
          <cell r="A7801">
            <v>12602</v>
          </cell>
          <cell r="B7801">
            <v>45223</v>
          </cell>
          <cell r="F7801">
            <v>1183</v>
          </cell>
        </row>
        <row r="7802">
          <cell r="A7802">
            <v>12603</v>
          </cell>
          <cell r="B7802">
            <v>45223</v>
          </cell>
          <cell r="F7802">
            <v>1183</v>
          </cell>
        </row>
        <row r="7803">
          <cell r="A7803">
            <v>12604</v>
          </cell>
          <cell r="B7803">
            <v>45223</v>
          </cell>
          <cell r="F7803">
            <v>1183</v>
          </cell>
        </row>
        <row r="7804">
          <cell r="A7804">
            <v>12605</v>
          </cell>
          <cell r="B7804">
            <v>45223</v>
          </cell>
          <cell r="F7804">
            <v>1183</v>
          </cell>
        </row>
        <row r="7805">
          <cell r="A7805">
            <v>12606</v>
          </cell>
          <cell r="B7805">
            <v>45223</v>
          </cell>
          <cell r="F7805">
            <v>1183</v>
          </cell>
        </row>
        <row r="7806">
          <cell r="A7806">
            <v>12607</v>
          </cell>
          <cell r="B7806">
            <v>45223</v>
          </cell>
          <cell r="F7806">
            <v>1183</v>
          </cell>
        </row>
        <row r="7807">
          <cell r="A7807">
            <v>12608</v>
          </cell>
          <cell r="B7807">
            <v>45223</v>
          </cell>
          <cell r="F7807">
            <v>1183</v>
          </cell>
        </row>
        <row r="7808">
          <cell r="A7808">
            <v>12609</v>
          </cell>
          <cell r="B7808">
            <v>45223</v>
          </cell>
          <cell r="F7808">
            <v>1183</v>
          </cell>
        </row>
        <row r="7809">
          <cell r="A7809">
            <v>12610</v>
          </cell>
          <cell r="B7809">
            <v>45223</v>
          </cell>
          <cell r="F7809">
            <v>1183</v>
          </cell>
        </row>
        <row r="7810">
          <cell r="A7810">
            <v>12611</v>
          </cell>
          <cell r="B7810">
            <v>45223</v>
          </cell>
          <cell r="F7810">
            <v>1183</v>
          </cell>
        </row>
        <row r="7811">
          <cell r="A7811">
            <v>12612</v>
          </cell>
          <cell r="B7811">
            <v>45223</v>
          </cell>
          <cell r="F7811">
            <v>1183</v>
          </cell>
        </row>
        <row r="7812">
          <cell r="A7812">
            <v>12613</v>
          </cell>
          <cell r="B7812">
            <v>45223</v>
          </cell>
          <cell r="F7812">
            <v>1183</v>
          </cell>
        </row>
        <row r="7813">
          <cell r="A7813">
            <v>12614</v>
          </cell>
          <cell r="B7813">
            <v>45223</v>
          </cell>
          <cell r="F7813">
            <v>1183</v>
          </cell>
        </row>
        <row r="7814">
          <cell r="A7814">
            <v>12615</v>
          </cell>
          <cell r="B7814">
            <v>45223</v>
          </cell>
          <cell r="F7814">
            <v>1183</v>
          </cell>
        </row>
        <row r="7815">
          <cell r="A7815">
            <v>12616</v>
          </cell>
          <cell r="B7815">
            <v>45223</v>
          </cell>
          <cell r="F7815">
            <v>1183</v>
          </cell>
        </row>
        <row r="7816">
          <cell r="A7816">
            <v>12617</v>
          </cell>
          <cell r="B7816">
            <v>45223</v>
          </cell>
          <cell r="F7816">
            <v>1183</v>
          </cell>
        </row>
        <row r="7817">
          <cell r="A7817">
            <v>12618</v>
          </cell>
          <cell r="B7817">
            <v>45223</v>
          </cell>
          <cell r="F7817">
            <v>1183</v>
          </cell>
        </row>
        <row r="7818">
          <cell r="A7818">
            <v>12619</v>
          </cell>
          <cell r="B7818">
            <v>45223</v>
          </cell>
          <cell r="F7818">
            <v>1183</v>
          </cell>
        </row>
        <row r="7819">
          <cell r="A7819">
            <v>12620</v>
          </cell>
          <cell r="B7819">
            <v>45223</v>
          </cell>
          <cell r="F7819">
            <v>1183</v>
          </cell>
        </row>
        <row r="7820">
          <cell r="A7820">
            <v>12621</v>
          </cell>
          <cell r="B7820">
            <v>45223</v>
          </cell>
          <cell r="F7820">
            <v>1183</v>
          </cell>
        </row>
        <row r="7821">
          <cell r="A7821">
            <v>12622</v>
          </cell>
          <cell r="B7821">
            <v>45223</v>
          </cell>
          <cell r="F7821">
            <v>1183</v>
          </cell>
        </row>
        <row r="7822">
          <cell r="A7822">
            <v>12623</v>
          </cell>
          <cell r="B7822">
            <v>45223</v>
          </cell>
          <cell r="F7822">
            <v>1183</v>
          </cell>
        </row>
        <row r="7823">
          <cell r="A7823">
            <v>12624</v>
          </cell>
          <cell r="B7823">
            <v>45223</v>
          </cell>
          <cell r="F7823">
            <v>1183</v>
          </cell>
        </row>
        <row r="7824">
          <cell r="A7824">
            <v>12625</v>
          </cell>
          <cell r="B7824">
            <v>45223</v>
          </cell>
          <cell r="F7824">
            <v>1183</v>
          </cell>
        </row>
        <row r="7825">
          <cell r="A7825">
            <v>12626</v>
          </cell>
          <cell r="B7825">
            <v>45223</v>
          </cell>
          <cell r="F7825">
            <v>1183</v>
          </cell>
        </row>
        <row r="7826">
          <cell r="A7826">
            <v>12627</v>
          </cell>
          <cell r="B7826">
            <v>45223</v>
          </cell>
          <cell r="F7826">
            <v>1183</v>
          </cell>
        </row>
        <row r="7827">
          <cell r="A7827">
            <v>12628</v>
          </cell>
          <cell r="B7827">
            <v>45223</v>
          </cell>
          <cell r="F7827">
            <v>1183</v>
          </cell>
        </row>
        <row r="7828">
          <cell r="A7828">
            <v>12629</v>
          </cell>
          <cell r="B7828">
            <v>45223</v>
          </cell>
          <cell r="F7828">
            <v>1183</v>
          </cell>
        </row>
        <row r="7829">
          <cell r="A7829">
            <v>12630</v>
          </cell>
          <cell r="B7829">
            <v>45223</v>
          </cell>
          <cell r="F7829">
            <v>1183</v>
          </cell>
        </row>
        <row r="7830">
          <cell r="A7830">
            <v>12631</v>
          </cell>
          <cell r="B7830">
            <v>45223</v>
          </cell>
          <cell r="F7830">
            <v>1183</v>
          </cell>
        </row>
        <row r="7831">
          <cell r="A7831">
            <v>12632</v>
          </cell>
          <cell r="B7831">
            <v>45223</v>
          </cell>
          <cell r="F7831">
            <v>1183</v>
          </cell>
        </row>
        <row r="7832">
          <cell r="A7832">
            <v>12633</v>
          </cell>
          <cell r="B7832">
            <v>45223</v>
          </cell>
          <cell r="F7832">
            <v>1183</v>
          </cell>
        </row>
        <row r="7833">
          <cell r="A7833">
            <v>12634</v>
          </cell>
          <cell r="B7833">
            <v>45223</v>
          </cell>
          <cell r="F7833">
            <v>1183</v>
          </cell>
        </row>
        <row r="7834">
          <cell r="A7834">
            <v>12635</v>
          </cell>
          <cell r="B7834">
            <v>45223</v>
          </cell>
          <cell r="F7834">
            <v>1183</v>
          </cell>
        </row>
        <row r="7835">
          <cell r="A7835">
            <v>12636</v>
          </cell>
          <cell r="B7835">
            <v>45223</v>
          </cell>
          <cell r="F7835">
            <v>1183</v>
          </cell>
        </row>
        <row r="7836">
          <cell r="A7836">
            <v>12637</v>
          </cell>
          <cell r="B7836">
            <v>45223</v>
          </cell>
          <cell r="F7836">
            <v>1183</v>
          </cell>
        </row>
        <row r="7837">
          <cell r="A7837">
            <v>12638</v>
          </cell>
          <cell r="B7837">
            <v>45223</v>
          </cell>
          <cell r="F7837">
            <v>1183</v>
          </cell>
        </row>
        <row r="7838">
          <cell r="A7838">
            <v>12639</v>
          </cell>
          <cell r="B7838">
            <v>45223</v>
          </cell>
          <cell r="F7838">
            <v>1183</v>
          </cell>
        </row>
        <row r="7839">
          <cell r="A7839">
            <v>12640</v>
          </cell>
          <cell r="B7839">
            <v>45223</v>
          </cell>
          <cell r="F7839">
            <v>1183</v>
          </cell>
        </row>
        <row r="7840">
          <cell r="A7840">
            <v>12641</v>
          </cell>
          <cell r="B7840">
            <v>45223</v>
          </cell>
          <cell r="F7840">
            <v>1183</v>
          </cell>
        </row>
        <row r="7841">
          <cell r="A7841">
            <v>12642</v>
          </cell>
          <cell r="B7841">
            <v>45223</v>
          </cell>
          <cell r="F7841">
            <v>1183</v>
          </cell>
        </row>
        <row r="7842">
          <cell r="A7842">
            <v>12643</v>
          </cell>
          <cell r="B7842">
            <v>45223</v>
          </cell>
          <cell r="F7842">
            <v>1183</v>
          </cell>
        </row>
        <row r="7843">
          <cell r="A7843">
            <v>12644</v>
          </cell>
          <cell r="B7843">
            <v>45223</v>
          </cell>
          <cell r="F7843">
            <v>1183</v>
          </cell>
        </row>
        <row r="7844">
          <cell r="A7844">
            <v>12645</v>
          </cell>
          <cell r="B7844">
            <v>45223</v>
          </cell>
          <cell r="F7844">
            <v>1183</v>
          </cell>
        </row>
        <row r="7845">
          <cell r="A7845">
            <v>12646</v>
          </cell>
          <cell r="B7845">
            <v>45223</v>
          </cell>
          <cell r="F7845">
            <v>1183</v>
          </cell>
        </row>
        <row r="7846">
          <cell r="A7846">
            <v>12647</v>
          </cell>
          <cell r="B7846">
            <v>45223</v>
          </cell>
          <cell r="F7846">
            <v>1183</v>
          </cell>
        </row>
        <row r="7847">
          <cell r="A7847">
            <v>12648</v>
          </cell>
          <cell r="B7847">
            <v>45223</v>
          </cell>
          <cell r="F7847">
            <v>1183</v>
          </cell>
        </row>
        <row r="7848">
          <cell r="A7848">
            <v>12649</v>
          </cell>
          <cell r="B7848">
            <v>45223</v>
          </cell>
          <cell r="F7848">
            <v>1183</v>
          </cell>
        </row>
        <row r="7849">
          <cell r="A7849">
            <v>12650</v>
          </cell>
          <cell r="B7849">
            <v>45223</v>
          </cell>
          <cell r="F7849">
            <v>1183</v>
          </cell>
        </row>
        <row r="7850">
          <cell r="A7850">
            <v>12651</v>
          </cell>
          <cell r="B7850">
            <v>45223</v>
          </cell>
          <cell r="F7850">
            <v>1183</v>
          </cell>
        </row>
        <row r="7851">
          <cell r="A7851">
            <v>12652</v>
          </cell>
          <cell r="B7851">
            <v>45223</v>
          </cell>
          <cell r="F7851">
            <v>1183</v>
          </cell>
        </row>
        <row r="7852">
          <cell r="A7852">
            <v>12653</v>
          </cell>
          <cell r="B7852">
            <v>45223</v>
          </cell>
          <cell r="F7852">
            <v>1183</v>
          </cell>
        </row>
        <row r="7853">
          <cell r="A7853">
            <v>12654</v>
          </cell>
          <cell r="B7853">
            <v>45223</v>
          </cell>
          <cell r="F7853">
            <v>1183</v>
          </cell>
        </row>
        <row r="7854">
          <cell r="A7854">
            <v>12655</v>
          </cell>
          <cell r="B7854">
            <v>45223</v>
          </cell>
          <cell r="F7854">
            <v>1183</v>
          </cell>
        </row>
        <row r="7855">
          <cell r="A7855">
            <v>12656</v>
          </cell>
          <cell r="B7855">
            <v>45223</v>
          </cell>
          <cell r="F7855">
            <v>1183</v>
          </cell>
        </row>
        <row r="7856">
          <cell r="A7856">
            <v>12657</v>
          </cell>
          <cell r="B7856">
            <v>45223</v>
          </cell>
          <cell r="F7856">
            <v>1183</v>
          </cell>
        </row>
        <row r="7857">
          <cell r="A7857">
            <v>12658</v>
          </cell>
          <cell r="B7857">
            <v>45223</v>
          </cell>
          <cell r="F7857">
            <v>1183</v>
          </cell>
        </row>
        <row r="7858">
          <cell r="A7858">
            <v>12659</v>
          </cell>
          <cell r="B7858">
            <v>45223</v>
          </cell>
          <cell r="F7858">
            <v>1183</v>
          </cell>
        </row>
        <row r="7859">
          <cell r="A7859">
            <v>12660</v>
          </cell>
          <cell r="B7859">
            <v>45223</v>
          </cell>
          <cell r="F7859">
            <v>1183</v>
          </cell>
        </row>
        <row r="7860">
          <cell r="A7860">
            <v>12661</v>
          </cell>
          <cell r="B7860">
            <v>45223</v>
          </cell>
          <cell r="F7860">
            <v>1183</v>
          </cell>
        </row>
        <row r="7861">
          <cell r="A7861">
            <v>12662</v>
          </cell>
          <cell r="B7861">
            <v>45223</v>
          </cell>
          <cell r="F7861">
            <v>1183</v>
          </cell>
        </row>
        <row r="7862">
          <cell r="A7862">
            <v>12663</v>
          </cell>
          <cell r="B7862">
            <v>45223</v>
          </cell>
          <cell r="F7862">
            <v>1183</v>
          </cell>
        </row>
        <row r="7863">
          <cell r="A7863">
            <v>12664</v>
          </cell>
          <cell r="B7863">
            <v>45223</v>
          </cell>
          <cell r="F7863">
            <v>1183</v>
          </cell>
        </row>
        <row r="7864">
          <cell r="A7864">
            <v>12665</v>
          </cell>
          <cell r="B7864">
            <v>45223</v>
          </cell>
          <cell r="F7864">
            <v>1183</v>
          </cell>
        </row>
        <row r="7865">
          <cell r="A7865">
            <v>12666</v>
          </cell>
          <cell r="B7865">
            <v>45223</v>
          </cell>
          <cell r="F7865">
            <v>1183</v>
          </cell>
        </row>
        <row r="7866">
          <cell r="A7866">
            <v>12667</v>
          </cell>
          <cell r="B7866">
            <v>45223</v>
          </cell>
          <cell r="F7866">
            <v>1183</v>
          </cell>
        </row>
        <row r="7867">
          <cell r="A7867">
            <v>12668</v>
          </cell>
          <cell r="B7867">
            <v>45223</v>
          </cell>
          <cell r="F7867">
            <v>1183</v>
          </cell>
        </row>
        <row r="7868">
          <cell r="A7868">
            <v>12669</v>
          </cell>
          <cell r="B7868">
            <v>45223</v>
          </cell>
          <cell r="F7868">
            <v>1183</v>
          </cell>
        </row>
        <row r="7869">
          <cell r="A7869">
            <v>12670</v>
          </cell>
          <cell r="B7869">
            <v>45223</v>
          </cell>
          <cell r="F7869">
            <v>1183</v>
          </cell>
        </row>
        <row r="7870">
          <cell r="A7870">
            <v>12671</v>
          </cell>
          <cell r="B7870">
            <v>45223</v>
          </cell>
          <cell r="F7870">
            <v>1183</v>
          </cell>
        </row>
        <row r="7871">
          <cell r="A7871">
            <v>12672</v>
          </cell>
          <cell r="B7871">
            <v>45223</v>
          </cell>
          <cell r="F7871">
            <v>1183</v>
          </cell>
        </row>
        <row r="7872">
          <cell r="A7872">
            <v>12673</v>
          </cell>
          <cell r="B7872">
            <v>45223</v>
          </cell>
          <cell r="F7872">
            <v>1183</v>
          </cell>
        </row>
        <row r="7873">
          <cell r="A7873">
            <v>12674</v>
          </cell>
          <cell r="B7873">
            <v>45223</v>
          </cell>
          <cell r="F7873">
            <v>1183</v>
          </cell>
        </row>
        <row r="7874">
          <cell r="A7874">
            <v>12675</v>
          </cell>
          <cell r="B7874">
            <v>45223</v>
          </cell>
          <cell r="F7874">
            <v>1183</v>
          </cell>
        </row>
        <row r="7875">
          <cell r="A7875">
            <v>12676</v>
          </cell>
          <cell r="B7875">
            <v>45223</v>
          </cell>
          <cell r="F7875">
            <v>1183</v>
          </cell>
        </row>
        <row r="7876">
          <cell r="A7876">
            <v>12677</v>
          </cell>
          <cell r="B7876">
            <v>45223</v>
          </cell>
          <cell r="F7876">
            <v>1183</v>
          </cell>
        </row>
        <row r="7877">
          <cell r="A7877">
            <v>12678</v>
          </cell>
          <cell r="B7877">
            <v>45223</v>
          </cell>
          <cell r="F7877">
            <v>1183</v>
          </cell>
        </row>
        <row r="7878">
          <cell r="A7878">
            <v>12679</v>
          </cell>
          <cell r="B7878">
            <v>45223</v>
          </cell>
          <cell r="F7878">
            <v>1183</v>
          </cell>
        </row>
        <row r="7879">
          <cell r="A7879">
            <v>12680</v>
          </cell>
          <cell r="B7879">
            <v>45223</v>
          </cell>
          <cell r="F7879">
            <v>1183</v>
          </cell>
        </row>
        <row r="7880">
          <cell r="A7880">
            <v>12681</v>
          </cell>
          <cell r="B7880">
            <v>45223</v>
          </cell>
          <cell r="F7880">
            <v>1183</v>
          </cell>
        </row>
        <row r="7881">
          <cell r="A7881">
            <v>12682</v>
          </cell>
          <cell r="B7881">
            <v>45223</v>
          </cell>
          <cell r="F7881">
            <v>1183</v>
          </cell>
        </row>
        <row r="7882">
          <cell r="A7882">
            <v>12683</v>
          </cell>
          <cell r="B7882">
            <v>45223</v>
          </cell>
          <cell r="F7882">
            <v>1183</v>
          </cell>
        </row>
        <row r="7883">
          <cell r="A7883">
            <v>12684</v>
          </cell>
          <cell r="B7883">
            <v>45223</v>
          </cell>
          <cell r="F7883">
            <v>1183</v>
          </cell>
        </row>
        <row r="7884">
          <cell r="A7884">
            <v>12685</v>
          </cell>
          <cell r="B7884">
            <v>45223</v>
          </cell>
          <cell r="F7884">
            <v>1183</v>
          </cell>
        </row>
        <row r="7885">
          <cell r="A7885">
            <v>12686</v>
          </cell>
          <cell r="B7885">
            <v>45223</v>
          </cell>
          <cell r="F7885">
            <v>1183</v>
          </cell>
        </row>
        <row r="7886">
          <cell r="A7886">
            <v>12687</v>
          </cell>
          <cell r="B7886">
            <v>45223</v>
          </cell>
          <cell r="F7886">
            <v>1183</v>
          </cell>
        </row>
        <row r="7887">
          <cell r="A7887">
            <v>12688</v>
          </cell>
          <cell r="B7887">
            <v>45223</v>
          </cell>
          <cell r="F7887">
            <v>1183</v>
          </cell>
        </row>
        <row r="7888">
          <cell r="A7888">
            <v>12689</v>
          </cell>
          <cell r="B7888">
            <v>45223</v>
          </cell>
          <cell r="F7888">
            <v>1183</v>
          </cell>
        </row>
        <row r="7889">
          <cell r="A7889">
            <v>12690</v>
          </cell>
          <cell r="B7889">
            <v>45223</v>
          </cell>
          <cell r="F7889">
            <v>1183</v>
          </cell>
        </row>
        <row r="7890">
          <cell r="A7890">
            <v>12691</v>
          </cell>
          <cell r="B7890">
            <v>45223</v>
          </cell>
          <cell r="F7890">
            <v>1183</v>
          </cell>
        </row>
        <row r="7891">
          <cell r="A7891">
            <v>12692</v>
          </cell>
          <cell r="B7891">
            <v>45223</v>
          </cell>
          <cell r="F7891">
            <v>1183</v>
          </cell>
        </row>
        <row r="7892">
          <cell r="A7892">
            <v>12693</v>
          </cell>
          <cell r="B7892">
            <v>45223</v>
          </cell>
          <cell r="F7892">
            <v>1183</v>
          </cell>
        </row>
        <row r="7893">
          <cell r="A7893">
            <v>12694</v>
          </cell>
          <cell r="B7893">
            <v>45223</v>
          </cell>
          <cell r="F7893">
            <v>1183</v>
          </cell>
        </row>
        <row r="7894">
          <cell r="A7894">
            <v>12695</v>
          </cell>
          <cell r="B7894">
            <v>45223</v>
          </cell>
          <cell r="F7894">
            <v>1183</v>
          </cell>
        </row>
        <row r="7895">
          <cell r="A7895">
            <v>12696</v>
          </cell>
          <cell r="B7895">
            <v>45223</v>
          </cell>
          <cell r="F7895">
            <v>1183</v>
          </cell>
        </row>
        <row r="7896">
          <cell r="A7896">
            <v>12697</v>
          </cell>
          <cell r="B7896">
            <v>45223</v>
          </cell>
          <cell r="F7896">
            <v>1183</v>
          </cell>
        </row>
        <row r="7897">
          <cell r="A7897">
            <v>12698</v>
          </cell>
          <cell r="B7897">
            <v>45223</v>
          </cell>
          <cell r="F7897">
            <v>1183</v>
          </cell>
        </row>
        <row r="7898">
          <cell r="A7898">
            <v>12699</v>
          </cell>
          <cell r="B7898">
            <v>45223</v>
          </cell>
          <cell r="F7898">
            <v>1183</v>
          </cell>
        </row>
        <row r="7899">
          <cell r="A7899">
            <v>12700</v>
          </cell>
          <cell r="B7899">
            <v>45223</v>
          </cell>
          <cell r="F7899">
            <v>1183</v>
          </cell>
        </row>
        <row r="7900">
          <cell r="A7900">
            <v>12701</v>
          </cell>
          <cell r="B7900">
            <v>45223</v>
          </cell>
          <cell r="F7900">
            <v>1183</v>
          </cell>
        </row>
        <row r="7901">
          <cell r="A7901">
            <v>12702</v>
          </cell>
          <cell r="B7901">
            <v>45223</v>
          </cell>
          <cell r="F7901">
            <v>1183</v>
          </cell>
        </row>
        <row r="7902">
          <cell r="A7902">
            <v>12703</v>
          </cell>
          <cell r="B7902">
            <v>45223</v>
          </cell>
          <cell r="F7902">
            <v>1183</v>
          </cell>
        </row>
        <row r="7903">
          <cell r="A7903">
            <v>12704</v>
          </cell>
          <cell r="B7903">
            <v>45223</v>
          </cell>
          <cell r="F7903">
            <v>1183</v>
          </cell>
        </row>
        <row r="7904">
          <cell r="A7904">
            <v>12705</v>
          </cell>
          <cell r="B7904">
            <v>45223</v>
          </cell>
          <cell r="F7904">
            <v>1183</v>
          </cell>
        </row>
        <row r="7905">
          <cell r="A7905">
            <v>12706</v>
          </cell>
          <cell r="B7905">
            <v>45223</v>
          </cell>
          <cell r="F7905">
            <v>1183</v>
          </cell>
        </row>
        <row r="7906">
          <cell r="A7906">
            <v>12707</v>
          </cell>
          <cell r="B7906">
            <v>45223</v>
          </cell>
          <cell r="F7906">
            <v>1183</v>
          </cell>
        </row>
        <row r="7907">
          <cell r="A7907">
            <v>12708</v>
          </cell>
          <cell r="B7907">
            <v>45223</v>
          </cell>
          <cell r="F7907">
            <v>1183</v>
          </cell>
        </row>
        <row r="7908">
          <cell r="A7908">
            <v>12709</v>
          </cell>
          <cell r="B7908">
            <v>45223</v>
          </cell>
          <cell r="F7908">
            <v>1183</v>
          </cell>
        </row>
        <row r="7909">
          <cell r="A7909">
            <v>12710</v>
          </cell>
          <cell r="B7909">
            <v>45223</v>
          </cell>
          <cell r="F7909">
            <v>1183</v>
          </cell>
        </row>
        <row r="7910">
          <cell r="A7910">
            <v>12711</v>
          </cell>
          <cell r="B7910">
            <v>45223</v>
          </cell>
          <cell r="F7910">
            <v>1183</v>
          </cell>
        </row>
        <row r="7911">
          <cell r="A7911">
            <v>12712</v>
          </cell>
          <cell r="B7911">
            <v>45223</v>
          </cell>
          <cell r="F7911">
            <v>1183</v>
          </cell>
        </row>
        <row r="7912">
          <cell r="A7912">
            <v>12713</v>
          </cell>
          <cell r="B7912">
            <v>45223</v>
          </cell>
          <cell r="F7912">
            <v>1183</v>
          </cell>
        </row>
        <row r="7913">
          <cell r="A7913">
            <v>12714</v>
          </cell>
          <cell r="B7913">
            <v>45223</v>
          </cell>
          <cell r="F7913">
            <v>1183</v>
          </cell>
        </row>
        <row r="7914">
          <cell r="A7914">
            <v>12715</v>
          </cell>
          <cell r="B7914">
            <v>45223</v>
          </cell>
          <cell r="F7914">
            <v>1183</v>
          </cell>
        </row>
        <row r="7915">
          <cell r="A7915">
            <v>12716</v>
          </cell>
          <cell r="B7915">
            <v>45223</v>
          </cell>
          <cell r="F7915">
            <v>1183</v>
          </cell>
        </row>
        <row r="7916">
          <cell r="A7916">
            <v>12717</v>
          </cell>
          <cell r="B7916">
            <v>45223</v>
          </cell>
          <cell r="F7916">
            <v>1183</v>
          </cell>
        </row>
        <row r="7917">
          <cell r="A7917">
            <v>12718</v>
          </cell>
          <cell r="B7917">
            <v>45223</v>
          </cell>
          <cell r="F7917">
            <v>1183</v>
          </cell>
        </row>
        <row r="7918">
          <cell r="A7918">
            <v>12719</v>
          </cell>
          <cell r="B7918">
            <v>45223</v>
          </cell>
          <cell r="F7918">
            <v>1183</v>
          </cell>
        </row>
        <row r="7919">
          <cell r="A7919">
            <v>12720</v>
          </cell>
          <cell r="B7919">
            <v>45223</v>
          </cell>
          <cell r="F7919">
            <v>1183</v>
          </cell>
        </row>
        <row r="7920">
          <cell r="A7920">
            <v>12721</v>
          </cell>
          <cell r="B7920">
            <v>45223</v>
          </cell>
          <cell r="F7920">
            <v>1183</v>
          </cell>
        </row>
        <row r="7921">
          <cell r="A7921">
            <v>12722</v>
          </cell>
          <cell r="B7921">
            <v>45223</v>
          </cell>
          <cell r="F7921">
            <v>1183</v>
          </cell>
        </row>
        <row r="7922">
          <cell r="A7922">
            <v>12723</v>
          </cell>
          <cell r="B7922">
            <v>45223</v>
          </cell>
          <cell r="F7922">
            <v>1183</v>
          </cell>
        </row>
        <row r="7923">
          <cell r="A7923">
            <v>12724</v>
          </cell>
          <cell r="B7923">
            <v>45223</v>
          </cell>
          <cell r="F7923">
            <v>1183</v>
          </cell>
        </row>
        <row r="7924">
          <cell r="A7924">
            <v>12725</v>
          </cell>
          <cell r="B7924">
            <v>45223</v>
          </cell>
          <cell r="F7924">
            <v>1183</v>
          </cell>
        </row>
        <row r="7925">
          <cell r="A7925">
            <v>12726</v>
          </cell>
          <cell r="B7925">
            <v>45223</v>
          </cell>
          <cell r="F7925">
            <v>1183</v>
          </cell>
        </row>
        <row r="7926">
          <cell r="A7926">
            <v>12727</v>
          </cell>
          <cell r="B7926">
            <v>45223</v>
          </cell>
          <cell r="F7926">
            <v>1183</v>
          </cell>
        </row>
        <row r="7927">
          <cell r="A7927">
            <v>12728</v>
          </cell>
          <cell r="B7927">
            <v>45223</v>
          </cell>
          <cell r="F7927">
            <v>1183</v>
          </cell>
        </row>
        <row r="7928">
          <cell r="A7928">
            <v>12729</v>
          </cell>
          <cell r="B7928">
            <v>45223</v>
          </cell>
          <cell r="F7928">
            <v>1183</v>
          </cell>
        </row>
        <row r="7929">
          <cell r="A7929">
            <v>12730</v>
          </cell>
          <cell r="B7929">
            <v>45223</v>
          </cell>
          <cell r="F7929">
            <v>1183</v>
          </cell>
        </row>
        <row r="7930">
          <cell r="A7930">
            <v>12731</v>
          </cell>
          <cell r="B7930">
            <v>45223</v>
          </cell>
          <cell r="F7930">
            <v>1183</v>
          </cell>
        </row>
        <row r="7931">
          <cell r="A7931">
            <v>12732</v>
          </cell>
          <cell r="B7931">
            <v>45223</v>
          </cell>
          <cell r="F7931">
            <v>1183</v>
          </cell>
        </row>
        <row r="7932">
          <cell r="A7932">
            <v>12733</v>
          </cell>
          <cell r="B7932">
            <v>45223</v>
          </cell>
          <cell r="F7932">
            <v>1183</v>
          </cell>
        </row>
        <row r="7933">
          <cell r="A7933">
            <v>12734</v>
          </cell>
          <cell r="B7933">
            <v>45223</v>
          </cell>
          <cell r="F7933">
            <v>1183</v>
          </cell>
        </row>
        <row r="7934">
          <cell r="A7934">
            <v>12735</v>
          </cell>
          <cell r="B7934">
            <v>45223</v>
          </cell>
          <cell r="F7934">
            <v>1183</v>
          </cell>
        </row>
        <row r="7935">
          <cell r="A7935">
            <v>12736</v>
          </cell>
          <cell r="B7935">
            <v>45223</v>
          </cell>
          <cell r="F7935">
            <v>1183</v>
          </cell>
        </row>
        <row r="7936">
          <cell r="A7936">
            <v>12737</v>
          </cell>
          <cell r="B7936">
            <v>45223</v>
          </cell>
          <cell r="F7936">
            <v>1183</v>
          </cell>
        </row>
        <row r="7937">
          <cell r="A7937">
            <v>12738</v>
          </cell>
          <cell r="B7937">
            <v>45223</v>
          </cell>
          <cell r="F7937">
            <v>1183</v>
          </cell>
        </row>
        <row r="7938">
          <cell r="A7938">
            <v>12739</v>
          </cell>
          <cell r="B7938">
            <v>45223</v>
          </cell>
          <cell r="F7938">
            <v>1183</v>
          </cell>
        </row>
        <row r="7939">
          <cell r="A7939">
            <v>12740</v>
          </cell>
          <cell r="B7939">
            <v>45223</v>
          </cell>
          <cell r="F7939">
            <v>1183</v>
          </cell>
        </row>
        <row r="7940">
          <cell r="A7940">
            <v>12741</v>
          </cell>
          <cell r="B7940">
            <v>45223</v>
          </cell>
          <cell r="F7940">
            <v>1183</v>
          </cell>
        </row>
        <row r="7941">
          <cell r="A7941">
            <v>12742</v>
          </cell>
          <cell r="B7941">
            <v>45223</v>
          </cell>
          <cell r="F7941">
            <v>1183</v>
          </cell>
        </row>
        <row r="7942">
          <cell r="A7942">
            <v>12743</v>
          </cell>
          <cell r="B7942">
            <v>45223</v>
          </cell>
          <cell r="F7942">
            <v>1183</v>
          </cell>
        </row>
        <row r="7943">
          <cell r="A7943">
            <v>12744</v>
          </cell>
          <cell r="B7943">
            <v>45223</v>
          </cell>
          <cell r="F7943">
            <v>1183</v>
          </cell>
        </row>
        <row r="7944">
          <cell r="A7944">
            <v>12745</v>
          </cell>
          <cell r="B7944">
            <v>45223</v>
          </cell>
          <cell r="F7944">
            <v>1183</v>
          </cell>
        </row>
        <row r="7945">
          <cell r="A7945">
            <v>12746</v>
          </cell>
          <cell r="B7945">
            <v>45223</v>
          </cell>
          <cell r="F7945">
            <v>1183</v>
          </cell>
        </row>
        <row r="7946">
          <cell r="A7946">
            <v>12747</v>
          </cell>
          <cell r="B7946">
            <v>45223</v>
          </cell>
          <cell r="F7946">
            <v>1183</v>
          </cell>
        </row>
        <row r="7947">
          <cell r="A7947">
            <v>12748</v>
          </cell>
          <cell r="B7947">
            <v>45223</v>
          </cell>
          <cell r="F7947">
            <v>1183</v>
          </cell>
        </row>
        <row r="7948">
          <cell r="A7948">
            <v>12749</v>
          </cell>
          <cell r="B7948">
            <v>45223</v>
          </cell>
          <cell r="F7948">
            <v>1183</v>
          </cell>
        </row>
        <row r="7949">
          <cell r="A7949">
            <v>12750</v>
          </cell>
          <cell r="B7949">
            <v>45223</v>
          </cell>
          <cell r="F7949">
            <v>1183</v>
          </cell>
        </row>
        <row r="7950">
          <cell r="A7950">
            <v>12751</v>
          </cell>
          <cell r="B7950">
            <v>45223</v>
          </cell>
          <cell r="F7950">
            <v>1183</v>
          </cell>
        </row>
        <row r="7951">
          <cell r="A7951">
            <v>12752</v>
          </cell>
          <cell r="B7951">
            <v>45223</v>
          </cell>
          <cell r="F7951">
            <v>1183</v>
          </cell>
        </row>
        <row r="7952">
          <cell r="A7952">
            <v>12753</v>
          </cell>
          <cell r="B7952">
            <v>45223</v>
          </cell>
          <cell r="F7952">
            <v>1183</v>
          </cell>
        </row>
        <row r="7953">
          <cell r="A7953">
            <v>12754</v>
          </cell>
          <cell r="B7953">
            <v>45223</v>
          </cell>
          <cell r="F7953">
            <v>1183</v>
          </cell>
        </row>
        <row r="7954">
          <cell r="A7954">
            <v>12755</v>
          </cell>
          <cell r="B7954">
            <v>45223</v>
          </cell>
          <cell r="F7954">
            <v>1183</v>
          </cell>
        </row>
        <row r="7955">
          <cell r="A7955">
            <v>12756</v>
          </cell>
          <cell r="B7955">
            <v>45223</v>
          </cell>
          <cell r="F7955">
            <v>1183</v>
          </cell>
        </row>
        <row r="7956">
          <cell r="A7956">
            <v>12757</v>
          </cell>
          <cell r="B7956">
            <v>45223</v>
          </cell>
          <cell r="F7956">
            <v>1183</v>
          </cell>
        </row>
        <row r="7957">
          <cell r="A7957">
            <v>12758</v>
          </cell>
          <cell r="B7957">
            <v>45223</v>
          </cell>
          <cell r="F7957">
            <v>1183</v>
          </cell>
        </row>
        <row r="7958">
          <cell r="A7958">
            <v>12759</v>
          </cell>
          <cell r="B7958">
            <v>45223</v>
          </cell>
          <cell r="F7958">
            <v>1183</v>
          </cell>
        </row>
        <row r="7959">
          <cell r="A7959">
            <v>12760</v>
          </cell>
          <cell r="B7959">
            <v>45223</v>
          </cell>
          <cell r="F7959">
            <v>1183</v>
          </cell>
        </row>
        <row r="7960">
          <cell r="A7960">
            <v>12761</v>
          </cell>
          <cell r="B7960">
            <v>45223</v>
          </cell>
          <cell r="F7960">
            <v>1183</v>
          </cell>
        </row>
        <row r="7961">
          <cell r="A7961">
            <v>12762</v>
          </cell>
          <cell r="B7961">
            <v>45223</v>
          </cell>
          <cell r="F7961">
            <v>1183</v>
          </cell>
        </row>
        <row r="7962">
          <cell r="A7962">
            <v>12763</v>
          </cell>
          <cell r="B7962">
            <v>45223</v>
          </cell>
          <cell r="F7962">
            <v>1183</v>
          </cell>
        </row>
        <row r="7963">
          <cell r="A7963">
            <v>12764</v>
          </cell>
          <cell r="B7963">
            <v>45223</v>
          </cell>
          <cell r="F7963">
            <v>1183</v>
          </cell>
        </row>
        <row r="7964">
          <cell r="A7964">
            <v>12765</v>
          </cell>
          <cell r="B7964">
            <v>45223</v>
          </cell>
          <cell r="F7964">
            <v>1183</v>
          </cell>
        </row>
        <row r="7965">
          <cell r="A7965">
            <v>12766</v>
          </cell>
          <cell r="B7965">
            <v>45223</v>
          </cell>
          <cell r="F7965">
            <v>1183</v>
          </cell>
        </row>
        <row r="7966">
          <cell r="A7966">
            <v>12767</v>
          </cell>
          <cell r="B7966">
            <v>45223</v>
          </cell>
          <cell r="F7966">
            <v>1183</v>
          </cell>
        </row>
        <row r="7967">
          <cell r="A7967">
            <v>12768</v>
          </cell>
          <cell r="B7967">
            <v>45223</v>
          </cell>
          <cell r="F7967">
            <v>1183</v>
          </cell>
        </row>
        <row r="7968">
          <cell r="A7968">
            <v>12769</v>
          </cell>
          <cell r="B7968">
            <v>45223</v>
          </cell>
          <cell r="F7968">
            <v>1183</v>
          </cell>
        </row>
        <row r="7969">
          <cell r="A7969">
            <v>12770</v>
          </cell>
          <cell r="B7969">
            <v>45223</v>
          </cell>
          <cell r="F7969">
            <v>1183</v>
          </cell>
        </row>
        <row r="7970">
          <cell r="A7970">
            <v>12771</v>
          </cell>
          <cell r="B7970">
            <v>45223</v>
          </cell>
          <cell r="F7970">
            <v>1183</v>
          </cell>
        </row>
        <row r="7971">
          <cell r="A7971">
            <v>12772</v>
          </cell>
          <cell r="B7971">
            <v>45223</v>
          </cell>
          <cell r="F7971">
            <v>1183</v>
          </cell>
        </row>
        <row r="7972">
          <cell r="A7972">
            <v>12773</v>
          </cell>
          <cell r="B7972">
            <v>45223</v>
          </cell>
          <cell r="F7972">
            <v>1183</v>
          </cell>
        </row>
        <row r="7973">
          <cell r="A7973">
            <v>12774</v>
          </cell>
          <cell r="B7973">
            <v>45223</v>
          </cell>
          <cell r="F7973">
            <v>1183</v>
          </cell>
        </row>
        <row r="7974">
          <cell r="A7974">
            <v>12775</v>
          </cell>
          <cell r="B7974">
            <v>45223</v>
          </cell>
          <cell r="F7974">
            <v>1183</v>
          </cell>
        </row>
        <row r="7975">
          <cell r="A7975">
            <v>12776</v>
          </cell>
          <cell r="B7975">
            <v>45223</v>
          </cell>
          <cell r="F7975">
            <v>1183</v>
          </cell>
        </row>
        <row r="7976">
          <cell r="A7976">
            <v>12777</v>
          </cell>
          <cell r="B7976">
            <v>45223</v>
          </cell>
          <cell r="F7976">
            <v>1183</v>
          </cell>
        </row>
        <row r="7977">
          <cell r="A7977">
            <v>12778</v>
          </cell>
          <cell r="B7977">
            <v>45223</v>
          </cell>
          <cell r="F7977">
            <v>1183</v>
          </cell>
        </row>
        <row r="7978">
          <cell r="A7978">
            <v>12779</v>
          </cell>
          <cell r="B7978">
            <v>45223</v>
          </cell>
          <cell r="F7978">
            <v>1183</v>
          </cell>
        </row>
        <row r="7979">
          <cell r="A7979">
            <v>12780</v>
          </cell>
          <cell r="B7979">
            <v>45223</v>
          </cell>
          <cell r="F7979">
            <v>1183</v>
          </cell>
        </row>
        <row r="7980">
          <cell r="A7980">
            <v>12781</v>
          </cell>
          <cell r="B7980">
            <v>45223</v>
          </cell>
          <cell r="F7980">
            <v>1183</v>
          </cell>
        </row>
        <row r="7981">
          <cell r="A7981">
            <v>12782</v>
          </cell>
          <cell r="B7981">
            <v>45223</v>
          </cell>
          <cell r="F7981">
            <v>1183</v>
          </cell>
        </row>
        <row r="7982">
          <cell r="A7982">
            <v>12783</v>
          </cell>
          <cell r="B7982">
            <v>45223</v>
          </cell>
          <cell r="F7982">
            <v>1183</v>
          </cell>
        </row>
        <row r="7983">
          <cell r="A7983">
            <v>12784</v>
          </cell>
          <cell r="B7983">
            <v>45223</v>
          </cell>
          <cell r="F7983">
            <v>1183</v>
          </cell>
        </row>
        <row r="7984">
          <cell r="A7984">
            <v>12785</v>
          </cell>
          <cell r="B7984">
            <v>45223</v>
          </cell>
          <cell r="F7984">
            <v>1183</v>
          </cell>
        </row>
        <row r="7985">
          <cell r="A7985">
            <v>12786</v>
          </cell>
          <cell r="B7985">
            <v>45223</v>
          </cell>
          <cell r="F7985">
            <v>1183</v>
          </cell>
        </row>
        <row r="7986">
          <cell r="A7986">
            <v>12787</v>
          </cell>
          <cell r="B7986">
            <v>45223</v>
          </cell>
          <cell r="F7986">
            <v>1183</v>
          </cell>
        </row>
        <row r="7987">
          <cell r="A7987">
            <v>12788</v>
          </cell>
          <cell r="B7987">
            <v>45223</v>
          </cell>
          <cell r="F7987">
            <v>1183</v>
          </cell>
        </row>
        <row r="7988">
          <cell r="A7988">
            <v>12789</v>
          </cell>
          <cell r="B7988">
            <v>45223</v>
          </cell>
          <cell r="F7988">
            <v>1183</v>
          </cell>
        </row>
        <row r="7989">
          <cell r="A7989">
            <v>12790</v>
          </cell>
          <cell r="B7989">
            <v>45223</v>
          </cell>
          <cell r="F7989">
            <v>1183</v>
          </cell>
        </row>
        <row r="7990">
          <cell r="A7990">
            <v>12791</v>
          </cell>
          <cell r="B7990">
            <v>45223</v>
          </cell>
          <cell r="F7990">
            <v>1183</v>
          </cell>
        </row>
        <row r="7991">
          <cell r="A7991">
            <v>12792</v>
          </cell>
          <cell r="B7991">
            <v>45223</v>
          </cell>
          <cell r="F7991">
            <v>1183</v>
          </cell>
        </row>
        <row r="7992">
          <cell r="A7992">
            <v>12793</v>
          </cell>
          <cell r="B7992">
            <v>45223</v>
          </cell>
          <cell r="F7992">
            <v>1183</v>
          </cell>
        </row>
        <row r="7993">
          <cell r="A7993">
            <v>12794</v>
          </cell>
          <cell r="B7993">
            <v>45223</v>
          </cell>
          <cell r="F7993">
            <v>1183</v>
          </cell>
        </row>
        <row r="7994">
          <cell r="A7994">
            <v>12795</v>
          </cell>
          <cell r="B7994">
            <v>45223</v>
          </cell>
          <cell r="F7994">
            <v>1183</v>
          </cell>
        </row>
        <row r="7995">
          <cell r="A7995">
            <v>12796</v>
          </cell>
          <cell r="B7995">
            <v>45223</v>
          </cell>
          <cell r="F7995">
            <v>1183</v>
          </cell>
        </row>
        <row r="7996">
          <cell r="A7996">
            <v>12797</v>
          </cell>
          <cell r="B7996">
            <v>45223</v>
          </cell>
          <cell r="F7996">
            <v>1183</v>
          </cell>
        </row>
        <row r="7997">
          <cell r="A7997">
            <v>12798</v>
          </cell>
          <cell r="B7997">
            <v>45223</v>
          </cell>
          <cell r="F7997">
            <v>1183</v>
          </cell>
        </row>
        <row r="7998">
          <cell r="A7998">
            <v>12799</v>
          </cell>
          <cell r="B7998">
            <v>45223</v>
          </cell>
          <cell r="F7998">
            <v>1183</v>
          </cell>
        </row>
        <row r="7999">
          <cell r="A7999">
            <v>12800</v>
          </cell>
          <cell r="B7999">
            <v>45223</v>
          </cell>
          <cell r="F7999">
            <v>1183</v>
          </cell>
        </row>
        <row r="8000">
          <cell r="A8000">
            <v>12801</v>
          </cell>
          <cell r="B8000">
            <v>45223</v>
          </cell>
          <cell r="F8000">
            <v>1183</v>
          </cell>
        </row>
        <row r="8001">
          <cell r="A8001">
            <v>12802</v>
          </cell>
          <cell r="B8001">
            <v>45223</v>
          </cell>
          <cell r="F8001">
            <v>1183</v>
          </cell>
        </row>
        <row r="8002">
          <cell r="A8002">
            <v>12803</v>
          </cell>
          <cell r="B8002">
            <v>45223</v>
          </cell>
          <cell r="F8002">
            <v>1183</v>
          </cell>
        </row>
        <row r="8003">
          <cell r="A8003">
            <v>12804</v>
          </cell>
          <cell r="B8003">
            <v>45223</v>
          </cell>
          <cell r="F8003">
            <v>1183</v>
          </cell>
        </row>
        <row r="8004">
          <cell r="A8004">
            <v>12805</v>
          </cell>
          <cell r="B8004">
            <v>45223</v>
          </cell>
          <cell r="F8004">
            <v>1183</v>
          </cell>
        </row>
        <row r="8005">
          <cell r="A8005">
            <v>12806</v>
          </cell>
          <cell r="B8005">
            <v>45223</v>
          </cell>
          <cell r="F8005">
            <v>1183</v>
          </cell>
        </row>
        <row r="8006">
          <cell r="A8006">
            <v>12807</v>
          </cell>
          <cell r="B8006">
            <v>45223</v>
          </cell>
          <cell r="F8006">
            <v>1183</v>
          </cell>
        </row>
        <row r="8007">
          <cell r="A8007">
            <v>12808</v>
          </cell>
          <cell r="B8007">
            <v>45223</v>
          </cell>
          <cell r="F8007">
            <v>1183</v>
          </cell>
        </row>
        <row r="8008">
          <cell r="A8008">
            <v>12809</v>
          </cell>
          <cell r="B8008">
            <v>45223</v>
          </cell>
          <cell r="F8008">
            <v>1183</v>
          </cell>
        </row>
        <row r="8009">
          <cell r="A8009">
            <v>12810</v>
          </cell>
          <cell r="B8009">
            <v>45223</v>
          </cell>
          <cell r="F8009">
            <v>1183</v>
          </cell>
        </row>
        <row r="8010">
          <cell r="A8010">
            <v>12811</v>
          </cell>
          <cell r="B8010">
            <v>45223</v>
          </cell>
          <cell r="F8010">
            <v>1183</v>
          </cell>
        </row>
        <row r="8011">
          <cell r="A8011">
            <v>12812</v>
          </cell>
          <cell r="B8011">
            <v>45223</v>
          </cell>
          <cell r="F8011">
            <v>1183</v>
          </cell>
        </row>
        <row r="8012">
          <cell r="A8012">
            <v>12813</v>
          </cell>
          <cell r="B8012">
            <v>45223</v>
          </cell>
          <cell r="F8012">
            <v>1183</v>
          </cell>
        </row>
        <row r="8013">
          <cell r="A8013">
            <v>12814</v>
          </cell>
          <cell r="B8013">
            <v>45223</v>
          </cell>
          <cell r="F8013">
            <v>1183</v>
          </cell>
        </row>
        <row r="8014">
          <cell r="A8014">
            <v>12815</v>
          </cell>
          <cell r="B8014">
            <v>45223</v>
          </cell>
          <cell r="F8014">
            <v>1183</v>
          </cell>
        </row>
        <row r="8015">
          <cell r="A8015">
            <v>12816</v>
          </cell>
          <cell r="B8015">
            <v>45223</v>
          </cell>
          <cell r="F8015">
            <v>1183</v>
          </cell>
        </row>
        <row r="8016">
          <cell r="A8016">
            <v>12817</v>
          </cell>
          <cell r="B8016">
            <v>45223</v>
          </cell>
          <cell r="F8016">
            <v>1183</v>
          </cell>
        </row>
        <row r="8017">
          <cell r="A8017">
            <v>12818</v>
          </cell>
          <cell r="B8017">
            <v>45223</v>
          </cell>
          <cell r="F8017">
            <v>1183</v>
          </cell>
        </row>
        <row r="8018">
          <cell r="A8018">
            <v>12819</v>
          </cell>
          <cell r="B8018">
            <v>45223</v>
          </cell>
          <cell r="F8018">
            <v>1183</v>
          </cell>
        </row>
        <row r="8019">
          <cell r="A8019">
            <v>12820</v>
          </cell>
          <cell r="B8019">
            <v>45223</v>
          </cell>
          <cell r="F8019">
            <v>1183</v>
          </cell>
        </row>
        <row r="8020">
          <cell r="A8020">
            <v>12821</v>
          </cell>
          <cell r="B8020">
            <v>45223</v>
          </cell>
          <cell r="F8020">
            <v>1183</v>
          </cell>
        </row>
        <row r="8021">
          <cell r="A8021">
            <v>12822</v>
          </cell>
          <cell r="B8021">
            <v>45223</v>
          </cell>
          <cell r="F8021">
            <v>1183</v>
          </cell>
        </row>
        <row r="8022">
          <cell r="A8022">
            <v>12823</v>
          </cell>
          <cell r="B8022">
            <v>45223</v>
          </cell>
          <cell r="F8022">
            <v>1183</v>
          </cell>
        </row>
        <row r="8023">
          <cell r="A8023">
            <v>12824</v>
          </cell>
          <cell r="B8023">
            <v>45223</v>
          </cell>
          <cell r="F8023">
            <v>1183</v>
          </cell>
        </row>
        <row r="8024">
          <cell r="A8024">
            <v>12825</v>
          </cell>
          <cell r="B8024">
            <v>45223</v>
          </cell>
          <cell r="F8024">
            <v>1183</v>
          </cell>
        </row>
        <row r="8025">
          <cell r="A8025">
            <v>12826</v>
          </cell>
          <cell r="B8025">
            <v>45223</v>
          </cell>
          <cell r="F8025">
            <v>1183</v>
          </cell>
        </row>
        <row r="8026">
          <cell r="A8026">
            <v>12827</v>
          </cell>
          <cell r="B8026">
            <v>45223</v>
          </cell>
          <cell r="F8026">
            <v>1183</v>
          </cell>
        </row>
        <row r="8027">
          <cell r="A8027">
            <v>12828</v>
          </cell>
          <cell r="B8027">
            <v>45223</v>
          </cell>
          <cell r="F8027">
            <v>1183</v>
          </cell>
        </row>
        <row r="8028">
          <cell r="A8028">
            <v>12829</v>
          </cell>
          <cell r="B8028">
            <v>45223</v>
          </cell>
          <cell r="F8028">
            <v>1183</v>
          </cell>
        </row>
        <row r="8029">
          <cell r="A8029">
            <v>12830</v>
          </cell>
          <cell r="B8029">
            <v>45223</v>
          </cell>
          <cell r="F8029">
            <v>1183</v>
          </cell>
        </row>
        <row r="8030">
          <cell r="A8030">
            <v>12831</v>
          </cell>
          <cell r="B8030">
            <v>45223</v>
          </cell>
          <cell r="F8030">
            <v>1183</v>
          </cell>
        </row>
        <row r="8031">
          <cell r="A8031">
            <v>12832</v>
          </cell>
          <cell r="B8031">
            <v>45223</v>
          </cell>
          <cell r="F8031">
            <v>1183</v>
          </cell>
        </row>
        <row r="8032">
          <cell r="A8032">
            <v>12833</v>
          </cell>
          <cell r="B8032">
            <v>45223</v>
          </cell>
          <cell r="F8032">
            <v>1183</v>
          </cell>
        </row>
        <row r="8033">
          <cell r="A8033">
            <v>12834</v>
          </cell>
          <cell r="B8033">
            <v>45223</v>
          </cell>
          <cell r="F8033">
            <v>1183</v>
          </cell>
        </row>
        <row r="8034">
          <cell r="A8034">
            <v>12835</v>
          </cell>
          <cell r="B8034">
            <v>45223</v>
          </cell>
          <cell r="F8034">
            <v>1183</v>
          </cell>
        </row>
        <row r="8035">
          <cell r="A8035">
            <v>12836</v>
          </cell>
          <cell r="B8035">
            <v>45223</v>
          </cell>
          <cell r="F8035">
            <v>1183</v>
          </cell>
        </row>
        <row r="8036">
          <cell r="A8036">
            <v>12837</v>
          </cell>
          <cell r="B8036">
            <v>45223</v>
          </cell>
          <cell r="F8036">
            <v>1183</v>
          </cell>
        </row>
        <row r="8037">
          <cell r="A8037">
            <v>12838</v>
          </cell>
          <cell r="B8037">
            <v>45223</v>
          </cell>
          <cell r="F8037">
            <v>1183</v>
          </cell>
        </row>
        <row r="8038">
          <cell r="A8038">
            <v>12839</v>
          </cell>
          <cell r="B8038">
            <v>45223</v>
          </cell>
          <cell r="F8038">
            <v>1183</v>
          </cell>
        </row>
        <row r="8039">
          <cell r="A8039">
            <v>12840</v>
          </cell>
          <cell r="B8039">
            <v>45223</v>
          </cell>
          <cell r="F8039">
            <v>1183</v>
          </cell>
        </row>
        <row r="8040">
          <cell r="A8040">
            <v>12841</v>
          </cell>
          <cell r="B8040">
            <v>45223</v>
          </cell>
          <cell r="F8040">
            <v>1183</v>
          </cell>
        </row>
        <row r="8041">
          <cell r="A8041">
            <v>12842</v>
          </cell>
          <cell r="B8041">
            <v>45223</v>
          </cell>
          <cell r="F8041">
            <v>1183</v>
          </cell>
        </row>
        <row r="8042">
          <cell r="A8042">
            <v>12843</v>
          </cell>
          <cell r="B8042">
            <v>45223</v>
          </cell>
          <cell r="F8042">
            <v>1183</v>
          </cell>
        </row>
        <row r="8043">
          <cell r="A8043">
            <v>12844</v>
          </cell>
          <cell r="B8043">
            <v>45223</v>
          </cell>
          <cell r="F8043">
            <v>1183</v>
          </cell>
        </row>
        <row r="8044">
          <cell r="A8044">
            <v>12845</v>
          </cell>
          <cell r="B8044">
            <v>45223</v>
          </cell>
          <cell r="F8044">
            <v>1183</v>
          </cell>
        </row>
        <row r="8045">
          <cell r="A8045">
            <v>12846</v>
          </cell>
          <cell r="B8045">
            <v>45223</v>
          </cell>
          <cell r="F8045">
            <v>1183</v>
          </cell>
        </row>
        <row r="8046">
          <cell r="A8046">
            <v>12847</v>
          </cell>
          <cell r="B8046">
            <v>45223</v>
          </cell>
          <cell r="F8046">
            <v>1183</v>
          </cell>
        </row>
        <row r="8047">
          <cell r="A8047">
            <v>12848</v>
          </cell>
          <cell r="B8047">
            <v>45223</v>
          </cell>
          <cell r="F8047">
            <v>1183</v>
          </cell>
        </row>
        <row r="8048">
          <cell r="A8048">
            <v>12849</v>
          </cell>
          <cell r="B8048">
            <v>45223</v>
          </cell>
          <cell r="F8048">
            <v>1183</v>
          </cell>
        </row>
        <row r="8049">
          <cell r="A8049">
            <v>12850</v>
          </cell>
          <cell r="B8049">
            <v>45223</v>
          </cell>
          <cell r="F8049">
            <v>1183</v>
          </cell>
        </row>
        <row r="8050">
          <cell r="A8050">
            <v>12851</v>
          </cell>
          <cell r="B8050">
            <v>45223</v>
          </cell>
          <cell r="F8050">
            <v>1183</v>
          </cell>
        </row>
        <row r="8051">
          <cell r="A8051">
            <v>12852</v>
          </cell>
          <cell r="B8051">
            <v>45223</v>
          </cell>
          <cell r="F8051">
            <v>1183</v>
          </cell>
        </row>
        <row r="8052">
          <cell r="A8052">
            <v>12853</v>
          </cell>
          <cell r="B8052">
            <v>45223</v>
          </cell>
          <cell r="F8052">
            <v>1183</v>
          </cell>
        </row>
        <row r="8053">
          <cell r="A8053">
            <v>12854</v>
          </cell>
          <cell r="B8053">
            <v>45223</v>
          </cell>
          <cell r="F8053">
            <v>1183</v>
          </cell>
        </row>
        <row r="8054">
          <cell r="A8054">
            <v>12855</v>
          </cell>
          <cell r="B8054">
            <v>45223</v>
          </cell>
          <cell r="F8054">
            <v>1183</v>
          </cell>
        </row>
        <row r="8055">
          <cell r="A8055">
            <v>12856</v>
          </cell>
          <cell r="B8055">
            <v>45223</v>
          </cell>
          <cell r="F8055">
            <v>1183</v>
          </cell>
        </row>
        <row r="8056">
          <cell r="A8056">
            <v>12857</v>
          </cell>
          <cell r="B8056">
            <v>45223</v>
          </cell>
          <cell r="F8056">
            <v>1183</v>
          </cell>
        </row>
        <row r="8057">
          <cell r="A8057">
            <v>12858</v>
          </cell>
          <cell r="B8057">
            <v>45223</v>
          </cell>
          <cell r="F8057">
            <v>1183</v>
          </cell>
        </row>
        <row r="8058">
          <cell r="A8058">
            <v>12859</v>
          </cell>
          <cell r="B8058">
            <v>45223</v>
          </cell>
          <cell r="F8058">
            <v>1183</v>
          </cell>
        </row>
        <row r="8059">
          <cell r="A8059">
            <v>12860</v>
          </cell>
          <cell r="B8059">
            <v>45223</v>
          </cell>
          <cell r="F8059">
            <v>1183</v>
          </cell>
        </row>
        <row r="8060">
          <cell r="A8060">
            <v>12861</v>
          </cell>
          <cell r="B8060">
            <v>45223</v>
          </cell>
          <cell r="F8060">
            <v>1183</v>
          </cell>
        </row>
        <row r="8061">
          <cell r="A8061">
            <v>12862</v>
          </cell>
          <cell r="B8061">
            <v>45223</v>
          </cell>
          <cell r="F8061">
            <v>1183</v>
          </cell>
        </row>
        <row r="8062">
          <cell r="A8062">
            <v>12863</v>
          </cell>
          <cell r="B8062">
            <v>45223</v>
          </cell>
          <cell r="F8062">
            <v>1183</v>
          </cell>
        </row>
        <row r="8063">
          <cell r="A8063">
            <v>12872</v>
          </cell>
          <cell r="B8063">
            <v>45224</v>
          </cell>
          <cell r="F8063">
            <v>1167</v>
          </cell>
        </row>
        <row r="8064">
          <cell r="A8064">
            <v>12873</v>
          </cell>
          <cell r="B8064">
            <v>45224</v>
          </cell>
          <cell r="F8064">
            <v>1167</v>
          </cell>
        </row>
        <row r="8065">
          <cell r="A8065">
            <v>12874</v>
          </cell>
          <cell r="B8065">
            <v>45224</v>
          </cell>
          <cell r="F8065">
            <v>1167</v>
          </cell>
        </row>
        <row r="8066">
          <cell r="A8066">
            <v>12875</v>
          </cell>
          <cell r="B8066">
            <v>45224</v>
          </cell>
          <cell r="F8066">
            <v>1167</v>
          </cell>
        </row>
        <row r="8067">
          <cell r="A8067">
            <v>12876</v>
          </cell>
          <cell r="B8067">
            <v>45224</v>
          </cell>
          <cell r="F8067">
            <v>1167</v>
          </cell>
        </row>
        <row r="8068">
          <cell r="A8068">
            <v>12877</v>
          </cell>
          <cell r="B8068">
            <v>45224</v>
          </cell>
          <cell r="F8068">
            <v>1167</v>
          </cell>
        </row>
        <row r="8069">
          <cell r="A8069">
            <v>12878</v>
          </cell>
          <cell r="B8069">
            <v>45224</v>
          </cell>
          <cell r="F8069">
            <v>1167</v>
          </cell>
        </row>
        <row r="8070">
          <cell r="A8070">
            <v>12879</v>
          </cell>
          <cell r="B8070">
            <v>45224</v>
          </cell>
          <cell r="F8070">
            <v>1167</v>
          </cell>
        </row>
        <row r="8071">
          <cell r="A8071">
            <v>12880</v>
          </cell>
          <cell r="B8071">
            <v>45224</v>
          </cell>
          <cell r="F8071">
            <v>1167</v>
          </cell>
        </row>
        <row r="8072">
          <cell r="A8072">
            <v>12881</v>
          </cell>
          <cell r="B8072">
            <v>45224</v>
          </cell>
          <cell r="F8072">
            <v>1167</v>
          </cell>
        </row>
        <row r="8073">
          <cell r="A8073">
            <v>12882</v>
          </cell>
          <cell r="B8073">
            <v>45224</v>
          </cell>
          <cell r="F8073">
            <v>1167</v>
          </cell>
        </row>
        <row r="8074">
          <cell r="A8074">
            <v>12883</v>
          </cell>
          <cell r="B8074">
            <v>45224</v>
          </cell>
          <cell r="F8074">
            <v>1167</v>
          </cell>
        </row>
        <row r="8075">
          <cell r="A8075">
            <v>12884</v>
          </cell>
          <cell r="B8075">
            <v>45224</v>
          </cell>
          <cell r="F8075">
            <v>1167</v>
          </cell>
        </row>
        <row r="8076">
          <cell r="A8076">
            <v>12885</v>
          </cell>
          <cell r="B8076">
            <v>45224</v>
          </cell>
          <cell r="F8076">
            <v>1167</v>
          </cell>
        </row>
        <row r="8077">
          <cell r="A8077">
            <v>12886</v>
          </cell>
          <cell r="B8077">
            <v>45224</v>
          </cell>
          <cell r="F8077">
            <v>1167</v>
          </cell>
        </row>
        <row r="8078">
          <cell r="A8078">
            <v>12887</v>
          </cell>
          <cell r="B8078">
            <v>45224</v>
          </cell>
          <cell r="F8078">
            <v>1167</v>
          </cell>
        </row>
        <row r="8079">
          <cell r="A8079">
            <v>12888</v>
          </cell>
          <cell r="B8079">
            <v>45224</v>
          </cell>
          <cell r="F8079">
            <v>1167</v>
          </cell>
        </row>
        <row r="8080">
          <cell r="A8080">
            <v>12889</v>
          </cell>
          <cell r="B8080">
            <v>45224</v>
          </cell>
          <cell r="F8080">
            <v>1167</v>
          </cell>
        </row>
        <row r="8081">
          <cell r="A8081">
            <v>12890</v>
          </cell>
          <cell r="B8081">
            <v>45224</v>
          </cell>
          <cell r="F8081">
            <v>1167</v>
          </cell>
        </row>
        <row r="8082">
          <cell r="A8082">
            <v>12891</v>
          </cell>
          <cell r="B8082">
            <v>45224</v>
          </cell>
          <cell r="F8082">
            <v>1167</v>
          </cell>
        </row>
        <row r="8083">
          <cell r="A8083">
            <v>12892</v>
          </cell>
          <cell r="B8083">
            <v>45224</v>
          </cell>
          <cell r="F8083">
            <v>1167</v>
          </cell>
        </row>
        <row r="8084">
          <cell r="A8084">
            <v>12893</v>
          </cell>
          <cell r="B8084">
            <v>45224</v>
          </cell>
          <cell r="F8084">
            <v>1167</v>
          </cell>
        </row>
        <row r="8085">
          <cell r="A8085">
            <v>12894</v>
          </cell>
          <cell r="B8085">
            <v>45224</v>
          </cell>
          <cell r="F8085">
            <v>1167</v>
          </cell>
        </row>
        <row r="8086">
          <cell r="A8086">
            <v>12895</v>
          </cell>
          <cell r="B8086">
            <v>45224</v>
          </cell>
          <cell r="F8086">
            <v>1167</v>
          </cell>
        </row>
        <row r="8087">
          <cell r="A8087">
            <v>12896</v>
          </cell>
          <cell r="B8087">
            <v>45224</v>
          </cell>
          <cell r="F8087">
            <v>1167</v>
          </cell>
        </row>
        <row r="8088">
          <cell r="A8088">
            <v>12897</v>
          </cell>
          <cell r="B8088">
            <v>45224</v>
          </cell>
          <cell r="F8088">
            <v>1167</v>
          </cell>
        </row>
        <row r="8089">
          <cell r="A8089">
            <v>12898</v>
          </cell>
          <cell r="B8089">
            <v>45224</v>
          </cell>
          <cell r="F8089">
            <v>1167</v>
          </cell>
        </row>
        <row r="8090">
          <cell r="A8090">
            <v>12899</v>
          </cell>
          <cell r="B8090">
            <v>45224</v>
          </cell>
          <cell r="F8090">
            <v>1167</v>
          </cell>
        </row>
        <row r="8091">
          <cell r="A8091">
            <v>12900</v>
          </cell>
          <cell r="B8091">
            <v>45224</v>
          </cell>
          <cell r="F8091">
            <v>1167</v>
          </cell>
        </row>
        <row r="8092">
          <cell r="A8092">
            <v>12901</v>
          </cell>
          <cell r="B8092">
            <v>45224</v>
          </cell>
          <cell r="F8092">
            <v>1167</v>
          </cell>
        </row>
        <row r="8093">
          <cell r="A8093">
            <v>12902</v>
          </cell>
          <cell r="B8093">
            <v>45224</v>
          </cell>
          <cell r="F8093">
            <v>1167</v>
          </cell>
        </row>
        <row r="8094">
          <cell r="A8094">
            <v>12903</v>
          </cell>
          <cell r="B8094">
            <v>45224</v>
          </cell>
          <cell r="F8094">
            <v>1167</v>
          </cell>
        </row>
        <row r="8095">
          <cell r="A8095">
            <v>12904</v>
          </cell>
          <cell r="B8095">
            <v>45224</v>
          </cell>
          <cell r="F8095">
            <v>1167</v>
          </cell>
        </row>
        <row r="8096">
          <cell r="A8096">
            <v>12905</v>
          </cell>
          <cell r="B8096">
            <v>45224</v>
          </cell>
          <cell r="F8096">
            <v>1167</v>
          </cell>
        </row>
        <row r="8097">
          <cell r="A8097">
            <v>12906</v>
          </cell>
          <cell r="B8097">
            <v>45224</v>
          </cell>
          <cell r="F8097">
            <v>1167</v>
          </cell>
        </row>
        <row r="8098">
          <cell r="A8098">
            <v>12907</v>
          </cell>
          <cell r="B8098">
            <v>45224</v>
          </cell>
          <cell r="F8098">
            <v>1167</v>
          </cell>
        </row>
        <row r="8099">
          <cell r="A8099">
            <v>12908</v>
          </cell>
          <cell r="B8099">
            <v>45224</v>
          </cell>
          <cell r="F8099">
            <v>1167</v>
          </cell>
        </row>
        <row r="8100">
          <cell r="A8100">
            <v>12909</v>
          </cell>
          <cell r="B8100">
            <v>45224</v>
          </cell>
          <cell r="F8100">
            <v>1167</v>
          </cell>
        </row>
        <row r="8101">
          <cell r="A8101">
            <v>12910</v>
          </cell>
          <cell r="B8101">
            <v>45224</v>
          </cell>
          <cell r="F8101">
            <v>1167</v>
          </cell>
        </row>
        <row r="8102">
          <cell r="A8102">
            <v>12911</v>
          </cell>
          <cell r="B8102">
            <v>45224</v>
          </cell>
          <cell r="F8102">
            <v>1167</v>
          </cell>
        </row>
        <row r="8103">
          <cell r="A8103">
            <v>12912</v>
          </cell>
          <cell r="B8103">
            <v>45224</v>
          </cell>
          <cell r="F8103">
            <v>1167</v>
          </cell>
        </row>
        <row r="8104">
          <cell r="A8104">
            <v>12913</v>
          </cell>
          <cell r="B8104">
            <v>45224</v>
          </cell>
          <cell r="F8104">
            <v>1167</v>
          </cell>
        </row>
        <row r="8105">
          <cell r="A8105">
            <v>12914</v>
          </cell>
          <cell r="B8105">
            <v>45224</v>
          </cell>
          <cell r="F8105">
            <v>1167</v>
          </cell>
        </row>
        <row r="8106">
          <cell r="A8106">
            <v>12915</v>
          </cell>
          <cell r="B8106">
            <v>45224</v>
          </cell>
          <cell r="F8106">
            <v>1167</v>
          </cell>
        </row>
        <row r="8107">
          <cell r="A8107">
            <v>12916</v>
          </cell>
          <cell r="B8107">
            <v>45224</v>
          </cell>
          <cell r="F8107">
            <v>1167</v>
          </cell>
        </row>
        <row r="8108">
          <cell r="A8108">
            <v>12917</v>
          </cell>
          <cell r="B8108">
            <v>45224</v>
          </cell>
          <cell r="F8108">
            <v>1167</v>
          </cell>
        </row>
        <row r="8109">
          <cell r="A8109">
            <v>12918</v>
          </cell>
          <cell r="B8109">
            <v>45224</v>
          </cell>
          <cell r="F8109">
            <v>1167</v>
          </cell>
        </row>
        <row r="8110">
          <cell r="A8110">
            <v>12919</v>
          </cell>
          <cell r="B8110">
            <v>45224</v>
          </cell>
          <cell r="F8110">
            <v>1167</v>
          </cell>
        </row>
        <row r="8111">
          <cell r="A8111">
            <v>12920</v>
          </cell>
          <cell r="B8111">
            <v>45224</v>
          </cell>
          <cell r="F8111">
            <v>1167</v>
          </cell>
        </row>
        <row r="8112">
          <cell r="A8112">
            <v>12921</v>
          </cell>
          <cell r="B8112">
            <v>45224</v>
          </cell>
          <cell r="F8112">
            <v>1167</v>
          </cell>
        </row>
        <row r="8113">
          <cell r="A8113">
            <v>12922</v>
          </cell>
          <cell r="B8113">
            <v>45224</v>
          </cell>
          <cell r="F8113">
            <v>1167</v>
          </cell>
        </row>
        <row r="8114">
          <cell r="A8114">
            <v>12923</v>
          </cell>
          <cell r="B8114">
            <v>45224</v>
          </cell>
          <cell r="F8114">
            <v>1167</v>
          </cell>
        </row>
        <row r="8115">
          <cell r="A8115">
            <v>12924</v>
          </cell>
          <cell r="B8115">
            <v>45224</v>
          </cell>
          <cell r="F8115">
            <v>1167</v>
          </cell>
        </row>
        <row r="8116">
          <cell r="A8116">
            <v>12925</v>
          </cell>
          <cell r="B8116">
            <v>45224</v>
          </cell>
          <cell r="F8116">
            <v>1167</v>
          </cell>
        </row>
        <row r="8117">
          <cell r="A8117">
            <v>12926</v>
          </cell>
          <cell r="B8117">
            <v>45224</v>
          </cell>
          <cell r="F8117">
            <v>1167</v>
          </cell>
        </row>
        <row r="8118">
          <cell r="A8118">
            <v>12927</v>
          </cell>
          <cell r="B8118">
            <v>45224</v>
          </cell>
          <cell r="F8118">
            <v>1167</v>
          </cell>
        </row>
        <row r="8119">
          <cell r="A8119">
            <v>12928</v>
          </cell>
          <cell r="B8119">
            <v>45224</v>
          </cell>
          <cell r="F8119">
            <v>1167</v>
          </cell>
        </row>
        <row r="8120">
          <cell r="A8120">
            <v>12929</v>
          </cell>
          <cell r="B8120">
            <v>45224</v>
          </cell>
          <cell r="F8120">
            <v>1167</v>
          </cell>
        </row>
        <row r="8121">
          <cell r="A8121">
            <v>12930</v>
          </cell>
          <cell r="B8121">
            <v>45224</v>
          </cell>
          <cell r="F8121">
            <v>1167</v>
          </cell>
        </row>
        <row r="8122">
          <cell r="A8122">
            <v>12931</v>
          </cell>
          <cell r="B8122">
            <v>45224</v>
          </cell>
          <cell r="F8122">
            <v>1167</v>
          </cell>
        </row>
        <row r="8123">
          <cell r="A8123">
            <v>12932</v>
          </cell>
          <cell r="B8123">
            <v>45224</v>
          </cell>
          <cell r="F8123">
            <v>1167</v>
          </cell>
        </row>
        <row r="8124">
          <cell r="A8124">
            <v>12933</v>
          </cell>
          <cell r="B8124">
            <v>45224</v>
          </cell>
          <cell r="F8124">
            <v>1167</v>
          </cell>
        </row>
        <row r="8125">
          <cell r="A8125">
            <v>12934</v>
          </cell>
          <cell r="B8125">
            <v>45224</v>
          </cell>
          <cell r="F8125">
            <v>1167</v>
          </cell>
        </row>
        <row r="8126">
          <cell r="A8126">
            <v>12935</v>
          </cell>
          <cell r="B8126">
            <v>45224</v>
          </cell>
          <cell r="F8126">
            <v>1167</v>
          </cell>
        </row>
        <row r="8127">
          <cell r="A8127">
            <v>12936</v>
          </cell>
          <cell r="B8127">
            <v>45224</v>
          </cell>
          <cell r="F8127">
            <v>1167</v>
          </cell>
        </row>
        <row r="8128">
          <cell r="A8128">
            <v>12937</v>
          </cell>
          <cell r="B8128">
            <v>45224</v>
          </cell>
          <cell r="F8128">
            <v>1167</v>
          </cell>
        </row>
        <row r="8129">
          <cell r="A8129">
            <v>12938</v>
          </cell>
          <cell r="B8129">
            <v>45224</v>
          </cell>
          <cell r="F8129">
            <v>1167</v>
          </cell>
        </row>
        <row r="8130">
          <cell r="A8130">
            <v>12939</v>
          </cell>
          <cell r="B8130">
            <v>45224</v>
          </cell>
          <cell r="F8130">
            <v>1167</v>
          </cell>
        </row>
        <row r="8131">
          <cell r="A8131">
            <v>12940</v>
          </cell>
          <cell r="B8131">
            <v>45224</v>
          </cell>
          <cell r="F8131">
            <v>1167</v>
          </cell>
        </row>
        <row r="8132">
          <cell r="A8132">
            <v>12941</v>
          </cell>
          <cell r="B8132">
            <v>45224</v>
          </cell>
          <cell r="F8132">
            <v>1167</v>
          </cell>
        </row>
        <row r="8133">
          <cell r="A8133">
            <v>12942</v>
          </cell>
          <cell r="B8133">
            <v>45224</v>
          </cell>
          <cell r="F8133">
            <v>1167</v>
          </cell>
        </row>
        <row r="8134">
          <cell r="A8134">
            <v>12943</v>
          </cell>
          <cell r="B8134">
            <v>45224</v>
          </cell>
          <cell r="F8134">
            <v>1167</v>
          </cell>
        </row>
        <row r="8135">
          <cell r="A8135">
            <v>12944</v>
          </cell>
          <cell r="B8135">
            <v>45224</v>
          </cell>
          <cell r="F8135">
            <v>1167</v>
          </cell>
        </row>
        <row r="8136">
          <cell r="A8136">
            <v>12945</v>
          </cell>
          <cell r="B8136">
            <v>45224</v>
          </cell>
          <cell r="F8136">
            <v>1167</v>
          </cell>
        </row>
        <row r="8137">
          <cell r="A8137">
            <v>12946</v>
          </cell>
          <cell r="B8137">
            <v>45224</v>
          </cell>
          <cell r="F8137">
            <v>1167</v>
          </cell>
        </row>
        <row r="8138">
          <cell r="A8138">
            <v>12947</v>
          </cell>
          <cell r="B8138">
            <v>45224</v>
          </cell>
          <cell r="F8138">
            <v>1167</v>
          </cell>
        </row>
        <row r="8139">
          <cell r="A8139">
            <v>12948</v>
          </cell>
          <cell r="B8139">
            <v>45224</v>
          </cell>
          <cell r="F8139">
            <v>1167</v>
          </cell>
        </row>
        <row r="8140">
          <cell r="A8140">
            <v>12949</v>
          </cell>
          <cell r="B8140">
            <v>45224</v>
          </cell>
          <cell r="F8140">
            <v>1167</v>
          </cell>
        </row>
        <row r="8141">
          <cell r="A8141">
            <v>12950</v>
          </cell>
          <cell r="B8141">
            <v>45224</v>
          </cell>
          <cell r="F8141">
            <v>1167</v>
          </cell>
        </row>
        <row r="8142">
          <cell r="A8142">
            <v>12951</v>
          </cell>
          <cell r="B8142">
            <v>45224</v>
          </cell>
          <cell r="F8142">
            <v>1167</v>
          </cell>
        </row>
        <row r="8143">
          <cell r="A8143">
            <v>12952</v>
          </cell>
          <cell r="B8143">
            <v>45224</v>
          </cell>
          <cell r="F8143">
            <v>1167</v>
          </cell>
        </row>
        <row r="8144">
          <cell r="A8144">
            <v>12953</v>
          </cell>
          <cell r="B8144">
            <v>45224</v>
          </cell>
          <cell r="F8144">
            <v>1167</v>
          </cell>
        </row>
        <row r="8145">
          <cell r="A8145">
            <v>12954</v>
          </cell>
          <cell r="B8145">
            <v>45224</v>
          </cell>
          <cell r="F8145">
            <v>1167</v>
          </cell>
        </row>
        <row r="8146">
          <cell r="A8146">
            <v>12955</v>
          </cell>
          <cell r="B8146">
            <v>45224</v>
          </cell>
          <cell r="F8146">
            <v>1167</v>
          </cell>
        </row>
        <row r="8147">
          <cell r="A8147">
            <v>12956</v>
          </cell>
          <cell r="B8147">
            <v>45224</v>
          </cell>
          <cell r="F8147">
            <v>1167</v>
          </cell>
        </row>
        <row r="8148">
          <cell r="A8148">
            <v>12957</v>
          </cell>
          <cell r="B8148">
            <v>45224</v>
          </cell>
          <cell r="F8148">
            <v>1167</v>
          </cell>
        </row>
        <row r="8149">
          <cell r="A8149">
            <v>12958</v>
          </cell>
          <cell r="B8149">
            <v>45224</v>
          </cell>
          <cell r="F8149">
            <v>1167</v>
          </cell>
        </row>
        <row r="8150">
          <cell r="A8150">
            <v>12959</v>
          </cell>
          <cell r="B8150">
            <v>45224</v>
          </cell>
          <cell r="F8150">
            <v>1167</v>
          </cell>
        </row>
        <row r="8151">
          <cell r="A8151">
            <v>12960</v>
          </cell>
          <cell r="B8151">
            <v>45224</v>
          </cell>
          <cell r="F8151">
            <v>1167</v>
          </cell>
        </row>
        <row r="8152">
          <cell r="A8152">
            <v>12961</v>
          </cell>
          <cell r="B8152">
            <v>45224</v>
          </cell>
          <cell r="F8152">
            <v>1167</v>
          </cell>
        </row>
        <row r="8153">
          <cell r="A8153">
            <v>12962</v>
          </cell>
          <cell r="B8153">
            <v>45224</v>
          </cell>
          <cell r="F8153">
            <v>1167</v>
          </cell>
        </row>
        <row r="8154">
          <cell r="A8154">
            <v>12963</v>
          </cell>
          <cell r="B8154">
            <v>45224</v>
          </cell>
          <cell r="F8154">
            <v>1167</v>
          </cell>
        </row>
        <row r="8155">
          <cell r="A8155">
            <v>12964</v>
          </cell>
          <cell r="B8155">
            <v>45224</v>
          </cell>
          <cell r="F8155">
            <v>1167</v>
          </cell>
        </row>
        <row r="8156">
          <cell r="A8156">
            <v>12965</v>
          </cell>
          <cell r="B8156">
            <v>45224</v>
          </cell>
          <cell r="F8156">
            <v>1167</v>
          </cell>
        </row>
        <row r="8157">
          <cell r="A8157">
            <v>12966</v>
          </cell>
          <cell r="B8157">
            <v>45224</v>
          </cell>
          <cell r="F8157">
            <v>1167</v>
          </cell>
        </row>
        <row r="8158">
          <cell r="A8158">
            <v>12967</v>
          </cell>
          <cell r="B8158">
            <v>45224</v>
          </cell>
          <cell r="F8158">
            <v>1167</v>
          </cell>
        </row>
        <row r="8159">
          <cell r="A8159">
            <v>12968</v>
          </cell>
          <cell r="B8159">
            <v>45224</v>
          </cell>
          <cell r="F8159">
            <v>1167</v>
          </cell>
        </row>
        <row r="8160">
          <cell r="A8160">
            <v>12969</v>
          </cell>
          <cell r="B8160">
            <v>45224</v>
          </cell>
          <cell r="F8160">
            <v>1167</v>
          </cell>
        </row>
        <row r="8161">
          <cell r="A8161">
            <v>12970</v>
          </cell>
          <cell r="B8161">
            <v>45224</v>
          </cell>
          <cell r="F8161">
            <v>1167</v>
          </cell>
        </row>
        <row r="8162">
          <cell r="A8162">
            <v>12971</v>
          </cell>
          <cell r="B8162">
            <v>45224</v>
          </cell>
          <cell r="F8162">
            <v>1167</v>
          </cell>
        </row>
        <row r="8163">
          <cell r="A8163">
            <v>12972</v>
          </cell>
          <cell r="B8163">
            <v>45224</v>
          </cell>
          <cell r="F8163">
            <v>1167</v>
          </cell>
        </row>
        <row r="8164">
          <cell r="A8164">
            <v>12973</v>
          </cell>
          <cell r="B8164">
            <v>45224</v>
          </cell>
          <cell r="F8164">
            <v>1167</v>
          </cell>
        </row>
        <row r="8165">
          <cell r="A8165">
            <v>12974</v>
          </cell>
          <cell r="B8165">
            <v>45224</v>
          </cell>
          <cell r="F8165">
            <v>1167</v>
          </cell>
        </row>
        <row r="8166">
          <cell r="A8166">
            <v>12975</v>
          </cell>
          <cell r="B8166">
            <v>45224</v>
          </cell>
          <cell r="F8166">
            <v>1167</v>
          </cell>
        </row>
        <row r="8167">
          <cell r="A8167">
            <v>12976</v>
          </cell>
          <cell r="B8167">
            <v>45224</v>
          </cell>
          <cell r="F8167">
            <v>1167</v>
          </cell>
        </row>
        <row r="8168">
          <cell r="A8168">
            <v>12977</v>
          </cell>
          <cell r="B8168">
            <v>45224</v>
          </cell>
          <cell r="F8168">
            <v>1167</v>
          </cell>
        </row>
        <row r="8169">
          <cell r="A8169">
            <v>12978</v>
          </cell>
          <cell r="B8169">
            <v>45224</v>
          </cell>
          <cell r="F8169">
            <v>1167</v>
          </cell>
        </row>
        <row r="8170">
          <cell r="A8170">
            <v>12979</v>
          </cell>
          <cell r="B8170">
            <v>45224</v>
          </cell>
          <cell r="F8170">
            <v>1167</v>
          </cell>
        </row>
        <row r="8171">
          <cell r="A8171">
            <v>12980</v>
          </cell>
          <cell r="B8171">
            <v>45224</v>
          </cell>
          <cell r="F8171">
            <v>1167</v>
          </cell>
        </row>
        <row r="8172">
          <cell r="A8172">
            <v>12981</v>
          </cell>
          <cell r="B8172">
            <v>45224</v>
          </cell>
          <cell r="F8172">
            <v>1167</v>
          </cell>
        </row>
        <row r="8173">
          <cell r="A8173">
            <v>12982</v>
          </cell>
          <cell r="B8173">
            <v>45224</v>
          </cell>
          <cell r="F8173">
            <v>1167</v>
          </cell>
        </row>
        <row r="8174">
          <cell r="A8174">
            <v>12983</v>
          </cell>
          <cell r="B8174">
            <v>45224</v>
          </cell>
          <cell r="F8174">
            <v>1167</v>
          </cell>
        </row>
        <row r="8175">
          <cell r="A8175">
            <v>12984</v>
          </cell>
          <cell r="B8175">
            <v>45224</v>
          </cell>
          <cell r="F8175">
            <v>1167</v>
          </cell>
        </row>
        <row r="8176">
          <cell r="A8176">
            <v>12985</v>
          </cell>
          <cell r="B8176">
            <v>45224</v>
          </cell>
          <cell r="F8176">
            <v>1167</v>
          </cell>
        </row>
        <row r="8177">
          <cell r="A8177">
            <v>12986</v>
          </cell>
          <cell r="B8177">
            <v>45224</v>
          </cell>
          <cell r="F8177">
            <v>1167</v>
          </cell>
        </row>
        <row r="8178">
          <cell r="A8178">
            <v>12987</v>
          </cell>
          <cell r="B8178">
            <v>45224</v>
          </cell>
          <cell r="F8178">
            <v>1167</v>
          </cell>
        </row>
        <row r="8179">
          <cell r="A8179">
            <v>12988</v>
          </cell>
          <cell r="B8179">
            <v>45224</v>
          </cell>
          <cell r="F8179">
            <v>1167</v>
          </cell>
        </row>
        <row r="8180">
          <cell r="A8180">
            <v>12989</v>
          </cell>
          <cell r="B8180">
            <v>45224</v>
          </cell>
          <cell r="F8180">
            <v>1167</v>
          </cell>
        </row>
        <row r="8181">
          <cell r="A8181">
            <v>12990</v>
          </cell>
          <cell r="B8181">
            <v>45224</v>
          </cell>
          <cell r="F8181">
            <v>1167</v>
          </cell>
        </row>
        <row r="8182">
          <cell r="A8182">
            <v>12991</v>
          </cell>
          <cell r="B8182">
            <v>45224</v>
          </cell>
          <cell r="F8182">
            <v>1167</v>
          </cell>
        </row>
        <row r="8183">
          <cell r="A8183">
            <v>12992</v>
          </cell>
          <cell r="B8183">
            <v>45224</v>
          </cell>
          <cell r="F8183">
            <v>1167</v>
          </cell>
        </row>
        <row r="8184">
          <cell r="A8184">
            <v>12993</v>
          </cell>
          <cell r="B8184">
            <v>45224</v>
          </cell>
          <cell r="F8184">
            <v>1167</v>
          </cell>
        </row>
        <row r="8185">
          <cell r="A8185">
            <v>12994</v>
          </cell>
          <cell r="B8185">
            <v>45224</v>
          </cell>
          <cell r="F8185">
            <v>1167</v>
          </cell>
        </row>
        <row r="8186">
          <cell r="A8186">
            <v>12995</v>
          </cell>
          <cell r="B8186">
            <v>45224</v>
          </cell>
          <cell r="F8186">
            <v>1167</v>
          </cell>
        </row>
        <row r="8187">
          <cell r="A8187">
            <v>12996</v>
          </cell>
          <cell r="B8187">
            <v>45224</v>
          </cell>
          <cell r="F8187">
            <v>1167</v>
          </cell>
        </row>
        <row r="8188">
          <cell r="A8188">
            <v>12997</v>
          </cell>
          <cell r="B8188">
            <v>45224</v>
          </cell>
          <cell r="F8188">
            <v>1167</v>
          </cell>
        </row>
        <row r="8189">
          <cell r="A8189">
            <v>12998</v>
          </cell>
          <cell r="B8189">
            <v>45224</v>
          </cell>
          <cell r="F8189">
            <v>1167</v>
          </cell>
        </row>
        <row r="8190">
          <cell r="A8190">
            <v>12999</v>
          </cell>
          <cell r="B8190">
            <v>45224</v>
          </cell>
          <cell r="F8190">
            <v>1167</v>
          </cell>
        </row>
        <row r="8191">
          <cell r="A8191">
            <v>13000</v>
          </cell>
          <cell r="B8191">
            <v>45224</v>
          </cell>
          <cell r="F8191">
            <v>1167</v>
          </cell>
        </row>
        <row r="8192">
          <cell r="A8192">
            <v>13001</v>
          </cell>
          <cell r="B8192">
            <v>45224</v>
          </cell>
          <cell r="F8192">
            <v>1167</v>
          </cell>
        </row>
        <row r="8193">
          <cell r="A8193">
            <v>13002</v>
          </cell>
          <cell r="B8193">
            <v>45224</v>
          </cell>
          <cell r="F8193">
            <v>1167</v>
          </cell>
        </row>
        <row r="8194">
          <cell r="A8194">
            <v>13003</v>
          </cell>
          <cell r="B8194">
            <v>45224</v>
          </cell>
          <cell r="F8194">
            <v>1167</v>
          </cell>
        </row>
        <row r="8195">
          <cell r="A8195">
            <v>13004</v>
          </cell>
          <cell r="B8195">
            <v>45224</v>
          </cell>
          <cell r="F8195">
            <v>1167</v>
          </cell>
        </row>
        <row r="8196">
          <cell r="A8196">
            <v>13005</v>
          </cell>
          <cell r="B8196">
            <v>45224</v>
          </cell>
          <cell r="F8196">
            <v>1167</v>
          </cell>
        </row>
        <row r="8197">
          <cell r="A8197">
            <v>13006</v>
          </cell>
          <cell r="B8197">
            <v>45224</v>
          </cell>
          <cell r="F8197">
            <v>1167</v>
          </cell>
        </row>
        <row r="8198">
          <cell r="A8198">
            <v>13007</v>
          </cell>
          <cell r="B8198">
            <v>45224</v>
          </cell>
          <cell r="F8198">
            <v>1167</v>
          </cell>
        </row>
        <row r="8199">
          <cell r="A8199">
            <v>13008</v>
          </cell>
          <cell r="B8199">
            <v>45224</v>
          </cell>
          <cell r="F8199">
            <v>1167</v>
          </cell>
        </row>
        <row r="8200">
          <cell r="A8200">
            <v>13009</v>
          </cell>
          <cell r="B8200">
            <v>45224</v>
          </cell>
          <cell r="F8200">
            <v>1167</v>
          </cell>
        </row>
        <row r="8201">
          <cell r="A8201">
            <v>13010</v>
          </cell>
          <cell r="B8201">
            <v>45224</v>
          </cell>
          <cell r="F8201">
            <v>1167</v>
          </cell>
        </row>
        <row r="8202">
          <cell r="A8202">
            <v>13011</v>
          </cell>
          <cell r="B8202">
            <v>45224</v>
          </cell>
          <cell r="F8202">
            <v>1167</v>
          </cell>
        </row>
        <row r="8203">
          <cell r="A8203">
            <v>13012</v>
          </cell>
          <cell r="B8203">
            <v>45224</v>
          </cell>
          <cell r="F8203">
            <v>1167</v>
          </cell>
        </row>
        <row r="8204">
          <cell r="A8204">
            <v>13013</v>
          </cell>
          <cell r="B8204">
            <v>45224</v>
          </cell>
          <cell r="F8204">
            <v>1167</v>
          </cell>
        </row>
        <row r="8205">
          <cell r="A8205">
            <v>13014</v>
          </cell>
          <cell r="B8205">
            <v>45224</v>
          </cell>
          <cell r="F8205">
            <v>1167</v>
          </cell>
        </row>
        <row r="8206">
          <cell r="A8206">
            <v>13015</v>
          </cell>
          <cell r="B8206">
            <v>45224</v>
          </cell>
          <cell r="F8206">
            <v>1167</v>
          </cell>
        </row>
        <row r="8207">
          <cell r="A8207">
            <v>13016</v>
          </cell>
          <cell r="B8207">
            <v>45224</v>
          </cell>
          <cell r="F8207">
            <v>1167</v>
          </cell>
        </row>
        <row r="8208">
          <cell r="A8208">
            <v>13017</v>
          </cell>
          <cell r="B8208">
            <v>45224</v>
          </cell>
          <cell r="F8208">
            <v>1167</v>
          </cell>
        </row>
        <row r="8209">
          <cell r="A8209">
            <v>13018</v>
          </cell>
          <cell r="B8209">
            <v>45224</v>
          </cell>
          <cell r="F8209">
            <v>1167</v>
          </cell>
        </row>
        <row r="8210">
          <cell r="A8210">
            <v>13019</v>
          </cell>
          <cell r="B8210">
            <v>45224</v>
          </cell>
          <cell r="F8210">
            <v>1167</v>
          </cell>
        </row>
        <row r="8211">
          <cell r="A8211">
            <v>13020</v>
          </cell>
          <cell r="B8211">
            <v>45224</v>
          </cell>
          <cell r="F8211">
            <v>1167</v>
          </cell>
        </row>
        <row r="8212">
          <cell r="A8212">
            <v>13021</v>
          </cell>
          <cell r="B8212">
            <v>45224</v>
          </cell>
          <cell r="F8212">
            <v>1167</v>
          </cell>
        </row>
        <row r="8213">
          <cell r="A8213">
            <v>13022</v>
          </cell>
          <cell r="B8213">
            <v>45224</v>
          </cell>
          <cell r="F8213">
            <v>1167</v>
          </cell>
        </row>
        <row r="8214">
          <cell r="A8214">
            <v>13023</v>
          </cell>
          <cell r="B8214">
            <v>45224</v>
          </cell>
          <cell r="F8214">
            <v>1167</v>
          </cell>
        </row>
        <row r="8215">
          <cell r="A8215">
            <v>13024</v>
          </cell>
          <cell r="B8215">
            <v>45224</v>
          </cell>
          <cell r="F8215">
            <v>1167</v>
          </cell>
        </row>
        <row r="8216">
          <cell r="A8216">
            <v>13025</v>
          </cell>
          <cell r="B8216">
            <v>45224</v>
          </cell>
          <cell r="F8216">
            <v>1167</v>
          </cell>
        </row>
        <row r="8217">
          <cell r="A8217">
            <v>13026</v>
          </cell>
          <cell r="B8217">
            <v>45224</v>
          </cell>
          <cell r="F8217">
            <v>1167</v>
          </cell>
        </row>
        <row r="8218">
          <cell r="A8218">
            <v>13027</v>
          </cell>
          <cell r="B8218">
            <v>45224</v>
          </cell>
          <cell r="F8218">
            <v>1167</v>
          </cell>
        </row>
        <row r="8219">
          <cell r="A8219">
            <v>13028</v>
          </cell>
          <cell r="B8219">
            <v>45224</v>
          </cell>
          <cell r="F8219">
            <v>1167</v>
          </cell>
        </row>
        <row r="8220">
          <cell r="A8220">
            <v>13029</v>
          </cell>
          <cell r="B8220">
            <v>45224</v>
          </cell>
          <cell r="F8220">
            <v>1167</v>
          </cell>
        </row>
        <row r="8221">
          <cell r="A8221">
            <v>13030</v>
          </cell>
          <cell r="B8221">
            <v>45224</v>
          </cell>
          <cell r="F8221">
            <v>1167</v>
          </cell>
        </row>
        <row r="8222">
          <cell r="A8222">
            <v>13031</v>
          </cell>
          <cell r="B8222">
            <v>45224</v>
          </cell>
          <cell r="F8222">
            <v>1167</v>
          </cell>
        </row>
        <row r="8223">
          <cell r="A8223">
            <v>13032</v>
          </cell>
          <cell r="B8223">
            <v>45224</v>
          </cell>
          <cell r="F8223">
            <v>1167</v>
          </cell>
        </row>
        <row r="8224">
          <cell r="A8224">
            <v>13033</v>
          </cell>
          <cell r="B8224">
            <v>45224</v>
          </cell>
          <cell r="F8224">
            <v>1167</v>
          </cell>
        </row>
        <row r="8225">
          <cell r="A8225">
            <v>13034</v>
          </cell>
          <cell r="B8225">
            <v>45224</v>
          </cell>
          <cell r="F8225">
            <v>1167</v>
          </cell>
        </row>
        <row r="8226">
          <cell r="A8226">
            <v>13035</v>
          </cell>
          <cell r="B8226">
            <v>45224</v>
          </cell>
          <cell r="F8226">
            <v>1167</v>
          </cell>
        </row>
        <row r="8227">
          <cell r="A8227">
            <v>13036</v>
          </cell>
          <cell r="B8227">
            <v>45224</v>
          </cell>
          <cell r="F8227">
            <v>1167</v>
          </cell>
        </row>
        <row r="8228">
          <cell r="A8228">
            <v>13037</v>
          </cell>
          <cell r="B8228">
            <v>45224</v>
          </cell>
          <cell r="F8228">
            <v>1167</v>
          </cell>
        </row>
        <row r="8229">
          <cell r="A8229">
            <v>13038</v>
          </cell>
          <cell r="B8229">
            <v>45224</v>
          </cell>
          <cell r="F8229">
            <v>1167</v>
          </cell>
        </row>
        <row r="8230">
          <cell r="A8230">
            <v>13039</v>
          </cell>
          <cell r="B8230">
            <v>45224</v>
          </cell>
          <cell r="F8230">
            <v>1167</v>
          </cell>
        </row>
        <row r="8231">
          <cell r="A8231">
            <v>13040</v>
          </cell>
          <cell r="B8231">
            <v>45224</v>
          </cell>
          <cell r="F8231">
            <v>1167</v>
          </cell>
        </row>
        <row r="8232">
          <cell r="A8232">
            <v>13041</v>
          </cell>
          <cell r="B8232">
            <v>45224</v>
          </cell>
          <cell r="F8232">
            <v>1167</v>
          </cell>
        </row>
        <row r="8233">
          <cell r="A8233">
            <v>13042</v>
          </cell>
          <cell r="B8233">
            <v>45224</v>
          </cell>
          <cell r="F8233">
            <v>1167</v>
          </cell>
        </row>
        <row r="8234">
          <cell r="A8234">
            <v>13043</v>
          </cell>
          <cell r="B8234">
            <v>45224</v>
          </cell>
          <cell r="F8234">
            <v>1167</v>
          </cell>
        </row>
        <row r="8235">
          <cell r="A8235">
            <v>13044</v>
          </cell>
          <cell r="B8235">
            <v>45224</v>
          </cell>
          <cell r="F8235">
            <v>1167</v>
          </cell>
        </row>
        <row r="8236">
          <cell r="A8236">
            <v>13045</v>
          </cell>
          <cell r="B8236">
            <v>45224</v>
          </cell>
          <cell r="F8236">
            <v>1167</v>
          </cell>
        </row>
        <row r="8237">
          <cell r="A8237">
            <v>13046</v>
          </cell>
          <cell r="B8237">
            <v>45224</v>
          </cell>
          <cell r="F8237">
            <v>1167</v>
          </cell>
        </row>
        <row r="8238">
          <cell r="A8238">
            <v>13047</v>
          </cell>
          <cell r="B8238">
            <v>45224</v>
          </cell>
          <cell r="F8238">
            <v>1167</v>
          </cell>
        </row>
        <row r="8239">
          <cell r="A8239">
            <v>13048</v>
          </cell>
          <cell r="B8239">
            <v>45224</v>
          </cell>
          <cell r="F8239">
            <v>1167</v>
          </cell>
        </row>
        <row r="8240">
          <cell r="A8240">
            <v>13049</v>
          </cell>
          <cell r="B8240">
            <v>45224</v>
          </cell>
          <cell r="F8240">
            <v>1167</v>
          </cell>
        </row>
        <row r="8241">
          <cell r="A8241">
            <v>13050</v>
          </cell>
          <cell r="B8241">
            <v>45224</v>
          </cell>
          <cell r="F8241">
            <v>1167</v>
          </cell>
        </row>
        <row r="8242">
          <cell r="A8242">
            <v>13051</v>
          </cell>
          <cell r="B8242">
            <v>45224</v>
          </cell>
          <cell r="F8242">
            <v>1167</v>
          </cell>
        </row>
        <row r="8243">
          <cell r="A8243">
            <v>13052</v>
          </cell>
          <cell r="B8243">
            <v>45224</v>
          </cell>
          <cell r="F8243">
            <v>1167</v>
          </cell>
        </row>
        <row r="8244">
          <cell r="A8244">
            <v>13053</v>
          </cell>
          <cell r="B8244">
            <v>45224</v>
          </cell>
          <cell r="F8244">
            <v>1167</v>
          </cell>
        </row>
        <row r="8245">
          <cell r="A8245">
            <v>13054</v>
          </cell>
          <cell r="B8245">
            <v>45224</v>
          </cell>
          <cell r="F8245">
            <v>1167</v>
          </cell>
        </row>
        <row r="8246">
          <cell r="A8246">
            <v>13055</v>
          </cell>
          <cell r="B8246">
            <v>45224</v>
          </cell>
          <cell r="F8246">
            <v>1167</v>
          </cell>
        </row>
        <row r="8247">
          <cell r="A8247">
            <v>13056</v>
          </cell>
          <cell r="B8247">
            <v>45224</v>
          </cell>
          <cell r="F8247">
            <v>1167</v>
          </cell>
        </row>
        <row r="8248">
          <cell r="A8248">
            <v>13057</v>
          </cell>
          <cell r="B8248">
            <v>45224</v>
          </cell>
          <cell r="F8248">
            <v>1167</v>
          </cell>
        </row>
        <row r="8249">
          <cell r="A8249">
            <v>13058</v>
          </cell>
          <cell r="B8249">
            <v>45224</v>
          </cell>
          <cell r="F8249">
            <v>1167</v>
          </cell>
        </row>
        <row r="8250">
          <cell r="A8250">
            <v>13059</v>
          </cell>
          <cell r="B8250">
            <v>45224</v>
          </cell>
          <cell r="F8250">
            <v>1167</v>
          </cell>
        </row>
        <row r="8251">
          <cell r="A8251">
            <v>13060</v>
          </cell>
          <cell r="B8251">
            <v>45224</v>
          </cell>
          <cell r="F8251">
            <v>1167</v>
          </cell>
        </row>
        <row r="8252">
          <cell r="A8252">
            <v>13061</v>
          </cell>
          <cell r="B8252">
            <v>45224</v>
          </cell>
          <cell r="F8252">
            <v>1167</v>
          </cell>
        </row>
        <row r="8253">
          <cell r="A8253">
            <v>13062</v>
          </cell>
          <cell r="B8253">
            <v>45224</v>
          </cell>
          <cell r="F8253">
            <v>1167</v>
          </cell>
        </row>
        <row r="8254">
          <cell r="A8254">
            <v>13063</v>
          </cell>
          <cell r="B8254">
            <v>45224</v>
          </cell>
          <cell r="F8254">
            <v>1167</v>
          </cell>
        </row>
        <row r="8255">
          <cell r="A8255">
            <v>13064</v>
          </cell>
          <cell r="B8255">
            <v>45224</v>
          </cell>
          <cell r="F8255">
            <v>1167</v>
          </cell>
        </row>
        <row r="8256">
          <cell r="A8256">
            <v>13065</v>
          </cell>
          <cell r="B8256">
            <v>45224</v>
          </cell>
          <cell r="F8256">
            <v>1167</v>
          </cell>
        </row>
        <row r="8257">
          <cell r="A8257">
            <v>13066</v>
          </cell>
          <cell r="B8257">
            <v>45224</v>
          </cell>
          <cell r="F8257">
            <v>1167</v>
          </cell>
        </row>
        <row r="8258">
          <cell r="A8258">
            <v>13067</v>
          </cell>
          <cell r="B8258">
            <v>45224</v>
          </cell>
          <cell r="F8258">
            <v>1167</v>
          </cell>
        </row>
        <row r="8259">
          <cell r="A8259">
            <v>13068</v>
          </cell>
          <cell r="B8259">
            <v>45224</v>
          </cell>
          <cell r="F8259">
            <v>1167</v>
          </cell>
        </row>
        <row r="8260">
          <cell r="A8260">
            <v>13069</v>
          </cell>
          <cell r="B8260">
            <v>45224</v>
          </cell>
          <cell r="F8260">
            <v>1167</v>
          </cell>
        </row>
        <row r="8261">
          <cell r="A8261">
            <v>13070</v>
          </cell>
          <cell r="B8261">
            <v>45224</v>
          </cell>
          <cell r="F8261">
            <v>1167</v>
          </cell>
        </row>
        <row r="8262">
          <cell r="A8262">
            <v>13071</v>
          </cell>
          <cell r="B8262">
            <v>45224</v>
          </cell>
          <cell r="F8262">
            <v>1167</v>
          </cell>
        </row>
        <row r="8263">
          <cell r="A8263">
            <v>13072</v>
          </cell>
          <cell r="B8263">
            <v>45224</v>
          </cell>
          <cell r="F8263">
            <v>1167</v>
          </cell>
        </row>
        <row r="8264">
          <cell r="A8264">
            <v>13073</v>
          </cell>
          <cell r="B8264">
            <v>45224</v>
          </cell>
          <cell r="F8264">
            <v>1167</v>
          </cell>
        </row>
        <row r="8265">
          <cell r="A8265">
            <v>13074</v>
          </cell>
          <cell r="B8265">
            <v>45224</v>
          </cell>
          <cell r="F8265">
            <v>1167</v>
          </cell>
        </row>
        <row r="8266">
          <cell r="A8266">
            <v>13075</v>
          </cell>
          <cell r="B8266">
            <v>45224</v>
          </cell>
          <cell r="F8266">
            <v>1167</v>
          </cell>
        </row>
        <row r="8267">
          <cell r="A8267">
            <v>13076</v>
          </cell>
          <cell r="B8267">
            <v>45224</v>
          </cell>
          <cell r="F8267">
            <v>1167</v>
          </cell>
        </row>
        <row r="8268">
          <cell r="A8268">
            <v>13077</v>
          </cell>
          <cell r="B8268">
            <v>45224</v>
          </cell>
          <cell r="F8268">
            <v>1167</v>
          </cell>
        </row>
        <row r="8269">
          <cell r="A8269">
            <v>13078</v>
          </cell>
          <cell r="B8269">
            <v>45224</v>
          </cell>
          <cell r="F8269">
            <v>1167</v>
          </cell>
        </row>
        <row r="8270">
          <cell r="A8270">
            <v>13079</v>
          </cell>
          <cell r="B8270">
            <v>45224</v>
          </cell>
          <cell r="F8270">
            <v>1167</v>
          </cell>
        </row>
        <row r="8271">
          <cell r="A8271">
            <v>13080</v>
          </cell>
          <cell r="B8271">
            <v>45224</v>
          </cell>
          <cell r="F8271">
            <v>1167</v>
          </cell>
        </row>
        <row r="8272">
          <cell r="A8272">
            <v>13081</v>
          </cell>
          <cell r="B8272">
            <v>45224</v>
          </cell>
          <cell r="F8272">
            <v>1167</v>
          </cell>
        </row>
        <row r="8273">
          <cell r="A8273">
            <v>13082</v>
          </cell>
          <cell r="B8273">
            <v>45224</v>
          </cell>
          <cell r="F8273">
            <v>1167</v>
          </cell>
        </row>
        <row r="8274">
          <cell r="A8274">
            <v>13083</v>
          </cell>
          <cell r="B8274">
            <v>45224</v>
          </cell>
          <cell r="F8274">
            <v>1167</v>
          </cell>
        </row>
        <row r="8275">
          <cell r="A8275">
            <v>13084</v>
          </cell>
          <cell r="B8275">
            <v>45224</v>
          </cell>
          <cell r="F8275">
            <v>1167</v>
          </cell>
        </row>
        <row r="8276">
          <cell r="A8276">
            <v>13085</v>
          </cell>
          <cell r="B8276">
            <v>45224</v>
          </cell>
          <cell r="F8276">
            <v>1167</v>
          </cell>
        </row>
        <row r="8277">
          <cell r="A8277">
            <v>13086</v>
          </cell>
          <cell r="B8277">
            <v>45224</v>
          </cell>
          <cell r="F8277">
            <v>1167</v>
          </cell>
        </row>
        <row r="8278">
          <cell r="A8278">
            <v>13087</v>
          </cell>
          <cell r="B8278">
            <v>45224</v>
          </cell>
          <cell r="F8278">
            <v>1167</v>
          </cell>
        </row>
        <row r="8279">
          <cell r="A8279">
            <v>13088</v>
          </cell>
          <cell r="B8279">
            <v>45224</v>
          </cell>
          <cell r="F8279">
            <v>1167</v>
          </cell>
        </row>
        <row r="8280">
          <cell r="A8280">
            <v>13089</v>
          </cell>
          <cell r="B8280">
            <v>45224</v>
          </cell>
          <cell r="F8280">
            <v>1167</v>
          </cell>
        </row>
        <row r="8281">
          <cell r="A8281">
            <v>13090</v>
          </cell>
          <cell r="B8281">
            <v>45224</v>
          </cell>
          <cell r="F8281">
            <v>1167</v>
          </cell>
        </row>
        <row r="8282">
          <cell r="A8282">
            <v>13091</v>
          </cell>
          <cell r="B8282">
            <v>45224</v>
          </cell>
          <cell r="F8282">
            <v>1167</v>
          </cell>
        </row>
        <row r="8283">
          <cell r="A8283">
            <v>13092</v>
          </cell>
          <cell r="B8283">
            <v>45224</v>
          </cell>
          <cell r="F8283">
            <v>1167</v>
          </cell>
        </row>
        <row r="8284">
          <cell r="A8284">
            <v>13093</v>
          </cell>
          <cell r="B8284">
            <v>45224</v>
          </cell>
          <cell r="F8284">
            <v>1167</v>
          </cell>
        </row>
        <row r="8285">
          <cell r="A8285">
            <v>13094</v>
          </cell>
          <cell r="B8285">
            <v>45224</v>
          </cell>
          <cell r="F8285">
            <v>1167</v>
          </cell>
        </row>
        <row r="8286">
          <cell r="A8286">
            <v>13095</v>
          </cell>
          <cell r="B8286">
            <v>45224</v>
          </cell>
          <cell r="F8286">
            <v>1167</v>
          </cell>
        </row>
        <row r="8287">
          <cell r="A8287">
            <v>13096</v>
          </cell>
          <cell r="B8287">
            <v>45224</v>
          </cell>
          <cell r="F8287">
            <v>1167</v>
          </cell>
        </row>
        <row r="8288">
          <cell r="A8288">
            <v>13097</v>
          </cell>
          <cell r="B8288">
            <v>45224</v>
          </cell>
          <cell r="F8288">
            <v>1167</v>
          </cell>
        </row>
        <row r="8289">
          <cell r="A8289">
            <v>13098</v>
          </cell>
          <cell r="B8289">
            <v>45224</v>
          </cell>
          <cell r="F8289">
            <v>1167</v>
          </cell>
        </row>
        <row r="8290">
          <cell r="A8290">
            <v>13099</v>
          </cell>
          <cell r="B8290">
            <v>45224</v>
          </cell>
          <cell r="F8290">
            <v>1167</v>
          </cell>
        </row>
        <row r="8291">
          <cell r="A8291">
            <v>13100</v>
          </cell>
          <cell r="B8291">
            <v>45224</v>
          </cell>
          <cell r="F8291">
            <v>1167</v>
          </cell>
        </row>
        <row r="8292">
          <cell r="A8292">
            <v>13101</v>
          </cell>
          <cell r="B8292">
            <v>45224</v>
          </cell>
          <cell r="F8292">
            <v>1167</v>
          </cell>
        </row>
        <row r="8293">
          <cell r="A8293">
            <v>13102</v>
          </cell>
          <cell r="B8293">
            <v>45224</v>
          </cell>
          <cell r="F8293">
            <v>1167</v>
          </cell>
        </row>
        <row r="8294">
          <cell r="A8294">
            <v>13103</v>
          </cell>
          <cell r="B8294">
            <v>45224</v>
          </cell>
          <cell r="F8294">
            <v>1167</v>
          </cell>
        </row>
        <row r="8295">
          <cell r="A8295">
            <v>13104</v>
          </cell>
          <cell r="B8295">
            <v>45224</v>
          </cell>
          <cell r="F8295">
            <v>1167</v>
          </cell>
        </row>
        <row r="8296">
          <cell r="A8296">
            <v>13105</v>
          </cell>
          <cell r="B8296">
            <v>45224</v>
          </cell>
          <cell r="F8296">
            <v>1167</v>
          </cell>
        </row>
        <row r="8297">
          <cell r="A8297">
            <v>13106</v>
          </cell>
          <cell r="B8297">
            <v>45224</v>
          </cell>
          <cell r="F8297">
            <v>1167</v>
          </cell>
        </row>
        <row r="8298">
          <cell r="A8298">
            <v>13107</v>
          </cell>
          <cell r="B8298">
            <v>45224</v>
          </cell>
          <cell r="F8298">
            <v>1167</v>
          </cell>
        </row>
        <row r="8299">
          <cell r="A8299">
            <v>13108</v>
          </cell>
          <cell r="B8299">
            <v>45224</v>
          </cell>
          <cell r="F8299">
            <v>1167</v>
          </cell>
        </row>
        <row r="8300">
          <cell r="A8300">
            <v>13109</v>
          </cell>
          <cell r="B8300">
            <v>45224</v>
          </cell>
          <cell r="F8300">
            <v>1167</v>
          </cell>
        </row>
        <row r="8301">
          <cell r="A8301">
            <v>13110</v>
          </cell>
          <cell r="B8301">
            <v>45224</v>
          </cell>
          <cell r="F8301">
            <v>1167</v>
          </cell>
        </row>
        <row r="8302">
          <cell r="A8302">
            <v>13111</v>
          </cell>
          <cell r="B8302">
            <v>45224</v>
          </cell>
          <cell r="F8302">
            <v>1167</v>
          </cell>
        </row>
        <row r="8303">
          <cell r="A8303">
            <v>13112</v>
          </cell>
          <cell r="B8303">
            <v>45224</v>
          </cell>
          <cell r="F8303">
            <v>1167</v>
          </cell>
        </row>
        <row r="8304">
          <cell r="A8304">
            <v>13113</v>
          </cell>
          <cell r="B8304">
            <v>45224</v>
          </cell>
          <cell r="F8304">
            <v>1167</v>
          </cell>
        </row>
        <row r="8305">
          <cell r="A8305">
            <v>13114</v>
          </cell>
          <cell r="B8305">
            <v>45224</v>
          </cell>
          <cell r="F8305">
            <v>1167</v>
          </cell>
        </row>
        <row r="8306">
          <cell r="A8306">
            <v>13115</v>
          </cell>
          <cell r="B8306">
            <v>45224</v>
          </cell>
          <cell r="F8306">
            <v>1167</v>
          </cell>
        </row>
        <row r="8307">
          <cell r="A8307">
            <v>13116</v>
          </cell>
          <cell r="B8307">
            <v>45224</v>
          </cell>
          <cell r="F8307">
            <v>1167</v>
          </cell>
        </row>
        <row r="8308">
          <cell r="A8308">
            <v>13117</v>
          </cell>
          <cell r="B8308">
            <v>45224</v>
          </cell>
          <cell r="F8308">
            <v>1167</v>
          </cell>
        </row>
        <row r="8309">
          <cell r="A8309">
            <v>13118</v>
          </cell>
          <cell r="B8309">
            <v>45224</v>
          </cell>
          <cell r="F8309">
            <v>1167</v>
          </cell>
        </row>
        <row r="8310">
          <cell r="A8310">
            <v>13119</v>
          </cell>
          <cell r="B8310">
            <v>45224</v>
          </cell>
          <cell r="F8310">
            <v>1167</v>
          </cell>
        </row>
        <row r="8311">
          <cell r="A8311">
            <v>13120</v>
          </cell>
          <cell r="B8311">
            <v>45224</v>
          </cell>
          <cell r="F8311">
            <v>1167</v>
          </cell>
        </row>
        <row r="8312">
          <cell r="A8312">
            <v>13121</v>
          </cell>
          <cell r="B8312">
            <v>45224</v>
          </cell>
          <cell r="F8312">
            <v>1167</v>
          </cell>
        </row>
        <row r="8313">
          <cell r="A8313">
            <v>13122</v>
          </cell>
          <cell r="B8313">
            <v>45224</v>
          </cell>
          <cell r="F8313">
            <v>1167</v>
          </cell>
        </row>
        <row r="8314">
          <cell r="A8314">
            <v>13123</v>
          </cell>
          <cell r="B8314">
            <v>45224</v>
          </cell>
          <cell r="F8314">
            <v>1167</v>
          </cell>
        </row>
        <row r="8315">
          <cell r="A8315">
            <v>13124</v>
          </cell>
          <cell r="B8315">
            <v>45224</v>
          </cell>
          <cell r="F8315">
            <v>1167</v>
          </cell>
        </row>
        <row r="8316">
          <cell r="A8316">
            <v>13125</v>
          </cell>
          <cell r="B8316">
            <v>45224</v>
          </cell>
          <cell r="F8316">
            <v>1167</v>
          </cell>
        </row>
        <row r="8317">
          <cell r="A8317">
            <v>13126</v>
          </cell>
          <cell r="B8317">
            <v>45224</v>
          </cell>
          <cell r="F8317">
            <v>1167</v>
          </cell>
        </row>
        <row r="8318">
          <cell r="A8318">
            <v>13127</v>
          </cell>
          <cell r="B8318">
            <v>45224</v>
          </cell>
          <cell r="F8318">
            <v>1167</v>
          </cell>
        </row>
        <row r="8319">
          <cell r="A8319">
            <v>13128</v>
          </cell>
          <cell r="B8319">
            <v>45224</v>
          </cell>
          <cell r="F8319">
            <v>1167</v>
          </cell>
        </row>
        <row r="8320">
          <cell r="A8320">
            <v>13129</v>
          </cell>
          <cell r="B8320">
            <v>45224</v>
          </cell>
          <cell r="F8320">
            <v>1167</v>
          </cell>
        </row>
        <row r="8321">
          <cell r="A8321">
            <v>13130</v>
          </cell>
          <cell r="B8321">
            <v>45224</v>
          </cell>
          <cell r="F8321">
            <v>1167</v>
          </cell>
        </row>
        <row r="8322">
          <cell r="A8322">
            <v>13131</v>
          </cell>
          <cell r="B8322">
            <v>45224</v>
          </cell>
          <cell r="F8322">
            <v>1167</v>
          </cell>
        </row>
        <row r="8323">
          <cell r="A8323">
            <v>13132</v>
          </cell>
          <cell r="B8323">
            <v>45224</v>
          </cell>
          <cell r="F8323">
            <v>1167</v>
          </cell>
        </row>
        <row r="8324">
          <cell r="A8324">
            <v>13133</v>
          </cell>
          <cell r="B8324">
            <v>45224</v>
          </cell>
          <cell r="F8324">
            <v>1167</v>
          </cell>
        </row>
        <row r="8325">
          <cell r="A8325">
            <v>13134</v>
          </cell>
          <cell r="B8325">
            <v>45224</v>
          </cell>
          <cell r="F8325">
            <v>1167</v>
          </cell>
        </row>
        <row r="8326">
          <cell r="A8326">
            <v>13135</v>
          </cell>
          <cell r="B8326">
            <v>45224</v>
          </cell>
          <cell r="F8326">
            <v>1167</v>
          </cell>
        </row>
        <row r="8327">
          <cell r="A8327">
            <v>13136</v>
          </cell>
          <cell r="B8327">
            <v>45224</v>
          </cell>
          <cell r="F8327">
            <v>1167</v>
          </cell>
        </row>
        <row r="8328">
          <cell r="A8328">
            <v>13137</v>
          </cell>
          <cell r="B8328">
            <v>45224</v>
          </cell>
          <cell r="F8328">
            <v>1167</v>
          </cell>
        </row>
        <row r="8329">
          <cell r="A8329">
            <v>13138</v>
          </cell>
          <cell r="B8329">
            <v>45224</v>
          </cell>
          <cell r="F8329">
            <v>1167</v>
          </cell>
        </row>
        <row r="8330">
          <cell r="A8330">
            <v>13139</v>
          </cell>
          <cell r="B8330">
            <v>45224</v>
          </cell>
          <cell r="F8330">
            <v>1167</v>
          </cell>
        </row>
        <row r="8331">
          <cell r="A8331">
            <v>13140</v>
          </cell>
          <cell r="B8331">
            <v>45224</v>
          </cell>
          <cell r="F8331">
            <v>1167</v>
          </cell>
        </row>
        <row r="8332">
          <cell r="A8332">
            <v>13141</v>
          </cell>
          <cell r="B8332">
            <v>45224</v>
          </cell>
          <cell r="F8332">
            <v>1167</v>
          </cell>
        </row>
        <row r="8333">
          <cell r="A8333">
            <v>13142</v>
          </cell>
          <cell r="B8333">
            <v>45224</v>
          </cell>
          <cell r="F8333">
            <v>1167</v>
          </cell>
        </row>
        <row r="8334">
          <cell r="A8334">
            <v>13143</v>
          </cell>
          <cell r="B8334">
            <v>45224</v>
          </cell>
          <cell r="F8334">
            <v>1167</v>
          </cell>
        </row>
        <row r="8335">
          <cell r="A8335">
            <v>13144</v>
          </cell>
          <cell r="B8335">
            <v>45224</v>
          </cell>
          <cell r="F8335">
            <v>1167</v>
          </cell>
        </row>
        <row r="8336">
          <cell r="A8336">
            <v>13145</v>
          </cell>
          <cell r="B8336">
            <v>45224</v>
          </cell>
          <cell r="F8336">
            <v>1167</v>
          </cell>
        </row>
        <row r="8337">
          <cell r="A8337">
            <v>13146</v>
          </cell>
          <cell r="B8337">
            <v>45224</v>
          </cell>
          <cell r="F8337">
            <v>1167</v>
          </cell>
        </row>
        <row r="8338">
          <cell r="A8338">
            <v>13147</v>
          </cell>
          <cell r="B8338">
            <v>45224</v>
          </cell>
          <cell r="F8338">
            <v>1167</v>
          </cell>
        </row>
        <row r="8339">
          <cell r="A8339">
            <v>13148</v>
          </cell>
          <cell r="B8339">
            <v>45224</v>
          </cell>
          <cell r="F8339">
            <v>1167</v>
          </cell>
        </row>
        <row r="8340">
          <cell r="A8340">
            <v>13149</v>
          </cell>
          <cell r="B8340">
            <v>45224</v>
          </cell>
          <cell r="F8340">
            <v>1167</v>
          </cell>
        </row>
        <row r="8341">
          <cell r="A8341">
            <v>13150</v>
          </cell>
          <cell r="B8341">
            <v>45224</v>
          </cell>
          <cell r="F8341">
            <v>1167</v>
          </cell>
        </row>
        <row r="8342">
          <cell r="A8342">
            <v>13151</v>
          </cell>
          <cell r="B8342">
            <v>45224</v>
          </cell>
          <cell r="F8342">
            <v>1167</v>
          </cell>
        </row>
        <row r="8343">
          <cell r="A8343">
            <v>13152</v>
          </cell>
          <cell r="B8343">
            <v>45224</v>
          </cell>
          <cell r="F8343">
            <v>1167</v>
          </cell>
        </row>
        <row r="8344">
          <cell r="A8344">
            <v>13153</v>
          </cell>
          <cell r="B8344">
            <v>45224</v>
          </cell>
          <cell r="F8344">
            <v>1167</v>
          </cell>
        </row>
        <row r="8345">
          <cell r="A8345">
            <v>13154</v>
          </cell>
          <cell r="B8345">
            <v>45224</v>
          </cell>
          <cell r="F8345">
            <v>1167</v>
          </cell>
        </row>
        <row r="8346">
          <cell r="A8346">
            <v>13155</v>
          </cell>
          <cell r="B8346">
            <v>45224</v>
          </cell>
          <cell r="F8346">
            <v>1167</v>
          </cell>
        </row>
        <row r="8347">
          <cell r="A8347">
            <v>13156</v>
          </cell>
          <cell r="B8347">
            <v>45224</v>
          </cell>
          <cell r="F8347">
            <v>1167</v>
          </cell>
        </row>
        <row r="8348">
          <cell r="A8348">
            <v>13157</v>
          </cell>
          <cell r="B8348">
            <v>45224</v>
          </cell>
          <cell r="F8348">
            <v>1167</v>
          </cell>
        </row>
        <row r="8349">
          <cell r="A8349">
            <v>13158</v>
          </cell>
          <cell r="B8349">
            <v>45224</v>
          </cell>
          <cell r="F8349">
            <v>1167</v>
          </cell>
        </row>
        <row r="8350">
          <cell r="A8350">
            <v>13159</v>
          </cell>
          <cell r="B8350">
            <v>45224</v>
          </cell>
          <cell r="F8350">
            <v>1167</v>
          </cell>
        </row>
        <row r="8351">
          <cell r="A8351">
            <v>13160</v>
          </cell>
          <cell r="B8351">
            <v>45224</v>
          </cell>
          <cell r="F8351">
            <v>1167</v>
          </cell>
        </row>
        <row r="8352">
          <cell r="A8352">
            <v>13161</v>
          </cell>
          <cell r="B8352">
            <v>45224</v>
          </cell>
          <cell r="F8352">
            <v>1167</v>
          </cell>
        </row>
        <row r="8353">
          <cell r="A8353">
            <v>13162</v>
          </cell>
          <cell r="B8353">
            <v>45224</v>
          </cell>
          <cell r="F8353">
            <v>1167</v>
          </cell>
        </row>
        <row r="8354">
          <cell r="A8354">
            <v>13163</v>
          </cell>
          <cell r="B8354">
            <v>45224</v>
          </cell>
          <cell r="F8354">
            <v>1167</v>
          </cell>
        </row>
        <row r="8355">
          <cell r="A8355">
            <v>13164</v>
          </cell>
          <cell r="B8355">
            <v>45224</v>
          </cell>
          <cell r="F8355">
            <v>1167</v>
          </cell>
        </row>
        <row r="8356">
          <cell r="A8356">
            <v>13165</v>
          </cell>
          <cell r="B8356">
            <v>45224</v>
          </cell>
          <cell r="F8356">
            <v>1167</v>
          </cell>
        </row>
        <row r="8357">
          <cell r="A8357">
            <v>13166</v>
          </cell>
          <cell r="B8357">
            <v>45224</v>
          </cell>
          <cell r="F8357">
            <v>1167</v>
          </cell>
        </row>
        <row r="8358">
          <cell r="A8358">
            <v>13167</v>
          </cell>
          <cell r="B8358">
            <v>45224</v>
          </cell>
          <cell r="F8358">
            <v>1167</v>
          </cell>
        </row>
        <row r="8359">
          <cell r="A8359">
            <v>13168</v>
          </cell>
          <cell r="B8359">
            <v>45224</v>
          </cell>
          <cell r="F8359">
            <v>1167</v>
          </cell>
        </row>
        <row r="8360">
          <cell r="A8360">
            <v>13169</v>
          </cell>
          <cell r="B8360">
            <v>45224</v>
          </cell>
          <cell r="F8360">
            <v>1167</v>
          </cell>
        </row>
        <row r="8361">
          <cell r="A8361">
            <v>13170</v>
          </cell>
          <cell r="B8361">
            <v>45224</v>
          </cell>
          <cell r="F8361">
            <v>1167</v>
          </cell>
        </row>
        <row r="8362">
          <cell r="A8362">
            <v>13171</v>
          </cell>
          <cell r="B8362">
            <v>45224</v>
          </cell>
          <cell r="F8362">
            <v>1167</v>
          </cell>
        </row>
        <row r="8363">
          <cell r="A8363">
            <v>13172</v>
          </cell>
          <cell r="B8363">
            <v>45224</v>
          </cell>
          <cell r="F8363">
            <v>1167</v>
          </cell>
        </row>
        <row r="8364">
          <cell r="A8364">
            <v>13173</v>
          </cell>
          <cell r="B8364">
            <v>45224</v>
          </cell>
          <cell r="F8364">
            <v>1167</v>
          </cell>
        </row>
        <row r="8365">
          <cell r="A8365">
            <v>13174</v>
          </cell>
          <cell r="B8365">
            <v>45224</v>
          </cell>
          <cell r="F8365">
            <v>1167</v>
          </cell>
        </row>
        <row r="8366">
          <cell r="A8366">
            <v>13175</v>
          </cell>
          <cell r="B8366">
            <v>45224</v>
          </cell>
          <cell r="F8366">
            <v>1167</v>
          </cell>
        </row>
        <row r="8367">
          <cell r="A8367">
            <v>13176</v>
          </cell>
          <cell r="B8367">
            <v>45224</v>
          </cell>
          <cell r="F8367">
            <v>1167</v>
          </cell>
        </row>
        <row r="8368">
          <cell r="A8368">
            <v>13177</v>
          </cell>
          <cell r="B8368">
            <v>45224</v>
          </cell>
          <cell r="F8368">
            <v>1167</v>
          </cell>
        </row>
        <row r="8369">
          <cell r="A8369">
            <v>13178</v>
          </cell>
          <cell r="B8369">
            <v>45224</v>
          </cell>
          <cell r="F8369">
            <v>1167</v>
          </cell>
        </row>
        <row r="8370">
          <cell r="A8370">
            <v>13179</v>
          </cell>
          <cell r="B8370">
            <v>45224</v>
          </cell>
          <cell r="F8370">
            <v>1167</v>
          </cell>
        </row>
        <row r="8371">
          <cell r="A8371">
            <v>13180</v>
          </cell>
          <cell r="B8371">
            <v>45224</v>
          </cell>
          <cell r="F8371">
            <v>1167</v>
          </cell>
        </row>
        <row r="8372">
          <cell r="A8372">
            <v>13181</v>
          </cell>
          <cell r="B8372">
            <v>45224</v>
          </cell>
          <cell r="F8372">
            <v>1167</v>
          </cell>
        </row>
        <row r="8373">
          <cell r="A8373">
            <v>13182</v>
          </cell>
          <cell r="B8373">
            <v>45224</v>
          </cell>
          <cell r="F8373">
            <v>1167</v>
          </cell>
        </row>
        <row r="8374">
          <cell r="A8374">
            <v>13183</v>
          </cell>
          <cell r="B8374">
            <v>45224</v>
          </cell>
          <cell r="F8374">
            <v>1167</v>
          </cell>
        </row>
        <row r="8375">
          <cell r="A8375">
            <v>13184</v>
          </cell>
          <cell r="B8375">
            <v>45224</v>
          </cell>
          <cell r="F8375">
            <v>1167</v>
          </cell>
        </row>
        <row r="8376">
          <cell r="A8376">
            <v>13185</v>
          </cell>
          <cell r="B8376">
            <v>45224</v>
          </cell>
          <cell r="F8376">
            <v>1167</v>
          </cell>
        </row>
        <row r="8377">
          <cell r="A8377">
            <v>13186</v>
          </cell>
          <cell r="B8377">
            <v>45224</v>
          </cell>
          <cell r="F8377">
            <v>1167</v>
          </cell>
        </row>
        <row r="8378">
          <cell r="A8378">
            <v>13187</v>
          </cell>
          <cell r="B8378">
            <v>45224</v>
          </cell>
          <cell r="F8378">
            <v>1167</v>
          </cell>
        </row>
        <row r="8379">
          <cell r="A8379">
            <v>13188</v>
          </cell>
          <cell r="B8379">
            <v>45224</v>
          </cell>
          <cell r="F8379">
            <v>1167</v>
          </cell>
        </row>
        <row r="8380">
          <cell r="A8380">
            <v>13189</v>
          </cell>
          <cell r="B8380">
            <v>45224</v>
          </cell>
          <cell r="F8380">
            <v>1167</v>
          </cell>
        </row>
        <row r="8381">
          <cell r="A8381">
            <v>13190</v>
          </cell>
          <cell r="B8381">
            <v>45224</v>
          </cell>
          <cell r="F8381">
            <v>1167</v>
          </cell>
        </row>
        <row r="8382">
          <cell r="A8382">
            <v>13191</v>
          </cell>
          <cell r="B8382">
            <v>45224</v>
          </cell>
          <cell r="F8382">
            <v>1167</v>
          </cell>
        </row>
        <row r="8383">
          <cell r="A8383">
            <v>13192</v>
          </cell>
          <cell r="B8383">
            <v>45224</v>
          </cell>
          <cell r="F8383">
            <v>1167</v>
          </cell>
        </row>
        <row r="8384">
          <cell r="A8384">
            <v>13193</v>
          </cell>
          <cell r="B8384">
            <v>45224</v>
          </cell>
          <cell r="F8384">
            <v>1167</v>
          </cell>
        </row>
        <row r="8385">
          <cell r="A8385">
            <v>13194</v>
          </cell>
          <cell r="B8385">
            <v>45224</v>
          </cell>
          <cell r="F8385">
            <v>1167</v>
          </cell>
        </row>
        <row r="8386">
          <cell r="A8386">
            <v>13195</v>
          </cell>
          <cell r="B8386">
            <v>45224</v>
          </cell>
          <cell r="F8386">
            <v>1167</v>
          </cell>
        </row>
        <row r="8387">
          <cell r="A8387">
            <v>13196</v>
          </cell>
          <cell r="B8387">
            <v>45224</v>
          </cell>
          <cell r="F8387">
            <v>1167</v>
          </cell>
        </row>
        <row r="8388">
          <cell r="A8388">
            <v>13197</v>
          </cell>
          <cell r="B8388">
            <v>45224</v>
          </cell>
          <cell r="F8388">
            <v>1167</v>
          </cell>
        </row>
        <row r="8389">
          <cell r="A8389">
            <v>13198</v>
          </cell>
          <cell r="B8389">
            <v>45224</v>
          </cell>
          <cell r="F8389">
            <v>1167</v>
          </cell>
        </row>
        <row r="8390">
          <cell r="A8390">
            <v>13199</v>
          </cell>
          <cell r="B8390">
            <v>45224</v>
          </cell>
          <cell r="F8390">
            <v>1167</v>
          </cell>
        </row>
        <row r="8391">
          <cell r="A8391">
            <v>13200</v>
          </cell>
          <cell r="B8391">
            <v>45224</v>
          </cell>
          <cell r="F8391">
            <v>1167</v>
          </cell>
        </row>
        <row r="8392">
          <cell r="A8392">
            <v>13201</v>
          </cell>
          <cell r="B8392">
            <v>45224</v>
          </cell>
          <cell r="F8392">
            <v>1167</v>
          </cell>
        </row>
        <row r="8393">
          <cell r="A8393">
            <v>13202</v>
          </cell>
          <cell r="B8393">
            <v>45224</v>
          </cell>
          <cell r="F8393">
            <v>1167</v>
          </cell>
        </row>
        <row r="8394">
          <cell r="A8394">
            <v>13203</v>
          </cell>
          <cell r="B8394">
            <v>45224</v>
          </cell>
          <cell r="F8394">
            <v>1167</v>
          </cell>
        </row>
        <row r="8395">
          <cell r="A8395">
            <v>13204</v>
          </cell>
          <cell r="B8395">
            <v>45224</v>
          </cell>
          <cell r="F8395">
            <v>1167</v>
          </cell>
        </row>
        <row r="8396">
          <cell r="A8396">
            <v>13205</v>
          </cell>
          <cell r="B8396">
            <v>45224</v>
          </cell>
          <cell r="F8396">
            <v>1167</v>
          </cell>
        </row>
        <row r="8397">
          <cell r="A8397">
            <v>13206</v>
          </cell>
          <cell r="B8397">
            <v>45224</v>
          </cell>
          <cell r="F8397">
            <v>1167</v>
          </cell>
        </row>
        <row r="8398">
          <cell r="A8398">
            <v>13207</v>
          </cell>
          <cell r="B8398">
            <v>45224</v>
          </cell>
          <cell r="F8398">
            <v>1167</v>
          </cell>
        </row>
        <row r="8399">
          <cell r="A8399">
            <v>13208</v>
          </cell>
          <cell r="B8399">
            <v>45224</v>
          </cell>
          <cell r="F8399">
            <v>1167</v>
          </cell>
        </row>
        <row r="8400">
          <cell r="A8400">
            <v>13209</v>
          </cell>
          <cell r="B8400">
            <v>45224</v>
          </cell>
          <cell r="F8400">
            <v>1167</v>
          </cell>
        </row>
        <row r="8401">
          <cell r="A8401">
            <v>13210</v>
          </cell>
          <cell r="B8401">
            <v>45224</v>
          </cell>
          <cell r="F8401">
            <v>1167</v>
          </cell>
        </row>
        <row r="8402">
          <cell r="A8402">
            <v>13211</v>
          </cell>
          <cell r="B8402">
            <v>45224</v>
          </cell>
          <cell r="F8402">
            <v>1167</v>
          </cell>
        </row>
        <row r="8403">
          <cell r="A8403">
            <v>13212</v>
          </cell>
          <cell r="B8403">
            <v>45224</v>
          </cell>
          <cell r="F8403">
            <v>1167</v>
          </cell>
        </row>
        <row r="8404">
          <cell r="A8404">
            <v>13213</v>
          </cell>
          <cell r="B8404">
            <v>45224</v>
          </cell>
          <cell r="F8404">
            <v>1167</v>
          </cell>
        </row>
        <row r="8405">
          <cell r="A8405">
            <v>13214</v>
          </cell>
          <cell r="B8405">
            <v>45224</v>
          </cell>
          <cell r="F8405">
            <v>1167</v>
          </cell>
        </row>
        <row r="8406">
          <cell r="A8406">
            <v>13215</v>
          </cell>
          <cell r="B8406">
            <v>45224</v>
          </cell>
          <cell r="F8406">
            <v>1167</v>
          </cell>
        </row>
        <row r="8407">
          <cell r="A8407">
            <v>13216</v>
          </cell>
          <cell r="B8407">
            <v>45224</v>
          </cell>
          <cell r="F8407">
            <v>1167</v>
          </cell>
        </row>
        <row r="8408">
          <cell r="A8408">
            <v>13217</v>
          </cell>
          <cell r="B8408">
            <v>45224</v>
          </cell>
          <cell r="F8408">
            <v>1167</v>
          </cell>
        </row>
        <row r="8409">
          <cell r="A8409">
            <v>13218</v>
          </cell>
          <cell r="B8409">
            <v>45224</v>
          </cell>
          <cell r="F8409">
            <v>1167</v>
          </cell>
        </row>
        <row r="8410">
          <cell r="A8410">
            <v>13219</v>
          </cell>
          <cell r="B8410">
            <v>45224</v>
          </cell>
          <cell r="F8410">
            <v>1167</v>
          </cell>
        </row>
        <row r="8411">
          <cell r="A8411">
            <v>13220</v>
          </cell>
          <cell r="B8411">
            <v>45224</v>
          </cell>
          <cell r="F8411">
            <v>1167</v>
          </cell>
        </row>
        <row r="8412">
          <cell r="A8412">
            <v>13221</v>
          </cell>
          <cell r="B8412">
            <v>45224</v>
          </cell>
          <cell r="F8412">
            <v>1167</v>
          </cell>
        </row>
        <row r="8413">
          <cell r="A8413">
            <v>13222</v>
          </cell>
          <cell r="B8413">
            <v>45224</v>
          </cell>
          <cell r="F8413">
            <v>1167</v>
          </cell>
        </row>
        <row r="8414">
          <cell r="A8414">
            <v>13223</v>
          </cell>
          <cell r="B8414">
            <v>45224</v>
          </cell>
          <cell r="F8414">
            <v>1167</v>
          </cell>
        </row>
        <row r="8415">
          <cell r="A8415">
            <v>13224</v>
          </cell>
          <cell r="B8415">
            <v>45224</v>
          </cell>
          <cell r="F8415">
            <v>1167</v>
          </cell>
        </row>
        <row r="8416">
          <cell r="A8416">
            <v>13225</v>
          </cell>
          <cell r="B8416">
            <v>45224</v>
          </cell>
          <cell r="F8416">
            <v>1167</v>
          </cell>
        </row>
        <row r="8417">
          <cell r="A8417">
            <v>13226</v>
          </cell>
          <cell r="B8417">
            <v>45224</v>
          </cell>
          <cell r="F8417">
            <v>1167</v>
          </cell>
        </row>
        <row r="8418">
          <cell r="A8418">
            <v>13227</v>
          </cell>
          <cell r="B8418">
            <v>45224</v>
          </cell>
          <cell r="F8418">
            <v>1167</v>
          </cell>
        </row>
        <row r="8419">
          <cell r="A8419">
            <v>13228</v>
          </cell>
          <cell r="B8419">
            <v>45224</v>
          </cell>
          <cell r="F8419">
            <v>1167</v>
          </cell>
        </row>
        <row r="8420">
          <cell r="A8420">
            <v>13229</v>
          </cell>
          <cell r="B8420">
            <v>45224</v>
          </cell>
          <cell r="F8420">
            <v>1167</v>
          </cell>
        </row>
        <row r="8421">
          <cell r="A8421">
            <v>13230</v>
          </cell>
          <cell r="B8421">
            <v>45224</v>
          </cell>
          <cell r="F8421">
            <v>1167</v>
          </cell>
        </row>
        <row r="8422">
          <cell r="A8422">
            <v>13231</v>
          </cell>
          <cell r="B8422">
            <v>45224</v>
          </cell>
          <cell r="F8422">
            <v>1167</v>
          </cell>
        </row>
        <row r="8423">
          <cell r="A8423">
            <v>13232</v>
          </cell>
          <cell r="B8423">
            <v>45224</v>
          </cell>
          <cell r="F8423">
            <v>1167</v>
          </cell>
        </row>
        <row r="8424">
          <cell r="A8424">
            <v>13233</v>
          </cell>
          <cell r="B8424">
            <v>45224</v>
          </cell>
          <cell r="F8424">
            <v>1167</v>
          </cell>
        </row>
        <row r="8425">
          <cell r="A8425">
            <v>13234</v>
          </cell>
          <cell r="B8425">
            <v>45224</v>
          </cell>
          <cell r="F8425">
            <v>1167</v>
          </cell>
        </row>
        <row r="8426">
          <cell r="A8426">
            <v>13235</v>
          </cell>
          <cell r="B8426">
            <v>45224</v>
          </cell>
          <cell r="F8426">
            <v>1167</v>
          </cell>
        </row>
        <row r="8427">
          <cell r="A8427">
            <v>13236</v>
          </cell>
          <cell r="B8427">
            <v>45224</v>
          </cell>
          <cell r="F8427">
            <v>1167</v>
          </cell>
        </row>
        <row r="8428">
          <cell r="A8428">
            <v>13237</v>
          </cell>
          <cell r="B8428">
            <v>45224</v>
          </cell>
          <cell r="F8428">
            <v>1167</v>
          </cell>
        </row>
        <row r="8429">
          <cell r="A8429">
            <v>13238</v>
          </cell>
          <cell r="B8429">
            <v>45224</v>
          </cell>
          <cell r="F8429">
            <v>1167</v>
          </cell>
        </row>
        <row r="8430">
          <cell r="A8430">
            <v>13861</v>
          </cell>
          <cell r="B8430">
            <v>45240</v>
          </cell>
          <cell r="F8430">
            <v>1294</v>
          </cell>
        </row>
        <row r="8431">
          <cell r="A8431">
            <v>13862</v>
          </cell>
          <cell r="B8431">
            <v>45240</v>
          </cell>
          <cell r="F8431">
            <v>1294</v>
          </cell>
        </row>
        <row r="8432">
          <cell r="A8432">
            <v>13863</v>
          </cell>
          <cell r="B8432">
            <v>45240</v>
          </cell>
          <cell r="F8432">
            <v>1294</v>
          </cell>
        </row>
        <row r="8433">
          <cell r="A8433">
            <v>13864</v>
          </cell>
          <cell r="B8433">
            <v>45240</v>
          </cell>
          <cell r="F8433">
            <v>1294</v>
          </cell>
        </row>
        <row r="8434">
          <cell r="A8434">
            <v>13865</v>
          </cell>
          <cell r="B8434">
            <v>45240</v>
          </cell>
          <cell r="F8434">
            <v>1294</v>
          </cell>
        </row>
        <row r="8435">
          <cell r="A8435">
            <v>13866</v>
          </cell>
          <cell r="B8435">
            <v>45240</v>
          </cell>
          <cell r="F8435">
            <v>1294</v>
          </cell>
        </row>
        <row r="8436">
          <cell r="A8436">
            <v>13867</v>
          </cell>
          <cell r="B8436">
            <v>45240</v>
          </cell>
          <cell r="F8436">
            <v>1294</v>
          </cell>
        </row>
        <row r="8437">
          <cell r="A8437">
            <v>13868</v>
          </cell>
          <cell r="B8437">
            <v>45240</v>
          </cell>
          <cell r="F8437">
            <v>1294</v>
          </cell>
        </row>
        <row r="8438">
          <cell r="A8438">
            <v>13869</v>
          </cell>
          <cell r="B8438">
            <v>45240</v>
          </cell>
          <cell r="F8438">
            <v>1294</v>
          </cell>
        </row>
        <row r="8439">
          <cell r="A8439">
            <v>13870</v>
          </cell>
          <cell r="B8439">
            <v>45240</v>
          </cell>
          <cell r="F8439">
            <v>1294</v>
          </cell>
        </row>
        <row r="8440">
          <cell r="A8440">
            <v>13871</v>
          </cell>
          <cell r="B8440">
            <v>45240</v>
          </cell>
          <cell r="F8440">
            <v>1294</v>
          </cell>
        </row>
        <row r="8441">
          <cell r="A8441">
            <v>13872</v>
          </cell>
          <cell r="B8441">
            <v>45240</v>
          </cell>
          <cell r="F8441">
            <v>1294</v>
          </cell>
        </row>
        <row r="8442">
          <cell r="A8442">
            <v>13873</v>
          </cell>
          <cell r="B8442">
            <v>45240</v>
          </cell>
          <cell r="F8442">
            <v>1294</v>
          </cell>
        </row>
        <row r="8443">
          <cell r="A8443">
            <v>13874</v>
          </cell>
          <cell r="B8443">
            <v>45240</v>
          </cell>
          <cell r="F8443">
            <v>1294</v>
          </cell>
        </row>
        <row r="8444">
          <cell r="A8444">
            <v>13875</v>
          </cell>
          <cell r="B8444">
            <v>45240</v>
          </cell>
          <cell r="F8444">
            <v>1294</v>
          </cell>
        </row>
        <row r="8445">
          <cell r="A8445">
            <v>13876</v>
          </cell>
          <cell r="B8445">
            <v>45240</v>
          </cell>
          <cell r="F8445">
            <v>1294</v>
          </cell>
        </row>
        <row r="8446">
          <cell r="A8446">
            <v>13877</v>
          </cell>
          <cell r="B8446">
            <v>45240</v>
          </cell>
          <cell r="F8446">
            <v>1294</v>
          </cell>
        </row>
        <row r="8447">
          <cell r="A8447">
            <v>13878</v>
          </cell>
          <cell r="B8447">
            <v>45240</v>
          </cell>
          <cell r="F8447">
            <v>1294</v>
          </cell>
        </row>
        <row r="8448">
          <cell r="A8448">
            <v>13879</v>
          </cell>
          <cell r="B8448">
            <v>45240</v>
          </cell>
          <cell r="F8448">
            <v>1294</v>
          </cell>
        </row>
        <row r="8449">
          <cell r="A8449">
            <v>13880</v>
          </cell>
          <cell r="B8449">
            <v>45240</v>
          </cell>
          <cell r="F8449">
            <v>1294</v>
          </cell>
        </row>
        <row r="8450">
          <cell r="A8450">
            <v>13881</v>
          </cell>
          <cell r="B8450">
            <v>45240</v>
          </cell>
          <cell r="F8450">
            <v>1294</v>
          </cell>
        </row>
        <row r="8451">
          <cell r="A8451">
            <v>13882</v>
          </cell>
          <cell r="B8451">
            <v>45240</v>
          </cell>
          <cell r="F8451">
            <v>1294</v>
          </cell>
        </row>
        <row r="8452">
          <cell r="A8452">
            <v>13883</v>
          </cell>
          <cell r="B8452">
            <v>45240</v>
          </cell>
          <cell r="F8452">
            <v>1294</v>
          </cell>
        </row>
        <row r="8453">
          <cell r="A8453">
            <v>13884</v>
          </cell>
          <cell r="B8453">
            <v>45240</v>
          </cell>
          <cell r="F8453">
            <v>1294</v>
          </cell>
        </row>
        <row r="8454">
          <cell r="A8454">
            <v>13885</v>
          </cell>
          <cell r="B8454">
            <v>45240</v>
          </cell>
          <cell r="F8454">
            <v>1294</v>
          </cell>
        </row>
        <row r="8455">
          <cell r="A8455">
            <v>13886</v>
          </cell>
          <cell r="B8455">
            <v>45240</v>
          </cell>
          <cell r="F8455">
            <v>1294</v>
          </cell>
        </row>
        <row r="8456">
          <cell r="A8456">
            <v>13887</v>
          </cell>
          <cell r="B8456">
            <v>45240</v>
          </cell>
          <cell r="F8456">
            <v>1294</v>
          </cell>
        </row>
        <row r="8457">
          <cell r="A8457">
            <v>13888</v>
          </cell>
          <cell r="B8457">
            <v>45240</v>
          </cell>
          <cell r="F8457">
            <v>1294</v>
          </cell>
        </row>
        <row r="8458">
          <cell r="A8458">
            <v>13889</v>
          </cell>
          <cell r="B8458">
            <v>45240</v>
          </cell>
          <cell r="F8458">
            <v>1294</v>
          </cell>
        </row>
        <row r="8459">
          <cell r="A8459">
            <v>13890</v>
          </cell>
          <cell r="B8459">
            <v>45240</v>
          </cell>
          <cell r="F8459">
            <v>1294</v>
          </cell>
        </row>
        <row r="8460">
          <cell r="A8460">
            <v>13891</v>
          </cell>
          <cell r="B8460">
            <v>45240</v>
          </cell>
          <cell r="F8460">
            <v>1294</v>
          </cell>
        </row>
        <row r="8461">
          <cell r="A8461">
            <v>13892</v>
          </cell>
          <cell r="B8461">
            <v>45240</v>
          </cell>
          <cell r="F8461">
            <v>1294</v>
          </cell>
        </row>
        <row r="8462">
          <cell r="A8462">
            <v>13893</v>
          </cell>
          <cell r="B8462">
            <v>45240</v>
          </cell>
          <cell r="F8462">
            <v>1294</v>
          </cell>
        </row>
        <row r="8463">
          <cell r="A8463">
            <v>13894</v>
          </cell>
          <cell r="B8463">
            <v>45240</v>
          </cell>
          <cell r="F8463">
            <v>1294</v>
          </cell>
        </row>
        <row r="8464">
          <cell r="A8464">
            <v>13895</v>
          </cell>
          <cell r="B8464">
            <v>45240</v>
          </cell>
          <cell r="F8464">
            <v>1294</v>
          </cell>
        </row>
        <row r="8465">
          <cell r="A8465">
            <v>13896</v>
          </cell>
          <cell r="B8465">
            <v>45240</v>
          </cell>
          <cell r="F8465">
            <v>1294</v>
          </cell>
        </row>
        <row r="8466">
          <cell r="A8466">
            <v>13897</v>
          </cell>
          <cell r="B8466">
            <v>45240</v>
          </cell>
          <cell r="F8466">
            <v>1294</v>
          </cell>
        </row>
        <row r="8467">
          <cell r="A8467">
            <v>13898</v>
          </cell>
          <cell r="B8467">
            <v>45240</v>
          </cell>
          <cell r="F8467">
            <v>1294</v>
          </cell>
        </row>
        <row r="8468">
          <cell r="A8468">
            <v>13899</v>
          </cell>
          <cell r="B8468">
            <v>45240</v>
          </cell>
          <cell r="F8468">
            <v>1294</v>
          </cell>
        </row>
        <row r="8469">
          <cell r="A8469">
            <v>13900</v>
          </cell>
          <cell r="B8469">
            <v>45240</v>
          </cell>
          <cell r="F8469">
            <v>1294</v>
          </cell>
        </row>
        <row r="8470">
          <cell r="A8470">
            <v>13901</v>
          </cell>
          <cell r="B8470">
            <v>45240</v>
          </cell>
          <cell r="F8470">
            <v>1294</v>
          </cell>
        </row>
        <row r="8471">
          <cell r="A8471">
            <v>13902</v>
          </cell>
          <cell r="B8471">
            <v>45240</v>
          </cell>
          <cell r="F8471">
            <v>1294</v>
          </cell>
        </row>
        <row r="8472">
          <cell r="A8472">
            <v>13903</v>
          </cell>
          <cell r="B8472">
            <v>45240</v>
          </cell>
          <cell r="F8472">
            <v>1294</v>
          </cell>
        </row>
        <row r="8473">
          <cell r="A8473">
            <v>13904</v>
          </cell>
          <cell r="B8473">
            <v>45240</v>
          </cell>
          <cell r="F8473">
            <v>1294</v>
          </cell>
        </row>
        <row r="8474">
          <cell r="A8474">
            <v>13905</v>
          </cell>
          <cell r="B8474">
            <v>45240</v>
          </cell>
          <cell r="F8474">
            <v>1294</v>
          </cell>
        </row>
        <row r="8475">
          <cell r="A8475">
            <v>13906</v>
          </cell>
          <cell r="B8475">
            <v>45240</v>
          </cell>
          <cell r="F8475">
            <v>1294</v>
          </cell>
        </row>
        <row r="8476">
          <cell r="A8476">
            <v>13907</v>
          </cell>
          <cell r="B8476">
            <v>45240</v>
          </cell>
          <cell r="F8476">
            <v>1294</v>
          </cell>
        </row>
        <row r="8477">
          <cell r="A8477">
            <v>13908</v>
          </cell>
          <cell r="B8477">
            <v>45240</v>
          </cell>
          <cell r="F8477">
            <v>1294</v>
          </cell>
        </row>
        <row r="8478">
          <cell r="A8478">
            <v>13909</v>
          </cell>
          <cell r="B8478">
            <v>45240</v>
          </cell>
          <cell r="F8478">
            <v>1294</v>
          </cell>
        </row>
        <row r="8479">
          <cell r="A8479">
            <v>13910</v>
          </cell>
          <cell r="B8479">
            <v>45240</v>
          </cell>
          <cell r="F8479">
            <v>1294</v>
          </cell>
        </row>
        <row r="8480">
          <cell r="A8480">
            <v>13911</v>
          </cell>
          <cell r="B8480">
            <v>45240</v>
          </cell>
          <cell r="F8480">
            <v>1294</v>
          </cell>
        </row>
        <row r="8481">
          <cell r="A8481">
            <v>13912</v>
          </cell>
          <cell r="B8481">
            <v>45240</v>
          </cell>
          <cell r="F8481">
            <v>1294</v>
          </cell>
        </row>
        <row r="8482">
          <cell r="A8482">
            <v>13913</v>
          </cell>
          <cell r="B8482">
            <v>45240</v>
          </cell>
          <cell r="F8482">
            <v>1294</v>
          </cell>
        </row>
        <row r="8483">
          <cell r="A8483">
            <v>13914</v>
          </cell>
          <cell r="B8483">
            <v>45240</v>
          </cell>
          <cell r="F8483">
            <v>1294</v>
          </cell>
        </row>
        <row r="8484">
          <cell r="A8484">
            <v>13915</v>
          </cell>
          <cell r="B8484">
            <v>45240</v>
          </cell>
          <cell r="F8484">
            <v>1294</v>
          </cell>
        </row>
        <row r="8485">
          <cell r="A8485">
            <v>13916</v>
          </cell>
          <cell r="B8485">
            <v>45240</v>
          </cell>
          <cell r="F8485">
            <v>1294</v>
          </cell>
        </row>
        <row r="8486">
          <cell r="A8486">
            <v>13917</v>
          </cell>
          <cell r="B8486">
            <v>45240</v>
          </cell>
          <cell r="F8486">
            <v>1294</v>
          </cell>
        </row>
        <row r="8487">
          <cell r="A8487">
            <v>13918</v>
          </cell>
          <cell r="B8487">
            <v>45240</v>
          </cell>
          <cell r="F8487">
            <v>1294</v>
          </cell>
        </row>
        <row r="8488">
          <cell r="A8488">
            <v>13919</v>
          </cell>
          <cell r="B8488">
            <v>45240</v>
          </cell>
          <cell r="F8488">
            <v>1294</v>
          </cell>
        </row>
        <row r="8489">
          <cell r="A8489">
            <v>13920</v>
          </cell>
          <cell r="B8489">
            <v>45240</v>
          </cell>
          <cell r="F8489">
            <v>1294</v>
          </cell>
        </row>
        <row r="8490">
          <cell r="A8490">
            <v>13921</v>
          </cell>
          <cell r="B8490">
            <v>45240</v>
          </cell>
          <cell r="F8490">
            <v>1294</v>
          </cell>
        </row>
        <row r="8491">
          <cell r="A8491">
            <v>13922</v>
          </cell>
          <cell r="B8491">
            <v>45240</v>
          </cell>
          <cell r="F8491">
            <v>1294</v>
          </cell>
        </row>
        <row r="8492">
          <cell r="A8492">
            <v>13923</v>
          </cell>
          <cell r="B8492">
            <v>45240</v>
          </cell>
          <cell r="F8492">
            <v>1294</v>
          </cell>
        </row>
        <row r="8493">
          <cell r="A8493">
            <v>13924</v>
          </cell>
          <cell r="B8493">
            <v>45240</v>
          </cell>
          <cell r="F8493">
            <v>1294</v>
          </cell>
        </row>
        <row r="8494">
          <cell r="A8494">
            <v>13925</v>
          </cell>
          <cell r="B8494">
            <v>45240</v>
          </cell>
          <cell r="F8494">
            <v>1294</v>
          </cell>
        </row>
        <row r="8495">
          <cell r="A8495">
            <v>13926</v>
          </cell>
          <cell r="B8495">
            <v>45240</v>
          </cell>
          <cell r="F8495">
            <v>1294</v>
          </cell>
        </row>
        <row r="8496">
          <cell r="A8496">
            <v>13927</v>
          </cell>
          <cell r="B8496">
            <v>45240</v>
          </cell>
          <cell r="F8496">
            <v>1294</v>
          </cell>
        </row>
        <row r="8497">
          <cell r="A8497">
            <v>13928</v>
          </cell>
          <cell r="B8497">
            <v>45240</v>
          </cell>
          <cell r="F8497">
            <v>1294</v>
          </cell>
        </row>
        <row r="8498">
          <cell r="A8498">
            <v>13929</v>
          </cell>
          <cell r="B8498">
            <v>45240</v>
          </cell>
          <cell r="F8498">
            <v>1294</v>
          </cell>
        </row>
        <row r="8499">
          <cell r="A8499">
            <v>13930</v>
          </cell>
          <cell r="B8499">
            <v>45240</v>
          </cell>
          <cell r="F8499">
            <v>1294</v>
          </cell>
        </row>
        <row r="8500">
          <cell r="A8500">
            <v>13931</v>
          </cell>
          <cell r="B8500">
            <v>45240</v>
          </cell>
          <cell r="F8500">
            <v>1294</v>
          </cell>
        </row>
        <row r="8501">
          <cell r="A8501">
            <v>13932</v>
          </cell>
          <cell r="B8501">
            <v>45240</v>
          </cell>
          <cell r="F8501">
            <v>1294</v>
          </cell>
        </row>
        <row r="8502">
          <cell r="A8502">
            <v>13933</v>
          </cell>
          <cell r="B8502">
            <v>45240</v>
          </cell>
          <cell r="F8502">
            <v>1294</v>
          </cell>
        </row>
        <row r="8503">
          <cell r="A8503">
            <v>13934</v>
          </cell>
          <cell r="B8503">
            <v>45240</v>
          </cell>
          <cell r="F8503">
            <v>1294</v>
          </cell>
        </row>
        <row r="8504">
          <cell r="A8504">
            <v>13935</v>
          </cell>
          <cell r="B8504">
            <v>45240</v>
          </cell>
          <cell r="F8504">
            <v>1294</v>
          </cell>
        </row>
        <row r="8505">
          <cell r="A8505">
            <v>13936</v>
          </cell>
          <cell r="B8505">
            <v>45240</v>
          </cell>
          <cell r="F8505">
            <v>1294</v>
          </cell>
        </row>
        <row r="8506">
          <cell r="A8506">
            <v>13937</v>
          </cell>
          <cell r="B8506">
            <v>45240</v>
          </cell>
          <cell r="F8506">
            <v>1294</v>
          </cell>
        </row>
        <row r="8507">
          <cell r="A8507">
            <v>13938</v>
          </cell>
          <cell r="B8507">
            <v>45240</v>
          </cell>
          <cell r="F8507">
            <v>1294</v>
          </cell>
        </row>
        <row r="8508">
          <cell r="A8508">
            <v>13939</v>
          </cell>
          <cell r="B8508">
            <v>45240</v>
          </cell>
          <cell r="F8508">
            <v>1294</v>
          </cell>
        </row>
        <row r="8509">
          <cell r="A8509">
            <v>13940</v>
          </cell>
          <cell r="B8509">
            <v>45240</v>
          </cell>
          <cell r="F8509">
            <v>1294</v>
          </cell>
        </row>
        <row r="8510">
          <cell r="A8510">
            <v>13941</v>
          </cell>
          <cell r="B8510">
            <v>45240</v>
          </cell>
          <cell r="F8510">
            <v>1294</v>
          </cell>
        </row>
        <row r="8511">
          <cell r="A8511">
            <v>13942</v>
          </cell>
          <cell r="B8511">
            <v>45240</v>
          </cell>
          <cell r="F8511">
            <v>1294</v>
          </cell>
        </row>
        <row r="8512">
          <cell r="A8512">
            <v>13943</v>
          </cell>
          <cell r="B8512">
            <v>45240</v>
          </cell>
          <cell r="F8512">
            <v>1294</v>
          </cell>
        </row>
        <row r="8513">
          <cell r="A8513">
            <v>13944</v>
          </cell>
          <cell r="B8513">
            <v>45240</v>
          </cell>
          <cell r="F8513">
            <v>1294</v>
          </cell>
        </row>
        <row r="8514">
          <cell r="A8514">
            <v>13945</v>
          </cell>
          <cell r="B8514">
            <v>45240</v>
          </cell>
          <cell r="F8514">
            <v>1294</v>
          </cell>
        </row>
        <row r="8515">
          <cell r="A8515">
            <v>13946</v>
          </cell>
          <cell r="B8515">
            <v>45240</v>
          </cell>
          <cell r="F8515">
            <v>1294</v>
          </cell>
        </row>
        <row r="8516">
          <cell r="A8516">
            <v>13947</v>
          </cell>
          <cell r="B8516">
            <v>45240</v>
          </cell>
          <cell r="F8516">
            <v>1294</v>
          </cell>
        </row>
        <row r="8517">
          <cell r="A8517">
            <v>13948</v>
          </cell>
          <cell r="B8517">
            <v>45240</v>
          </cell>
          <cell r="F8517">
            <v>1294</v>
          </cell>
        </row>
        <row r="8518">
          <cell r="A8518">
            <v>13949</v>
          </cell>
          <cell r="B8518">
            <v>45240</v>
          </cell>
          <cell r="F8518">
            <v>1294</v>
          </cell>
        </row>
        <row r="8519">
          <cell r="A8519">
            <v>13950</v>
          </cell>
          <cell r="B8519">
            <v>45240</v>
          </cell>
          <cell r="F8519">
            <v>1294</v>
          </cell>
        </row>
        <row r="8520">
          <cell r="A8520">
            <v>13951</v>
          </cell>
          <cell r="B8520">
            <v>45240</v>
          </cell>
          <cell r="F8520">
            <v>1294</v>
          </cell>
        </row>
        <row r="8521">
          <cell r="A8521">
            <v>13952</v>
          </cell>
          <cell r="B8521">
            <v>45240</v>
          </cell>
          <cell r="F8521">
            <v>1294</v>
          </cell>
        </row>
        <row r="8522">
          <cell r="A8522">
            <v>13953</v>
          </cell>
          <cell r="B8522">
            <v>45240</v>
          </cell>
          <cell r="F8522">
            <v>1294</v>
          </cell>
        </row>
        <row r="8523">
          <cell r="A8523">
            <v>13954</v>
          </cell>
          <cell r="B8523">
            <v>45240</v>
          </cell>
          <cell r="F8523">
            <v>1294</v>
          </cell>
        </row>
        <row r="8524">
          <cell r="A8524">
            <v>13955</v>
          </cell>
          <cell r="B8524">
            <v>45240</v>
          </cell>
          <cell r="F8524">
            <v>1294</v>
          </cell>
        </row>
        <row r="8525">
          <cell r="A8525">
            <v>13956</v>
          </cell>
          <cell r="B8525">
            <v>45240</v>
          </cell>
          <cell r="F8525">
            <v>1294</v>
          </cell>
        </row>
        <row r="8526">
          <cell r="A8526">
            <v>13957</v>
          </cell>
          <cell r="B8526">
            <v>45240</v>
          </cell>
          <cell r="F8526">
            <v>1294</v>
          </cell>
        </row>
        <row r="8527">
          <cell r="A8527">
            <v>13958</v>
          </cell>
          <cell r="B8527">
            <v>45240</v>
          </cell>
          <cell r="F8527">
            <v>1294</v>
          </cell>
        </row>
        <row r="8528">
          <cell r="A8528">
            <v>13959</v>
          </cell>
          <cell r="B8528">
            <v>45240</v>
          </cell>
          <cell r="F8528">
            <v>1294</v>
          </cell>
        </row>
        <row r="8529">
          <cell r="A8529">
            <v>13960</v>
          </cell>
          <cell r="B8529">
            <v>45240</v>
          </cell>
          <cell r="F8529">
            <v>1294</v>
          </cell>
        </row>
        <row r="8530">
          <cell r="A8530">
            <v>13961</v>
          </cell>
          <cell r="B8530">
            <v>45240</v>
          </cell>
          <cell r="F8530">
            <v>1294</v>
          </cell>
        </row>
        <row r="8531">
          <cell r="A8531">
            <v>13962</v>
          </cell>
          <cell r="B8531">
            <v>45240</v>
          </cell>
          <cell r="F8531">
            <v>1294</v>
          </cell>
        </row>
        <row r="8532">
          <cell r="A8532">
            <v>13963</v>
          </cell>
          <cell r="B8532">
            <v>45240</v>
          </cell>
          <cell r="F8532">
            <v>1294</v>
          </cell>
        </row>
        <row r="8533">
          <cell r="A8533">
            <v>13964</v>
          </cell>
          <cell r="B8533">
            <v>45240</v>
          </cell>
          <cell r="F8533">
            <v>1294</v>
          </cell>
        </row>
        <row r="8534">
          <cell r="A8534">
            <v>13965</v>
          </cell>
          <cell r="B8534">
            <v>45240</v>
          </cell>
          <cell r="F8534">
            <v>1294</v>
          </cell>
        </row>
        <row r="8535">
          <cell r="A8535">
            <v>13966</v>
          </cell>
          <cell r="B8535">
            <v>45240</v>
          </cell>
          <cell r="F8535">
            <v>1294</v>
          </cell>
        </row>
        <row r="8536">
          <cell r="A8536">
            <v>13967</v>
          </cell>
          <cell r="B8536">
            <v>45240</v>
          </cell>
          <cell r="F8536">
            <v>1294</v>
          </cell>
        </row>
        <row r="8537">
          <cell r="A8537">
            <v>13968</v>
          </cell>
          <cell r="B8537">
            <v>45240</v>
          </cell>
          <cell r="F8537">
            <v>1294</v>
          </cell>
        </row>
        <row r="8538">
          <cell r="A8538">
            <v>13969</v>
          </cell>
          <cell r="B8538">
            <v>45240</v>
          </cell>
          <cell r="F8538">
            <v>1294</v>
          </cell>
        </row>
        <row r="8539">
          <cell r="A8539">
            <v>13970</v>
          </cell>
          <cell r="B8539">
            <v>45240</v>
          </cell>
          <cell r="F8539">
            <v>1294</v>
          </cell>
        </row>
        <row r="8540">
          <cell r="A8540">
            <v>13971</v>
          </cell>
          <cell r="B8540">
            <v>45240</v>
          </cell>
          <cell r="F8540">
            <v>1294</v>
          </cell>
        </row>
        <row r="8541">
          <cell r="A8541">
            <v>13972</v>
          </cell>
          <cell r="B8541">
            <v>45240</v>
          </cell>
          <cell r="F8541">
            <v>1294</v>
          </cell>
        </row>
        <row r="8542">
          <cell r="A8542">
            <v>13973</v>
          </cell>
          <cell r="B8542">
            <v>45240</v>
          </cell>
          <cell r="F8542">
            <v>1294</v>
          </cell>
        </row>
        <row r="8543">
          <cell r="A8543">
            <v>13974</v>
          </cell>
          <cell r="B8543">
            <v>45240</v>
          </cell>
          <cell r="F8543">
            <v>1294</v>
          </cell>
        </row>
        <row r="8544">
          <cell r="A8544">
            <v>13975</v>
          </cell>
          <cell r="B8544">
            <v>45240</v>
          </cell>
          <cell r="F8544">
            <v>1294</v>
          </cell>
        </row>
        <row r="8545">
          <cell r="A8545">
            <v>13976</v>
          </cell>
          <cell r="B8545">
            <v>45240</v>
          </cell>
          <cell r="F8545">
            <v>1294</v>
          </cell>
        </row>
        <row r="8546">
          <cell r="A8546">
            <v>13977</v>
          </cell>
          <cell r="B8546">
            <v>45240</v>
          </cell>
          <cell r="F8546">
            <v>1294</v>
          </cell>
        </row>
        <row r="8547">
          <cell r="A8547">
            <v>13978</v>
          </cell>
          <cell r="B8547">
            <v>45240</v>
          </cell>
          <cell r="F8547">
            <v>1294</v>
          </cell>
        </row>
        <row r="8548">
          <cell r="A8548">
            <v>13979</v>
          </cell>
          <cell r="B8548">
            <v>45240</v>
          </cell>
          <cell r="F8548">
            <v>1294</v>
          </cell>
        </row>
        <row r="8549">
          <cell r="A8549">
            <v>13980</v>
          </cell>
          <cell r="B8549">
            <v>45240</v>
          </cell>
          <cell r="F8549">
            <v>1294</v>
          </cell>
        </row>
        <row r="8550">
          <cell r="A8550">
            <v>13981</v>
          </cell>
          <cell r="B8550">
            <v>45240</v>
          </cell>
          <cell r="F8550">
            <v>1294</v>
          </cell>
        </row>
        <row r="8551">
          <cell r="A8551">
            <v>13982</v>
          </cell>
          <cell r="B8551">
            <v>45240</v>
          </cell>
          <cell r="F8551">
            <v>1294</v>
          </cell>
        </row>
        <row r="8552">
          <cell r="A8552">
            <v>13983</v>
          </cell>
          <cell r="B8552">
            <v>45240</v>
          </cell>
          <cell r="F8552">
            <v>1294</v>
          </cell>
        </row>
        <row r="8553">
          <cell r="A8553">
            <v>13984</v>
          </cell>
          <cell r="B8553">
            <v>45240</v>
          </cell>
          <cell r="F8553">
            <v>1294</v>
          </cell>
        </row>
        <row r="8554">
          <cell r="A8554">
            <v>13985</v>
          </cell>
          <cell r="B8554">
            <v>45240</v>
          </cell>
          <cell r="F8554">
            <v>1294</v>
          </cell>
        </row>
        <row r="8555">
          <cell r="A8555">
            <v>13986</v>
          </cell>
          <cell r="B8555">
            <v>45240</v>
          </cell>
          <cell r="F8555">
            <v>1294</v>
          </cell>
        </row>
        <row r="8556">
          <cell r="A8556">
            <v>13987</v>
          </cell>
          <cell r="B8556">
            <v>45240</v>
          </cell>
          <cell r="F8556">
            <v>1294</v>
          </cell>
        </row>
        <row r="8557">
          <cell r="A8557">
            <v>13988</v>
          </cell>
          <cell r="B8557">
            <v>45240</v>
          </cell>
          <cell r="F8557">
            <v>1294</v>
          </cell>
        </row>
        <row r="8558">
          <cell r="A8558">
            <v>13989</v>
          </cell>
          <cell r="B8558">
            <v>45240</v>
          </cell>
          <cell r="F8558">
            <v>1294</v>
          </cell>
        </row>
        <row r="8559">
          <cell r="A8559">
            <v>13990</v>
          </cell>
          <cell r="B8559">
            <v>45240</v>
          </cell>
          <cell r="F8559">
            <v>1294</v>
          </cell>
        </row>
        <row r="8560">
          <cell r="A8560">
            <v>13991</v>
          </cell>
          <cell r="B8560">
            <v>45240</v>
          </cell>
          <cell r="F8560">
            <v>1294</v>
          </cell>
        </row>
        <row r="8561">
          <cell r="A8561">
            <v>13992</v>
          </cell>
          <cell r="B8561">
            <v>45240</v>
          </cell>
          <cell r="F8561">
            <v>1294</v>
          </cell>
        </row>
        <row r="8562">
          <cell r="A8562">
            <v>13993</v>
          </cell>
          <cell r="B8562">
            <v>45240</v>
          </cell>
          <cell r="F8562">
            <v>1294</v>
          </cell>
        </row>
        <row r="8563">
          <cell r="A8563">
            <v>13994</v>
          </cell>
          <cell r="B8563">
            <v>45240</v>
          </cell>
          <cell r="F8563">
            <v>1294</v>
          </cell>
        </row>
        <row r="8564">
          <cell r="A8564">
            <v>13995</v>
          </cell>
          <cell r="B8564">
            <v>45240</v>
          </cell>
          <cell r="F8564">
            <v>1294</v>
          </cell>
        </row>
        <row r="8565">
          <cell r="A8565">
            <v>13996</v>
          </cell>
          <cell r="B8565">
            <v>45240</v>
          </cell>
          <cell r="F8565">
            <v>1294</v>
          </cell>
        </row>
        <row r="8566">
          <cell r="A8566">
            <v>13997</v>
          </cell>
          <cell r="B8566">
            <v>45240</v>
          </cell>
          <cell r="F8566">
            <v>1294</v>
          </cell>
        </row>
        <row r="8567">
          <cell r="A8567">
            <v>13998</v>
          </cell>
          <cell r="B8567">
            <v>45240</v>
          </cell>
          <cell r="F8567">
            <v>1294</v>
          </cell>
        </row>
        <row r="8568">
          <cell r="A8568">
            <v>13999</v>
          </cell>
          <cell r="B8568">
            <v>45240</v>
          </cell>
          <cell r="F8568">
            <v>1294</v>
          </cell>
        </row>
        <row r="8569">
          <cell r="A8569">
            <v>14000</v>
          </cell>
          <cell r="B8569">
            <v>45240</v>
          </cell>
          <cell r="F8569">
            <v>1294</v>
          </cell>
        </row>
        <row r="8570">
          <cell r="A8570">
            <v>14001</v>
          </cell>
          <cell r="B8570">
            <v>45240</v>
          </cell>
          <cell r="F8570">
            <v>1294</v>
          </cell>
        </row>
        <row r="8571">
          <cell r="A8571">
            <v>14002</v>
          </cell>
          <cell r="B8571">
            <v>45240</v>
          </cell>
          <cell r="F8571">
            <v>1294</v>
          </cell>
        </row>
        <row r="8572">
          <cell r="A8572">
            <v>14003</v>
          </cell>
          <cell r="B8572">
            <v>45240</v>
          </cell>
          <cell r="F8572">
            <v>1294</v>
          </cell>
        </row>
        <row r="8573">
          <cell r="A8573">
            <v>14004</v>
          </cell>
          <cell r="B8573">
            <v>45240</v>
          </cell>
          <cell r="F8573">
            <v>1294</v>
          </cell>
        </row>
        <row r="8574">
          <cell r="A8574">
            <v>14005</v>
          </cell>
          <cell r="B8574">
            <v>45240</v>
          </cell>
          <cell r="F8574">
            <v>1294</v>
          </cell>
        </row>
        <row r="8575">
          <cell r="A8575">
            <v>14006</v>
          </cell>
          <cell r="B8575">
            <v>45240</v>
          </cell>
          <cell r="F8575">
            <v>1294</v>
          </cell>
        </row>
        <row r="8576">
          <cell r="A8576">
            <v>14007</v>
          </cell>
          <cell r="B8576">
            <v>45240</v>
          </cell>
          <cell r="F8576">
            <v>1294</v>
          </cell>
        </row>
        <row r="8577">
          <cell r="A8577">
            <v>14008</v>
          </cell>
          <cell r="B8577">
            <v>45240</v>
          </cell>
          <cell r="F8577">
            <v>1294</v>
          </cell>
        </row>
        <row r="8578">
          <cell r="A8578">
            <v>14009</v>
          </cell>
          <cell r="B8578">
            <v>45240</v>
          </cell>
          <cell r="F8578">
            <v>1294</v>
          </cell>
        </row>
        <row r="8579">
          <cell r="A8579">
            <v>14010</v>
          </cell>
          <cell r="B8579">
            <v>45240</v>
          </cell>
          <cell r="F8579">
            <v>1294</v>
          </cell>
        </row>
        <row r="8580">
          <cell r="A8580">
            <v>14011</v>
          </cell>
          <cell r="B8580">
            <v>45240</v>
          </cell>
          <cell r="F8580">
            <v>1294</v>
          </cell>
        </row>
        <row r="8581">
          <cell r="A8581">
            <v>14012</v>
          </cell>
          <cell r="B8581">
            <v>45240</v>
          </cell>
          <cell r="F8581">
            <v>1294</v>
          </cell>
        </row>
        <row r="8582">
          <cell r="A8582">
            <v>14013</v>
          </cell>
          <cell r="B8582">
            <v>45240</v>
          </cell>
          <cell r="F8582">
            <v>1294</v>
          </cell>
        </row>
        <row r="8583">
          <cell r="A8583">
            <v>14014</v>
          </cell>
          <cell r="B8583">
            <v>45240</v>
          </cell>
          <cell r="F8583">
            <v>1294</v>
          </cell>
        </row>
        <row r="8584">
          <cell r="A8584">
            <v>14015</v>
          </cell>
          <cell r="B8584">
            <v>45240</v>
          </cell>
          <cell r="F8584">
            <v>1294</v>
          </cell>
        </row>
        <row r="8585">
          <cell r="A8585">
            <v>14016</v>
          </cell>
          <cell r="B8585">
            <v>45240</v>
          </cell>
          <cell r="F8585">
            <v>1294</v>
          </cell>
        </row>
        <row r="8586">
          <cell r="A8586">
            <v>14017</v>
          </cell>
          <cell r="B8586">
            <v>45240</v>
          </cell>
          <cell r="F8586">
            <v>1294</v>
          </cell>
        </row>
        <row r="8587">
          <cell r="A8587">
            <v>14018</v>
          </cell>
          <cell r="B8587">
            <v>45240</v>
          </cell>
          <cell r="F8587">
            <v>1294</v>
          </cell>
        </row>
        <row r="8588">
          <cell r="A8588">
            <v>14019</v>
          </cell>
          <cell r="B8588">
            <v>45240</v>
          </cell>
          <cell r="F8588">
            <v>1294</v>
          </cell>
        </row>
        <row r="8589">
          <cell r="A8589">
            <v>14020</v>
          </cell>
          <cell r="B8589">
            <v>45240</v>
          </cell>
          <cell r="F8589">
            <v>1294</v>
          </cell>
        </row>
        <row r="8590">
          <cell r="A8590">
            <v>14021</v>
          </cell>
          <cell r="B8590">
            <v>45240</v>
          </cell>
          <cell r="F8590">
            <v>1294</v>
          </cell>
        </row>
        <row r="8591">
          <cell r="A8591">
            <v>14022</v>
          </cell>
          <cell r="B8591">
            <v>45240</v>
          </cell>
          <cell r="F8591">
            <v>1294</v>
          </cell>
        </row>
        <row r="8592">
          <cell r="A8592">
            <v>14023</v>
          </cell>
          <cell r="B8592">
            <v>45240</v>
          </cell>
          <cell r="F8592">
            <v>1294</v>
          </cell>
        </row>
        <row r="8593">
          <cell r="A8593">
            <v>14024</v>
          </cell>
          <cell r="B8593">
            <v>45240</v>
          </cell>
          <cell r="F8593">
            <v>1294</v>
          </cell>
        </row>
        <row r="8594">
          <cell r="A8594">
            <v>14025</v>
          </cell>
          <cell r="B8594">
            <v>45240</v>
          </cell>
          <cell r="F8594">
            <v>1294</v>
          </cell>
        </row>
        <row r="8595">
          <cell r="A8595">
            <v>14026</v>
          </cell>
          <cell r="B8595">
            <v>45240</v>
          </cell>
          <cell r="F8595">
            <v>1294</v>
          </cell>
        </row>
        <row r="8596">
          <cell r="A8596">
            <v>14027</v>
          </cell>
          <cell r="B8596">
            <v>45240</v>
          </cell>
          <cell r="F8596">
            <v>1294</v>
          </cell>
        </row>
        <row r="8597">
          <cell r="A8597">
            <v>14028</v>
          </cell>
          <cell r="B8597">
            <v>45240</v>
          </cell>
          <cell r="F8597">
            <v>1294</v>
          </cell>
        </row>
        <row r="8598">
          <cell r="A8598">
            <v>14029</v>
          </cell>
          <cell r="B8598">
            <v>45240</v>
          </cell>
          <cell r="F8598">
            <v>1294</v>
          </cell>
        </row>
        <row r="8599">
          <cell r="A8599">
            <v>14030</v>
          </cell>
          <cell r="B8599">
            <v>45240</v>
          </cell>
          <cell r="F8599">
            <v>1294</v>
          </cell>
        </row>
        <row r="8600">
          <cell r="A8600">
            <v>14031</v>
          </cell>
          <cell r="B8600">
            <v>45240</v>
          </cell>
          <cell r="F8600">
            <v>1294</v>
          </cell>
        </row>
        <row r="8601">
          <cell r="A8601">
            <v>14032</v>
          </cell>
          <cell r="B8601">
            <v>45240</v>
          </cell>
          <cell r="F8601">
            <v>1294</v>
          </cell>
        </row>
        <row r="8602">
          <cell r="A8602">
            <v>14033</v>
          </cell>
          <cell r="B8602">
            <v>45240</v>
          </cell>
          <cell r="F8602">
            <v>1294</v>
          </cell>
        </row>
        <row r="8603">
          <cell r="A8603">
            <v>14034</v>
          </cell>
          <cell r="B8603">
            <v>45240</v>
          </cell>
          <cell r="F8603">
            <v>1294</v>
          </cell>
        </row>
        <row r="8604">
          <cell r="A8604">
            <v>14035</v>
          </cell>
          <cell r="B8604">
            <v>45240</v>
          </cell>
          <cell r="F8604">
            <v>1294</v>
          </cell>
        </row>
        <row r="8605">
          <cell r="A8605">
            <v>14036</v>
          </cell>
          <cell r="B8605">
            <v>45240</v>
          </cell>
          <cell r="F8605">
            <v>1294</v>
          </cell>
        </row>
        <row r="8606">
          <cell r="A8606">
            <v>14037</v>
          </cell>
          <cell r="B8606">
            <v>45240</v>
          </cell>
          <cell r="F8606">
            <v>1294</v>
          </cell>
        </row>
        <row r="8607">
          <cell r="A8607">
            <v>14038</v>
          </cell>
          <cell r="B8607">
            <v>45240</v>
          </cell>
          <cell r="F8607">
            <v>1294</v>
          </cell>
        </row>
        <row r="8608">
          <cell r="A8608">
            <v>14039</v>
          </cell>
          <cell r="B8608">
            <v>45240</v>
          </cell>
          <cell r="F8608">
            <v>1294</v>
          </cell>
        </row>
        <row r="8609">
          <cell r="A8609">
            <v>14040</v>
          </cell>
          <cell r="B8609">
            <v>45240</v>
          </cell>
          <cell r="F8609">
            <v>1294</v>
          </cell>
        </row>
        <row r="8610">
          <cell r="A8610">
            <v>14041</v>
          </cell>
          <cell r="B8610">
            <v>45240</v>
          </cell>
          <cell r="F8610">
            <v>1294</v>
          </cell>
        </row>
        <row r="8611">
          <cell r="A8611">
            <v>14042</v>
          </cell>
          <cell r="B8611">
            <v>45240</v>
          </cell>
          <cell r="F8611">
            <v>1294</v>
          </cell>
        </row>
        <row r="8612">
          <cell r="A8612">
            <v>14043</v>
          </cell>
          <cell r="B8612">
            <v>45240</v>
          </cell>
          <cell r="F8612">
            <v>1294</v>
          </cell>
        </row>
        <row r="8613">
          <cell r="A8613">
            <v>14044</v>
          </cell>
          <cell r="B8613">
            <v>45240</v>
          </cell>
          <cell r="F8613">
            <v>1294</v>
          </cell>
        </row>
        <row r="8614">
          <cell r="A8614">
            <v>14045</v>
          </cell>
          <cell r="B8614">
            <v>45240</v>
          </cell>
          <cell r="F8614">
            <v>1294</v>
          </cell>
        </row>
        <row r="8615">
          <cell r="A8615">
            <v>14046</v>
          </cell>
          <cell r="B8615">
            <v>45240</v>
          </cell>
          <cell r="F8615">
            <v>1294</v>
          </cell>
        </row>
        <row r="8616">
          <cell r="A8616">
            <v>14047</v>
          </cell>
          <cell r="B8616">
            <v>45240</v>
          </cell>
          <cell r="F8616">
            <v>1294</v>
          </cell>
        </row>
        <row r="8617">
          <cell r="A8617">
            <v>14048</v>
          </cell>
          <cell r="B8617">
            <v>45240</v>
          </cell>
          <cell r="F8617">
            <v>1294</v>
          </cell>
        </row>
        <row r="8618">
          <cell r="A8618">
            <v>14049</v>
          </cell>
          <cell r="B8618">
            <v>45240</v>
          </cell>
          <cell r="F8618">
            <v>1294</v>
          </cell>
        </row>
        <row r="8619">
          <cell r="A8619">
            <v>14050</v>
          </cell>
          <cell r="B8619">
            <v>45240</v>
          </cell>
          <cell r="F8619">
            <v>1294</v>
          </cell>
        </row>
        <row r="8620">
          <cell r="A8620">
            <v>14051</v>
          </cell>
          <cell r="B8620">
            <v>45240</v>
          </cell>
          <cell r="F8620">
            <v>1294</v>
          </cell>
        </row>
        <row r="8621">
          <cell r="A8621">
            <v>14052</v>
          </cell>
          <cell r="B8621">
            <v>45240</v>
          </cell>
          <cell r="F8621">
            <v>1294</v>
          </cell>
        </row>
        <row r="8622">
          <cell r="A8622">
            <v>14053</v>
          </cell>
          <cell r="B8622">
            <v>45240</v>
          </cell>
          <cell r="F8622">
            <v>1294</v>
          </cell>
        </row>
        <row r="8623">
          <cell r="A8623">
            <v>14054</v>
          </cell>
          <cell r="B8623">
            <v>45240</v>
          </cell>
          <cell r="F8623">
            <v>1294</v>
          </cell>
        </row>
        <row r="8624">
          <cell r="A8624">
            <v>14055</v>
          </cell>
          <cell r="B8624">
            <v>45240</v>
          </cell>
          <cell r="F8624">
            <v>1294</v>
          </cell>
        </row>
        <row r="8625">
          <cell r="A8625">
            <v>14056</v>
          </cell>
          <cell r="B8625">
            <v>45240</v>
          </cell>
          <cell r="F8625">
            <v>1294</v>
          </cell>
        </row>
        <row r="8626">
          <cell r="A8626">
            <v>14057</v>
          </cell>
          <cell r="B8626">
            <v>45240</v>
          </cell>
          <cell r="F8626">
            <v>1294</v>
          </cell>
        </row>
        <row r="8627">
          <cell r="A8627">
            <v>14058</v>
          </cell>
          <cell r="B8627">
            <v>45240</v>
          </cell>
          <cell r="F8627">
            <v>1294</v>
          </cell>
        </row>
        <row r="8628">
          <cell r="A8628">
            <v>14059</v>
          </cell>
          <cell r="B8628">
            <v>45240</v>
          </cell>
          <cell r="F8628">
            <v>1294</v>
          </cell>
        </row>
        <row r="8629">
          <cell r="A8629">
            <v>14060</v>
          </cell>
          <cell r="B8629">
            <v>45240</v>
          </cell>
          <cell r="F8629">
            <v>1294</v>
          </cell>
        </row>
        <row r="8630">
          <cell r="A8630">
            <v>14061</v>
          </cell>
          <cell r="B8630">
            <v>45240</v>
          </cell>
          <cell r="F8630">
            <v>1294</v>
          </cell>
        </row>
        <row r="8631">
          <cell r="A8631">
            <v>14062</v>
          </cell>
          <cell r="B8631">
            <v>45240</v>
          </cell>
          <cell r="F8631">
            <v>1294</v>
          </cell>
        </row>
        <row r="8632">
          <cell r="A8632">
            <v>14063</v>
          </cell>
          <cell r="B8632">
            <v>45240</v>
          </cell>
          <cell r="F8632">
            <v>1294</v>
          </cell>
        </row>
        <row r="8633">
          <cell r="A8633">
            <v>14064</v>
          </cell>
          <cell r="B8633">
            <v>45240</v>
          </cell>
          <cell r="F8633">
            <v>1294</v>
          </cell>
        </row>
        <row r="8634">
          <cell r="A8634">
            <v>14065</v>
          </cell>
          <cell r="B8634">
            <v>45240</v>
          </cell>
          <cell r="F8634">
            <v>1294</v>
          </cell>
        </row>
        <row r="8635">
          <cell r="A8635">
            <v>14066</v>
          </cell>
          <cell r="B8635">
            <v>45240</v>
          </cell>
          <cell r="F8635">
            <v>1294</v>
          </cell>
        </row>
        <row r="8636">
          <cell r="A8636">
            <v>14067</v>
          </cell>
          <cell r="B8636">
            <v>45240</v>
          </cell>
          <cell r="F8636">
            <v>1294</v>
          </cell>
        </row>
        <row r="8637">
          <cell r="A8637">
            <v>14068</v>
          </cell>
          <cell r="B8637">
            <v>45240</v>
          </cell>
          <cell r="F8637">
            <v>1294</v>
          </cell>
        </row>
        <row r="8638">
          <cell r="A8638">
            <v>14069</v>
          </cell>
          <cell r="B8638">
            <v>45240</v>
          </cell>
          <cell r="F8638">
            <v>1294</v>
          </cell>
        </row>
        <row r="8639">
          <cell r="A8639">
            <v>14070</v>
          </cell>
          <cell r="B8639">
            <v>45240</v>
          </cell>
          <cell r="F8639">
            <v>1294</v>
          </cell>
        </row>
        <row r="8640">
          <cell r="A8640">
            <v>14071</v>
          </cell>
          <cell r="B8640">
            <v>45240</v>
          </cell>
          <cell r="F8640">
            <v>1294</v>
          </cell>
        </row>
        <row r="8641">
          <cell r="A8641">
            <v>14072</v>
          </cell>
          <cell r="B8641">
            <v>45240</v>
          </cell>
          <cell r="F8641">
            <v>1294</v>
          </cell>
        </row>
        <row r="8642">
          <cell r="A8642">
            <v>14073</v>
          </cell>
          <cell r="B8642">
            <v>45240</v>
          </cell>
          <cell r="F8642">
            <v>1294</v>
          </cell>
        </row>
        <row r="8643">
          <cell r="A8643">
            <v>14074</v>
          </cell>
          <cell r="B8643">
            <v>45240</v>
          </cell>
          <cell r="F8643">
            <v>1294</v>
          </cell>
        </row>
        <row r="8644">
          <cell r="A8644">
            <v>14075</v>
          </cell>
          <cell r="B8644">
            <v>45240</v>
          </cell>
          <cell r="F8644">
            <v>1294</v>
          </cell>
        </row>
        <row r="8645">
          <cell r="A8645">
            <v>14076</v>
          </cell>
          <cell r="B8645">
            <v>45240</v>
          </cell>
          <cell r="F8645">
            <v>1294</v>
          </cell>
        </row>
        <row r="8646">
          <cell r="A8646">
            <v>14077</v>
          </cell>
          <cell r="B8646">
            <v>45240</v>
          </cell>
          <cell r="F8646">
            <v>1294</v>
          </cell>
        </row>
        <row r="8647">
          <cell r="A8647">
            <v>14078</v>
          </cell>
          <cell r="B8647">
            <v>45240</v>
          </cell>
          <cell r="F8647">
            <v>1294</v>
          </cell>
        </row>
        <row r="8648">
          <cell r="A8648">
            <v>14079</v>
          </cell>
          <cell r="B8648">
            <v>45240</v>
          </cell>
          <cell r="F8648">
            <v>1294</v>
          </cell>
        </row>
        <row r="8649">
          <cell r="A8649">
            <v>14080</v>
          </cell>
          <cell r="B8649">
            <v>45240</v>
          </cell>
          <cell r="F8649">
            <v>1294</v>
          </cell>
        </row>
        <row r="8650">
          <cell r="A8650">
            <v>14081</v>
          </cell>
          <cell r="B8650">
            <v>45240</v>
          </cell>
          <cell r="F8650">
            <v>1294</v>
          </cell>
        </row>
        <row r="8651">
          <cell r="A8651">
            <v>14082</v>
          </cell>
          <cell r="B8651">
            <v>45240</v>
          </cell>
          <cell r="F8651">
            <v>1294</v>
          </cell>
        </row>
        <row r="8652">
          <cell r="A8652">
            <v>14083</v>
          </cell>
          <cell r="B8652">
            <v>45240</v>
          </cell>
          <cell r="F8652">
            <v>1294</v>
          </cell>
        </row>
        <row r="8653">
          <cell r="A8653">
            <v>14084</v>
          </cell>
          <cell r="B8653">
            <v>45240</v>
          </cell>
          <cell r="F8653">
            <v>1294</v>
          </cell>
        </row>
        <row r="8654">
          <cell r="A8654">
            <v>14085</v>
          </cell>
          <cell r="B8654">
            <v>45240</v>
          </cell>
          <cell r="F8654">
            <v>1294</v>
          </cell>
        </row>
        <row r="8655">
          <cell r="A8655">
            <v>14086</v>
          </cell>
          <cell r="B8655">
            <v>45240</v>
          </cell>
          <cell r="F8655">
            <v>1294</v>
          </cell>
        </row>
        <row r="8656">
          <cell r="A8656">
            <v>14087</v>
          </cell>
          <cell r="B8656">
            <v>45240</v>
          </cell>
          <cell r="F8656">
            <v>1294</v>
          </cell>
        </row>
        <row r="8657">
          <cell r="A8657">
            <v>14088</v>
          </cell>
          <cell r="B8657">
            <v>45240</v>
          </cell>
          <cell r="F8657">
            <v>1294</v>
          </cell>
        </row>
        <row r="8658">
          <cell r="A8658">
            <v>14089</v>
          </cell>
          <cell r="B8658">
            <v>45240</v>
          </cell>
          <cell r="F8658">
            <v>1294</v>
          </cell>
        </row>
        <row r="8659">
          <cell r="A8659">
            <v>14090</v>
          </cell>
          <cell r="B8659">
            <v>45240</v>
          </cell>
          <cell r="F8659">
            <v>1294</v>
          </cell>
        </row>
        <row r="8660">
          <cell r="A8660">
            <v>14091</v>
          </cell>
          <cell r="B8660">
            <v>45240</v>
          </cell>
          <cell r="F8660">
            <v>1294</v>
          </cell>
        </row>
        <row r="8661">
          <cell r="A8661">
            <v>14092</v>
          </cell>
          <cell r="B8661">
            <v>45240</v>
          </cell>
          <cell r="F8661">
            <v>1294</v>
          </cell>
        </row>
        <row r="8662">
          <cell r="A8662">
            <v>14093</v>
          </cell>
          <cell r="B8662">
            <v>45240</v>
          </cell>
          <cell r="F8662">
            <v>1294</v>
          </cell>
        </row>
        <row r="8663">
          <cell r="A8663">
            <v>14094</v>
          </cell>
          <cell r="B8663">
            <v>45240</v>
          </cell>
          <cell r="F8663">
            <v>1294</v>
          </cell>
        </row>
        <row r="8664">
          <cell r="A8664">
            <v>14095</v>
          </cell>
          <cell r="B8664">
            <v>45240</v>
          </cell>
          <cell r="F8664">
            <v>1294</v>
          </cell>
        </row>
        <row r="8665">
          <cell r="A8665">
            <v>14096</v>
          </cell>
          <cell r="B8665">
            <v>45240</v>
          </cell>
          <cell r="F8665">
            <v>1294</v>
          </cell>
        </row>
        <row r="8666">
          <cell r="A8666">
            <v>14097</v>
          </cell>
          <cell r="B8666">
            <v>45240</v>
          </cell>
          <cell r="F8666">
            <v>1294</v>
          </cell>
        </row>
        <row r="8667">
          <cell r="A8667">
            <v>14098</v>
          </cell>
          <cell r="B8667">
            <v>45240</v>
          </cell>
          <cell r="F8667">
            <v>1294</v>
          </cell>
        </row>
        <row r="8668">
          <cell r="A8668">
            <v>14099</v>
          </cell>
          <cell r="B8668">
            <v>45240</v>
          </cell>
          <cell r="F8668">
            <v>1294</v>
          </cell>
        </row>
        <row r="8669">
          <cell r="A8669">
            <v>14100</v>
          </cell>
          <cell r="B8669">
            <v>45240</v>
          </cell>
          <cell r="F8669">
            <v>1294</v>
          </cell>
        </row>
        <row r="8670">
          <cell r="A8670">
            <v>14101</v>
          </cell>
          <cell r="B8670">
            <v>45240</v>
          </cell>
          <cell r="F8670">
            <v>1294</v>
          </cell>
        </row>
        <row r="8671">
          <cell r="A8671">
            <v>14102</v>
          </cell>
          <cell r="B8671">
            <v>45240</v>
          </cell>
          <cell r="F8671">
            <v>1294</v>
          </cell>
        </row>
        <row r="8672">
          <cell r="A8672">
            <v>14103</v>
          </cell>
          <cell r="B8672">
            <v>45240</v>
          </cell>
          <cell r="F8672">
            <v>1294</v>
          </cell>
        </row>
        <row r="8673">
          <cell r="A8673">
            <v>14104</v>
          </cell>
          <cell r="B8673">
            <v>45240</v>
          </cell>
          <cell r="F8673">
            <v>1294</v>
          </cell>
        </row>
        <row r="8674">
          <cell r="A8674">
            <v>14105</v>
          </cell>
          <cell r="B8674">
            <v>45240</v>
          </cell>
          <cell r="F8674">
            <v>1294</v>
          </cell>
        </row>
        <row r="8675">
          <cell r="A8675">
            <v>14106</v>
          </cell>
          <cell r="B8675">
            <v>45240</v>
          </cell>
          <cell r="F8675">
            <v>1294</v>
          </cell>
        </row>
        <row r="8676">
          <cell r="A8676">
            <v>14107</v>
          </cell>
          <cell r="B8676">
            <v>45240</v>
          </cell>
          <cell r="F8676">
            <v>1294</v>
          </cell>
        </row>
        <row r="8677">
          <cell r="A8677">
            <v>14108</v>
          </cell>
          <cell r="B8677">
            <v>45240</v>
          </cell>
          <cell r="F8677">
            <v>1294</v>
          </cell>
        </row>
        <row r="8678">
          <cell r="A8678">
            <v>14109</v>
          </cell>
          <cell r="B8678">
            <v>45240</v>
          </cell>
          <cell r="F8678">
            <v>1294</v>
          </cell>
        </row>
        <row r="8679">
          <cell r="A8679">
            <v>14110</v>
          </cell>
          <cell r="B8679">
            <v>45240</v>
          </cell>
          <cell r="F8679">
            <v>1294</v>
          </cell>
        </row>
        <row r="8680">
          <cell r="A8680">
            <v>14111</v>
          </cell>
          <cell r="B8680">
            <v>45240</v>
          </cell>
          <cell r="F8680">
            <v>1294</v>
          </cell>
        </row>
        <row r="8681">
          <cell r="A8681">
            <v>14112</v>
          </cell>
          <cell r="B8681">
            <v>45240</v>
          </cell>
          <cell r="F8681">
            <v>1294</v>
          </cell>
        </row>
        <row r="8682">
          <cell r="A8682">
            <v>14113</v>
          </cell>
          <cell r="B8682">
            <v>45240</v>
          </cell>
          <cell r="F8682">
            <v>1294</v>
          </cell>
        </row>
        <row r="8683">
          <cell r="A8683">
            <v>14114</v>
          </cell>
          <cell r="B8683">
            <v>45240</v>
          </cell>
          <cell r="F8683">
            <v>1294</v>
          </cell>
        </row>
        <row r="8684">
          <cell r="A8684">
            <v>14115</v>
          </cell>
          <cell r="B8684">
            <v>45240</v>
          </cell>
          <cell r="F8684">
            <v>1294</v>
          </cell>
        </row>
        <row r="8685">
          <cell r="A8685">
            <v>14116</v>
          </cell>
          <cell r="B8685">
            <v>45240</v>
          </cell>
          <cell r="F8685">
            <v>1294</v>
          </cell>
        </row>
        <row r="8686">
          <cell r="A8686">
            <v>14117</v>
          </cell>
          <cell r="B8686">
            <v>45240</v>
          </cell>
          <cell r="F8686">
            <v>1294</v>
          </cell>
        </row>
        <row r="8687">
          <cell r="A8687">
            <v>14118</v>
          </cell>
          <cell r="B8687">
            <v>45240</v>
          </cell>
          <cell r="F8687">
            <v>1294</v>
          </cell>
        </row>
        <row r="8688">
          <cell r="A8688">
            <v>14119</v>
          </cell>
          <cell r="B8688">
            <v>45240</v>
          </cell>
          <cell r="F8688">
            <v>1294</v>
          </cell>
        </row>
        <row r="8689">
          <cell r="A8689">
            <v>14120</v>
          </cell>
          <cell r="B8689">
            <v>45240</v>
          </cell>
          <cell r="F8689">
            <v>1294</v>
          </cell>
        </row>
        <row r="8690">
          <cell r="A8690">
            <v>14121</v>
          </cell>
          <cell r="B8690">
            <v>45240</v>
          </cell>
          <cell r="F8690">
            <v>1294</v>
          </cell>
        </row>
        <row r="8691">
          <cell r="A8691">
            <v>14122</v>
          </cell>
          <cell r="B8691">
            <v>45240</v>
          </cell>
          <cell r="F8691">
            <v>1294</v>
          </cell>
        </row>
        <row r="8692">
          <cell r="A8692">
            <v>14123</v>
          </cell>
          <cell r="B8692">
            <v>45240</v>
          </cell>
          <cell r="F8692">
            <v>1294</v>
          </cell>
        </row>
        <row r="8693">
          <cell r="A8693">
            <v>14124</v>
          </cell>
          <cell r="B8693">
            <v>45240</v>
          </cell>
          <cell r="F8693">
            <v>1294</v>
          </cell>
        </row>
        <row r="8694">
          <cell r="A8694">
            <v>14125</v>
          </cell>
          <cell r="B8694">
            <v>45240</v>
          </cell>
          <cell r="F8694">
            <v>1294</v>
          </cell>
        </row>
        <row r="8695">
          <cell r="A8695">
            <v>14126</v>
          </cell>
          <cell r="B8695">
            <v>45240</v>
          </cell>
          <cell r="F8695">
            <v>1294</v>
          </cell>
        </row>
        <row r="8696">
          <cell r="A8696">
            <v>14127</v>
          </cell>
          <cell r="B8696">
            <v>45240</v>
          </cell>
          <cell r="F8696">
            <v>1294</v>
          </cell>
        </row>
        <row r="8697">
          <cell r="A8697">
            <v>14128</v>
          </cell>
          <cell r="B8697">
            <v>45240</v>
          </cell>
          <cell r="F8697">
            <v>1294</v>
          </cell>
        </row>
        <row r="8698">
          <cell r="A8698">
            <v>14129</v>
          </cell>
          <cell r="B8698">
            <v>45240</v>
          </cell>
          <cell r="F8698">
            <v>1294</v>
          </cell>
        </row>
        <row r="8699">
          <cell r="A8699">
            <v>14130</v>
          </cell>
          <cell r="B8699">
            <v>45240</v>
          </cell>
          <cell r="F8699">
            <v>1294</v>
          </cell>
        </row>
        <row r="8700">
          <cell r="A8700">
            <v>14131</v>
          </cell>
          <cell r="B8700">
            <v>45240</v>
          </cell>
          <cell r="F8700">
            <v>1294</v>
          </cell>
        </row>
        <row r="8701">
          <cell r="A8701">
            <v>14132</v>
          </cell>
          <cell r="B8701">
            <v>45240</v>
          </cell>
          <cell r="F8701">
            <v>1294</v>
          </cell>
        </row>
        <row r="8702">
          <cell r="A8702">
            <v>14133</v>
          </cell>
          <cell r="B8702">
            <v>45240</v>
          </cell>
          <cell r="F8702">
            <v>1294</v>
          </cell>
        </row>
        <row r="8703">
          <cell r="A8703">
            <v>14134</v>
          </cell>
          <cell r="B8703">
            <v>45240</v>
          </cell>
          <cell r="F8703">
            <v>1294</v>
          </cell>
        </row>
        <row r="8704">
          <cell r="A8704">
            <v>14135</v>
          </cell>
          <cell r="B8704">
            <v>45240</v>
          </cell>
          <cell r="F8704">
            <v>1294</v>
          </cell>
        </row>
        <row r="8705">
          <cell r="A8705">
            <v>14136</v>
          </cell>
          <cell r="B8705">
            <v>45240</v>
          </cell>
          <cell r="F8705">
            <v>1294</v>
          </cell>
        </row>
        <row r="8706">
          <cell r="A8706">
            <v>14137</v>
          </cell>
          <cell r="B8706">
            <v>45240</v>
          </cell>
          <cell r="F8706">
            <v>1294</v>
          </cell>
        </row>
        <row r="8707">
          <cell r="A8707">
            <v>14138</v>
          </cell>
          <cell r="B8707">
            <v>45240</v>
          </cell>
          <cell r="F8707">
            <v>1294</v>
          </cell>
        </row>
        <row r="8708">
          <cell r="A8708">
            <v>14139</v>
          </cell>
          <cell r="B8708">
            <v>45240</v>
          </cell>
          <cell r="F8708">
            <v>1294</v>
          </cell>
        </row>
        <row r="8709">
          <cell r="A8709">
            <v>14140</v>
          </cell>
          <cell r="B8709">
            <v>45240</v>
          </cell>
          <cell r="F8709">
            <v>1294</v>
          </cell>
        </row>
        <row r="8710">
          <cell r="A8710">
            <v>14141</v>
          </cell>
          <cell r="B8710">
            <v>45240</v>
          </cell>
          <cell r="F8710">
            <v>1294</v>
          </cell>
        </row>
        <row r="8711">
          <cell r="A8711">
            <v>14142</v>
          </cell>
          <cell r="B8711">
            <v>45240</v>
          </cell>
          <cell r="F8711">
            <v>1294</v>
          </cell>
        </row>
        <row r="8712">
          <cell r="A8712">
            <v>14143</v>
          </cell>
          <cell r="B8712">
            <v>45240</v>
          </cell>
          <cell r="F8712">
            <v>1294</v>
          </cell>
        </row>
        <row r="8713">
          <cell r="A8713">
            <v>14144</v>
          </cell>
          <cell r="B8713">
            <v>45240</v>
          </cell>
          <cell r="F8713">
            <v>1294</v>
          </cell>
        </row>
        <row r="8714">
          <cell r="A8714">
            <v>14145</v>
          </cell>
          <cell r="B8714">
            <v>45240</v>
          </cell>
          <cell r="F8714">
            <v>1294</v>
          </cell>
        </row>
        <row r="8715">
          <cell r="A8715">
            <v>14146</v>
          </cell>
          <cell r="B8715">
            <v>45240</v>
          </cell>
          <cell r="F8715">
            <v>1294</v>
          </cell>
        </row>
        <row r="8716">
          <cell r="A8716">
            <v>14147</v>
          </cell>
          <cell r="B8716">
            <v>45240</v>
          </cell>
          <cell r="F8716">
            <v>1294</v>
          </cell>
        </row>
        <row r="8717">
          <cell r="A8717">
            <v>14148</v>
          </cell>
          <cell r="B8717">
            <v>45240</v>
          </cell>
          <cell r="F8717">
            <v>1294</v>
          </cell>
        </row>
        <row r="8718">
          <cell r="A8718">
            <v>14149</v>
          </cell>
          <cell r="B8718">
            <v>45240</v>
          </cell>
          <cell r="F8718">
            <v>1294</v>
          </cell>
        </row>
        <row r="8719">
          <cell r="A8719">
            <v>14150</v>
          </cell>
          <cell r="B8719">
            <v>45240</v>
          </cell>
          <cell r="F8719">
            <v>1294</v>
          </cell>
        </row>
        <row r="8720">
          <cell r="A8720">
            <v>14151</v>
          </cell>
          <cell r="B8720">
            <v>45240</v>
          </cell>
          <cell r="F8720">
            <v>1294</v>
          </cell>
        </row>
        <row r="8721">
          <cell r="A8721">
            <v>14152</v>
          </cell>
          <cell r="B8721">
            <v>45240</v>
          </cell>
          <cell r="F8721">
            <v>1294</v>
          </cell>
        </row>
        <row r="8722">
          <cell r="A8722">
            <v>14153</v>
          </cell>
          <cell r="B8722">
            <v>45240</v>
          </cell>
          <cell r="F8722">
            <v>1294</v>
          </cell>
        </row>
        <row r="8723">
          <cell r="A8723">
            <v>14154</v>
          </cell>
          <cell r="B8723">
            <v>45240</v>
          </cell>
          <cell r="F8723">
            <v>1294</v>
          </cell>
        </row>
        <row r="8724">
          <cell r="A8724">
            <v>14155</v>
          </cell>
          <cell r="B8724">
            <v>45240</v>
          </cell>
          <cell r="F8724">
            <v>1294</v>
          </cell>
        </row>
        <row r="8725">
          <cell r="A8725">
            <v>14156</v>
          </cell>
          <cell r="B8725">
            <v>45240</v>
          </cell>
          <cell r="F8725">
            <v>1294</v>
          </cell>
        </row>
        <row r="8726">
          <cell r="A8726">
            <v>14157</v>
          </cell>
          <cell r="B8726">
            <v>45240</v>
          </cell>
          <cell r="F8726">
            <v>1294</v>
          </cell>
        </row>
        <row r="8727">
          <cell r="A8727">
            <v>14158</v>
          </cell>
          <cell r="B8727">
            <v>45240</v>
          </cell>
          <cell r="F8727">
            <v>1294</v>
          </cell>
        </row>
        <row r="8728">
          <cell r="A8728">
            <v>14159</v>
          </cell>
          <cell r="B8728">
            <v>45240</v>
          </cell>
          <cell r="F8728">
            <v>1294</v>
          </cell>
        </row>
        <row r="8729">
          <cell r="A8729">
            <v>14160</v>
          </cell>
          <cell r="B8729">
            <v>45240</v>
          </cell>
          <cell r="F8729">
            <v>1294</v>
          </cell>
        </row>
        <row r="8730">
          <cell r="A8730">
            <v>14161</v>
          </cell>
          <cell r="B8730">
            <v>45240</v>
          </cell>
          <cell r="F8730">
            <v>1294</v>
          </cell>
        </row>
        <row r="8731">
          <cell r="A8731">
            <v>14162</v>
          </cell>
          <cell r="B8731">
            <v>45240</v>
          </cell>
          <cell r="F8731">
            <v>1294</v>
          </cell>
        </row>
        <row r="8732">
          <cell r="A8732">
            <v>14163</v>
          </cell>
          <cell r="B8732">
            <v>45240</v>
          </cell>
          <cell r="F8732">
            <v>1294</v>
          </cell>
        </row>
        <row r="8733">
          <cell r="A8733">
            <v>14164</v>
          </cell>
          <cell r="B8733">
            <v>45240</v>
          </cell>
          <cell r="F8733">
            <v>1294</v>
          </cell>
        </row>
        <row r="8734">
          <cell r="A8734">
            <v>14165</v>
          </cell>
          <cell r="B8734">
            <v>45240</v>
          </cell>
          <cell r="F8734">
            <v>1294</v>
          </cell>
        </row>
        <row r="8735">
          <cell r="A8735">
            <v>14166</v>
          </cell>
          <cell r="B8735">
            <v>45240</v>
          </cell>
          <cell r="F8735">
            <v>1294</v>
          </cell>
        </row>
        <row r="8736">
          <cell r="A8736">
            <v>14167</v>
          </cell>
          <cell r="B8736">
            <v>45240</v>
          </cell>
          <cell r="F8736">
            <v>1294</v>
          </cell>
        </row>
        <row r="8737">
          <cell r="A8737">
            <v>14168</v>
          </cell>
          <cell r="B8737">
            <v>45240</v>
          </cell>
          <cell r="F8737">
            <v>1294</v>
          </cell>
        </row>
        <row r="8738">
          <cell r="A8738">
            <v>14169</v>
          </cell>
          <cell r="B8738">
            <v>45240</v>
          </cell>
          <cell r="F8738">
            <v>1294</v>
          </cell>
        </row>
        <row r="8739">
          <cell r="A8739">
            <v>14170</v>
          </cell>
          <cell r="B8739">
            <v>45240</v>
          </cell>
          <cell r="F8739">
            <v>1294</v>
          </cell>
        </row>
        <row r="8740">
          <cell r="A8740">
            <v>14171</v>
          </cell>
          <cell r="B8740">
            <v>45240</v>
          </cell>
          <cell r="F8740">
            <v>1294</v>
          </cell>
        </row>
        <row r="8741">
          <cell r="A8741">
            <v>14172</v>
          </cell>
          <cell r="B8741">
            <v>45240</v>
          </cell>
          <cell r="F8741">
            <v>1294</v>
          </cell>
        </row>
        <row r="8742">
          <cell r="A8742">
            <v>14173</v>
          </cell>
          <cell r="B8742">
            <v>45240</v>
          </cell>
          <cell r="F8742">
            <v>1294</v>
          </cell>
        </row>
        <row r="8743">
          <cell r="A8743">
            <v>14174</v>
          </cell>
          <cell r="B8743">
            <v>45240</v>
          </cell>
          <cell r="F8743">
            <v>1294</v>
          </cell>
        </row>
        <row r="8744">
          <cell r="A8744">
            <v>14175</v>
          </cell>
          <cell r="B8744">
            <v>45240</v>
          </cell>
          <cell r="F8744">
            <v>1294</v>
          </cell>
        </row>
        <row r="8745">
          <cell r="A8745">
            <v>14176</v>
          </cell>
          <cell r="B8745">
            <v>45240</v>
          </cell>
          <cell r="F8745">
            <v>1294</v>
          </cell>
        </row>
        <row r="8746">
          <cell r="A8746">
            <v>14177</v>
          </cell>
          <cell r="B8746">
            <v>45240</v>
          </cell>
          <cell r="F8746">
            <v>1294</v>
          </cell>
        </row>
        <row r="8747">
          <cell r="A8747">
            <v>14178</v>
          </cell>
          <cell r="B8747">
            <v>45240</v>
          </cell>
          <cell r="F8747">
            <v>1294</v>
          </cell>
        </row>
        <row r="8748">
          <cell r="A8748">
            <v>14179</v>
          </cell>
          <cell r="B8748">
            <v>45240</v>
          </cell>
          <cell r="F8748">
            <v>1294</v>
          </cell>
        </row>
        <row r="8749">
          <cell r="A8749">
            <v>14180</v>
          </cell>
          <cell r="B8749">
            <v>45240</v>
          </cell>
          <cell r="F8749">
            <v>1294</v>
          </cell>
        </row>
        <row r="8750">
          <cell r="A8750">
            <v>14181</v>
          </cell>
          <cell r="B8750">
            <v>45240</v>
          </cell>
          <cell r="F8750">
            <v>1294</v>
          </cell>
        </row>
        <row r="8751">
          <cell r="A8751">
            <v>14182</v>
          </cell>
          <cell r="B8751">
            <v>45240</v>
          </cell>
          <cell r="F8751">
            <v>1294</v>
          </cell>
        </row>
        <row r="8752">
          <cell r="A8752">
            <v>14183</v>
          </cell>
          <cell r="B8752">
            <v>45240</v>
          </cell>
          <cell r="F8752">
            <v>1294</v>
          </cell>
        </row>
        <row r="8753">
          <cell r="A8753">
            <v>14184</v>
          </cell>
          <cell r="B8753">
            <v>45240</v>
          </cell>
          <cell r="F8753">
            <v>1294</v>
          </cell>
        </row>
        <row r="8754">
          <cell r="A8754">
            <v>14185</v>
          </cell>
          <cell r="B8754">
            <v>45240</v>
          </cell>
          <cell r="F8754">
            <v>1294</v>
          </cell>
        </row>
        <row r="8755">
          <cell r="A8755">
            <v>14186</v>
          </cell>
          <cell r="B8755">
            <v>45240</v>
          </cell>
          <cell r="F8755">
            <v>1294</v>
          </cell>
        </row>
        <row r="8756">
          <cell r="A8756">
            <v>14187</v>
          </cell>
          <cell r="B8756">
            <v>45240</v>
          </cell>
          <cell r="F8756">
            <v>1294</v>
          </cell>
        </row>
        <row r="8757">
          <cell r="A8757">
            <v>14188</v>
          </cell>
          <cell r="B8757">
            <v>45240</v>
          </cell>
          <cell r="F8757">
            <v>1294</v>
          </cell>
        </row>
        <row r="8758">
          <cell r="A8758">
            <v>14189</v>
          </cell>
          <cell r="B8758">
            <v>45240</v>
          </cell>
          <cell r="F8758">
            <v>1294</v>
          </cell>
        </row>
        <row r="8759">
          <cell r="A8759">
            <v>14190</v>
          </cell>
          <cell r="B8759">
            <v>45240</v>
          </cell>
          <cell r="F8759">
            <v>1294</v>
          </cell>
        </row>
        <row r="8760">
          <cell r="A8760">
            <v>14191</v>
          </cell>
          <cell r="B8760">
            <v>45240</v>
          </cell>
          <cell r="F8760">
            <v>1294</v>
          </cell>
        </row>
        <row r="8761">
          <cell r="A8761">
            <v>14192</v>
          </cell>
          <cell r="B8761">
            <v>45240</v>
          </cell>
          <cell r="F8761">
            <v>1294</v>
          </cell>
        </row>
        <row r="8762">
          <cell r="A8762">
            <v>14193</v>
          </cell>
          <cell r="B8762">
            <v>45240</v>
          </cell>
          <cell r="F8762">
            <v>1294</v>
          </cell>
        </row>
        <row r="8763">
          <cell r="A8763">
            <v>14194</v>
          </cell>
          <cell r="B8763">
            <v>45240</v>
          </cell>
          <cell r="F8763">
            <v>1294</v>
          </cell>
        </row>
        <row r="8764">
          <cell r="A8764">
            <v>14195</v>
          </cell>
          <cell r="B8764">
            <v>45240</v>
          </cell>
          <cell r="F8764">
            <v>1294</v>
          </cell>
        </row>
        <row r="8765">
          <cell r="A8765">
            <v>14196</v>
          </cell>
          <cell r="B8765">
            <v>45240</v>
          </cell>
          <cell r="F8765">
            <v>1294</v>
          </cell>
        </row>
        <row r="8766">
          <cell r="A8766">
            <v>14197</v>
          </cell>
          <cell r="B8766">
            <v>45240</v>
          </cell>
          <cell r="F8766">
            <v>1294</v>
          </cell>
        </row>
        <row r="8767">
          <cell r="A8767">
            <v>14198</v>
          </cell>
          <cell r="B8767">
            <v>45240</v>
          </cell>
          <cell r="F8767">
            <v>1294</v>
          </cell>
        </row>
        <row r="8768">
          <cell r="A8768">
            <v>14199</v>
          </cell>
          <cell r="B8768">
            <v>45240</v>
          </cell>
          <cell r="F8768">
            <v>1294</v>
          </cell>
        </row>
        <row r="8769">
          <cell r="A8769">
            <v>14200</v>
          </cell>
          <cell r="B8769">
            <v>45240</v>
          </cell>
          <cell r="F8769">
            <v>1294</v>
          </cell>
        </row>
        <row r="8770">
          <cell r="A8770">
            <v>14201</v>
          </cell>
          <cell r="B8770">
            <v>45240</v>
          </cell>
          <cell r="F8770">
            <v>1294</v>
          </cell>
        </row>
        <row r="8771">
          <cell r="A8771">
            <v>14202</v>
          </cell>
          <cell r="B8771">
            <v>45240</v>
          </cell>
          <cell r="F8771">
            <v>1294</v>
          </cell>
        </row>
        <row r="8772">
          <cell r="A8772">
            <v>14203</v>
          </cell>
          <cell r="B8772">
            <v>45240</v>
          </cell>
          <cell r="F8772">
            <v>1294</v>
          </cell>
        </row>
        <row r="8773">
          <cell r="A8773">
            <v>14204</v>
          </cell>
          <cell r="B8773">
            <v>45240</v>
          </cell>
          <cell r="F8773">
            <v>1294</v>
          </cell>
        </row>
        <row r="8774">
          <cell r="A8774">
            <v>14205</v>
          </cell>
          <cell r="B8774">
            <v>45240</v>
          </cell>
          <cell r="F8774">
            <v>1294</v>
          </cell>
        </row>
        <row r="8775">
          <cell r="A8775">
            <v>14206</v>
          </cell>
          <cell r="B8775">
            <v>45240</v>
          </cell>
          <cell r="F8775">
            <v>1294</v>
          </cell>
        </row>
        <row r="8776">
          <cell r="A8776">
            <v>14207</v>
          </cell>
          <cell r="B8776">
            <v>45240</v>
          </cell>
          <cell r="F8776">
            <v>1294</v>
          </cell>
        </row>
        <row r="8777">
          <cell r="A8777">
            <v>14208</v>
          </cell>
          <cell r="B8777">
            <v>45240</v>
          </cell>
          <cell r="F8777">
            <v>1294</v>
          </cell>
        </row>
        <row r="8778">
          <cell r="A8778">
            <v>14209</v>
          </cell>
          <cell r="B8778">
            <v>45240</v>
          </cell>
          <cell r="F8778">
            <v>1294</v>
          </cell>
        </row>
        <row r="8779">
          <cell r="A8779">
            <v>14210</v>
          </cell>
          <cell r="B8779">
            <v>45240</v>
          </cell>
          <cell r="F8779">
            <v>1294</v>
          </cell>
        </row>
        <row r="8780">
          <cell r="A8780">
            <v>14211</v>
          </cell>
          <cell r="B8780">
            <v>45240</v>
          </cell>
          <cell r="F8780">
            <v>1294</v>
          </cell>
        </row>
        <row r="8781">
          <cell r="A8781">
            <v>14212</v>
          </cell>
          <cell r="B8781">
            <v>45240</v>
          </cell>
          <cell r="F8781">
            <v>1294</v>
          </cell>
        </row>
        <row r="8782">
          <cell r="A8782">
            <v>14213</v>
          </cell>
          <cell r="B8782">
            <v>45240</v>
          </cell>
          <cell r="F8782">
            <v>1294</v>
          </cell>
        </row>
        <row r="8783">
          <cell r="A8783">
            <v>14214</v>
          </cell>
          <cell r="B8783">
            <v>45240</v>
          </cell>
          <cell r="F8783">
            <v>1294</v>
          </cell>
        </row>
        <row r="8784">
          <cell r="A8784">
            <v>14215</v>
          </cell>
          <cell r="B8784">
            <v>45240</v>
          </cell>
          <cell r="F8784">
            <v>1294</v>
          </cell>
        </row>
        <row r="8785">
          <cell r="A8785">
            <v>14216</v>
          </cell>
          <cell r="B8785">
            <v>45240</v>
          </cell>
          <cell r="F8785">
            <v>1294</v>
          </cell>
        </row>
        <row r="8786">
          <cell r="A8786">
            <v>14217</v>
          </cell>
          <cell r="B8786">
            <v>45240</v>
          </cell>
          <cell r="F8786">
            <v>1294</v>
          </cell>
        </row>
        <row r="8787">
          <cell r="A8787">
            <v>14218</v>
          </cell>
          <cell r="B8787">
            <v>45240</v>
          </cell>
          <cell r="F8787">
            <v>1294</v>
          </cell>
        </row>
        <row r="8788">
          <cell r="A8788">
            <v>14219</v>
          </cell>
          <cell r="B8788">
            <v>45240</v>
          </cell>
          <cell r="F8788">
            <v>1294</v>
          </cell>
        </row>
        <row r="8789">
          <cell r="A8789">
            <v>14220</v>
          </cell>
          <cell r="B8789">
            <v>45240</v>
          </cell>
          <cell r="F8789">
            <v>1294</v>
          </cell>
        </row>
        <row r="8790">
          <cell r="A8790">
            <v>14221</v>
          </cell>
          <cell r="B8790">
            <v>45240</v>
          </cell>
          <cell r="F8790">
            <v>1294</v>
          </cell>
        </row>
        <row r="8791">
          <cell r="A8791">
            <v>14222</v>
          </cell>
          <cell r="B8791">
            <v>45240</v>
          </cell>
          <cell r="F8791">
            <v>1294</v>
          </cell>
        </row>
        <row r="8792">
          <cell r="A8792">
            <v>14223</v>
          </cell>
          <cell r="B8792">
            <v>45240</v>
          </cell>
          <cell r="F8792">
            <v>1294</v>
          </cell>
        </row>
        <row r="8793">
          <cell r="A8793">
            <v>14224</v>
          </cell>
          <cell r="B8793">
            <v>45240</v>
          </cell>
          <cell r="F8793">
            <v>1294</v>
          </cell>
        </row>
        <row r="8794">
          <cell r="A8794">
            <v>14225</v>
          </cell>
          <cell r="B8794">
            <v>45240</v>
          </cell>
          <cell r="F8794">
            <v>1294</v>
          </cell>
        </row>
        <row r="8795">
          <cell r="A8795">
            <v>14226</v>
          </cell>
          <cell r="B8795">
            <v>45240</v>
          </cell>
          <cell r="F8795">
            <v>1294</v>
          </cell>
        </row>
        <row r="8796">
          <cell r="A8796">
            <v>14227</v>
          </cell>
          <cell r="B8796">
            <v>45240</v>
          </cell>
          <cell r="F8796">
            <v>1294</v>
          </cell>
        </row>
        <row r="8797">
          <cell r="A8797">
            <v>14228</v>
          </cell>
          <cell r="B8797">
            <v>45240</v>
          </cell>
          <cell r="F8797">
            <v>1294</v>
          </cell>
        </row>
        <row r="8798">
          <cell r="A8798">
            <v>14229</v>
          </cell>
          <cell r="B8798">
            <v>45240</v>
          </cell>
          <cell r="F8798">
            <v>1294</v>
          </cell>
        </row>
        <row r="8799">
          <cell r="A8799">
            <v>14230</v>
          </cell>
          <cell r="B8799">
            <v>45240</v>
          </cell>
          <cell r="F8799">
            <v>1294</v>
          </cell>
        </row>
        <row r="8800">
          <cell r="A8800">
            <v>14231</v>
          </cell>
          <cell r="B8800">
            <v>45240</v>
          </cell>
          <cell r="F8800">
            <v>1294</v>
          </cell>
        </row>
        <row r="8801">
          <cell r="A8801">
            <v>14232</v>
          </cell>
          <cell r="B8801">
            <v>45240</v>
          </cell>
          <cell r="F8801">
            <v>1294</v>
          </cell>
        </row>
        <row r="8802">
          <cell r="A8802">
            <v>14233</v>
          </cell>
          <cell r="B8802">
            <v>45240</v>
          </cell>
          <cell r="F8802">
            <v>1294</v>
          </cell>
        </row>
        <row r="8803">
          <cell r="A8803">
            <v>14234</v>
          </cell>
          <cell r="B8803">
            <v>45240</v>
          </cell>
          <cell r="F8803">
            <v>1294</v>
          </cell>
        </row>
        <row r="8804">
          <cell r="A8804">
            <v>14235</v>
          </cell>
          <cell r="B8804">
            <v>45240</v>
          </cell>
          <cell r="F8804">
            <v>1294</v>
          </cell>
        </row>
        <row r="8805">
          <cell r="A8805">
            <v>14236</v>
          </cell>
          <cell r="B8805">
            <v>45240</v>
          </cell>
          <cell r="F8805">
            <v>1294</v>
          </cell>
        </row>
        <row r="8806">
          <cell r="A8806">
            <v>14237</v>
          </cell>
          <cell r="B8806">
            <v>45240</v>
          </cell>
          <cell r="F8806">
            <v>1294</v>
          </cell>
        </row>
        <row r="8807">
          <cell r="A8807">
            <v>14238</v>
          </cell>
          <cell r="B8807">
            <v>45240</v>
          </cell>
          <cell r="F8807">
            <v>1294</v>
          </cell>
        </row>
        <row r="8808">
          <cell r="A8808">
            <v>14239</v>
          </cell>
          <cell r="B8808">
            <v>45240</v>
          </cell>
          <cell r="F8808">
            <v>1294</v>
          </cell>
        </row>
        <row r="8809">
          <cell r="A8809">
            <v>14240</v>
          </cell>
          <cell r="B8809">
            <v>45240</v>
          </cell>
          <cell r="F8809">
            <v>1294</v>
          </cell>
        </row>
        <row r="8810">
          <cell r="A8810">
            <v>14241</v>
          </cell>
          <cell r="B8810">
            <v>45240</v>
          </cell>
          <cell r="F8810">
            <v>1294</v>
          </cell>
        </row>
        <row r="8811">
          <cell r="A8811">
            <v>14242</v>
          </cell>
          <cell r="B8811">
            <v>45240</v>
          </cell>
          <cell r="F8811">
            <v>1294</v>
          </cell>
        </row>
        <row r="8812">
          <cell r="A8812">
            <v>14243</v>
          </cell>
          <cell r="B8812">
            <v>45240</v>
          </cell>
          <cell r="F8812">
            <v>1294</v>
          </cell>
        </row>
        <row r="8813">
          <cell r="A8813">
            <v>14244</v>
          </cell>
          <cell r="B8813">
            <v>45240</v>
          </cell>
          <cell r="F8813">
            <v>1294</v>
          </cell>
        </row>
        <row r="8814">
          <cell r="A8814">
            <v>14245</v>
          </cell>
          <cell r="B8814">
            <v>45240</v>
          </cell>
          <cell r="F8814">
            <v>1294</v>
          </cell>
        </row>
        <row r="8815">
          <cell r="A8815">
            <v>14246</v>
          </cell>
          <cell r="B8815">
            <v>45240</v>
          </cell>
          <cell r="F8815">
            <v>1294</v>
          </cell>
        </row>
        <row r="8816">
          <cell r="A8816">
            <v>14247</v>
          </cell>
          <cell r="B8816">
            <v>45240</v>
          </cell>
          <cell r="F8816">
            <v>1294</v>
          </cell>
        </row>
        <row r="8817">
          <cell r="A8817">
            <v>14248</v>
          </cell>
          <cell r="B8817">
            <v>45240</v>
          </cell>
          <cell r="F8817">
            <v>1294</v>
          </cell>
        </row>
        <row r="8818">
          <cell r="A8818">
            <v>14249</v>
          </cell>
          <cell r="B8818">
            <v>45240</v>
          </cell>
          <cell r="F8818">
            <v>1294</v>
          </cell>
        </row>
        <row r="8819">
          <cell r="A8819">
            <v>14250</v>
          </cell>
          <cell r="B8819">
            <v>45240</v>
          </cell>
          <cell r="F8819">
            <v>1294</v>
          </cell>
        </row>
        <row r="8820">
          <cell r="A8820">
            <v>14251</v>
          </cell>
          <cell r="B8820">
            <v>45240</v>
          </cell>
          <cell r="F8820">
            <v>1294</v>
          </cell>
        </row>
        <row r="8821">
          <cell r="A8821">
            <v>14252</v>
          </cell>
          <cell r="B8821">
            <v>45240</v>
          </cell>
          <cell r="F8821">
            <v>1294</v>
          </cell>
        </row>
        <row r="8822">
          <cell r="A8822">
            <v>14253</v>
          </cell>
          <cell r="B8822">
            <v>45240</v>
          </cell>
          <cell r="F8822">
            <v>1294</v>
          </cell>
        </row>
        <row r="8823">
          <cell r="A8823">
            <v>14254</v>
          </cell>
          <cell r="B8823">
            <v>45240</v>
          </cell>
          <cell r="F8823">
            <v>1294</v>
          </cell>
        </row>
        <row r="8824">
          <cell r="A8824">
            <v>14255</v>
          </cell>
          <cell r="B8824">
            <v>45240</v>
          </cell>
          <cell r="F8824">
            <v>1294</v>
          </cell>
        </row>
        <row r="8825">
          <cell r="A8825">
            <v>14256</v>
          </cell>
          <cell r="B8825">
            <v>45240</v>
          </cell>
          <cell r="F8825">
            <v>1294</v>
          </cell>
        </row>
        <row r="8826">
          <cell r="A8826">
            <v>14257</v>
          </cell>
          <cell r="B8826">
            <v>45240</v>
          </cell>
          <cell r="F8826">
            <v>1294</v>
          </cell>
        </row>
        <row r="8827">
          <cell r="A8827">
            <v>14258</v>
          </cell>
          <cell r="B8827">
            <v>45240</v>
          </cell>
          <cell r="F8827">
            <v>1294</v>
          </cell>
        </row>
        <row r="8828">
          <cell r="A8828">
            <v>14259</v>
          </cell>
          <cell r="B8828">
            <v>45240</v>
          </cell>
          <cell r="F8828">
            <v>1294</v>
          </cell>
        </row>
        <row r="8829">
          <cell r="A8829">
            <v>14260</v>
          </cell>
          <cell r="B8829">
            <v>45240</v>
          </cell>
          <cell r="F8829">
            <v>1294</v>
          </cell>
        </row>
        <row r="8830">
          <cell r="A8830">
            <v>14261</v>
          </cell>
          <cell r="B8830">
            <v>45240</v>
          </cell>
          <cell r="F8830">
            <v>1294</v>
          </cell>
        </row>
        <row r="8831">
          <cell r="A8831">
            <v>14262</v>
          </cell>
          <cell r="B8831">
            <v>45240</v>
          </cell>
          <cell r="F8831">
            <v>1294</v>
          </cell>
        </row>
        <row r="8832">
          <cell r="A8832">
            <v>14263</v>
          </cell>
          <cell r="B8832">
            <v>45240</v>
          </cell>
          <cell r="F8832">
            <v>1294</v>
          </cell>
        </row>
        <row r="8833">
          <cell r="A8833">
            <v>14264</v>
          </cell>
          <cell r="B8833">
            <v>45240</v>
          </cell>
          <cell r="F8833">
            <v>1294</v>
          </cell>
        </row>
        <row r="8834">
          <cell r="A8834">
            <v>14265</v>
          </cell>
          <cell r="B8834">
            <v>45240</v>
          </cell>
          <cell r="F8834">
            <v>1294</v>
          </cell>
        </row>
        <row r="8835">
          <cell r="A8835">
            <v>14266</v>
          </cell>
          <cell r="B8835">
            <v>45240</v>
          </cell>
          <cell r="F8835">
            <v>1294</v>
          </cell>
        </row>
        <row r="8836">
          <cell r="A8836">
            <v>14267</v>
          </cell>
          <cell r="B8836">
            <v>45240</v>
          </cell>
          <cell r="F8836">
            <v>1294</v>
          </cell>
        </row>
        <row r="8837">
          <cell r="A8837">
            <v>14268</v>
          </cell>
          <cell r="B8837">
            <v>45240</v>
          </cell>
          <cell r="F8837">
            <v>1294</v>
          </cell>
        </row>
        <row r="8838">
          <cell r="A8838">
            <v>14269</v>
          </cell>
          <cell r="B8838">
            <v>45240</v>
          </cell>
          <cell r="F8838">
            <v>1294</v>
          </cell>
        </row>
        <row r="8839">
          <cell r="A8839">
            <v>14270</v>
          </cell>
          <cell r="B8839">
            <v>45240</v>
          </cell>
          <cell r="F8839">
            <v>1294</v>
          </cell>
        </row>
        <row r="8840">
          <cell r="A8840">
            <v>14271</v>
          </cell>
          <cell r="B8840">
            <v>45240</v>
          </cell>
          <cell r="F8840">
            <v>1294</v>
          </cell>
        </row>
        <row r="8841">
          <cell r="A8841">
            <v>14272</v>
          </cell>
          <cell r="B8841">
            <v>45240</v>
          </cell>
          <cell r="F8841">
            <v>1294</v>
          </cell>
        </row>
        <row r="8842">
          <cell r="A8842">
            <v>14273</v>
          </cell>
          <cell r="B8842">
            <v>45240</v>
          </cell>
          <cell r="F8842">
            <v>1294</v>
          </cell>
        </row>
        <row r="8843">
          <cell r="A8843">
            <v>14274</v>
          </cell>
          <cell r="B8843">
            <v>45240</v>
          </cell>
          <cell r="F8843">
            <v>1294</v>
          </cell>
        </row>
        <row r="8844">
          <cell r="A8844">
            <v>14275</v>
          </cell>
          <cell r="B8844">
            <v>45240</v>
          </cell>
          <cell r="F8844">
            <v>1294</v>
          </cell>
        </row>
        <row r="8845">
          <cell r="A8845">
            <v>14276</v>
          </cell>
          <cell r="B8845">
            <v>45240</v>
          </cell>
          <cell r="F8845">
            <v>1294</v>
          </cell>
        </row>
        <row r="8846">
          <cell r="A8846">
            <v>14277</v>
          </cell>
          <cell r="B8846">
            <v>45240</v>
          </cell>
          <cell r="F8846">
            <v>1294</v>
          </cell>
        </row>
        <row r="8847">
          <cell r="A8847">
            <v>14278</v>
          </cell>
          <cell r="B8847">
            <v>45240</v>
          </cell>
          <cell r="F8847">
            <v>1294</v>
          </cell>
        </row>
        <row r="8848">
          <cell r="A8848">
            <v>14279</v>
          </cell>
          <cell r="B8848">
            <v>45240</v>
          </cell>
          <cell r="F8848">
            <v>1294</v>
          </cell>
        </row>
        <row r="8849">
          <cell r="A8849">
            <v>14280</v>
          </cell>
          <cell r="B8849">
            <v>45240</v>
          </cell>
          <cell r="F8849">
            <v>1294</v>
          </cell>
        </row>
        <row r="8850">
          <cell r="A8850">
            <v>14281</v>
          </cell>
          <cell r="B8850">
            <v>45240</v>
          </cell>
          <cell r="F8850">
            <v>1294</v>
          </cell>
        </row>
        <row r="8851">
          <cell r="A8851">
            <v>14282</v>
          </cell>
          <cell r="B8851">
            <v>45240</v>
          </cell>
          <cell r="F8851">
            <v>1294</v>
          </cell>
        </row>
        <row r="8852">
          <cell r="A8852">
            <v>14283</v>
          </cell>
          <cell r="B8852">
            <v>45240</v>
          </cell>
          <cell r="F8852">
            <v>1294</v>
          </cell>
        </row>
        <row r="8853">
          <cell r="A8853">
            <v>14284</v>
          </cell>
          <cell r="B8853">
            <v>45240</v>
          </cell>
          <cell r="F8853">
            <v>1294</v>
          </cell>
        </row>
        <row r="8854">
          <cell r="A8854">
            <v>14285</v>
          </cell>
          <cell r="B8854">
            <v>45240</v>
          </cell>
          <cell r="F8854">
            <v>1294</v>
          </cell>
        </row>
        <row r="8855">
          <cell r="A8855">
            <v>14286</v>
          </cell>
          <cell r="B8855">
            <v>45240</v>
          </cell>
          <cell r="F8855">
            <v>1294</v>
          </cell>
        </row>
        <row r="8856">
          <cell r="A8856">
            <v>14287</v>
          </cell>
          <cell r="B8856">
            <v>45240</v>
          </cell>
          <cell r="F8856">
            <v>1294</v>
          </cell>
        </row>
        <row r="8857">
          <cell r="A8857">
            <v>14288</v>
          </cell>
          <cell r="B8857">
            <v>45240</v>
          </cell>
          <cell r="F8857">
            <v>1294</v>
          </cell>
        </row>
        <row r="8858">
          <cell r="A8858">
            <v>14289</v>
          </cell>
          <cell r="B8858">
            <v>45240</v>
          </cell>
          <cell r="F8858">
            <v>1294</v>
          </cell>
        </row>
        <row r="8859">
          <cell r="A8859">
            <v>14290</v>
          </cell>
          <cell r="B8859">
            <v>45240</v>
          </cell>
          <cell r="F8859">
            <v>1294</v>
          </cell>
        </row>
        <row r="8860">
          <cell r="A8860">
            <v>14291</v>
          </cell>
          <cell r="B8860">
            <v>45240</v>
          </cell>
          <cell r="F8860">
            <v>1294</v>
          </cell>
        </row>
        <row r="8861">
          <cell r="A8861">
            <v>14292</v>
          </cell>
          <cell r="B8861">
            <v>45240</v>
          </cell>
          <cell r="F8861">
            <v>1294</v>
          </cell>
        </row>
        <row r="8862">
          <cell r="A8862">
            <v>14293</v>
          </cell>
          <cell r="B8862">
            <v>45240</v>
          </cell>
          <cell r="F8862">
            <v>1294</v>
          </cell>
        </row>
        <row r="8863">
          <cell r="A8863">
            <v>14294</v>
          </cell>
          <cell r="B8863">
            <v>45240</v>
          </cell>
          <cell r="F8863">
            <v>1294</v>
          </cell>
        </row>
        <row r="8864">
          <cell r="A8864">
            <v>14295</v>
          </cell>
          <cell r="B8864">
            <v>45240</v>
          </cell>
          <cell r="F8864">
            <v>1294</v>
          </cell>
        </row>
        <row r="8865">
          <cell r="A8865">
            <v>14296</v>
          </cell>
          <cell r="B8865">
            <v>45240</v>
          </cell>
          <cell r="F8865">
            <v>1294</v>
          </cell>
        </row>
        <row r="8866">
          <cell r="A8866">
            <v>14297</v>
          </cell>
          <cell r="B8866">
            <v>45240</v>
          </cell>
          <cell r="F8866">
            <v>1294</v>
          </cell>
        </row>
        <row r="8867">
          <cell r="A8867">
            <v>14298</v>
          </cell>
          <cell r="B8867">
            <v>45240</v>
          </cell>
          <cell r="F8867">
            <v>1294</v>
          </cell>
        </row>
        <row r="8868">
          <cell r="A8868">
            <v>14299</v>
          </cell>
          <cell r="B8868">
            <v>45240</v>
          </cell>
          <cell r="F8868">
            <v>1294</v>
          </cell>
        </row>
        <row r="8869">
          <cell r="A8869">
            <v>14300</v>
          </cell>
          <cell r="B8869">
            <v>45240</v>
          </cell>
          <cell r="F8869">
            <v>1294</v>
          </cell>
        </row>
        <row r="8870">
          <cell r="A8870">
            <v>14301</v>
          </cell>
          <cell r="B8870">
            <v>45240</v>
          </cell>
          <cell r="F8870">
            <v>1294</v>
          </cell>
        </row>
        <row r="8871">
          <cell r="A8871">
            <v>14302</v>
          </cell>
          <cell r="B8871">
            <v>45240</v>
          </cell>
          <cell r="F8871">
            <v>1294</v>
          </cell>
        </row>
        <row r="8872">
          <cell r="A8872">
            <v>14303</v>
          </cell>
          <cell r="B8872">
            <v>45240</v>
          </cell>
          <cell r="F8872">
            <v>1294</v>
          </cell>
        </row>
        <row r="8873">
          <cell r="A8873">
            <v>14304</v>
          </cell>
          <cell r="B8873">
            <v>45240</v>
          </cell>
          <cell r="F8873">
            <v>1294</v>
          </cell>
        </row>
        <row r="8874">
          <cell r="A8874">
            <v>14305</v>
          </cell>
          <cell r="B8874">
            <v>45240</v>
          </cell>
          <cell r="F8874">
            <v>1294</v>
          </cell>
        </row>
        <row r="8875">
          <cell r="A8875">
            <v>14306</v>
          </cell>
          <cell r="B8875">
            <v>45240</v>
          </cell>
          <cell r="F8875">
            <v>1294</v>
          </cell>
        </row>
        <row r="8876">
          <cell r="A8876">
            <v>14307</v>
          </cell>
          <cell r="B8876">
            <v>45240</v>
          </cell>
          <cell r="F8876">
            <v>1294</v>
          </cell>
        </row>
        <row r="8877">
          <cell r="A8877">
            <v>14308</v>
          </cell>
          <cell r="B8877">
            <v>45240</v>
          </cell>
          <cell r="F8877">
            <v>1294</v>
          </cell>
        </row>
        <row r="8878">
          <cell r="A8878">
            <v>14309</v>
          </cell>
          <cell r="B8878">
            <v>45240</v>
          </cell>
          <cell r="F8878">
            <v>1294</v>
          </cell>
        </row>
        <row r="8879">
          <cell r="A8879">
            <v>14310</v>
          </cell>
          <cell r="B8879">
            <v>45240</v>
          </cell>
          <cell r="F8879">
            <v>1294</v>
          </cell>
        </row>
        <row r="8880">
          <cell r="A8880">
            <v>14311</v>
          </cell>
          <cell r="B8880">
            <v>45240</v>
          </cell>
          <cell r="F8880">
            <v>1294</v>
          </cell>
        </row>
        <row r="8881">
          <cell r="A8881">
            <v>14312</v>
          </cell>
          <cell r="B8881">
            <v>45240</v>
          </cell>
          <cell r="F8881">
            <v>1294</v>
          </cell>
        </row>
        <row r="8882">
          <cell r="A8882">
            <v>14313</v>
          </cell>
          <cell r="B8882">
            <v>45240</v>
          </cell>
          <cell r="F8882">
            <v>1294</v>
          </cell>
        </row>
        <row r="8883">
          <cell r="A8883">
            <v>14314</v>
          </cell>
          <cell r="B8883">
            <v>45240</v>
          </cell>
          <cell r="F8883">
            <v>1294</v>
          </cell>
        </row>
        <row r="8884">
          <cell r="A8884">
            <v>14315</v>
          </cell>
          <cell r="B8884">
            <v>45240</v>
          </cell>
          <cell r="F8884">
            <v>1294</v>
          </cell>
        </row>
        <row r="8885">
          <cell r="A8885">
            <v>14316</v>
          </cell>
          <cell r="B8885">
            <v>45240</v>
          </cell>
          <cell r="F8885">
            <v>1294</v>
          </cell>
        </row>
        <row r="8886">
          <cell r="A8886">
            <v>14317</v>
          </cell>
          <cell r="B8886">
            <v>45240</v>
          </cell>
          <cell r="F8886">
            <v>1294</v>
          </cell>
        </row>
        <row r="8887">
          <cell r="A8887">
            <v>14318</v>
          </cell>
          <cell r="B8887">
            <v>45240</v>
          </cell>
          <cell r="F8887">
            <v>1294</v>
          </cell>
        </row>
        <row r="8888">
          <cell r="A8888">
            <v>14319</v>
          </cell>
          <cell r="B8888">
            <v>45240</v>
          </cell>
          <cell r="F8888">
            <v>1294</v>
          </cell>
        </row>
        <row r="8889">
          <cell r="A8889">
            <v>14320</v>
          </cell>
          <cell r="B8889">
            <v>45240</v>
          </cell>
          <cell r="F8889">
            <v>1294</v>
          </cell>
        </row>
        <row r="8890">
          <cell r="A8890">
            <v>14321</v>
          </cell>
          <cell r="B8890">
            <v>45240</v>
          </cell>
          <cell r="F8890">
            <v>1294</v>
          </cell>
        </row>
        <row r="8891">
          <cell r="A8891">
            <v>14322</v>
          </cell>
          <cell r="B8891">
            <v>45240</v>
          </cell>
          <cell r="F8891">
            <v>1294</v>
          </cell>
        </row>
        <row r="8892">
          <cell r="A8892">
            <v>14323</v>
          </cell>
          <cell r="B8892">
            <v>45240</v>
          </cell>
          <cell r="F8892">
            <v>1294</v>
          </cell>
        </row>
        <row r="8893">
          <cell r="A8893">
            <v>14324</v>
          </cell>
          <cell r="B8893">
            <v>45240</v>
          </cell>
          <cell r="F8893">
            <v>1294</v>
          </cell>
        </row>
        <row r="8894">
          <cell r="A8894">
            <v>14325</v>
          </cell>
          <cell r="B8894">
            <v>45240</v>
          </cell>
          <cell r="F8894">
            <v>1294</v>
          </cell>
        </row>
        <row r="8895">
          <cell r="A8895">
            <v>14326</v>
          </cell>
          <cell r="B8895">
            <v>45240</v>
          </cell>
          <cell r="F8895">
            <v>1294</v>
          </cell>
        </row>
        <row r="8896">
          <cell r="A8896">
            <v>14327</v>
          </cell>
          <cell r="B8896">
            <v>45240</v>
          </cell>
          <cell r="F8896">
            <v>1294</v>
          </cell>
        </row>
        <row r="8897">
          <cell r="A8897">
            <v>14328</v>
          </cell>
          <cell r="B8897">
            <v>45240</v>
          </cell>
          <cell r="F8897">
            <v>1294</v>
          </cell>
        </row>
        <row r="8898">
          <cell r="A8898">
            <v>14329</v>
          </cell>
          <cell r="B8898">
            <v>45240</v>
          </cell>
          <cell r="F8898">
            <v>1294</v>
          </cell>
        </row>
        <row r="8899">
          <cell r="A8899">
            <v>14330</v>
          </cell>
          <cell r="B8899">
            <v>45240</v>
          </cell>
          <cell r="F8899">
            <v>1294</v>
          </cell>
        </row>
        <row r="8900">
          <cell r="A8900">
            <v>14331</v>
          </cell>
          <cell r="B8900">
            <v>45240</v>
          </cell>
          <cell r="F8900">
            <v>1294</v>
          </cell>
        </row>
        <row r="8901">
          <cell r="A8901">
            <v>14332</v>
          </cell>
          <cell r="B8901">
            <v>45240</v>
          </cell>
          <cell r="F8901">
            <v>1294</v>
          </cell>
        </row>
        <row r="8902">
          <cell r="A8902">
            <v>14333</v>
          </cell>
          <cell r="B8902">
            <v>45240</v>
          </cell>
          <cell r="F8902">
            <v>1294</v>
          </cell>
        </row>
        <row r="8903">
          <cell r="A8903">
            <v>14334</v>
          </cell>
          <cell r="B8903">
            <v>45240</v>
          </cell>
          <cell r="F8903">
            <v>1294</v>
          </cell>
        </row>
        <row r="8904">
          <cell r="A8904">
            <v>14335</v>
          </cell>
          <cell r="B8904">
            <v>45240</v>
          </cell>
          <cell r="F8904">
            <v>1294</v>
          </cell>
        </row>
        <row r="8905">
          <cell r="A8905">
            <v>14336</v>
          </cell>
          <cell r="B8905">
            <v>45240</v>
          </cell>
          <cell r="F8905">
            <v>1294</v>
          </cell>
        </row>
        <row r="8906">
          <cell r="A8906">
            <v>14337</v>
          </cell>
          <cell r="B8906">
            <v>45240</v>
          </cell>
          <cell r="F8906">
            <v>1294</v>
          </cell>
        </row>
        <row r="8907">
          <cell r="A8907">
            <v>14338</v>
          </cell>
          <cell r="B8907">
            <v>45240</v>
          </cell>
          <cell r="F8907">
            <v>1294</v>
          </cell>
        </row>
        <row r="8908">
          <cell r="A8908">
            <v>14339</v>
          </cell>
          <cell r="B8908">
            <v>45240</v>
          </cell>
          <cell r="F8908">
            <v>1294</v>
          </cell>
        </row>
        <row r="8909">
          <cell r="A8909">
            <v>14340</v>
          </cell>
          <cell r="B8909">
            <v>45240</v>
          </cell>
          <cell r="F8909">
            <v>1294</v>
          </cell>
        </row>
        <row r="8910">
          <cell r="A8910">
            <v>14341</v>
          </cell>
          <cell r="B8910">
            <v>45240</v>
          </cell>
          <cell r="F8910">
            <v>1294</v>
          </cell>
        </row>
        <row r="8911">
          <cell r="A8911">
            <v>14342</v>
          </cell>
          <cell r="B8911">
            <v>45240</v>
          </cell>
          <cell r="F8911">
            <v>1294</v>
          </cell>
        </row>
        <row r="8912">
          <cell r="A8912">
            <v>14343</v>
          </cell>
          <cell r="B8912">
            <v>45240</v>
          </cell>
          <cell r="F8912">
            <v>1294</v>
          </cell>
        </row>
        <row r="8913">
          <cell r="A8913">
            <v>14344</v>
          </cell>
          <cell r="B8913">
            <v>45240</v>
          </cell>
          <cell r="F8913">
            <v>1294</v>
          </cell>
        </row>
        <row r="8914">
          <cell r="A8914">
            <v>14345</v>
          </cell>
          <cell r="B8914">
            <v>45240</v>
          </cell>
          <cell r="F8914">
            <v>1294</v>
          </cell>
        </row>
        <row r="8915">
          <cell r="A8915">
            <v>14346</v>
          </cell>
          <cell r="B8915">
            <v>45240</v>
          </cell>
          <cell r="F8915">
            <v>1294</v>
          </cell>
        </row>
        <row r="8916">
          <cell r="A8916">
            <v>14347</v>
          </cell>
          <cell r="B8916">
            <v>45240</v>
          </cell>
          <cell r="F8916">
            <v>1294</v>
          </cell>
        </row>
        <row r="8917">
          <cell r="A8917">
            <v>14348</v>
          </cell>
          <cell r="B8917">
            <v>45240</v>
          </cell>
          <cell r="F8917">
            <v>1294</v>
          </cell>
        </row>
        <row r="8918">
          <cell r="A8918">
            <v>14349</v>
          </cell>
          <cell r="B8918">
            <v>45240</v>
          </cell>
          <cell r="F8918">
            <v>1294</v>
          </cell>
        </row>
        <row r="8919">
          <cell r="A8919">
            <v>14350</v>
          </cell>
          <cell r="B8919">
            <v>45240</v>
          </cell>
          <cell r="F8919">
            <v>1294</v>
          </cell>
        </row>
        <row r="8920">
          <cell r="A8920">
            <v>14351</v>
          </cell>
          <cell r="B8920">
            <v>45240</v>
          </cell>
          <cell r="F8920">
            <v>1294</v>
          </cell>
        </row>
        <row r="8921">
          <cell r="A8921">
            <v>14352</v>
          </cell>
          <cell r="B8921">
            <v>45240</v>
          </cell>
          <cell r="F8921">
            <v>1294</v>
          </cell>
        </row>
        <row r="8922">
          <cell r="A8922">
            <v>14353</v>
          </cell>
          <cell r="B8922">
            <v>45240</v>
          </cell>
          <cell r="F8922">
            <v>1294</v>
          </cell>
        </row>
        <row r="8923">
          <cell r="A8923">
            <v>14354</v>
          </cell>
          <cell r="B8923">
            <v>45240</v>
          </cell>
          <cell r="F8923">
            <v>1294</v>
          </cell>
        </row>
        <row r="8924">
          <cell r="A8924">
            <v>14355</v>
          </cell>
          <cell r="B8924">
            <v>45240</v>
          </cell>
          <cell r="F8924">
            <v>1294</v>
          </cell>
        </row>
        <row r="8925">
          <cell r="A8925">
            <v>14356</v>
          </cell>
          <cell r="B8925">
            <v>45240</v>
          </cell>
          <cell r="F8925">
            <v>1294</v>
          </cell>
        </row>
        <row r="8926">
          <cell r="A8926">
            <v>14357</v>
          </cell>
          <cell r="B8926">
            <v>45240</v>
          </cell>
          <cell r="F8926">
            <v>1294</v>
          </cell>
        </row>
        <row r="8927">
          <cell r="A8927">
            <v>14358</v>
          </cell>
          <cell r="B8927">
            <v>45240</v>
          </cell>
          <cell r="F8927">
            <v>1294</v>
          </cell>
        </row>
        <row r="8928">
          <cell r="A8928">
            <v>14359</v>
          </cell>
          <cell r="B8928">
            <v>45240</v>
          </cell>
          <cell r="F8928">
            <v>1294</v>
          </cell>
        </row>
        <row r="8929">
          <cell r="A8929">
            <v>14360</v>
          </cell>
          <cell r="B8929">
            <v>45240</v>
          </cell>
          <cell r="F8929">
            <v>1294</v>
          </cell>
        </row>
        <row r="8930">
          <cell r="A8930">
            <v>14361</v>
          </cell>
          <cell r="B8930">
            <v>45240</v>
          </cell>
          <cell r="F8930">
            <v>1294</v>
          </cell>
        </row>
        <row r="8931">
          <cell r="A8931">
            <v>14362</v>
          </cell>
          <cell r="B8931">
            <v>45240</v>
          </cell>
          <cell r="F8931">
            <v>1294</v>
          </cell>
        </row>
        <row r="8932">
          <cell r="A8932">
            <v>14363</v>
          </cell>
          <cell r="B8932">
            <v>45240</v>
          </cell>
          <cell r="F8932">
            <v>1294</v>
          </cell>
        </row>
        <row r="8933">
          <cell r="A8933">
            <v>14364</v>
          </cell>
          <cell r="B8933">
            <v>45240</v>
          </cell>
          <cell r="F8933">
            <v>1294</v>
          </cell>
        </row>
        <row r="8934">
          <cell r="A8934">
            <v>14365</v>
          </cell>
          <cell r="B8934">
            <v>45240</v>
          </cell>
          <cell r="F8934">
            <v>1294</v>
          </cell>
        </row>
        <row r="8935">
          <cell r="A8935">
            <v>14366</v>
          </cell>
          <cell r="B8935">
            <v>45240</v>
          </cell>
          <cell r="F8935">
            <v>1294</v>
          </cell>
        </row>
        <row r="8936">
          <cell r="A8936">
            <v>14367</v>
          </cell>
          <cell r="B8936">
            <v>45240</v>
          </cell>
          <cell r="F8936">
            <v>1294</v>
          </cell>
        </row>
        <row r="8937">
          <cell r="A8937">
            <v>14368</v>
          </cell>
          <cell r="B8937">
            <v>45240</v>
          </cell>
          <cell r="F8937">
            <v>1294</v>
          </cell>
        </row>
        <row r="8938">
          <cell r="A8938">
            <v>14369</v>
          </cell>
          <cell r="B8938">
            <v>45240</v>
          </cell>
          <cell r="F8938">
            <v>1294</v>
          </cell>
        </row>
        <row r="8939">
          <cell r="A8939">
            <v>14370</v>
          </cell>
          <cell r="B8939">
            <v>45240</v>
          </cell>
          <cell r="F8939">
            <v>1294</v>
          </cell>
        </row>
        <row r="8940">
          <cell r="A8940">
            <v>14371</v>
          </cell>
          <cell r="B8940">
            <v>45240</v>
          </cell>
          <cell r="F8940">
            <v>1294</v>
          </cell>
        </row>
        <row r="8941">
          <cell r="A8941">
            <v>14372</v>
          </cell>
          <cell r="B8941">
            <v>45240</v>
          </cell>
          <cell r="F8941">
            <v>1294</v>
          </cell>
        </row>
        <row r="8942">
          <cell r="A8942">
            <v>14373</v>
          </cell>
          <cell r="B8942">
            <v>45240</v>
          </cell>
          <cell r="F8942">
            <v>1294</v>
          </cell>
        </row>
        <row r="8943">
          <cell r="A8943">
            <v>14374</v>
          </cell>
          <cell r="B8943">
            <v>45240</v>
          </cell>
          <cell r="F8943">
            <v>1294</v>
          </cell>
        </row>
        <row r="8944">
          <cell r="A8944">
            <v>14375</v>
          </cell>
          <cell r="B8944">
            <v>45240</v>
          </cell>
          <cell r="F8944">
            <v>1294</v>
          </cell>
        </row>
        <row r="8945">
          <cell r="A8945">
            <v>14376</v>
          </cell>
          <cell r="B8945">
            <v>45240</v>
          </cell>
          <cell r="F8945">
            <v>1294</v>
          </cell>
        </row>
        <row r="8946">
          <cell r="A8946">
            <v>14377</v>
          </cell>
          <cell r="B8946">
            <v>45240</v>
          </cell>
          <cell r="F8946">
            <v>1294</v>
          </cell>
        </row>
        <row r="8947">
          <cell r="A8947">
            <v>14378</v>
          </cell>
          <cell r="B8947">
            <v>45240</v>
          </cell>
          <cell r="F8947">
            <v>1294</v>
          </cell>
        </row>
        <row r="8948">
          <cell r="A8948">
            <v>14379</v>
          </cell>
          <cell r="B8948">
            <v>45240</v>
          </cell>
          <cell r="F8948">
            <v>1294</v>
          </cell>
        </row>
        <row r="8949">
          <cell r="A8949">
            <v>14380</v>
          </cell>
          <cell r="B8949">
            <v>45240</v>
          </cell>
          <cell r="F8949">
            <v>1294</v>
          </cell>
        </row>
        <row r="8950">
          <cell r="A8950">
            <v>14381</v>
          </cell>
          <cell r="B8950">
            <v>45240</v>
          </cell>
          <cell r="F8950">
            <v>1294</v>
          </cell>
        </row>
        <row r="8951">
          <cell r="A8951">
            <v>14382</v>
          </cell>
          <cell r="B8951">
            <v>45240</v>
          </cell>
          <cell r="F8951">
            <v>1294</v>
          </cell>
        </row>
        <row r="8952">
          <cell r="A8952">
            <v>14383</v>
          </cell>
          <cell r="B8952">
            <v>45240</v>
          </cell>
          <cell r="F8952">
            <v>1294</v>
          </cell>
        </row>
        <row r="8953">
          <cell r="A8953">
            <v>14384</v>
          </cell>
          <cell r="B8953">
            <v>45240</v>
          </cell>
          <cell r="F8953">
            <v>1294</v>
          </cell>
        </row>
        <row r="8954">
          <cell r="A8954">
            <v>14385</v>
          </cell>
          <cell r="B8954">
            <v>45240</v>
          </cell>
          <cell r="F8954">
            <v>1294</v>
          </cell>
        </row>
        <row r="8955">
          <cell r="A8955">
            <v>14386</v>
          </cell>
          <cell r="B8955">
            <v>45240</v>
          </cell>
          <cell r="F8955">
            <v>1294</v>
          </cell>
        </row>
        <row r="8956">
          <cell r="A8956">
            <v>14387</v>
          </cell>
          <cell r="B8956">
            <v>45240</v>
          </cell>
          <cell r="F8956">
            <v>1294</v>
          </cell>
        </row>
        <row r="8957">
          <cell r="A8957">
            <v>14388</v>
          </cell>
          <cell r="B8957">
            <v>45240</v>
          </cell>
          <cell r="F8957">
            <v>1294</v>
          </cell>
        </row>
        <row r="8958">
          <cell r="A8958">
            <v>14389</v>
          </cell>
          <cell r="B8958">
            <v>45240</v>
          </cell>
          <cell r="F8958">
            <v>1294</v>
          </cell>
        </row>
        <row r="8959">
          <cell r="A8959">
            <v>14390</v>
          </cell>
          <cell r="B8959">
            <v>45240</v>
          </cell>
          <cell r="F8959">
            <v>1294</v>
          </cell>
        </row>
        <row r="8960">
          <cell r="A8960">
            <v>14391</v>
          </cell>
          <cell r="B8960">
            <v>45240</v>
          </cell>
          <cell r="F8960">
            <v>1294</v>
          </cell>
        </row>
        <row r="8961">
          <cell r="A8961">
            <v>14392</v>
          </cell>
          <cell r="B8961">
            <v>45240</v>
          </cell>
          <cell r="F8961">
            <v>1294</v>
          </cell>
        </row>
        <row r="8962">
          <cell r="A8962">
            <v>14393</v>
          </cell>
          <cell r="B8962">
            <v>45240</v>
          </cell>
          <cell r="F8962">
            <v>1294</v>
          </cell>
        </row>
        <row r="8963">
          <cell r="A8963">
            <v>14394</v>
          </cell>
          <cell r="B8963">
            <v>45240</v>
          </cell>
          <cell r="F8963">
            <v>1294</v>
          </cell>
        </row>
        <row r="8964">
          <cell r="A8964">
            <v>14395</v>
          </cell>
          <cell r="B8964">
            <v>45240</v>
          </cell>
          <cell r="F8964">
            <v>1294</v>
          </cell>
        </row>
        <row r="8965">
          <cell r="A8965">
            <v>14396</v>
          </cell>
          <cell r="B8965">
            <v>45240</v>
          </cell>
          <cell r="F8965">
            <v>1294</v>
          </cell>
        </row>
        <row r="8966">
          <cell r="A8966">
            <v>14397</v>
          </cell>
          <cell r="B8966">
            <v>45240</v>
          </cell>
          <cell r="F8966">
            <v>1294</v>
          </cell>
        </row>
        <row r="8967">
          <cell r="A8967">
            <v>14398</v>
          </cell>
          <cell r="B8967">
            <v>45240</v>
          </cell>
          <cell r="F8967">
            <v>1294</v>
          </cell>
        </row>
        <row r="8968">
          <cell r="A8968">
            <v>14399</v>
          </cell>
          <cell r="B8968">
            <v>45240</v>
          </cell>
          <cell r="F8968">
            <v>1294</v>
          </cell>
        </row>
        <row r="8969">
          <cell r="A8969">
            <v>14400</v>
          </cell>
          <cell r="B8969">
            <v>45240</v>
          </cell>
          <cell r="F8969">
            <v>1294</v>
          </cell>
        </row>
        <row r="8970">
          <cell r="A8970">
            <v>14401</v>
          </cell>
          <cell r="B8970">
            <v>45240</v>
          </cell>
          <cell r="F8970">
            <v>1294</v>
          </cell>
        </row>
        <row r="8971">
          <cell r="A8971">
            <v>14402</v>
          </cell>
          <cell r="B8971">
            <v>45240</v>
          </cell>
          <cell r="F8971">
            <v>1294</v>
          </cell>
        </row>
        <row r="8972">
          <cell r="A8972">
            <v>14403</v>
          </cell>
          <cell r="B8972">
            <v>45240</v>
          </cell>
          <cell r="F8972">
            <v>1294</v>
          </cell>
        </row>
        <row r="8973">
          <cell r="A8973">
            <v>14404</v>
          </cell>
          <cell r="B8973">
            <v>45240</v>
          </cell>
          <cell r="F8973">
            <v>1294</v>
          </cell>
        </row>
        <row r="8974">
          <cell r="A8974">
            <v>14405</v>
          </cell>
          <cell r="B8974">
            <v>45240</v>
          </cell>
          <cell r="F8974">
            <v>1294</v>
          </cell>
        </row>
        <row r="8975">
          <cell r="A8975">
            <v>14406</v>
          </cell>
          <cell r="B8975">
            <v>45240</v>
          </cell>
          <cell r="F8975">
            <v>1294</v>
          </cell>
        </row>
        <row r="8976">
          <cell r="A8976">
            <v>14407</v>
          </cell>
          <cell r="B8976">
            <v>45240</v>
          </cell>
          <cell r="F8976">
            <v>1294</v>
          </cell>
        </row>
        <row r="8977">
          <cell r="A8977">
            <v>14408</v>
          </cell>
          <cell r="B8977">
            <v>45240</v>
          </cell>
          <cell r="F8977">
            <v>1294</v>
          </cell>
        </row>
        <row r="8978">
          <cell r="A8978">
            <v>14409</v>
          </cell>
          <cell r="B8978">
            <v>45240</v>
          </cell>
          <cell r="F8978">
            <v>1294</v>
          </cell>
        </row>
        <row r="8979">
          <cell r="A8979">
            <v>14410</v>
          </cell>
          <cell r="B8979">
            <v>45240</v>
          </cell>
          <cell r="F8979">
            <v>1294</v>
          </cell>
        </row>
        <row r="8980">
          <cell r="A8980">
            <v>14411</v>
          </cell>
          <cell r="B8980">
            <v>45240</v>
          </cell>
          <cell r="F8980">
            <v>1294</v>
          </cell>
        </row>
        <row r="8981">
          <cell r="A8981">
            <v>14412</v>
          </cell>
          <cell r="B8981">
            <v>45240</v>
          </cell>
          <cell r="F8981">
            <v>1294</v>
          </cell>
        </row>
        <row r="8982">
          <cell r="A8982">
            <v>14413</v>
          </cell>
          <cell r="B8982">
            <v>45240</v>
          </cell>
          <cell r="F8982">
            <v>1294</v>
          </cell>
        </row>
        <row r="8983">
          <cell r="A8983">
            <v>14414</v>
          </cell>
          <cell r="B8983">
            <v>45240</v>
          </cell>
          <cell r="F8983">
            <v>1294</v>
          </cell>
        </row>
        <row r="8984">
          <cell r="A8984">
            <v>14415</v>
          </cell>
          <cell r="B8984">
            <v>45240</v>
          </cell>
          <cell r="F8984">
            <v>1294</v>
          </cell>
        </row>
        <row r="8985">
          <cell r="A8985">
            <v>14416</v>
          </cell>
          <cell r="B8985">
            <v>45240</v>
          </cell>
          <cell r="F8985">
            <v>1294</v>
          </cell>
        </row>
        <row r="8986">
          <cell r="A8986">
            <v>14417</v>
          </cell>
          <cell r="B8986">
            <v>45240</v>
          </cell>
          <cell r="F8986">
            <v>1294</v>
          </cell>
        </row>
        <row r="8987">
          <cell r="A8987">
            <v>14418</v>
          </cell>
          <cell r="B8987">
            <v>45240</v>
          </cell>
          <cell r="F8987">
            <v>1294</v>
          </cell>
        </row>
        <row r="8988">
          <cell r="A8988">
            <v>14419</v>
          </cell>
          <cell r="B8988">
            <v>45240</v>
          </cell>
          <cell r="F8988">
            <v>1294</v>
          </cell>
        </row>
        <row r="8989">
          <cell r="A8989">
            <v>14420</v>
          </cell>
          <cell r="B8989">
            <v>45240</v>
          </cell>
          <cell r="F8989">
            <v>1294</v>
          </cell>
        </row>
        <row r="8990">
          <cell r="A8990">
            <v>14421</v>
          </cell>
          <cell r="B8990">
            <v>45240</v>
          </cell>
          <cell r="F8990">
            <v>1294</v>
          </cell>
        </row>
        <row r="8991">
          <cell r="A8991">
            <v>14422</v>
          </cell>
          <cell r="B8991">
            <v>45240</v>
          </cell>
          <cell r="F8991">
            <v>1294</v>
          </cell>
        </row>
        <row r="8992">
          <cell r="A8992">
            <v>14423</v>
          </cell>
          <cell r="B8992">
            <v>45240</v>
          </cell>
          <cell r="F8992">
            <v>1294</v>
          </cell>
        </row>
        <row r="8993">
          <cell r="A8993">
            <v>14424</v>
          </cell>
          <cell r="B8993">
            <v>45240</v>
          </cell>
          <cell r="F8993">
            <v>1294</v>
          </cell>
        </row>
        <row r="8994">
          <cell r="A8994">
            <v>14425</v>
          </cell>
          <cell r="B8994">
            <v>45240</v>
          </cell>
          <cell r="F8994">
            <v>1294</v>
          </cell>
        </row>
        <row r="8995">
          <cell r="A8995">
            <v>14426</v>
          </cell>
          <cell r="B8995">
            <v>45240</v>
          </cell>
          <cell r="F8995">
            <v>1294</v>
          </cell>
        </row>
        <row r="8996">
          <cell r="A8996">
            <v>14427</v>
          </cell>
          <cell r="B8996">
            <v>45240</v>
          </cell>
          <cell r="F8996">
            <v>1294</v>
          </cell>
        </row>
        <row r="8997">
          <cell r="A8997">
            <v>14428</v>
          </cell>
          <cell r="B8997">
            <v>45240</v>
          </cell>
          <cell r="F8997">
            <v>1294</v>
          </cell>
        </row>
        <row r="8998">
          <cell r="A8998">
            <v>14429</v>
          </cell>
          <cell r="B8998">
            <v>45240</v>
          </cell>
          <cell r="F8998">
            <v>1294</v>
          </cell>
        </row>
        <row r="8999">
          <cell r="A8999">
            <v>14430</v>
          </cell>
          <cell r="B8999">
            <v>45240</v>
          </cell>
          <cell r="F8999">
            <v>1294</v>
          </cell>
        </row>
        <row r="9000">
          <cell r="A9000">
            <v>14431</v>
          </cell>
          <cell r="B9000">
            <v>45240</v>
          </cell>
          <cell r="F9000">
            <v>1294</v>
          </cell>
        </row>
        <row r="9001">
          <cell r="A9001">
            <v>14432</v>
          </cell>
          <cell r="B9001">
            <v>45240</v>
          </cell>
          <cell r="F9001">
            <v>1294</v>
          </cell>
        </row>
        <row r="9002">
          <cell r="A9002">
            <v>14433</v>
          </cell>
          <cell r="B9002">
            <v>45240</v>
          </cell>
          <cell r="F9002">
            <v>1294</v>
          </cell>
        </row>
        <row r="9003">
          <cell r="A9003">
            <v>14434</v>
          </cell>
          <cell r="B9003">
            <v>45240</v>
          </cell>
          <cell r="F9003">
            <v>1294</v>
          </cell>
        </row>
        <row r="9004">
          <cell r="A9004">
            <v>14435</v>
          </cell>
          <cell r="B9004">
            <v>45240</v>
          </cell>
          <cell r="F9004">
            <v>1294</v>
          </cell>
        </row>
        <row r="9005">
          <cell r="A9005">
            <v>14436</v>
          </cell>
          <cell r="B9005">
            <v>45240</v>
          </cell>
          <cell r="F9005">
            <v>1294</v>
          </cell>
        </row>
        <row r="9006">
          <cell r="A9006">
            <v>14437</v>
          </cell>
          <cell r="B9006">
            <v>45240</v>
          </cell>
          <cell r="F9006">
            <v>1294</v>
          </cell>
        </row>
        <row r="9007">
          <cell r="A9007">
            <v>14438</v>
          </cell>
          <cell r="B9007">
            <v>45240</v>
          </cell>
          <cell r="F9007">
            <v>1294</v>
          </cell>
        </row>
        <row r="9008">
          <cell r="A9008">
            <v>14439</v>
          </cell>
          <cell r="B9008">
            <v>45240</v>
          </cell>
          <cell r="F9008">
            <v>1294</v>
          </cell>
        </row>
        <row r="9009">
          <cell r="A9009">
            <v>14440</v>
          </cell>
          <cell r="B9009">
            <v>45240</v>
          </cell>
          <cell r="F9009">
            <v>1294</v>
          </cell>
        </row>
        <row r="9010">
          <cell r="A9010">
            <v>14441</v>
          </cell>
          <cell r="B9010">
            <v>45240</v>
          </cell>
          <cell r="F9010">
            <v>1294</v>
          </cell>
        </row>
        <row r="9011">
          <cell r="A9011">
            <v>14442</v>
          </cell>
          <cell r="B9011">
            <v>45240</v>
          </cell>
          <cell r="F9011">
            <v>1294</v>
          </cell>
        </row>
        <row r="9012">
          <cell r="A9012">
            <v>14443</v>
          </cell>
          <cell r="B9012">
            <v>45240</v>
          </cell>
          <cell r="F9012">
            <v>1294</v>
          </cell>
        </row>
        <row r="9013">
          <cell r="A9013">
            <v>14444</v>
          </cell>
          <cell r="B9013">
            <v>45240</v>
          </cell>
          <cell r="F9013">
            <v>1294</v>
          </cell>
        </row>
        <row r="9014">
          <cell r="A9014">
            <v>14445</v>
          </cell>
          <cell r="B9014">
            <v>45240</v>
          </cell>
          <cell r="F9014">
            <v>1294</v>
          </cell>
        </row>
        <row r="9015">
          <cell r="A9015">
            <v>14446</v>
          </cell>
          <cell r="B9015">
            <v>45240</v>
          </cell>
          <cell r="F9015">
            <v>1294</v>
          </cell>
        </row>
        <row r="9016">
          <cell r="A9016">
            <v>14447</v>
          </cell>
          <cell r="B9016">
            <v>45240</v>
          </cell>
          <cell r="F9016">
            <v>1294</v>
          </cell>
        </row>
        <row r="9017">
          <cell r="A9017">
            <v>14448</v>
          </cell>
          <cell r="B9017">
            <v>45240</v>
          </cell>
          <cell r="F9017">
            <v>1294</v>
          </cell>
        </row>
        <row r="9018">
          <cell r="A9018">
            <v>15508</v>
          </cell>
          <cell r="B9018">
            <v>45246</v>
          </cell>
          <cell r="F9018">
            <v>1296</v>
          </cell>
        </row>
        <row r="9019">
          <cell r="A9019">
            <v>15509</v>
          </cell>
          <cell r="B9019">
            <v>45246</v>
          </cell>
          <cell r="F9019">
            <v>1296</v>
          </cell>
        </row>
        <row r="9020">
          <cell r="A9020">
            <v>15510</v>
          </cell>
          <cell r="B9020">
            <v>45246</v>
          </cell>
          <cell r="F9020">
            <v>1296</v>
          </cell>
        </row>
        <row r="9021">
          <cell r="A9021">
            <v>15511</v>
          </cell>
          <cell r="B9021">
            <v>45246</v>
          </cell>
          <cell r="F9021">
            <v>1296</v>
          </cell>
        </row>
        <row r="9022">
          <cell r="A9022">
            <v>15512</v>
          </cell>
          <cell r="B9022">
            <v>45246</v>
          </cell>
          <cell r="F9022">
            <v>1296</v>
          </cell>
        </row>
        <row r="9023">
          <cell r="A9023">
            <v>15513</v>
          </cell>
          <cell r="B9023">
            <v>45246</v>
          </cell>
          <cell r="F9023">
            <v>1296</v>
          </cell>
        </row>
        <row r="9024">
          <cell r="A9024">
            <v>15514</v>
          </cell>
          <cell r="B9024">
            <v>45246</v>
          </cell>
          <cell r="F9024">
            <v>1296</v>
          </cell>
        </row>
        <row r="9025">
          <cell r="A9025">
            <v>15515</v>
          </cell>
          <cell r="B9025">
            <v>45246</v>
          </cell>
          <cell r="F9025">
            <v>1296</v>
          </cell>
        </row>
        <row r="9026">
          <cell r="A9026">
            <v>15516</v>
          </cell>
          <cell r="B9026">
            <v>45246</v>
          </cell>
          <cell r="F9026">
            <v>1296</v>
          </cell>
        </row>
        <row r="9027">
          <cell r="A9027">
            <v>15517</v>
          </cell>
          <cell r="B9027">
            <v>45246</v>
          </cell>
          <cell r="F9027">
            <v>1296</v>
          </cell>
        </row>
        <row r="9028">
          <cell r="A9028">
            <v>15518</v>
          </cell>
          <cell r="B9028">
            <v>45246</v>
          </cell>
          <cell r="F9028">
            <v>1296</v>
          </cell>
        </row>
        <row r="9029">
          <cell r="A9029">
            <v>15519</v>
          </cell>
          <cell r="B9029">
            <v>45246</v>
          </cell>
          <cell r="F9029">
            <v>1296</v>
          </cell>
        </row>
        <row r="9030">
          <cell r="A9030">
            <v>15520</v>
          </cell>
          <cell r="B9030">
            <v>45246</v>
          </cell>
          <cell r="F9030">
            <v>1296</v>
          </cell>
        </row>
        <row r="9031">
          <cell r="A9031">
            <v>15521</v>
          </cell>
          <cell r="B9031">
            <v>45246</v>
          </cell>
          <cell r="F9031">
            <v>1296</v>
          </cell>
        </row>
        <row r="9032">
          <cell r="A9032">
            <v>15522</v>
          </cell>
          <cell r="B9032">
            <v>45246</v>
          </cell>
          <cell r="F9032">
            <v>1296</v>
          </cell>
        </row>
        <row r="9033">
          <cell r="A9033">
            <v>15523</v>
          </cell>
          <cell r="B9033">
            <v>45246</v>
          </cell>
          <cell r="F9033">
            <v>1296</v>
          </cell>
        </row>
        <row r="9034">
          <cell r="A9034">
            <v>15524</v>
          </cell>
          <cell r="B9034">
            <v>45246</v>
          </cell>
          <cell r="F9034">
            <v>1296</v>
          </cell>
        </row>
        <row r="9035">
          <cell r="A9035">
            <v>15525</v>
          </cell>
          <cell r="B9035">
            <v>45246</v>
          </cell>
          <cell r="F9035">
            <v>1296</v>
          </cell>
        </row>
        <row r="9036">
          <cell r="A9036">
            <v>15526</v>
          </cell>
          <cell r="B9036">
            <v>45246</v>
          </cell>
          <cell r="F9036">
            <v>1296</v>
          </cell>
        </row>
        <row r="9037">
          <cell r="A9037">
            <v>15527</v>
          </cell>
          <cell r="B9037">
            <v>45246</v>
          </cell>
          <cell r="F9037">
            <v>1296</v>
          </cell>
        </row>
        <row r="9038">
          <cell r="A9038">
            <v>15528</v>
          </cell>
          <cell r="B9038">
            <v>45246</v>
          </cell>
          <cell r="F9038">
            <v>1296</v>
          </cell>
        </row>
        <row r="9039">
          <cell r="A9039">
            <v>15529</v>
          </cell>
          <cell r="B9039">
            <v>45246</v>
          </cell>
          <cell r="F9039">
            <v>1296</v>
          </cell>
        </row>
        <row r="9040">
          <cell r="A9040">
            <v>15530</v>
          </cell>
          <cell r="B9040">
            <v>45246</v>
          </cell>
          <cell r="F9040">
            <v>1296</v>
          </cell>
        </row>
        <row r="9041">
          <cell r="A9041">
            <v>15531</v>
          </cell>
          <cell r="B9041">
            <v>45246</v>
          </cell>
          <cell r="F9041">
            <v>1296</v>
          </cell>
        </row>
        <row r="9042">
          <cell r="A9042">
            <v>15532</v>
          </cell>
          <cell r="B9042">
            <v>45246</v>
          </cell>
          <cell r="F9042">
            <v>1296</v>
          </cell>
        </row>
        <row r="9043">
          <cell r="A9043">
            <v>15533</v>
          </cell>
          <cell r="B9043">
            <v>45246</v>
          </cell>
          <cell r="F9043">
            <v>1296</v>
          </cell>
        </row>
        <row r="9044">
          <cell r="A9044">
            <v>15534</v>
          </cell>
          <cell r="B9044">
            <v>45246</v>
          </cell>
          <cell r="F9044">
            <v>1296</v>
          </cell>
        </row>
        <row r="9045">
          <cell r="A9045">
            <v>15535</v>
          </cell>
          <cell r="B9045">
            <v>45246</v>
          </cell>
          <cell r="F9045">
            <v>1296</v>
          </cell>
        </row>
        <row r="9046">
          <cell r="A9046">
            <v>15536</v>
          </cell>
          <cell r="B9046">
            <v>45246</v>
          </cell>
          <cell r="F9046">
            <v>1296</v>
          </cell>
        </row>
        <row r="9047">
          <cell r="A9047">
            <v>15537</v>
          </cell>
          <cell r="B9047">
            <v>45246</v>
          </cell>
          <cell r="F9047">
            <v>1296</v>
          </cell>
        </row>
        <row r="9048">
          <cell r="A9048">
            <v>15538</v>
          </cell>
          <cell r="B9048">
            <v>45246</v>
          </cell>
          <cell r="F9048">
            <v>1296</v>
          </cell>
        </row>
        <row r="9049">
          <cell r="A9049">
            <v>15539</v>
          </cell>
          <cell r="B9049">
            <v>45246</v>
          </cell>
          <cell r="F9049">
            <v>1296</v>
          </cell>
        </row>
        <row r="9050">
          <cell r="A9050">
            <v>15540</v>
          </cell>
          <cell r="B9050">
            <v>45246</v>
          </cell>
          <cell r="F9050">
            <v>1296</v>
          </cell>
        </row>
        <row r="9051">
          <cell r="A9051">
            <v>15541</v>
          </cell>
          <cell r="B9051">
            <v>45246</v>
          </cell>
          <cell r="F9051">
            <v>1296</v>
          </cell>
        </row>
        <row r="9052">
          <cell r="A9052">
            <v>15542</v>
          </cell>
          <cell r="B9052">
            <v>45246</v>
          </cell>
          <cell r="F9052">
            <v>1296</v>
          </cell>
        </row>
        <row r="9053">
          <cell r="A9053">
            <v>15543</v>
          </cell>
          <cell r="B9053">
            <v>45246</v>
          </cell>
          <cell r="F9053">
            <v>1296</v>
          </cell>
        </row>
        <row r="9054">
          <cell r="A9054">
            <v>15544</v>
          </cell>
          <cell r="B9054">
            <v>45246</v>
          </cell>
          <cell r="F9054">
            <v>1296</v>
          </cell>
        </row>
        <row r="9055">
          <cell r="A9055">
            <v>15545</v>
          </cell>
          <cell r="B9055">
            <v>45246</v>
          </cell>
          <cell r="F9055">
            <v>1296</v>
          </cell>
        </row>
        <row r="9056">
          <cell r="A9056">
            <v>15546</v>
          </cell>
          <cell r="B9056">
            <v>45246</v>
          </cell>
          <cell r="F9056">
            <v>1296</v>
          </cell>
        </row>
        <row r="9057">
          <cell r="A9057">
            <v>15547</v>
          </cell>
          <cell r="B9057">
            <v>45246</v>
          </cell>
          <cell r="F9057">
            <v>1296</v>
          </cell>
        </row>
        <row r="9058">
          <cell r="A9058">
            <v>15548</v>
          </cell>
          <cell r="B9058">
            <v>45246</v>
          </cell>
          <cell r="F9058">
            <v>1296</v>
          </cell>
        </row>
        <row r="9059">
          <cell r="A9059">
            <v>15549</v>
          </cell>
          <cell r="B9059">
            <v>45246</v>
          </cell>
          <cell r="F9059">
            <v>1296</v>
          </cell>
        </row>
        <row r="9060">
          <cell r="A9060">
            <v>15550</v>
          </cell>
          <cell r="B9060">
            <v>45246</v>
          </cell>
          <cell r="F9060">
            <v>1296</v>
          </cell>
        </row>
        <row r="9061">
          <cell r="A9061">
            <v>15551</v>
          </cell>
          <cell r="B9061">
            <v>45246</v>
          </cell>
          <cell r="F9061">
            <v>1296</v>
          </cell>
        </row>
        <row r="9062">
          <cell r="A9062">
            <v>15552</v>
          </cell>
          <cell r="B9062">
            <v>45246</v>
          </cell>
          <cell r="F9062">
            <v>1296</v>
          </cell>
        </row>
        <row r="9063">
          <cell r="A9063">
            <v>15553</v>
          </cell>
          <cell r="B9063">
            <v>45246</v>
          </cell>
          <cell r="F9063">
            <v>1296</v>
          </cell>
        </row>
        <row r="9064">
          <cell r="A9064">
            <v>15554</v>
          </cell>
          <cell r="B9064">
            <v>45246</v>
          </cell>
          <cell r="F9064">
            <v>1296</v>
          </cell>
        </row>
        <row r="9065">
          <cell r="A9065">
            <v>15555</v>
          </cell>
          <cell r="B9065">
            <v>45246</v>
          </cell>
          <cell r="F9065">
            <v>1296</v>
          </cell>
        </row>
        <row r="9066">
          <cell r="A9066">
            <v>15556</v>
          </cell>
          <cell r="B9066">
            <v>45246</v>
          </cell>
          <cell r="F9066">
            <v>1296</v>
          </cell>
        </row>
        <row r="9067">
          <cell r="A9067">
            <v>15557</v>
          </cell>
          <cell r="B9067">
            <v>45246</v>
          </cell>
          <cell r="F9067">
            <v>1296</v>
          </cell>
        </row>
        <row r="9068">
          <cell r="A9068">
            <v>15558</v>
          </cell>
          <cell r="B9068">
            <v>45246</v>
          </cell>
          <cell r="F9068">
            <v>1296</v>
          </cell>
        </row>
        <row r="9069">
          <cell r="A9069">
            <v>15559</v>
          </cell>
          <cell r="B9069">
            <v>45246</v>
          </cell>
          <cell r="F9069">
            <v>1296</v>
          </cell>
        </row>
        <row r="9070">
          <cell r="A9070">
            <v>15560</v>
          </cell>
          <cell r="B9070">
            <v>45246</v>
          </cell>
          <cell r="F9070">
            <v>1296</v>
          </cell>
        </row>
        <row r="9071">
          <cell r="A9071">
            <v>15561</v>
          </cell>
          <cell r="B9071">
            <v>45246</v>
          </cell>
          <cell r="F9071">
            <v>1296</v>
          </cell>
        </row>
        <row r="9072">
          <cell r="A9072">
            <v>15562</v>
          </cell>
          <cell r="B9072">
            <v>45246</v>
          </cell>
          <cell r="F9072">
            <v>1296</v>
          </cell>
        </row>
        <row r="9073">
          <cell r="A9073">
            <v>15563</v>
          </cell>
          <cell r="B9073">
            <v>45246</v>
          </cell>
          <cell r="F9073">
            <v>1296</v>
          </cell>
        </row>
        <row r="9074">
          <cell r="A9074">
            <v>15564</v>
          </cell>
          <cell r="B9074">
            <v>45246</v>
          </cell>
          <cell r="F9074">
            <v>1296</v>
          </cell>
        </row>
        <row r="9075">
          <cell r="A9075">
            <v>15565</v>
          </cell>
          <cell r="B9075">
            <v>45246</v>
          </cell>
          <cell r="F9075">
            <v>1296</v>
          </cell>
        </row>
        <row r="9076">
          <cell r="A9076">
            <v>15566</v>
          </cell>
          <cell r="B9076">
            <v>45246</v>
          </cell>
          <cell r="F9076">
            <v>1296</v>
          </cell>
        </row>
        <row r="9077">
          <cell r="A9077">
            <v>15567</v>
          </cell>
          <cell r="B9077">
            <v>45246</v>
          </cell>
          <cell r="F9077">
            <v>1296</v>
          </cell>
        </row>
        <row r="9078">
          <cell r="A9078">
            <v>15568</v>
          </cell>
          <cell r="B9078">
            <v>45246</v>
          </cell>
          <cell r="F9078">
            <v>1296</v>
          </cell>
        </row>
        <row r="9079">
          <cell r="A9079">
            <v>15569</v>
          </cell>
          <cell r="B9079">
            <v>45246</v>
          </cell>
          <cell r="F9079">
            <v>1296</v>
          </cell>
        </row>
        <row r="9080">
          <cell r="A9080">
            <v>15570</v>
          </cell>
          <cell r="B9080">
            <v>45246</v>
          </cell>
          <cell r="F9080">
            <v>1296</v>
          </cell>
        </row>
        <row r="9081">
          <cell r="A9081">
            <v>15571</v>
          </cell>
          <cell r="B9081">
            <v>45246</v>
          </cell>
          <cell r="F9081">
            <v>1296</v>
          </cell>
        </row>
        <row r="9082">
          <cell r="A9082">
            <v>15572</v>
          </cell>
          <cell r="B9082">
            <v>45246</v>
          </cell>
          <cell r="F9082">
            <v>1296</v>
          </cell>
        </row>
        <row r="9083">
          <cell r="A9083">
            <v>15573</v>
          </cell>
          <cell r="B9083">
            <v>45246</v>
          </cell>
          <cell r="F9083">
            <v>1296</v>
          </cell>
        </row>
        <row r="9084">
          <cell r="A9084">
            <v>15574</v>
          </cell>
          <cell r="B9084">
            <v>45246</v>
          </cell>
          <cell r="F9084">
            <v>1296</v>
          </cell>
        </row>
        <row r="9085">
          <cell r="A9085">
            <v>15575</v>
          </cell>
          <cell r="B9085">
            <v>45246</v>
          </cell>
          <cell r="F9085">
            <v>1296</v>
          </cell>
        </row>
        <row r="9086">
          <cell r="A9086">
            <v>15576</v>
          </cell>
          <cell r="B9086">
            <v>45246</v>
          </cell>
          <cell r="F9086">
            <v>1296</v>
          </cell>
        </row>
        <row r="9087">
          <cell r="A9087">
            <v>15577</v>
          </cell>
          <cell r="B9087">
            <v>45246</v>
          </cell>
          <cell r="F9087">
            <v>1296</v>
          </cell>
        </row>
        <row r="9088">
          <cell r="A9088">
            <v>15578</v>
          </cell>
          <cell r="B9088">
            <v>45246</v>
          </cell>
          <cell r="F9088">
            <v>1296</v>
          </cell>
        </row>
        <row r="9089">
          <cell r="A9089">
            <v>15579</v>
          </cell>
          <cell r="B9089">
            <v>45246</v>
          </cell>
          <cell r="F9089">
            <v>1296</v>
          </cell>
        </row>
        <row r="9090">
          <cell r="A9090">
            <v>15580</v>
          </cell>
          <cell r="B9090">
            <v>45246</v>
          </cell>
          <cell r="F9090">
            <v>1296</v>
          </cell>
        </row>
        <row r="9091">
          <cell r="A9091">
            <v>15581</v>
          </cell>
          <cell r="B9091">
            <v>45246</v>
          </cell>
          <cell r="F9091">
            <v>1296</v>
          </cell>
        </row>
        <row r="9092">
          <cell r="A9092">
            <v>15582</v>
          </cell>
          <cell r="B9092">
            <v>45246</v>
          </cell>
          <cell r="F9092">
            <v>1296</v>
          </cell>
        </row>
        <row r="9093">
          <cell r="A9093">
            <v>15583</v>
          </cell>
          <cell r="B9093">
            <v>45246</v>
          </cell>
          <cell r="F9093">
            <v>1296</v>
          </cell>
        </row>
        <row r="9094">
          <cell r="A9094">
            <v>15584</v>
          </cell>
          <cell r="B9094">
            <v>45246</v>
          </cell>
          <cell r="F9094">
            <v>1296</v>
          </cell>
        </row>
        <row r="9095">
          <cell r="A9095">
            <v>15585</v>
          </cell>
          <cell r="B9095">
            <v>45246</v>
          </cell>
          <cell r="F9095">
            <v>1296</v>
          </cell>
        </row>
        <row r="9096">
          <cell r="A9096">
            <v>15586</v>
          </cell>
          <cell r="B9096">
            <v>45246</v>
          </cell>
          <cell r="F9096">
            <v>1296</v>
          </cell>
        </row>
        <row r="9097">
          <cell r="A9097">
            <v>15587</v>
          </cell>
          <cell r="B9097">
            <v>45246</v>
          </cell>
          <cell r="F9097">
            <v>1296</v>
          </cell>
        </row>
        <row r="9098">
          <cell r="A9098">
            <v>15588</v>
          </cell>
          <cell r="B9098">
            <v>45246</v>
          </cell>
          <cell r="F9098">
            <v>1296</v>
          </cell>
        </row>
        <row r="9099">
          <cell r="A9099">
            <v>15589</v>
          </cell>
          <cell r="B9099">
            <v>45246</v>
          </cell>
          <cell r="F9099">
            <v>1296</v>
          </cell>
        </row>
        <row r="9100">
          <cell r="A9100">
            <v>15590</v>
          </cell>
          <cell r="B9100">
            <v>45246</v>
          </cell>
          <cell r="F9100">
            <v>1296</v>
          </cell>
        </row>
        <row r="9101">
          <cell r="A9101">
            <v>15591</v>
          </cell>
          <cell r="B9101">
            <v>45246</v>
          </cell>
          <cell r="F9101">
            <v>1296</v>
          </cell>
        </row>
        <row r="9102">
          <cell r="A9102">
            <v>15592</v>
          </cell>
          <cell r="B9102">
            <v>45246</v>
          </cell>
          <cell r="F9102">
            <v>1296</v>
          </cell>
        </row>
        <row r="9103">
          <cell r="A9103">
            <v>15593</v>
          </cell>
          <cell r="B9103">
            <v>45246</v>
          </cell>
          <cell r="F9103">
            <v>1296</v>
          </cell>
        </row>
        <row r="9104">
          <cell r="A9104">
            <v>15594</v>
          </cell>
          <cell r="B9104">
            <v>45246</v>
          </cell>
          <cell r="F9104">
            <v>1296</v>
          </cell>
        </row>
        <row r="9105">
          <cell r="A9105">
            <v>15595</v>
          </cell>
          <cell r="B9105">
            <v>45246</v>
          </cell>
          <cell r="F9105">
            <v>1296</v>
          </cell>
        </row>
        <row r="9106">
          <cell r="A9106">
            <v>15596</v>
          </cell>
          <cell r="B9106">
            <v>45246</v>
          </cell>
          <cell r="F9106">
            <v>1296</v>
          </cell>
        </row>
        <row r="9107">
          <cell r="A9107">
            <v>15840</v>
          </cell>
          <cell r="B9107">
            <v>45275.479733796295</v>
          </cell>
          <cell r="F9107">
            <v>1363</v>
          </cell>
        </row>
        <row r="9108">
          <cell r="A9108">
            <v>15841</v>
          </cell>
          <cell r="B9108">
            <v>45275.479756944442</v>
          </cell>
          <cell r="F9108">
            <v>1363</v>
          </cell>
        </row>
        <row r="9109">
          <cell r="A9109">
            <v>15803</v>
          </cell>
          <cell r="B9109">
            <v>45266.704791666663</v>
          </cell>
          <cell r="F9109">
            <v>1201</v>
          </cell>
        </row>
        <row r="9110">
          <cell r="A9110">
            <v>94</v>
          </cell>
          <cell r="B9110">
            <v>44958.459050925929</v>
          </cell>
          <cell r="F9110">
            <v>105</v>
          </cell>
        </row>
        <row r="9111">
          <cell r="A9111">
            <v>96</v>
          </cell>
          <cell r="B9111">
            <v>44958.469363425924</v>
          </cell>
          <cell r="F9111">
            <v>117</v>
          </cell>
        </row>
        <row r="9112">
          <cell r="A9112">
            <v>99</v>
          </cell>
          <cell r="B9112">
            <v>44958.472500000003</v>
          </cell>
          <cell r="F9112">
            <v>102</v>
          </cell>
        </row>
        <row r="9113">
          <cell r="A9113">
            <v>102</v>
          </cell>
          <cell r="B9113">
            <v>44958.476574074077</v>
          </cell>
          <cell r="F9113">
            <v>106</v>
          </cell>
        </row>
        <row r="9114">
          <cell r="A9114">
            <v>103</v>
          </cell>
          <cell r="B9114">
            <v>44958.483657407407</v>
          </cell>
          <cell r="F9114">
            <v>107</v>
          </cell>
        </row>
        <row r="9115">
          <cell r="A9115">
            <v>104</v>
          </cell>
          <cell r="B9115">
            <v>44958.486562500002</v>
          </cell>
          <cell r="F9115">
            <v>109</v>
          </cell>
        </row>
        <row r="9116">
          <cell r="A9116">
            <v>106</v>
          </cell>
          <cell r="B9116">
            <v>44958.489166666666</v>
          </cell>
          <cell r="F9116">
            <v>110</v>
          </cell>
        </row>
        <row r="9117">
          <cell r="A9117">
            <v>107</v>
          </cell>
          <cell r="B9117">
            <v>44958.490335648145</v>
          </cell>
          <cell r="F9117">
            <v>111</v>
          </cell>
        </row>
        <row r="9118">
          <cell r="A9118">
            <v>109</v>
          </cell>
          <cell r="B9118">
            <v>44958.494201388887</v>
          </cell>
          <cell r="F9118">
            <v>113</v>
          </cell>
        </row>
        <row r="9119">
          <cell r="A9119">
            <v>111</v>
          </cell>
          <cell r="B9119">
            <v>44958.497291666667</v>
          </cell>
          <cell r="F9119">
            <v>114</v>
          </cell>
        </row>
        <row r="9120">
          <cell r="A9120">
            <v>112</v>
          </cell>
          <cell r="B9120">
            <v>44958.499039351853</v>
          </cell>
          <cell r="F9120">
            <v>115</v>
          </cell>
        </row>
        <row r="9121">
          <cell r="A9121">
            <v>113</v>
          </cell>
          <cell r="B9121">
            <v>44958.501180555555</v>
          </cell>
          <cell r="F9121">
            <v>116</v>
          </cell>
        </row>
        <row r="9122">
          <cell r="A9122">
            <v>249</v>
          </cell>
          <cell r="B9122">
            <v>44958</v>
          </cell>
          <cell r="F9122">
            <v>112</v>
          </cell>
        </row>
        <row r="9123">
          <cell r="A9123">
            <v>312</v>
          </cell>
          <cell r="B9123">
            <v>44964</v>
          </cell>
          <cell r="F9123">
            <v>317</v>
          </cell>
        </row>
        <row r="9124">
          <cell r="A9124">
            <v>313</v>
          </cell>
          <cell r="B9124">
            <v>44964</v>
          </cell>
          <cell r="F9124">
            <v>317</v>
          </cell>
        </row>
        <row r="9125">
          <cell r="A9125">
            <v>314</v>
          </cell>
          <cell r="B9125">
            <v>44964</v>
          </cell>
          <cell r="F9125">
            <v>317</v>
          </cell>
        </row>
        <row r="9126">
          <cell r="A9126">
            <v>315</v>
          </cell>
          <cell r="B9126">
            <v>44964</v>
          </cell>
          <cell r="F9126">
            <v>317</v>
          </cell>
        </row>
        <row r="9127">
          <cell r="A9127">
            <v>316</v>
          </cell>
          <cell r="B9127">
            <v>44964</v>
          </cell>
          <cell r="F9127">
            <v>317</v>
          </cell>
        </row>
        <row r="9128">
          <cell r="A9128">
            <v>317</v>
          </cell>
          <cell r="B9128">
            <v>44964</v>
          </cell>
          <cell r="F9128">
            <v>317</v>
          </cell>
        </row>
        <row r="9129">
          <cell r="A9129">
            <v>318</v>
          </cell>
          <cell r="B9129">
            <v>44964</v>
          </cell>
          <cell r="F9129">
            <v>317</v>
          </cell>
        </row>
        <row r="9130">
          <cell r="A9130">
            <v>319</v>
          </cell>
          <cell r="B9130">
            <v>44964</v>
          </cell>
          <cell r="F9130">
            <v>317</v>
          </cell>
        </row>
        <row r="9131">
          <cell r="A9131">
            <v>320</v>
          </cell>
          <cell r="B9131">
            <v>44964</v>
          </cell>
          <cell r="F9131">
            <v>317</v>
          </cell>
        </row>
        <row r="9132">
          <cell r="A9132">
            <v>321</v>
          </cell>
          <cell r="B9132">
            <v>44964</v>
          </cell>
          <cell r="F9132">
            <v>317</v>
          </cell>
        </row>
        <row r="9133">
          <cell r="A9133">
            <v>322</v>
          </cell>
          <cell r="B9133">
            <v>44964</v>
          </cell>
          <cell r="F9133">
            <v>317</v>
          </cell>
        </row>
        <row r="9134">
          <cell r="A9134">
            <v>323</v>
          </cell>
          <cell r="B9134">
            <v>44964</v>
          </cell>
          <cell r="F9134">
            <v>317</v>
          </cell>
        </row>
        <row r="9135">
          <cell r="A9135">
            <v>324</v>
          </cell>
          <cell r="B9135">
            <v>44964</v>
          </cell>
          <cell r="F9135">
            <v>317</v>
          </cell>
        </row>
        <row r="9136">
          <cell r="A9136">
            <v>325</v>
          </cell>
          <cell r="B9136">
            <v>44964</v>
          </cell>
          <cell r="F9136">
            <v>317</v>
          </cell>
        </row>
        <row r="9137">
          <cell r="A9137">
            <v>326</v>
          </cell>
          <cell r="B9137">
            <v>44964</v>
          </cell>
          <cell r="F9137">
            <v>317</v>
          </cell>
        </row>
        <row r="9138">
          <cell r="A9138">
            <v>327</v>
          </cell>
          <cell r="B9138">
            <v>44964</v>
          </cell>
          <cell r="F9138">
            <v>317</v>
          </cell>
        </row>
        <row r="9139">
          <cell r="A9139">
            <v>328</v>
          </cell>
          <cell r="B9139">
            <v>44964</v>
          </cell>
          <cell r="F9139">
            <v>317</v>
          </cell>
        </row>
        <row r="9140">
          <cell r="A9140">
            <v>329</v>
          </cell>
          <cell r="B9140">
            <v>44964</v>
          </cell>
          <cell r="F9140">
            <v>317</v>
          </cell>
        </row>
        <row r="9141">
          <cell r="A9141">
            <v>330</v>
          </cell>
          <cell r="B9141">
            <v>44964</v>
          </cell>
          <cell r="F9141">
            <v>317</v>
          </cell>
        </row>
        <row r="9142">
          <cell r="A9142">
            <v>331</v>
          </cell>
          <cell r="B9142">
            <v>44964</v>
          </cell>
          <cell r="F9142">
            <v>317</v>
          </cell>
        </row>
        <row r="9143">
          <cell r="A9143">
            <v>332</v>
          </cell>
          <cell r="B9143">
            <v>44964</v>
          </cell>
          <cell r="F9143">
            <v>317</v>
          </cell>
        </row>
        <row r="9144">
          <cell r="A9144">
            <v>333</v>
          </cell>
          <cell r="B9144">
            <v>44964</v>
          </cell>
          <cell r="F9144">
            <v>317</v>
          </cell>
        </row>
        <row r="9145">
          <cell r="A9145">
            <v>334</v>
          </cell>
          <cell r="B9145">
            <v>44964</v>
          </cell>
          <cell r="F9145">
            <v>317</v>
          </cell>
        </row>
        <row r="9146">
          <cell r="A9146">
            <v>335</v>
          </cell>
          <cell r="B9146">
            <v>44964</v>
          </cell>
          <cell r="F9146">
            <v>317</v>
          </cell>
        </row>
        <row r="9147">
          <cell r="A9147">
            <v>336</v>
          </cell>
          <cell r="B9147">
            <v>44964</v>
          </cell>
          <cell r="F9147">
            <v>317</v>
          </cell>
        </row>
        <row r="9148">
          <cell r="A9148">
            <v>337</v>
          </cell>
          <cell r="B9148">
            <v>44964</v>
          </cell>
          <cell r="F9148">
            <v>317</v>
          </cell>
        </row>
        <row r="9149">
          <cell r="A9149">
            <v>338</v>
          </cell>
          <cell r="B9149">
            <v>44964</v>
          </cell>
          <cell r="F9149">
            <v>317</v>
          </cell>
        </row>
        <row r="9150">
          <cell r="A9150">
            <v>339</v>
          </cell>
          <cell r="B9150">
            <v>44964</v>
          </cell>
          <cell r="F9150">
            <v>317</v>
          </cell>
        </row>
        <row r="9151">
          <cell r="A9151">
            <v>340</v>
          </cell>
          <cell r="B9151">
            <v>44964</v>
          </cell>
          <cell r="F9151">
            <v>317</v>
          </cell>
        </row>
        <row r="9152">
          <cell r="A9152">
            <v>341</v>
          </cell>
          <cell r="B9152">
            <v>44964</v>
          </cell>
          <cell r="F9152">
            <v>317</v>
          </cell>
        </row>
        <row r="9153">
          <cell r="A9153">
            <v>342</v>
          </cell>
          <cell r="B9153">
            <v>44964</v>
          </cell>
          <cell r="F9153">
            <v>317</v>
          </cell>
        </row>
        <row r="9154">
          <cell r="A9154">
            <v>343</v>
          </cell>
          <cell r="B9154">
            <v>44964</v>
          </cell>
          <cell r="F9154">
            <v>317</v>
          </cell>
        </row>
        <row r="9155">
          <cell r="A9155">
            <v>344</v>
          </cell>
          <cell r="B9155">
            <v>44964</v>
          </cell>
          <cell r="F9155">
            <v>317</v>
          </cell>
        </row>
        <row r="9156">
          <cell r="A9156">
            <v>345</v>
          </cell>
          <cell r="B9156">
            <v>44964</v>
          </cell>
          <cell r="F9156">
            <v>317</v>
          </cell>
        </row>
        <row r="9157">
          <cell r="A9157">
            <v>346</v>
          </cell>
          <cell r="B9157">
            <v>44964</v>
          </cell>
          <cell r="F9157">
            <v>317</v>
          </cell>
        </row>
        <row r="9158">
          <cell r="A9158">
            <v>347</v>
          </cell>
          <cell r="B9158">
            <v>44964</v>
          </cell>
          <cell r="F9158">
            <v>317</v>
          </cell>
        </row>
        <row r="9159">
          <cell r="A9159">
            <v>348</v>
          </cell>
          <cell r="B9159">
            <v>44964</v>
          </cell>
          <cell r="F9159">
            <v>317</v>
          </cell>
        </row>
        <row r="9160">
          <cell r="A9160">
            <v>349</v>
          </cell>
          <cell r="B9160">
            <v>44964</v>
          </cell>
          <cell r="F9160">
            <v>317</v>
          </cell>
        </row>
        <row r="9161">
          <cell r="A9161">
            <v>350</v>
          </cell>
          <cell r="B9161">
            <v>44964</v>
          </cell>
          <cell r="F9161">
            <v>317</v>
          </cell>
        </row>
        <row r="9162">
          <cell r="A9162">
            <v>351</v>
          </cell>
          <cell r="B9162">
            <v>44964</v>
          </cell>
          <cell r="F9162">
            <v>317</v>
          </cell>
        </row>
        <row r="9163">
          <cell r="A9163">
            <v>352</v>
          </cell>
          <cell r="B9163">
            <v>44964</v>
          </cell>
          <cell r="F9163">
            <v>317</v>
          </cell>
        </row>
        <row r="9164">
          <cell r="A9164">
            <v>353</v>
          </cell>
          <cell r="B9164">
            <v>44964</v>
          </cell>
          <cell r="F9164">
            <v>317</v>
          </cell>
        </row>
        <row r="9165">
          <cell r="A9165">
            <v>354</v>
          </cell>
          <cell r="B9165">
            <v>44964</v>
          </cell>
          <cell r="F9165">
            <v>317</v>
          </cell>
        </row>
        <row r="9166">
          <cell r="A9166">
            <v>355</v>
          </cell>
          <cell r="B9166">
            <v>44964</v>
          </cell>
          <cell r="F9166">
            <v>317</v>
          </cell>
        </row>
        <row r="9167">
          <cell r="A9167">
            <v>356</v>
          </cell>
          <cell r="B9167">
            <v>44964</v>
          </cell>
          <cell r="F9167">
            <v>317</v>
          </cell>
        </row>
        <row r="9168">
          <cell r="A9168">
            <v>357</v>
          </cell>
          <cell r="B9168">
            <v>44964</v>
          </cell>
          <cell r="F9168">
            <v>317</v>
          </cell>
        </row>
        <row r="9169">
          <cell r="A9169">
            <v>358</v>
          </cell>
          <cell r="B9169">
            <v>44964</v>
          </cell>
          <cell r="F9169">
            <v>317</v>
          </cell>
        </row>
        <row r="9170">
          <cell r="A9170">
            <v>359</v>
          </cell>
          <cell r="B9170">
            <v>44964</v>
          </cell>
          <cell r="F9170">
            <v>317</v>
          </cell>
        </row>
        <row r="9171">
          <cell r="A9171">
            <v>360</v>
          </cell>
          <cell r="B9171">
            <v>44964</v>
          </cell>
          <cell r="F9171">
            <v>317</v>
          </cell>
        </row>
        <row r="9172">
          <cell r="A9172">
            <v>361</v>
          </cell>
          <cell r="B9172">
            <v>44964</v>
          </cell>
          <cell r="F9172">
            <v>317</v>
          </cell>
        </row>
        <row r="9173">
          <cell r="A9173">
            <v>362</v>
          </cell>
          <cell r="B9173">
            <v>44964</v>
          </cell>
          <cell r="F9173">
            <v>317</v>
          </cell>
        </row>
        <row r="9174">
          <cell r="A9174">
            <v>363</v>
          </cell>
          <cell r="B9174">
            <v>44964</v>
          </cell>
          <cell r="F9174">
            <v>317</v>
          </cell>
        </row>
        <row r="9175">
          <cell r="A9175">
            <v>364</v>
          </cell>
          <cell r="B9175">
            <v>44964</v>
          </cell>
          <cell r="F9175">
            <v>317</v>
          </cell>
        </row>
        <row r="9176">
          <cell r="A9176">
            <v>365</v>
          </cell>
          <cell r="B9176">
            <v>44964</v>
          </cell>
          <cell r="F9176">
            <v>317</v>
          </cell>
        </row>
        <row r="9177">
          <cell r="A9177">
            <v>366</v>
          </cell>
          <cell r="B9177">
            <v>44964</v>
          </cell>
          <cell r="F9177">
            <v>317</v>
          </cell>
        </row>
        <row r="9178">
          <cell r="A9178">
            <v>367</v>
          </cell>
          <cell r="B9178">
            <v>44964</v>
          </cell>
          <cell r="F9178">
            <v>317</v>
          </cell>
        </row>
        <row r="9179">
          <cell r="A9179">
            <v>368</v>
          </cell>
          <cell r="B9179">
            <v>44964</v>
          </cell>
          <cell r="F9179">
            <v>317</v>
          </cell>
        </row>
        <row r="9180">
          <cell r="A9180">
            <v>369</v>
          </cell>
          <cell r="B9180">
            <v>44964</v>
          </cell>
          <cell r="F9180">
            <v>317</v>
          </cell>
        </row>
        <row r="9181">
          <cell r="A9181">
            <v>370</v>
          </cell>
          <cell r="B9181">
            <v>44964</v>
          </cell>
          <cell r="F9181">
            <v>317</v>
          </cell>
        </row>
        <row r="9182">
          <cell r="A9182">
            <v>371</v>
          </cell>
          <cell r="B9182">
            <v>44964</v>
          </cell>
          <cell r="F9182">
            <v>317</v>
          </cell>
        </row>
        <row r="9183">
          <cell r="A9183">
            <v>372</v>
          </cell>
          <cell r="B9183">
            <v>44964</v>
          </cell>
          <cell r="F9183">
            <v>317</v>
          </cell>
        </row>
        <row r="9184">
          <cell r="A9184">
            <v>373</v>
          </cell>
          <cell r="B9184">
            <v>44964</v>
          </cell>
          <cell r="F9184">
            <v>317</v>
          </cell>
        </row>
        <row r="9185">
          <cell r="A9185">
            <v>374</v>
          </cell>
          <cell r="B9185">
            <v>44964</v>
          </cell>
          <cell r="F9185">
            <v>317</v>
          </cell>
        </row>
        <row r="9186">
          <cell r="A9186">
            <v>375</v>
          </cell>
          <cell r="B9186">
            <v>44964</v>
          </cell>
          <cell r="F9186">
            <v>317</v>
          </cell>
        </row>
        <row r="9187">
          <cell r="A9187">
            <v>376</v>
          </cell>
          <cell r="B9187">
            <v>44964</v>
          </cell>
          <cell r="F9187">
            <v>317</v>
          </cell>
        </row>
        <row r="9188">
          <cell r="A9188">
            <v>377</v>
          </cell>
          <cell r="B9188">
            <v>44964</v>
          </cell>
          <cell r="F9188">
            <v>317</v>
          </cell>
        </row>
        <row r="9189">
          <cell r="A9189">
            <v>378</v>
          </cell>
          <cell r="B9189">
            <v>44964</v>
          </cell>
          <cell r="F9189">
            <v>317</v>
          </cell>
        </row>
        <row r="9190">
          <cell r="A9190">
            <v>379</v>
          </cell>
          <cell r="B9190">
            <v>44964</v>
          </cell>
          <cell r="F9190">
            <v>317</v>
          </cell>
        </row>
        <row r="9191">
          <cell r="A9191">
            <v>380</v>
          </cell>
          <cell r="B9191">
            <v>44964</v>
          </cell>
          <cell r="F9191">
            <v>317</v>
          </cell>
        </row>
        <row r="9192">
          <cell r="A9192">
            <v>381</v>
          </cell>
          <cell r="B9192">
            <v>44964</v>
          </cell>
          <cell r="F9192">
            <v>317</v>
          </cell>
        </row>
        <row r="9193">
          <cell r="A9193">
            <v>382</v>
          </cell>
          <cell r="B9193">
            <v>44964</v>
          </cell>
          <cell r="F9193">
            <v>317</v>
          </cell>
        </row>
        <row r="9194">
          <cell r="A9194">
            <v>383</v>
          </cell>
          <cell r="B9194">
            <v>44964</v>
          </cell>
          <cell r="F9194">
            <v>317</v>
          </cell>
        </row>
        <row r="9195">
          <cell r="A9195">
            <v>384</v>
          </cell>
          <cell r="B9195">
            <v>44964</v>
          </cell>
          <cell r="F9195">
            <v>317</v>
          </cell>
        </row>
        <row r="9196">
          <cell r="A9196">
            <v>385</v>
          </cell>
          <cell r="B9196">
            <v>44964</v>
          </cell>
          <cell r="F9196">
            <v>317</v>
          </cell>
        </row>
        <row r="9197">
          <cell r="A9197">
            <v>386</v>
          </cell>
          <cell r="B9197">
            <v>44964</v>
          </cell>
          <cell r="F9197">
            <v>317</v>
          </cell>
        </row>
        <row r="9198">
          <cell r="A9198">
            <v>387</v>
          </cell>
          <cell r="B9198">
            <v>44964</v>
          </cell>
          <cell r="F9198">
            <v>317</v>
          </cell>
        </row>
        <row r="9199">
          <cell r="A9199">
            <v>388</v>
          </cell>
          <cell r="B9199">
            <v>44964</v>
          </cell>
          <cell r="F9199">
            <v>317</v>
          </cell>
        </row>
        <row r="9200">
          <cell r="A9200">
            <v>389</v>
          </cell>
          <cell r="B9200">
            <v>44964</v>
          </cell>
          <cell r="F9200">
            <v>317</v>
          </cell>
        </row>
        <row r="9201">
          <cell r="A9201">
            <v>390</v>
          </cell>
          <cell r="B9201">
            <v>44964</v>
          </cell>
          <cell r="F9201">
            <v>317</v>
          </cell>
        </row>
        <row r="9202">
          <cell r="A9202">
            <v>391</v>
          </cell>
          <cell r="B9202">
            <v>44964</v>
          </cell>
          <cell r="F9202">
            <v>317</v>
          </cell>
        </row>
        <row r="9203">
          <cell r="A9203">
            <v>392</v>
          </cell>
          <cell r="B9203">
            <v>44964</v>
          </cell>
          <cell r="F9203">
            <v>317</v>
          </cell>
        </row>
        <row r="9204">
          <cell r="A9204">
            <v>393</v>
          </cell>
          <cell r="B9204">
            <v>44964</v>
          </cell>
          <cell r="F9204">
            <v>317</v>
          </cell>
        </row>
        <row r="9205">
          <cell r="A9205">
            <v>394</v>
          </cell>
          <cell r="B9205">
            <v>44964</v>
          </cell>
          <cell r="F9205">
            <v>317</v>
          </cell>
        </row>
        <row r="9206">
          <cell r="A9206">
            <v>395</v>
          </cell>
          <cell r="B9206">
            <v>44964</v>
          </cell>
          <cell r="F9206">
            <v>317</v>
          </cell>
        </row>
        <row r="9207">
          <cell r="A9207">
            <v>411</v>
          </cell>
          <cell r="B9207">
            <v>44968</v>
          </cell>
          <cell r="F9207">
            <v>330</v>
          </cell>
        </row>
        <row r="9208">
          <cell r="A9208">
            <v>412</v>
          </cell>
          <cell r="B9208">
            <v>44968</v>
          </cell>
          <cell r="F9208">
            <v>330</v>
          </cell>
        </row>
        <row r="9209">
          <cell r="A9209">
            <v>413</v>
          </cell>
          <cell r="B9209">
            <v>44968</v>
          </cell>
          <cell r="F9209">
            <v>330</v>
          </cell>
        </row>
        <row r="9210">
          <cell r="A9210">
            <v>414</v>
          </cell>
          <cell r="B9210">
            <v>44968</v>
          </cell>
          <cell r="F9210">
            <v>330</v>
          </cell>
        </row>
        <row r="9211">
          <cell r="A9211">
            <v>415</v>
          </cell>
          <cell r="B9211">
            <v>44968</v>
          </cell>
          <cell r="F9211">
            <v>330</v>
          </cell>
        </row>
        <row r="9212">
          <cell r="A9212">
            <v>416</v>
          </cell>
          <cell r="B9212">
            <v>44968</v>
          </cell>
          <cell r="F9212">
            <v>330</v>
          </cell>
        </row>
        <row r="9213">
          <cell r="A9213">
            <v>417</v>
          </cell>
          <cell r="B9213">
            <v>44968</v>
          </cell>
          <cell r="F9213">
            <v>330</v>
          </cell>
        </row>
        <row r="9214">
          <cell r="A9214">
            <v>418</v>
          </cell>
          <cell r="B9214">
            <v>44968</v>
          </cell>
          <cell r="F9214">
            <v>330</v>
          </cell>
        </row>
        <row r="9215">
          <cell r="A9215">
            <v>419</v>
          </cell>
          <cell r="B9215">
            <v>44968</v>
          </cell>
          <cell r="F9215">
            <v>330</v>
          </cell>
        </row>
        <row r="9216">
          <cell r="A9216">
            <v>420</v>
          </cell>
          <cell r="B9216">
            <v>44968</v>
          </cell>
          <cell r="F9216">
            <v>330</v>
          </cell>
        </row>
        <row r="9217">
          <cell r="A9217">
            <v>421</v>
          </cell>
          <cell r="B9217">
            <v>44968</v>
          </cell>
          <cell r="F9217">
            <v>330</v>
          </cell>
        </row>
        <row r="9218">
          <cell r="A9218">
            <v>422</v>
          </cell>
          <cell r="B9218">
            <v>44968</v>
          </cell>
          <cell r="F9218">
            <v>330</v>
          </cell>
        </row>
        <row r="9219">
          <cell r="A9219">
            <v>423</v>
          </cell>
          <cell r="B9219">
            <v>44968</v>
          </cell>
          <cell r="F9219">
            <v>330</v>
          </cell>
        </row>
        <row r="9220">
          <cell r="A9220">
            <v>424</v>
          </cell>
          <cell r="B9220">
            <v>44968</v>
          </cell>
          <cell r="F9220">
            <v>330</v>
          </cell>
        </row>
        <row r="9221">
          <cell r="A9221">
            <v>425</v>
          </cell>
          <cell r="B9221">
            <v>44968</v>
          </cell>
          <cell r="F9221">
            <v>330</v>
          </cell>
        </row>
        <row r="9222">
          <cell r="A9222">
            <v>426</v>
          </cell>
          <cell r="B9222">
            <v>44968</v>
          </cell>
          <cell r="F9222">
            <v>330</v>
          </cell>
        </row>
        <row r="9223">
          <cell r="A9223">
            <v>427</v>
          </cell>
          <cell r="B9223">
            <v>44968</v>
          </cell>
          <cell r="F9223">
            <v>330</v>
          </cell>
        </row>
        <row r="9224">
          <cell r="A9224">
            <v>428</v>
          </cell>
          <cell r="B9224">
            <v>44968</v>
          </cell>
          <cell r="F9224">
            <v>330</v>
          </cell>
        </row>
        <row r="9225">
          <cell r="A9225">
            <v>429</v>
          </cell>
          <cell r="B9225">
            <v>44968</v>
          </cell>
          <cell r="F9225">
            <v>330</v>
          </cell>
        </row>
        <row r="9226">
          <cell r="A9226">
            <v>430</v>
          </cell>
          <cell r="B9226">
            <v>44968</v>
          </cell>
          <cell r="F9226">
            <v>330</v>
          </cell>
        </row>
        <row r="9227">
          <cell r="A9227">
            <v>431</v>
          </cell>
          <cell r="B9227">
            <v>44968</v>
          </cell>
          <cell r="F9227">
            <v>330</v>
          </cell>
        </row>
        <row r="9228">
          <cell r="A9228">
            <v>432</v>
          </cell>
          <cell r="B9228">
            <v>44968</v>
          </cell>
          <cell r="F9228">
            <v>330</v>
          </cell>
        </row>
        <row r="9229">
          <cell r="A9229">
            <v>433</v>
          </cell>
          <cell r="B9229">
            <v>44968</v>
          </cell>
          <cell r="F9229">
            <v>330</v>
          </cell>
        </row>
        <row r="9230">
          <cell r="A9230">
            <v>434</v>
          </cell>
          <cell r="B9230">
            <v>44968</v>
          </cell>
          <cell r="F9230">
            <v>330</v>
          </cell>
        </row>
        <row r="9231">
          <cell r="A9231">
            <v>435</v>
          </cell>
          <cell r="B9231">
            <v>44968</v>
          </cell>
          <cell r="F9231">
            <v>330</v>
          </cell>
        </row>
        <row r="9232">
          <cell r="A9232">
            <v>436</v>
          </cell>
          <cell r="B9232">
            <v>44968</v>
          </cell>
          <cell r="F9232">
            <v>330</v>
          </cell>
        </row>
        <row r="9233">
          <cell r="A9233">
            <v>437</v>
          </cell>
          <cell r="B9233">
            <v>44968</v>
          </cell>
          <cell r="F9233">
            <v>330</v>
          </cell>
        </row>
        <row r="9234">
          <cell r="A9234">
            <v>438</v>
          </cell>
          <cell r="B9234">
            <v>44968</v>
          </cell>
          <cell r="F9234">
            <v>330</v>
          </cell>
        </row>
        <row r="9235">
          <cell r="A9235">
            <v>439</v>
          </cell>
          <cell r="B9235">
            <v>44968</v>
          </cell>
          <cell r="F9235">
            <v>330</v>
          </cell>
        </row>
        <row r="9236">
          <cell r="A9236">
            <v>440</v>
          </cell>
          <cell r="B9236">
            <v>44968</v>
          </cell>
          <cell r="F9236">
            <v>330</v>
          </cell>
        </row>
        <row r="9237">
          <cell r="A9237">
            <v>441</v>
          </cell>
          <cell r="B9237">
            <v>44968</v>
          </cell>
          <cell r="F9237">
            <v>330</v>
          </cell>
        </row>
        <row r="9238">
          <cell r="A9238">
            <v>442</v>
          </cell>
          <cell r="B9238">
            <v>44968</v>
          </cell>
          <cell r="F9238">
            <v>330</v>
          </cell>
        </row>
        <row r="9239">
          <cell r="A9239">
            <v>443</v>
          </cell>
          <cell r="B9239">
            <v>44968</v>
          </cell>
          <cell r="F9239">
            <v>330</v>
          </cell>
        </row>
        <row r="9240">
          <cell r="A9240">
            <v>444</v>
          </cell>
          <cell r="B9240">
            <v>44968</v>
          </cell>
          <cell r="F9240">
            <v>330</v>
          </cell>
        </row>
        <row r="9241">
          <cell r="A9241">
            <v>445</v>
          </cell>
          <cell r="B9241">
            <v>44968</v>
          </cell>
          <cell r="F9241">
            <v>330</v>
          </cell>
        </row>
        <row r="9242">
          <cell r="A9242">
            <v>446</v>
          </cell>
          <cell r="B9242">
            <v>44968</v>
          </cell>
          <cell r="F9242">
            <v>330</v>
          </cell>
        </row>
        <row r="9243">
          <cell r="A9243">
            <v>447</v>
          </cell>
          <cell r="B9243">
            <v>44968</v>
          </cell>
          <cell r="F9243">
            <v>330</v>
          </cell>
        </row>
        <row r="9244">
          <cell r="A9244">
            <v>448</v>
          </cell>
          <cell r="B9244">
            <v>44968</v>
          </cell>
          <cell r="F9244">
            <v>330</v>
          </cell>
        </row>
        <row r="9245">
          <cell r="A9245">
            <v>449</v>
          </cell>
          <cell r="B9245">
            <v>44968</v>
          </cell>
          <cell r="F9245">
            <v>330</v>
          </cell>
        </row>
        <row r="9246">
          <cell r="A9246">
            <v>450</v>
          </cell>
          <cell r="B9246">
            <v>44968</v>
          </cell>
          <cell r="F9246">
            <v>330</v>
          </cell>
        </row>
        <row r="9247">
          <cell r="A9247">
            <v>451</v>
          </cell>
          <cell r="B9247">
            <v>44968</v>
          </cell>
          <cell r="F9247">
            <v>330</v>
          </cell>
        </row>
        <row r="9248">
          <cell r="A9248">
            <v>452</v>
          </cell>
          <cell r="B9248">
            <v>44968</v>
          </cell>
          <cell r="F9248">
            <v>330</v>
          </cell>
        </row>
        <row r="9249">
          <cell r="A9249">
            <v>453</v>
          </cell>
          <cell r="B9249">
            <v>44968</v>
          </cell>
          <cell r="F9249">
            <v>330</v>
          </cell>
        </row>
        <row r="9250">
          <cell r="A9250">
            <v>454</v>
          </cell>
          <cell r="B9250">
            <v>44968</v>
          </cell>
          <cell r="F9250">
            <v>330</v>
          </cell>
        </row>
        <row r="9251">
          <cell r="A9251">
            <v>455</v>
          </cell>
          <cell r="B9251">
            <v>44968</v>
          </cell>
          <cell r="F9251">
            <v>330</v>
          </cell>
        </row>
        <row r="9252">
          <cell r="A9252">
            <v>456</v>
          </cell>
          <cell r="B9252">
            <v>44968</v>
          </cell>
          <cell r="F9252">
            <v>330</v>
          </cell>
        </row>
        <row r="9253">
          <cell r="A9253">
            <v>457</v>
          </cell>
          <cell r="B9253">
            <v>44968</v>
          </cell>
          <cell r="F9253">
            <v>330</v>
          </cell>
        </row>
        <row r="9254">
          <cell r="A9254">
            <v>458</v>
          </cell>
          <cell r="B9254">
            <v>44968</v>
          </cell>
          <cell r="F9254">
            <v>330</v>
          </cell>
        </row>
        <row r="9255">
          <cell r="A9255">
            <v>459</v>
          </cell>
          <cell r="B9255">
            <v>44968</v>
          </cell>
          <cell r="F9255">
            <v>330</v>
          </cell>
        </row>
        <row r="9256">
          <cell r="A9256">
            <v>460</v>
          </cell>
          <cell r="B9256">
            <v>44968</v>
          </cell>
          <cell r="F9256">
            <v>330</v>
          </cell>
        </row>
        <row r="9257">
          <cell r="A9257">
            <v>461</v>
          </cell>
          <cell r="B9257">
            <v>44968</v>
          </cell>
          <cell r="F9257">
            <v>330</v>
          </cell>
        </row>
        <row r="9258">
          <cell r="A9258">
            <v>462</v>
          </cell>
          <cell r="B9258">
            <v>44968</v>
          </cell>
          <cell r="F9258">
            <v>330</v>
          </cell>
        </row>
        <row r="9259">
          <cell r="A9259">
            <v>463</v>
          </cell>
          <cell r="B9259">
            <v>44968</v>
          </cell>
          <cell r="F9259">
            <v>330</v>
          </cell>
        </row>
        <row r="9260">
          <cell r="A9260">
            <v>464</v>
          </cell>
          <cell r="B9260">
            <v>44968</v>
          </cell>
          <cell r="F9260">
            <v>330</v>
          </cell>
        </row>
        <row r="9261">
          <cell r="A9261">
            <v>465</v>
          </cell>
          <cell r="B9261">
            <v>44968</v>
          </cell>
          <cell r="F9261">
            <v>330</v>
          </cell>
        </row>
        <row r="9262">
          <cell r="A9262">
            <v>466</v>
          </cell>
          <cell r="B9262">
            <v>44968</v>
          </cell>
          <cell r="F9262">
            <v>330</v>
          </cell>
        </row>
        <row r="9263">
          <cell r="A9263">
            <v>467</v>
          </cell>
          <cell r="B9263">
            <v>44968</v>
          </cell>
          <cell r="F9263">
            <v>330</v>
          </cell>
        </row>
        <row r="9264">
          <cell r="A9264">
            <v>468</v>
          </cell>
          <cell r="B9264">
            <v>44968</v>
          </cell>
          <cell r="F9264">
            <v>330</v>
          </cell>
        </row>
        <row r="9265">
          <cell r="A9265">
            <v>469</v>
          </cell>
          <cell r="B9265">
            <v>44968</v>
          </cell>
          <cell r="F9265">
            <v>330</v>
          </cell>
        </row>
        <row r="9266">
          <cell r="A9266">
            <v>470</v>
          </cell>
          <cell r="B9266">
            <v>44968</v>
          </cell>
          <cell r="F9266">
            <v>330</v>
          </cell>
        </row>
        <row r="9267">
          <cell r="A9267">
            <v>471</v>
          </cell>
          <cell r="B9267">
            <v>44968</v>
          </cell>
          <cell r="F9267">
            <v>330</v>
          </cell>
        </row>
        <row r="9268">
          <cell r="A9268">
            <v>472</v>
          </cell>
          <cell r="B9268">
            <v>44968</v>
          </cell>
          <cell r="F9268">
            <v>330</v>
          </cell>
        </row>
        <row r="9269">
          <cell r="A9269">
            <v>473</v>
          </cell>
          <cell r="B9269">
            <v>44968</v>
          </cell>
          <cell r="F9269">
            <v>330</v>
          </cell>
        </row>
        <row r="9270">
          <cell r="A9270">
            <v>474</v>
          </cell>
          <cell r="B9270">
            <v>44968</v>
          </cell>
          <cell r="F9270">
            <v>330</v>
          </cell>
        </row>
        <row r="9271">
          <cell r="A9271">
            <v>475</v>
          </cell>
          <cell r="B9271">
            <v>44968</v>
          </cell>
          <cell r="F9271">
            <v>330</v>
          </cell>
        </row>
        <row r="9272">
          <cell r="A9272">
            <v>476</v>
          </cell>
          <cell r="B9272">
            <v>44968</v>
          </cell>
          <cell r="F9272">
            <v>330</v>
          </cell>
        </row>
        <row r="9273">
          <cell r="A9273">
            <v>477</v>
          </cell>
          <cell r="B9273">
            <v>44968</v>
          </cell>
          <cell r="F9273">
            <v>330</v>
          </cell>
        </row>
        <row r="9274">
          <cell r="A9274">
            <v>478</v>
          </cell>
          <cell r="B9274">
            <v>44968</v>
          </cell>
          <cell r="F9274">
            <v>330</v>
          </cell>
        </row>
        <row r="9275">
          <cell r="A9275">
            <v>479</v>
          </cell>
          <cell r="B9275">
            <v>44968</v>
          </cell>
          <cell r="F9275">
            <v>330</v>
          </cell>
        </row>
        <row r="9276">
          <cell r="A9276">
            <v>480</v>
          </cell>
          <cell r="B9276">
            <v>44968</v>
          </cell>
          <cell r="F9276">
            <v>330</v>
          </cell>
        </row>
        <row r="9277">
          <cell r="A9277">
            <v>481</v>
          </cell>
          <cell r="B9277">
            <v>44968</v>
          </cell>
          <cell r="F9277">
            <v>330</v>
          </cell>
        </row>
        <row r="9278">
          <cell r="A9278">
            <v>482</v>
          </cell>
          <cell r="B9278">
            <v>44968</v>
          </cell>
          <cell r="F9278">
            <v>330</v>
          </cell>
        </row>
        <row r="9279">
          <cell r="A9279">
            <v>483</v>
          </cell>
          <cell r="B9279">
            <v>44968</v>
          </cell>
          <cell r="F9279">
            <v>330</v>
          </cell>
        </row>
        <row r="9280">
          <cell r="A9280">
            <v>484</v>
          </cell>
          <cell r="B9280">
            <v>44968</v>
          </cell>
          <cell r="F9280">
            <v>330</v>
          </cell>
        </row>
        <row r="9281">
          <cell r="A9281">
            <v>485</v>
          </cell>
          <cell r="B9281">
            <v>44968</v>
          </cell>
          <cell r="F9281">
            <v>330</v>
          </cell>
        </row>
        <row r="9282">
          <cell r="A9282">
            <v>486</v>
          </cell>
          <cell r="B9282">
            <v>44968</v>
          </cell>
          <cell r="F9282">
            <v>330</v>
          </cell>
        </row>
        <row r="9283">
          <cell r="A9283">
            <v>487</v>
          </cell>
          <cell r="B9283">
            <v>44968</v>
          </cell>
          <cell r="F9283">
            <v>330</v>
          </cell>
        </row>
        <row r="9284">
          <cell r="A9284">
            <v>488</v>
          </cell>
          <cell r="B9284">
            <v>44968</v>
          </cell>
          <cell r="F9284">
            <v>330</v>
          </cell>
        </row>
        <row r="9285">
          <cell r="A9285">
            <v>489</v>
          </cell>
          <cell r="B9285">
            <v>44968</v>
          </cell>
          <cell r="F9285">
            <v>330</v>
          </cell>
        </row>
        <row r="9286">
          <cell r="A9286">
            <v>490</v>
          </cell>
          <cell r="B9286">
            <v>44968</v>
          </cell>
          <cell r="F9286">
            <v>330</v>
          </cell>
        </row>
        <row r="9287">
          <cell r="A9287">
            <v>491</v>
          </cell>
          <cell r="B9287">
            <v>44968</v>
          </cell>
          <cell r="F9287">
            <v>330</v>
          </cell>
        </row>
        <row r="9288">
          <cell r="A9288">
            <v>492</v>
          </cell>
          <cell r="B9288">
            <v>44968</v>
          </cell>
          <cell r="F9288">
            <v>330</v>
          </cell>
        </row>
        <row r="9289">
          <cell r="A9289">
            <v>493</v>
          </cell>
          <cell r="B9289">
            <v>44968</v>
          </cell>
          <cell r="F9289">
            <v>330</v>
          </cell>
        </row>
        <row r="9290">
          <cell r="A9290">
            <v>494</v>
          </cell>
          <cell r="B9290">
            <v>44968</v>
          </cell>
          <cell r="F9290">
            <v>330</v>
          </cell>
        </row>
        <row r="9291">
          <cell r="A9291">
            <v>495</v>
          </cell>
          <cell r="B9291">
            <v>44968</v>
          </cell>
          <cell r="F9291">
            <v>330</v>
          </cell>
        </row>
        <row r="9292">
          <cell r="A9292">
            <v>496</v>
          </cell>
          <cell r="B9292">
            <v>44968</v>
          </cell>
          <cell r="F9292">
            <v>330</v>
          </cell>
        </row>
        <row r="9293">
          <cell r="A9293">
            <v>497</v>
          </cell>
          <cell r="B9293">
            <v>44968</v>
          </cell>
          <cell r="F9293">
            <v>330</v>
          </cell>
        </row>
        <row r="9294">
          <cell r="A9294">
            <v>498</v>
          </cell>
          <cell r="B9294">
            <v>44968</v>
          </cell>
          <cell r="F9294">
            <v>330</v>
          </cell>
        </row>
        <row r="9295">
          <cell r="A9295">
            <v>499</v>
          </cell>
          <cell r="B9295">
            <v>44968</v>
          </cell>
          <cell r="F9295">
            <v>330</v>
          </cell>
        </row>
        <row r="9296">
          <cell r="A9296">
            <v>500</v>
          </cell>
          <cell r="B9296">
            <v>44968</v>
          </cell>
          <cell r="F9296">
            <v>330</v>
          </cell>
        </row>
        <row r="9297">
          <cell r="A9297">
            <v>501</v>
          </cell>
          <cell r="B9297">
            <v>44968</v>
          </cell>
          <cell r="F9297">
            <v>330</v>
          </cell>
        </row>
        <row r="9298">
          <cell r="A9298">
            <v>502</v>
          </cell>
          <cell r="B9298">
            <v>44968</v>
          </cell>
          <cell r="F9298">
            <v>330</v>
          </cell>
        </row>
        <row r="9299">
          <cell r="A9299">
            <v>503</v>
          </cell>
          <cell r="B9299">
            <v>44968</v>
          </cell>
          <cell r="F9299">
            <v>330</v>
          </cell>
        </row>
        <row r="9300">
          <cell r="A9300">
            <v>504</v>
          </cell>
          <cell r="B9300">
            <v>44968</v>
          </cell>
          <cell r="F9300">
            <v>330</v>
          </cell>
        </row>
        <row r="9301">
          <cell r="A9301">
            <v>505</v>
          </cell>
          <cell r="B9301">
            <v>44968</v>
          </cell>
          <cell r="F9301">
            <v>330</v>
          </cell>
        </row>
        <row r="9302">
          <cell r="A9302">
            <v>506</v>
          </cell>
          <cell r="B9302">
            <v>44968</v>
          </cell>
          <cell r="F9302">
            <v>330</v>
          </cell>
        </row>
        <row r="9303">
          <cell r="A9303">
            <v>507</v>
          </cell>
          <cell r="B9303">
            <v>44968</v>
          </cell>
          <cell r="F9303">
            <v>330</v>
          </cell>
        </row>
        <row r="9304">
          <cell r="A9304">
            <v>508</v>
          </cell>
          <cell r="B9304">
            <v>44968</v>
          </cell>
          <cell r="F9304">
            <v>330</v>
          </cell>
        </row>
        <row r="9305">
          <cell r="A9305">
            <v>509</v>
          </cell>
          <cell r="B9305">
            <v>44968</v>
          </cell>
          <cell r="F9305">
            <v>330</v>
          </cell>
        </row>
        <row r="9306">
          <cell r="A9306">
            <v>510</v>
          </cell>
          <cell r="B9306">
            <v>44968</v>
          </cell>
          <cell r="F9306">
            <v>330</v>
          </cell>
        </row>
        <row r="9307">
          <cell r="A9307">
            <v>511</v>
          </cell>
          <cell r="B9307">
            <v>44968</v>
          </cell>
          <cell r="F9307">
            <v>330</v>
          </cell>
        </row>
        <row r="9308">
          <cell r="A9308">
            <v>512</v>
          </cell>
          <cell r="B9308">
            <v>44968</v>
          </cell>
          <cell r="F9308">
            <v>330</v>
          </cell>
        </row>
        <row r="9309">
          <cell r="A9309">
            <v>513</v>
          </cell>
          <cell r="B9309">
            <v>44968</v>
          </cell>
          <cell r="F9309">
            <v>330</v>
          </cell>
        </row>
        <row r="9310">
          <cell r="A9310">
            <v>514</v>
          </cell>
          <cell r="B9310">
            <v>44968</v>
          </cell>
          <cell r="F9310">
            <v>330</v>
          </cell>
        </row>
        <row r="9311">
          <cell r="A9311">
            <v>515</v>
          </cell>
          <cell r="B9311">
            <v>44968</v>
          </cell>
          <cell r="F9311">
            <v>330</v>
          </cell>
        </row>
        <row r="9312">
          <cell r="A9312">
            <v>516</v>
          </cell>
          <cell r="B9312">
            <v>44968</v>
          </cell>
          <cell r="F9312">
            <v>330</v>
          </cell>
        </row>
        <row r="9313">
          <cell r="A9313">
            <v>517</v>
          </cell>
          <cell r="B9313">
            <v>44968</v>
          </cell>
          <cell r="F9313">
            <v>330</v>
          </cell>
        </row>
        <row r="9314">
          <cell r="A9314">
            <v>518</v>
          </cell>
          <cell r="B9314">
            <v>44968</v>
          </cell>
          <cell r="F9314">
            <v>330</v>
          </cell>
        </row>
        <row r="9315">
          <cell r="A9315">
            <v>519</v>
          </cell>
          <cell r="B9315">
            <v>44968</v>
          </cell>
          <cell r="F9315">
            <v>330</v>
          </cell>
        </row>
        <row r="9316">
          <cell r="A9316">
            <v>520</v>
          </cell>
          <cell r="B9316">
            <v>44968</v>
          </cell>
          <cell r="F9316">
            <v>330</v>
          </cell>
        </row>
        <row r="9317">
          <cell r="A9317">
            <v>521</v>
          </cell>
          <cell r="B9317">
            <v>44968</v>
          </cell>
          <cell r="F9317">
            <v>330</v>
          </cell>
        </row>
        <row r="9318">
          <cell r="A9318">
            <v>522</v>
          </cell>
          <cell r="B9318">
            <v>44968</v>
          </cell>
          <cell r="F9318">
            <v>330</v>
          </cell>
        </row>
        <row r="9319">
          <cell r="A9319">
            <v>523</v>
          </cell>
          <cell r="B9319">
            <v>44968</v>
          </cell>
          <cell r="F9319">
            <v>330</v>
          </cell>
        </row>
        <row r="9320">
          <cell r="A9320">
            <v>524</v>
          </cell>
          <cell r="B9320">
            <v>44968</v>
          </cell>
          <cell r="F9320">
            <v>330</v>
          </cell>
        </row>
        <row r="9321">
          <cell r="A9321">
            <v>525</v>
          </cell>
          <cell r="B9321">
            <v>44968</v>
          </cell>
          <cell r="F9321">
            <v>330</v>
          </cell>
        </row>
        <row r="9322">
          <cell r="A9322">
            <v>526</v>
          </cell>
          <cell r="B9322">
            <v>44968</v>
          </cell>
          <cell r="F9322">
            <v>330</v>
          </cell>
        </row>
        <row r="9323">
          <cell r="A9323">
            <v>527</v>
          </cell>
          <cell r="B9323">
            <v>44968</v>
          </cell>
          <cell r="F9323">
            <v>330</v>
          </cell>
        </row>
        <row r="9324">
          <cell r="A9324">
            <v>528</v>
          </cell>
          <cell r="B9324">
            <v>44968</v>
          </cell>
          <cell r="F9324">
            <v>330</v>
          </cell>
        </row>
        <row r="9325">
          <cell r="A9325">
            <v>529</v>
          </cell>
          <cell r="B9325">
            <v>44968</v>
          </cell>
          <cell r="F9325">
            <v>330</v>
          </cell>
        </row>
        <row r="9326">
          <cell r="A9326">
            <v>530</v>
          </cell>
          <cell r="B9326">
            <v>44968</v>
          </cell>
          <cell r="F9326">
            <v>330</v>
          </cell>
        </row>
        <row r="9327">
          <cell r="A9327">
            <v>531</v>
          </cell>
          <cell r="B9327">
            <v>44968</v>
          </cell>
          <cell r="F9327">
            <v>330</v>
          </cell>
        </row>
        <row r="9328">
          <cell r="A9328">
            <v>532</v>
          </cell>
          <cell r="B9328">
            <v>44968</v>
          </cell>
          <cell r="F9328">
            <v>330</v>
          </cell>
        </row>
        <row r="9329">
          <cell r="A9329">
            <v>533</v>
          </cell>
          <cell r="B9329">
            <v>44968</v>
          </cell>
          <cell r="F9329">
            <v>330</v>
          </cell>
        </row>
        <row r="9330">
          <cell r="A9330">
            <v>534</v>
          </cell>
          <cell r="B9330">
            <v>44968</v>
          </cell>
          <cell r="F9330">
            <v>330</v>
          </cell>
        </row>
        <row r="9331">
          <cell r="A9331">
            <v>535</v>
          </cell>
          <cell r="B9331">
            <v>44968</v>
          </cell>
          <cell r="F9331">
            <v>330</v>
          </cell>
        </row>
        <row r="9332">
          <cell r="A9332">
            <v>536</v>
          </cell>
          <cell r="B9332">
            <v>44968</v>
          </cell>
          <cell r="F9332">
            <v>330</v>
          </cell>
        </row>
        <row r="9333">
          <cell r="A9333">
            <v>537</v>
          </cell>
          <cell r="B9333">
            <v>44968</v>
          </cell>
          <cell r="F9333">
            <v>330</v>
          </cell>
        </row>
        <row r="9334">
          <cell r="A9334">
            <v>538</v>
          </cell>
          <cell r="B9334">
            <v>44968</v>
          </cell>
          <cell r="F9334">
            <v>330</v>
          </cell>
        </row>
        <row r="9335">
          <cell r="A9335">
            <v>539</v>
          </cell>
          <cell r="B9335">
            <v>44968</v>
          </cell>
          <cell r="F9335">
            <v>330</v>
          </cell>
        </row>
        <row r="9336">
          <cell r="A9336">
            <v>540</v>
          </cell>
          <cell r="B9336">
            <v>44968</v>
          </cell>
          <cell r="F9336">
            <v>330</v>
          </cell>
        </row>
        <row r="9337">
          <cell r="A9337">
            <v>541</v>
          </cell>
          <cell r="B9337">
            <v>44968</v>
          </cell>
          <cell r="F9337">
            <v>330</v>
          </cell>
        </row>
        <row r="9338">
          <cell r="A9338">
            <v>542</v>
          </cell>
          <cell r="B9338">
            <v>44968</v>
          </cell>
          <cell r="F9338">
            <v>330</v>
          </cell>
        </row>
        <row r="9339">
          <cell r="A9339">
            <v>543</v>
          </cell>
          <cell r="B9339">
            <v>44968</v>
          </cell>
          <cell r="F9339">
            <v>330</v>
          </cell>
        </row>
        <row r="9340">
          <cell r="A9340">
            <v>544</v>
          </cell>
          <cell r="B9340">
            <v>44968</v>
          </cell>
          <cell r="F9340">
            <v>330</v>
          </cell>
        </row>
        <row r="9341">
          <cell r="A9341">
            <v>545</v>
          </cell>
          <cell r="B9341">
            <v>44968</v>
          </cell>
          <cell r="F9341">
            <v>330</v>
          </cell>
        </row>
        <row r="9342">
          <cell r="A9342">
            <v>546</v>
          </cell>
          <cell r="B9342">
            <v>44968</v>
          </cell>
          <cell r="F9342">
            <v>330</v>
          </cell>
        </row>
        <row r="9343">
          <cell r="A9343">
            <v>547</v>
          </cell>
          <cell r="B9343">
            <v>44968</v>
          </cell>
          <cell r="F9343">
            <v>330</v>
          </cell>
        </row>
        <row r="9344">
          <cell r="A9344">
            <v>548</v>
          </cell>
          <cell r="B9344">
            <v>44968</v>
          </cell>
          <cell r="F9344">
            <v>330</v>
          </cell>
        </row>
        <row r="9345">
          <cell r="A9345">
            <v>549</v>
          </cell>
          <cell r="B9345">
            <v>44968</v>
          </cell>
          <cell r="F9345">
            <v>330</v>
          </cell>
        </row>
        <row r="9346">
          <cell r="A9346">
            <v>550</v>
          </cell>
          <cell r="B9346">
            <v>44968</v>
          </cell>
          <cell r="F9346">
            <v>330</v>
          </cell>
        </row>
        <row r="9347">
          <cell r="A9347">
            <v>551</v>
          </cell>
          <cell r="B9347">
            <v>44968</v>
          </cell>
          <cell r="F9347">
            <v>330</v>
          </cell>
        </row>
        <row r="9348">
          <cell r="A9348">
            <v>552</v>
          </cell>
          <cell r="B9348">
            <v>44968</v>
          </cell>
          <cell r="F9348">
            <v>330</v>
          </cell>
        </row>
        <row r="9349">
          <cell r="A9349">
            <v>553</v>
          </cell>
          <cell r="B9349">
            <v>44968</v>
          </cell>
          <cell r="F9349">
            <v>330</v>
          </cell>
        </row>
        <row r="9350">
          <cell r="A9350">
            <v>554</v>
          </cell>
          <cell r="B9350">
            <v>44968</v>
          </cell>
          <cell r="F9350">
            <v>330</v>
          </cell>
        </row>
        <row r="9351">
          <cell r="A9351">
            <v>555</v>
          </cell>
          <cell r="B9351">
            <v>44968</v>
          </cell>
          <cell r="F9351">
            <v>330</v>
          </cell>
        </row>
        <row r="9352">
          <cell r="A9352">
            <v>556</v>
          </cell>
          <cell r="B9352">
            <v>44968</v>
          </cell>
          <cell r="F9352">
            <v>330</v>
          </cell>
        </row>
        <row r="9353">
          <cell r="A9353">
            <v>557</v>
          </cell>
          <cell r="B9353">
            <v>44968</v>
          </cell>
          <cell r="F9353">
            <v>330</v>
          </cell>
        </row>
        <row r="9354">
          <cell r="A9354">
            <v>558</v>
          </cell>
          <cell r="B9354">
            <v>44968</v>
          </cell>
          <cell r="F9354">
            <v>330</v>
          </cell>
        </row>
        <row r="9355">
          <cell r="A9355">
            <v>559</v>
          </cell>
          <cell r="B9355">
            <v>44968</v>
          </cell>
          <cell r="F9355">
            <v>330</v>
          </cell>
        </row>
        <row r="9356">
          <cell r="A9356">
            <v>560</v>
          </cell>
          <cell r="B9356">
            <v>44968</v>
          </cell>
          <cell r="F9356">
            <v>330</v>
          </cell>
        </row>
        <row r="9357">
          <cell r="A9357">
            <v>561</v>
          </cell>
          <cell r="B9357">
            <v>44968</v>
          </cell>
          <cell r="F9357">
            <v>330</v>
          </cell>
        </row>
        <row r="9358">
          <cell r="A9358">
            <v>562</v>
          </cell>
          <cell r="B9358">
            <v>44968</v>
          </cell>
          <cell r="F9358">
            <v>330</v>
          </cell>
        </row>
        <row r="9359">
          <cell r="A9359">
            <v>563</v>
          </cell>
          <cell r="B9359">
            <v>44968</v>
          </cell>
          <cell r="F9359">
            <v>330</v>
          </cell>
        </row>
        <row r="9360">
          <cell r="A9360">
            <v>564</v>
          </cell>
          <cell r="B9360">
            <v>44968</v>
          </cell>
          <cell r="F9360">
            <v>330</v>
          </cell>
        </row>
        <row r="9361">
          <cell r="A9361">
            <v>565</v>
          </cell>
          <cell r="B9361">
            <v>44968</v>
          </cell>
          <cell r="F9361">
            <v>330</v>
          </cell>
        </row>
        <row r="9362">
          <cell r="A9362">
            <v>566</v>
          </cell>
          <cell r="B9362">
            <v>44968</v>
          </cell>
          <cell r="F9362">
            <v>330</v>
          </cell>
        </row>
        <row r="9363">
          <cell r="A9363">
            <v>567</v>
          </cell>
          <cell r="B9363">
            <v>44968</v>
          </cell>
          <cell r="F9363">
            <v>330</v>
          </cell>
        </row>
        <row r="9364">
          <cell r="A9364">
            <v>568</v>
          </cell>
          <cell r="B9364">
            <v>44968</v>
          </cell>
          <cell r="F9364">
            <v>330</v>
          </cell>
        </row>
        <row r="9365">
          <cell r="A9365">
            <v>569</v>
          </cell>
          <cell r="B9365">
            <v>44968</v>
          </cell>
          <cell r="F9365">
            <v>330</v>
          </cell>
        </row>
        <row r="9366">
          <cell r="A9366">
            <v>570</v>
          </cell>
          <cell r="B9366">
            <v>44968</v>
          </cell>
          <cell r="F9366">
            <v>330</v>
          </cell>
        </row>
        <row r="9367">
          <cell r="A9367">
            <v>571</v>
          </cell>
          <cell r="B9367">
            <v>44968</v>
          </cell>
          <cell r="F9367">
            <v>330</v>
          </cell>
        </row>
        <row r="9368">
          <cell r="A9368">
            <v>572</v>
          </cell>
          <cell r="B9368">
            <v>44968</v>
          </cell>
          <cell r="F9368">
            <v>330</v>
          </cell>
        </row>
        <row r="9369">
          <cell r="A9369">
            <v>573</v>
          </cell>
          <cell r="B9369">
            <v>44968</v>
          </cell>
          <cell r="F9369">
            <v>330</v>
          </cell>
        </row>
        <row r="9370">
          <cell r="A9370">
            <v>574</v>
          </cell>
          <cell r="B9370">
            <v>44968</v>
          </cell>
          <cell r="F9370">
            <v>330</v>
          </cell>
        </row>
        <row r="9371">
          <cell r="A9371">
            <v>575</v>
          </cell>
          <cell r="B9371">
            <v>44968</v>
          </cell>
          <cell r="F9371">
            <v>330</v>
          </cell>
        </row>
        <row r="9372">
          <cell r="A9372">
            <v>576</v>
          </cell>
          <cell r="B9372">
            <v>44968</v>
          </cell>
          <cell r="F9372">
            <v>330</v>
          </cell>
        </row>
        <row r="9373">
          <cell r="A9373">
            <v>577</v>
          </cell>
          <cell r="B9373">
            <v>44968</v>
          </cell>
          <cell r="F9373">
            <v>330</v>
          </cell>
        </row>
        <row r="9374">
          <cell r="A9374">
            <v>578</v>
          </cell>
          <cell r="B9374">
            <v>44968</v>
          </cell>
          <cell r="F9374">
            <v>330</v>
          </cell>
        </row>
        <row r="9375">
          <cell r="A9375">
            <v>579</v>
          </cell>
          <cell r="B9375">
            <v>44968</v>
          </cell>
          <cell r="F9375">
            <v>330</v>
          </cell>
        </row>
        <row r="9376">
          <cell r="A9376">
            <v>580</v>
          </cell>
          <cell r="B9376">
            <v>44968</v>
          </cell>
          <cell r="F9376">
            <v>330</v>
          </cell>
        </row>
        <row r="9377">
          <cell r="A9377">
            <v>581</v>
          </cell>
          <cell r="B9377">
            <v>44968</v>
          </cell>
          <cell r="F9377">
            <v>330</v>
          </cell>
        </row>
        <row r="9378">
          <cell r="A9378">
            <v>582</v>
          </cell>
          <cell r="B9378">
            <v>44968</v>
          </cell>
          <cell r="F9378">
            <v>330</v>
          </cell>
        </row>
        <row r="9379">
          <cell r="A9379">
            <v>583</v>
          </cell>
          <cell r="B9379">
            <v>44968</v>
          </cell>
          <cell r="F9379">
            <v>330</v>
          </cell>
        </row>
        <row r="9380">
          <cell r="A9380">
            <v>584</v>
          </cell>
          <cell r="B9380">
            <v>44968</v>
          </cell>
          <cell r="F9380">
            <v>330</v>
          </cell>
        </row>
        <row r="9381">
          <cell r="A9381">
            <v>585</v>
          </cell>
          <cell r="B9381">
            <v>44968</v>
          </cell>
          <cell r="F9381">
            <v>330</v>
          </cell>
        </row>
        <row r="9382">
          <cell r="A9382">
            <v>586</v>
          </cell>
          <cell r="B9382">
            <v>44968</v>
          </cell>
          <cell r="F9382">
            <v>330</v>
          </cell>
        </row>
        <row r="9383">
          <cell r="A9383">
            <v>587</v>
          </cell>
          <cell r="B9383">
            <v>44968</v>
          </cell>
          <cell r="F9383">
            <v>330</v>
          </cell>
        </row>
        <row r="9384">
          <cell r="A9384">
            <v>588</v>
          </cell>
          <cell r="B9384">
            <v>44968</v>
          </cell>
          <cell r="F9384">
            <v>330</v>
          </cell>
        </row>
        <row r="9385">
          <cell r="A9385">
            <v>589</v>
          </cell>
          <cell r="B9385">
            <v>44968</v>
          </cell>
          <cell r="F9385">
            <v>330</v>
          </cell>
        </row>
        <row r="9386">
          <cell r="A9386">
            <v>590</v>
          </cell>
          <cell r="B9386">
            <v>44968</v>
          </cell>
          <cell r="F9386">
            <v>330</v>
          </cell>
        </row>
        <row r="9387">
          <cell r="A9387">
            <v>591</v>
          </cell>
          <cell r="B9387">
            <v>44968</v>
          </cell>
          <cell r="F9387">
            <v>330</v>
          </cell>
        </row>
        <row r="9388">
          <cell r="A9388">
            <v>592</v>
          </cell>
          <cell r="B9388">
            <v>44968</v>
          </cell>
          <cell r="F9388">
            <v>330</v>
          </cell>
        </row>
        <row r="9389">
          <cell r="A9389">
            <v>593</v>
          </cell>
          <cell r="B9389">
            <v>44968</v>
          </cell>
          <cell r="F9389">
            <v>330</v>
          </cell>
        </row>
        <row r="9390">
          <cell r="A9390">
            <v>594</v>
          </cell>
          <cell r="B9390">
            <v>44968</v>
          </cell>
          <cell r="F9390">
            <v>330</v>
          </cell>
        </row>
        <row r="9391">
          <cell r="A9391">
            <v>595</v>
          </cell>
          <cell r="B9391">
            <v>44968</v>
          </cell>
          <cell r="F9391">
            <v>330</v>
          </cell>
        </row>
        <row r="9392">
          <cell r="A9392">
            <v>596</v>
          </cell>
          <cell r="B9392">
            <v>44968</v>
          </cell>
          <cell r="F9392">
            <v>330</v>
          </cell>
        </row>
        <row r="9393">
          <cell r="A9393">
            <v>597</v>
          </cell>
          <cell r="B9393">
            <v>44968</v>
          </cell>
          <cell r="F9393">
            <v>330</v>
          </cell>
        </row>
        <row r="9394">
          <cell r="A9394">
            <v>598</v>
          </cell>
          <cell r="B9394">
            <v>44968</v>
          </cell>
          <cell r="F9394">
            <v>330</v>
          </cell>
        </row>
        <row r="9395">
          <cell r="A9395">
            <v>599</v>
          </cell>
          <cell r="B9395">
            <v>44968</v>
          </cell>
          <cell r="F9395">
            <v>330</v>
          </cell>
        </row>
        <row r="9396">
          <cell r="A9396">
            <v>600</v>
          </cell>
          <cell r="B9396">
            <v>44968</v>
          </cell>
          <cell r="F9396">
            <v>330</v>
          </cell>
        </row>
        <row r="9397">
          <cell r="A9397">
            <v>601</v>
          </cell>
          <cell r="B9397">
            <v>44968</v>
          </cell>
          <cell r="F9397">
            <v>330</v>
          </cell>
        </row>
        <row r="9398">
          <cell r="A9398">
            <v>602</v>
          </cell>
          <cell r="B9398">
            <v>44968</v>
          </cell>
          <cell r="F9398">
            <v>330</v>
          </cell>
        </row>
        <row r="9399">
          <cell r="A9399">
            <v>603</v>
          </cell>
          <cell r="B9399">
            <v>44968</v>
          </cell>
          <cell r="F9399">
            <v>330</v>
          </cell>
        </row>
        <row r="9400">
          <cell r="A9400">
            <v>604</v>
          </cell>
          <cell r="B9400">
            <v>44968</v>
          </cell>
          <cell r="F9400">
            <v>330</v>
          </cell>
        </row>
        <row r="9401">
          <cell r="A9401">
            <v>605</v>
          </cell>
          <cell r="B9401">
            <v>44968</v>
          </cell>
          <cell r="F9401">
            <v>330</v>
          </cell>
        </row>
        <row r="9402">
          <cell r="A9402">
            <v>606</v>
          </cell>
          <cell r="B9402">
            <v>44968</v>
          </cell>
          <cell r="F9402">
            <v>330</v>
          </cell>
        </row>
        <row r="9403">
          <cell r="A9403">
            <v>607</v>
          </cell>
          <cell r="B9403">
            <v>44968</v>
          </cell>
          <cell r="F9403">
            <v>330</v>
          </cell>
        </row>
        <row r="9404">
          <cell r="A9404">
            <v>608</v>
          </cell>
          <cell r="B9404">
            <v>44968</v>
          </cell>
          <cell r="F9404">
            <v>330</v>
          </cell>
        </row>
        <row r="9405">
          <cell r="A9405">
            <v>609</v>
          </cell>
          <cell r="B9405">
            <v>44968</v>
          </cell>
          <cell r="F9405">
            <v>330</v>
          </cell>
        </row>
        <row r="9406">
          <cell r="A9406">
            <v>610</v>
          </cell>
          <cell r="B9406">
            <v>44968</v>
          </cell>
          <cell r="F9406">
            <v>330</v>
          </cell>
        </row>
        <row r="9407">
          <cell r="A9407">
            <v>611</v>
          </cell>
          <cell r="B9407">
            <v>44968</v>
          </cell>
          <cell r="F9407">
            <v>330</v>
          </cell>
        </row>
        <row r="9408">
          <cell r="A9408">
            <v>612</v>
          </cell>
          <cell r="B9408">
            <v>44968</v>
          </cell>
          <cell r="F9408">
            <v>330</v>
          </cell>
        </row>
        <row r="9409">
          <cell r="A9409">
            <v>613</v>
          </cell>
          <cell r="B9409">
            <v>44968</v>
          </cell>
          <cell r="F9409">
            <v>330</v>
          </cell>
        </row>
        <row r="9410">
          <cell r="A9410">
            <v>614</v>
          </cell>
          <cell r="B9410">
            <v>44968</v>
          </cell>
          <cell r="F9410">
            <v>330</v>
          </cell>
        </row>
        <row r="9411">
          <cell r="A9411">
            <v>615</v>
          </cell>
          <cell r="B9411">
            <v>44968</v>
          </cell>
          <cell r="F9411">
            <v>330</v>
          </cell>
        </row>
        <row r="9412">
          <cell r="A9412">
            <v>616</v>
          </cell>
          <cell r="B9412">
            <v>44968</v>
          </cell>
          <cell r="F9412">
            <v>330</v>
          </cell>
        </row>
        <row r="9413">
          <cell r="A9413">
            <v>617</v>
          </cell>
          <cell r="B9413">
            <v>44968</v>
          </cell>
          <cell r="F9413">
            <v>330</v>
          </cell>
        </row>
        <row r="9414">
          <cell r="A9414">
            <v>618</v>
          </cell>
          <cell r="B9414">
            <v>44968</v>
          </cell>
          <cell r="F9414">
            <v>330</v>
          </cell>
        </row>
        <row r="9415">
          <cell r="A9415">
            <v>619</v>
          </cell>
          <cell r="B9415">
            <v>44968</v>
          </cell>
          <cell r="F9415">
            <v>330</v>
          </cell>
        </row>
        <row r="9416">
          <cell r="A9416">
            <v>620</v>
          </cell>
          <cell r="B9416">
            <v>44968</v>
          </cell>
          <cell r="F9416">
            <v>330</v>
          </cell>
        </row>
        <row r="9417">
          <cell r="A9417">
            <v>621</v>
          </cell>
          <cell r="B9417">
            <v>44968</v>
          </cell>
          <cell r="F9417">
            <v>330</v>
          </cell>
        </row>
        <row r="9418">
          <cell r="A9418">
            <v>622</v>
          </cell>
          <cell r="B9418">
            <v>44968</v>
          </cell>
          <cell r="F9418">
            <v>330</v>
          </cell>
        </row>
        <row r="9419">
          <cell r="A9419">
            <v>623</v>
          </cell>
          <cell r="B9419">
            <v>44968</v>
          </cell>
          <cell r="F9419">
            <v>330</v>
          </cell>
        </row>
        <row r="9420">
          <cell r="A9420">
            <v>624</v>
          </cell>
          <cell r="B9420">
            <v>44968</v>
          </cell>
          <cell r="F9420">
            <v>330</v>
          </cell>
        </row>
        <row r="9421">
          <cell r="A9421">
            <v>625</v>
          </cell>
          <cell r="B9421">
            <v>44968</v>
          </cell>
          <cell r="F9421">
            <v>330</v>
          </cell>
        </row>
        <row r="9422">
          <cell r="A9422">
            <v>626</v>
          </cell>
          <cell r="B9422">
            <v>44968</v>
          </cell>
          <cell r="F9422">
            <v>330</v>
          </cell>
        </row>
        <row r="9423">
          <cell r="A9423">
            <v>627</v>
          </cell>
          <cell r="B9423">
            <v>44968</v>
          </cell>
          <cell r="F9423">
            <v>330</v>
          </cell>
        </row>
        <row r="9424">
          <cell r="A9424">
            <v>628</v>
          </cell>
          <cell r="B9424">
            <v>44968</v>
          </cell>
          <cell r="F9424">
            <v>330</v>
          </cell>
        </row>
        <row r="9425">
          <cell r="A9425">
            <v>629</v>
          </cell>
          <cell r="B9425">
            <v>44968</v>
          </cell>
          <cell r="F9425">
            <v>330</v>
          </cell>
        </row>
        <row r="9426">
          <cell r="A9426">
            <v>630</v>
          </cell>
          <cell r="B9426">
            <v>44968</v>
          </cell>
          <cell r="F9426">
            <v>330</v>
          </cell>
        </row>
        <row r="9427">
          <cell r="A9427">
            <v>631</v>
          </cell>
          <cell r="B9427">
            <v>44968</v>
          </cell>
          <cell r="F9427">
            <v>330</v>
          </cell>
        </row>
        <row r="9428">
          <cell r="A9428">
            <v>632</v>
          </cell>
          <cell r="B9428">
            <v>44968</v>
          </cell>
          <cell r="F9428">
            <v>330</v>
          </cell>
        </row>
        <row r="9429">
          <cell r="A9429">
            <v>633</v>
          </cell>
          <cell r="B9429">
            <v>44968</v>
          </cell>
          <cell r="F9429">
            <v>330</v>
          </cell>
        </row>
        <row r="9430">
          <cell r="A9430">
            <v>634</v>
          </cell>
          <cell r="B9430">
            <v>44968</v>
          </cell>
          <cell r="F9430">
            <v>330</v>
          </cell>
        </row>
        <row r="9431">
          <cell r="A9431">
            <v>635</v>
          </cell>
          <cell r="B9431">
            <v>44968</v>
          </cell>
          <cell r="F9431">
            <v>330</v>
          </cell>
        </row>
        <row r="9432">
          <cell r="A9432">
            <v>636</v>
          </cell>
          <cell r="B9432">
            <v>44968</v>
          </cell>
          <cell r="F9432">
            <v>330</v>
          </cell>
        </row>
        <row r="9433">
          <cell r="A9433">
            <v>637</v>
          </cell>
          <cell r="B9433">
            <v>44968</v>
          </cell>
          <cell r="F9433">
            <v>330</v>
          </cell>
        </row>
        <row r="9434">
          <cell r="A9434">
            <v>638</v>
          </cell>
          <cell r="B9434">
            <v>44968</v>
          </cell>
          <cell r="F9434">
            <v>330</v>
          </cell>
        </row>
        <row r="9435">
          <cell r="A9435">
            <v>639</v>
          </cell>
          <cell r="B9435">
            <v>44968</v>
          </cell>
          <cell r="F9435">
            <v>330</v>
          </cell>
        </row>
        <row r="9436">
          <cell r="A9436">
            <v>640</v>
          </cell>
          <cell r="B9436">
            <v>44968</v>
          </cell>
          <cell r="F9436">
            <v>330</v>
          </cell>
        </row>
        <row r="9437">
          <cell r="A9437">
            <v>641</v>
          </cell>
          <cell r="B9437">
            <v>44968</v>
          </cell>
          <cell r="F9437">
            <v>330</v>
          </cell>
        </row>
        <row r="9438">
          <cell r="A9438">
            <v>642</v>
          </cell>
          <cell r="B9438">
            <v>44968</v>
          </cell>
          <cell r="F9438">
            <v>330</v>
          </cell>
        </row>
        <row r="9439">
          <cell r="A9439">
            <v>643</v>
          </cell>
          <cell r="B9439">
            <v>44968</v>
          </cell>
          <cell r="F9439">
            <v>330</v>
          </cell>
        </row>
        <row r="9440">
          <cell r="A9440">
            <v>644</v>
          </cell>
          <cell r="B9440">
            <v>44968</v>
          </cell>
          <cell r="F9440">
            <v>330</v>
          </cell>
        </row>
        <row r="9441">
          <cell r="A9441">
            <v>645</v>
          </cell>
          <cell r="B9441">
            <v>44968</v>
          </cell>
          <cell r="F9441">
            <v>330</v>
          </cell>
        </row>
        <row r="9442">
          <cell r="A9442">
            <v>646</v>
          </cell>
          <cell r="B9442">
            <v>44968</v>
          </cell>
          <cell r="F9442">
            <v>330</v>
          </cell>
        </row>
        <row r="9443">
          <cell r="A9443">
            <v>647</v>
          </cell>
          <cell r="B9443">
            <v>44968</v>
          </cell>
          <cell r="F9443">
            <v>330</v>
          </cell>
        </row>
        <row r="9444">
          <cell r="A9444">
            <v>648</v>
          </cell>
          <cell r="B9444">
            <v>44968</v>
          </cell>
          <cell r="F9444">
            <v>330</v>
          </cell>
        </row>
        <row r="9445">
          <cell r="A9445">
            <v>649</v>
          </cell>
          <cell r="B9445">
            <v>44968</v>
          </cell>
          <cell r="F9445">
            <v>330</v>
          </cell>
        </row>
        <row r="9446">
          <cell r="A9446">
            <v>650</v>
          </cell>
          <cell r="B9446">
            <v>44968</v>
          </cell>
          <cell r="F9446">
            <v>330</v>
          </cell>
        </row>
        <row r="9447">
          <cell r="A9447">
            <v>651</v>
          </cell>
          <cell r="B9447">
            <v>44968</v>
          </cell>
          <cell r="F9447">
            <v>330</v>
          </cell>
        </row>
        <row r="9448">
          <cell r="A9448">
            <v>652</v>
          </cell>
          <cell r="B9448">
            <v>44968</v>
          </cell>
          <cell r="F9448">
            <v>330</v>
          </cell>
        </row>
        <row r="9449">
          <cell r="A9449">
            <v>653</v>
          </cell>
          <cell r="B9449">
            <v>44968</v>
          </cell>
          <cell r="F9449">
            <v>330</v>
          </cell>
        </row>
        <row r="9450">
          <cell r="A9450">
            <v>654</v>
          </cell>
          <cell r="B9450">
            <v>44968</v>
          </cell>
          <cell r="F9450">
            <v>330</v>
          </cell>
        </row>
        <row r="9451">
          <cell r="A9451">
            <v>655</v>
          </cell>
          <cell r="B9451">
            <v>44968</v>
          </cell>
          <cell r="F9451">
            <v>330</v>
          </cell>
        </row>
        <row r="9452">
          <cell r="A9452">
            <v>656</v>
          </cell>
          <cell r="B9452">
            <v>44968</v>
          </cell>
          <cell r="F9452">
            <v>330</v>
          </cell>
        </row>
        <row r="9453">
          <cell r="A9453">
            <v>657</v>
          </cell>
          <cell r="B9453">
            <v>44968</v>
          </cell>
          <cell r="F9453">
            <v>330</v>
          </cell>
        </row>
        <row r="9454">
          <cell r="A9454">
            <v>658</v>
          </cell>
          <cell r="B9454">
            <v>44968</v>
          </cell>
          <cell r="F9454">
            <v>330</v>
          </cell>
        </row>
        <row r="9455">
          <cell r="A9455">
            <v>659</v>
          </cell>
          <cell r="B9455">
            <v>44968</v>
          </cell>
          <cell r="F9455">
            <v>330</v>
          </cell>
        </row>
        <row r="9456">
          <cell r="A9456">
            <v>660</v>
          </cell>
          <cell r="B9456">
            <v>44968</v>
          </cell>
          <cell r="F9456">
            <v>330</v>
          </cell>
        </row>
        <row r="9457">
          <cell r="A9457">
            <v>661</v>
          </cell>
          <cell r="B9457">
            <v>44968</v>
          </cell>
          <cell r="F9457">
            <v>330</v>
          </cell>
        </row>
        <row r="9458">
          <cell r="A9458">
            <v>662</v>
          </cell>
          <cell r="B9458">
            <v>44968</v>
          </cell>
          <cell r="F9458">
            <v>330</v>
          </cell>
        </row>
        <row r="9459">
          <cell r="A9459">
            <v>663</v>
          </cell>
          <cell r="B9459">
            <v>44968</v>
          </cell>
          <cell r="F9459">
            <v>330</v>
          </cell>
        </row>
        <row r="9460">
          <cell r="A9460">
            <v>664</v>
          </cell>
          <cell r="B9460">
            <v>44968</v>
          </cell>
          <cell r="F9460">
            <v>330</v>
          </cell>
        </row>
        <row r="9461">
          <cell r="A9461">
            <v>665</v>
          </cell>
          <cell r="B9461">
            <v>44968</v>
          </cell>
          <cell r="F9461">
            <v>330</v>
          </cell>
        </row>
        <row r="9462">
          <cell r="A9462">
            <v>666</v>
          </cell>
          <cell r="B9462">
            <v>44968</v>
          </cell>
          <cell r="F9462">
            <v>330</v>
          </cell>
        </row>
        <row r="9463">
          <cell r="A9463">
            <v>667</v>
          </cell>
          <cell r="B9463">
            <v>44968</v>
          </cell>
          <cell r="F9463">
            <v>330</v>
          </cell>
        </row>
        <row r="9464">
          <cell r="A9464">
            <v>668</v>
          </cell>
          <cell r="B9464">
            <v>44968</v>
          </cell>
          <cell r="F9464">
            <v>330</v>
          </cell>
        </row>
        <row r="9465">
          <cell r="A9465">
            <v>669</v>
          </cell>
          <cell r="B9465">
            <v>44968</v>
          </cell>
          <cell r="F9465">
            <v>330</v>
          </cell>
        </row>
        <row r="9466">
          <cell r="A9466">
            <v>670</v>
          </cell>
          <cell r="B9466">
            <v>44968</v>
          </cell>
          <cell r="F9466">
            <v>330</v>
          </cell>
        </row>
        <row r="9467">
          <cell r="A9467">
            <v>671</v>
          </cell>
          <cell r="B9467">
            <v>44968</v>
          </cell>
          <cell r="F9467">
            <v>330</v>
          </cell>
        </row>
        <row r="9468">
          <cell r="A9468">
            <v>672</v>
          </cell>
          <cell r="B9468">
            <v>44968</v>
          </cell>
          <cell r="F9468">
            <v>330</v>
          </cell>
        </row>
        <row r="9469">
          <cell r="A9469">
            <v>673</v>
          </cell>
          <cell r="B9469">
            <v>44968</v>
          </cell>
          <cell r="F9469">
            <v>330</v>
          </cell>
        </row>
        <row r="9470">
          <cell r="A9470">
            <v>674</v>
          </cell>
          <cell r="B9470">
            <v>44968</v>
          </cell>
          <cell r="F9470">
            <v>330</v>
          </cell>
        </row>
        <row r="9471">
          <cell r="A9471">
            <v>675</v>
          </cell>
          <cell r="B9471">
            <v>44968</v>
          </cell>
          <cell r="F9471">
            <v>330</v>
          </cell>
        </row>
        <row r="9472">
          <cell r="A9472">
            <v>676</v>
          </cell>
          <cell r="B9472">
            <v>44968</v>
          </cell>
          <cell r="F9472">
            <v>330</v>
          </cell>
        </row>
        <row r="9473">
          <cell r="A9473">
            <v>677</v>
          </cell>
          <cell r="B9473">
            <v>44968</v>
          </cell>
          <cell r="F9473">
            <v>330</v>
          </cell>
        </row>
        <row r="9474">
          <cell r="A9474">
            <v>678</v>
          </cell>
          <cell r="B9474">
            <v>44968</v>
          </cell>
          <cell r="F9474">
            <v>330</v>
          </cell>
        </row>
        <row r="9475">
          <cell r="A9475">
            <v>679</v>
          </cell>
          <cell r="B9475">
            <v>44968</v>
          </cell>
          <cell r="F9475">
            <v>330</v>
          </cell>
        </row>
        <row r="9476">
          <cell r="A9476">
            <v>680</v>
          </cell>
          <cell r="B9476">
            <v>44968</v>
          </cell>
          <cell r="F9476">
            <v>330</v>
          </cell>
        </row>
        <row r="9477">
          <cell r="A9477">
            <v>681</v>
          </cell>
          <cell r="B9477">
            <v>44968</v>
          </cell>
          <cell r="F9477">
            <v>330</v>
          </cell>
        </row>
        <row r="9478">
          <cell r="A9478">
            <v>682</v>
          </cell>
          <cell r="B9478">
            <v>44968</v>
          </cell>
          <cell r="F9478">
            <v>330</v>
          </cell>
        </row>
        <row r="9479">
          <cell r="A9479">
            <v>683</v>
          </cell>
          <cell r="B9479">
            <v>44968</v>
          </cell>
          <cell r="F9479">
            <v>330</v>
          </cell>
        </row>
        <row r="9480">
          <cell r="A9480">
            <v>684</v>
          </cell>
          <cell r="B9480">
            <v>44968</v>
          </cell>
          <cell r="F9480">
            <v>330</v>
          </cell>
        </row>
        <row r="9481">
          <cell r="A9481">
            <v>685</v>
          </cell>
          <cell r="B9481">
            <v>44968</v>
          </cell>
          <cell r="F9481">
            <v>330</v>
          </cell>
        </row>
        <row r="9482">
          <cell r="A9482">
            <v>686</v>
          </cell>
          <cell r="B9482">
            <v>44968</v>
          </cell>
          <cell r="F9482">
            <v>330</v>
          </cell>
        </row>
        <row r="9483">
          <cell r="A9483">
            <v>687</v>
          </cell>
          <cell r="B9483">
            <v>44968</v>
          </cell>
          <cell r="F9483">
            <v>330</v>
          </cell>
        </row>
        <row r="9484">
          <cell r="A9484">
            <v>688</v>
          </cell>
          <cell r="B9484">
            <v>44968</v>
          </cell>
          <cell r="F9484">
            <v>330</v>
          </cell>
        </row>
        <row r="9485">
          <cell r="A9485">
            <v>689</v>
          </cell>
          <cell r="B9485">
            <v>44968</v>
          </cell>
          <cell r="F9485">
            <v>330</v>
          </cell>
        </row>
        <row r="9486">
          <cell r="A9486">
            <v>690</v>
          </cell>
          <cell r="B9486">
            <v>44968</v>
          </cell>
          <cell r="F9486">
            <v>330</v>
          </cell>
        </row>
        <row r="9487">
          <cell r="A9487">
            <v>691</v>
          </cell>
          <cell r="B9487">
            <v>44968</v>
          </cell>
          <cell r="F9487">
            <v>330</v>
          </cell>
        </row>
        <row r="9488">
          <cell r="A9488">
            <v>692</v>
          </cell>
          <cell r="B9488">
            <v>44968</v>
          </cell>
          <cell r="F9488">
            <v>330</v>
          </cell>
        </row>
        <row r="9489">
          <cell r="A9489">
            <v>693</v>
          </cell>
          <cell r="B9489">
            <v>44968</v>
          </cell>
          <cell r="F9489">
            <v>330</v>
          </cell>
        </row>
        <row r="9490">
          <cell r="A9490">
            <v>694</v>
          </cell>
          <cell r="B9490">
            <v>44968</v>
          </cell>
          <cell r="F9490">
            <v>330</v>
          </cell>
        </row>
        <row r="9491">
          <cell r="A9491">
            <v>695</v>
          </cell>
          <cell r="B9491">
            <v>44968</v>
          </cell>
          <cell r="F9491">
            <v>330</v>
          </cell>
        </row>
        <row r="9492">
          <cell r="A9492">
            <v>696</v>
          </cell>
          <cell r="B9492">
            <v>44968</v>
          </cell>
          <cell r="F9492">
            <v>330</v>
          </cell>
        </row>
        <row r="9493">
          <cell r="A9493">
            <v>697</v>
          </cell>
          <cell r="B9493">
            <v>44968</v>
          </cell>
          <cell r="F9493">
            <v>330</v>
          </cell>
        </row>
        <row r="9494">
          <cell r="A9494">
            <v>698</v>
          </cell>
          <cell r="B9494">
            <v>44968</v>
          </cell>
          <cell r="F9494">
            <v>330</v>
          </cell>
        </row>
        <row r="9495">
          <cell r="A9495">
            <v>699</v>
          </cell>
          <cell r="B9495">
            <v>44968</v>
          </cell>
          <cell r="F9495">
            <v>330</v>
          </cell>
        </row>
        <row r="9496">
          <cell r="A9496">
            <v>700</v>
          </cell>
          <cell r="B9496">
            <v>44968</v>
          </cell>
          <cell r="F9496">
            <v>330</v>
          </cell>
        </row>
        <row r="9497">
          <cell r="A9497">
            <v>701</v>
          </cell>
          <cell r="B9497">
            <v>44968</v>
          </cell>
          <cell r="F9497">
            <v>330</v>
          </cell>
        </row>
        <row r="9498">
          <cell r="A9498">
            <v>702</v>
          </cell>
          <cell r="B9498">
            <v>44968</v>
          </cell>
          <cell r="F9498">
            <v>330</v>
          </cell>
        </row>
        <row r="9499">
          <cell r="A9499">
            <v>703</v>
          </cell>
          <cell r="B9499">
            <v>44968</v>
          </cell>
          <cell r="F9499">
            <v>330</v>
          </cell>
        </row>
        <row r="9500">
          <cell r="A9500">
            <v>704</v>
          </cell>
          <cell r="B9500">
            <v>44968</v>
          </cell>
          <cell r="F9500">
            <v>330</v>
          </cell>
        </row>
        <row r="9501">
          <cell r="A9501">
            <v>705</v>
          </cell>
          <cell r="B9501">
            <v>44968</v>
          </cell>
          <cell r="F9501">
            <v>330</v>
          </cell>
        </row>
        <row r="9502">
          <cell r="A9502">
            <v>706</v>
          </cell>
          <cell r="B9502">
            <v>44968</v>
          </cell>
          <cell r="F9502">
            <v>330</v>
          </cell>
        </row>
        <row r="9503">
          <cell r="A9503">
            <v>707</v>
          </cell>
          <cell r="B9503">
            <v>44968</v>
          </cell>
          <cell r="F9503">
            <v>330</v>
          </cell>
        </row>
        <row r="9504">
          <cell r="A9504">
            <v>708</v>
          </cell>
          <cell r="B9504">
            <v>44968</v>
          </cell>
          <cell r="F9504">
            <v>330</v>
          </cell>
        </row>
        <row r="9505">
          <cell r="A9505">
            <v>709</v>
          </cell>
          <cell r="B9505">
            <v>44968</v>
          </cell>
          <cell r="F9505">
            <v>330</v>
          </cell>
        </row>
        <row r="9506">
          <cell r="A9506">
            <v>710</v>
          </cell>
          <cell r="B9506">
            <v>44968</v>
          </cell>
          <cell r="F9506">
            <v>330</v>
          </cell>
        </row>
        <row r="9507">
          <cell r="A9507">
            <v>711</v>
          </cell>
          <cell r="B9507">
            <v>44968</v>
          </cell>
          <cell r="F9507">
            <v>330</v>
          </cell>
        </row>
        <row r="9508">
          <cell r="A9508">
            <v>712</v>
          </cell>
          <cell r="B9508">
            <v>44968</v>
          </cell>
          <cell r="F9508">
            <v>330</v>
          </cell>
        </row>
        <row r="9509">
          <cell r="A9509">
            <v>713</v>
          </cell>
          <cell r="B9509">
            <v>44968</v>
          </cell>
          <cell r="F9509">
            <v>330</v>
          </cell>
        </row>
        <row r="9510">
          <cell r="A9510">
            <v>714</v>
          </cell>
          <cell r="B9510">
            <v>44968</v>
          </cell>
          <cell r="F9510">
            <v>330</v>
          </cell>
        </row>
        <row r="9511">
          <cell r="A9511">
            <v>715</v>
          </cell>
          <cell r="B9511">
            <v>44968</v>
          </cell>
          <cell r="F9511">
            <v>330</v>
          </cell>
        </row>
        <row r="9512">
          <cell r="A9512">
            <v>716</v>
          </cell>
          <cell r="B9512">
            <v>44968</v>
          </cell>
          <cell r="F9512">
            <v>330</v>
          </cell>
        </row>
        <row r="9513">
          <cell r="A9513">
            <v>717</v>
          </cell>
          <cell r="B9513">
            <v>44968</v>
          </cell>
          <cell r="F9513">
            <v>330</v>
          </cell>
        </row>
        <row r="9514">
          <cell r="A9514">
            <v>718</v>
          </cell>
          <cell r="B9514">
            <v>44968</v>
          </cell>
          <cell r="F9514">
            <v>330</v>
          </cell>
        </row>
        <row r="9515">
          <cell r="A9515">
            <v>719</v>
          </cell>
          <cell r="B9515">
            <v>44968</v>
          </cell>
          <cell r="F9515">
            <v>330</v>
          </cell>
        </row>
        <row r="9516">
          <cell r="A9516">
            <v>720</v>
          </cell>
          <cell r="B9516">
            <v>44968</v>
          </cell>
          <cell r="F9516">
            <v>330</v>
          </cell>
        </row>
        <row r="9517">
          <cell r="A9517">
            <v>721</v>
          </cell>
          <cell r="B9517">
            <v>44968</v>
          </cell>
          <cell r="F9517">
            <v>330</v>
          </cell>
        </row>
        <row r="9518">
          <cell r="A9518">
            <v>722</v>
          </cell>
          <cell r="B9518">
            <v>44968</v>
          </cell>
          <cell r="F9518">
            <v>330</v>
          </cell>
        </row>
        <row r="9519">
          <cell r="A9519">
            <v>723</v>
          </cell>
          <cell r="B9519">
            <v>44968</v>
          </cell>
          <cell r="F9519">
            <v>330</v>
          </cell>
        </row>
        <row r="9520">
          <cell r="A9520">
            <v>724</v>
          </cell>
          <cell r="B9520">
            <v>44968</v>
          </cell>
          <cell r="F9520">
            <v>330</v>
          </cell>
        </row>
        <row r="9521">
          <cell r="A9521">
            <v>725</v>
          </cell>
          <cell r="B9521">
            <v>44968</v>
          </cell>
          <cell r="F9521">
            <v>330</v>
          </cell>
        </row>
        <row r="9522">
          <cell r="A9522">
            <v>726</v>
          </cell>
          <cell r="B9522">
            <v>44968</v>
          </cell>
          <cell r="F9522">
            <v>330</v>
          </cell>
        </row>
        <row r="9523">
          <cell r="A9523">
            <v>727</v>
          </cell>
          <cell r="B9523">
            <v>44968</v>
          </cell>
          <cell r="F9523">
            <v>330</v>
          </cell>
        </row>
        <row r="9524">
          <cell r="A9524">
            <v>728</v>
          </cell>
          <cell r="B9524">
            <v>44968</v>
          </cell>
          <cell r="F9524">
            <v>330</v>
          </cell>
        </row>
        <row r="9525">
          <cell r="A9525">
            <v>729</v>
          </cell>
          <cell r="B9525">
            <v>44968</v>
          </cell>
          <cell r="F9525">
            <v>330</v>
          </cell>
        </row>
        <row r="9526">
          <cell r="A9526">
            <v>730</v>
          </cell>
          <cell r="B9526">
            <v>44968</v>
          </cell>
          <cell r="F9526">
            <v>330</v>
          </cell>
        </row>
        <row r="9527">
          <cell r="A9527">
            <v>731</v>
          </cell>
          <cell r="B9527">
            <v>44968</v>
          </cell>
          <cell r="F9527">
            <v>330</v>
          </cell>
        </row>
        <row r="9528">
          <cell r="A9528">
            <v>732</v>
          </cell>
          <cell r="B9528">
            <v>44968</v>
          </cell>
          <cell r="F9528">
            <v>330</v>
          </cell>
        </row>
        <row r="9529">
          <cell r="A9529">
            <v>733</v>
          </cell>
          <cell r="B9529">
            <v>44968</v>
          </cell>
          <cell r="F9529">
            <v>330</v>
          </cell>
        </row>
        <row r="9530">
          <cell r="A9530">
            <v>734</v>
          </cell>
          <cell r="B9530">
            <v>44968</v>
          </cell>
          <cell r="F9530">
            <v>330</v>
          </cell>
        </row>
        <row r="9531">
          <cell r="A9531">
            <v>735</v>
          </cell>
          <cell r="B9531">
            <v>44968</v>
          </cell>
          <cell r="F9531">
            <v>330</v>
          </cell>
        </row>
        <row r="9532">
          <cell r="A9532">
            <v>736</v>
          </cell>
          <cell r="B9532">
            <v>44968</v>
          </cell>
          <cell r="F9532">
            <v>330</v>
          </cell>
        </row>
        <row r="9533">
          <cell r="A9533">
            <v>737</v>
          </cell>
          <cell r="B9533">
            <v>44968</v>
          </cell>
          <cell r="F9533">
            <v>330</v>
          </cell>
        </row>
        <row r="9534">
          <cell r="A9534">
            <v>738</v>
          </cell>
          <cell r="B9534">
            <v>44968</v>
          </cell>
          <cell r="F9534">
            <v>330</v>
          </cell>
        </row>
        <row r="9535">
          <cell r="A9535">
            <v>739</v>
          </cell>
          <cell r="B9535">
            <v>44968</v>
          </cell>
          <cell r="F9535">
            <v>330</v>
          </cell>
        </row>
        <row r="9536">
          <cell r="A9536">
            <v>740</v>
          </cell>
          <cell r="B9536">
            <v>44968</v>
          </cell>
          <cell r="F9536">
            <v>330</v>
          </cell>
        </row>
        <row r="9537">
          <cell r="A9537">
            <v>741</v>
          </cell>
          <cell r="B9537">
            <v>44968</v>
          </cell>
          <cell r="F9537">
            <v>330</v>
          </cell>
        </row>
        <row r="9538">
          <cell r="A9538">
            <v>742</v>
          </cell>
          <cell r="B9538">
            <v>44968</v>
          </cell>
          <cell r="F9538">
            <v>330</v>
          </cell>
        </row>
        <row r="9539">
          <cell r="A9539">
            <v>743</v>
          </cell>
          <cell r="B9539">
            <v>44968</v>
          </cell>
          <cell r="F9539">
            <v>330</v>
          </cell>
        </row>
        <row r="9540">
          <cell r="A9540">
            <v>744</v>
          </cell>
          <cell r="B9540">
            <v>44968</v>
          </cell>
          <cell r="F9540">
            <v>330</v>
          </cell>
        </row>
        <row r="9541">
          <cell r="A9541">
            <v>745</v>
          </cell>
          <cell r="B9541">
            <v>44968</v>
          </cell>
          <cell r="F9541">
            <v>330</v>
          </cell>
        </row>
        <row r="9542">
          <cell r="A9542">
            <v>746</v>
          </cell>
          <cell r="B9542">
            <v>44968</v>
          </cell>
          <cell r="F9542">
            <v>330</v>
          </cell>
        </row>
        <row r="9543">
          <cell r="A9543">
            <v>747</v>
          </cell>
          <cell r="B9543">
            <v>44968</v>
          </cell>
          <cell r="F9543">
            <v>330</v>
          </cell>
        </row>
        <row r="9544">
          <cell r="A9544">
            <v>748</v>
          </cell>
          <cell r="B9544">
            <v>44968</v>
          </cell>
          <cell r="F9544">
            <v>330</v>
          </cell>
        </row>
        <row r="9545">
          <cell r="A9545">
            <v>749</v>
          </cell>
          <cell r="B9545">
            <v>44968</v>
          </cell>
          <cell r="F9545">
            <v>330</v>
          </cell>
        </row>
        <row r="9546">
          <cell r="A9546">
            <v>750</v>
          </cell>
          <cell r="B9546">
            <v>44968</v>
          </cell>
          <cell r="F9546">
            <v>330</v>
          </cell>
        </row>
        <row r="9547">
          <cell r="A9547">
            <v>751</v>
          </cell>
          <cell r="B9547">
            <v>44968</v>
          </cell>
          <cell r="F9547">
            <v>330</v>
          </cell>
        </row>
        <row r="9548">
          <cell r="A9548">
            <v>752</v>
          </cell>
          <cell r="B9548">
            <v>44968</v>
          </cell>
          <cell r="F9548">
            <v>330</v>
          </cell>
        </row>
        <row r="9549">
          <cell r="A9549">
            <v>753</v>
          </cell>
          <cell r="B9549">
            <v>44968</v>
          </cell>
          <cell r="F9549">
            <v>330</v>
          </cell>
        </row>
        <row r="9550">
          <cell r="A9550">
            <v>754</v>
          </cell>
          <cell r="B9550">
            <v>44968</v>
          </cell>
          <cell r="F9550">
            <v>330</v>
          </cell>
        </row>
        <row r="9551">
          <cell r="A9551">
            <v>755</v>
          </cell>
          <cell r="B9551">
            <v>44968</v>
          </cell>
          <cell r="F9551">
            <v>330</v>
          </cell>
        </row>
        <row r="9552">
          <cell r="A9552">
            <v>756</v>
          </cell>
          <cell r="B9552">
            <v>44968</v>
          </cell>
          <cell r="F9552">
            <v>330</v>
          </cell>
        </row>
        <row r="9553">
          <cell r="A9553">
            <v>757</v>
          </cell>
          <cell r="B9553">
            <v>44968</v>
          </cell>
          <cell r="F9553">
            <v>330</v>
          </cell>
        </row>
        <row r="9554">
          <cell r="A9554">
            <v>758</v>
          </cell>
          <cell r="B9554">
            <v>44968</v>
          </cell>
          <cell r="F9554">
            <v>330</v>
          </cell>
        </row>
        <row r="9555">
          <cell r="A9555">
            <v>759</v>
          </cell>
          <cell r="B9555">
            <v>44968</v>
          </cell>
          <cell r="F9555">
            <v>330</v>
          </cell>
        </row>
        <row r="9556">
          <cell r="A9556">
            <v>760</v>
          </cell>
          <cell r="B9556">
            <v>44968</v>
          </cell>
          <cell r="F9556">
            <v>330</v>
          </cell>
        </row>
        <row r="9557">
          <cell r="A9557">
            <v>761</v>
          </cell>
          <cell r="B9557">
            <v>44968</v>
          </cell>
          <cell r="F9557">
            <v>330</v>
          </cell>
        </row>
        <row r="9558">
          <cell r="A9558">
            <v>762</v>
          </cell>
          <cell r="B9558">
            <v>44968</v>
          </cell>
          <cell r="F9558">
            <v>330</v>
          </cell>
        </row>
        <row r="9559">
          <cell r="A9559">
            <v>763</v>
          </cell>
          <cell r="B9559">
            <v>44968</v>
          </cell>
          <cell r="F9559">
            <v>330</v>
          </cell>
        </row>
        <row r="9560">
          <cell r="A9560">
            <v>764</v>
          </cell>
          <cell r="B9560">
            <v>44968</v>
          </cell>
          <cell r="F9560">
            <v>330</v>
          </cell>
        </row>
        <row r="9561">
          <cell r="A9561">
            <v>765</v>
          </cell>
          <cell r="B9561">
            <v>44968</v>
          </cell>
          <cell r="F9561">
            <v>330</v>
          </cell>
        </row>
        <row r="9562">
          <cell r="A9562">
            <v>766</v>
          </cell>
          <cell r="B9562">
            <v>44968</v>
          </cell>
          <cell r="F9562">
            <v>330</v>
          </cell>
        </row>
        <row r="9563">
          <cell r="A9563">
            <v>767</v>
          </cell>
          <cell r="B9563">
            <v>44968</v>
          </cell>
          <cell r="F9563">
            <v>330</v>
          </cell>
        </row>
        <row r="9564">
          <cell r="A9564">
            <v>768</v>
          </cell>
          <cell r="B9564">
            <v>44968</v>
          </cell>
          <cell r="F9564">
            <v>330</v>
          </cell>
        </row>
        <row r="9565">
          <cell r="A9565">
            <v>769</v>
          </cell>
          <cell r="B9565">
            <v>44968</v>
          </cell>
          <cell r="F9565">
            <v>330</v>
          </cell>
        </row>
        <row r="9566">
          <cell r="A9566">
            <v>770</v>
          </cell>
          <cell r="B9566">
            <v>44968</v>
          </cell>
          <cell r="F9566">
            <v>330</v>
          </cell>
        </row>
        <row r="9567">
          <cell r="A9567">
            <v>771</v>
          </cell>
          <cell r="B9567">
            <v>44968</v>
          </cell>
          <cell r="F9567">
            <v>330</v>
          </cell>
        </row>
        <row r="9568">
          <cell r="A9568">
            <v>772</v>
          </cell>
          <cell r="B9568">
            <v>44968</v>
          </cell>
          <cell r="F9568">
            <v>330</v>
          </cell>
        </row>
        <row r="9569">
          <cell r="A9569">
            <v>773</v>
          </cell>
          <cell r="B9569">
            <v>44968</v>
          </cell>
          <cell r="F9569">
            <v>330</v>
          </cell>
        </row>
        <row r="9570">
          <cell r="A9570">
            <v>774</v>
          </cell>
          <cell r="B9570">
            <v>44968</v>
          </cell>
          <cell r="F9570">
            <v>330</v>
          </cell>
        </row>
        <row r="9571">
          <cell r="A9571">
            <v>775</v>
          </cell>
          <cell r="B9571">
            <v>44968</v>
          </cell>
          <cell r="F9571">
            <v>330</v>
          </cell>
        </row>
        <row r="9572">
          <cell r="A9572">
            <v>776</v>
          </cell>
          <cell r="B9572">
            <v>44968</v>
          </cell>
          <cell r="F9572">
            <v>330</v>
          </cell>
        </row>
        <row r="9573">
          <cell r="A9573">
            <v>777</v>
          </cell>
          <cell r="B9573">
            <v>44968</v>
          </cell>
          <cell r="F9573">
            <v>330</v>
          </cell>
        </row>
        <row r="9574">
          <cell r="A9574">
            <v>778</v>
          </cell>
          <cell r="B9574">
            <v>44968</v>
          </cell>
          <cell r="F9574">
            <v>330</v>
          </cell>
        </row>
        <row r="9575">
          <cell r="A9575">
            <v>779</v>
          </cell>
          <cell r="B9575">
            <v>44968</v>
          </cell>
          <cell r="F9575">
            <v>330</v>
          </cell>
        </row>
        <row r="9576">
          <cell r="A9576">
            <v>780</v>
          </cell>
          <cell r="B9576">
            <v>44968</v>
          </cell>
          <cell r="F9576">
            <v>330</v>
          </cell>
        </row>
        <row r="9577">
          <cell r="A9577">
            <v>781</v>
          </cell>
          <cell r="B9577">
            <v>44968</v>
          </cell>
          <cell r="F9577">
            <v>330</v>
          </cell>
        </row>
        <row r="9578">
          <cell r="A9578">
            <v>782</v>
          </cell>
          <cell r="B9578">
            <v>44968</v>
          </cell>
          <cell r="F9578">
            <v>330</v>
          </cell>
        </row>
        <row r="9579">
          <cell r="A9579">
            <v>783</v>
          </cell>
          <cell r="B9579">
            <v>44968</v>
          </cell>
          <cell r="F9579">
            <v>330</v>
          </cell>
        </row>
        <row r="9580">
          <cell r="A9580">
            <v>784</v>
          </cell>
          <cell r="B9580">
            <v>44968</v>
          </cell>
          <cell r="F9580">
            <v>330</v>
          </cell>
        </row>
        <row r="9581">
          <cell r="A9581">
            <v>785</v>
          </cell>
          <cell r="B9581">
            <v>44968</v>
          </cell>
          <cell r="F9581">
            <v>330</v>
          </cell>
        </row>
        <row r="9582">
          <cell r="A9582">
            <v>786</v>
          </cell>
          <cell r="B9582">
            <v>44968</v>
          </cell>
          <cell r="F9582">
            <v>330</v>
          </cell>
        </row>
        <row r="9583">
          <cell r="A9583">
            <v>787</v>
          </cell>
          <cell r="B9583">
            <v>44968</v>
          </cell>
          <cell r="F9583">
            <v>330</v>
          </cell>
        </row>
        <row r="9584">
          <cell r="A9584">
            <v>788</v>
          </cell>
          <cell r="B9584">
            <v>44968</v>
          </cell>
          <cell r="F9584">
            <v>330</v>
          </cell>
        </row>
        <row r="9585">
          <cell r="A9585">
            <v>789</v>
          </cell>
          <cell r="B9585">
            <v>44968</v>
          </cell>
          <cell r="F9585">
            <v>330</v>
          </cell>
        </row>
        <row r="9586">
          <cell r="A9586">
            <v>790</v>
          </cell>
          <cell r="B9586">
            <v>44968</v>
          </cell>
          <cell r="F9586">
            <v>330</v>
          </cell>
        </row>
        <row r="9587">
          <cell r="A9587">
            <v>791</v>
          </cell>
          <cell r="B9587">
            <v>44968</v>
          </cell>
          <cell r="F9587">
            <v>330</v>
          </cell>
        </row>
        <row r="9588">
          <cell r="A9588">
            <v>792</v>
          </cell>
          <cell r="B9588">
            <v>44968</v>
          </cell>
          <cell r="F9588">
            <v>330</v>
          </cell>
        </row>
        <row r="9589">
          <cell r="A9589">
            <v>793</v>
          </cell>
          <cell r="B9589">
            <v>44968</v>
          </cell>
          <cell r="F9589">
            <v>330</v>
          </cell>
        </row>
        <row r="9590">
          <cell r="A9590">
            <v>794</v>
          </cell>
          <cell r="B9590">
            <v>44968</v>
          </cell>
          <cell r="F9590">
            <v>330</v>
          </cell>
        </row>
        <row r="9591">
          <cell r="A9591">
            <v>795</v>
          </cell>
          <cell r="B9591">
            <v>44968</v>
          </cell>
          <cell r="F9591">
            <v>330</v>
          </cell>
        </row>
        <row r="9592">
          <cell r="A9592">
            <v>796</v>
          </cell>
          <cell r="B9592">
            <v>44968</v>
          </cell>
          <cell r="F9592">
            <v>330</v>
          </cell>
        </row>
        <row r="9593">
          <cell r="A9593">
            <v>797</v>
          </cell>
          <cell r="B9593">
            <v>44968</v>
          </cell>
          <cell r="F9593">
            <v>330</v>
          </cell>
        </row>
        <row r="9594">
          <cell r="A9594">
            <v>798</v>
          </cell>
          <cell r="B9594">
            <v>44968</v>
          </cell>
          <cell r="F9594">
            <v>330</v>
          </cell>
        </row>
        <row r="9595">
          <cell r="A9595">
            <v>799</v>
          </cell>
          <cell r="B9595">
            <v>44968</v>
          </cell>
          <cell r="F9595">
            <v>330</v>
          </cell>
        </row>
        <row r="9596">
          <cell r="A9596">
            <v>800</v>
          </cell>
          <cell r="B9596">
            <v>44968</v>
          </cell>
          <cell r="F9596">
            <v>330</v>
          </cell>
        </row>
        <row r="9597">
          <cell r="A9597">
            <v>801</v>
          </cell>
          <cell r="B9597">
            <v>44968</v>
          </cell>
          <cell r="F9597">
            <v>330</v>
          </cell>
        </row>
        <row r="9598">
          <cell r="A9598">
            <v>802</v>
          </cell>
          <cell r="B9598">
            <v>44968</v>
          </cell>
          <cell r="F9598">
            <v>330</v>
          </cell>
        </row>
        <row r="9599">
          <cell r="A9599">
            <v>803</v>
          </cell>
          <cell r="B9599">
            <v>44968</v>
          </cell>
          <cell r="F9599">
            <v>330</v>
          </cell>
        </row>
        <row r="9600">
          <cell r="A9600">
            <v>804</v>
          </cell>
          <cell r="B9600">
            <v>44968</v>
          </cell>
          <cell r="F9600">
            <v>330</v>
          </cell>
        </row>
        <row r="9601">
          <cell r="A9601">
            <v>805</v>
          </cell>
          <cell r="B9601">
            <v>44968</v>
          </cell>
          <cell r="F9601">
            <v>330</v>
          </cell>
        </row>
        <row r="9602">
          <cell r="A9602">
            <v>806</v>
          </cell>
          <cell r="B9602">
            <v>44968</v>
          </cell>
          <cell r="F9602">
            <v>330</v>
          </cell>
        </row>
        <row r="9603">
          <cell r="A9603">
            <v>807</v>
          </cell>
          <cell r="B9603">
            <v>44968</v>
          </cell>
          <cell r="F9603">
            <v>330</v>
          </cell>
        </row>
        <row r="9604">
          <cell r="A9604">
            <v>808</v>
          </cell>
          <cell r="B9604">
            <v>44968</v>
          </cell>
          <cell r="F9604">
            <v>330</v>
          </cell>
        </row>
        <row r="9605">
          <cell r="A9605">
            <v>809</v>
          </cell>
          <cell r="B9605">
            <v>44968</v>
          </cell>
          <cell r="F9605">
            <v>330</v>
          </cell>
        </row>
        <row r="9606">
          <cell r="A9606">
            <v>810</v>
          </cell>
          <cell r="B9606">
            <v>44968</v>
          </cell>
          <cell r="F9606">
            <v>330</v>
          </cell>
        </row>
        <row r="9607">
          <cell r="A9607">
            <v>811</v>
          </cell>
          <cell r="B9607">
            <v>44968</v>
          </cell>
          <cell r="F9607">
            <v>330</v>
          </cell>
        </row>
        <row r="9608">
          <cell r="A9608">
            <v>812</v>
          </cell>
          <cell r="B9608">
            <v>44968</v>
          </cell>
          <cell r="F9608">
            <v>330</v>
          </cell>
        </row>
        <row r="9609">
          <cell r="A9609">
            <v>813</v>
          </cell>
          <cell r="B9609">
            <v>44968</v>
          </cell>
          <cell r="F9609">
            <v>330</v>
          </cell>
        </row>
        <row r="9610">
          <cell r="A9610">
            <v>814</v>
          </cell>
          <cell r="B9610">
            <v>44968</v>
          </cell>
          <cell r="F9610">
            <v>330</v>
          </cell>
        </row>
        <row r="9611">
          <cell r="A9611">
            <v>815</v>
          </cell>
          <cell r="B9611">
            <v>44968</v>
          </cell>
          <cell r="F9611">
            <v>330</v>
          </cell>
        </row>
        <row r="9612">
          <cell r="A9612">
            <v>816</v>
          </cell>
          <cell r="B9612">
            <v>44968</v>
          </cell>
          <cell r="F9612">
            <v>330</v>
          </cell>
        </row>
        <row r="9613">
          <cell r="A9613">
            <v>817</v>
          </cell>
          <cell r="B9613">
            <v>44968</v>
          </cell>
          <cell r="F9613">
            <v>330</v>
          </cell>
        </row>
        <row r="9614">
          <cell r="A9614">
            <v>818</v>
          </cell>
          <cell r="B9614">
            <v>44968</v>
          </cell>
          <cell r="F9614">
            <v>330</v>
          </cell>
        </row>
        <row r="9615">
          <cell r="A9615">
            <v>819</v>
          </cell>
          <cell r="B9615">
            <v>44968</v>
          </cell>
          <cell r="F9615">
            <v>330</v>
          </cell>
        </row>
        <row r="9616">
          <cell r="A9616">
            <v>820</v>
          </cell>
          <cell r="B9616">
            <v>44968</v>
          </cell>
          <cell r="F9616">
            <v>330</v>
          </cell>
        </row>
        <row r="9617">
          <cell r="A9617">
            <v>821</v>
          </cell>
          <cell r="B9617">
            <v>44968</v>
          </cell>
          <cell r="F9617">
            <v>330</v>
          </cell>
        </row>
        <row r="9618">
          <cell r="A9618">
            <v>822</v>
          </cell>
          <cell r="B9618">
            <v>44968</v>
          </cell>
          <cell r="F9618">
            <v>330</v>
          </cell>
        </row>
        <row r="9619">
          <cell r="A9619">
            <v>823</v>
          </cell>
          <cell r="B9619">
            <v>44968</v>
          </cell>
          <cell r="F9619">
            <v>330</v>
          </cell>
        </row>
        <row r="9620">
          <cell r="A9620">
            <v>824</v>
          </cell>
          <cell r="B9620">
            <v>44968</v>
          </cell>
          <cell r="F9620">
            <v>330</v>
          </cell>
        </row>
        <row r="9621">
          <cell r="A9621">
            <v>825</v>
          </cell>
          <cell r="B9621">
            <v>44968</v>
          </cell>
          <cell r="F9621">
            <v>330</v>
          </cell>
        </row>
        <row r="9622">
          <cell r="A9622">
            <v>826</v>
          </cell>
          <cell r="B9622">
            <v>44968</v>
          </cell>
          <cell r="F9622">
            <v>330</v>
          </cell>
        </row>
        <row r="9623">
          <cell r="A9623">
            <v>827</v>
          </cell>
          <cell r="B9623">
            <v>44968</v>
          </cell>
          <cell r="F9623">
            <v>330</v>
          </cell>
        </row>
        <row r="9624">
          <cell r="A9624">
            <v>828</v>
          </cell>
          <cell r="B9624">
            <v>44968</v>
          </cell>
          <cell r="F9624">
            <v>330</v>
          </cell>
        </row>
        <row r="9625">
          <cell r="A9625">
            <v>829</v>
          </cell>
          <cell r="B9625">
            <v>44968</v>
          </cell>
          <cell r="F9625">
            <v>330</v>
          </cell>
        </row>
        <row r="9626">
          <cell r="A9626">
            <v>830</v>
          </cell>
          <cell r="B9626">
            <v>44968</v>
          </cell>
          <cell r="F9626">
            <v>330</v>
          </cell>
        </row>
        <row r="9627">
          <cell r="A9627">
            <v>831</v>
          </cell>
          <cell r="B9627">
            <v>44968</v>
          </cell>
          <cell r="F9627">
            <v>330</v>
          </cell>
        </row>
        <row r="9628">
          <cell r="A9628">
            <v>832</v>
          </cell>
          <cell r="B9628">
            <v>44968</v>
          </cell>
          <cell r="F9628">
            <v>330</v>
          </cell>
        </row>
        <row r="9629">
          <cell r="A9629">
            <v>833</v>
          </cell>
          <cell r="B9629">
            <v>44968</v>
          </cell>
          <cell r="F9629">
            <v>330</v>
          </cell>
        </row>
        <row r="9630">
          <cell r="A9630">
            <v>834</v>
          </cell>
          <cell r="B9630">
            <v>44968</v>
          </cell>
          <cell r="F9630">
            <v>330</v>
          </cell>
        </row>
        <row r="9631">
          <cell r="A9631">
            <v>835</v>
          </cell>
          <cell r="B9631">
            <v>44968</v>
          </cell>
          <cell r="F9631">
            <v>330</v>
          </cell>
        </row>
        <row r="9632">
          <cell r="A9632">
            <v>836</v>
          </cell>
          <cell r="B9632">
            <v>44968</v>
          </cell>
          <cell r="F9632">
            <v>330</v>
          </cell>
        </row>
        <row r="9633">
          <cell r="A9633">
            <v>837</v>
          </cell>
          <cell r="B9633">
            <v>44968</v>
          </cell>
          <cell r="F9633">
            <v>330</v>
          </cell>
        </row>
        <row r="9634">
          <cell r="A9634">
            <v>838</v>
          </cell>
          <cell r="B9634">
            <v>44968</v>
          </cell>
          <cell r="F9634">
            <v>330</v>
          </cell>
        </row>
        <row r="9635">
          <cell r="A9635">
            <v>839</v>
          </cell>
          <cell r="B9635">
            <v>44968</v>
          </cell>
          <cell r="F9635">
            <v>330</v>
          </cell>
        </row>
        <row r="9636">
          <cell r="A9636">
            <v>840</v>
          </cell>
          <cell r="B9636">
            <v>44968</v>
          </cell>
          <cell r="F9636">
            <v>330</v>
          </cell>
        </row>
        <row r="9637">
          <cell r="A9637">
            <v>841</v>
          </cell>
          <cell r="B9637">
            <v>44968</v>
          </cell>
          <cell r="F9637">
            <v>330</v>
          </cell>
        </row>
        <row r="9638">
          <cell r="A9638">
            <v>842</v>
          </cell>
          <cell r="B9638">
            <v>44968</v>
          </cell>
          <cell r="F9638">
            <v>330</v>
          </cell>
        </row>
        <row r="9639">
          <cell r="A9639">
            <v>843</v>
          </cell>
          <cell r="B9639">
            <v>44968</v>
          </cell>
          <cell r="F9639">
            <v>330</v>
          </cell>
        </row>
        <row r="9640">
          <cell r="A9640">
            <v>844</v>
          </cell>
          <cell r="B9640">
            <v>44968</v>
          </cell>
          <cell r="F9640">
            <v>330</v>
          </cell>
        </row>
        <row r="9641">
          <cell r="A9641">
            <v>845</v>
          </cell>
          <cell r="B9641">
            <v>44968</v>
          </cell>
          <cell r="F9641">
            <v>330</v>
          </cell>
        </row>
        <row r="9642">
          <cell r="A9642">
            <v>846</v>
          </cell>
          <cell r="B9642">
            <v>44968</v>
          </cell>
          <cell r="F9642">
            <v>330</v>
          </cell>
        </row>
        <row r="9643">
          <cell r="A9643">
            <v>847</v>
          </cell>
          <cell r="B9643">
            <v>44968</v>
          </cell>
          <cell r="F9643">
            <v>330</v>
          </cell>
        </row>
        <row r="9644">
          <cell r="A9644">
            <v>848</v>
          </cell>
          <cell r="B9644">
            <v>44968</v>
          </cell>
          <cell r="F9644">
            <v>330</v>
          </cell>
        </row>
        <row r="9645">
          <cell r="A9645">
            <v>849</v>
          </cell>
          <cell r="B9645">
            <v>44968</v>
          </cell>
          <cell r="F9645">
            <v>330</v>
          </cell>
        </row>
        <row r="9646">
          <cell r="A9646">
            <v>850</v>
          </cell>
          <cell r="B9646">
            <v>44968</v>
          </cell>
          <cell r="F9646">
            <v>330</v>
          </cell>
        </row>
        <row r="9647">
          <cell r="A9647">
            <v>851</v>
          </cell>
          <cell r="B9647">
            <v>44968</v>
          </cell>
          <cell r="F9647">
            <v>330</v>
          </cell>
        </row>
        <row r="9648">
          <cell r="A9648">
            <v>852</v>
          </cell>
          <cell r="B9648">
            <v>44968</v>
          </cell>
          <cell r="F9648">
            <v>330</v>
          </cell>
        </row>
        <row r="9649">
          <cell r="A9649">
            <v>853</v>
          </cell>
          <cell r="B9649">
            <v>44968</v>
          </cell>
          <cell r="F9649">
            <v>330</v>
          </cell>
        </row>
        <row r="9650">
          <cell r="A9650">
            <v>854</v>
          </cell>
          <cell r="B9650">
            <v>44968</v>
          </cell>
          <cell r="F9650">
            <v>330</v>
          </cell>
        </row>
        <row r="9651">
          <cell r="A9651">
            <v>855</v>
          </cell>
          <cell r="B9651">
            <v>44968</v>
          </cell>
          <cell r="F9651">
            <v>330</v>
          </cell>
        </row>
        <row r="9652">
          <cell r="A9652">
            <v>856</v>
          </cell>
          <cell r="B9652">
            <v>44968</v>
          </cell>
          <cell r="F9652">
            <v>330</v>
          </cell>
        </row>
        <row r="9653">
          <cell r="A9653">
            <v>857</v>
          </cell>
          <cell r="B9653">
            <v>44968</v>
          </cell>
          <cell r="F9653">
            <v>330</v>
          </cell>
        </row>
        <row r="9654">
          <cell r="A9654">
            <v>858</v>
          </cell>
          <cell r="B9654">
            <v>44968</v>
          </cell>
          <cell r="F9654">
            <v>330</v>
          </cell>
        </row>
        <row r="9655">
          <cell r="A9655">
            <v>859</v>
          </cell>
          <cell r="B9655">
            <v>44968</v>
          </cell>
          <cell r="F9655">
            <v>330</v>
          </cell>
        </row>
        <row r="9656">
          <cell r="A9656">
            <v>860</v>
          </cell>
          <cell r="B9656">
            <v>44968</v>
          </cell>
          <cell r="F9656">
            <v>330</v>
          </cell>
        </row>
        <row r="9657">
          <cell r="A9657">
            <v>861</v>
          </cell>
          <cell r="B9657">
            <v>44968</v>
          </cell>
          <cell r="F9657">
            <v>330</v>
          </cell>
        </row>
        <row r="9658">
          <cell r="A9658">
            <v>862</v>
          </cell>
          <cell r="B9658">
            <v>44968</v>
          </cell>
          <cell r="F9658">
            <v>330</v>
          </cell>
        </row>
        <row r="9659">
          <cell r="A9659">
            <v>863</v>
          </cell>
          <cell r="B9659">
            <v>44968</v>
          </cell>
          <cell r="F9659">
            <v>330</v>
          </cell>
        </row>
        <row r="9660">
          <cell r="A9660">
            <v>864</v>
          </cell>
          <cell r="B9660">
            <v>44968</v>
          </cell>
          <cell r="F9660">
            <v>330</v>
          </cell>
        </row>
        <row r="9661">
          <cell r="A9661">
            <v>865</v>
          </cell>
          <cell r="B9661">
            <v>44968</v>
          </cell>
          <cell r="F9661">
            <v>330</v>
          </cell>
        </row>
        <row r="9662">
          <cell r="A9662">
            <v>866</v>
          </cell>
          <cell r="B9662">
            <v>44968</v>
          </cell>
          <cell r="F9662">
            <v>330</v>
          </cell>
        </row>
        <row r="9663">
          <cell r="A9663">
            <v>867</v>
          </cell>
          <cell r="B9663">
            <v>44968</v>
          </cell>
          <cell r="F9663">
            <v>330</v>
          </cell>
        </row>
        <row r="9664">
          <cell r="A9664">
            <v>868</v>
          </cell>
          <cell r="B9664">
            <v>44968</v>
          </cell>
          <cell r="F9664">
            <v>330</v>
          </cell>
        </row>
        <row r="9665">
          <cell r="A9665">
            <v>869</v>
          </cell>
          <cell r="B9665">
            <v>44968</v>
          </cell>
          <cell r="F9665">
            <v>330</v>
          </cell>
        </row>
        <row r="9666">
          <cell r="A9666">
            <v>870</v>
          </cell>
          <cell r="B9666">
            <v>44968</v>
          </cell>
          <cell r="F9666">
            <v>330</v>
          </cell>
        </row>
        <row r="9667">
          <cell r="A9667">
            <v>871</v>
          </cell>
          <cell r="B9667">
            <v>44968</v>
          </cell>
          <cell r="F9667">
            <v>330</v>
          </cell>
        </row>
        <row r="9668">
          <cell r="A9668">
            <v>872</v>
          </cell>
          <cell r="B9668">
            <v>44968</v>
          </cell>
          <cell r="F9668">
            <v>330</v>
          </cell>
        </row>
        <row r="9669">
          <cell r="A9669">
            <v>873</v>
          </cell>
          <cell r="B9669">
            <v>44968</v>
          </cell>
          <cell r="F9669">
            <v>330</v>
          </cell>
        </row>
        <row r="9670">
          <cell r="A9670">
            <v>874</v>
          </cell>
          <cell r="B9670">
            <v>44968</v>
          </cell>
          <cell r="F9670">
            <v>330</v>
          </cell>
        </row>
        <row r="9671">
          <cell r="A9671">
            <v>875</v>
          </cell>
          <cell r="B9671">
            <v>44968</v>
          </cell>
          <cell r="F9671">
            <v>330</v>
          </cell>
        </row>
        <row r="9672">
          <cell r="A9672">
            <v>876</v>
          </cell>
          <cell r="B9672">
            <v>44968</v>
          </cell>
          <cell r="F9672">
            <v>330</v>
          </cell>
        </row>
        <row r="9673">
          <cell r="A9673">
            <v>877</v>
          </cell>
          <cell r="B9673">
            <v>44968</v>
          </cell>
          <cell r="F9673">
            <v>330</v>
          </cell>
        </row>
        <row r="9674">
          <cell r="A9674">
            <v>878</v>
          </cell>
          <cell r="B9674">
            <v>44968</v>
          </cell>
          <cell r="F9674">
            <v>330</v>
          </cell>
        </row>
        <row r="9675">
          <cell r="A9675">
            <v>879</v>
          </cell>
          <cell r="B9675">
            <v>44968</v>
          </cell>
          <cell r="F9675">
            <v>330</v>
          </cell>
        </row>
        <row r="9676">
          <cell r="A9676">
            <v>880</v>
          </cell>
          <cell r="B9676">
            <v>44968</v>
          </cell>
          <cell r="F9676">
            <v>330</v>
          </cell>
        </row>
        <row r="9677">
          <cell r="A9677">
            <v>881</v>
          </cell>
          <cell r="B9677">
            <v>44968</v>
          </cell>
          <cell r="F9677">
            <v>330</v>
          </cell>
        </row>
        <row r="9678">
          <cell r="A9678">
            <v>882</v>
          </cell>
          <cell r="B9678">
            <v>44968</v>
          </cell>
          <cell r="F9678">
            <v>330</v>
          </cell>
        </row>
        <row r="9679">
          <cell r="A9679">
            <v>883</v>
          </cell>
          <cell r="B9679">
            <v>44968</v>
          </cell>
          <cell r="F9679">
            <v>330</v>
          </cell>
        </row>
        <row r="9680">
          <cell r="A9680">
            <v>884</v>
          </cell>
          <cell r="B9680">
            <v>44968</v>
          </cell>
          <cell r="F9680">
            <v>330</v>
          </cell>
        </row>
        <row r="9681">
          <cell r="A9681">
            <v>885</v>
          </cell>
          <cell r="B9681">
            <v>44968</v>
          </cell>
          <cell r="F9681">
            <v>330</v>
          </cell>
        </row>
        <row r="9682">
          <cell r="A9682">
            <v>886</v>
          </cell>
          <cell r="B9682">
            <v>44968</v>
          </cell>
          <cell r="F9682">
            <v>330</v>
          </cell>
        </row>
        <row r="9683">
          <cell r="A9683">
            <v>887</v>
          </cell>
          <cell r="B9683">
            <v>44968</v>
          </cell>
          <cell r="F9683">
            <v>330</v>
          </cell>
        </row>
        <row r="9684">
          <cell r="A9684">
            <v>888</v>
          </cell>
          <cell r="B9684">
            <v>44968</v>
          </cell>
          <cell r="F9684">
            <v>330</v>
          </cell>
        </row>
        <row r="9685">
          <cell r="A9685">
            <v>889</v>
          </cell>
          <cell r="B9685">
            <v>44968</v>
          </cell>
          <cell r="F9685">
            <v>330</v>
          </cell>
        </row>
        <row r="9686">
          <cell r="A9686">
            <v>890</v>
          </cell>
          <cell r="B9686">
            <v>44968</v>
          </cell>
          <cell r="F9686">
            <v>330</v>
          </cell>
        </row>
        <row r="9687">
          <cell r="A9687">
            <v>891</v>
          </cell>
          <cell r="B9687">
            <v>44968</v>
          </cell>
          <cell r="F9687">
            <v>330</v>
          </cell>
        </row>
        <row r="9688">
          <cell r="A9688">
            <v>892</v>
          </cell>
          <cell r="B9688">
            <v>44968</v>
          </cell>
          <cell r="F9688">
            <v>330</v>
          </cell>
        </row>
        <row r="9689">
          <cell r="A9689">
            <v>893</v>
          </cell>
          <cell r="B9689">
            <v>44968</v>
          </cell>
          <cell r="F9689">
            <v>330</v>
          </cell>
        </row>
        <row r="9690">
          <cell r="A9690">
            <v>894</v>
          </cell>
          <cell r="B9690">
            <v>44968</v>
          </cell>
          <cell r="F9690">
            <v>330</v>
          </cell>
        </row>
        <row r="9691">
          <cell r="A9691">
            <v>895</v>
          </cell>
          <cell r="B9691">
            <v>44968</v>
          </cell>
          <cell r="F9691">
            <v>330</v>
          </cell>
        </row>
        <row r="9692">
          <cell r="A9692">
            <v>896</v>
          </cell>
          <cell r="B9692">
            <v>44968</v>
          </cell>
          <cell r="F9692">
            <v>330</v>
          </cell>
        </row>
        <row r="9693">
          <cell r="A9693">
            <v>897</v>
          </cell>
          <cell r="B9693">
            <v>44968</v>
          </cell>
          <cell r="F9693">
            <v>330</v>
          </cell>
        </row>
        <row r="9694">
          <cell r="A9694">
            <v>898</v>
          </cell>
          <cell r="B9694">
            <v>44968</v>
          </cell>
          <cell r="F9694">
            <v>330</v>
          </cell>
        </row>
        <row r="9695">
          <cell r="A9695">
            <v>899</v>
          </cell>
          <cell r="B9695">
            <v>44968</v>
          </cell>
          <cell r="F9695">
            <v>330</v>
          </cell>
        </row>
        <row r="9696">
          <cell r="A9696">
            <v>900</v>
          </cell>
          <cell r="B9696">
            <v>44968</v>
          </cell>
          <cell r="F9696">
            <v>330</v>
          </cell>
        </row>
        <row r="9697">
          <cell r="A9697">
            <v>901</v>
          </cell>
          <cell r="B9697">
            <v>44968</v>
          </cell>
          <cell r="F9697">
            <v>330</v>
          </cell>
        </row>
        <row r="9698">
          <cell r="A9698">
            <v>902</v>
          </cell>
          <cell r="B9698">
            <v>44968</v>
          </cell>
          <cell r="F9698">
            <v>330</v>
          </cell>
        </row>
        <row r="9699">
          <cell r="A9699">
            <v>903</v>
          </cell>
          <cell r="B9699">
            <v>44968</v>
          </cell>
          <cell r="F9699">
            <v>330</v>
          </cell>
        </row>
        <row r="9700">
          <cell r="A9700">
            <v>904</v>
          </cell>
          <cell r="B9700">
            <v>44968</v>
          </cell>
          <cell r="F9700">
            <v>330</v>
          </cell>
        </row>
        <row r="9701">
          <cell r="A9701">
            <v>905</v>
          </cell>
          <cell r="B9701">
            <v>44968</v>
          </cell>
          <cell r="F9701">
            <v>330</v>
          </cell>
        </row>
        <row r="9702">
          <cell r="A9702">
            <v>906</v>
          </cell>
          <cell r="B9702">
            <v>44968</v>
          </cell>
          <cell r="F9702">
            <v>330</v>
          </cell>
        </row>
        <row r="9703">
          <cell r="A9703">
            <v>907</v>
          </cell>
          <cell r="B9703">
            <v>44968</v>
          </cell>
          <cell r="F9703">
            <v>330</v>
          </cell>
        </row>
        <row r="9704">
          <cell r="A9704">
            <v>908</v>
          </cell>
          <cell r="B9704">
            <v>44968</v>
          </cell>
          <cell r="F9704">
            <v>330</v>
          </cell>
        </row>
        <row r="9705">
          <cell r="A9705">
            <v>909</v>
          </cell>
          <cell r="B9705">
            <v>44968</v>
          </cell>
          <cell r="F9705">
            <v>330</v>
          </cell>
        </row>
        <row r="9706">
          <cell r="A9706">
            <v>910</v>
          </cell>
          <cell r="B9706">
            <v>44968</v>
          </cell>
          <cell r="F9706">
            <v>330</v>
          </cell>
        </row>
        <row r="9707">
          <cell r="A9707">
            <v>911</v>
          </cell>
          <cell r="B9707">
            <v>44968</v>
          </cell>
          <cell r="F9707">
            <v>330</v>
          </cell>
        </row>
        <row r="9708">
          <cell r="A9708">
            <v>912</v>
          </cell>
          <cell r="B9708">
            <v>44968</v>
          </cell>
          <cell r="F9708">
            <v>330</v>
          </cell>
        </row>
        <row r="9709">
          <cell r="A9709">
            <v>913</v>
          </cell>
          <cell r="B9709">
            <v>44968</v>
          </cell>
          <cell r="F9709">
            <v>330</v>
          </cell>
        </row>
        <row r="9710">
          <cell r="A9710">
            <v>914</v>
          </cell>
          <cell r="B9710">
            <v>44968</v>
          </cell>
          <cell r="F9710">
            <v>330</v>
          </cell>
        </row>
        <row r="9711">
          <cell r="A9711">
            <v>915</v>
          </cell>
          <cell r="B9711">
            <v>44968</v>
          </cell>
          <cell r="F9711">
            <v>330</v>
          </cell>
        </row>
        <row r="9712">
          <cell r="A9712">
            <v>916</v>
          </cell>
          <cell r="B9712">
            <v>44968</v>
          </cell>
          <cell r="F9712">
            <v>330</v>
          </cell>
        </row>
        <row r="9713">
          <cell r="A9713">
            <v>917</v>
          </cell>
          <cell r="B9713">
            <v>44968</v>
          </cell>
          <cell r="F9713">
            <v>330</v>
          </cell>
        </row>
        <row r="9714">
          <cell r="A9714">
            <v>918</v>
          </cell>
          <cell r="B9714">
            <v>44968</v>
          </cell>
          <cell r="F9714">
            <v>330</v>
          </cell>
        </row>
        <row r="9715">
          <cell r="A9715">
            <v>919</v>
          </cell>
          <cell r="B9715">
            <v>44968</v>
          </cell>
          <cell r="F9715">
            <v>330</v>
          </cell>
        </row>
        <row r="9716">
          <cell r="A9716">
            <v>920</v>
          </cell>
          <cell r="B9716">
            <v>44968</v>
          </cell>
          <cell r="F9716">
            <v>330</v>
          </cell>
        </row>
        <row r="9717">
          <cell r="A9717">
            <v>921</v>
          </cell>
          <cell r="B9717">
            <v>44968</v>
          </cell>
          <cell r="F9717">
            <v>330</v>
          </cell>
        </row>
        <row r="9718">
          <cell r="A9718">
            <v>922</v>
          </cell>
          <cell r="B9718">
            <v>44968</v>
          </cell>
          <cell r="F9718">
            <v>330</v>
          </cell>
        </row>
        <row r="9719">
          <cell r="A9719">
            <v>923</v>
          </cell>
          <cell r="B9719">
            <v>44968</v>
          </cell>
          <cell r="F9719">
            <v>330</v>
          </cell>
        </row>
        <row r="9720">
          <cell r="A9720">
            <v>924</v>
          </cell>
          <cell r="B9720">
            <v>44968</v>
          </cell>
          <cell r="F9720">
            <v>330</v>
          </cell>
        </row>
        <row r="9721">
          <cell r="A9721">
            <v>925</v>
          </cell>
          <cell r="B9721">
            <v>44968</v>
          </cell>
          <cell r="F9721">
            <v>330</v>
          </cell>
        </row>
        <row r="9722">
          <cell r="A9722">
            <v>926</v>
          </cell>
          <cell r="B9722">
            <v>44968</v>
          </cell>
          <cell r="F9722">
            <v>330</v>
          </cell>
        </row>
        <row r="9723">
          <cell r="A9723">
            <v>927</v>
          </cell>
          <cell r="B9723">
            <v>44968</v>
          </cell>
          <cell r="F9723">
            <v>330</v>
          </cell>
        </row>
        <row r="9724">
          <cell r="A9724">
            <v>928</v>
          </cell>
          <cell r="B9724">
            <v>44968</v>
          </cell>
          <cell r="F9724">
            <v>330</v>
          </cell>
        </row>
        <row r="9725">
          <cell r="A9725">
            <v>929</v>
          </cell>
          <cell r="B9725">
            <v>44968</v>
          </cell>
          <cell r="F9725">
            <v>330</v>
          </cell>
        </row>
        <row r="9726">
          <cell r="A9726">
            <v>930</v>
          </cell>
          <cell r="B9726">
            <v>44968</v>
          </cell>
          <cell r="F9726">
            <v>330</v>
          </cell>
        </row>
        <row r="9727">
          <cell r="A9727">
            <v>931</v>
          </cell>
          <cell r="B9727">
            <v>44968</v>
          </cell>
          <cell r="F9727">
            <v>330</v>
          </cell>
        </row>
        <row r="9728">
          <cell r="A9728">
            <v>932</v>
          </cell>
          <cell r="B9728">
            <v>44968</v>
          </cell>
          <cell r="F9728">
            <v>330</v>
          </cell>
        </row>
        <row r="9729">
          <cell r="A9729">
            <v>933</v>
          </cell>
          <cell r="B9729">
            <v>44968</v>
          </cell>
          <cell r="F9729">
            <v>330</v>
          </cell>
        </row>
        <row r="9730">
          <cell r="A9730">
            <v>934</v>
          </cell>
          <cell r="B9730">
            <v>44968</v>
          </cell>
          <cell r="F9730">
            <v>330</v>
          </cell>
        </row>
        <row r="9731">
          <cell r="A9731">
            <v>935</v>
          </cell>
          <cell r="B9731">
            <v>44968</v>
          </cell>
          <cell r="F9731">
            <v>330</v>
          </cell>
        </row>
        <row r="9732">
          <cell r="A9732">
            <v>936</v>
          </cell>
          <cell r="B9732">
            <v>44968</v>
          </cell>
          <cell r="F9732">
            <v>330</v>
          </cell>
        </row>
        <row r="9733">
          <cell r="A9733">
            <v>937</v>
          </cell>
          <cell r="B9733">
            <v>44968</v>
          </cell>
          <cell r="F9733">
            <v>330</v>
          </cell>
        </row>
        <row r="9734">
          <cell r="A9734">
            <v>938</v>
          </cell>
          <cell r="B9734">
            <v>44968</v>
          </cell>
          <cell r="F9734">
            <v>330</v>
          </cell>
        </row>
        <row r="9735">
          <cell r="A9735">
            <v>939</v>
          </cell>
          <cell r="B9735">
            <v>44968</v>
          </cell>
          <cell r="F9735">
            <v>330</v>
          </cell>
        </row>
        <row r="9736">
          <cell r="A9736">
            <v>940</v>
          </cell>
          <cell r="B9736">
            <v>44968</v>
          </cell>
          <cell r="F9736">
            <v>330</v>
          </cell>
        </row>
        <row r="9737">
          <cell r="A9737">
            <v>941</v>
          </cell>
          <cell r="B9737">
            <v>44968</v>
          </cell>
          <cell r="F9737">
            <v>330</v>
          </cell>
        </row>
        <row r="9738">
          <cell r="A9738">
            <v>942</v>
          </cell>
          <cell r="B9738">
            <v>44968</v>
          </cell>
          <cell r="F9738">
            <v>330</v>
          </cell>
        </row>
        <row r="9739">
          <cell r="A9739">
            <v>943</v>
          </cell>
          <cell r="B9739">
            <v>44968</v>
          </cell>
          <cell r="F9739">
            <v>330</v>
          </cell>
        </row>
        <row r="9740">
          <cell r="A9740">
            <v>944</v>
          </cell>
          <cell r="B9740">
            <v>44968</v>
          </cell>
          <cell r="F9740">
            <v>330</v>
          </cell>
        </row>
        <row r="9741">
          <cell r="A9741">
            <v>945</v>
          </cell>
          <cell r="B9741">
            <v>44968</v>
          </cell>
          <cell r="F9741">
            <v>330</v>
          </cell>
        </row>
        <row r="9742">
          <cell r="A9742">
            <v>946</v>
          </cell>
          <cell r="B9742">
            <v>44968</v>
          </cell>
          <cell r="F9742">
            <v>330</v>
          </cell>
        </row>
        <row r="9743">
          <cell r="A9743">
            <v>947</v>
          </cell>
          <cell r="B9743">
            <v>44968</v>
          </cell>
          <cell r="F9743">
            <v>330</v>
          </cell>
        </row>
        <row r="9744">
          <cell r="A9744">
            <v>948</v>
          </cell>
          <cell r="B9744">
            <v>44968</v>
          </cell>
          <cell r="F9744">
            <v>330</v>
          </cell>
        </row>
        <row r="9745">
          <cell r="A9745">
            <v>949</v>
          </cell>
          <cell r="B9745">
            <v>44968</v>
          </cell>
          <cell r="F9745">
            <v>330</v>
          </cell>
        </row>
        <row r="9746">
          <cell r="A9746">
            <v>950</v>
          </cell>
          <cell r="B9746">
            <v>44968</v>
          </cell>
          <cell r="F9746">
            <v>330</v>
          </cell>
        </row>
        <row r="9747">
          <cell r="A9747">
            <v>951</v>
          </cell>
          <cell r="B9747">
            <v>44968</v>
          </cell>
          <cell r="F9747">
            <v>330</v>
          </cell>
        </row>
        <row r="9748">
          <cell r="A9748">
            <v>952</v>
          </cell>
          <cell r="B9748">
            <v>44968</v>
          </cell>
          <cell r="F9748">
            <v>330</v>
          </cell>
        </row>
        <row r="9749">
          <cell r="A9749">
            <v>953</v>
          </cell>
          <cell r="B9749">
            <v>44968</v>
          </cell>
          <cell r="F9749">
            <v>330</v>
          </cell>
        </row>
        <row r="9750">
          <cell r="A9750">
            <v>954</v>
          </cell>
          <cell r="B9750">
            <v>44968</v>
          </cell>
          <cell r="F9750">
            <v>330</v>
          </cell>
        </row>
        <row r="9751">
          <cell r="A9751">
            <v>955</v>
          </cell>
          <cell r="B9751">
            <v>44968</v>
          </cell>
          <cell r="F9751">
            <v>330</v>
          </cell>
        </row>
        <row r="9752">
          <cell r="A9752">
            <v>956</v>
          </cell>
          <cell r="B9752">
            <v>44968</v>
          </cell>
          <cell r="F9752">
            <v>330</v>
          </cell>
        </row>
        <row r="9753">
          <cell r="A9753">
            <v>957</v>
          </cell>
          <cell r="B9753">
            <v>44968</v>
          </cell>
          <cell r="F9753">
            <v>330</v>
          </cell>
        </row>
        <row r="9754">
          <cell r="A9754">
            <v>958</v>
          </cell>
          <cell r="B9754">
            <v>44968</v>
          </cell>
          <cell r="F9754">
            <v>330</v>
          </cell>
        </row>
        <row r="9755">
          <cell r="A9755">
            <v>959</v>
          </cell>
          <cell r="B9755">
            <v>44968</v>
          </cell>
          <cell r="F9755">
            <v>330</v>
          </cell>
        </row>
        <row r="9756">
          <cell r="A9756">
            <v>960</v>
          </cell>
          <cell r="B9756">
            <v>44968</v>
          </cell>
          <cell r="F9756">
            <v>330</v>
          </cell>
        </row>
        <row r="9757">
          <cell r="A9757">
            <v>961</v>
          </cell>
          <cell r="B9757">
            <v>44968</v>
          </cell>
          <cell r="F9757">
            <v>330</v>
          </cell>
        </row>
        <row r="9758">
          <cell r="A9758">
            <v>962</v>
          </cell>
          <cell r="B9758">
            <v>44968</v>
          </cell>
          <cell r="F9758">
            <v>330</v>
          </cell>
        </row>
        <row r="9759">
          <cell r="A9759">
            <v>963</v>
          </cell>
          <cell r="B9759">
            <v>44968</v>
          </cell>
          <cell r="F9759">
            <v>330</v>
          </cell>
        </row>
        <row r="9760">
          <cell r="A9760">
            <v>964</v>
          </cell>
          <cell r="B9760">
            <v>44968</v>
          </cell>
          <cell r="F9760">
            <v>330</v>
          </cell>
        </row>
        <row r="9761">
          <cell r="A9761">
            <v>965</v>
          </cell>
          <cell r="B9761">
            <v>44968</v>
          </cell>
          <cell r="F9761">
            <v>330</v>
          </cell>
        </row>
        <row r="9762">
          <cell r="A9762">
            <v>966</v>
          </cell>
          <cell r="B9762">
            <v>44968</v>
          </cell>
          <cell r="F9762">
            <v>330</v>
          </cell>
        </row>
        <row r="9763">
          <cell r="A9763">
            <v>967</v>
          </cell>
          <cell r="B9763">
            <v>44968</v>
          </cell>
          <cell r="F9763">
            <v>330</v>
          </cell>
        </row>
        <row r="9764">
          <cell r="A9764">
            <v>968</v>
          </cell>
          <cell r="B9764">
            <v>44968</v>
          </cell>
          <cell r="F9764">
            <v>330</v>
          </cell>
        </row>
        <row r="9765">
          <cell r="A9765">
            <v>969</v>
          </cell>
          <cell r="B9765">
            <v>44968</v>
          </cell>
          <cell r="F9765">
            <v>330</v>
          </cell>
        </row>
        <row r="9766">
          <cell r="A9766">
            <v>970</v>
          </cell>
          <cell r="B9766">
            <v>44968</v>
          </cell>
          <cell r="F9766">
            <v>330</v>
          </cell>
        </row>
        <row r="9767">
          <cell r="A9767">
            <v>971</v>
          </cell>
          <cell r="B9767">
            <v>44968</v>
          </cell>
          <cell r="F9767">
            <v>330</v>
          </cell>
        </row>
        <row r="9768">
          <cell r="A9768">
            <v>972</v>
          </cell>
          <cell r="B9768">
            <v>44968</v>
          </cell>
          <cell r="F9768">
            <v>330</v>
          </cell>
        </row>
        <row r="9769">
          <cell r="A9769">
            <v>973</v>
          </cell>
          <cell r="B9769">
            <v>44968</v>
          </cell>
          <cell r="F9769">
            <v>330</v>
          </cell>
        </row>
        <row r="9770">
          <cell r="A9770">
            <v>974</v>
          </cell>
          <cell r="B9770">
            <v>44968</v>
          </cell>
          <cell r="F9770">
            <v>330</v>
          </cell>
        </row>
        <row r="9771">
          <cell r="A9771">
            <v>975</v>
          </cell>
          <cell r="B9771">
            <v>44968</v>
          </cell>
          <cell r="F9771">
            <v>330</v>
          </cell>
        </row>
        <row r="9772">
          <cell r="A9772">
            <v>976</v>
          </cell>
          <cell r="B9772">
            <v>44968</v>
          </cell>
          <cell r="F9772">
            <v>330</v>
          </cell>
        </row>
        <row r="9773">
          <cell r="A9773">
            <v>977</v>
          </cell>
          <cell r="B9773">
            <v>44968</v>
          </cell>
          <cell r="F9773">
            <v>330</v>
          </cell>
        </row>
        <row r="9774">
          <cell r="A9774">
            <v>978</v>
          </cell>
          <cell r="B9774">
            <v>44968</v>
          </cell>
          <cell r="F9774">
            <v>330</v>
          </cell>
        </row>
        <row r="9775">
          <cell r="A9775">
            <v>979</v>
          </cell>
          <cell r="B9775">
            <v>44968</v>
          </cell>
          <cell r="F9775">
            <v>330</v>
          </cell>
        </row>
        <row r="9776">
          <cell r="A9776">
            <v>980</v>
          </cell>
          <cell r="B9776">
            <v>44968</v>
          </cell>
          <cell r="F9776">
            <v>330</v>
          </cell>
        </row>
        <row r="9777">
          <cell r="A9777">
            <v>981</v>
          </cell>
          <cell r="B9777">
            <v>44968</v>
          </cell>
          <cell r="F9777">
            <v>330</v>
          </cell>
        </row>
        <row r="9778">
          <cell r="A9778">
            <v>982</v>
          </cell>
          <cell r="B9778">
            <v>44968</v>
          </cell>
          <cell r="F9778">
            <v>330</v>
          </cell>
        </row>
        <row r="9779">
          <cell r="A9779">
            <v>983</v>
          </cell>
          <cell r="B9779">
            <v>44968</v>
          </cell>
          <cell r="F9779">
            <v>330</v>
          </cell>
        </row>
        <row r="9780">
          <cell r="A9780">
            <v>984</v>
          </cell>
          <cell r="B9780">
            <v>44968</v>
          </cell>
          <cell r="F9780">
            <v>330</v>
          </cell>
        </row>
        <row r="9781">
          <cell r="A9781">
            <v>985</v>
          </cell>
          <cell r="B9781">
            <v>44968</v>
          </cell>
          <cell r="F9781">
            <v>330</v>
          </cell>
        </row>
        <row r="9782">
          <cell r="A9782">
            <v>986</v>
          </cell>
          <cell r="B9782">
            <v>44968</v>
          </cell>
          <cell r="F9782">
            <v>330</v>
          </cell>
        </row>
        <row r="9783">
          <cell r="A9783">
            <v>987</v>
          </cell>
          <cell r="B9783">
            <v>44968</v>
          </cell>
          <cell r="F9783">
            <v>330</v>
          </cell>
        </row>
        <row r="9784">
          <cell r="A9784">
            <v>988</v>
          </cell>
          <cell r="B9784">
            <v>44968</v>
          </cell>
          <cell r="F9784">
            <v>330</v>
          </cell>
        </row>
        <row r="9785">
          <cell r="A9785">
            <v>989</v>
          </cell>
          <cell r="B9785">
            <v>44968</v>
          </cell>
          <cell r="F9785">
            <v>330</v>
          </cell>
        </row>
        <row r="9786">
          <cell r="A9786">
            <v>990</v>
          </cell>
          <cell r="B9786">
            <v>44968</v>
          </cell>
          <cell r="F9786">
            <v>330</v>
          </cell>
        </row>
        <row r="9787">
          <cell r="A9787">
            <v>991</v>
          </cell>
          <cell r="B9787">
            <v>44968</v>
          </cell>
          <cell r="F9787">
            <v>330</v>
          </cell>
        </row>
        <row r="9788">
          <cell r="A9788">
            <v>992</v>
          </cell>
          <cell r="B9788">
            <v>44968</v>
          </cell>
          <cell r="F9788">
            <v>330</v>
          </cell>
        </row>
        <row r="9789">
          <cell r="A9789">
            <v>993</v>
          </cell>
          <cell r="B9789">
            <v>44968</v>
          </cell>
          <cell r="F9789">
            <v>330</v>
          </cell>
        </row>
        <row r="9790">
          <cell r="A9790">
            <v>994</v>
          </cell>
          <cell r="B9790">
            <v>44968</v>
          </cell>
          <cell r="F9790">
            <v>330</v>
          </cell>
        </row>
        <row r="9791">
          <cell r="A9791">
            <v>995</v>
          </cell>
          <cell r="B9791">
            <v>44968</v>
          </cell>
          <cell r="F9791">
            <v>330</v>
          </cell>
        </row>
        <row r="9792">
          <cell r="A9792">
            <v>996</v>
          </cell>
          <cell r="B9792">
            <v>44968</v>
          </cell>
          <cell r="F9792">
            <v>330</v>
          </cell>
        </row>
        <row r="9793">
          <cell r="A9793">
            <v>997</v>
          </cell>
          <cell r="B9793">
            <v>44968</v>
          </cell>
          <cell r="F9793">
            <v>330</v>
          </cell>
        </row>
        <row r="9794">
          <cell r="A9794">
            <v>998</v>
          </cell>
          <cell r="B9794">
            <v>44968</v>
          </cell>
          <cell r="F9794">
            <v>330</v>
          </cell>
        </row>
        <row r="9795">
          <cell r="A9795">
            <v>999</v>
          </cell>
          <cell r="B9795">
            <v>44968</v>
          </cell>
          <cell r="F9795">
            <v>330</v>
          </cell>
        </row>
        <row r="9796">
          <cell r="A9796">
            <v>1000</v>
          </cell>
          <cell r="B9796">
            <v>44968</v>
          </cell>
          <cell r="F9796">
            <v>330</v>
          </cell>
        </row>
        <row r="9797">
          <cell r="A9797">
            <v>1001</v>
          </cell>
          <cell r="B9797">
            <v>44968</v>
          </cell>
          <cell r="F9797">
            <v>330</v>
          </cell>
        </row>
        <row r="9798">
          <cell r="A9798">
            <v>1002</v>
          </cell>
          <cell r="B9798">
            <v>44968</v>
          </cell>
          <cell r="F9798">
            <v>330</v>
          </cell>
        </row>
        <row r="9799">
          <cell r="A9799">
            <v>1003</v>
          </cell>
          <cell r="B9799">
            <v>44968</v>
          </cell>
          <cell r="F9799">
            <v>330</v>
          </cell>
        </row>
        <row r="9800">
          <cell r="A9800">
            <v>1004</v>
          </cell>
          <cell r="B9800">
            <v>44968</v>
          </cell>
          <cell r="F9800">
            <v>330</v>
          </cell>
        </row>
        <row r="9801">
          <cell r="A9801">
            <v>1005</v>
          </cell>
          <cell r="B9801">
            <v>44968</v>
          </cell>
          <cell r="F9801">
            <v>330</v>
          </cell>
        </row>
        <row r="9802">
          <cell r="A9802">
            <v>1006</v>
          </cell>
          <cell r="B9802">
            <v>44968</v>
          </cell>
          <cell r="F9802">
            <v>330</v>
          </cell>
        </row>
        <row r="9803">
          <cell r="A9803">
            <v>1007</v>
          </cell>
          <cell r="B9803">
            <v>44968</v>
          </cell>
          <cell r="F9803">
            <v>330</v>
          </cell>
        </row>
        <row r="9804">
          <cell r="A9804">
            <v>1008</v>
          </cell>
          <cell r="B9804">
            <v>44968</v>
          </cell>
          <cell r="F9804">
            <v>330</v>
          </cell>
        </row>
        <row r="9805">
          <cell r="A9805">
            <v>1009</v>
          </cell>
          <cell r="B9805">
            <v>44968</v>
          </cell>
          <cell r="F9805">
            <v>330</v>
          </cell>
        </row>
        <row r="9806">
          <cell r="A9806">
            <v>1010</v>
          </cell>
          <cell r="B9806">
            <v>44968</v>
          </cell>
          <cell r="F9806">
            <v>330</v>
          </cell>
        </row>
        <row r="9807">
          <cell r="A9807">
            <v>1011</v>
          </cell>
          <cell r="B9807">
            <v>44968</v>
          </cell>
          <cell r="F9807">
            <v>330</v>
          </cell>
        </row>
        <row r="9808">
          <cell r="A9808">
            <v>1012</v>
          </cell>
          <cell r="B9808">
            <v>44968</v>
          </cell>
          <cell r="F9808">
            <v>330</v>
          </cell>
        </row>
        <row r="9809">
          <cell r="A9809">
            <v>1013</v>
          </cell>
          <cell r="B9809">
            <v>44968</v>
          </cell>
          <cell r="F9809">
            <v>330</v>
          </cell>
        </row>
        <row r="9810">
          <cell r="A9810">
            <v>1014</v>
          </cell>
          <cell r="B9810">
            <v>44968</v>
          </cell>
          <cell r="F9810">
            <v>330</v>
          </cell>
        </row>
        <row r="9811">
          <cell r="A9811">
            <v>1015</v>
          </cell>
          <cell r="B9811">
            <v>44968</v>
          </cell>
          <cell r="F9811">
            <v>330</v>
          </cell>
        </row>
        <row r="9812">
          <cell r="A9812">
            <v>1016</v>
          </cell>
          <cell r="B9812">
            <v>44968</v>
          </cell>
          <cell r="F9812">
            <v>330</v>
          </cell>
        </row>
        <row r="9813">
          <cell r="A9813">
            <v>1017</v>
          </cell>
          <cell r="B9813">
            <v>44968</v>
          </cell>
          <cell r="F9813">
            <v>330</v>
          </cell>
        </row>
        <row r="9814">
          <cell r="A9814">
            <v>1018</v>
          </cell>
          <cell r="B9814">
            <v>44968</v>
          </cell>
          <cell r="F9814">
            <v>330</v>
          </cell>
        </row>
        <row r="9815">
          <cell r="A9815">
            <v>1019</v>
          </cell>
          <cell r="B9815">
            <v>44968</v>
          </cell>
          <cell r="F9815">
            <v>330</v>
          </cell>
        </row>
        <row r="9816">
          <cell r="A9816">
            <v>1020</v>
          </cell>
          <cell r="B9816">
            <v>44968</v>
          </cell>
          <cell r="F9816">
            <v>330</v>
          </cell>
        </row>
        <row r="9817">
          <cell r="A9817">
            <v>1021</v>
          </cell>
          <cell r="B9817">
            <v>44968</v>
          </cell>
          <cell r="F9817">
            <v>330</v>
          </cell>
        </row>
        <row r="9818">
          <cell r="A9818">
            <v>1022</v>
          </cell>
          <cell r="B9818">
            <v>44968</v>
          </cell>
          <cell r="F9818">
            <v>330</v>
          </cell>
        </row>
        <row r="9819">
          <cell r="A9819">
            <v>1023</v>
          </cell>
          <cell r="B9819">
            <v>44968</v>
          </cell>
          <cell r="F9819">
            <v>330</v>
          </cell>
        </row>
        <row r="9820">
          <cell r="A9820">
            <v>1024</v>
          </cell>
          <cell r="B9820">
            <v>44968</v>
          </cell>
          <cell r="F9820">
            <v>330</v>
          </cell>
        </row>
        <row r="9821">
          <cell r="A9821">
            <v>1049</v>
          </cell>
          <cell r="B9821">
            <v>44973.686342592591</v>
          </cell>
          <cell r="F9821">
            <v>365</v>
          </cell>
        </row>
        <row r="9822">
          <cell r="A9822">
            <v>1051</v>
          </cell>
          <cell r="B9822">
            <v>44973.68644675926</v>
          </cell>
          <cell r="F9822">
            <v>359</v>
          </cell>
        </row>
        <row r="9823">
          <cell r="A9823">
            <v>1056</v>
          </cell>
          <cell r="B9823">
            <v>44973.689085648148</v>
          </cell>
          <cell r="F9823">
            <v>104</v>
          </cell>
        </row>
        <row r="9824">
          <cell r="A9824">
            <v>1057</v>
          </cell>
          <cell r="B9824">
            <v>44973.693159722221</v>
          </cell>
          <cell r="F9824">
            <v>103</v>
          </cell>
        </row>
        <row r="9825">
          <cell r="A9825">
            <v>1232</v>
          </cell>
          <cell r="B9825">
            <v>44993</v>
          </cell>
          <cell r="F9825">
            <v>411</v>
          </cell>
        </row>
        <row r="9826">
          <cell r="A9826">
            <v>1233</v>
          </cell>
          <cell r="B9826">
            <v>44993</v>
          </cell>
          <cell r="F9826">
            <v>411</v>
          </cell>
        </row>
        <row r="9827">
          <cell r="A9827">
            <v>1234</v>
          </cell>
          <cell r="B9827">
            <v>44993</v>
          </cell>
          <cell r="F9827">
            <v>411</v>
          </cell>
        </row>
        <row r="9828">
          <cell r="A9828">
            <v>1235</v>
          </cell>
          <cell r="B9828">
            <v>44993</v>
          </cell>
          <cell r="F9828">
            <v>411</v>
          </cell>
        </row>
        <row r="9829">
          <cell r="A9829">
            <v>1236</v>
          </cell>
          <cell r="B9829">
            <v>44993</v>
          </cell>
          <cell r="F9829">
            <v>411</v>
          </cell>
        </row>
        <row r="9830">
          <cell r="A9830">
            <v>1237</v>
          </cell>
          <cell r="B9830">
            <v>44993</v>
          </cell>
          <cell r="F9830">
            <v>411</v>
          </cell>
        </row>
        <row r="9831">
          <cell r="A9831">
            <v>1238</v>
          </cell>
          <cell r="B9831">
            <v>44993</v>
          </cell>
          <cell r="F9831">
            <v>411</v>
          </cell>
        </row>
        <row r="9832">
          <cell r="A9832">
            <v>1239</v>
          </cell>
          <cell r="B9832">
            <v>44993</v>
          </cell>
          <cell r="F9832">
            <v>411</v>
          </cell>
        </row>
        <row r="9833">
          <cell r="A9833">
            <v>1240</v>
          </cell>
          <cell r="B9833">
            <v>44993</v>
          </cell>
          <cell r="F9833">
            <v>411</v>
          </cell>
        </row>
        <row r="9834">
          <cell r="A9834">
            <v>1241</v>
          </cell>
          <cell r="B9834">
            <v>44993</v>
          </cell>
          <cell r="F9834">
            <v>411</v>
          </cell>
        </row>
        <row r="9835">
          <cell r="A9835">
            <v>1242</v>
          </cell>
          <cell r="B9835">
            <v>44993</v>
          </cell>
          <cell r="F9835">
            <v>411</v>
          </cell>
        </row>
        <row r="9836">
          <cell r="A9836">
            <v>1243</v>
          </cell>
          <cell r="B9836">
            <v>44993</v>
          </cell>
          <cell r="F9836">
            <v>411</v>
          </cell>
        </row>
        <row r="9837">
          <cell r="A9837">
            <v>1244</v>
          </cell>
          <cell r="B9837">
            <v>44993</v>
          </cell>
          <cell r="F9837">
            <v>411</v>
          </cell>
        </row>
        <row r="9838">
          <cell r="A9838">
            <v>1245</v>
          </cell>
          <cell r="B9838">
            <v>44993</v>
          </cell>
          <cell r="F9838">
            <v>411</v>
          </cell>
        </row>
        <row r="9839">
          <cell r="A9839">
            <v>1246</v>
          </cell>
          <cell r="B9839">
            <v>44993</v>
          </cell>
          <cell r="F9839">
            <v>411</v>
          </cell>
        </row>
        <row r="9840">
          <cell r="A9840">
            <v>1247</v>
          </cell>
          <cell r="B9840">
            <v>44993</v>
          </cell>
          <cell r="F9840">
            <v>411</v>
          </cell>
        </row>
        <row r="9841">
          <cell r="A9841">
            <v>1248</v>
          </cell>
          <cell r="B9841">
            <v>44993</v>
          </cell>
          <cell r="F9841">
            <v>411</v>
          </cell>
        </row>
        <row r="9842">
          <cell r="A9842">
            <v>1249</v>
          </cell>
          <cell r="B9842">
            <v>44993</v>
          </cell>
          <cell r="F9842">
            <v>411</v>
          </cell>
        </row>
        <row r="9843">
          <cell r="A9843">
            <v>1250</v>
          </cell>
          <cell r="B9843">
            <v>44993</v>
          </cell>
          <cell r="F9843">
            <v>411</v>
          </cell>
        </row>
        <row r="9844">
          <cell r="A9844">
            <v>1251</v>
          </cell>
          <cell r="B9844">
            <v>44993</v>
          </cell>
          <cell r="F9844">
            <v>411</v>
          </cell>
        </row>
        <row r="9845">
          <cell r="A9845">
            <v>1252</v>
          </cell>
          <cell r="B9845">
            <v>44993</v>
          </cell>
          <cell r="F9845">
            <v>411</v>
          </cell>
        </row>
        <row r="9846">
          <cell r="A9846">
            <v>1253</v>
          </cell>
          <cell r="B9846">
            <v>44993</v>
          </cell>
          <cell r="F9846">
            <v>411</v>
          </cell>
        </row>
        <row r="9847">
          <cell r="A9847">
            <v>1254</v>
          </cell>
          <cell r="B9847">
            <v>44993</v>
          </cell>
          <cell r="F9847">
            <v>411</v>
          </cell>
        </row>
        <row r="9848">
          <cell r="A9848">
            <v>1255</v>
          </cell>
          <cell r="B9848">
            <v>44993</v>
          </cell>
          <cell r="F9848">
            <v>411</v>
          </cell>
        </row>
        <row r="9849">
          <cell r="A9849">
            <v>1256</v>
          </cell>
          <cell r="B9849">
            <v>44993</v>
          </cell>
          <cell r="F9849">
            <v>411</v>
          </cell>
        </row>
        <row r="9850">
          <cell r="A9850">
            <v>1257</v>
          </cell>
          <cell r="B9850">
            <v>44993</v>
          </cell>
          <cell r="F9850">
            <v>411</v>
          </cell>
        </row>
        <row r="9851">
          <cell r="A9851">
            <v>1258</v>
          </cell>
          <cell r="B9851">
            <v>44993</v>
          </cell>
          <cell r="F9851">
            <v>411</v>
          </cell>
        </row>
        <row r="9852">
          <cell r="A9852">
            <v>1259</v>
          </cell>
          <cell r="B9852">
            <v>44993</v>
          </cell>
          <cell r="F9852">
            <v>411</v>
          </cell>
        </row>
        <row r="9853">
          <cell r="A9853">
            <v>1260</v>
          </cell>
          <cell r="B9853">
            <v>44993</v>
          </cell>
          <cell r="F9853">
            <v>411</v>
          </cell>
        </row>
        <row r="9854">
          <cell r="A9854">
            <v>1261</v>
          </cell>
          <cell r="B9854">
            <v>44993</v>
          </cell>
          <cell r="F9854">
            <v>411</v>
          </cell>
        </row>
        <row r="9855">
          <cell r="A9855">
            <v>1262</v>
          </cell>
          <cell r="B9855">
            <v>44993</v>
          </cell>
          <cell r="F9855">
            <v>411</v>
          </cell>
        </row>
        <row r="9856">
          <cell r="A9856">
            <v>1263</v>
          </cell>
          <cell r="B9856">
            <v>44993</v>
          </cell>
          <cell r="F9856">
            <v>411</v>
          </cell>
        </row>
        <row r="9857">
          <cell r="A9857">
            <v>1264</v>
          </cell>
          <cell r="B9857">
            <v>44993</v>
          </cell>
          <cell r="F9857">
            <v>411</v>
          </cell>
        </row>
        <row r="9858">
          <cell r="A9858">
            <v>1265</v>
          </cell>
          <cell r="B9858">
            <v>44993</v>
          </cell>
          <cell r="F9858">
            <v>411</v>
          </cell>
        </row>
        <row r="9859">
          <cell r="A9859">
            <v>1266</v>
          </cell>
          <cell r="B9859">
            <v>44993</v>
          </cell>
          <cell r="F9859">
            <v>411</v>
          </cell>
        </row>
        <row r="9860">
          <cell r="A9860">
            <v>1267</v>
          </cell>
          <cell r="B9860">
            <v>44993</v>
          </cell>
          <cell r="F9860">
            <v>411</v>
          </cell>
        </row>
        <row r="9861">
          <cell r="A9861">
            <v>1268</v>
          </cell>
          <cell r="B9861">
            <v>44993</v>
          </cell>
          <cell r="F9861">
            <v>411</v>
          </cell>
        </row>
        <row r="9862">
          <cell r="A9862">
            <v>1269</v>
          </cell>
          <cell r="B9862">
            <v>44993</v>
          </cell>
          <cell r="F9862">
            <v>411</v>
          </cell>
        </row>
        <row r="9863">
          <cell r="A9863">
            <v>1270</v>
          </cell>
          <cell r="B9863">
            <v>44993</v>
          </cell>
          <cell r="F9863">
            <v>411</v>
          </cell>
        </row>
        <row r="9864">
          <cell r="A9864">
            <v>1271</v>
          </cell>
          <cell r="B9864">
            <v>44993</v>
          </cell>
          <cell r="F9864">
            <v>411</v>
          </cell>
        </row>
        <row r="9865">
          <cell r="A9865">
            <v>1272</v>
          </cell>
          <cell r="B9865">
            <v>44993</v>
          </cell>
          <cell r="F9865">
            <v>411</v>
          </cell>
        </row>
        <row r="9866">
          <cell r="A9866">
            <v>1273</v>
          </cell>
          <cell r="B9866">
            <v>44993</v>
          </cell>
          <cell r="F9866">
            <v>411</v>
          </cell>
        </row>
        <row r="9867">
          <cell r="A9867">
            <v>1274</v>
          </cell>
          <cell r="B9867">
            <v>44993</v>
          </cell>
          <cell r="F9867">
            <v>411</v>
          </cell>
        </row>
        <row r="9868">
          <cell r="A9868">
            <v>1275</v>
          </cell>
          <cell r="B9868">
            <v>44993</v>
          </cell>
          <cell r="F9868">
            <v>411</v>
          </cell>
        </row>
        <row r="9869">
          <cell r="A9869">
            <v>1276</v>
          </cell>
          <cell r="B9869">
            <v>44993</v>
          </cell>
          <cell r="F9869">
            <v>411</v>
          </cell>
        </row>
        <row r="9870">
          <cell r="A9870">
            <v>1277</v>
          </cell>
          <cell r="B9870">
            <v>44993</v>
          </cell>
          <cell r="F9870">
            <v>411</v>
          </cell>
        </row>
        <row r="9871">
          <cell r="A9871">
            <v>1278</v>
          </cell>
          <cell r="B9871">
            <v>44993</v>
          </cell>
          <cell r="F9871">
            <v>411</v>
          </cell>
        </row>
        <row r="9872">
          <cell r="A9872">
            <v>1279</v>
          </cell>
          <cell r="B9872">
            <v>44993</v>
          </cell>
          <cell r="F9872">
            <v>411</v>
          </cell>
        </row>
        <row r="9873">
          <cell r="A9873">
            <v>1280</v>
          </cell>
          <cell r="B9873">
            <v>44993</v>
          </cell>
          <cell r="F9873">
            <v>411</v>
          </cell>
        </row>
        <row r="9874">
          <cell r="A9874">
            <v>1281</v>
          </cell>
          <cell r="B9874">
            <v>44993</v>
          </cell>
          <cell r="F9874">
            <v>411</v>
          </cell>
        </row>
        <row r="9875">
          <cell r="A9875">
            <v>1282</v>
          </cell>
          <cell r="B9875">
            <v>44993</v>
          </cell>
          <cell r="F9875">
            <v>411</v>
          </cell>
        </row>
        <row r="9876">
          <cell r="A9876">
            <v>1283</v>
          </cell>
          <cell r="B9876">
            <v>44993</v>
          </cell>
          <cell r="F9876">
            <v>411</v>
          </cell>
        </row>
        <row r="9877">
          <cell r="A9877">
            <v>1284</v>
          </cell>
          <cell r="B9877">
            <v>44993</v>
          </cell>
          <cell r="F9877">
            <v>411</v>
          </cell>
        </row>
        <row r="9878">
          <cell r="A9878">
            <v>1285</v>
          </cell>
          <cell r="B9878">
            <v>44993</v>
          </cell>
          <cell r="F9878">
            <v>411</v>
          </cell>
        </row>
        <row r="9879">
          <cell r="A9879">
            <v>1286</v>
          </cell>
          <cell r="B9879">
            <v>44993</v>
          </cell>
          <cell r="F9879">
            <v>411</v>
          </cell>
        </row>
        <row r="9880">
          <cell r="A9880">
            <v>1287</v>
          </cell>
          <cell r="B9880">
            <v>44993</v>
          </cell>
          <cell r="F9880">
            <v>411</v>
          </cell>
        </row>
        <row r="9881">
          <cell r="A9881">
            <v>1288</v>
          </cell>
          <cell r="B9881">
            <v>44993</v>
          </cell>
          <cell r="F9881">
            <v>411</v>
          </cell>
        </row>
        <row r="9882">
          <cell r="A9882">
            <v>1289</v>
          </cell>
          <cell r="B9882">
            <v>44993</v>
          </cell>
          <cell r="F9882">
            <v>411</v>
          </cell>
        </row>
        <row r="9883">
          <cell r="A9883">
            <v>1290</v>
          </cell>
          <cell r="B9883">
            <v>44993</v>
          </cell>
          <cell r="F9883">
            <v>411</v>
          </cell>
        </row>
        <row r="9884">
          <cell r="A9884">
            <v>1291</v>
          </cell>
          <cell r="B9884">
            <v>44993</v>
          </cell>
          <cell r="F9884">
            <v>411</v>
          </cell>
        </row>
        <row r="9885">
          <cell r="A9885">
            <v>1292</v>
          </cell>
          <cell r="B9885">
            <v>44993</v>
          </cell>
          <cell r="F9885">
            <v>411</v>
          </cell>
        </row>
        <row r="9886">
          <cell r="A9886">
            <v>1293</v>
          </cell>
          <cell r="B9886">
            <v>44993</v>
          </cell>
          <cell r="F9886">
            <v>411</v>
          </cell>
        </row>
        <row r="9887">
          <cell r="A9887">
            <v>1294</v>
          </cell>
          <cell r="B9887">
            <v>44993</v>
          </cell>
          <cell r="F9887">
            <v>411</v>
          </cell>
        </row>
        <row r="9888">
          <cell r="A9888">
            <v>1295</v>
          </cell>
          <cell r="B9888">
            <v>44993</v>
          </cell>
          <cell r="F9888">
            <v>411</v>
          </cell>
        </row>
        <row r="9889">
          <cell r="A9889">
            <v>1296</v>
          </cell>
          <cell r="B9889">
            <v>44993</v>
          </cell>
          <cell r="F9889">
            <v>411</v>
          </cell>
        </row>
        <row r="9890">
          <cell r="A9890">
            <v>1297</v>
          </cell>
          <cell r="B9890">
            <v>44993</v>
          </cell>
          <cell r="F9890">
            <v>411</v>
          </cell>
        </row>
        <row r="9891">
          <cell r="A9891">
            <v>1298</v>
          </cell>
          <cell r="B9891">
            <v>44993</v>
          </cell>
          <cell r="F9891">
            <v>411</v>
          </cell>
        </row>
        <row r="9892">
          <cell r="A9892">
            <v>1299</v>
          </cell>
          <cell r="B9892">
            <v>44993</v>
          </cell>
          <cell r="F9892">
            <v>411</v>
          </cell>
        </row>
        <row r="9893">
          <cell r="A9893">
            <v>1300</v>
          </cell>
          <cell r="B9893">
            <v>44993</v>
          </cell>
          <cell r="F9893">
            <v>411</v>
          </cell>
        </row>
        <row r="9894">
          <cell r="A9894">
            <v>1301</v>
          </cell>
          <cell r="B9894">
            <v>44993</v>
          </cell>
          <cell r="F9894">
            <v>411</v>
          </cell>
        </row>
        <row r="9895">
          <cell r="A9895">
            <v>1302</v>
          </cell>
          <cell r="B9895">
            <v>44993</v>
          </cell>
          <cell r="F9895">
            <v>411</v>
          </cell>
        </row>
        <row r="9896">
          <cell r="A9896">
            <v>1303</v>
          </cell>
          <cell r="B9896">
            <v>44993</v>
          </cell>
          <cell r="F9896">
            <v>411</v>
          </cell>
        </row>
        <row r="9897">
          <cell r="A9897">
            <v>1304</v>
          </cell>
          <cell r="B9897">
            <v>44993</v>
          </cell>
          <cell r="F9897">
            <v>411</v>
          </cell>
        </row>
        <row r="9898">
          <cell r="A9898">
            <v>1305</v>
          </cell>
          <cell r="B9898">
            <v>44993</v>
          </cell>
          <cell r="F9898">
            <v>411</v>
          </cell>
        </row>
        <row r="9899">
          <cell r="A9899">
            <v>1306</v>
          </cell>
          <cell r="B9899">
            <v>44993</v>
          </cell>
          <cell r="F9899">
            <v>411</v>
          </cell>
        </row>
        <row r="9900">
          <cell r="A9900">
            <v>1307</v>
          </cell>
          <cell r="B9900">
            <v>44993</v>
          </cell>
          <cell r="F9900">
            <v>411</v>
          </cell>
        </row>
        <row r="9901">
          <cell r="A9901">
            <v>1308</v>
          </cell>
          <cell r="B9901">
            <v>44993</v>
          </cell>
          <cell r="F9901">
            <v>411</v>
          </cell>
        </row>
        <row r="9902">
          <cell r="A9902">
            <v>1309</v>
          </cell>
          <cell r="B9902">
            <v>44993</v>
          </cell>
          <cell r="F9902">
            <v>411</v>
          </cell>
        </row>
        <row r="9903">
          <cell r="A9903">
            <v>1310</v>
          </cell>
          <cell r="B9903">
            <v>44993</v>
          </cell>
          <cell r="F9903">
            <v>411</v>
          </cell>
        </row>
        <row r="9904">
          <cell r="A9904">
            <v>1311</v>
          </cell>
          <cell r="B9904">
            <v>44993</v>
          </cell>
          <cell r="F9904">
            <v>411</v>
          </cell>
        </row>
        <row r="9905">
          <cell r="A9905">
            <v>1312</v>
          </cell>
          <cell r="B9905">
            <v>44993</v>
          </cell>
          <cell r="F9905">
            <v>411</v>
          </cell>
        </row>
        <row r="9906">
          <cell r="A9906">
            <v>1313</v>
          </cell>
          <cell r="B9906">
            <v>44993</v>
          </cell>
          <cell r="F9906">
            <v>411</v>
          </cell>
        </row>
        <row r="9907">
          <cell r="A9907">
            <v>1314</v>
          </cell>
          <cell r="B9907">
            <v>44993</v>
          </cell>
          <cell r="F9907">
            <v>411</v>
          </cell>
        </row>
        <row r="9908">
          <cell r="A9908">
            <v>1315</v>
          </cell>
          <cell r="B9908">
            <v>44993</v>
          </cell>
          <cell r="F9908">
            <v>411</v>
          </cell>
        </row>
        <row r="9909">
          <cell r="A9909">
            <v>1316</v>
          </cell>
          <cell r="B9909">
            <v>44993</v>
          </cell>
          <cell r="F9909">
            <v>411</v>
          </cell>
        </row>
        <row r="9910">
          <cell r="A9910">
            <v>1317</v>
          </cell>
          <cell r="B9910">
            <v>44993</v>
          </cell>
          <cell r="F9910">
            <v>411</v>
          </cell>
        </row>
        <row r="9911">
          <cell r="A9911">
            <v>1318</v>
          </cell>
          <cell r="B9911">
            <v>44993</v>
          </cell>
          <cell r="F9911">
            <v>411</v>
          </cell>
        </row>
        <row r="9912">
          <cell r="A9912">
            <v>1319</v>
          </cell>
          <cell r="B9912">
            <v>44993</v>
          </cell>
          <cell r="F9912">
            <v>411</v>
          </cell>
        </row>
        <row r="9913">
          <cell r="A9913">
            <v>1320</v>
          </cell>
          <cell r="B9913">
            <v>44993</v>
          </cell>
          <cell r="F9913">
            <v>411</v>
          </cell>
        </row>
        <row r="9914">
          <cell r="A9914">
            <v>1321</v>
          </cell>
          <cell r="B9914">
            <v>44993</v>
          </cell>
          <cell r="F9914">
            <v>411</v>
          </cell>
        </row>
        <row r="9915">
          <cell r="A9915">
            <v>1322</v>
          </cell>
          <cell r="B9915">
            <v>44993</v>
          </cell>
          <cell r="F9915">
            <v>411</v>
          </cell>
        </row>
        <row r="9916">
          <cell r="A9916">
            <v>1323</v>
          </cell>
          <cell r="B9916">
            <v>44993</v>
          </cell>
          <cell r="F9916">
            <v>411</v>
          </cell>
        </row>
        <row r="9917">
          <cell r="A9917">
            <v>1324</v>
          </cell>
          <cell r="B9917">
            <v>44993</v>
          </cell>
          <cell r="F9917">
            <v>411</v>
          </cell>
        </row>
        <row r="9918">
          <cell r="A9918">
            <v>1325</v>
          </cell>
          <cell r="B9918">
            <v>44993</v>
          </cell>
          <cell r="F9918">
            <v>411</v>
          </cell>
        </row>
        <row r="9919">
          <cell r="A9919">
            <v>1326</v>
          </cell>
          <cell r="B9919">
            <v>44993</v>
          </cell>
          <cell r="F9919">
            <v>411</v>
          </cell>
        </row>
        <row r="9920">
          <cell r="A9920">
            <v>1327</v>
          </cell>
          <cell r="B9920">
            <v>44993</v>
          </cell>
          <cell r="F9920">
            <v>411</v>
          </cell>
        </row>
        <row r="9921">
          <cell r="A9921">
            <v>1328</v>
          </cell>
          <cell r="B9921">
            <v>44993</v>
          </cell>
          <cell r="F9921">
            <v>411</v>
          </cell>
        </row>
        <row r="9922">
          <cell r="A9922">
            <v>1329</v>
          </cell>
          <cell r="B9922">
            <v>44993</v>
          </cell>
          <cell r="F9922">
            <v>411</v>
          </cell>
        </row>
        <row r="9923">
          <cell r="A9923">
            <v>1330</v>
          </cell>
          <cell r="B9923">
            <v>44993</v>
          </cell>
          <cell r="F9923">
            <v>411</v>
          </cell>
        </row>
        <row r="9924">
          <cell r="A9924">
            <v>1331</v>
          </cell>
          <cell r="B9924">
            <v>44993</v>
          </cell>
          <cell r="F9924">
            <v>411</v>
          </cell>
        </row>
        <row r="9925">
          <cell r="A9925">
            <v>1332</v>
          </cell>
          <cell r="B9925">
            <v>44993</v>
          </cell>
          <cell r="F9925">
            <v>411</v>
          </cell>
        </row>
        <row r="9926">
          <cell r="A9926">
            <v>1333</v>
          </cell>
          <cell r="B9926">
            <v>44993</v>
          </cell>
          <cell r="F9926">
            <v>411</v>
          </cell>
        </row>
        <row r="9927">
          <cell r="A9927">
            <v>1334</v>
          </cell>
          <cell r="B9927">
            <v>44993</v>
          </cell>
          <cell r="F9927">
            <v>411</v>
          </cell>
        </row>
        <row r="9928">
          <cell r="A9928">
            <v>1335</v>
          </cell>
          <cell r="B9928">
            <v>44993</v>
          </cell>
          <cell r="F9928">
            <v>411</v>
          </cell>
        </row>
        <row r="9929">
          <cell r="A9929">
            <v>1336</v>
          </cell>
          <cell r="B9929">
            <v>44993</v>
          </cell>
          <cell r="F9929">
            <v>411</v>
          </cell>
        </row>
        <row r="9930">
          <cell r="A9930">
            <v>1337</v>
          </cell>
          <cell r="B9930">
            <v>44993</v>
          </cell>
          <cell r="F9930">
            <v>411</v>
          </cell>
        </row>
        <row r="9931">
          <cell r="A9931">
            <v>1338</v>
          </cell>
          <cell r="B9931">
            <v>44993</v>
          </cell>
          <cell r="F9931">
            <v>411</v>
          </cell>
        </row>
        <row r="9932">
          <cell r="A9932">
            <v>1339</v>
          </cell>
          <cell r="B9932">
            <v>44993</v>
          </cell>
          <cell r="F9932">
            <v>411</v>
          </cell>
        </row>
        <row r="9933">
          <cell r="A9933">
            <v>1340</v>
          </cell>
          <cell r="B9933">
            <v>44993</v>
          </cell>
          <cell r="F9933">
            <v>411</v>
          </cell>
        </row>
        <row r="9934">
          <cell r="A9934">
            <v>1341</v>
          </cell>
          <cell r="B9934">
            <v>44993</v>
          </cell>
          <cell r="F9934">
            <v>411</v>
          </cell>
        </row>
        <row r="9935">
          <cell r="A9935">
            <v>1342</v>
          </cell>
          <cell r="B9935">
            <v>44993</v>
          </cell>
          <cell r="F9935">
            <v>411</v>
          </cell>
        </row>
        <row r="9936">
          <cell r="A9936">
            <v>1343</v>
          </cell>
          <cell r="B9936">
            <v>44993</v>
          </cell>
          <cell r="F9936">
            <v>411</v>
          </cell>
        </row>
        <row r="9937">
          <cell r="A9937">
            <v>1344</v>
          </cell>
          <cell r="B9937">
            <v>44993</v>
          </cell>
          <cell r="F9937">
            <v>411</v>
          </cell>
        </row>
        <row r="9938">
          <cell r="A9938">
            <v>1345</v>
          </cell>
          <cell r="B9938">
            <v>44993</v>
          </cell>
          <cell r="F9938">
            <v>411</v>
          </cell>
        </row>
        <row r="9939">
          <cell r="A9939">
            <v>1346</v>
          </cell>
          <cell r="B9939">
            <v>44993</v>
          </cell>
          <cell r="F9939">
            <v>411</v>
          </cell>
        </row>
        <row r="9940">
          <cell r="A9940">
            <v>1347</v>
          </cell>
          <cell r="B9940">
            <v>44993</v>
          </cell>
          <cell r="F9940">
            <v>411</v>
          </cell>
        </row>
        <row r="9941">
          <cell r="A9941">
            <v>1348</v>
          </cell>
          <cell r="B9941">
            <v>44993</v>
          </cell>
          <cell r="F9941">
            <v>411</v>
          </cell>
        </row>
        <row r="9942">
          <cell r="A9942">
            <v>1349</v>
          </cell>
          <cell r="B9942">
            <v>44993</v>
          </cell>
          <cell r="F9942">
            <v>411</v>
          </cell>
        </row>
        <row r="9943">
          <cell r="A9943">
            <v>1350</v>
          </cell>
          <cell r="B9943">
            <v>44993</v>
          </cell>
          <cell r="F9943">
            <v>411</v>
          </cell>
        </row>
        <row r="9944">
          <cell r="A9944">
            <v>1351</v>
          </cell>
          <cell r="B9944">
            <v>44993</v>
          </cell>
          <cell r="F9944">
            <v>411</v>
          </cell>
        </row>
        <row r="9945">
          <cell r="A9945">
            <v>1352</v>
          </cell>
          <cell r="B9945">
            <v>44993</v>
          </cell>
          <cell r="F9945">
            <v>411</v>
          </cell>
        </row>
        <row r="9946">
          <cell r="A9946">
            <v>1353</v>
          </cell>
          <cell r="B9946">
            <v>44993</v>
          </cell>
          <cell r="F9946">
            <v>411</v>
          </cell>
        </row>
        <row r="9947">
          <cell r="A9947">
            <v>1354</v>
          </cell>
          <cell r="B9947">
            <v>44993</v>
          </cell>
          <cell r="F9947">
            <v>411</v>
          </cell>
        </row>
        <row r="9948">
          <cell r="A9948">
            <v>1355</v>
          </cell>
          <cell r="B9948">
            <v>44993</v>
          </cell>
          <cell r="F9948">
            <v>411</v>
          </cell>
        </row>
        <row r="9949">
          <cell r="A9949">
            <v>1356</v>
          </cell>
          <cell r="B9949">
            <v>44993</v>
          </cell>
          <cell r="F9949">
            <v>411</v>
          </cell>
        </row>
        <row r="9950">
          <cell r="A9950">
            <v>1357</v>
          </cell>
          <cell r="B9950">
            <v>44993</v>
          </cell>
          <cell r="F9950">
            <v>411</v>
          </cell>
        </row>
        <row r="9951">
          <cell r="A9951">
            <v>1358</v>
          </cell>
          <cell r="B9951">
            <v>44993</v>
          </cell>
          <cell r="F9951">
            <v>411</v>
          </cell>
        </row>
        <row r="9952">
          <cell r="A9952">
            <v>1359</v>
          </cell>
          <cell r="B9952">
            <v>44993</v>
          </cell>
          <cell r="F9952">
            <v>411</v>
          </cell>
        </row>
        <row r="9953">
          <cell r="A9953">
            <v>1360</v>
          </cell>
          <cell r="B9953">
            <v>44993</v>
          </cell>
          <cell r="F9953">
            <v>411</v>
          </cell>
        </row>
        <row r="9954">
          <cell r="A9954">
            <v>1361</v>
          </cell>
          <cell r="B9954">
            <v>44993</v>
          </cell>
          <cell r="F9954">
            <v>411</v>
          </cell>
        </row>
        <row r="9955">
          <cell r="A9955">
            <v>1362</v>
          </cell>
          <cell r="B9955">
            <v>44993</v>
          </cell>
          <cell r="F9955">
            <v>411</v>
          </cell>
        </row>
        <row r="9956">
          <cell r="A9956">
            <v>1363</v>
          </cell>
          <cell r="B9956">
            <v>44993</v>
          </cell>
          <cell r="F9956">
            <v>411</v>
          </cell>
        </row>
        <row r="9957">
          <cell r="A9957">
            <v>1364</v>
          </cell>
          <cell r="B9957">
            <v>44993</v>
          </cell>
          <cell r="F9957">
            <v>411</v>
          </cell>
        </row>
        <row r="9958">
          <cell r="A9958">
            <v>1365</v>
          </cell>
          <cell r="B9958">
            <v>44993</v>
          </cell>
          <cell r="F9958">
            <v>411</v>
          </cell>
        </row>
        <row r="9959">
          <cell r="A9959">
            <v>1366</v>
          </cell>
          <cell r="B9959">
            <v>44993</v>
          </cell>
          <cell r="F9959">
            <v>411</v>
          </cell>
        </row>
        <row r="9960">
          <cell r="A9960">
            <v>1367</v>
          </cell>
          <cell r="B9960">
            <v>44993</v>
          </cell>
          <cell r="F9960">
            <v>411</v>
          </cell>
        </row>
        <row r="9961">
          <cell r="A9961">
            <v>1368</v>
          </cell>
          <cell r="B9961">
            <v>44993</v>
          </cell>
          <cell r="F9961">
            <v>411</v>
          </cell>
        </row>
        <row r="9962">
          <cell r="A9962">
            <v>1369</v>
          </cell>
          <cell r="B9962">
            <v>44993</v>
          </cell>
          <cell r="F9962">
            <v>411</v>
          </cell>
        </row>
        <row r="9963">
          <cell r="A9963">
            <v>1370</v>
          </cell>
          <cell r="B9963">
            <v>44993</v>
          </cell>
          <cell r="F9963">
            <v>411</v>
          </cell>
        </row>
        <row r="9964">
          <cell r="A9964">
            <v>1371</v>
          </cell>
          <cell r="B9964">
            <v>44993</v>
          </cell>
          <cell r="F9964">
            <v>411</v>
          </cell>
        </row>
        <row r="9965">
          <cell r="A9965">
            <v>1372</v>
          </cell>
          <cell r="B9965">
            <v>44993</v>
          </cell>
          <cell r="F9965">
            <v>411</v>
          </cell>
        </row>
        <row r="9966">
          <cell r="A9966">
            <v>1373</v>
          </cell>
          <cell r="B9966">
            <v>44993</v>
          </cell>
          <cell r="F9966">
            <v>411</v>
          </cell>
        </row>
        <row r="9967">
          <cell r="A9967">
            <v>1374</v>
          </cell>
          <cell r="B9967">
            <v>44993</v>
          </cell>
          <cell r="F9967">
            <v>411</v>
          </cell>
        </row>
        <row r="9968">
          <cell r="A9968">
            <v>1375</v>
          </cell>
          <cell r="B9968">
            <v>44993</v>
          </cell>
          <cell r="F9968">
            <v>411</v>
          </cell>
        </row>
        <row r="9969">
          <cell r="A9969">
            <v>1376</v>
          </cell>
          <cell r="B9969">
            <v>44993</v>
          </cell>
          <cell r="F9969">
            <v>411</v>
          </cell>
        </row>
        <row r="9970">
          <cell r="A9970">
            <v>1377</v>
          </cell>
          <cell r="B9970">
            <v>44993</v>
          </cell>
          <cell r="F9970">
            <v>411</v>
          </cell>
        </row>
        <row r="9971">
          <cell r="A9971">
            <v>1378</v>
          </cell>
          <cell r="B9971">
            <v>44993</v>
          </cell>
          <cell r="F9971">
            <v>411</v>
          </cell>
        </row>
        <row r="9972">
          <cell r="A9972">
            <v>1379</v>
          </cell>
          <cell r="B9972">
            <v>44993</v>
          </cell>
          <cell r="F9972">
            <v>411</v>
          </cell>
        </row>
        <row r="9973">
          <cell r="A9973">
            <v>1380</v>
          </cell>
          <cell r="B9973">
            <v>44993</v>
          </cell>
          <cell r="F9973">
            <v>411</v>
          </cell>
        </row>
        <row r="9974">
          <cell r="A9974">
            <v>1381</v>
          </cell>
          <cell r="B9974">
            <v>44993</v>
          </cell>
          <cell r="F9974">
            <v>411</v>
          </cell>
        </row>
        <row r="9975">
          <cell r="A9975">
            <v>1382</v>
          </cell>
          <cell r="B9975">
            <v>44993</v>
          </cell>
          <cell r="F9975">
            <v>411</v>
          </cell>
        </row>
        <row r="9976">
          <cell r="A9976">
            <v>1383</v>
          </cell>
          <cell r="B9976">
            <v>44993</v>
          </cell>
          <cell r="F9976">
            <v>411</v>
          </cell>
        </row>
        <row r="9977">
          <cell r="A9977">
            <v>1384</v>
          </cell>
          <cell r="B9977">
            <v>44993</v>
          </cell>
          <cell r="F9977">
            <v>411</v>
          </cell>
        </row>
        <row r="9978">
          <cell r="A9978">
            <v>1385</v>
          </cell>
          <cell r="B9978">
            <v>44993</v>
          </cell>
          <cell r="F9978">
            <v>411</v>
          </cell>
        </row>
        <row r="9979">
          <cell r="A9979">
            <v>1386</v>
          </cell>
          <cell r="B9979">
            <v>44993</v>
          </cell>
          <cell r="F9979">
            <v>411</v>
          </cell>
        </row>
        <row r="9980">
          <cell r="A9980">
            <v>1387</v>
          </cell>
          <cell r="B9980">
            <v>44993</v>
          </cell>
          <cell r="F9980">
            <v>411</v>
          </cell>
        </row>
        <row r="9981">
          <cell r="A9981">
            <v>1388</v>
          </cell>
          <cell r="B9981">
            <v>44993</v>
          </cell>
          <cell r="F9981">
            <v>411</v>
          </cell>
        </row>
        <row r="9982">
          <cell r="A9982">
            <v>1389</v>
          </cell>
          <cell r="B9982">
            <v>44993</v>
          </cell>
          <cell r="F9982">
            <v>411</v>
          </cell>
        </row>
        <row r="9983">
          <cell r="A9983">
            <v>1390</v>
          </cell>
          <cell r="B9983">
            <v>44993</v>
          </cell>
          <cell r="F9983">
            <v>411</v>
          </cell>
        </row>
        <row r="9984">
          <cell r="A9984">
            <v>1391</v>
          </cell>
          <cell r="B9984">
            <v>44993</v>
          </cell>
          <cell r="F9984">
            <v>411</v>
          </cell>
        </row>
        <row r="9985">
          <cell r="A9985">
            <v>1392</v>
          </cell>
          <cell r="B9985">
            <v>44993</v>
          </cell>
          <cell r="F9985">
            <v>411</v>
          </cell>
        </row>
        <row r="9986">
          <cell r="A9986">
            <v>1393</v>
          </cell>
          <cell r="B9986">
            <v>44993</v>
          </cell>
          <cell r="F9986">
            <v>411</v>
          </cell>
        </row>
        <row r="9987">
          <cell r="A9987">
            <v>1394</v>
          </cell>
          <cell r="B9987">
            <v>44993</v>
          </cell>
          <cell r="F9987">
            <v>411</v>
          </cell>
        </row>
        <row r="9988">
          <cell r="A9988">
            <v>1395</v>
          </cell>
          <cell r="B9988">
            <v>44993</v>
          </cell>
          <cell r="F9988">
            <v>411</v>
          </cell>
        </row>
        <row r="9989">
          <cell r="A9989">
            <v>1396</v>
          </cell>
          <cell r="B9989">
            <v>44993</v>
          </cell>
          <cell r="F9989">
            <v>411</v>
          </cell>
        </row>
        <row r="9990">
          <cell r="A9990">
            <v>1397</v>
          </cell>
          <cell r="B9990">
            <v>44993</v>
          </cell>
          <cell r="F9990">
            <v>411</v>
          </cell>
        </row>
        <row r="9991">
          <cell r="A9991">
            <v>1398</v>
          </cell>
          <cell r="B9991">
            <v>44993</v>
          </cell>
          <cell r="F9991">
            <v>411</v>
          </cell>
        </row>
        <row r="9992">
          <cell r="A9992">
            <v>1399</v>
          </cell>
          <cell r="B9992">
            <v>44993</v>
          </cell>
          <cell r="F9992">
            <v>411</v>
          </cell>
        </row>
        <row r="9993">
          <cell r="A9993">
            <v>1400</v>
          </cell>
          <cell r="B9993">
            <v>44993</v>
          </cell>
          <cell r="F9993">
            <v>411</v>
          </cell>
        </row>
        <row r="9994">
          <cell r="A9994">
            <v>1401</v>
          </cell>
          <cell r="B9994">
            <v>44993</v>
          </cell>
          <cell r="F9994">
            <v>411</v>
          </cell>
        </row>
        <row r="9995">
          <cell r="A9995">
            <v>1402</v>
          </cell>
          <cell r="B9995">
            <v>44993</v>
          </cell>
          <cell r="F9995">
            <v>411</v>
          </cell>
        </row>
        <row r="9996">
          <cell r="A9996">
            <v>1403</v>
          </cell>
          <cell r="B9996">
            <v>44993</v>
          </cell>
          <cell r="F9996">
            <v>411</v>
          </cell>
        </row>
        <row r="9997">
          <cell r="A9997">
            <v>1404</v>
          </cell>
          <cell r="B9997">
            <v>44993</v>
          </cell>
          <cell r="F9997">
            <v>411</v>
          </cell>
        </row>
        <row r="9998">
          <cell r="A9998">
            <v>1405</v>
          </cell>
          <cell r="B9998">
            <v>44993</v>
          </cell>
          <cell r="F9998">
            <v>411</v>
          </cell>
        </row>
        <row r="9999">
          <cell r="A9999">
            <v>1406</v>
          </cell>
          <cell r="B9999">
            <v>44993</v>
          </cell>
          <cell r="F9999">
            <v>411</v>
          </cell>
        </row>
        <row r="10000">
          <cell r="A10000">
            <v>1407</v>
          </cell>
          <cell r="B10000">
            <v>44993</v>
          </cell>
          <cell r="F10000">
            <v>411</v>
          </cell>
        </row>
        <row r="10001">
          <cell r="A10001">
            <v>1408</v>
          </cell>
          <cell r="B10001">
            <v>44993</v>
          </cell>
          <cell r="F10001">
            <v>411</v>
          </cell>
        </row>
        <row r="10002">
          <cell r="A10002">
            <v>1409</v>
          </cell>
          <cell r="B10002">
            <v>44993</v>
          </cell>
          <cell r="F10002">
            <v>411</v>
          </cell>
        </row>
        <row r="10003">
          <cell r="A10003">
            <v>1410</v>
          </cell>
          <cell r="B10003">
            <v>44993</v>
          </cell>
          <cell r="F10003">
            <v>411</v>
          </cell>
        </row>
        <row r="10004">
          <cell r="A10004">
            <v>1411</v>
          </cell>
          <cell r="B10004">
            <v>44993</v>
          </cell>
          <cell r="F10004">
            <v>411</v>
          </cell>
        </row>
        <row r="10005">
          <cell r="A10005">
            <v>1412</v>
          </cell>
          <cell r="B10005">
            <v>44993</v>
          </cell>
          <cell r="F10005">
            <v>411</v>
          </cell>
        </row>
        <row r="10006">
          <cell r="A10006">
            <v>1413</v>
          </cell>
          <cell r="B10006">
            <v>44993</v>
          </cell>
          <cell r="F10006">
            <v>411</v>
          </cell>
        </row>
        <row r="10007">
          <cell r="A10007">
            <v>1414</v>
          </cell>
          <cell r="B10007">
            <v>44993</v>
          </cell>
          <cell r="F10007">
            <v>411</v>
          </cell>
        </row>
        <row r="10008">
          <cell r="A10008">
            <v>1415</v>
          </cell>
          <cell r="B10008">
            <v>44993</v>
          </cell>
          <cell r="F10008">
            <v>411</v>
          </cell>
        </row>
        <row r="10009">
          <cell r="A10009">
            <v>1416</v>
          </cell>
          <cell r="B10009">
            <v>44993</v>
          </cell>
          <cell r="F10009">
            <v>411</v>
          </cell>
        </row>
        <row r="10010">
          <cell r="A10010">
            <v>1417</v>
          </cell>
          <cell r="B10010">
            <v>44993</v>
          </cell>
          <cell r="F10010">
            <v>411</v>
          </cell>
        </row>
        <row r="10011">
          <cell r="A10011">
            <v>1418</v>
          </cell>
          <cell r="B10011">
            <v>44993</v>
          </cell>
          <cell r="F10011">
            <v>411</v>
          </cell>
        </row>
        <row r="10012">
          <cell r="A10012">
            <v>1419</v>
          </cell>
          <cell r="B10012">
            <v>44993</v>
          </cell>
          <cell r="F10012">
            <v>411</v>
          </cell>
        </row>
        <row r="10013">
          <cell r="A10013">
            <v>1420</v>
          </cell>
          <cell r="B10013">
            <v>44993</v>
          </cell>
          <cell r="F10013">
            <v>411</v>
          </cell>
        </row>
        <row r="10014">
          <cell r="A10014">
            <v>1421</v>
          </cell>
          <cell r="B10014">
            <v>44993</v>
          </cell>
          <cell r="F10014">
            <v>411</v>
          </cell>
        </row>
        <row r="10015">
          <cell r="A10015">
            <v>1422</v>
          </cell>
          <cell r="B10015">
            <v>44993</v>
          </cell>
          <cell r="F10015">
            <v>411</v>
          </cell>
        </row>
        <row r="10016">
          <cell r="A10016">
            <v>1423</v>
          </cell>
          <cell r="B10016">
            <v>44993</v>
          </cell>
          <cell r="F10016">
            <v>411</v>
          </cell>
        </row>
        <row r="10017">
          <cell r="A10017">
            <v>1424</v>
          </cell>
          <cell r="B10017">
            <v>44993</v>
          </cell>
          <cell r="F10017">
            <v>411</v>
          </cell>
        </row>
        <row r="10018">
          <cell r="A10018">
            <v>1425</v>
          </cell>
          <cell r="B10018">
            <v>44993</v>
          </cell>
          <cell r="F10018">
            <v>411</v>
          </cell>
        </row>
        <row r="10019">
          <cell r="A10019">
            <v>1426</v>
          </cell>
          <cell r="B10019">
            <v>44993</v>
          </cell>
          <cell r="F10019">
            <v>411</v>
          </cell>
        </row>
        <row r="10020">
          <cell r="A10020">
            <v>1427</v>
          </cell>
          <cell r="B10020">
            <v>44993</v>
          </cell>
          <cell r="F10020">
            <v>411</v>
          </cell>
        </row>
        <row r="10021">
          <cell r="A10021">
            <v>1428</v>
          </cell>
          <cell r="B10021">
            <v>44993</v>
          </cell>
          <cell r="F10021">
            <v>411</v>
          </cell>
        </row>
        <row r="10022">
          <cell r="A10022">
            <v>1429</v>
          </cell>
          <cell r="B10022">
            <v>44993</v>
          </cell>
          <cell r="F10022">
            <v>411</v>
          </cell>
        </row>
        <row r="10023">
          <cell r="A10023">
            <v>1430</v>
          </cell>
          <cell r="B10023">
            <v>44993</v>
          </cell>
          <cell r="F10023">
            <v>411</v>
          </cell>
        </row>
        <row r="10024">
          <cell r="A10024">
            <v>1431</v>
          </cell>
          <cell r="B10024">
            <v>44993</v>
          </cell>
          <cell r="F10024">
            <v>411</v>
          </cell>
        </row>
        <row r="10025">
          <cell r="A10025">
            <v>1432</v>
          </cell>
          <cell r="B10025">
            <v>44993</v>
          </cell>
          <cell r="F10025">
            <v>411</v>
          </cell>
        </row>
        <row r="10026">
          <cell r="A10026">
            <v>1433</v>
          </cell>
          <cell r="B10026">
            <v>44993</v>
          </cell>
          <cell r="F10026">
            <v>411</v>
          </cell>
        </row>
        <row r="10027">
          <cell r="A10027">
            <v>1434</v>
          </cell>
          <cell r="B10027">
            <v>44993</v>
          </cell>
          <cell r="F10027">
            <v>411</v>
          </cell>
        </row>
        <row r="10028">
          <cell r="A10028">
            <v>1435</v>
          </cell>
          <cell r="B10028">
            <v>44993</v>
          </cell>
          <cell r="F10028">
            <v>411</v>
          </cell>
        </row>
        <row r="10029">
          <cell r="A10029">
            <v>1436</v>
          </cell>
          <cell r="B10029">
            <v>44993</v>
          </cell>
          <cell r="F10029">
            <v>411</v>
          </cell>
        </row>
        <row r="10030">
          <cell r="A10030">
            <v>1437</v>
          </cell>
          <cell r="B10030">
            <v>44993</v>
          </cell>
          <cell r="F10030">
            <v>411</v>
          </cell>
        </row>
        <row r="10031">
          <cell r="A10031">
            <v>1438</v>
          </cell>
          <cell r="B10031">
            <v>44993</v>
          </cell>
          <cell r="F10031">
            <v>411</v>
          </cell>
        </row>
        <row r="10032">
          <cell r="A10032">
            <v>1439</v>
          </cell>
          <cell r="B10032">
            <v>44993</v>
          </cell>
          <cell r="F10032">
            <v>411</v>
          </cell>
        </row>
        <row r="10033">
          <cell r="A10033">
            <v>1440</v>
          </cell>
          <cell r="B10033">
            <v>44993</v>
          </cell>
          <cell r="F10033">
            <v>411</v>
          </cell>
        </row>
        <row r="10034">
          <cell r="A10034">
            <v>1441</v>
          </cell>
          <cell r="B10034">
            <v>44993</v>
          </cell>
          <cell r="F10034">
            <v>411</v>
          </cell>
        </row>
        <row r="10035">
          <cell r="A10035">
            <v>1442</v>
          </cell>
          <cell r="B10035">
            <v>44993</v>
          </cell>
          <cell r="F10035">
            <v>411</v>
          </cell>
        </row>
        <row r="10036">
          <cell r="A10036">
            <v>1443</v>
          </cell>
          <cell r="B10036">
            <v>44993</v>
          </cell>
          <cell r="F10036">
            <v>411</v>
          </cell>
        </row>
        <row r="10037">
          <cell r="A10037">
            <v>1444</v>
          </cell>
          <cell r="B10037">
            <v>44993</v>
          </cell>
          <cell r="F10037">
            <v>411</v>
          </cell>
        </row>
        <row r="10038">
          <cell r="A10038">
            <v>1445</v>
          </cell>
          <cell r="B10038">
            <v>44993</v>
          </cell>
          <cell r="F10038">
            <v>411</v>
          </cell>
        </row>
        <row r="10039">
          <cell r="A10039">
            <v>1453</v>
          </cell>
          <cell r="B10039">
            <v>44998</v>
          </cell>
          <cell r="F10039">
            <v>438</v>
          </cell>
        </row>
        <row r="10040">
          <cell r="A10040">
            <v>1454</v>
          </cell>
          <cell r="B10040">
            <v>44998</v>
          </cell>
          <cell r="F10040">
            <v>438</v>
          </cell>
        </row>
        <row r="10041">
          <cell r="A10041">
            <v>1455</v>
          </cell>
          <cell r="B10041">
            <v>44998</v>
          </cell>
          <cell r="F10041">
            <v>438</v>
          </cell>
        </row>
        <row r="10042">
          <cell r="A10042">
            <v>1456</v>
          </cell>
          <cell r="B10042">
            <v>44998</v>
          </cell>
          <cell r="F10042">
            <v>438</v>
          </cell>
        </row>
        <row r="10043">
          <cell r="A10043">
            <v>1457</v>
          </cell>
          <cell r="B10043">
            <v>44998</v>
          </cell>
          <cell r="F10043">
            <v>438</v>
          </cell>
        </row>
        <row r="10044">
          <cell r="A10044">
            <v>1458</v>
          </cell>
          <cell r="B10044">
            <v>44998</v>
          </cell>
          <cell r="F10044">
            <v>438</v>
          </cell>
        </row>
        <row r="10045">
          <cell r="A10045">
            <v>1459</v>
          </cell>
          <cell r="B10045">
            <v>44998</v>
          </cell>
          <cell r="F10045">
            <v>438</v>
          </cell>
        </row>
        <row r="10046">
          <cell r="A10046">
            <v>1460</v>
          </cell>
          <cell r="B10046">
            <v>44998</v>
          </cell>
          <cell r="F10046">
            <v>438</v>
          </cell>
        </row>
        <row r="10047">
          <cell r="A10047">
            <v>1461</v>
          </cell>
          <cell r="B10047">
            <v>44998</v>
          </cell>
          <cell r="F10047">
            <v>438</v>
          </cell>
        </row>
        <row r="10048">
          <cell r="A10048">
            <v>1462</v>
          </cell>
          <cell r="B10048">
            <v>44998</v>
          </cell>
          <cell r="F10048">
            <v>438</v>
          </cell>
        </row>
        <row r="10049">
          <cell r="A10049">
            <v>1463</v>
          </cell>
          <cell r="B10049">
            <v>44998</v>
          </cell>
          <cell r="F10049">
            <v>438</v>
          </cell>
        </row>
        <row r="10050">
          <cell r="A10050">
            <v>1464</v>
          </cell>
          <cell r="B10050">
            <v>44998</v>
          </cell>
          <cell r="F10050">
            <v>438</v>
          </cell>
        </row>
        <row r="10051">
          <cell r="A10051">
            <v>1465</v>
          </cell>
          <cell r="B10051">
            <v>44998</v>
          </cell>
          <cell r="F10051">
            <v>438</v>
          </cell>
        </row>
        <row r="10052">
          <cell r="A10052">
            <v>1466</v>
          </cell>
          <cell r="B10052">
            <v>44998</v>
          </cell>
          <cell r="F10052">
            <v>438</v>
          </cell>
        </row>
        <row r="10053">
          <cell r="A10053">
            <v>1467</v>
          </cell>
          <cell r="B10053">
            <v>44998</v>
          </cell>
          <cell r="F10053">
            <v>438</v>
          </cell>
        </row>
        <row r="10054">
          <cell r="A10054">
            <v>1468</v>
          </cell>
          <cell r="B10054">
            <v>44998</v>
          </cell>
          <cell r="F10054">
            <v>438</v>
          </cell>
        </row>
        <row r="10055">
          <cell r="A10055">
            <v>1469</v>
          </cell>
          <cell r="B10055">
            <v>44998</v>
          </cell>
          <cell r="F10055">
            <v>438</v>
          </cell>
        </row>
        <row r="10056">
          <cell r="A10056">
            <v>1470</v>
          </cell>
          <cell r="B10056">
            <v>44998</v>
          </cell>
          <cell r="F10056">
            <v>438</v>
          </cell>
        </row>
        <row r="10057">
          <cell r="A10057">
            <v>1471</v>
          </cell>
          <cell r="B10057">
            <v>44998</v>
          </cell>
          <cell r="F10057">
            <v>438</v>
          </cell>
        </row>
        <row r="10058">
          <cell r="A10058">
            <v>1472</v>
          </cell>
          <cell r="B10058">
            <v>44998</v>
          </cell>
          <cell r="F10058">
            <v>438</v>
          </cell>
        </row>
        <row r="10059">
          <cell r="A10059">
            <v>1473</v>
          </cell>
          <cell r="B10059">
            <v>44998</v>
          </cell>
          <cell r="F10059">
            <v>438</v>
          </cell>
        </row>
        <row r="10060">
          <cell r="A10060">
            <v>1474</v>
          </cell>
          <cell r="B10060">
            <v>44998</v>
          </cell>
          <cell r="F10060">
            <v>438</v>
          </cell>
        </row>
        <row r="10061">
          <cell r="A10061">
            <v>1475</v>
          </cell>
          <cell r="B10061">
            <v>44998</v>
          </cell>
          <cell r="F10061">
            <v>438</v>
          </cell>
        </row>
        <row r="10062">
          <cell r="A10062">
            <v>1476</v>
          </cell>
          <cell r="B10062">
            <v>44998</v>
          </cell>
          <cell r="F10062">
            <v>438</v>
          </cell>
        </row>
        <row r="10063">
          <cell r="A10063">
            <v>1477</v>
          </cell>
          <cell r="B10063">
            <v>44998</v>
          </cell>
          <cell r="F10063">
            <v>438</v>
          </cell>
        </row>
        <row r="10064">
          <cell r="A10064">
            <v>1478</v>
          </cell>
          <cell r="B10064">
            <v>44998</v>
          </cell>
          <cell r="F10064">
            <v>438</v>
          </cell>
        </row>
        <row r="10065">
          <cell r="A10065">
            <v>1479</v>
          </cell>
          <cell r="B10065">
            <v>44998</v>
          </cell>
          <cell r="F10065">
            <v>438</v>
          </cell>
        </row>
        <row r="10066">
          <cell r="A10066">
            <v>1480</v>
          </cell>
          <cell r="B10066">
            <v>44998</v>
          </cell>
          <cell r="F10066">
            <v>438</v>
          </cell>
        </row>
        <row r="10067">
          <cell r="A10067">
            <v>1481</v>
          </cell>
          <cell r="B10067">
            <v>44998</v>
          </cell>
          <cell r="F10067">
            <v>438</v>
          </cell>
        </row>
        <row r="10068">
          <cell r="A10068">
            <v>1482</v>
          </cell>
          <cell r="B10068">
            <v>44998</v>
          </cell>
          <cell r="F10068">
            <v>438</v>
          </cell>
        </row>
        <row r="10069">
          <cell r="A10069">
            <v>1483</v>
          </cell>
          <cell r="B10069">
            <v>44998</v>
          </cell>
          <cell r="F10069">
            <v>438</v>
          </cell>
        </row>
        <row r="10070">
          <cell r="A10070">
            <v>1484</v>
          </cell>
          <cell r="B10070">
            <v>44998</v>
          </cell>
          <cell r="F10070">
            <v>438</v>
          </cell>
        </row>
        <row r="10071">
          <cell r="A10071">
            <v>1485</v>
          </cell>
          <cell r="B10071">
            <v>44998</v>
          </cell>
          <cell r="F10071">
            <v>438</v>
          </cell>
        </row>
        <row r="10072">
          <cell r="A10072">
            <v>1486</v>
          </cell>
          <cell r="B10072">
            <v>44998</v>
          </cell>
          <cell r="F10072">
            <v>438</v>
          </cell>
        </row>
        <row r="10073">
          <cell r="A10073">
            <v>1487</v>
          </cell>
          <cell r="B10073">
            <v>44998</v>
          </cell>
          <cell r="F10073">
            <v>438</v>
          </cell>
        </row>
        <row r="10074">
          <cell r="A10074">
            <v>1488</v>
          </cell>
          <cell r="B10074">
            <v>44998</v>
          </cell>
          <cell r="F10074">
            <v>438</v>
          </cell>
        </row>
        <row r="10075">
          <cell r="A10075">
            <v>1489</v>
          </cell>
          <cell r="B10075">
            <v>44998</v>
          </cell>
          <cell r="F10075">
            <v>438</v>
          </cell>
        </row>
        <row r="10076">
          <cell r="A10076">
            <v>1490</v>
          </cell>
          <cell r="B10076">
            <v>44998</v>
          </cell>
          <cell r="F10076">
            <v>438</v>
          </cell>
        </row>
        <row r="10077">
          <cell r="A10077">
            <v>1491</v>
          </cell>
          <cell r="B10077">
            <v>44998</v>
          </cell>
          <cell r="F10077">
            <v>438</v>
          </cell>
        </row>
        <row r="10078">
          <cell r="A10078">
            <v>1492</v>
          </cell>
          <cell r="B10078">
            <v>44998</v>
          </cell>
          <cell r="F10078">
            <v>438</v>
          </cell>
        </row>
        <row r="10079">
          <cell r="A10079">
            <v>1493</v>
          </cell>
          <cell r="B10079">
            <v>44998</v>
          </cell>
          <cell r="F10079">
            <v>438</v>
          </cell>
        </row>
        <row r="10080">
          <cell r="A10080">
            <v>1494</v>
          </cell>
          <cell r="B10080">
            <v>44998</v>
          </cell>
          <cell r="F10080">
            <v>438</v>
          </cell>
        </row>
        <row r="10081">
          <cell r="A10081">
            <v>1495</v>
          </cell>
          <cell r="B10081">
            <v>44998</v>
          </cell>
          <cell r="F10081">
            <v>438</v>
          </cell>
        </row>
        <row r="10082">
          <cell r="A10082">
            <v>1496</v>
          </cell>
          <cell r="B10082">
            <v>44998</v>
          </cell>
          <cell r="F10082">
            <v>438</v>
          </cell>
        </row>
        <row r="10083">
          <cell r="A10083">
            <v>1497</v>
          </cell>
          <cell r="B10083">
            <v>44998</v>
          </cell>
          <cell r="F10083">
            <v>438</v>
          </cell>
        </row>
        <row r="10084">
          <cell r="A10084">
            <v>1498</v>
          </cell>
          <cell r="B10084">
            <v>44998</v>
          </cell>
          <cell r="F10084">
            <v>438</v>
          </cell>
        </row>
        <row r="10085">
          <cell r="A10085">
            <v>1499</v>
          </cell>
          <cell r="B10085">
            <v>44998</v>
          </cell>
          <cell r="F10085">
            <v>438</v>
          </cell>
        </row>
        <row r="10086">
          <cell r="A10086">
            <v>1500</v>
          </cell>
          <cell r="B10086">
            <v>44998</v>
          </cell>
          <cell r="F10086">
            <v>438</v>
          </cell>
        </row>
        <row r="10087">
          <cell r="A10087">
            <v>1501</v>
          </cell>
          <cell r="B10087">
            <v>44998</v>
          </cell>
          <cell r="F10087">
            <v>438</v>
          </cell>
        </row>
        <row r="10088">
          <cell r="A10088">
            <v>1502</v>
          </cell>
          <cell r="B10088">
            <v>44998</v>
          </cell>
          <cell r="F10088">
            <v>438</v>
          </cell>
        </row>
        <row r="10089">
          <cell r="A10089">
            <v>1503</v>
          </cell>
          <cell r="B10089">
            <v>44998</v>
          </cell>
          <cell r="F10089">
            <v>438</v>
          </cell>
        </row>
        <row r="10090">
          <cell r="A10090">
            <v>1504</v>
          </cell>
          <cell r="B10090">
            <v>44998</v>
          </cell>
          <cell r="F10090">
            <v>438</v>
          </cell>
        </row>
        <row r="10091">
          <cell r="A10091">
            <v>1505</v>
          </cell>
          <cell r="B10091">
            <v>44998</v>
          </cell>
          <cell r="F10091">
            <v>438</v>
          </cell>
        </row>
        <row r="10092">
          <cell r="A10092">
            <v>1506</v>
          </cell>
          <cell r="B10092">
            <v>44998</v>
          </cell>
          <cell r="F10092">
            <v>438</v>
          </cell>
        </row>
        <row r="10093">
          <cell r="A10093">
            <v>1507</v>
          </cell>
          <cell r="B10093">
            <v>44998</v>
          </cell>
          <cell r="F10093">
            <v>438</v>
          </cell>
        </row>
        <row r="10094">
          <cell r="A10094">
            <v>1508</v>
          </cell>
          <cell r="B10094">
            <v>44998</v>
          </cell>
          <cell r="F10094">
            <v>438</v>
          </cell>
        </row>
        <row r="10095">
          <cell r="A10095">
            <v>1509</v>
          </cell>
          <cell r="B10095">
            <v>44998</v>
          </cell>
          <cell r="F10095">
            <v>438</v>
          </cell>
        </row>
        <row r="10096">
          <cell r="A10096">
            <v>1510</v>
          </cell>
          <cell r="B10096">
            <v>44998</v>
          </cell>
          <cell r="F10096">
            <v>438</v>
          </cell>
        </row>
        <row r="10097">
          <cell r="A10097">
            <v>1511</v>
          </cell>
          <cell r="B10097">
            <v>44998</v>
          </cell>
          <cell r="F10097">
            <v>438</v>
          </cell>
        </row>
        <row r="10098">
          <cell r="A10098">
            <v>1512</v>
          </cell>
          <cell r="B10098">
            <v>44998</v>
          </cell>
          <cell r="F10098">
            <v>438</v>
          </cell>
        </row>
        <row r="10099">
          <cell r="A10099">
            <v>1513</v>
          </cell>
          <cell r="B10099">
            <v>44998</v>
          </cell>
          <cell r="F10099">
            <v>438</v>
          </cell>
        </row>
        <row r="10100">
          <cell r="A10100">
            <v>1514</v>
          </cell>
          <cell r="B10100">
            <v>44998</v>
          </cell>
          <cell r="F10100">
            <v>438</v>
          </cell>
        </row>
        <row r="10101">
          <cell r="A10101">
            <v>1515</v>
          </cell>
          <cell r="B10101">
            <v>44998</v>
          </cell>
          <cell r="F10101">
            <v>438</v>
          </cell>
        </row>
        <row r="10102">
          <cell r="A10102">
            <v>1516</v>
          </cell>
          <cell r="B10102">
            <v>44998</v>
          </cell>
          <cell r="F10102">
            <v>438</v>
          </cell>
        </row>
        <row r="10103">
          <cell r="A10103">
            <v>1517</v>
          </cell>
          <cell r="B10103">
            <v>44998</v>
          </cell>
          <cell r="F10103">
            <v>438</v>
          </cell>
        </row>
        <row r="10104">
          <cell r="A10104">
            <v>1518</v>
          </cell>
          <cell r="B10104">
            <v>44998</v>
          </cell>
          <cell r="F10104">
            <v>438</v>
          </cell>
        </row>
        <row r="10105">
          <cell r="A10105">
            <v>1519</v>
          </cell>
          <cell r="B10105">
            <v>44998</v>
          </cell>
          <cell r="F10105">
            <v>438</v>
          </cell>
        </row>
        <row r="10106">
          <cell r="A10106">
            <v>1520</v>
          </cell>
          <cell r="B10106">
            <v>44998</v>
          </cell>
          <cell r="F10106">
            <v>438</v>
          </cell>
        </row>
        <row r="10107">
          <cell r="A10107">
            <v>1521</v>
          </cell>
          <cell r="B10107">
            <v>44998</v>
          </cell>
          <cell r="F10107">
            <v>438</v>
          </cell>
        </row>
        <row r="10108">
          <cell r="A10108">
            <v>1522</v>
          </cell>
          <cell r="B10108">
            <v>44998</v>
          </cell>
          <cell r="F10108">
            <v>438</v>
          </cell>
        </row>
        <row r="10109">
          <cell r="A10109">
            <v>1523</v>
          </cell>
          <cell r="B10109">
            <v>44998</v>
          </cell>
          <cell r="F10109">
            <v>438</v>
          </cell>
        </row>
        <row r="10110">
          <cell r="A10110">
            <v>1524</v>
          </cell>
          <cell r="B10110">
            <v>44998</v>
          </cell>
          <cell r="F10110">
            <v>438</v>
          </cell>
        </row>
        <row r="10111">
          <cell r="A10111">
            <v>1525</v>
          </cell>
          <cell r="B10111">
            <v>44998</v>
          </cell>
          <cell r="F10111">
            <v>438</v>
          </cell>
        </row>
        <row r="10112">
          <cell r="A10112">
            <v>1526</v>
          </cell>
          <cell r="B10112">
            <v>44998</v>
          </cell>
          <cell r="F10112">
            <v>438</v>
          </cell>
        </row>
        <row r="10113">
          <cell r="A10113">
            <v>1527</v>
          </cell>
          <cell r="B10113">
            <v>44998</v>
          </cell>
          <cell r="F10113">
            <v>438</v>
          </cell>
        </row>
        <row r="10114">
          <cell r="A10114">
            <v>1528</v>
          </cell>
          <cell r="B10114">
            <v>44998</v>
          </cell>
          <cell r="F10114">
            <v>438</v>
          </cell>
        </row>
        <row r="10115">
          <cell r="A10115">
            <v>1529</v>
          </cell>
          <cell r="B10115">
            <v>44998</v>
          </cell>
          <cell r="F10115">
            <v>438</v>
          </cell>
        </row>
        <row r="10116">
          <cell r="A10116">
            <v>1530</v>
          </cell>
          <cell r="B10116">
            <v>44998</v>
          </cell>
          <cell r="F10116">
            <v>438</v>
          </cell>
        </row>
        <row r="10117">
          <cell r="A10117">
            <v>1531</v>
          </cell>
          <cell r="B10117">
            <v>44998</v>
          </cell>
          <cell r="F10117">
            <v>438</v>
          </cell>
        </row>
        <row r="10118">
          <cell r="A10118">
            <v>1532</v>
          </cell>
          <cell r="B10118">
            <v>44998</v>
          </cell>
          <cell r="F10118">
            <v>438</v>
          </cell>
        </row>
        <row r="10119">
          <cell r="A10119">
            <v>1533</v>
          </cell>
          <cell r="B10119">
            <v>44998</v>
          </cell>
          <cell r="F10119">
            <v>438</v>
          </cell>
        </row>
        <row r="10120">
          <cell r="A10120">
            <v>1534</v>
          </cell>
          <cell r="B10120">
            <v>44998</v>
          </cell>
          <cell r="F10120">
            <v>438</v>
          </cell>
        </row>
        <row r="10121">
          <cell r="A10121">
            <v>1535</v>
          </cell>
          <cell r="B10121">
            <v>44998</v>
          </cell>
          <cell r="F10121">
            <v>438</v>
          </cell>
        </row>
        <row r="10122">
          <cell r="A10122">
            <v>1536</v>
          </cell>
          <cell r="B10122">
            <v>44998</v>
          </cell>
          <cell r="F10122">
            <v>438</v>
          </cell>
        </row>
        <row r="10123">
          <cell r="A10123">
            <v>1537</v>
          </cell>
          <cell r="B10123">
            <v>44998</v>
          </cell>
          <cell r="F10123">
            <v>438</v>
          </cell>
        </row>
        <row r="10124">
          <cell r="A10124">
            <v>1538</v>
          </cell>
          <cell r="B10124">
            <v>44998</v>
          </cell>
          <cell r="F10124">
            <v>438</v>
          </cell>
        </row>
        <row r="10125">
          <cell r="A10125">
            <v>1539</v>
          </cell>
          <cell r="B10125">
            <v>44998</v>
          </cell>
          <cell r="F10125">
            <v>438</v>
          </cell>
        </row>
        <row r="10126">
          <cell r="A10126">
            <v>1540</v>
          </cell>
          <cell r="B10126">
            <v>44998</v>
          </cell>
          <cell r="F10126">
            <v>438</v>
          </cell>
        </row>
        <row r="10127">
          <cell r="A10127">
            <v>1541</v>
          </cell>
          <cell r="B10127">
            <v>44998</v>
          </cell>
          <cell r="F10127">
            <v>438</v>
          </cell>
        </row>
        <row r="10128">
          <cell r="A10128">
            <v>1542</v>
          </cell>
          <cell r="B10128">
            <v>44998</v>
          </cell>
          <cell r="F10128">
            <v>438</v>
          </cell>
        </row>
        <row r="10129">
          <cell r="A10129">
            <v>1543</v>
          </cell>
          <cell r="B10129">
            <v>44998</v>
          </cell>
          <cell r="F10129">
            <v>438</v>
          </cell>
        </row>
        <row r="10130">
          <cell r="A10130">
            <v>1544</v>
          </cell>
          <cell r="B10130">
            <v>44998</v>
          </cell>
          <cell r="F10130">
            <v>438</v>
          </cell>
        </row>
        <row r="10131">
          <cell r="A10131">
            <v>1545</v>
          </cell>
          <cell r="B10131">
            <v>44998</v>
          </cell>
          <cell r="F10131">
            <v>438</v>
          </cell>
        </row>
        <row r="10132">
          <cell r="A10132">
            <v>1546</v>
          </cell>
          <cell r="B10132">
            <v>44998</v>
          </cell>
          <cell r="F10132">
            <v>438</v>
          </cell>
        </row>
        <row r="10133">
          <cell r="A10133">
            <v>1547</v>
          </cell>
          <cell r="B10133">
            <v>44998</v>
          </cell>
          <cell r="F10133">
            <v>438</v>
          </cell>
        </row>
        <row r="10134">
          <cell r="A10134">
            <v>1548</v>
          </cell>
          <cell r="B10134">
            <v>44998</v>
          </cell>
          <cell r="F10134">
            <v>438</v>
          </cell>
        </row>
        <row r="10135">
          <cell r="A10135">
            <v>1549</v>
          </cell>
          <cell r="B10135">
            <v>44998</v>
          </cell>
          <cell r="F10135">
            <v>438</v>
          </cell>
        </row>
        <row r="10136">
          <cell r="A10136">
            <v>1550</v>
          </cell>
          <cell r="B10136">
            <v>44998</v>
          </cell>
          <cell r="F10136">
            <v>438</v>
          </cell>
        </row>
        <row r="10137">
          <cell r="A10137">
            <v>1551</v>
          </cell>
          <cell r="B10137">
            <v>44998</v>
          </cell>
          <cell r="F10137">
            <v>438</v>
          </cell>
        </row>
        <row r="10138">
          <cell r="A10138">
            <v>1552</v>
          </cell>
          <cell r="B10138">
            <v>44998</v>
          </cell>
          <cell r="F10138">
            <v>438</v>
          </cell>
        </row>
        <row r="10139">
          <cell r="A10139">
            <v>1553</v>
          </cell>
          <cell r="B10139">
            <v>44998</v>
          </cell>
          <cell r="F10139">
            <v>438</v>
          </cell>
        </row>
        <row r="10140">
          <cell r="A10140">
            <v>1554</v>
          </cell>
          <cell r="B10140">
            <v>44998</v>
          </cell>
          <cell r="F10140">
            <v>438</v>
          </cell>
        </row>
        <row r="10141">
          <cell r="A10141">
            <v>1555</v>
          </cell>
          <cell r="B10141">
            <v>44998</v>
          </cell>
          <cell r="F10141">
            <v>438</v>
          </cell>
        </row>
        <row r="10142">
          <cell r="A10142">
            <v>1556</v>
          </cell>
          <cell r="B10142">
            <v>44998</v>
          </cell>
          <cell r="F10142">
            <v>438</v>
          </cell>
        </row>
        <row r="10143">
          <cell r="A10143">
            <v>1557</v>
          </cell>
          <cell r="B10143">
            <v>44998</v>
          </cell>
          <cell r="F10143">
            <v>438</v>
          </cell>
        </row>
        <row r="10144">
          <cell r="A10144">
            <v>1558</v>
          </cell>
          <cell r="B10144">
            <v>44998</v>
          </cell>
          <cell r="F10144">
            <v>438</v>
          </cell>
        </row>
        <row r="10145">
          <cell r="A10145">
            <v>1559</v>
          </cell>
          <cell r="B10145">
            <v>44998</v>
          </cell>
          <cell r="F10145">
            <v>438</v>
          </cell>
        </row>
        <row r="10146">
          <cell r="A10146">
            <v>1560</v>
          </cell>
          <cell r="B10146">
            <v>44998</v>
          </cell>
          <cell r="F10146">
            <v>438</v>
          </cell>
        </row>
        <row r="10147">
          <cell r="A10147">
            <v>1561</v>
          </cell>
          <cell r="B10147">
            <v>44998</v>
          </cell>
          <cell r="F10147">
            <v>438</v>
          </cell>
        </row>
        <row r="10148">
          <cell r="A10148">
            <v>1562</v>
          </cell>
          <cell r="B10148">
            <v>44998</v>
          </cell>
          <cell r="F10148">
            <v>438</v>
          </cell>
        </row>
        <row r="10149">
          <cell r="A10149">
            <v>1563</v>
          </cell>
          <cell r="B10149">
            <v>44998</v>
          </cell>
          <cell r="F10149">
            <v>438</v>
          </cell>
        </row>
        <row r="10150">
          <cell r="A10150">
            <v>1564</v>
          </cell>
          <cell r="B10150">
            <v>44998</v>
          </cell>
          <cell r="F10150">
            <v>438</v>
          </cell>
        </row>
        <row r="10151">
          <cell r="A10151">
            <v>1565</v>
          </cell>
          <cell r="B10151">
            <v>44998</v>
          </cell>
          <cell r="F10151">
            <v>438</v>
          </cell>
        </row>
        <row r="10152">
          <cell r="A10152">
            <v>1566</v>
          </cell>
          <cell r="B10152">
            <v>44998</v>
          </cell>
          <cell r="F10152">
            <v>438</v>
          </cell>
        </row>
        <row r="10153">
          <cell r="A10153">
            <v>1567</v>
          </cell>
          <cell r="B10153">
            <v>44998</v>
          </cell>
          <cell r="F10153">
            <v>438</v>
          </cell>
        </row>
        <row r="10154">
          <cell r="A10154">
            <v>1568</v>
          </cell>
          <cell r="B10154">
            <v>44998</v>
          </cell>
          <cell r="F10154">
            <v>438</v>
          </cell>
        </row>
        <row r="10155">
          <cell r="A10155">
            <v>1569</v>
          </cell>
          <cell r="B10155">
            <v>44998</v>
          </cell>
          <cell r="F10155">
            <v>438</v>
          </cell>
        </row>
        <row r="10156">
          <cell r="A10156">
            <v>1570</v>
          </cell>
          <cell r="B10156">
            <v>44998</v>
          </cell>
          <cell r="F10156">
            <v>438</v>
          </cell>
        </row>
        <row r="10157">
          <cell r="A10157">
            <v>1571</v>
          </cell>
          <cell r="B10157">
            <v>44998</v>
          </cell>
          <cell r="F10157">
            <v>438</v>
          </cell>
        </row>
        <row r="10158">
          <cell r="A10158">
            <v>1572</v>
          </cell>
          <cell r="B10158">
            <v>44998</v>
          </cell>
          <cell r="F10158">
            <v>438</v>
          </cell>
        </row>
        <row r="10159">
          <cell r="A10159">
            <v>1573</v>
          </cell>
          <cell r="B10159">
            <v>44998</v>
          </cell>
          <cell r="F10159">
            <v>438</v>
          </cell>
        </row>
        <row r="10160">
          <cell r="A10160">
            <v>1574</v>
          </cell>
          <cell r="B10160">
            <v>44998</v>
          </cell>
          <cell r="F10160">
            <v>438</v>
          </cell>
        </row>
        <row r="10161">
          <cell r="A10161">
            <v>1575</v>
          </cell>
          <cell r="B10161">
            <v>44998</v>
          </cell>
          <cell r="F10161">
            <v>438</v>
          </cell>
        </row>
        <row r="10162">
          <cell r="A10162">
            <v>1576</v>
          </cell>
          <cell r="B10162">
            <v>44998</v>
          </cell>
          <cell r="F10162">
            <v>438</v>
          </cell>
        </row>
        <row r="10163">
          <cell r="A10163">
            <v>1577</v>
          </cell>
          <cell r="B10163">
            <v>44998</v>
          </cell>
          <cell r="F10163">
            <v>438</v>
          </cell>
        </row>
        <row r="10164">
          <cell r="A10164">
            <v>1578</v>
          </cell>
          <cell r="B10164">
            <v>44998</v>
          </cell>
          <cell r="F10164">
            <v>438</v>
          </cell>
        </row>
        <row r="10165">
          <cell r="A10165">
            <v>1579</v>
          </cell>
          <cell r="B10165">
            <v>44998</v>
          </cell>
          <cell r="F10165">
            <v>438</v>
          </cell>
        </row>
        <row r="10166">
          <cell r="A10166">
            <v>1580</v>
          </cell>
          <cell r="B10166">
            <v>44998</v>
          </cell>
          <cell r="F10166">
            <v>438</v>
          </cell>
        </row>
        <row r="10167">
          <cell r="A10167">
            <v>1581</v>
          </cell>
          <cell r="B10167">
            <v>44998</v>
          </cell>
          <cell r="F10167">
            <v>438</v>
          </cell>
        </row>
        <row r="10168">
          <cell r="A10168">
            <v>1582</v>
          </cell>
          <cell r="B10168">
            <v>44998</v>
          </cell>
          <cell r="F10168">
            <v>438</v>
          </cell>
        </row>
        <row r="10169">
          <cell r="A10169">
            <v>1583</v>
          </cell>
          <cell r="B10169">
            <v>44998</v>
          </cell>
          <cell r="F10169">
            <v>438</v>
          </cell>
        </row>
        <row r="10170">
          <cell r="A10170">
            <v>1584</v>
          </cell>
          <cell r="B10170">
            <v>44998</v>
          </cell>
          <cell r="F10170">
            <v>438</v>
          </cell>
        </row>
        <row r="10171">
          <cell r="A10171">
            <v>1585</v>
          </cell>
          <cell r="B10171">
            <v>44998</v>
          </cell>
          <cell r="F10171">
            <v>438</v>
          </cell>
        </row>
        <row r="10172">
          <cell r="A10172">
            <v>1586</v>
          </cell>
          <cell r="B10172">
            <v>44998</v>
          </cell>
          <cell r="F10172">
            <v>438</v>
          </cell>
        </row>
        <row r="10173">
          <cell r="A10173">
            <v>1587</v>
          </cell>
          <cell r="B10173">
            <v>44998</v>
          </cell>
          <cell r="F10173">
            <v>438</v>
          </cell>
        </row>
        <row r="10174">
          <cell r="A10174">
            <v>1588</v>
          </cell>
          <cell r="B10174">
            <v>44998</v>
          </cell>
          <cell r="F10174">
            <v>438</v>
          </cell>
        </row>
        <row r="10175">
          <cell r="A10175">
            <v>1589</v>
          </cell>
          <cell r="B10175">
            <v>44998</v>
          </cell>
          <cell r="F10175">
            <v>438</v>
          </cell>
        </row>
        <row r="10176">
          <cell r="A10176">
            <v>1590</v>
          </cell>
          <cell r="B10176">
            <v>44998</v>
          </cell>
          <cell r="F10176">
            <v>438</v>
          </cell>
        </row>
        <row r="10177">
          <cell r="A10177">
            <v>1591</v>
          </cell>
          <cell r="B10177">
            <v>44998</v>
          </cell>
          <cell r="F10177">
            <v>438</v>
          </cell>
        </row>
        <row r="10178">
          <cell r="A10178">
            <v>1592</v>
          </cell>
          <cell r="B10178">
            <v>44998</v>
          </cell>
          <cell r="F10178">
            <v>438</v>
          </cell>
        </row>
        <row r="10179">
          <cell r="A10179">
            <v>1593</v>
          </cell>
          <cell r="B10179">
            <v>44998</v>
          </cell>
          <cell r="F10179">
            <v>438</v>
          </cell>
        </row>
        <row r="10180">
          <cell r="A10180">
            <v>1594</v>
          </cell>
          <cell r="B10180">
            <v>44998</v>
          </cell>
          <cell r="F10180">
            <v>438</v>
          </cell>
        </row>
        <row r="10181">
          <cell r="A10181">
            <v>1595</v>
          </cell>
          <cell r="B10181">
            <v>44998</v>
          </cell>
          <cell r="F10181">
            <v>438</v>
          </cell>
        </row>
        <row r="10182">
          <cell r="A10182">
            <v>1596</v>
          </cell>
          <cell r="B10182">
            <v>44998</v>
          </cell>
          <cell r="F10182">
            <v>438</v>
          </cell>
        </row>
        <row r="10183">
          <cell r="A10183">
            <v>1597</v>
          </cell>
          <cell r="B10183">
            <v>44998</v>
          </cell>
          <cell r="F10183">
            <v>438</v>
          </cell>
        </row>
        <row r="10184">
          <cell r="A10184">
            <v>1598</v>
          </cell>
          <cell r="B10184">
            <v>44998</v>
          </cell>
          <cell r="F10184">
            <v>438</v>
          </cell>
        </row>
        <row r="10185">
          <cell r="A10185">
            <v>1599</v>
          </cell>
          <cell r="B10185">
            <v>44998</v>
          </cell>
          <cell r="F10185">
            <v>438</v>
          </cell>
        </row>
        <row r="10186">
          <cell r="A10186">
            <v>1600</v>
          </cell>
          <cell r="B10186">
            <v>44998</v>
          </cell>
          <cell r="F10186">
            <v>438</v>
          </cell>
        </row>
        <row r="10187">
          <cell r="A10187">
            <v>1601</v>
          </cell>
          <cell r="B10187">
            <v>44998</v>
          </cell>
          <cell r="F10187">
            <v>438</v>
          </cell>
        </row>
        <row r="10188">
          <cell r="A10188">
            <v>1602</v>
          </cell>
          <cell r="B10188">
            <v>44998</v>
          </cell>
          <cell r="F10188">
            <v>438</v>
          </cell>
        </row>
        <row r="10189">
          <cell r="A10189">
            <v>1603</v>
          </cell>
          <cell r="B10189">
            <v>44998</v>
          </cell>
          <cell r="F10189">
            <v>438</v>
          </cell>
        </row>
        <row r="10190">
          <cell r="A10190">
            <v>1604</v>
          </cell>
          <cell r="B10190">
            <v>44998</v>
          </cell>
          <cell r="F10190">
            <v>438</v>
          </cell>
        </row>
        <row r="10191">
          <cell r="A10191">
            <v>1605</v>
          </cell>
          <cell r="B10191">
            <v>44998</v>
          </cell>
          <cell r="F10191">
            <v>438</v>
          </cell>
        </row>
        <row r="10192">
          <cell r="A10192">
            <v>1606</v>
          </cell>
          <cell r="B10192">
            <v>44998</v>
          </cell>
          <cell r="F10192">
            <v>438</v>
          </cell>
        </row>
        <row r="10193">
          <cell r="A10193">
            <v>1607</v>
          </cell>
          <cell r="B10193">
            <v>44998</v>
          </cell>
          <cell r="F10193">
            <v>438</v>
          </cell>
        </row>
        <row r="10194">
          <cell r="A10194">
            <v>1608</v>
          </cell>
          <cell r="B10194">
            <v>44998</v>
          </cell>
          <cell r="F10194">
            <v>438</v>
          </cell>
        </row>
        <row r="10195">
          <cell r="A10195">
            <v>1609</v>
          </cell>
          <cell r="B10195">
            <v>44998</v>
          </cell>
          <cell r="F10195">
            <v>438</v>
          </cell>
        </row>
        <row r="10196">
          <cell r="A10196">
            <v>1610</v>
          </cell>
          <cell r="B10196">
            <v>44998</v>
          </cell>
          <cell r="F10196">
            <v>438</v>
          </cell>
        </row>
        <row r="10197">
          <cell r="A10197">
            <v>1611</v>
          </cell>
          <cell r="B10197">
            <v>44998</v>
          </cell>
          <cell r="F10197">
            <v>438</v>
          </cell>
        </row>
        <row r="10198">
          <cell r="A10198">
            <v>1612</v>
          </cell>
          <cell r="B10198">
            <v>44998</v>
          </cell>
          <cell r="F10198">
            <v>438</v>
          </cell>
        </row>
        <row r="10199">
          <cell r="A10199">
            <v>1613</v>
          </cell>
          <cell r="B10199">
            <v>44998</v>
          </cell>
          <cell r="F10199">
            <v>438</v>
          </cell>
        </row>
        <row r="10200">
          <cell r="A10200">
            <v>1614</v>
          </cell>
          <cell r="B10200">
            <v>44998</v>
          </cell>
          <cell r="F10200">
            <v>438</v>
          </cell>
        </row>
        <row r="10201">
          <cell r="A10201">
            <v>1615</v>
          </cell>
          <cell r="B10201">
            <v>44998</v>
          </cell>
          <cell r="F10201">
            <v>438</v>
          </cell>
        </row>
        <row r="10202">
          <cell r="A10202">
            <v>1616</v>
          </cell>
          <cell r="B10202">
            <v>44998</v>
          </cell>
          <cell r="F10202">
            <v>438</v>
          </cell>
        </row>
        <row r="10203">
          <cell r="A10203">
            <v>1617</v>
          </cell>
          <cell r="B10203">
            <v>44998</v>
          </cell>
          <cell r="F10203">
            <v>438</v>
          </cell>
        </row>
        <row r="10204">
          <cell r="A10204">
            <v>1618</v>
          </cell>
          <cell r="B10204">
            <v>44998</v>
          </cell>
          <cell r="F10204">
            <v>438</v>
          </cell>
        </row>
        <row r="10205">
          <cell r="A10205">
            <v>1619</v>
          </cell>
          <cell r="B10205">
            <v>44998</v>
          </cell>
          <cell r="F10205">
            <v>438</v>
          </cell>
        </row>
        <row r="10206">
          <cell r="A10206">
            <v>1620</v>
          </cell>
          <cell r="B10206">
            <v>44998</v>
          </cell>
          <cell r="F10206">
            <v>438</v>
          </cell>
        </row>
        <row r="10207">
          <cell r="A10207">
            <v>1621</v>
          </cell>
          <cell r="B10207">
            <v>44998</v>
          </cell>
          <cell r="F10207">
            <v>438</v>
          </cell>
        </row>
        <row r="10208">
          <cell r="A10208">
            <v>1622</v>
          </cell>
          <cell r="B10208">
            <v>44998</v>
          </cell>
          <cell r="F10208">
            <v>438</v>
          </cell>
        </row>
        <row r="10209">
          <cell r="A10209">
            <v>1623</v>
          </cell>
          <cell r="B10209">
            <v>44998</v>
          </cell>
          <cell r="F10209">
            <v>438</v>
          </cell>
        </row>
        <row r="10210">
          <cell r="A10210">
            <v>1624</v>
          </cell>
          <cell r="B10210">
            <v>44998</v>
          </cell>
          <cell r="F10210">
            <v>438</v>
          </cell>
        </row>
        <row r="10211">
          <cell r="A10211">
            <v>1625</v>
          </cell>
          <cell r="B10211">
            <v>44998</v>
          </cell>
          <cell r="F10211">
            <v>438</v>
          </cell>
        </row>
        <row r="10212">
          <cell r="A10212">
            <v>1626</v>
          </cell>
          <cell r="B10212">
            <v>44998</v>
          </cell>
          <cell r="F10212">
            <v>438</v>
          </cell>
        </row>
        <row r="10213">
          <cell r="A10213">
            <v>1627</v>
          </cell>
          <cell r="B10213">
            <v>44998</v>
          </cell>
          <cell r="F10213">
            <v>438</v>
          </cell>
        </row>
        <row r="10214">
          <cell r="A10214">
            <v>1628</v>
          </cell>
          <cell r="B10214">
            <v>44998</v>
          </cell>
          <cell r="F10214">
            <v>438</v>
          </cell>
        </row>
        <row r="10215">
          <cell r="A10215">
            <v>1629</v>
          </cell>
          <cell r="B10215">
            <v>44998</v>
          </cell>
          <cell r="F10215">
            <v>438</v>
          </cell>
        </row>
        <row r="10216">
          <cell r="A10216">
            <v>1630</v>
          </cell>
          <cell r="B10216">
            <v>44998</v>
          </cell>
          <cell r="F10216">
            <v>438</v>
          </cell>
        </row>
        <row r="10217">
          <cell r="A10217">
            <v>1631</v>
          </cell>
          <cell r="B10217">
            <v>44998</v>
          </cell>
          <cell r="F10217">
            <v>438</v>
          </cell>
        </row>
        <row r="10218">
          <cell r="A10218">
            <v>1632</v>
          </cell>
          <cell r="B10218">
            <v>44998</v>
          </cell>
          <cell r="F10218">
            <v>438</v>
          </cell>
        </row>
        <row r="10219">
          <cell r="A10219">
            <v>1633</v>
          </cell>
          <cell r="B10219">
            <v>44998</v>
          </cell>
          <cell r="F10219">
            <v>438</v>
          </cell>
        </row>
        <row r="10220">
          <cell r="A10220">
            <v>1634</v>
          </cell>
          <cell r="B10220">
            <v>44998</v>
          </cell>
          <cell r="F10220">
            <v>438</v>
          </cell>
        </row>
        <row r="10221">
          <cell r="A10221">
            <v>1635</v>
          </cell>
          <cell r="B10221">
            <v>44998</v>
          </cell>
          <cell r="F10221">
            <v>438</v>
          </cell>
        </row>
        <row r="10222">
          <cell r="A10222">
            <v>1636</v>
          </cell>
          <cell r="B10222">
            <v>44998</v>
          </cell>
          <cell r="F10222">
            <v>438</v>
          </cell>
        </row>
        <row r="10223">
          <cell r="A10223">
            <v>1637</v>
          </cell>
          <cell r="B10223">
            <v>44998</v>
          </cell>
          <cell r="F10223">
            <v>438</v>
          </cell>
        </row>
        <row r="10224">
          <cell r="A10224">
            <v>1638</v>
          </cell>
          <cell r="B10224">
            <v>44998</v>
          </cell>
          <cell r="F10224">
            <v>438</v>
          </cell>
        </row>
        <row r="10225">
          <cell r="A10225">
            <v>1639</v>
          </cell>
          <cell r="B10225">
            <v>44998</v>
          </cell>
          <cell r="F10225">
            <v>438</v>
          </cell>
        </row>
        <row r="10226">
          <cell r="A10226">
            <v>1640</v>
          </cell>
          <cell r="B10226">
            <v>44998</v>
          </cell>
          <cell r="F10226">
            <v>438</v>
          </cell>
        </row>
        <row r="10227">
          <cell r="A10227">
            <v>1641</v>
          </cell>
          <cell r="B10227">
            <v>44998</v>
          </cell>
          <cell r="F10227">
            <v>438</v>
          </cell>
        </row>
        <row r="10228">
          <cell r="A10228">
            <v>1642</v>
          </cell>
          <cell r="B10228">
            <v>44998</v>
          </cell>
          <cell r="F10228">
            <v>438</v>
          </cell>
        </row>
        <row r="10229">
          <cell r="A10229">
            <v>1643</v>
          </cell>
          <cell r="B10229">
            <v>44998</v>
          </cell>
          <cell r="F10229">
            <v>438</v>
          </cell>
        </row>
        <row r="10230">
          <cell r="A10230">
            <v>1644</v>
          </cell>
          <cell r="B10230">
            <v>44998</v>
          </cell>
          <cell r="F10230">
            <v>438</v>
          </cell>
        </row>
        <row r="10231">
          <cell r="A10231">
            <v>1645</v>
          </cell>
          <cell r="B10231">
            <v>44998</v>
          </cell>
          <cell r="F10231">
            <v>438</v>
          </cell>
        </row>
        <row r="10232">
          <cell r="A10232">
            <v>1646</v>
          </cell>
          <cell r="B10232">
            <v>44998</v>
          </cell>
          <cell r="F10232">
            <v>438</v>
          </cell>
        </row>
        <row r="10233">
          <cell r="A10233">
            <v>1647</v>
          </cell>
          <cell r="B10233">
            <v>44998</v>
          </cell>
          <cell r="F10233">
            <v>438</v>
          </cell>
        </row>
        <row r="10234">
          <cell r="A10234">
            <v>1648</v>
          </cell>
          <cell r="B10234">
            <v>44998</v>
          </cell>
          <cell r="F10234">
            <v>438</v>
          </cell>
        </row>
        <row r="10235">
          <cell r="A10235">
            <v>1649</v>
          </cell>
          <cell r="B10235">
            <v>44998</v>
          </cell>
          <cell r="F10235">
            <v>438</v>
          </cell>
        </row>
        <row r="10236">
          <cell r="A10236">
            <v>1650</v>
          </cell>
          <cell r="B10236">
            <v>44998</v>
          </cell>
          <cell r="F10236">
            <v>438</v>
          </cell>
        </row>
        <row r="10237">
          <cell r="A10237">
            <v>1651</v>
          </cell>
          <cell r="B10237">
            <v>44998</v>
          </cell>
          <cell r="F10237">
            <v>438</v>
          </cell>
        </row>
        <row r="10238">
          <cell r="A10238">
            <v>1652</v>
          </cell>
          <cell r="B10238">
            <v>44998</v>
          </cell>
          <cell r="F10238">
            <v>438</v>
          </cell>
        </row>
        <row r="10239">
          <cell r="A10239">
            <v>1653</v>
          </cell>
          <cell r="B10239">
            <v>44998</v>
          </cell>
          <cell r="F10239">
            <v>438</v>
          </cell>
        </row>
        <row r="10240">
          <cell r="A10240">
            <v>1654</v>
          </cell>
          <cell r="B10240">
            <v>44998</v>
          </cell>
          <cell r="F10240">
            <v>438</v>
          </cell>
        </row>
        <row r="10241">
          <cell r="A10241">
            <v>1655</v>
          </cell>
          <cell r="B10241">
            <v>44998</v>
          </cell>
          <cell r="F10241">
            <v>438</v>
          </cell>
        </row>
        <row r="10242">
          <cell r="A10242">
            <v>1656</v>
          </cell>
          <cell r="B10242">
            <v>44998</v>
          </cell>
          <cell r="F10242">
            <v>438</v>
          </cell>
        </row>
        <row r="10243">
          <cell r="A10243">
            <v>1657</v>
          </cell>
          <cell r="B10243">
            <v>44998</v>
          </cell>
          <cell r="F10243">
            <v>438</v>
          </cell>
        </row>
        <row r="10244">
          <cell r="A10244">
            <v>1658</v>
          </cell>
          <cell r="B10244">
            <v>44998</v>
          </cell>
          <cell r="F10244">
            <v>438</v>
          </cell>
        </row>
        <row r="10245">
          <cell r="A10245">
            <v>1659</v>
          </cell>
          <cell r="B10245">
            <v>44998</v>
          </cell>
          <cell r="F10245">
            <v>438</v>
          </cell>
        </row>
        <row r="10246">
          <cell r="A10246">
            <v>1660</v>
          </cell>
          <cell r="B10246">
            <v>44998</v>
          </cell>
          <cell r="F10246">
            <v>438</v>
          </cell>
        </row>
        <row r="10247">
          <cell r="A10247">
            <v>1661</v>
          </cell>
          <cell r="B10247">
            <v>44998</v>
          </cell>
          <cell r="F10247">
            <v>438</v>
          </cell>
        </row>
        <row r="10248">
          <cell r="A10248">
            <v>1662</v>
          </cell>
          <cell r="B10248">
            <v>44998</v>
          </cell>
          <cell r="F10248">
            <v>438</v>
          </cell>
        </row>
        <row r="10249">
          <cell r="A10249">
            <v>1663</v>
          </cell>
          <cell r="B10249">
            <v>44998</v>
          </cell>
          <cell r="F10249">
            <v>438</v>
          </cell>
        </row>
        <row r="10250">
          <cell r="A10250">
            <v>1664</v>
          </cell>
          <cell r="B10250">
            <v>44998</v>
          </cell>
          <cell r="F10250">
            <v>438</v>
          </cell>
        </row>
        <row r="10251">
          <cell r="A10251">
            <v>1665</v>
          </cell>
          <cell r="B10251">
            <v>44998</v>
          </cell>
          <cell r="F10251">
            <v>438</v>
          </cell>
        </row>
        <row r="10252">
          <cell r="A10252">
            <v>1666</v>
          </cell>
          <cell r="B10252">
            <v>44998</v>
          </cell>
          <cell r="F10252">
            <v>438</v>
          </cell>
        </row>
        <row r="10253">
          <cell r="A10253">
            <v>1667</v>
          </cell>
          <cell r="B10253">
            <v>44998</v>
          </cell>
          <cell r="F10253">
            <v>438</v>
          </cell>
        </row>
        <row r="10254">
          <cell r="A10254">
            <v>1668</v>
          </cell>
          <cell r="B10254">
            <v>44998</v>
          </cell>
          <cell r="F10254">
            <v>438</v>
          </cell>
        </row>
        <row r="10255">
          <cell r="A10255">
            <v>1669</v>
          </cell>
          <cell r="B10255">
            <v>44998</v>
          </cell>
          <cell r="F10255">
            <v>438</v>
          </cell>
        </row>
        <row r="10256">
          <cell r="A10256">
            <v>1670</v>
          </cell>
          <cell r="B10256">
            <v>44998</v>
          </cell>
          <cell r="F10256">
            <v>438</v>
          </cell>
        </row>
        <row r="10257">
          <cell r="A10257">
            <v>1671</v>
          </cell>
          <cell r="B10257">
            <v>44998</v>
          </cell>
          <cell r="F10257">
            <v>438</v>
          </cell>
        </row>
        <row r="10258">
          <cell r="A10258">
            <v>1672</v>
          </cell>
          <cell r="B10258">
            <v>44998</v>
          </cell>
          <cell r="F10258">
            <v>438</v>
          </cell>
        </row>
        <row r="10259">
          <cell r="A10259">
            <v>1673</v>
          </cell>
          <cell r="B10259">
            <v>44998</v>
          </cell>
          <cell r="F10259">
            <v>438</v>
          </cell>
        </row>
        <row r="10260">
          <cell r="A10260">
            <v>1674</v>
          </cell>
          <cell r="B10260">
            <v>44998</v>
          </cell>
          <cell r="F10260">
            <v>438</v>
          </cell>
        </row>
        <row r="10261">
          <cell r="A10261">
            <v>1675</v>
          </cell>
          <cell r="B10261">
            <v>44998</v>
          </cell>
          <cell r="F10261">
            <v>438</v>
          </cell>
        </row>
        <row r="10262">
          <cell r="A10262">
            <v>1676</v>
          </cell>
          <cell r="B10262">
            <v>44998</v>
          </cell>
          <cell r="F10262">
            <v>438</v>
          </cell>
        </row>
        <row r="10263">
          <cell r="A10263">
            <v>1677</v>
          </cell>
          <cell r="B10263">
            <v>44998</v>
          </cell>
          <cell r="F10263">
            <v>438</v>
          </cell>
        </row>
        <row r="10264">
          <cell r="A10264">
            <v>1678</v>
          </cell>
          <cell r="B10264">
            <v>44998</v>
          </cell>
          <cell r="F10264">
            <v>438</v>
          </cell>
        </row>
        <row r="10265">
          <cell r="A10265">
            <v>1679</v>
          </cell>
          <cell r="B10265">
            <v>44998</v>
          </cell>
          <cell r="F10265">
            <v>438</v>
          </cell>
        </row>
        <row r="10266">
          <cell r="A10266">
            <v>1680</v>
          </cell>
          <cell r="B10266">
            <v>44998</v>
          </cell>
          <cell r="F10266">
            <v>438</v>
          </cell>
        </row>
        <row r="10267">
          <cell r="A10267">
            <v>1681</v>
          </cell>
          <cell r="B10267">
            <v>44998</v>
          </cell>
          <cell r="F10267">
            <v>438</v>
          </cell>
        </row>
        <row r="10268">
          <cell r="A10268">
            <v>1682</v>
          </cell>
          <cell r="B10268">
            <v>44998</v>
          </cell>
          <cell r="F10268">
            <v>438</v>
          </cell>
        </row>
        <row r="10269">
          <cell r="A10269">
            <v>1683</v>
          </cell>
          <cell r="B10269">
            <v>44998</v>
          </cell>
          <cell r="F10269">
            <v>438</v>
          </cell>
        </row>
        <row r="10270">
          <cell r="A10270">
            <v>1684</v>
          </cell>
          <cell r="B10270">
            <v>44998</v>
          </cell>
          <cell r="F10270">
            <v>438</v>
          </cell>
        </row>
        <row r="10271">
          <cell r="A10271">
            <v>1685</v>
          </cell>
          <cell r="B10271">
            <v>44998</v>
          </cell>
          <cell r="F10271">
            <v>438</v>
          </cell>
        </row>
        <row r="10272">
          <cell r="A10272">
            <v>1686</v>
          </cell>
          <cell r="B10272">
            <v>44998</v>
          </cell>
          <cell r="F10272">
            <v>438</v>
          </cell>
        </row>
        <row r="10273">
          <cell r="A10273">
            <v>1687</v>
          </cell>
          <cell r="B10273">
            <v>44998</v>
          </cell>
          <cell r="F10273">
            <v>438</v>
          </cell>
        </row>
        <row r="10274">
          <cell r="A10274">
            <v>1688</v>
          </cell>
          <cell r="B10274">
            <v>44998</v>
          </cell>
          <cell r="F10274">
            <v>438</v>
          </cell>
        </row>
        <row r="10275">
          <cell r="A10275">
            <v>1689</v>
          </cell>
          <cell r="B10275">
            <v>44998</v>
          </cell>
          <cell r="F10275">
            <v>438</v>
          </cell>
        </row>
        <row r="10276">
          <cell r="A10276">
            <v>1690</v>
          </cell>
          <cell r="B10276">
            <v>44998</v>
          </cell>
          <cell r="F10276">
            <v>438</v>
          </cell>
        </row>
        <row r="10277">
          <cell r="A10277">
            <v>1691</v>
          </cell>
          <cell r="B10277">
            <v>44998</v>
          </cell>
          <cell r="F10277">
            <v>438</v>
          </cell>
        </row>
        <row r="10278">
          <cell r="A10278">
            <v>1692</v>
          </cell>
          <cell r="B10278">
            <v>44998</v>
          </cell>
          <cell r="F10278">
            <v>438</v>
          </cell>
        </row>
        <row r="10279">
          <cell r="A10279">
            <v>1693</v>
          </cell>
          <cell r="B10279">
            <v>44998</v>
          </cell>
          <cell r="F10279">
            <v>438</v>
          </cell>
        </row>
        <row r="10280">
          <cell r="A10280">
            <v>1694</v>
          </cell>
          <cell r="B10280">
            <v>44998</v>
          </cell>
          <cell r="F10280">
            <v>438</v>
          </cell>
        </row>
        <row r="10281">
          <cell r="A10281">
            <v>1695</v>
          </cell>
          <cell r="B10281">
            <v>44998</v>
          </cell>
          <cell r="F10281">
            <v>438</v>
          </cell>
        </row>
        <row r="10282">
          <cell r="A10282">
            <v>1696</v>
          </cell>
          <cell r="B10282">
            <v>44998</v>
          </cell>
          <cell r="F10282">
            <v>438</v>
          </cell>
        </row>
        <row r="10283">
          <cell r="A10283">
            <v>1697</v>
          </cell>
          <cell r="B10283">
            <v>44998</v>
          </cell>
          <cell r="F10283">
            <v>438</v>
          </cell>
        </row>
        <row r="10284">
          <cell r="A10284">
            <v>1698</v>
          </cell>
          <cell r="B10284">
            <v>44998</v>
          </cell>
          <cell r="F10284">
            <v>438</v>
          </cell>
        </row>
        <row r="10285">
          <cell r="A10285">
            <v>1699</v>
          </cell>
          <cell r="B10285">
            <v>44998</v>
          </cell>
          <cell r="F10285">
            <v>438</v>
          </cell>
        </row>
        <row r="10286">
          <cell r="A10286">
            <v>1700</v>
          </cell>
          <cell r="B10286">
            <v>44998</v>
          </cell>
          <cell r="F10286">
            <v>438</v>
          </cell>
        </row>
        <row r="10287">
          <cell r="A10287">
            <v>1701</v>
          </cell>
          <cell r="B10287">
            <v>44998</v>
          </cell>
          <cell r="F10287">
            <v>438</v>
          </cell>
        </row>
        <row r="10288">
          <cell r="A10288">
            <v>1702</v>
          </cell>
          <cell r="B10288">
            <v>44998</v>
          </cell>
          <cell r="F10288">
            <v>438</v>
          </cell>
        </row>
        <row r="10289">
          <cell r="A10289">
            <v>1703</v>
          </cell>
          <cell r="B10289">
            <v>44998</v>
          </cell>
          <cell r="F10289">
            <v>438</v>
          </cell>
        </row>
        <row r="10290">
          <cell r="A10290">
            <v>1704</v>
          </cell>
          <cell r="B10290">
            <v>44998</v>
          </cell>
          <cell r="F10290">
            <v>438</v>
          </cell>
        </row>
        <row r="10291">
          <cell r="A10291">
            <v>1705</v>
          </cell>
          <cell r="B10291">
            <v>44998</v>
          </cell>
          <cell r="F10291">
            <v>438</v>
          </cell>
        </row>
        <row r="10292">
          <cell r="A10292">
            <v>1706</v>
          </cell>
          <cell r="B10292">
            <v>44998</v>
          </cell>
          <cell r="F10292">
            <v>438</v>
          </cell>
        </row>
        <row r="10293">
          <cell r="A10293">
            <v>1707</v>
          </cell>
          <cell r="B10293">
            <v>44998</v>
          </cell>
          <cell r="F10293">
            <v>438</v>
          </cell>
        </row>
        <row r="10294">
          <cell r="A10294">
            <v>1708</v>
          </cell>
          <cell r="B10294">
            <v>44998</v>
          </cell>
          <cell r="F10294">
            <v>438</v>
          </cell>
        </row>
        <row r="10295">
          <cell r="A10295">
            <v>1709</v>
          </cell>
          <cell r="B10295">
            <v>44998</v>
          </cell>
          <cell r="F10295">
            <v>438</v>
          </cell>
        </row>
        <row r="10296">
          <cell r="A10296">
            <v>1710</v>
          </cell>
          <cell r="B10296">
            <v>44998</v>
          </cell>
          <cell r="F10296">
            <v>438</v>
          </cell>
        </row>
        <row r="10297">
          <cell r="A10297">
            <v>1711</v>
          </cell>
          <cell r="B10297">
            <v>44998</v>
          </cell>
          <cell r="F10297">
            <v>438</v>
          </cell>
        </row>
        <row r="10298">
          <cell r="A10298">
            <v>1712</v>
          </cell>
          <cell r="B10298">
            <v>44998</v>
          </cell>
          <cell r="F10298">
            <v>438</v>
          </cell>
        </row>
        <row r="10299">
          <cell r="A10299">
            <v>1713</v>
          </cell>
          <cell r="B10299">
            <v>44998</v>
          </cell>
          <cell r="F10299">
            <v>438</v>
          </cell>
        </row>
        <row r="10300">
          <cell r="A10300">
            <v>1714</v>
          </cell>
          <cell r="B10300">
            <v>44998</v>
          </cell>
          <cell r="F10300">
            <v>438</v>
          </cell>
        </row>
        <row r="10301">
          <cell r="A10301">
            <v>1715</v>
          </cell>
          <cell r="B10301">
            <v>44998</v>
          </cell>
          <cell r="F10301">
            <v>438</v>
          </cell>
        </row>
        <row r="10302">
          <cell r="A10302">
            <v>1716</v>
          </cell>
          <cell r="B10302">
            <v>44998</v>
          </cell>
          <cell r="F10302">
            <v>438</v>
          </cell>
        </row>
        <row r="10303">
          <cell r="A10303">
            <v>1717</v>
          </cell>
          <cell r="B10303">
            <v>44998</v>
          </cell>
          <cell r="F10303">
            <v>438</v>
          </cell>
        </row>
        <row r="10304">
          <cell r="A10304">
            <v>1718</v>
          </cell>
          <cell r="B10304">
            <v>44998</v>
          </cell>
          <cell r="F10304">
            <v>438</v>
          </cell>
        </row>
        <row r="10305">
          <cell r="A10305">
            <v>1719</v>
          </cell>
          <cell r="B10305">
            <v>44998</v>
          </cell>
          <cell r="F10305">
            <v>438</v>
          </cell>
        </row>
        <row r="10306">
          <cell r="A10306">
            <v>1720</v>
          </cell>
          <cell r="B10306">
            <v>44998</v>
          </cell>
          <cell r="F10306">
            <v>438</v>
          </cell>
        </row>
        <row r="10307">
          <cell r="A10307">
            <v>1721</v>
          </cell>
          <cell r="B10307">
            <v>44998</v>
          </cell>
          <cell r="F10307">
            <v>438</v>
          </cell>
        </row>
        <row r="10308">
          <cell r="A10308">
            <v>1722</v>
          </cell>
          <cell r="B10308">
            <v>44998</v>
          </cell>
          <cell r="F10308">
            <v>438</v>
          </cell>
        </row>
        <row r="10309">
          <cell r="A10309">
            <v>1723</v>
          </cell>
          <cell r="B10309">
            <v>44998</v>
          </cell>
          <cell r="F10309">
            <v>438</v>
          </cell>
        </row>
        <row r="10310">
          <cell r="A10310">
            <v>1724</v>
          </cell>
          <cell r="B10310">
            <v>44998</v>
          </cell>
          <cell r="F10310">
            <v>438</v>
          </cell>
        </row>
        <row r="10311">
          <cell r="A10311">
            <v>1725</v>
          </cell>
          <cell r="B10311">
            <v>44998</v>
          </cell>
          <cell r="F10311">
            <v>438</v>
          </cell>
        </row>
        <row r="10312">
          <cell r="A10312">
            <v>1726</v>
          </cell>
          <cell r="B10312">
            <v>44998</v>
          </cell>
          <cell r="F10312">
            <v>438</v>
          </cell>
        </row>
        <row r="10313">
          <cell r="A10313">
            <v>1727</v>
          </cell>
          <cell r="B10313">
            <v>44998</v>
          </cell>
          <cell r="F10313">
            <v>438</v>
          </cell>
        </row>
        <row r="10314">
          <cell r="A10314">
            <v>1728</v>
          </cell>
          <cell r="B10314">
            <v>44998</v>
          </cell>
          <cell r="F10314">
            <v>438</v>
          </cell>
        </row>
        <row r="10315">
          <cell r="A10315">
            <v>1729</v>
          </cell>
          <cell r="B10315">
            <v>44998</v>
          </cell>
          <cell r="F10315">
            <v>438</v>
          </cell>
        </row>
        <row r="10316">
          <cell r="A10316">
            <v>1730</v>
          </cell>
          <cell r="B10316">
            <v>44998</v>
          </cell>
          <cell r="F10316">
            <v>438</v>
          </cell>
        </row>
        <row r="10317">
          <cell r="A10317">
            <v>1731</v>
          </cell>
          <cell r="B10317">
            <v>44998</v>
          </cell>
          <cell r="F10317">
            <v>438</v>
          </cell>
        </row>
        <row r="10318">
          <cell r="A10318">
            <v>1732</v>
          </cell>
          <cell r="B10318">
            <v>44998</v>
          </cell>
          <cell r="F10318">
            <v>438</v>
          </cell>
        </row>
        <row r="10319">
          <cell r="A10319">
            <v>1733</v>
          </cell>
          <cell r="B10319">
            <v>44998</v>
          </cell>
          <cell r="F10319">
            <v>438</v>
          </cell>
        </row>
        <row r="10320">
          <cell r="A10320">
            <v>1734</v>
          </cell>
          <cell r="B10320">
            <v>44998</v>
          </cell>
          <cell r="F10320">
            <v>438</v>
          </cell>
        </row>
        <row r="10321">
          <cell r="A10321">
            <v>1735</v>
          </cell>
          <cell r="B10321">
            <v>44998</v>
          </cell>
          <cell r="F10321">
            <v>438</v>
          </cell>
        </row>
        <row r="10322">
          <cell r="A10322">
            <v>1736</v>
          </cell>
          <cell r="B10322">
            <v>44998</v>
          </cell>
          <cell r="F10322">
            <v>438</v>
          </cell>
        </row>
        <row r="10323">
          <cell r="A10323">
            <v>1737</v>
          </cell>
          <cell r="B10323">
            <v>44998</v>
          </cell>
          <cell r="F10323">
            <v>438</v>
          </cell>
        </row>
        <row r="10324">
          <cell r="A10324">
            <v>1738</v>
          </cell>
          <cell r="B10324">
            <v>44998</v>
          </cell>
          <cell r="F10324">
            <v>438</v>
          </cell>
        </row>
        <row r="10325">
          <cell r="A10325">
            <v>1739</v>
          </cell>
          <cell r="B10325">
            <v>44998</v>
          </cell>
          <cell r="F10325">
            <v>438</v>
          </cell>
        </row>
        <row r="10326">
          <cell r="A10326">
            <v>1740</v>
          </cell>
          <cell r="B10326">
            <v>44998</v>
          </cell>
          <cell r="F10326">
            <v>438</v>
          </cell>
        </row>
        <row r="10327">
          <cell r="A10327">
            <v>1741</v>
          </cell>
          <cell r="B10327">
            <v>44998</v>
          </cell>
          <cell r="F10327">
            <v>438</v>
          </cell>
        </row>
        <row r="10328">
          <cell r="A10328">
            <v>1742</v>
          </cell>
          <cell r="B10328">
            <v>44998</v>
          </cell>
          <cell r="F10328">
            <v>438</v>
          </cell>
        </row>
        <row r="10329">
          <cell r="A10329">
            <v>1743</v>
          </cell>
          <cell r="B10329">
            <v>44998</v>
          </cell>
          <cell r="F10329">
            <v>438</v>
          </cell>
        </row>
        <row r="10330">
          <cell r="A10330">
            <v>1744</v>
          </cell>
          <cell r="B10330">
            <v>44998</v>
          </cell>
          <cell r="F10330">
            <v>438</v>
          </cell>
        </row>
        <row r="10331">
          <cell r="A10331">
            <v>1745</v>
          </cell>
          <cell r="B10331">
            <v>44998</v>
          </cell>
          <cell r="F10331">
            <v>438</v>
          </cell>
        </row>
        <row r="10332">
          <cell r="A10332">
            <v>1746</v>
          </cell>
          <cell r="B10332">
            <v>44998</v>
          </cell>
          <cell r="F10332">
            <v>438</v>
          </cell>
        </row>
        <row r="10333">
          <cell r="A10333">
            <v>1747</v>
          </cell>
          <cell r="B10333">
            <v>44998</v>
          </cell>
          <cell r="F10333">
            <v>438</v>
          </cell>
        </row>
        <row r="10334">
          <cell r="A10334">
            <v>1748</v>
          </cell>
          <cell r="B10334">
            <v>44998</v>
          </cell>
          <cell r="F10334">
            <v>438</v>
          </cell>
        </row>
        <row r="10335">
          <cell r="A10335">
            <v>1749</v>
          </cell>
          <cell r="B10335">
            <v>44998</v>
          </cell>
          <cell r="F10335">
            <v>438</v>
          </cell>
        </row>
        <row r="10336">
          <cell r="A10336">
            <v>1750</v>
          </cell>
          <cell r="B10336">
            <v>44998</v>
          </cell>
          <cell r="F10336">
            <v>438</v>
          </cell>
        </row>
        <row r="10337">
          <cell r="A10337">
            <v>1751</v>
          </cell>
          <cell r="B10337">
            <v>44998</v>
          </cell>
          <cell r="F10337">
            <v>438</v>
          </cell>
        </row>
        <row r="10338">
          <cell r="A10338">
            <v>1752</v>
          </cell>
          <cell r="B10338">
            <v>44998</v>
          </cell>
          <cell r="F10338">
            <v>438</v>
          </cell>
        </row>
        <row r="10339">
          <cell r="A10339">
            <v>1753</v>
          </cell>
          <cell r="B10339">
            <v>44998</v>
          </cell>
          <cell r="F10339">
            <v>438</v>
          </cell>
        </row>
        <row r="10340">
          <cell r="A10340">
            <v>1754</v>
          </cell>
          <cell r="B10340">
            <v>44998</v>
          </cell>
          <cell r="F10340">
            <v>438</v>
          </cell>
        </row>
        <row r="10341">
          <cell r="A10341">
            <v>1755</v>
          </cell>
          <cell r="B10341">
            <v>44998</v>
          </cell>
          <cell r="F10341">
            <v>438</v>
          </cell>
        </row>
        <row r="10342">
          <cell r="A10342">
            <v>1756</v>
          </cell>
          <cell r="B10342">
            <v>44998</v>
          </cell>
          <cell r="F10342">
            <v>438</v>
          </cell>
        </row>
        <row r="10343">
          <cell r="A10343">
            <v>1757</v>
          </cell>
          <cell r="B10343">
            <v>44998</v>
          </cell>
          <cell r="F10343">
            <v>438</v>
          </cell>
        </row>
        <row r="10344">
          <cell r="A10344">
            <v>1758</v>
          </cell>
          <cell r="B10344">
            <v>44998</v>
          </cell>
          <cell r="F10344">
            <v>438</v>
          </cell>
        </row>
        <row r="10345">
          <cell r="A10345">
            <v>1759</v>
          </cell>
          <cell r="B10345">
            <v>44998</v>
          </cell>
          <cell r="F10345">
            <v>438</v>
          </cell>
        </row>
        <row r="10346">
          <cell r="A10346">
            <v>1760</v>
          </cell>
          <cell r="B10346">
            <v>44998</v>
          </cell>
          <cell r="F10346">
            <v>438</v>
          </cell>
        </row>
        <row r="10347">
          <cell r="A10347">
            <v>1761</v>
          </cell>
          <cell r="B10347">
            <v>44998</v>
          </cell>
          <cell r="F10347">
            <v>438</v>
          </cell>
        </row>
        <row r="10348">
          <cell r="A10348">
            <v>1762</v>
          </cell>
          <cell r="B10348">
            <v>44998</v>
          </cell>
          <cell r="F10348">
            <v>438</v>
          </cell>
        </row>
        <row r="10349">
          <cell r="A10349">
            <v>1763</v>
          </cell>
          <cell r="B10349">
            <v>44998</v>
          </cell>
          <cell r="F10349">
            <v>438</v>
          </cell>
        </row>
        <row r="10350">
          <cell r="A10350">
            <v>1764</v>
          </cell>
          <cell r="B10350">
            <v>44998</v>
          </cell>
          <cell r="F10350">
            <v>438</v>
          </cell>
        </row>
        <row r="10351">
          <cell r="A10351">
            <v>1765</v>
          </cell>
          <cell r="B10351">
            <v>44998</v>
          </cell>
          <cell r="F10351">
            <v>438</v>
          </cell>
        </row>
        <row r="10352">
          <cell r="A10352">
            <v>1766</v>
          </cell>
          <cell r="B10352">
            <v>44998</v>
          </cell>
          <cell r="F10352">
            <v>438</v>
          </cell>
        </row>
        <row r="10353">
          <cell r="A10353">
            <v>1767</v>
          </cell>
          <cell r="B10353">
            <v>44998</v>
          </cell>
          <cell r="F10353">
            <v>438</v>
          </cell>
        </row>
        <row r="10354">
          <cell r="A10354">
            <v>1768</v>
          </cell>
          <cell r="B10354">
            <v>44998</v>
          </cell>
          <cell r="F10354">
            <v>438</v>
          </cell>
        </row>
        <row r="10355">
          <cell r="A10355">
            <v>1769</v>
          </cell>
          <cell r="B10355">
            <v>44998</v>
          </cell>
          <cell r="F10355">
            <v>438</v>
          </cell>
        </row>
        <row r="10356">
          <cell r="A10356">
            <v>1770</v>
          </cell>
          <cell r="B10356">
            <v>44998</v>
          </cell>
          <cell r="F10356">
            <v>438</v>
          </cell>
        </row>
        <row r="10357">
          <cell r="A10357">
            <v>1771</v>
          </cell>
          <cell r="B10357">
            <v>44998</v>
          </cell>
          <cell r="F10357">
            <v>438</v>
          </cell>
        </row>
        <row r="10358">
          <cell r="A10358">
            <v>1772</v>
          </cell>
          <cell r="B10358">
            <v>44998</v>
          </cell>
          <cell r="F10358">
            <v>438</v>
          </cell>
        </row>
        <row r="10359">
          <cell r="A10359">
            <v>1773</v>
          </cell>
          <cell r="B10359">
            <v>44998</v>
          </cell>
          <cell r="F10359">
            <v>438</v>
          </cell>
        </row>
        <row r="10360">
          <cell r="A10360">
            <v>1774</v>
          </cell>
          <cell r="B10360">
            <v>44998</v>
          </cell>
          <cell r="F10360">
            <v>438</v>
          </cell>
        </row>
        <row r="10361">
          <cell r="A10361">
            <v>1775</v>
          </cell>
          <cell r="B10361">
            <v>44998</v>
          </cell>
          <cell r="F10361">
            <v>438</v>
          </cell>
        </row>
        <row r="10362">
          <cell r="A10362">
            <v>1776</v>
          </cell>
          <cell r="B10362">
            <v>44998</v>
          </cell>
          <cell r="F10362">
            <v>438</v>
          </cell>
        </row>
        <row r="10363">
          <cell r="A10363">
            <v>1777</v>
          </cell>
          <cell r="B10363">
            <v>44998</v>
          </cell>
          <cell r="F10363">
            <v>438</v>
          </cell>
        </row>
        <row r="10364">
          <cell r="A10364">
            <v>1778</v>
          </cell>
          <cell r="B10364">
            <v>44998</v>
          </cell>
          <cell r="F10364">
            <v>438</v>
          </cell>
        </row>
        <row r="10365">
          <cell r="A10365">
            <v>1779</v>
          </cell>
          <cell r="B10365">
            <v>44998</v>
          </cell>
          <cell r="F10365">
            <v>438</v>
          </cell>
        </row>
        <row r="10366">
          <cell r="A10366">
            <v>1780</v>
          </cell>
          <cell r="B10366">
            <v>44998</v>
          </cell>
          <cell r="F10366">
            <v>438</v>
          </cell>
        </row>
        <row r="10367">
          <cell r="A10367">
            <v>1781</v>
          </cell>
          <cell r="B10367">
            <v>44998</v>
          </cell>
          <cell r="F10367">
            <v>438</v>
          </cell>
        </row>
        <row r="10368">
          <cell r="A10368">
            <v>1782</v>
          </cell>
          <cell r="B10368">
            <v>44998</v>
          </cell>
          <cell r="F10368">
            <v>438</v>
          </cell>
        </row>
        <row r="10369">
          <cell r="A10369">
            <v>1783</v>
          </cell>
          <cell r="B10369">
            <v>44998</v>
          </cell>
          <cell r="F10369">
            <v>438</v>
          </cell>
        </row>
        <row r="10370">
          <cell r="A10370">
            <v>1784</v>
          </cell>
          <cell r="B10370">
            <v>44998</v>
          </cell>
          <cell r="F10370">
            <v>438</v>
          </cell>
        </row>
        <row r="10371">
          <cell r="A10371">
            <v>1785</v>
          </cell>
          <cell r="B10371">
            <v>44998</v>
          </cell>
          <cell r="F10371">
            <v>438</v>
          </cell>
        </row>
        <row r="10372">
          <cell r="A10372">
            <v>1786</v>
          </cell>
          <cell r="B10372">
            <v>44998</v>
          </cell>
          <cell r="F10372">
            <v>438</v>
          </cell>
        </row>
        <row r="10373">
          <cell r="A10373">
            <v>1787</v>
          </cell>
          <cell r="B10373">
            <v>44998</v>
          </cell>
          <cell r="F10373">
            <v>438</v>
          </cell>
        </row>
        <row r="10374">
          <cell r="A10374">
            <v>1788</v>
          </cell>
          <cell r="B10374">
            <v>44998</v>
          </cell>
          <cell r="F10374">
            <v>438</v>
          </cell>
        </row>
        <row r="10375">
          <cell r="A10375">
            <v>1789</v>
          </cell>
          <cell r="B10375">
            <v>44998</v>
          </cell>
          <cell r="F10375">
            <v>438</v>
          </cell>
        </row>
        <row r="10376">
          <cell r="A10376">
            <v>1790</v>
          </cell>
          <cell r="B10376">
            <v>44998</v>
          </cell>
          <cell r="F10376">
            <v>438</v>
          </cell>
        </row>
        <row r="10377">
          <cell r="A10377">
            <v>1791</v>
          </cell>
          <cell r="B10377">
            <v>44998</v>
          </cell>
          <cell r="F10377">
            <v>438</v>
          </cell>
        </row>
        <row r="10378">
          <cell r="A10378">
            <v>1792</v>
          </cell>
          <cell r="B10378">
            <v>44998</v>
          </cell>
          <cell r="F10378">
            <v>438</v>
          </cell>
        </row>
        <row r="10379">
          <cell r="A10379">
            <v>1793</v>
          </cell>
          <cell r="B10379">
            <v>44998</v>
          </cell>
          <cell r="F10379">
            <v>438</v>
          </cell>
        </row>
        <row r="10380">
          <cell r="A10380">
            <v>1794</v>
          </cell>
          <cell r="B10380">
            <v>44998</v>
          </cell>
          <cell r="F10380">
            <v>438</v>
          </cell>
        </row>
        <row r="10381">
          <cell r="A10381">
            <v>1795</v>
          </cell>
          <cell r="B10381">
            <v>44998</v>
          </cell>
          <cell r="F10381">
            <v>438</v>
          </cell>
        </row>
        <row r="10382">
          <cell r="A10382">
            <v>1796</v>
          </cell>
          <cell r="B10382">
            <v>44998</v>
          </cell>
          <cell r="F10382">
            <v>438</v>
          </cell>
        </row>
        <row r="10383">
          <cell r="A10383">
            <v>1797</v>
          </cell>
          <cell r="B10383">
            <v>44998</v>
          </cell>
          <cell r="F10383">
            <v>438</v>
          </cell>
        </row>
        <row r="10384">
          <cell r="A10384">
            <v>1798</v>
          </cell>
          <cell r="B10384">
            <v>44998</v>
          </cell>
          <cell r="F10384">
            <v>438</v>
          </cell>
        </row>
        <row r="10385">
          <cell r="A10385">
            <v>1799</v>
          </cell>
          <cell r="B10385">
            <v>44998</v>
          </cell>
          <cell r="F10385">
            <v>438</v>
          </cell>
        </row>
        <row r="10386">
          <cell r="A10386">
            <v>1800</v>
          </cell>
          <cell r="B10386">
            <v>44998</v>
          </cell>
          <cell r="F10386">
            <v>438</v>
          </cell>
        </row>
        <row r="10387">
          <cell r="A10387">
            <v>1801</v>
          </cell>
          <cell r="B10387">
            <v>44998</v>
          </cell>
          <cell r="F10387">
            <v>438</v>
          </cell>
        </row>
        <row r="10388">
          <cell r="A10388">
            <v>1802</v>
          </cell>
          <cell r="B10388">
            <v>44998</v>
          </cell>
          <cell r="F10388">
            <v>438</v>
          </cell>
        </row>
        <row r="10389">
          <cell r="A10389">
            <v>1803</v>
          </cell>
          <cell r="B10389">
            <v>44998</v>
          </cell>
          <cell r="F10389">
            <v>438</v>
          </cell>
        </row>
        <row r="10390">
          <cell r="A10390">
            <v>1804</v>
          </cell>
          <cell r="B10390">
            <v>44998</v>
          </cell>
          <cell r="F10390">
            <v>438</v>
          </cell>
        </row>
        <row r="10391">
          <cell r="A10391">
            <v>1805</v>
          </cell>
          <cell r="B10391">
            <v>44998</v>
          </cell>
          <cell r="F10391">
            <v>438</v>
          </cell>
        </row>
        <row r="10392">
          <cell r="A10392">
            <v>1806</v>
          </cell>
          <cell r="B10392">
            <v>44998</v>
          </cell>
          <cell r="F10392">
            <v>438</v>
          </cell>
        </row>
        <row r="10393">
          <cell r="A10393">
            <v>1807</v>
          </cell>
          <cell r="B10393">
            <v>44998</v>
          </cell>
          <cell r="F10393">
            <v>438</v>
          </cell>
        </row>
        <row r="10394">
          <cell r="A10394">
            <v>1808</v>
          </cell>
          <cell r="B10394">
            <v>44998</v>
          </cell>
          <cell r="F10394">
            <v>438</v>
          </cell>
        </row>
        <row r="10395">
          <cell r="A10395">
            <v>1809</v>
          </cell>
          <cell r="B10395">
            <v>44998</v>
          </cell>
          <cell r="F10395">
            <v>438</v>
          </cell>
        </row>
        <row r="10396">
          <cell r="A10396">
            <v>1810</v>
          </cell>
          <cell r="B10396">
            <v>44998</v>
          </cell>
          <cell r="F10396">
            <v>438</v>
          </cell>
        </row>
        <row r="10397">
          <cell r="A10397">
            <v>1811</v>
          </cell>
          <cell r="B10397">
            <v>44998</v>
          </cell>
          <cell r="F10397">
            <v>438</v>
          </cell>
        </row>
        <row r="10398">
          <cell r="A10398">
            <v>1812</v>
          </cell>
          <cell r="B10398">
            <v>44998</v>
          </cell>
          <cell r="F10398">
            <v>438</v>
          </cell>
        </row>
        <row r="10399">
          <cell r="A10399">
            <v>1813</v>
          </cell>
          <cell r="B10399">
            <v>44998</v>
          </cell>
          <cell r="F10399">
            <v>438</v>
          </cell>
        </row>
        <row r="10400">
          <cell r="A10400">
            <v>1814</v>
          </cell>
          <cell r="B10400">
            <v>44998</v>
          </cell>
          <cell r="F10400">
            <v>438</v>
          </cell>
        </row>
        <row r="10401">
          <cell r="A10401">
            <v>1815</v>
          </cell>
          <cell r="B10401">
            <v>44998</v>
          </cell>
          <cell r="F10401">
            <v>438</v>
          </cell>
        </row>
        <row r="10402">
          <cell r="A10402">
            <v>1816</v>
          </cell>
          <cell r="B10402">
            <v>44998</v>
          </cell>
          <cell r="F10402">
            <v>438</v>
          </cell>
        </row>
        <row r="10403">
          <cell r="A10403">
            <v>1817</v>
          </cell>
          <cell r="B10403">
            <v>44998</v>
          </cell>
          <cell r="F10403">
            <v>438</v>
          </cell>
        </row>
        <row r="10404">
          <cell r="A10404">
            <v>1818</v>
          </cell>
          <cell r="B10404">
            <v>44998</v>
          </cell>
          <cell r="F10404">
            <v>438</v>
          </cell>
        </row>
        <row r="10405">
          <cell r="A10405">
            <v>1819</v>
          </cell>
          <cell r="B10405">
            <v>44998</v>
          </cell>
          <cell r="F10405">
            <v>438</v>
          </cell>
        </row>
        <row r="10406">
          <cell r="A10406">
            <v>1820</v>
          </cell>
          <cell r="B10406">
            <v>44998</v>
          </cell>
          <cell r="F10406">
            <v>438</v>
          </cell>
        </row>
        <row r="10407">
          <cell r="A10407">
            <v>1821</v>
          </cell>
          <cell r="B10407">
            <v>44998</v>
          </cell>
          <cell r="F10407">
            <v>438</v>
          </cell>
        </row>
        <row r="10408">
          <cell r="A10408">
            <v>1822</v>
          </cell>
          <cell r="B10408">
            <v>44998</v>
          </cell>
          <cell r="F10408">
            <v>438</v>
          </cell>
        </row>
        <row r="10409">
          <cell r="A10409">
            <v>1823</v>
          </cell>
          <cell r="B10409">
            <v>44998</v>
          </cell>
          <cell r="F10409">
            <v>438</v>
          </cell>
        </row>
        <row r="10410">
          <cell r="A10410">
            <v>1824</v>
          </cell>
          <cell r="B10410">
            <v>44998</v>
          </cell>
          <cell r="F10410">
            <v>438</v>
          </cell>
        </row>
        <row r="10411">
          <cell r="A10411">
            <v>1825</v>
          </cell>
          <cell r="B10411">
            <v>44998</v>
          </cell>
          <cell r="F10411">
            <v>438</v>
          </cell>
        </row>
        <row r="10412">
          <cell r="A10412">
            <v>1826</v>
          </cell>
          <cell r="B10412">
            <v>44998</v>
          </cell>
          <cell r="F10412">
            <v>438</v>
          </cell>
        </row>
        <row r="10413">
          <cell r="A10413">
            <v>1827</v>
          </cell>
          <cell r="B10413">
            <v>44998</v>
          </cell>
          <cell r="F10413">
            <v>438</v>
          </cell>
        </row>
        <row r="10414">
          <cell r="A10414">
            <v>1828</v>
          </cell>
          <cell r="B10414">
            <v>44998</v>
          </cell>
          <cell r="F10414">
            <v>438</v>
          </cell>
        </row>
        <row r="10415">
          <cell r="A10415">
            <v>1829</v>
          </cell>
          <cell r="B10415">
            <v>44998</v>
          </cell>
          <cell r="F10415">
            <v>438</v>
          </cell>
        </row>
        <row r="10416">
          <cell r="A10416">
            <v>1830</v>
          </cell>
          <cell r="B10416">
            <v>44998</v>
          </cell>
          <cell r="F10416">
            <v>438</v>
          </cell>
        </row>
        <row r="10417">
          <cell r="A10417">
            <v>1831</v>
          </cell>
          <cell r="B10417">
            <v>44998</v>
          </cell>
          <cell r="F10417">
            <v>438</v>
          </cell>
        </row>
        <row r="10418">
          <cell r="A10418">
            <v>1832</v>
          </cell>
          <cell r="B10418">
            <v>44998</v>
          </cell>
          <cell r="F10418">
            <v>438</v>
          </cell>
        </row>
        <row r="10419">
          <cell r="A10419">
            <v>1833</v>
          </cell>
          <cell r="B10419">
            <v>44998</v>
          </cell>
          <cell r="F10419">
            <v>438</v>
          </cell>
        </row>
        <row r="10420">
          <cell r="A10420">
            <v>1834</v>
          </cell>
          <cell r="B10420">
            <v>44998</v>
          </cell>
          <cell r="F10420">
            <v>438</v>
          </cell>
        </row>
        <row r="10421">
          <cell r="A10421">
            <v>1835</v>
          </cell>
          <cell r="B10421">
            <v>44998</v>
          </cell>
          <cell r="F10421">
            <v>438</v>
          </cell>
        </row>
        <row r="10422">
          <cell r="A10422">
            <v>1836</v>
          </cell>
          <cell r="B10422">
            <v>44998</v>
          </cell>
          <cell r="F10422">
            <v>438</v>
          </cell>
        </row>
        <row r="10423">
          <cell r="A10423">
            <v>1837</v>
          </cell>
          <cell r="B10423">
            <v>44998</v>
          </cell>
          <cell r="F10423">
            <v>438</v>
          </cell>
        </row>
        <row r="10424">
          <cell r="A10424">
            <v>1838</v>
          </cell>
          <cell r="B10424">
            <v>44998</v>
          </cell>
          <cell r="F10424">
            <v>438</v>
          </cell>
        </row>
        <row r="10425">
          <cell r="A10425">
            <v>1839</v>
          </cell>
          <cell r="B10425">
            <v>44998</v>
          </cell>
          <cell r="F10425">
            <v>438</v>
          </cell>
        </row>
        <row r="10426">
          <cell r="A10426">
            <v>1840</v>
          </cell>
          <cell r="B10426">
            <v>44998</v>
          </cell>
          <cell r="F10426">
            <v>438</v>
          </cell>
        </row>
        <row r="10427">
          <cell r="A10427">
            <v>1841</v>
          </cell>
          <cell r="B10427">
            <v>44998</v>
          </cell>
          <cell r="F10427">
            <v>438</v>
          </cell>
        </row>
        <row r="10428">
          <cell r="A10428">
            <v>1842</v>
          </cell>
          <cell r="B10428">
            <v>44998</v>
          </cell>
          <cell r="F10428">
            <v>438</v>
          </cell>
        </row>
        <row r="10429">
          <cell r="A10429">
            <v>1843</v>
          </cell>
          <cell r="B10429">
            <v>44998</v>
          </cell>
          <cell r="F10429">
            <v>438</v>
          </cell>
        </row>
        <row r="10430">
          <cell r="A10430">
            <v>1844</v>
          </cell>
          <cell r="B10430">
            <v>44998</v>
          </cell>
          <cell r="F10430">
            <v>438</v>
          </cell>
        </row>
        <row r="10431">
          <cell r="A10431">
            <v>1845</v>
          </cell>
          <cell r="B10431">
            <v>44998</v>
          </cell>
          <cell r="F10431">
            <v>438</v>
          </cell>
        </row>
        <row r="10432">
          <cell r="A10432">
            <v>1846</v>
          </cell>
          <cell r="B10432">
            <v>44998</v>
          </cell>
          <cell r="F10432">
            <v>438</v>
          </cell>
        </row>
        <row r="10433">
          <cell r="A10433">
            <v>1847</v>
          </cell>
          <cell r="B10433">
            <v>44998</v>
          </cell>
          <cell r="F10433">
            <v>438</v>
          </cell>
        </row>
        <row r="10434">
          <cell r="A10434">
            <v>1848</v>
          </cell>
          <cell r="B10434">
            <v>44998</v>
          </cell>
          <cell r="F10434">
            <v>438</v>
          </cell>
        </row>
        <row r="10435">
          <cell r="A10435">
            <v>1849</v>
          </cell>
          <cell r="B10435">
            <v>44998</v>
          </cell>
          <cell r="F10435">
            <v>438</v>
          </cell>
        </row>
        <row r="10436">
          <cell r="A10436">
            <v>1850</v>
          </cell>
          <cell r="B10436">
            <v>44998</v>
          </cell>
          <cell r="F10436">
            <v>438</v>
          </cell>
        </row>
        <row r="10437">
          <cell r="A10437">
            <v>1851</v>
          </cell>
          <cell r="B10437">
            <v>44998</v>
          </cell>
          <cell r="F10437">
            <v>438</v>
          </cell>
        </row>
        <row r="10438">
          <cell r="A10438">
            <v>1852</v>
          </cell>
          <cell r="B10438">
            <v>44998</v>
          </cell>
          <cell r="F10438">
            <v>438</v>
          </cell>
        </row>
        <row r="10439">
          <cell r="A10439">
            <v>1853</v>
          </cell>
          <cell r="B10439">
            <v>44998</v>
          </cell>
          <cell r="F10439">
            <v>438</v>
          </cell>
        </row>
        <row r="10440">
          <cell r="A10440">
            <v>1854</v>
          </cell>
          <cell r="B10440">
            <v>44998</v>
          </cell>
          <cell r="F10440">
            <v>438</v>
          </cell>
        </row>
        <row r="10441">
          <cell r="A10441">
            <v>1855</v>
          </cell>
          <cell r="B10441">
            <v>44998</v>
          </cell>
          <cell r="F10441">
            <v>438</v>
          </cell>
        </row>
        <row r="10442">
          <cell r="A10442">
            <v>1856</v>
          </cell>
          <cell r="B10442">
            <v>44998</v>
          </cell>
          <cell r="F10442">
            <v>438</v>
          </cell>
        </row>
        <row r="10443">
          <cell r="A10443">
            <v>1857</v>
          </cell>
          <cell r="B10443">
            <v>44998</v>
          </cell>
          <cell r="F10443">
            <v>438</v>
          </cell>
        </row>
        <row r="10444">
          <cell r="A10444">
            <v>1858</v>
          </cell>
          <cell r="B10444">
            <v>44998</v>
          </cell>
          <cell r="F10444">
            <v>438</v>
          </cell>
        </row>
        <row r="10445">
          <cell r="A10445">
            <v>1859</v>
          </cell>
          <cell r="B10445">
            <v>44998</v>
          </cell>
          <cell r="F10445">
            <v>438</v>
          </cell>
        </row>
        <row r="10446">
          <cell r="A10446">
            <v>1860</v>
          </cell>
          <cell r="B10446">
            <v>44998</v>
          </cell>
          <cell r="F10446">
            <v>438</v>
          </cell>
        </row>
        <row r="10447">
          <cell r="A10447">
            <v>1861</v>
          </cell>
          <cell r="B10447">
            <v>44998</v>
          </cell>
          <cell r="F10447">
            <v>438</v>
          </cell>
        </row>
        <row r="10448">
          <cell r="A10448">
            <v>1862</v>
          </cell>
          <cell r="B10448">
            <v>44998</v>
          </cell>
          <cell r="F10448">
            <v>438</v>
          </cell>
        </row>
        <row r="10449">
          <cell r="A10449">
            <v>1863</v>
          </cell>
          <cell r="B10449">
            <v>44998</v>
          </cell>
          <cell r="F10449">
            <v>438</v>
          </cell>
        </row>
        <row r="10450">
          <cell r="A10450">
            <v>1864</v>
          </cell>
          <cell r="B10450">
            <v>44998</v>
          </cell>
          <cell r="F10450">
            <v>438</v>
          </cell>
        </row>
        <row r="10451">
          <cell r="A10451">
            <v>1865</v>
          </cell>
          <cell r="B10451">
            <v>44998</v>
          </cell>
          <cell r="F10451">
            <v>438</v>
          </cell>
        </row>
        <row r="10452">
          <cell r="A10452">
            <v>1866</v>
          </cell>
          <cell r="B10452">
            <v>44998</v>
          </cell>
          <cell r="F10452">
            <v>438</v>
          </cell>
        </row>
        <row r="10453">
          <cell r="A10453">
            <v>1867</v>
          </cell>
          <cell r="B10453">
            <v>44998</v>
          </cell>
          <cell r="F10453">
            <v>438</v>
          </cell>
        </row>
        <row r="10454">
          <cell r="A10454">
            <v>1868</v>
          </cell>
          <cell r="B10454">
            <v>44998</v>
          </cell>
          <cell r="F10454">
            <v>438</v>
          </cell>
        </row>
        <row r="10455">
          <cell r="A10455">
            <v>1869</v>
          </cell>
          <cell r="B10455">
            <v>44998</v>
          </cell>
          <cell r="F10455">
            <v>438</v>
          </cell>
        </row>
        <row r="10456">
          <cell r="A10456">
            <v>1870</v>
          </cell>
          <cell r="B10456">
            <v>44998</v>
          </cell>
          <cell r="F10456">
            <v>438</v>
          </cell>
        </row>
        <row r="10457">
          <cell r="A10457">
            <v>1871</v>
          </cell>
          <cell r="B10457">
            <v>44998</v>
          </cell>
          <cell r="F10457">
            <v>438</v>
          </cell>
        </row>
        <row r="10458">
          <cell r="A10458">
            <v>1872</v>
          </cell>
          <cell r="B10458">
            <v>44998</v>
          </cell>
          <cell r="F10458">
            <v>438</v>
          </cell>
        </row>
        <row r="10459">
          <cell r="A10459">
            <v>1873</v>
          </cell>
          <cell r="B10459">
            <v>44998</v>
          </cell>
          <cell r="F10459">
            <v>438</v>
          </cell>
        </row>
        <row r="10460">
          <cell r="A10460">
            <v>1874</v>
          </cell>
          <cell r="B10460">
            <v>44998</v>
          </cell>
          <cell r="F10460">
            <v>438</v>
          </cell>
        </row>
        <row r="10461">
          <cell r="A10461">
            <v>1875</v>
          </cell>
          <cell r="B10461">
            <v>44998</v>
          </cell>
          <cell r="F10461">
            <v>438</v>
          </cell>
        </row>
        <row r="10462">
          <cell r="A10462">
            <v>1876</v>
          </cell>
          <cell r="B10462">
            <v>44998</v>
          </cell>
          <cell r="F10462">
            <v>438</v>
          </cell>
        </row>
        <row r="10463">
          <cell r="A10463">
            <v>1877</v>
          </cell>
          <cell r="B10463">
            <v>44998</v>
          </cell>
          <cell r="F10463">
            <v>438</v>
          </cell>
        </row>
        <row r="10464">
          <cell r="A10464">
            <v>1878</v>
          </cell>
          <cell r="B10464">
            <v>44998</v>
          </cell>
          <cell r="F10464">
            <v>438</v>
          </cell>
        </row>
        <row r="10465">
          <cell r="A10465">
            <v>1879</v>
          </cell>
          <cell r="B10465">
            <v>44998</v>
          </cell>
          <cell r="F10465">
            <v>438</v>
          </cell>
        </row>
        <row r="10466">
          <cell r="A10466">
            <v>1880</v>
          </cell>
          <cell r="B10466">
            <v>44998</v>
          </cell>
          <cell r="F10466">
            <v>438</v>
          </cell>
        </row>
        <row r="10467">
          <cell r="A10467">
            <v>1881</v>
          </cell>
          <cell r="B10467">
            <v>44998</v>
          </cell>
          <cell r="F10467">
            <v>438</v>
          </cell>
        </row>
        <row r="10468">
          <cell r="A10468">
            <v>1882</v>
          </cell>
          <cell r="B10468">
            <v>44998</v>
          </cell>
          <cell r="F10468">
            <v>438</v>
          </cell>
        </row>
        <row r="10469">
          <cell r="A10469">
            <v>1883</v>
          </cell>
          <cell r="B10469">
            <v>44998</v>
          </cell>
          <cell r="F10469">
            <v>438</v>
          </cell>
        </row>
        <row r="10470">
          <cell r="A10470">
            <v>1884</v>
          </cell>
          <cell r="B10470">
            <v>44998</v>
          </cell>
          <cell r="F10470">
            <v>438</v>
          </cell>
        </row>
        <row r="10471">
          <cell r="A10471">
            <v>1885</v>
          </cell>
          <cell r="B10471">
            <v>44998</v>
          </cell>
          <cell r="F10471">
            <v>438</v>
          </cell>
        </row>
        <row r="10472">
          <cell r="A10472">
            <v>1886</v>
          </cell>
          <cell r="B10472">
            <v>44998</v>
          </cell>
          <cell r="F10472">
            <v>438</v>
          </cell>
        </row>
        <row r="10473">
          <cell r="A10473">
            <v>1887</v>
          </cell>
          <cell r="B10473">
            <v>44998</v>
          </cell>
          <cell r="F10473">
            <v>438</v>
          </cell>
        </row>
        <row r="10474">
          <cell r="A10474">
            <v>1888</v>
          </cell>
          <cell r="B10474">
            <v>44998</v>
          </cell>
          <cell r="F10474">
            <v>438</v>
          </cell>
        </row>
        <row r="10475">
          <cell r="A10475">
            <v>1889</v>
          </cell>
          <cell r="B10475">
            <v>44998</v>
          </cell>
          <cell r="F10475">
            <v>438</v>
          </cell>
        </row>
        <row r="10476">
          <cell r="A10476">
            <v>1890</v>
          </cell>
          <cell r="B10476">
            <v>44998</v>
          </cell>
          <cell r="F10476">
            <v>438</v>
          </cell>
        </row>
        <row r="10477">
          <cell r="A10477">
            <v>1891</v>
          </cell>
          <cell r="B10477">
            <v>44998</v>
          </cell>
          <cell r="F10477">
            <v>438</v>
          </cell>
        </row>
        <row r="10478">
          <cell r="A10478">
            <v>1892</v>
          </cell>
          <cell r="B10478">
            <v>44998</v>
          </cell>
          <cell r="F10478">
            <v>438</v>
          </cell>
        </row>
        <row r="10479">
          <cell r="A10479">
            <v>1893</v>
          </cell>
          <cell r="B10479">
            <v>44998</v>
          </cell>
          <cell r="F10479">
            <v>438</v>
          </cell>
        </row>
        <row r="10480">
          <cell r="A10480">
            <v>1894</v>
          </cell>
          <cell r="B10480">
            <v>44998</v>
          </cell>
          <cell r="F10480">
            <v>438</v>
          </cell>
        </row>
        <row r="10481">
          <cell r="A10481">
            <v>1895</v>
          </cell>
          <cell r="B10481">
            <v>44998</v>
          </cell>
          <cell r="F10481">
            <v>438</v>
          </cell>
        </row>
        <row r="10482">
          <cell r="A10482">
            <v>1896</v>
          </cell>
          <cell r="B10482">
            <v>44998</v>
          </cell>
          <cell r="F10482">
            <v>438</v>
          </cell>
        </row>
        <row r="10483">
          <cell r="A10483">
            <v>1897</v>
          </cell>
          <cell r="B10483">
            <v>44998</v>
          </cell>
          <cell r="F10483">
            <v>438</v>
          </cell>
        </row>
        <row r="10484">
          <cell r="A10484">
            <v>1898</v>
          </cell>
          <cell r="B10484">
            <v>44998</v>
          </cell>
          <cell r="F10484">
            <v>438</v>
          </cell>
        </row>
        <row r="10485">
          <cell r="A10485">
            <v>1899</v>
          </cell>
          <cell r="B10485">
            <v>44998</v>
          </cell>
          <cell r="F10485">
            <v>438</v>
          </cell>
        </row>
        <row r="10486">
          <cell r="A10486">
            <v>1900</v>
          </cell>
          <cell r="B10486">
            <v>44998</v>
          </cell>
          <cell r="F10486">
            <v>438</v>
          </cell>
        </row>
        <row r="10487">
          <cell r="A10487">
            <v>1901</v>
          </cell>
          <cell r="B10487">
            <v>44998</v>
          </cell>
          <cell r="F10487">
            <v>438</v>
          </cell>
        </row>
        <row r="10488">
          <cell r="A10488">
            <v>1902</v>
          </cell>
          <cell r="B10488">
            <v>44998</v>
          </cell>
          <cell r="F10488">
            <v>438</v>
          </cell>
        </row>
        <row r="10489">
          <cell r="A10489">
            <v>1903</v>
          </cell>
          <cell r="B10489">
            <v>44998</v>
          </cell>
          <cell r="F10489">
            <v>438</v>
          </cell>
        </row>
        <row r="10490">
          <cell r="A10490">
            <v>1904</v>
          </cell>
          <cell r="B10490">
            <v>44998</v>
          </cell>
          <cell r="F10490">
            <v>438</v>
          </cell>
        </row>
        <row r="10491">
          <cell r="A10491">
            <v>1905</v>
          </cell>
          <cell r="B10491">
            <v>44998</v>
          </cell>
          <cell r="F10491">
            <v>438</v>
          </cell>
        </row>
        <row r="10492">
          <cell r="A10492">
            <v>1906</v>
          </cell>
          <cell r="B10492">
            <v>44998</v>
          </cell>
          <cell r="F10492">
            <v>438</v>
          </cell>
        </row>
        <row r="10493">
          <cell r="A10493">
            <v>1907</v>
          </cell>
          <cell r="B10493">
            <v>44998</v>
          </cell>
          <cell r="F10493">
            <v>438</v>
          </cell>
        </row>
        <row r="10494">
          <cell r="A10494">
            <v>1908</v>
          </cell>
          <cell r="B10494">
            <v>44998</v>
          </cell>
          <cell r="F10494">
            <v>438</v>
          </cell>
        </row>
        <row r="10495">
          <cell r="A10495">
            <v>1909</v>
          </cell>
          <cell r="B10495">
            <v>44998</v>
          </cell>
          <cell r="F10495">
            <v>438</v>
          </cell>
        </row>
        <row r="10496">
          <cell r="A10496">
            <v>1910</v>
          </cell>
          <cell r="B10496">
            <v>44998</v>
          </cell>
          <cell r="F10496">
            <v>438</v>
          </cell>
        </row>
        <row r="10497">
          <cell r="A10497">
            <v>1911</v>
          </cell>
          <cell r="B10497">
            <v>44998</v>
          </cell>
          <cell r="F10497">
            <v>438</v>
          </cell>
        </row>
        <row r="10498">
          <cell r="A10498">
            <v>1912</v>
          </cell>
          <cell r="B10498">
            <v>44998</v>
          </cell>
          <cell r="F10498">
            <v>438</v>
          </cell>
        </row>
        <row r="10499">
          <cell r="A10499">
            <v>1913</v>
          </cell>
          <cell r="B10499">
            <v>44998</v>
          </cell>
          <cell r="F10499">
            <v>438</v>
          </cell>
        </row>
        <row r="10500">
          <cell r="A10500">
            <v>1914</v>
          </cell>
          <cell r="B10500">
            <v>44998</v>
          </cell>
          <cell r="F10500">
            <v>438</v>
          </cell>
        </row>
        <row r="10501">
          <cell r="A10501">
            <v>1915</v>
          </cell>
          <cell r="B10501">
            <v>44998</v>
          </cell>
          <cell r="F10501">
            <v>438</v>
          </cell>
        </row>
        <row r="10502">
          <cell r="A10502">
            <v>1916</v>
          </cell>
          <cell r="B10502">
            <v>44998</v>
          </cell>
          <cell r="F10502">
            <v>438</v>
          </cell>
        </row>
        <row r="10503">
          <cell r="A10503">
            <v>1917</v>
          </cell>
          <cell r="B10503">
            <v>44998</v>
          </cell>
          <cell r="F10503">
            <v>438</v>
          </cell>
        </row>
        <row r="10504">
          <cell r="A10504">
            <v>1918</v>
          </cell>
          <cell r="B10504">
            <v>44998</v>
          </cell>
          <cell r="F10504">
            <v>438</v>
          </cell>
        </row>
        <row r="10505">
          <cell r="A10505">
            <v>1919</v>
          </cell>
          <cell r="B10505">
            <v>44998</v>
          </cell>
          <cell r="F10505">
            <v>438</v>
          </cell>
        </row>
        <row r="10506">
          <cell r="A10506">
            <v>1920</v>
          </cell>
          <cell r="B10506">
            <v>44998</v>
          </cell>
          <cell r="F10506">
            <v>438</v>
          </cell>
        </row>
        <row r="10507">
          <cell r="A10507">
            <v>1921</v>
          </cell>
          <cell r="B10507">
            <v>44998</v>
          </cell>
          <cell r="F10507">
            <v>438</v>
          </cell>
        </row>
        <row r="10508">
          <cell r="A10508">
            <v>1922</v>
          </cell>
          <cell r="B10508">
            <v>44998</v>
          </cell>
          <cell r="F10508">
            <v>438</v>
          </cell>
        </row>
        <row r="10509">
          <cell r="A10509">
            <v>1923</v>
          </cell>
          <cell r="B10509">
            <v>44998</v>
          </cell>
          <cell r="F10509">
            <v>438</v>
          </cell>
        </row>
        <row r="10510">
          <cell r="A10510">
            <v>1924</v>
          </cell>
          <cell r="B10510">
            <v>44998</v>
          </cell>
          <cell r="F10510">
            <v>438</v>
          </cell>
        </row>
        <row r="10511">
          <cell r="A10511">
            <v>1925</v>
          </cell>
          <cell r="B10511">
            <v>44998</v>
          </cell>
          <cell r="F10511">
            <v>438</v>
          </cell>
        </row>
        <row r="10512">
          <cell r="A10512">
            <v>1926</v>
          </cell>
          <cell r="B10512">
            <v>44998</v>
          </cell>
          <cell r="F10512">
            <v>438</v>
          </cell>
        </row>
        <row r="10513">
          <cell r="A10513">
            <v>1927</v>
          </cell>
          <cell r="B10513">
            <v>44998</v>
          </cell>
          <cell r="F10513">
            <v>438</v>
          </cell>
        </row>
        <row r="10514">
          <cell r="A10514">
            <v>1928</v>
          </cell>
          <cell r="B10514">
            <v>44998</v>
          </cell>
          <cell r="F10514">
            <v>438</v>
          </cell>
        </row>
        <row r="10515">
          <cell r="A10515">
            <v>1929</v>
          </cell>
          <cell r="B10515">
            <v>44998</v>
          </cell>
          <cell r="F10515">
            <v>438</v>
          </cell>
        </row>
        <row r="10516">
          <cell r="A10516">
            <v>1930</v>
          </cell>
          <cell r="B10516">
            <v>44998</v>
          </cell>
          <cell r="F10516">
            <v>438</v>
          </cell>
        </row>
        <row r="10517">
          <cell r="A10517">
            <v>1931</v>
          </cell>
          <cell r="B10517">
            <v>44998</v>
          </cell>
          <cell r="F10517">
            <v>438</v>
          </cell>
        </row>
        <row r="10518">
          <cell r="A10518">
            <v>1932</v>
          </cell>
          <cell r="B10518">
            <v>44998</v>
          </cell>
          <cell r="F10518">
            <v>438</v>
          </cell>
        </row>
        <row r="10519">
          <cell r="A10519">
            <v>1933</v>
          </cell>
          <cell r="B10519">
            <v>44998</v>
          </cell>
          <cell r="F10519">
            <v>438</v>
          </cell>
        </row>
        <row r="10520">
          <cell r="A10520">
            <v>1934</v>
          </cell>
          <cell r="B10520">
            <v>44998</v>
          </cell>
          <cell r="F10520">
            <v>438</v>
          </cell>
        </row>
        <row r="10521">
          <cell r="A10521">
            <v>1935</v>
          </cell>
          <cell r="B10521">
            <v>44998</v>
          </cell>
          <cell r="F10521">
            <v>438</v>
          </cell>
        </row>
        <row r="10522">
          <cell r="A10522">
            <v>1936</v>
          </cell>
          <cell r="B10522">
            <v>44998</v>
          </cell>
          <cell r="F10522">
            <v>438</v>
          </cell>
        </row>
        <row r="10523">
          <cell r="A10523">
            <v>1937</v>
          </cell>
          <cell r="B10523">
            <v>44998</v>
          </cell>
          <cell r="F10523">
            <v>438</v>
          </cell>
        </row>
        <row r="10524">
          <cell r="A10524">
            <v>1938</v>
          </cell>
          <cell r="B10524">
            <v>44998</v>
          </cell>
          <cell r="F10524">
            <v>438</v>
          </cell>
        </row>
        <row r="10525">
          <cell r="A10525">
            <v>1939</v>
          </cell>
          <cell r="B10525">
            <v>44998</v>
          </cell>
          <cell r="F10525">
            <v>438</v>
          </cell>
        </row>
        <row r="10526">
          <cell r="A10526">
            <v>1940</v>
          </cell>
          <cell r="B10526">
            <v>44998</v>
          </cell>
          <cell r="F10526">
            <v>438</v>
          </cell>
        </row>
        <row r="10527">
          <cell r="A10527">
            <v>1941</v>
          </cell>
          <cell r="B10527">
            <v>44998</v>
          </cell>
          <cell r="F10527">
            <v>438</v>
          </cell>
        </row>
        <row r="10528">
          <cell r="A10528">
            <v>1942</v>
          </cell>
          <cell r="B10528">
            <v>44998</v>
          </cell>
          <cell r="F10528">
            <v>438</v>
          </cell>
        </row>
        <row r="10529">
          <cell r="A10529">
            <v>1943</v>
          </cell>
          <cell r="B10529">
            <v>44998</v>
          </cell>
          <cell r="F10529">
            <v>438</v>
          </cell>
        </row>
        <row r="10530">
          <cell r="A10530">
            <v>1944</v>
          </cell>
          <cell r="B10530">
            <v>44998</v>
          </cell>
          <cell r="F10530">
            <v>438</v>
          </cell>
        </row>
        <row r="10531">
          <cell r="A10531">
            <v>1945</v>
          </cell>
          <cell r="B10531">
            <v>44998</v>
          </cell>
          <cell r="F10531">
            <v>438</v>
          </cell>
        </row>
        <row r="10532">
          <cell r="A10532">
            <v>1946</v>
          </cell>
          <cell r="B10532">
            <v>44998</v>
          </cell>
          <cell r="F10532">
            <v>438</v>
          </cell>
        </row>
        <row r="10533">
          <cell r="A10533">
            <v>1947</v>
          </cell>
          <cell r="B10533">
            <v>44998</v>
          </cell>
          <cell r="F10533">
            <v>438</v>
          </cell>
        </row>
        <row r="10534">
          <cell r="A10534">
            <v>1948</v>
          </cell>
          <cell r="B10534">
            <v>44998</v>
          </cell>
          <cell r="F10534">
            <v>438</v>
          </cell>
        </row>
        <row r="10535">
          <cell r="A10535">
            <v>1949</v>
          </cell>
          <cell r="B10535">
            <v>44998</v>
          </cell>
          <cell r="F10535">
            <v>438</v>
          </cell>
        </row>
        <row r="10536">
          <cell r="A10536">
            <v>1950</v>
          </cell>
          <cell r="B10536">
            <v>44998</v>
          </cell>
          <cell r="F10536">
            <v>438</v>
          </cell>
        </row>
        <row r="10537">
          <cell r="A10537">
            <v>1951</v>
          </cell>
          <cell r="B10537">
            <v>44998</v>
          </cell>
          <cell r="F10537">
            <v>438</v>
          </cell>
        </row>
        <row r="10538">
          <cell r="A10538">
            <v>1952</v>
          </cell>
          <cell r="B10538">
            <v>44998</v>
          </cell>
          <cell r="F10538">
            <v>438</v>
          </cell>
        </row>
        <row r="10539">
          <cell r="A10539">
            <v>1953</v>
          </cell>
          <cell r="B10539">
            <v>44998</v>
          </cell>
          <cell r="F10539">
            <v>438</v>
          </cell>
        </row>
        <row r="10540">
          <cell r="A10540">
            <v>1954</v>
          </cell>
          <cell r="B10540">
            <v>44998</v>
          </cell>
          <cell r="F10540">
            <v>438</v>
          </cell>
        </row>
        <row r="10541">
          <cell r="A10541">
            <v>1955</v>
          </cell>
          <cell r="B10541">
            <v>44998</v>
          </cell>
          <cell r="F10541">
            <v>438</v>
          </cell>
        </row>
        <row r="10542">
          <cell r="A10542">
            <v>1956</v>
          </cell>
          <cell r="B10542">
            <v>44998</v>
          </cell>
          <cell r="F10542">
            <v>438</v>
          </cell>
        </row>
        <row r="10543">
          <cell r="A10543">
            <v>1957</v>
          </cell>
          <cell r="B10543">
            <v>44998</v>
          </cell>
          <cell r="F10543">
            <v>438</v>
          </cell>
        </row>
        <row r="10544">
          <cell r="A10544">
            <v>1958</v>
          </cell>
          <cell r="B10544">
            <v>44998</v>
          </cell>
          <cell r="F10544">
            <v>438</v>
          </cell>
        </row>
        <row r="10545">
          <cell r="A10545">
            <v>1959</v>
          </cell>
          <cell r="B10545">
            <v>44998</v>
          </cell>
          <cell r="F10545">
            <v>438</v>
          </cell>
        </row>
        <row r="10546">
          <cell r="A10546">
            <v>1960</v>
          </cell>
          <cell r="B10546">
            <v>44998</v>
          </cell>
          <cell r="F10546">
            <v>438</v>
          </cell>
        </row>
        <row r="10547">
          <cell r="A10547">
            <v>1961</v>
          </cell>
          <cell r="B10547">
            <v>44998</v>
          </cell>
          <cell r="F10547">
            <v>438</v>
          </cell>
        </row>
        <row r="10548">
          <cell r="A10548">
            <v>1962</v>
          </cell>
          <cell r="B10548">
            <v>44998</v>
          </cell>
          <cell r="F10548">
            <v>438</v>
          </cell>
        </row>
        <row r="10549">
          <cell r="A10549">
            <v>1963</v>
          </cell>
          <cell r="B10549">
            <v>44998</v>
          </cell>
          <cell r="F10549">
            <v>438</v>
          </cell>
        </row>
        <row r="10550">
          <cell r="A10550">
            <v>1964</v>
          </cell>
          <cell r="B10550">
            <v>44998</v>
          </cell>
          <cell r="F10550">
            <v>438</v>
          </cell>
        </row>
        <row r="10551">
          <cell r="A10551">
            <v>1965</v>
          </cell>
          <cell r="B10551">
            <v>44998</v>
          </cell>
          <cell r="F10551">
            <v>438</v>
          </cell>
        </row>
        <row r="10552">
          <cell r="A10552">
            <v>1966</v>
          </cell>
          <cell r="B10552">
            <v>44998</v>
          </cell>
          <cell r="F10552">
            <v>438</v>
          </cell>
        </row>
        <row r="10553">
          <cell r="A10553">
            <v>1967</v>
          </cell>
          <cell r="B10553">
            <v>44998</v>
          </cell>
          <cell r="F10553">
            <v>438</v>
          </cell>
        </row>
        <row r="10554">
          <cell r="A10554">
            <v>1968</v>
          </cell>
          <cell r="B10554">
            <v>44998</v>
          </cell>
          <cell r="F10554">
            <v>438</v>
          </cell>
        </row>
        <row r="10555">
          <cell r="A10555">
            <v>1969</v>
          </cell>
          <cell r="B10555">
            <v>44998</v>
          </cell>
          <cell r="F10555">
            <v>438</v>
          </cell>
        </row>
        <row r="10556">
          <cell r="A10556">
            <v>1970</v>
          </cell>
          <cell r="B10556">
            <v>44998</v>
          </cell>
          <cell r="F10556">
            <v>438</v>
          </cell>
        </row>
        <row r="10557">
          <cell r="A10557">
            <v>1971</v>
          </cell>
          <cell r="B10557">
            <v>44998</v>
          </cell>
          <cell r="F10557">
            <v>438</v>
          </cell>
        </row>
        <row r="10558">
          <cell r="A10558">
            <v>1972</v>
          </cell>
          <cell r="B10558">
            <v>44998</v>
          </cell>
          <cell r="F10558">
            <v>438</v>
          </cell>
        </row>
        <row r="10559">
          <cell r="A10559">
            <v>1973</v>
          </cell>
          <cell r="B10559">
            <v>44998</v>
          </cell>
          <cell r="F10559">
            <v>438</v>
          </cell>
        </row>
        <row r="10560">
          <cell r="A10560">
            <v>1974</v>
          </cell>
          <cell r="B10560">
            <v>44998</v>
          </cell>
          <cell r="F10560">
            <v>438</v>
          </cell>
        </row>
        <row r="10561">
          <cell r="A10561">
            <v>1975</v>
          </cell>
          <cell r="B10561">
            <v>44998</v>
          </cell>
          <cell r="F10561">
            <v>438</v>
          </cell>
        </row>
        <row r="10562">
          <cell r="A10562">
            <v>1976</v>
          </cell>
          <cell r="B10562">
            <v>44998</v>
          </cell>
          <cell r="F10562">
            <v>438</v>
          </cell>
        </row>
        <row r="10563">
          <cell r="A10563">
            <v>1977</v>
          </cell>
          <cell r="B10563">
            <v>44998</v>
          </cell>
          <cell r="F10563">
            <v>438</v>
          </cell>
        </row>
        <row r="10564">
          <cell r="A10564">
            <v>1978</v>
          </cell>
          <cell r="B10564">
            <v>44998</v>
          </cell>
          <cell r="F10564">
            <v>438</v>
          </cell>
        </row>
        <row r="10565">
          <cell r="A10565">
            <v>1979</v>
          </cell>
          <cell r="B10565">
            <v>44998</v>
          </cell>
          <cell r="F10565">
            <v>438</v>
          </cell>
        </row>
        <row r="10566">
          <cell r="A10566">
            <v>1980</v>
          </cell>
          <cell r="B10566">
            <v>44998</v>
          </cell>
          <cell r="F10566">
            <v>438</v>
          </cell>
        </row>
        <row r="10567">
          <cell r="A10567">
            <v>1981</v>
          </cell>
          <cell r="B10567">
            <v>44998</v>
          </cell>
          <cell r="F10567">
            <v>438</v>
          </cell>
        </row>
        <row r="10568">
          <cell r="A10568">
            <v>1982</v>
          </cell>
          <cell r="B10568">
            <v>44998</v>
          </cell>
          <cell r="F10568">
            <v>438</v>
          </cell>
        </row>
        <row r="10569">
          <cell r="A10569">
            <v>1983</v>
          </cell>
          <cell r="B10569">
            <v>44998</v>
          </cell>
          <cell r="F10569">
            <v>438</v>
          </cell>
        </row>
        <row r="10570">
          <cell r="A10570">
            <v>1984</v>
          </cell>
          <cell r="B10570">
            <v>44998</v>
          </cell>
          <cell r="F10570">
            <v>438</v>
          </cell>
        </row>
        <row r="10571">
          <cell r="A10571">
            <v>1985</v>
          </cell>
          <cell r="B10571">
            <v>44998</v>
          </cell>
          <cell r="F10571">
            <v>438</v>
          </cell>
        </row>
        <row r="10572">
          <cell r="A10572">
            <v>1986</v>
          </cell>
          <cell r="B10572">
            <v>44998</v>
          </cell>
          <cell r="F10572">
            <v>438</v>
          </cell>
        </row>
        <row r="10573">
          <cell r="A10573">
            <v>1987</v>
          </cell>
          <cell r="B10573">
            <v>44998</v>
          </cell>
          <cell r="F10573">
            <v>438</v>
          </cell>
        </row>
        <row r="10574">
          <cell r="A10574">
            <v>1988</v>
          </cell>
          <cell r="B10574">
            <v>44998</v>
          </cell>
          <cell r="F10574">
            <v>438</v>
          </cell>
        </row>
        <row r="10575">
          <cell r="A10575">
            <v>1989</v>
          </cell>
          <cell r="B10575">
            <v>44998</v>
          </cell>
          <cell r="F10575">
            <v>438</v>
          </cell>
        </row>
        <row r="10576">
          <cell r="A10576">
            <v>1990</v>
          </cell>
          <cell r="B10576">
            <v>44998</v>
          </cell>
          <cell r="F10576">
            <v>438</v>
          </cell>
        </row>
        <row r="10577">
          <cell r="A10577">
            <v>1991</v>
          </cell>
          <cell r="B10577">
            <v>44998</v>
          </cell>
          <cell r="F10577">
            <v>438</v>
          </cell>
        </row>
        <row r="10578">
          <cell r="A10578">
            <v>1992</v>
          </cell>
          <cell r="B10578">
            <v>44998</v>
          </cell>
          <cell r="F10578">
            <v>438</v>
          </cell>
        </row>
        <row r="10579">
          <cell r="A10579">
            <v>1993</v>
          </cell>
          <cell r="B10579">
            <v>44998</v>
          </cell>
          <cell r="F10579">
            <v>438</v>
          </cell>
        </row>
        <row r="10580">
          <cell r="A10580">
            <v>1994</v>
          </cell>
          <cell r="B10580">
            <v>44998</v>
          </cell>
          <cell r="F10580">
            <v>438</v>
          </cell>
        </row>
        <row r="10581">
          <cell r="A10581">
            <v>1995</v>
          </cell>
          <cell r="B10581">
            <v>44998</v>
          </cell>
          <cell r="F10581">
            <v>438</v>
          </cell>
        </row>
        <row r="10582">
          <cell r="A10582">
            <v>1996</v>
          </cell>
          <cell r="B10582">
            <v>44998</v>
          </cell>
          <cell r="F10582">
            <v>438</v>
          </cell>
        </row>
        <row r="10583">
          <cell r="A10583">
            <v>1997</v>
          </cell>
          <cell r="B10583">
            <v>44998</v>
          </cell>
          <cell r="F10583">
            <v>438</v>
          </cell>
        </row>
        <row r="10584">
          <cell r="A10584">
            <v>1998</v>
          </cell>
          <cell r="B10584">
            <v>44998</v>
          </cell>
          <cell r="F10584">
            <v>438</v>
          </cell>
        </row>
        <row r="10585">
          <cell r="A10585">
            <v>1999</v>
          </cell>
          <cell r="B10585">
            <v>44998</v>
          </cell>
          <cell r="F10585">
            <v>438</v>
          </cell>
        </row>
        <row r="10586">
          <cell r="A10586">
            <v>2000</v>
          </cell>
          <cell r="B10586">
            <v>44998</v>
          </cell>
          <cell r="F10586">
            <v>438</v>
          </cell>
        </row>
        <row r="10587">
          <cell r="A10587">
            <v>2001</v>
          </cell>
          <cell r="B10587">
            <v>44998</v>
          </cell>
          <cell r="F10587">
            <v>438</v>
          </cell>
        </row>
        <row r="10588">
          <cell r="A10588">
            <v>2002</v>
          </cell>
          <cell r="B10588">
            <v>44998</v>
          </cell>
          <cell r="F10588">
            <v>438</v>
          </cell>
        </row>
        <row r="10589">
          <cell r="A10589">
            <v>2003</v>
          </cell>
          <cell r="B10589">
            <v>44998</v>
          </cell>
          <cell r="F10589">
            <v>438</v>
          </cell>
        </row>
        <row r="10590">
          <cell r="A10590">
            <v>2004</v>
          </cell>
          <cell r="B10590">
            <v>44998</v>
          </cell>
          <cell r="F10590">
            <v>438</v>
          </cell>
        </row>
        <row r="10591">
          <cell r="A10591">
            <v>2005</v>
          </cell>
          <cell r="B10591">
            <v>44998</v>
          </cell>
          <cell r="F10591">
            <v>438</v>
          </cell>
        </row>
        <row r="10592">
          <cell r="A10592">
            <v>2006</v>
          </cell>
          <cell r="B10592">
            <v>44998</v>
          </cell>
          <cell r="F10592">
            <v>438</v>
          </cell>
        </row>
        <row r="10593">
          <cell r="A10593">
            <v>2007</v>
          </cell>
          <cell r="B10593">
            <v>44998</v>
          </cell>
          <cell r="F10593">
            <v>438</v>
          </cell>
        </row>
        <row r="10594">
          <cell r="A10594">
            <v>2008</v>
          </cell>
          <cell r="B10594">
            <v>44998</v>
          </cell>
          <cell r="F10594">
            <v>438</v>
          </cell>
        </row>
        <row r="10595">
          <cell r="A10595">
            <v>2009</v>
          </cell>
          <cell r="B10595">
            <v>44998</v>
          </cell>
          <cell r="F10595">
            <v>438</v>
          </cell>
        </row>
        <row r="10596">
          <cell r="A10596">
            <v>2010</v>
          </cell>
          <cell r="B10596">
            <v>44998</v>
          </cell>
          <cell r="F10596">
            <v>438</v>
          </cell>
        </row>
        <row r="10597">
          <cell r="A10597">
            <v>2011</v>
          </cell>
          <cell r="B10597">
            <v>44998</v>
          </cell>
          <cell r="F10597">
            <v>438</v>
          </cell>
        </row>
        <row r="10598">
          <cell r="A10598">
            <v>2012</v>
          </cell>
          <cell r="B10598">
            <v>44998</v>
          </cell>
          <cell r="F10598">
            <v>438</v>
          </cell>
        </row>
        <row r="10599">
          <cell r="A10599">
            <v>2013</v>
          </cell>
          <cell r="B10599">
            <v>44998</v>
          </cell>
          <cell r="F10599">
            <v>438</v>
          </cell>
        </row>
        <row r="10600">
          <cell r="A10600">
            <v>2014</v>
          </cell>
          <cell r="B10600">
            <v>44998</v>
          </cell>
          <cell r="F10600">
            <v>438</v>
          </cell>
        </row>
        <row r="10601">
          <cell r="A10601">
            <v>2015</v>
          </cell>
          <cell r="B10601">
            <v>44998</v>
          </cell>
          <cell r="F10601">
            <v>438</v>
          </cell>
        </row>
        <row r="10602">
          <cell r="A10602">
            <v>2016</v>
          </cell>
          <cell r="B10602">
            <v>44998</v>
          </cell>
          <cell r="F10602">
            <v>438</v>
          </cell>
        </row>
        <row r="10603">
          <cell r="A10603">
            <v>2017</v>
          </cell>
          <cell r="B10603">
            <v>44998</v>
          </cell>
          <cell r="F10603">
            <v>438</v>
          </cell>
        </row>
        <row r="10604">
          <cell r="A10604">
            <v>2018</v>
          </cell>
          <cell r="B10604">
            <v>44998</v>
          </cell>
          <cell r="F10604">
            <v>438</v>
          </cell>
        </row>
        <row r="10605">
          <cell r="A10605">
            <v>2019</v>
          </cell>
          <cell r="B10605">
            <v>44998</v>
          </cell>
          <cell r="F10605">
            <v>438</v>
          </cell>
        </row>
        <row r="10606">
          <cell r="A10606">
            <v>2020</v>
          </cell>
          <cell r="B10606">
            <v>44998</v>
          </cell>
          <cell r="F10606">
            <v>438</v>
          </cell>
        </row>
        <row r="10607">
          <cell r="A10607">
            <v>2021</v>
          </cell>
          <cell r="B10607">
            <v>44998</v>
          </cell>
          <cell r="F10607">
            <v>438</v>
          </cell>
        </row>
        <row r="10608">
          <cell r="A10608">
            <v>2022</v>
          </cell>
          <cell r="B10608">
            <v>44998</v>
          </cell>
          <cell r="F10608">
            <v>438</v>
          </cell>
        </row>
        <row r="10609">
          <cell r="A10609">
            <v>2023</v>
          </cell>
          <cell r="B10609">
            <v>44998</v>
          </cell>
          <cell r="F10609">
            <v>438</v>
          </cell>
        </row>
        <row r="10610">
          <cell r="A10610">
            <v>2024</v>
          </cell>
          <cell r="B10610">
            <v>44998</v>
          </cell>
          <cell r="F10610">
            <v>438</v>
          </cell>
        </row>
        <row r="10611">
          <cell r="A10611">
            <v>2025</v>
          </cell>
          <cell r="B10611">
            <v>44998</v>
          </cell>
          <cell r="F10611">
            <v>438</v>
          </cell>
        </row>
        <row r="10612">
          <cell r="A10612">
            <v>2026</v>
          </cell>
          <cell r="B10612">
            <v>44998</v>
          </cell>
          <cell r="F10612">
            <v>438</v>
          </cell>
        </row>
        <row r="10613">
          <cell r="A10613">
            <v>2027</v>
          </cell>
          <cell r="B10613">
            <v>44998</v>
          </cell>
          <cell r="F10613">
            <v>438</v>
          </cell>
        </row>
        <row r="10614">
          <cell r="A10614">
            <v>2028</v>
          </cell>
          <cell r="B10614">
            <v>44998</v>
          </cell>
          <cell r="F10614">
            <v>438</v>
          </cell>
        </row>
        <row r="10615">
          <cell r="A10615">
            <v>2029</v>
          </cell>
          <cell r="B10615">
            <v>44998</v>
          </cell>
          <cell r="F10615">
            <v>438</v>
          </cell>
        </row>
        <row r="10616">
          <cell r="A10616">
            <v>2030</v>
          </cell>
          <cell r="B10616">
            <v>44998</v>
          </cell>
          <cell r="F10616">
            <v>438</v>
          </cell>
        </row>
        <row r="10617">
          <cell r="A10617">
            <v>2031</v>
          </cell>
          <cell r="B10617">
            <v>44998</v>
          </cell>
          <cell r="F10617">
            <v>438</v>
          </cell>
        </row>
        <row r="10618">
          <cell r="A10618">
            <v>2032</v>
          </cell>
          <cell r="B10618">
            <v>44998</v>
          </cell>
          <cell r="F10618">
            <v>438</v>
          </cell>
        </row>
        <row r="10619">
          <cell r="A10619">
            <v>2033</v>
          </cell>
          <cell r="B10619">
            <v>44998</v>
          </cell>
          <cell r="F10619">
            <v>438</v>
          </cell>
        </row>
        <row r="10620">
          <cell r="A10620">
            <v>2034</v>
          </cell>
          <cell r="B10620">
            <v>44998</v>
          </cell>
          <cell r="F10620">
            <v>438</v>
          </cell>
        </row>
        <row r="10621">
          <cell r="A10621">
            <v>2035</v>
          </cell>
          <cell r="B10621">
            <v>44998</v>
          </cell>
          <cell r="F10621">
            <v>438</v>
          </cell>
        </row>
        <row r="10622">
          <cell r="A10622">
            <v>2036</v>
          </cell>
          <cell r="B10622">
            <v>44998</v>
          </cell>
          <cell r="F10622">
            <v>438</v>
          </cell>
        </row>
        <row r="10623">
          <cell r="A10623">
            <v>2037</v>
          </cell>
          <cell r="B10623">
            <v>44998</v>
          </cell>
          <cell r="F10623">
            <v>438</v>
          </cell>
        </row>
        <row r="10624">
          <cell r="A10624">
            <v>2038</v>
          </cell>
          <cell r="B10624">
            <v>44998</v>
          </cell>
          <cell r="F10624">
            <v>438</v>
          </cell>
        </row>
        <row r="10625">
          <cell r="A10625">
            <v>2039</v>
          </cell>
          <cell r="B10625">
            <v>44998</v>
          </cell>
          <cell r="F10625">
            <v>438</v>
          </cell>
        </row>
        <row r="10626">
          <cell r="A10626">
            <v>2040</v>
          </cell>
          <cell r="B10626">
            <v>44998</v>
          </cell>
          <cell r="F10626">
            <v>438</v>
          </cell>
        </row>
        <row r="10627">
          <cell r="A10627">
            <v>2041</v>
          </cell>
          <cell r="B10627">
            <v>44998</v>
          </cell>
          <cell r="F10627">
            <v>438</v>
          </cell>
        </row>
        <row r="10628">
          <cell r="A10628">
            <v>2042</v>
          </cell>
          <cell r="B10628">
            <v>44998</v>
          </cell>
          <cell r="F10628">
            <v>438</v>
          </cell>
        </row>
        <row r="10629">
          <cell r="A10629">
            <v>2043</v>
          </cell>
          <cell r="B10629">
            <v>44998</v>
          </cell>
          <cell r="F10629">
            <v>438</v>
          </cell>
        </row>
        <row r="10630">
          <cell r="A10630">
            <v>2044</v>
          </cell>
          <cell r="B10630">
            <v>44998</v>
          </cell>
          <cell r="F10630">
            <v>438</v>
          </cell>
        </row>
        <row r="10631">
          <cell r="A10631">
            <v>2045</v>
          </cell>
          <cell r="B10631">
            <v>44998</v>
          </cell>
          <cell r="F10631">
            <v>438</v>
          </cell>
        </row>
        <row r="10632">
          <cell r="A10632">
            <v>2046</v>
          </cell>
          <cell r="B10632">
            <v>44998</v>
          </cell>
          <cell r="F10632">
            <v>438</v>
          </cell>
        </row>
        <row r="10633">
          <cell r="A10633">
            <v>2047</v>
          </cell>
          <cell r="B10633">
            <v>44998</v>
          </cell>
          <cell r="F10633">
            <v>438</v>
          </cell>
        </row>
        <row r="10634">
          <cell r="A10634">
            <v>2048</v>
          </cell>
          <cell r="B10634">
            <v>44998</v>
          </cell>
          <cell r="F10634">
            <v>438</v>
          </cell>
        </row>
        <row r="10635">
          <cell r="A10635">
            <v>2049</v>
          </cell>
          <cell r="B10635">
            <v>44998</v>
          </cell>
          <cell r="F10635">
            <v>438</v>
          </cell>
        </row>
        <row r="10636">
          <cell r="A10636">
            <v>2050</v>
          </cell>
          <cell r="B10636">
            <v>44998</v>
          </cell>
          <cell r="F10636">
            <v>438</v>
          </cell>
        </row>
        <row r="10637">
          <cell r="A10637">
            <v>2051</v>
          </cell>
          <cell r="B10637">
            <v>44998</v>
          </cell>
          <cell r="F10637">
            <v>438</v>
          </cell>
        </row>
        <row r="10638">
          <cell r="A10638">
            <v>2052</v>
          </cell>
          <cell r="B10638">
            <v>44998</v>
          </cell>
          <cell r="F10638">
            <v>438</v>
          </cell>
        </row>
        <row r="10639">
          <cell r="A10639">
            <v>2053</v>
          </cell>
          <cell r="B10639">
            <v>44998</v>
          </cell>
          <cell r="F10639">
            <v>438</v>
          </cell>
        </row>
        <row r="10640">
          <cell r="A10640">
            <v>2054</v>
          </cell>
          <cell r="B10640">
            <v>44998</v>
          </cell>
          <cell r="F10640">
            <v>438</v>
          </cell>
        </row>
        <row r="10641">
          <cell r="A10641">
            <v>2055</v>
          </cell>
          <cell r="B10641">
            <v>44998</v>
          </cell>
          <cell r="F10641">
            <v>438</v>
          </cell>
        </row>
        <row r="10642">
          <cell r="A10642">
            <v>2056</v>
          </cell>
          <cell r="B10642">
            <v>44998</v>
          </cell>
          <cell r="F10642">
            <v>438</v>
          </cell>
        </row>
        <row r="10643">
          <cell r="A10643">
            <v>2057</v>
          </cell>
          <cell r="B10643">
            <v>44998</v>
          </cell>
          <cell r="F10643">
            <v>438</v>
          </cell>
        </row>
        <row r="10644">
          <cell r="A10644">
            <v>2058</v>
          </cell>
          <cell r="B10644">
            <v>44998</v>
          </cell>
          <cell r="F10644">
            <v>438</v>
          </cell>
        </row>
        <row r="10645">
          <cell r="A10645">
            <v>2059</v>
          </cell>
          <cell r="B10645">
            <v>44998</v>
          </cell>
          <cell r="F10645">
            <v>438</v>
          </cell>
        </row>
        <row r="10646">
          <cell r="A10646">
            <v>2060</v>
          </cell>
          <cell r="B10646">
            <v>44998</v>
          </cell>
          <cell r="F10646">
            <v>438</v>
          </cell>
        </row>
        <row r="10647">
          <cell r="A10647">
            <v>2061</v>
          </cell>
          <cell r="B10647">
            <v>44998</v>
          </cell>
          <cell r="F10647">
            <v>438</v>
          </cell>
        </row>
        <row r="10648">
          <cell r="A10648">
            <v>2062</v>
          </cell>
          <cell r="B10648">
            <v>44998</v>
          </cell>
          <cell r="F10648">
            <v>438</v>
          </cell>
        </row>
        <row r="10649">
          <cell r="A10649">
            <v>2063</v>
          </cell>
          <cell r="B10649">
            <v>44998</v>
          </cell>
          <cell r="F10649">
            <v>438</v>
          </cell>
        </row>
        <row r="10650">
          <cell r="A10650">
            <v>2064</v>
          </cell>
          <cell r="B10650">
            <v>44998</v>
          </cell>
          <cell r="F10650">
            <v>438</v>
          </cell>
        </row>
        <row r="10651">
          <cell r="A10651">
            <v>2065</v>
          </cell>
          <cell r="B10651">
            <v>44998</v>
          </cell>
          <cell r="F10651">
            <v>438</v>
          </cell>
        </row>
        <row r="10652">
          <cell r="A10652">
            <v>2066</v>
          </cell>
          <cell r="B10652">
            <v>44998</v>
          </cell>
          <cell r="F10652">
            <v>438</v>
          </cell>
        </row>
        <row r="10653">
          <cell r="A10653">
            <v>4420</v>
          </cell>
          <cell r="B10653">
            <v>45056</v>
          </cell>
          <cell r="F10653">
            <v>676</v>
          </cell>
        </row>
        <row r="10654">
          <cell r="A10654">
            <v>4421</v>
          </cell>
          <cell r="B10654">
            <v>45056</v>
          </cell>
          <cell r="F10654">
            <v>676</v>
          </cell>
        </row>
        <row r="10655">
          <cell r="A10655">
            <v>4422</v>
          </cell>
          <cell r="B10655">
            <v>45056</v>
          </cell>
          <cell r="F10655">
            <v>676</v>
          </cell>
        </row>
        <row r="10656">
          <cell r="A10656">
            <v>4423</v>
          </cell>
          <cell r="B10656">
            <v>45056</v>
          </cell>
          <cell r="F10656">
            <v>676</v>
          </cell>
        </row>
        <row r="10657">
          <cell r="A10657">
            <v>4424</v>
          </cell>
          <cell r="B10657">
            <v>45056</v>
          </cell>
          <cell r="F10657">
            <v>676</v>
          </cell>
        </row>
        <row r="10658">
          <cell r="A10658">
            <v>4425</v>
          </cell>
          <cell r="B10658">
            <v>45056</v>
          </cell>
          <cell r="F10658">
            <v>676</v>
          </cell>
        </row>
        <row r="10659">
          <cell r="A10659">
            <v>4426</v>
          </cell>
          <cell r="B10659">
            <v>45056</v>
          </cell>
          <cell r="F10659">
            <v>676</v>
          </cell>
        </row>
        <row r="10660">
          <cell r="A10660">
            <v>4427</v>
          </cell>
          <cell r="B10660">
            <v>45056</v>
          </cell>
          <cell r="F10660">
            <v>676</v>
          </cell>
        </row>
        <row r="10661">
          <cell r="A10661">
            <v>4428</v>
          </cell>
          <cell r="B10661">
            <v>45056</v>
          </cell>
          <cell r="F10661">
            <v>676</v>
          </cell>
        </row>
        <row r="10662">
          <cell r="A10662">
            <v>4429</v>
          </cell>
          <cell r="B10662">
            <v>45056</v>
          </cell>
          <cell r="F10662">
            <v>676</v>
          </cell>
        </row>
        <row r="10663">
          <cell r="A10663">
            <v>4430</v>
          </cell>
          <cell r="B10663">
            <v>45056</v>
          </cell>
          <cell r="F10663">
            <v>676</v>
          </cell>
        </row>
        <row r="10664">
          <cell r="A10664">
            <v>4431</v>
          </cell>
          <cell r="B10664">
            <v>45056</v>
          </cell>
          <cell r="F10664">
            <v>676</v>
          </cell>
        </row>
        <row r="10665">
          <cell r="A10665">
            <v>4432</v>
          </cell>
          <cell r="B10665">
            <v>45056</v>
          </cell>
          <cell r="F10665">
            <v>676</v>
          </cell>
        </row>
        <row r="10666">
          <cell r="A10666">
            <v>4433</v>
          </cell>
          <cell r="B10666">
            <v>45056</v>
          </cell>
          <cell r="F10666">
            <v>676</v>
          </cell>
        </row>
        <row r="10667">
          <cell r="A10667">
            <v>4434</v>
          </cell>
          <cell r="B10667">
            <v>45056</v>
          </cell>
          <cell r="F10667">
            <v>676</v>
          </cell>
        </row>
        <row r="10668">
          <cell r="A10668">
            <v>4435</v>
          </cell>
          <cell r="B10668">
            <v>45056</v>
          </cell>
          <cell r="F10668">
            <v>676</v>
          </cell>
        </row>
        <row r="10669">
          <cell r="A10669">
            <v>4436</v>
          </cell>
          <cell r="B10669">
            <v>45056</v>
          </cell>
          <cell r="F10669">
            <v>676</v>
          </cell>
        </row>
        <row r="10670">
          <cell r="A10670">
            <v>4437</v>
          </cell>
          <cell r="B10670">
            <v>45056</v>
          </cell>
          <cell r="F10670">
            <v>676</v>
          </cell>
        </row>
        <row r="10671">
          <cell r="A10671">
            <v>4438</v>
          </cell>
          <cell r="B10671">
            <v>45056</v>
          </cell>
          <cell r="F10671">
            <v>676</v>
          </cell>
        </row>
        <row r="10672">
          <cell r="A10672">
            <v>4439</v>
          </cell>
          <cell r="B10672">
            <v>45056</v>
          </cell>
          <cell r="F10672">
            <v>676</v>
          </cell>
        </row>
        <row r="10673">
          <cell r="A10673">
            <v>4440</v>
          </cell>
          <cell r="B10673">
            <v>45056</v>
          </cell>
          <cell r="F10673">
            <v>676</v>
          </cell>
        </row>
        <row r="10674">
          <cell r="A10674">
            <v>4441</v>
          </cell>
          <cell r="B10674">
            <v>45056</v>
          </cell>
          <cell r="F10674">
            <v>676</v>
          </cell>
        </row>
        <row r="10675">
          <cell r="A10675">
            <v>4442</v>
          </cell>
          <cell r="B10675">
            <v>45056</v>
          </cell>
          <cell r="F10675">
            <v>676</v>
          </cell>
        </row>
        <row r="10676">
          <cell r="A10676">
            <v>4443</v>
          </cell>
          <cell r="B10676">
            <v>45056</v>
          </cell>
          <cell r="F10676">
            <v>676</v>
          </cell>
        </row>
        <row r="10677">
          <cell r="A10677">
            <v>4444</v>
          </cell>
          <cell r="B10677">
            <v>45056</v>
          </cell>
          <cell r="F10677">
            <v>676</v>
          </cell>
        </row>
        <row r="10678">
          <cell r="A10678">
            <v>4445</v>
          </cell>
          <cell r="B10678">
            <v>45056</v>
          </cell>
          <cell r="F10678">
            <v>676</v>
          </cell>
        </row>
        <row r="10679">
          <cell r="A10679">
            <v>4446</v>
          </cell>
          <cell r="B10679">
            <v>45056</v>
          </cell>
          <cell r="F10679">
            <v>676</v>
          </cell>
        </row>
        <row r="10680">
          <cell r="A10680">
            <v>4447</v>
          </cell>
          <cell r="B10680">
            <v>45056</v>
          </cell>
          <cell r="F10680">
            <v>676</v>
          </cell>
        </row>
        <row r="10681">
          <cell r="A10681">
            <v>4448</v>
          </cell>
          <cell r="B10681">
            <v>45056</v>
          </cell>
          <cell r="F10681">
            <v>676</v>
          </cell>
        </row>
        <row r="10682">
          <cell r="A10682">
            <v>4449</v>
          </cell>
          <cell r="B10682">
            <v>45056</v>
          </cell>
          <cell r="F10682">
            <v>676</v>
          </cell>
        </row>
        <row r="10683">
          <cell r="A10683">
            <v>4450</v>
          </cell>
          <cell r="B10683">
            <v>45056</v>
          </cell>
          <cell r="F10683">
            <v>676</v>
          </cell>
        </row>
        <row r="10684">
          <cell r="A10684">
            <v>4451</v>
          </cell>
          <cell r="B10684">
            <v>45056</v>
          </cell>
          <cell r="F10684">
            <v>676</v>
          </cell>
        </row>
        <row r="10685">
          <cell r="A10685">
            <v>4452</v>
          </cell>
          <cell r="B10685">
            <v>45056</v>
          </cell>
          <cell r="F10685">
            <v>676</v>
          </cell>
        </row>
        <row r="10686">
          <cell r="A10686">
            <v>4453</v>
          </cell>
          <cell r="B10686">
            <v>45056</v>
          </cell>
          <cell r="F10686">
            <v>676</v>
          </cell>
        </row>
        <row r="10687">
          <cell r="A10687">
            <v>4454</v>
          </cell>
          <cell r="B10687">
            <v>45056</v>
          </cell>
          <cell r="F10687">
            <v>676</v>
          </cell>
        </row>
        <row r="10688">
          <cell r="A10688">
            <v>4455</v>
          </cell>
          <cell r="B10688">
            <v>45056</v>
          </cell>
          <cell r="F10688">
            <v>676</v>
          </cell>
        </row>
        <row r="10689">
          <cell r="A10689">
            <v>4456</v>
          </cell>
          <cell r="B10689">
            <v>45056</v>
          </cell>
          <cell r="F10689">
            <v>676</v>
          </cell>
        </row>
        <row r="10690">
          <cell r="A10690">
            <v>4457</v>
          </cell>
          <cell r="B10690">
            <v>45056</v>
          </cell>
          <cell r="F10690">
            <v>676</v>
          </cell>
        </row>
        <row r="10691">
          <cell r="A10691">
            <v>4458</v>
          </cell>
          <cell r="B10691">
            <v>45056</v>
          </cell>
          <cell r="F10691">
            <v>676</v>
          </cell>
        </row>
        <row r="10692">
          <cell r="A10692">
            <v>4459</v>
          </cell>
          <cell r="B10692">
            <v>45056</v>
          </cell>
          <cell r="F10692">
            <v>676</v>
          </cell>
        </row>
        <row r="10693">
          <cell r="A10693">
            <v>4460</v>
          </cell>
          <cell r="B10693">
            <v>45056</v>
          </cell>
          <cell r="F10693">
            <v>676</v>
          </cell>
        </row>
        <row r="10694">
          <cell r="A10694">
            <v>4461</v>
          </cell>
          <cell r="B10694">
            <v>45056</v>
          </cell>
          <cell r="F10694">
            <v>676</v>
          </cell>
        </row>
        <row r="10695">
          <cell r="A10695">
            <v>4462</v>
          </cell>
          <cell r="B10695">
            <v>45056</v>
          </cell>
          <cell r="F10695">
            <v>676</v>
          </cell>
        </row>
        <row r="10696">
          <cell r="A10696">
            <v>4463</v>
          </cell>
          <cell r="B10696">
            <v>45056</v>
          </cell>
          <cell r="F10696">
            <v>676</v>
          </cell>
        </row>
        <row r="10697">
          <cell r="A10697">
            <v>4464</v>
          </cell>
          <cell r="B10697">
            <v>45056</v>
          </cell>
          <cell r="F10697">
            <v>676</v>
          </cell>
        </row>
        <row r="10698">
          <cell r="A10698">
            <v>4465</v>
          </cell>
          <cell r="B10698">
            <v>45056</v>
          </cell>
          <cell r="F10698">
            <v>676</v>
          </cell>
        </row>
        <row r="10699">
          <cell r="A10699">
            <v>4466</v>
          </cell>
          <cell r="B10699">
            <v>45056</v>
          </cell>
          <cell r="F10699">
            <v>676</v>
          </cell>
        </row>
        <row r="10700">
          <cell r="A10700">
            <v>4467</v>
          </cell>
          <cell r="B10700">
            <v>45056</v>
          </cell>
          <cell r="F10700">
            <v>676</v>
          </cell>
        </row>
        <row r="10701">
          <cell r="A10701">
            <v>4468</v>
          </cell>
          <cell r="B10701">
            <v>45056</v>
          </cell>
          <cell r="F10701">
            <v>676</v>
          </cell>
        </row>
        <row r="10702">
          <cell r="A10702">
            <v>4469</v>
          </cell>
          <cell r="B10702">
            <v>45056</v>
          </cell>
          <cell r="F10702">
            <v>676</v>
          </cell>
        </row>
        <row r="10703">
          <cell r="A10703">
            <v>4470</v>
          </cell>
          <cell r="B10703">
            <v>45056</v>
          </cell>
          <cell r="F10703">
            <v>676</v>
          </cell>
        </row>
        <row r="10704">
          <cell r="A10704">
            <v>4471</v>
          </cell>
          <cell r="B10704">
            <v>45056</v>
          </cell>
          <cell r="F10704">
            <v>676</v>
          </cell>
        </row>
        <row r="10705">
          <cell r="A10705">
            <v>4472</v>
          </cell>
          <cell r="B10705">
            <v>45056</v>
          </cell>
          <cell r="F10705">
            <v>676</v>
          </cell>
        </row>
        <row r="10706">
          <cell r="A10706">
            <v>4473</v>
          </cell>
          <cell r="B10706">
            <v>45056</v>
          </cell>
          <cell r="F10706">
            <v>676</v>
          </cell>
        </row>
        <row r="10707">
          <cell r="A10707">
            <v>4474</v>
          </cell>
          <cell r="B10707">
            <v>45056</v>
          </cell>
          <cell r="F10707">
            <v>676</v>
          </cell>
        </row>
        <row r="10708">
          <cell r="A10708">
            <v>4475</v>
          </cell>
          <cell r="B10708">
            <v>45056</v>
          </cell>
          <cell r="F10708">
            <v>676</v>
          </cell>
        </row>
        <row r="10709">
          <cell r="A10709">
            <v>5893</v>
          </cell>
          <cell r="B10709">
            <v>45086</v>
          </cell>
          <cell r="F10709">
            <v>825</v>
          </cell>
        </row>
        <row r="10710">
          <cell r="A10710">
            <v>5894</v>
          </cell>
          <cell r="B10710">
            <v>45086</v>
          </cell>
          <cell r="F10710">
            <v>825</v>
          </cell>
        </row>
        <row r="10711">
          <cell r="A10711">
            <v>5895</v>
          </cell>
          <cell r="B10711">
            <v>45086</v>
          </cell>
          <cell r="F10711">
            <v>825</v>
          </cell>
        </row>
        <row r="10712">
          <cell r="A10712">
            <v>5896</v>
          </cell>
          <cell r="B10712">
            <v>45086</v>
          </cell>
          <cell r="F10712">
            <v>825</v>
          </cell>
        </row>
        <row r="10713">
          <cell r="A10713">
            <v>5897</v>
          </cell>
          <cell r="B10713">
            <v>45086</v>
          </cell>
          <cell r="F10713">
            <v>825</v>
          </cell>
        </row>
        <row r="10714">
          <cell r="A10714">
            <v>5898</v>
          </cell>
          <cell r="B10714">
            <v>45086</v>
          </cell>
          <cell r="F10714">
            <v>825</v>
          </cell>
        </row>
        <row r="10715">
          <cell r="A10715">
            <v>5899</v>
          </cell>
          <cell r="B10715">
            <v>45086</v>
          </cell>
          <cell r="F10715">
            <v>825</v>
          </cell>
        </row>
        <row r="10716">
          <cell r="A10716">
            <v>5900</v>
          </cell>
          <cell r="B10716">
            <v>45086</v>
          </cell>
          <cell r="F10716">
            <v>825</v>
          </cell>
        </row>
        <row r="10717">
          <cell r="A10717">
            <v>5901</v>
          </cell>
          <cell r="B10717">
            <v>45086</v>
          </cell>
          <cell r="F10717">
            <v>825</v>
          </cell>
        </row>
        <row r="10718">
          <cell r="A10718">
            <v>5902</v>
          </cell>
          <cell r="B10718">
            <v>45086</v>
          </cell>
          <cell r="F10718">
            <v>825</v>
          </cell>
        </row>
        <row r="10719">
          <cell r="A10719">
            <v>5903</v>
          </cell>
          <cell r="B10719">
            <v>45086</v>
          </cell>
          <cell r="F10719">
            <v>825</v>
          </cell>
        </row>
        <row r="10720">
          <cell r="A10720">
            <v>5904</v>
          </cell>
          <cell r="B10720">
            <v>45086</v>
          </cell>
          <cell r="F10720">
            <v>825</v>
          </cell>
        </row>
        <row r="10721">
          <cell r="A10721">
            <v>5905</v>
          </cell>
          <cell r="B10721">
            <v>45086</v>
          </cell>
          <cell r="F10721">
            <v>825</v>
          </cell>
        </row>
        <row r="10722">
          <cell r="A10722">
            <v>5906</v>
          </cell>
          <cell r="B10722">
            <v>45086</v>
          </cell>
          <cell r="F10722">
            <v>825</v>
          </cell>
        </row>
        <row r="10723">
          <cell r="A10723">
            <v>5907</v>
          </cell>
          <cell r="B10723">
            <v>45086</v>
          </cell>
          <cell r="F10723">
            <v>825</v>
          </cell>
        </row>
        <row r="10724">
          <cell r="A10724">
            <v>5908</v>
          </cell>
          <cell r="B10724">
            <v>45086</v>
          </cell>
          <cell r="F10724">
            <v>825</v>
          </cell>
        </row>
        <row r="10725">
          <cell r="A10725">
            <v>5909</v>
          </cell>
          <cell r="B10725">
            <v>45086</v>
          </cell>
          <cell r="F10725">
            <v>825</v>
          </cell>
        </row>
        <row r="10726">
          <cell r="A10726">
            <v>5910</v>
          </cell>
          <cell r="B10726">
            <v>45086</v>
          </cell>
          <cell r="F10726">
            <v>825</v>
          </cell>
        </row>
        <row r="10727">
          <cell r="A10727">
            <v>5911</v>
          </cell>
          <cell r="B10727">
            <v>45086</v>
          </cell>
          <cell r="F10727">
            <v>825</v>
          </cell>
        </row>
        <row r="10728">
          <cell r="A10728">
            <v>5912</v>
          </cell>
          <cell r="B10728">
            <v>45086</v>
          </cell>
          <cell r="F10728">
            <v>825</v>
          </cell>
        </row>
        <row r="10729">
          <cell r="A10729">
            <v>5913</v>
          </cell>
          <cell r="B10729">
            <v>45086</v>
          </cell>
          <cell r="F10729">
            <v>825</v>
          </cell>
        </row>
        <row r="10730">
          <cell r="A10730">
            <v>5914</v>
          </cell>
          <cell r="B10730">
            <v>45086</v>
          </cell>
          <cell r="F10730">
            <v>825</v>
          </cell>
        </row>
        <row r="10731">
          <cell r="A10731">
            <v>5915</v>
          </cell>
          <cell r="B10731">
            <v>45086</v>
          </cell>
          <cell r="F10731">
            <v>825</v>
          </cell>
        </row>
        <row r="10732">
          <cell r="A10732">
            <v>5916</v>
          </cell>
          <cell r="B10732">
            <v>45086</v>
          </cell>
          <cell r="F10732">
            <v>825</v>
          </cell>
        </row>
        <row r="10733">
          <cell r="A10733">
            <v>5917</v>
          </cell>
          <cell r="B10733">
            <v>45086</v>
          </cell>
          <cell r="F10733">
            <v>825</v>
          </cell>
        </row>
        <row r="10734">
          <cell r="A10734">
            <v>5918</v>
          </cell>
          <cell r="B10734">
            <v>45086</v>
          </cell>
          <cell r="F10734">
            <v>825</v>
          </cell>
        </row>
        <row r="10735">
          <cell r="A10735">
            <v>5919</v>
          </cell>
          <cell r="B10735">
            <v>45086</v>
          </cell>
          <cell r="F10735">
            <v>825</v>
          </cell>
        </row>
        <row r="10736">
          <cell r="A10736">
            <v>5920</v>
          </cell>
          <cell r="B10736">
            <v>45086</v>
          </cell>
          <cell r="F10736">
            <v>825</v>
          </cell>
        </row>
        <row r="10737">
          <cell r="A10737">
            <v>5921</v>
          </cell>
          <cell r="B10737">
            <v>45086</v>
          </cell>
          <cell r="F10737">
            <v>825</v>
          </cell>
        </row>
        <row r="10738">
          <cell r="A10738">
            <v>5922</v>
          </cell>
          <cell r="B10738">
            <v>45086</v>
          </cell>
          <cell r="F10738">
            <v>825</v>
          </cell>
        </row>
        <row r="10739">
          <cell r="A10739">
            <v>5923</v>
          </cell>
          <cell r="B10739">
            <v>45086</v>
          </cell>
          <cell r="F10739">
            <v>825</v>
          </cell>
        </row>
        <row r="10740">
          <cell r="A10740">
            <v>5924</v>
          </cell>
          <cell r="B10740">
            <v>45086</v>
          </cell>
          <cell r="F10740">
            <v>825</v>
          </cell>
        </row>
        <row r="10741">
          <cell r="A10741">
            <v>5925</v>
          </cell>
          <cell r="B10741">
            <v>45086</v>
          </cell>
          <cell r="F10741">
            <v>825</v>
          </cell>
        </row>
        <row r="10742">
          <cell r="A10742">
            <v>5926</v>
          </cell>
          <cell r="B10742">
            <v>45086</v>
          </cell>
          <cell r="F10742">
            <v>825</v>
          </cell>
        </row>
        <row r="10743">
          <cell r="A10743">
            <v>5927</v>
          </cell>
          <cell r="B10743">
            <v>45086</v>
          </cell>
          <cell r="F10743">
            <v>825</v>
          </cell>
        </row>
        <row r="10744">
          <cell r="A10744">
            <v>5928</v>
          </cell>
          <cell r="B10744">
            <v>45086</v>
          </cell>
          <cell r="F10744">
            <v>825</v>
          </cell>
        </row>
        <row r="10745">
          <cell r="A10745">
            <v>5929</v>
          </cell>
          <cell r="B10745">
            <v>45086</v>
          </cell>
          <cell r="F10745">
            <v>825</v>
          </cell>
        </row>
        <row r="10746">
          <cell r="A10746">
            <v>5930</v>
          </cell>
          <cell r="B10746">
            <v>45086</v>
          </cell>
          <cell r="F10746">
            <v>825</v>
          </cell>
        </row>
        <row r="10747">
          <cell r="A10747">
            <v>5931</v>
          </cell>
          <cell r="B10747">
            <v>45086</v>
          </cell>
          <cell r="F10747">
            <v>825</v>
          </cell>
        </row>
        <row r="10748">
          <cell r="A10748">
            <v>5932</v>
          </cell>
          <cell r="B10748">
            <v>45086</v>
          </cell>
          <cell r="F10748">
            <v>825</v>
          </cell>
        </row>
        <row r="10749">
          <cell r="A10749">
            <v>5933</v>
          </cell>
          <cell r="B10749">
            <v>45086</v>
          </cell>
          <cell r="F10749">
            <v>825</v>
          </cell>
        </row>
        <row r="10750">
          <cell r="A10750">
            <v>5934</v>
          </cell>
          <cell r="B10750">
            <v>45086</v>
          </cell>
          <cell r="F10750">
            <v>825</v>
          </cell>
        </row>
        <row r="10751">
          <cell r="A10751">
            <v>5935</v>
          </cell>
          <cell r="B10751">
            <v>45086</v>
          </cell>
          <cell r="F10751">
            <v>825</v>
          </cell>
        </row>
        <row r="10752">
          <cell r="A10752">
            <v>5936</v>
          </cell>
          <cell r="B10752">
            <v>45086</v>
          </cell>
          <cell r="F10752">
            <v>825</v>
          </cell>
        </row>
        <row r="10753">
          <cell r="A10753">
            <v>5937</v>
          </cell>
          <cell r="B10753">
            <v>45086</v>
          </cell>
          <cell r="F10753">
            <v>825</v>
          </cell>
        </row>
        <row r="10754">
          <cell r="A10754">
            <v>5938</v>
          </cell>
          <cell r="B10754">
            <v>45086</v>
          </cell>
          <cell r="F10754">
            <v>825</v>
          </cell>
        </row>
        <row r="10755">
          <cell r="A10755">
            <v>5939</v>
          </cell>
          <cell r="B10755">
            <v>45086</v>
          </cell>
          <cell r="F10755">
            <v>825</v>
          </cell>
        </row>
        <row r="10756">
          <cell r="A10756">
            <v>5940</v>
          </cell>
          <cell r="B10756">
            <v>45086</v>
          </cell>
          <cell r="F10756">
            <v>825</v>
          </cell>
        </row>
        <row r="10757">
          <cell r="A10757">
            <v>5941</v>
          </cell>
          <cell r="B10757">
            <v>45086</v>
          </cell>
          <cell r="F10757">
            <v>825</v>
          </cell>
        </row>
        <row r="10758">
          <cell r="A10758">
            <v>5942</v>
          </cell>
          <cell r="B10758">
            <v>45086</v>
          </cell>
          <cell r="F10758">
            <v>825</v>
          </cell>
        </row>
        <row r="10759">
          <cell r="A10759">
            <v>5943</v>
          </cell>
          <cell r="B10759">
            <v>45086</v>
          </cell>
          <cell r="F10759">
            <v>825</v>
          </cell>
        </row>
        <row r="10760">
          <cell r="A10760">
            <v>5944</v>
          </cell>
          <cell r="B10760">
            <v>45086</v>
          </cell>
          <cell r="F10760">
            <v>825</v>
          </cell>
        </row>
        <row r="10761">
          <cell r="A10761">
            <v>5945</v>
          </cell>
          <cell r="B10761">
            <v>45086</v>
          </cell>
          <cell r="F10761">
            <v>825</v>
          </cell>
        </row>
        <row r="10762">
          <cell r="A10762">
            <v>5946</v>
          </cell>
          <cell r="B10762">
            <v>45086</v>
          </cell>
          <cell r="F10762">
            <v>825</v>
          </cell>
        </row>
        <row r="10763">
          <cell r="A10763">
            <v>5947</v>
          </cell>
          <cell r="B10763">
            <v>45086</v>
          </cell>
          <cell r="F10763">
            <v>825</v>
          </cell>
        </row>
        <row r="10764">
          <cell r="A10764">
            <v>5948</v>
          </cell>
          <cell r="B10764">
            <v>45086</v>
          </cell>
          <cell r="F10764">
            <v>825</v>
          </cell>
        </row>
        <row r="10765">
          <cell r="A10765">
            <v>5949</v>
          </cell>
          <cell r="B10765">
            <v>45086</v>
          </cell>
          <cell r="F10765">
            <v>825</v>
          </cell>
        </row>
        <row r="10766">
          <cell r="A10766">
            <v>5950</v>
          </cell>
          <cell r="B10766">
            <v>45086</v>
          </cell>
          <cell r="F10766">
            <v>825</v>
          </cell>
        </row>
        <row r="10767">
          <cell r="A10767">
            <v>5951</v>
          </cell>
          <cell r="B10767">
            <v>45086</v>
          </cell>
          <cell r="F10767">
            <v>825</v>
          </cell>
        </row>
        <row r="10768">
          <cell r="A10768">
            <v>5952</v>
          </cell>
          <cell r="B10768">
            <v>45086</v>
          </cell>
          <cell r="F10768">
            <v>825</v>
          </cell>
        </row>
        <row r="10769">
          <cell r="A10769">
            <v>5953</v>
          </cell>
          <cell r="B10769">
            <v>45086</v>
          </cell>
          <cell r="F10769">
            <v>825</v>
          </cell>
        </row>
        <row r="10770">
          <cell r="A10770">
            <v>5954</v>
          </cell>
          <cell r="B10770">
            <v>45086</v>
          </cell>
          <cell r="F10770">
            <v>825</v>
          </cell>
        </row>
        <row r="10771">
          <cell r="A10771">
            <v>5955</v>
          </cell>
          <cell r="B10771">
            <v>45086</v>
          </cell>
          <cell r="F10771">
            <v>825</v>
          </cell>
        </row>
        <row r="10772">
          <cell r="A10772">
            <v>5956</v>
          </cell>
          <cell r="B10772">
            <v>45086</v>
          </cell>
          <cell r="F10772">
            <v>825</v>
          </cell>
        </row>
        <row r="10773">
          <cell r="A10773">
            <v>5957</v>
          </cell>
          <cell r="B10773">
            <v>45086</v>
          </cell>
          <cell r="F10773">
            <v>825</v>
          </cell>
        </row>
        <row r="10774">
          <cell r="A10774">
            <v>5958</v>
          </cell>
          <cell r="B10774">
            <v>45086</v>
          </cell>
          <cell r="F10774">
            <v>825</v>
          </cell>
        </row>
        <row r="10775">
          <cell r="A10775">
            <v>5959</v>
          </cell>
          <cell r="B10775">
            <v>45086</v>
          </cell>
          <cell r="F10775">
            <v>825</v>
          </cell>
        </row>
        <row r="10776">
          <cell r="A10776">
            <v>5960</v>
          </cell>
          <cell r="B10776">
            <v>45086</v>
          </cell>
          <cell r="F10776">
            <v>825</v>
          </cell>
        </row>
        <row r="10777">
          <cell r="A10777">
            <v>5961</v>
          </cell>
          <cell r="B10777">
            <v>45086</v>
          </cell>
          <cell r="F10777">
            <v>825</v>
          </cell>
        </row>
        <row r="10778">
          <cell r="A10778">
            <v>5962</v>
          </cell>
          <cell r="B10778">
            <v>45086</v>
          </cell>
          <cell r="F10778">
            <v>825</v>
          </cell>
        </row>
        <row r="10779">
          <cell r="A10779">
            <v>5963</v>
          </cell>
          <cell r="B10779">
            <v>45086</v>
          </cell>
          <cell r="F10779">
            <v>825</v>
          </cell>
        </row>
        <row r="10780">
          <cell r="A10780">
            <v>5964</v>
          </cell>
          <cell r="B10780">
            <v>45086</v>
          </cell>
          <cell r="F10780">
            <v>825</v>
          </cell>
        </row>
        <row r="10781">
          <cell r="A10781">
            <v>5965</v>
          </cell>
          <cell r="B10781">
            <v>45086</v>
          </cell>
          <cell r="F10781">
            <v>825</v>
          </cell>
        </row>
        <row r="10782">
          <cell r="A10782">
            <v>5966</v>
          </cell>
          <cell r="B10782">
            <v>45086</v>
          </cell>
          <cell r="F10782">
            <v>825</v>
          </cell>
        </row>
        <row r="10783">
          <cell r="A10783">
            <v>5967</v>
          </cell>
          <cell r="B10783">
            <v>45086</v>
          </cell>
          <cell r="F10783">
            <v>825</v>
          </cell>
        </row>
        <row r="10784">
          <cell r="A10784">
            <v>5968</v>
          </cell>
          <cell r="B10784">
            <v>45086</v>
          </cell>
          <cell r="F10784">
            <v>825</v>
          </cell>
        </row>
        <row r="10785">
          <cell r="A10785">
            <v>5969</v>
          </cell>
          <cell r="B10785">
            <v>45086</v>
          </cell>
          <cell r="F10785">
            <v>825</v>
          </cell>
        </row>
        <row r="10786">
          <cell r="A10786">
            <v>5970</v>
          </cell>
          <cell r="B10786">
            <v>45086</v>
          </cell>
          <cell r="F10786">
            <v>825</v>
          </cell>
        </row>
        <row r="10787">
          <cell r="A10787">
            <v>5971</v>
          </cell>
          <cell r="B10787">
            <v>45086</v>
          </cell>
          <cell r="F10787">
            <v>825</v>
          </cell>
        </row>
        <row r="10788">
          <cell r="A10788">
            <v>5972</v>
          </cell>
          <cell r="B10788">
            <v>45086</v>
          </cell>
          <cell r="F10788">
            <v>825</v>
          </cell>
        </row>
        <row r="10789">
          <cell r="A10789">
            <v>5973</v>
          </cell>
          <cell r="B10789">
            <v>45086</v>
          </cell>
          <cell r="F10789">
            <v>825</v>
          </cell>
        </row>
        <row r="10790">
          <cell r="A10790">
            <v>5974</v>
          </cell>
          <cell r="B10790">
            <v>45086</v>
          </cell>
          <cell r="F10790">
            <v>825</v>
          </cell>
        </row>
        <row r="10791">
          <cell r="A10791">
            <v>5975</v>
          </cell>
          <cell r="B10791">
            <v>45086</v>
          </cell>
          <cell r="F10791">
            <v>825</v>
          </cell>
        </row>
        <row r="10792">
          <cell r="A10792">
            <v>5976</v>
          </cell>
          <cell r="B10792">
            <v>45086</v>
          </cell>
          <cell r="F10792">
            <v>825</v>
          </cell>
        </row>
        <row r="10793">
          <cell r="A10793">
            <v>5977</v>
          </cell>
          <cell r="B10793">
            <v>45086</v>
          </cell>
          <cell r="F10793">
            <v>825</v>
          </cell>
        </row>
        <row r="10794">
          <cell r="A10794">
            <v>5978</v>
          </cell>
          <cell r="B10794">
            <v>45086</v>
          </cell>
          <cell r="F10794">
            <v>825</v>
          </cell>
        </row>
        <row r="10795">
          <cell r="A10795">
            <v>5979</v>
          </cell>
          <cell r="B10795">
            <v>45086</v>
          </cell>
          <cell r="F10795">
            <v>825</v>
          </cell>
        </row>
        <row r="10796">
          <cell r="A10796">
            <v>5980</v>
          </cell>
          <cell r="B10796">
            <v>45086</v>
          </cell>
          <cell r="F10796">
            <v>825</v>
          </cell>
        </row>
        <row r="10797">
          <cell r="A10797">
            <v>5981</v>
          </cell>
          <cell r="B10797">
            <v>45086</v>
          </cell>
          <cell r="F10797">
            <v>825</v>
          </cell>
        </row>
        <row r="10798">
          <cell r="A10798">
            <v>5982</v>
          </cell>
          <cell r="B10798">
            <v>45086</v>
          </cell>
          <cell r="F10798">
            <v>825</v>
          </cell>
        </row>
        <row r="10799">
          <cell r="A10799">
            <v>5983</v>
          </cell>
          <cell r="B10799">
            <v>45086</v>
          </cell>
          <cell r="F10799">
            <v>825</v>
          </cell>
        </row>
        <row r="10800">
          <cell r="A10800">
            <v>5984</v>
          </cell>
          <cell r="B10800">
            <v>45086</v>
          </cell>
          <cell r="F10800">
            <v>825</v>
          </cell>
        </row>
        <row r="10801">
          <cell r="A10801">
            <v>5985</v>
          </cell>
          <cell r="B10801">
            <v>45086</v>
          </cell>
          <cell r="F10801">
            <v>825</v>
          </cell>
        </row>
        <row r="10802">
          <cell r="A10802">
            <v>5986</v>
          </cell>
          <cell r="B10802">
            <v>45086</v>
          </cell>
          <cell r="F10802">
            <v>825</v>
          </cell>
        </row>
        <row r="10803">
          <cell r="A10803">
            <v>5987</v>
          </cell>
          <cell r="B10803">
            <v>45086</v>
          </cell>
          <cell r="F10803">
            <v>825</v>
          </cell>
        </row>
        <row r="10804">
          <cell r="A10804">
            <v>5988</v>
          </cell>
          <cell r="B10804">
            <v>45086</v>
          </cell>
          <cell r="F10804">
            <v>825</v>
          </cell>
        </row>
        <row r="10805">
          <cell r="A10805">
            <v>5989</v>
          </cell>
          <cell r="B10805">
            <v>45086</v>
          </cell>
          <cell r="F10805">
            <v>825</v>
          </cell>
        </row>
        <row r="10806">
          <cell r="A10806">
            <v>5990</v>
          </cell>
          <cell r="B10806">
            <v>45086</v>
          </cell>
          <cell r="F10806">
            <v>825</v>
          </cell>
        </row>
        <row r="10807">
          <cell r="A10807">
            <v>5991</v>
          </cell>
          <cell r="B10807">
            <v>45086</v>
          </cell>
          <cell r="F10807">
            <v>825</v>
          </cell>
        </row>
        <row r="10808">
          <cell r="A10808">
            <v>5992</v>
          </cell>
          <cell r="B10808">
            <v>45086</v>
          </cell>
          <cell r="F10808">
            <v>825</v>
          </cell>
        </row>
        <row r="10809">
          <cell r="A10809">
            <v>5993</v>
          </cell>
          <cell r="B10809">
            <v>45086</v>
          </cell>
          <cell r="F10809">
            <v>825</v>
          </cell>
        </row>
        <row r="10810">
          <cell r="A10810">
            <v>5994</v>
          </cell>
          <cell r="B10810">
            <v>45086</v>
          </cell>
          <cell r="F10810">
            <v>825</v>
          </cell>
        </row>
        <row r="10811">
          <cell r="A10811">
            <v>5995</v>
          </cell>
          <cell r="B10811">
            <v>45086</v>
          </cell>
          <cell r="F10811">
            <v>825</v>
          </cell>
        </row>
        <row r="10812">
          <cell r="A10812">
            <v>5996</v>
          </cell>
          <cell r="B10812">
            <v>45086</v>
          </cell>
          <cell r="F10812">
            <v>825</v>
          </cell>
        </row>
        <row r="10813">
          <cell r="A10813">
            <v>5997</v>
          </cell>
          <cell r="B10813">
            <v>45086</v>
          </cell>
          <cell r="F10813">
            <v>825</v>
          </cell>
        </row>
        <row r="10814">
          <cell r="A10814">
            <v>5998</v>
          </cell>
          <cell r="B10814">
            <v>45086</v>
          </cell>
          <cell r="F10814">
            <v>825</v>
          </cell>
        </row>
        <row r="10815">
          <cell r="A10815">
            <v>5999</v>
          </cell>
          <cell r="B10815">
            <v>45086</v>
          </cell>
          <cell r="F10815">
            <v>825</v>
          </cell>
        </row>
        <row r="10816">
          <cell r="A10816">
            <v>6000</v>
          </cell>
          <cell r="B10816">
            <v>45086</v>
          </cell>
          <cell r="F10816">
            <v>825</v>
          </cell>
        </row>
        <row r="10817">
          <cell r="A10817">
            <v>6001</v>
          </cell>
          <cell r="B10817">
            <v>45086</v>
          </cell>
          <cell r="F10817">
            <v>825</v>
          </cell>
        </row>
        <row r="10818">
          <cell r="A10818">
            <v>6002</v>
          </cell>
          <cell r="B10818">
            <v>45086</v>
          </cell>
          <cell r="F10818">
            <v>825</v>
          </cell>
        </row>
        <row r="10819">
          <cell r="A10819">
            <v>6003</v>
          </cell>
          <cell r="B10819">
            <v>45086</v>
          </cell>
          <cell r="F10819">
            <v>825</v>
          </cell>
        </row>
        <row r="10820">
          <cell r="A10820">
            <v>6004</v>
          </cell>
          <cell r="B10820">
            <v>45086</v>
          </cell>
          <cell r="F10820">
            <v>825</v>
          </cell>
        </row>
        <row r="10821">
          <cell r="A10821">
            <v>6005</v>
          </cell>
          <cell r="B10821">
            <v>45086</v>
          </cell>
          <cell r="F10821">
            <v>825</v>
          </cell>
        </row>
        <row r="10822">
          <cell r="A10822">
            <v>6006</v>
          </cell>
          <cell r="B10822">
            <v>45086</v>
          </cell>
          <cell r="F10822">
            <v>825</v>
          </cell>
        </row>
        <row r="10823">
          <cell r="A10823">
            <v>6007</v>
          </cell>
          <cell r="B10823">
            <v>45086</v>
          </cell>
          <cell r="F10823">
            <v>825</v>
          </cell>
        </row>
        <row r="10824">
          <cell r="A10824">
            <v>6008</v>
          </cell>
          <cell r="B10824">
            <v>45086</v>
          </cell>
          <cell r="F10824">
            <v>825</v>
          </cell>
        </row>
        <row r="10825">
          <cell r="A10825">
            <v>6009</v>
          </cell>
          <cell r="B10825">
            <v>45086</v>
          </cell>
          <cell r="F10825">
            <v>825</v>
          </cell>
        </row>
        <row r="10826">
          <cell r="A10826">
            <v>6010</v>
          </cell>
          <cell r="B10826">
            <v>45086</v>
          </cell>
          <cell r="F10826">
            <v>825</v>
          </cell>
        </row>
        <row r="10827">
          <cell r="A10827">
            <v>6011</v>
          </cell>
          <cell r="B10827">
            <v>45086</v>
          </cell>
          <cell r="F10827">
            <v>825</v>
          </cell>
        </row>
        <row r="10828">
          <cell r="A10828">
            <v>6012</v>
          </cell>
          <cell r="B10828">
            <v>45086</v>
          </cell>
          <cell r="F10828">
            <v>825</v>
          </cell>
        </row>
        <row r="10829">
          <cell r="A10829">
            <v>6013</v>
          </cell>
          <cell r="B10829">
            <v>45086</v>
          </cell>
          <cell r="F10829">
            <v>825</v>
          </cell>
        </row>
        <row r="10830">
          <cell r="A10830">
            <v>6014</v>
          </cell>
          <cell r="B10830">
            <v>45086</v>
          </cell>
          <cell r="F10830">
            <v>825</v>
          </cell>
        </row>
        <row r="10831">
          <cell r="A10831">
            <v>6015</v>
          </cell>
          <cell r="B10831">
            <v>45086</v>
          </cell>
          <cell r="F10831">
            <v>825</v>
          </cell>
        </row>
        <row r="10832">
          <cell r="A10832">
            <v>6016</v>
          </cell>
          <cell r="B10832">
            <v>45086</v>
          </cell>
          <cell r="F10832">
            <v>825</v>
          </cell>
        </row>
        <row r="10833">
          <cell r="A10833">
            <v>6017</v>
          </cell>
          <cell r="B10833">
            <v>45086</v>
          </cell>
          <cell r="F10833">
            <v>825</v>
          </cell>
        </row>
        <row r="10834">
          <cell r="A10834">
            <v>6018</v>
          </cell>
          <cell r="B10834">
            <v>45086</v>
          </cell>
          <cell r="F10834">
            <v>825</v>
          </cell>
        </row>
        <row r="10835">
          <cell r="A10835">
            <v>6019</v>
          </cell>
          <cell r="B10835">
            <v>45086</v>
          </cell>
          <cell r="F10835">
            <v>825</v>
          </cell>
        </row>
        <row r="10836">
          <cell r="A10836">
            <v>6020</v>
          </cell>
          <cell r="B10836">
            <v>45086</v>
          </cell>
          <cell r="F10836">
            <v>825</v>
          </cell>
        </row>
        <row r="10837">
          <cell r="A10837">
            <v>6021</v>
          </cell>
          <cell r="B10837">
            <v>45086</v>
          </cell>
          <cell r="F10837">
            <v>825</v>
          </cell>
        </row>
        <row r="10838">
          <cell r="A10838">
            <v>6022</v>
          </cell>
          <cell r="B10838">
            <v>45086</v>
          </cell>
          <cell r="F10838">
            <v>825</v>
          </cell>
        </row>
        <row r="10839">
          <cell r="A10839">
            <v>6023</v>
          </cell>
          <cell r="B10839">
            <v>45086</v>
          </cell>
          <cell r="F10839">
            <v>825</v>
          </cell>
        </row>
        <row r="10840">
          <cell r="A10840">
            <v>6024</v>
          </cell>
          <cell r="B10840">
            <v>45086</v>
          </cell>
          <cell r="F10840">
            <v>825</v>
          </cell>
        </row>
        <row r="10841">
          <cell r="A10841">
            <v>6025</v>
          </cell>
          <cell r="B10841">
            <v>45086</v>
          </cell>
          <cell r="F10841">
            <v>825</v>
          </cell>
        </row>
        <row r="10842">
          <cell r="A10842">
            <v>6026</v>
          </cell>
          <cell r="B10842">
            <v>45086</v>
          </cell>
          <cell r="F10842">
            <v>825</v>
          </cell>
        </row>
        <row r="10843">
          <cell r="A10843">
            <v>6027</v>
          </cell>
          <cell r="B10843">
            <v>45086</v>
          </cell>
          <cell r="F10843">
            <v>825</v>
          </cell>
        </row>
        <row r="10844">
          <cell r="A10844">
            <v>6028</v>
          </cell>
          <cell r="B10844">
            <v>45086</v>
          </cell>
          <cell r="F10844">
            <v>825</v>
          </cell>
        </row>
        <row r="10845">
          <cell r="A10845">
            <v>6029</v>
          </cell>
          <cell r="B10845">
            <v>45086</v>
          </cell>
          <cell r="F10845">
            <v>825</v>
          </cell>
        </row>
        <row r="10846">
          <cell r="A10846">
            <v>6030</v>
          </cell>
          <cell r="B10846">
            <v>45086</v>
          </cell>
          <cell r="F10846">
            <v>825</v>
          </cell>
        </row>
        <row r="10847">
          <cell r="A10847">
            <v>6031</v>
          </cell>
          <cell r="B10847">
            <v>45086</v>
          </cell>
          <cell r="F10847">
            <v>825</v>
          </cell>
        </row>
        <row r="10848">
          <cell r="A10848">
            <v>6032</v>
          </cell>
          <cell r="B10848">
            <v>45086</v>
          </cell>
          <cell r="F10848">
            <v>825</v>
          </cell>
        </row>
        <row r="10849">
          <cell r="A10849">
            <v>6033</v>
          </cell>
          <cell r="B10849">
            <v>45086</v>
          </cell>
          <cell r="F10849">
            <v>825</v>
          </cell>
        </row>
        <row r="10850">
          <cell r="A10850">
            <v>6034</v>
          </cell>
          <cell r="B10850">
            <v>45086</v>
          </cell>
          <cell r="F10850">
            <v>825</v>
          </cell>
        </row>
        <row r="10851">
          <cell r="A10851">
            <v>6035</v>
          </cell>
          <cell r="B10851">
            <v>45086</v>
          </cell>
          <cell r="F10851">
            <v>825</v>
          </cell>
        </row>
        <row r="10852">
          <cell r="A10852">
            <v>6036</v>
          </cell>
          <cell r="B10852">
            <v>45086</v>
          </cell>
          <cell r="F10852">
            <v>825</v>
          </cell>
        </row>
        <row r="10853">
          <cell r="A10853">
            <v>6037</v>
          </cell>
          <cell r="B10853">
            <v>45086</v>
          </cell>
          <cell r="F10853">
            <v>825</v>
          </cell>
        </row>
        <row r="10854">
          <cell r="A10854">
            <v>6038</v>
          </cell>
          <cell r="B10854">
            <v>45086</v>
          </cell>
          <cell r="F10854">
            <v>825</v>
          </cell>
        </row>
        <row r="10855">
          <cell r="A10855">
            <v>6039</v>
          </cell>
          <cell r="B10855">
            <v>45086</v>
          </cell>
          <cell r="F10855">
            <v>825</v>
          </cell>
        </row>
        <row r="10856">
          <cell r="A10856">
            <v>6040</v>
          </cell>
          <cell r="B10856">
            <v>45086</v>
          </cell>
          <cell r="F10856">
            <v>825</v>
          </cell>
        </row>
        <row r="10857">
          <cell r="A10857">
            <v>6041</v>
          </cell>
          <cell r="B10857">
            <v>45086</v>
          </cell>
          <cell r="F10857">
            <v>825</v>
          </cell>
        </row>
        <row r="10858">
          <cell r="A10858">
            <v>6042</v>
          </cell>
          <cell r="B10858">
            <v>45086</v>
          </cell>
          <cell r="F10858">
            <v>825</v>
          </cell>
        </row>
        <row r="10859">
          <cell r="A10859">
            <v>6043</v>
          </cell>
          <cell r="B10859">
            <v>45086</v>
          </cell>
          <cell r="F10859">
            <v>825</v>
          </cell>
        </row>
        <row r="10860">
          <cell r="A10860">
            <v>6044</v>
          </cell>
          <cell r="B10860">
            <v>45086</v>
          </cell>
          <cell r="F10860">
            <v>825</v>
          </cell>
        </row>
        <row r="10861">
          <cell r="A10861">
            <v>6045</v>
          </cell>
          <cell r="B10861">
            <v>45086</v>
          </cell>
          <cell r="F10861">
            <v>825</v>
          </cell>
        </row>
        <row r="10862">
          <cell r="A10862">
            <v>6046</v>
          </cell>
          <cell r="B10862">
            <v>45086</v>
          </cell>
          <cell r="F10862">
            <v>825</v>
          </cell>
        </row>
        <row r="10863">
          <cell r="A10863">
            <v>6047</v>
          </cell>
          <cell r="B10863">
            <v>45086</v>
          </cell>
          <cell r="F10863">
            <v>825</v>
          </cell>
        </row>
        <row r="10864">
          <cell r="A10864">
            <v>6048</v>
          </cell>
          <cell r="B10864">
            <v>45086</v>
          </cell>
          <cell r="F10864">
            <v>825</v>
          </cell>
        </row>
        <row r="10865">
          <cell r="A10865">
            <v>6049</v>
          </cell>
          <cell r="B10865">
            <v>45086</v>
          </cell>
          <cell r="F10865">
            <v>825</v>
          </cell>
        </row>
        <row r="10866">
          <cell r="A10866">
            <v>6050</v>
          </cell>
          <cell r="B10866">
            <v>45086</v>
          </cell>
          <cell r="F10866">
            <v>825</v>
          </cell>
        </row>
        <row r="10867">
          <cell r="A10867">
            <v>6051</v>
          </cell>
          <cell r="B10867">
            <v>45086</v>
          </cell>
          <cell r="F10867">
            <v>825</v>
          </cell>
        </row>
        <row r="10868">
          <cell r="A10868">
            <v>6052</v>
          </cell>
          <cell r="B10868">
            <v>45086</v>
          </cell>
          <cell r="F10868">
            <v>825</v>
          </cell>
        </row>
        <row r="10869">
          <cell r="A10869">
            <v>6053</v>
          </cell>
          <cell r="B10869">
            <v>45086</v>
          </cell>
          <cell r="F10869">
            <v>825</v>
          </cell>
        </row>
        <row r="10870">
          <cell r="A10870">
            <v>6054</v>
          </cell>
          <cell r="B10870">
            <v>45086</v>
          </cell>
          <cell r="F10870">
            <v>825</v>
          </cell>
        </row>
        <row r="10871">
          <cell r="A10871">
            <v>6055</v>
          </cell>
          <cell r="B10871">
            <v>45086</v>
          </cell>
          <cell r="F10871">
            <v>825</v>
          </cell>
        </row>
        <row r="10872">
          <cell r="A10872">
            <v>6056</v>
          </cell>
          <cell r="B10872">
            <v>45086</v>
          </cell>
          <cell r="F10872">
            <v>825</v>
          </cell>
        </row>
        <row r="10873">
          <cell r="A10873">
            <v>6057</v>
          </cell>
          <cell r="B10873">
            <v>45086</v>
          </cell>
          <cell r="F10873">
            <v>825</v>
          </cell>
        </row>
        <row r="10874">
          <cell r="A10874">
            <v>6058</v>
          </cell>
          <cell r="B10874">
            <v>45086</v>
          </cell>
          <cell r="F10874">
            <v>825</v>
          </cell>
        </row>
        <row r="10875">
          <cell r="A10875">
            <v>6059</v>
          </cell>
          <cell r="B10875">
            <v>45086</v>
          </cell>
          <cell r="F10875">
            <v>825</v>
          </cell>
        </row>
        <row r="10876">
          <cell r="A10876">
            <v>6060</v>
          </cell>
          <cell r="B10876">
            <v>45086</v>
          </cell>
          <cell r="F10876">
            <v>825</v>
          </cell>
        </row>
        <row r="10877">
          <cell r="A10877">
            <v>6061</v>
          </cell>
          <cell r="B10877">
            <v>45086</v>
          </cell>
          <cell r="F10877">
            <v>825</v>
          </cell>
        </row>
        <row r="10878">
          <cell r="A10878">
            <v>6062</v>
          </cell>
          <cell r="B10878">
            <v>45086</v>
          </cell>
          <cell r="F10878">
            <v>825</v>
          </cell>
        </row>
        <row r="10879">
          <cell r="A10879">
            <v>6063</v>
          </cell>
          <cell r="B10879">
            <v>45086</v>
          </cell>
          <cell r="F10879">
            <v>825</v>
          </cell>
        </row>
        <row r="10880">
          <cell r="A10880">
            <v>6064</v>
          </cell>
          <cell r="B10880">
            <v>45086</v>
          </cell>
          <cell r="F10880">
            <v>825</v>
          </cell>
        </row>
        <row r="10881">
          <cell r="A10881">
            <v>6065</v>
          </cell>
          <cell r="B10881">
            <v>45086</v>
          </cell>
          <cell r="F10881">
            <v>825</v>
          </cell>
        </row>
        <row r="10882">
          <cell r="A10882">
            <v>6066</v>
          </cell>
          <cell r="B10882">
            <v>45086</v>
          </cell>
          <cell r="F10882">
            <v>825</v>
          </cell>
        </row>
        <row r="10883">
          <cell r="A10883">
            <v>6067</v>
          </cell>
          <cell r="B10883">
            <v>45086</v>
          </cell>
          <cell r="F10883">
            <v>825</v>
          </cell>
        </row>
        <row r="10884">
          <cell r="A10884">
            <v>6068</v>
          </cell>
          <cell r="B10884">
            <v>45086</v>
          </cell>
          <cell r="F10884">
            <v>825</v>
          </cell>
        </row>
        <row r="10885">
          <cell r="A10885">
            <v>6069</v>
          </cell>
          <cell r="B10885">
            <v>45086</v>
          </cell>
          <cell r="F10885">
            <v>825</v>
          </cell>
        </row>
        <row r="10886">
          <cell r="A10886">
            <v>6070</v>
          </cell>
          <cell r="B10886">
            <v>45086</v>
          </cell>
          <cell r="F10886">
            <v>825</v>
          </cell>
        </row>
        <row r="10887">
          <cell r="A10887">
            <v>6071</v>
          </cell>
          <cell r="B10887">
            <v>45086</v>
          </cell>
          <cell r="F10887">
            <v>825</v>
          </cell>
        </row>
        <row r="10888">
          <cell r="A10888">
            <v>6072</v>
          </cell>
          <cell r="B10888">
            <v>45086</v>
          </cell>
          <cell r="F10888">
            <v>825</v>
          </cell>
        </row>
        <row r="10889">
          <cell r="A10889">
            <v>6073</v>
          </cell>
          <cell r="B10889">
            <v>45086</v>
          </cell>
          <cell r="F10889">
            <v>825</v>
          </cell>
        </row>
        <row r="10890">
          <cell r="A10890">
            <v>6074</v>
          </cell>
          <cell r="B10890">
            <v>45086</v>
          </cell>
          <cell r="F10890">
            <v>825</v>
          </cell>
        </row>
        <row r="10891">
          <cell r="A10891">
            <v>15803</v>
          </cell>
          <cell r="B10891">
            <v>45266.704791666663</v>
          </cell>
          <cell r="F10891">
            <v>1201</v>
          </cell>
        </row>
        <row r="10892">
          <cell r="A10892">
            <v>1079</v>
          </cell>
          <cell r="B10892">
            <v>44979.604548611111</v>
          </cell>
          <cell r="F10892">
            <v>379</v>
          </cell>
        </row>
        <row r="10893">
          <cell r="A10893">
            <v>5889</v>
          </cell>
          <cell r="B10893">
            <v>45085.632928240739</v>
          </cell>
          <cell r="F10893">
            <v>845</v>
          </cell>
        </row>
        <row r="10894">
          <cell r="A10894">
            <v>93</v>
          </cell>
          <cell r="B10894">
            <v>44958.457928240743</v>
          </cell>
          <cell r="F10894">
            <v>191</v>
          </cell>
        </row>
        <row r="10895">
          <cell r="A10895">
            <v>95</v>
          </cell>
          <cell r="B10895">
            <v>44958.461446759262</v>
          </cell>
          <cell r="F10895">
            <v>186</v>
          </cell>
        </row>
        <row r="10896">
          <cell r="A10896">
            <v>97</v>
          </cell>
          <cell r="B10896">
            <v>44958.471064814818</v>
          </cell>
          <cell r="F10896">
            <v>124</v>
          </cell>
        </row>
        <row r="10897">
          <cell r="A10897">
            <v>98</v>
          </cell>
          <cell r="B10897">
            <v>44958.471076388887</v>
          </cell>
          <cell r="F10897">
            <v>187</v>
          </cell>
        </row>
        <row r="10898">
          <cell r="A10898">
            <v>100</v>
          </cell>
          <cell r="B10898">
            <v>44958.473865740743</v>
          </cell>
          <cell r="F10898">
            <v>188</v>
          </cell>
        </row>
        <row r="10899">
          <cell r="A10899">
            <v>101</v>
          </cell>
          <cell r="B10899">
            <v>44958.474942129629</v>
          </cell>
          <cell r="F10899">
            <v>189</v>
          </cell>
        </row>
        <row r="10900">
          <cell r="A10900">
            <v>105</v>
          </cell>
          <cell r="B10900">
            <v>44958.488194444442</v>
          </cell>
          <cell r="F10900">
            <v>218</v>
          </cell>
        </row>
        <row r="10901">
          <cell r="A10901">
            <v>108</v>
          </cell>
          <cell r="B10901">
            <v>44958.491666666669</v>
          </cell>
          <cell r="F10901">
            <v>193</v>
          </cell>
        </row>
        <row r="10902">
          <cell r="A10902">
            <v>110</v>
          </cell>
          <cell r="B10902">
            <v>44958.495509259257</v>
          </cell>
          <cell r="F10902">
            <v>194</v>
          </cell>
        </row>
        <row r="10903">
          <cell r="A10903">
            <v>114</v>
          </cell>
          <cell r="B10903">
            <v>44958.502743055556</v>
          </cell>
          <cell r="F10903">
            <v>190</v>
          </cell>
        </row>
        <row r="10904">
          <cell r="A10904">
            <v>115</v>
          </cell>
          <cell r="B10904">
            <v>44958.50439814815</v>
          </cell>
          <cell r="F10904">
            <v>118</v>
          </cell>
        </row>
        <row r="10905">
          <cell r="A10905">
            <v>116</v>
          </cell>
          <cell r="B10905">
            <v>44958.556087962963</v>
          </cell>
          <cell r="F10905">
            <v>119</v>
          </cell>
        </row>
        <row r="10906">
          <cell r="A10906">
            <v>117</v>
          </cell>
          <cell r="B10906">
            <v>44958.557615740741</v>
          </cell>
          <cell r="F10906">
            <v>195</v>
          </cell>
        </row>
        <row r="10907">
          <cell r="A10907">
            <v>118</v>
          </cell>
          <cell r="B10907">
            <v>44958.559490740743</v>
          </cell>
          <cell r="F10907">
            <v>219</v>
          </cell>
        </row>
        <row r="10908">
          <cell r="A10908">
            <v>119</v>
          </cell>
          <cell r="B10908">
            <v>44958.560717592591</v>
          </cell>
          <cell r="F10908">
            <v>196</v>
          </cell>
        </row>
        <row r="10909">
          <cell r="A10909">
            <v>120</v>
          </cell>
          <cell r="B10909">
            <v>44958.562881944446</v>
          </cell>
          <cell r="F10909">
            <v>123</v>
          </cell>
        </row>
        <row r="10910">
          <cell r="A10910">
            <v>121</v>
          </cell>
          <cell r="B10910">
            <v>44958.564722222225</v>
          </cell>
          <cell r="F10910">
            <v>220</v>
          </cell>
        </row>
        <row r="10911">
          <cell r="A10911">
            <v>122</v>
          </cell>
          <cell r="B10911">
            <v>44958.56622685185</v>
          </cell>
          <cell r="F10911">
            <v>221</v>
          </cell>
        </row>
        <row r="10912">
          <cell r="A10912">
            <v>123</v>
          </cell>
          <cell r="B10912">
            <v>44958.566932870373</v>
          </cell>
          <cell r="F10912">
            <v>197</v>
          </cell>
        </row>
        <row r="10913">
          <cell r="A10913">
            <v>124</v>
          </cell>
          <cell r="B10913">
            <v>44958.567175925928</v>
          </cell>
          <cell r="F10913">
            <v>125</v>
          </cell>
        </row>
        <row r="10914">
          <cell r="A10914">
            <v>125</v>
          </cell>
          <cell r="B10914">
            <v>44958.567349537036</v>
          </cell>
          <cell r="F10914">
            <v>226</v>
          </cell>
        </row>
        <row r="10915">
          <cell r="A10915">
            <v>126</v>
          </cell>
          <cell r="B10915">
            <v>44958.567476851851</v>
          </cell>
          <cell r="F10915">
            <v>205</v>
          </cell>
        </row>
        <row r="10916">
          <cell r="A10916">
            <v>127</v>
          </cell>
          <cell r="B10916">
            <v>44958.567546296297</v>
          </cell>
          <cell r="F10916">
            <v>126</v>
          </cell>
        </row>
        <row r="10917">
          <cell r="A10917">
            <v>128</v>
          </cell>
          <cell r="B10917">
            <v>44958.567627314813</v>
          </cell>
          <cell r="F10917">
            <v>228</v>
          </cell>
        </row>
        <row r="10918">
          <cell r="A10918">
            <v>129</v>
          </cell>
          <cell r="B10918">
            <v>44958.569305555553</v>
          </cell>
          <cell r="F10918">
            <v>127</v>
          </cell>
        </row>
        <row r="10919">
          <cell r="A10919">
            <v>130</v>
          </cell>
          <cell r="B10919">
            <v>44958.569386574076</v>
          </cell>
          <cell r="F10919">
            <v>225</v>
          </cell>
        </row>
        <row r="10920">
          <cell r="A10920">
            <v>131</v>
          </cell>
          <cell r="B10920">
            <v>44958.572152777779</v>
          </cell>
          <cell r="F10920">
            <v>128</v>
          </cell>
        </row>
        <row r="10921">
          <cell r="A10921">
            <v>132</v>
          </cell>
          <cell r="B10921">
            <v>44958.599490740744</v>
          </cell>
          <cell r="F10921">
            <v>229</v>
          </cell>
        </row>
        <row r="10922">
          <cell r="A10922">
            <v>133</v>
          </cell>
          <cell r="B10922">
            <v>44958.600289351853</v>
          </cell>
          <cell r="F10922">
            <v>129</v>
          </cell>
        </row>
        <row r="10923">
          <cell r="A10923">
            <v>134</v>
          </cell>
          <cell r="B10923">
            <v>44958.603310185186</v>
          </cell>
          <cell r="F10923">
            <v>206</v>
          </cell>
        </row>
        <row r="10924">
          <cell r="A10924">
            <v>135</v>
          </cell>
          <cell r="B10924">
            <v>44958.604479166665</v>
          </cell>
          <cell r="F10924">
            <v>230</v>
          </cell>
        </row>
        <row r="10925">
          <cell r="A10925">
            <v>136</v>
          </cell>
          <cell r="B10925">
            <v>44958.605740740742</v>
          </cell>
          <cell r="F10925">
            <v>130</v>
          </cell>
        </row>
        <row r="10926">
          <cell r="A10926">
            <v>137</v>
          </cell>
          <cell r="B10926">
            <v>44958.606736111113</v>
          </cell>
          <cell r="F10926">
            <v>131</v>
          </cell>
        </row>
        <row r="10927">
          <cell r="A10927">
            <v>138</v>
          </cell>
          <cell r="B10927">
            <v>44958.606909722221</v>
          </cell>
          <cell r="F10927">
            <v>207</v>
          </cell>
        </row>
        <row r="10928">
          <cell r="A10928">
            <v>139</v>
          </cell>
          <cell r="B10928">
            <v>44958.607141203705</v>
          </cell>
          <cell r="F10928">
            <v>231</v>
          </cell>
        </row>
        <row r="10929">
          <cell r="A10929">
            <v>140</v>
          </cell>
          <cell r="B10929">
            <v>44958.607245370367</v>
          </cell>
          <cell r="F10929">
            <v>202</v>
          </cell>
        </row>
        <row r="10930">
          <cell r="A10930">
            <v>141</v>
          </cell>
          <cell r="B10930">
            <v>44958.607407407406</v>
          </cell>
          <cell r="F10930">
            <v>132</v>
          </cell>
        </row>
        <row r="10931">
          <cell r="A10931">
            <v>142</v>
          </cell>
          <cell r="B10931">
            <v>44958.607534722221</v>
          </cell>
          <cell r="F10931">
            <v>209</v>
          </cell>
        </row>
        <row r="10932">
          <cell r="A10932">
            <v>143</v>
          </cell>
          <cell r="B10932">
            <v>44958.610069444447</v>
          </cell>
          <cell r="F10932">
            <v>232</v>
          </cell>
        </row>
        <row r="10933">
          <cell r="A10933">
            <v>144</v>
          </cell>
          <cell r="B10933">
            <v>44958.613495370373</v>
          </cell>
          <cell r="F10933">
            <v>134</v>
          </cell>
        </row>
        <row r="10934">
          <cell r="A10934">
            <v>145</v>
          </cell>
          <cell r="B10934">
            <v>44958.614814814813</v>
          </cell>
          <cell r="F10934">
            <v>233</v>
          </cell>
        </row>
        <row r="10935">
          <cell r="A10935">
            <v>146</v>
          </cell>
          <cell r="B10935">
            <v>44958.615856481483</v>
          </cell>
          <cell r="F10935">
            <v>210</v>
          </cell>
        </row>
        <row r="10936">
          <cell r="A10936">
            <v>147</v>
          </cell>
          <cell r="B10936">
            <v>44958.617094907408</v>
          </cell>
          <cell r="F10936">
            <v>203</v>
          </cell>
        </row>
        <row r="10937">
          <cell r="A10937">
            <v>148</v>
          </cell>
          <cell r="B10937">
            <v>44958.618738425925</v>
          </cell>
          <cell r="F10937">
            <v>135</v>
          </cell>
        </row>
        <row r="10938">
          <cell r="A10938">
            <v>149</v>
          </cell>
          <cell r="B10938">
            <v>44958.619930555556</v>
          </cell>
          <cell r="F10938">
            <v>234</v>
          </cell>
        </row>
        <row r="10939">
          <cell r="A10939">
            <v>150</v>
          </cell>
          <cell r="B10939">
            <v>44958.621435185189</v>
          </cell>
          <cell r="F10939">
            <v>211</v>
          </cell>
        </row>
        <row r="10940">
          <cell r="A10940">
            <v>151</v>
          </cell>
          <cell r="B10940">
            <v>44958.621493055558</v>
          </cell>
          <cell r="F10940">
            <v>239</v>
          </cell>
        </row>
        <row r="10941">
          <cell r="A10941">
            <v>152</v>
          </cell>
          <cell r="B10941">
            <v>44958.621562499997</v>
          </cell>
          <cell r="F10941">
            <v>240</v>
          </cell>
        </row>
        <row r="10942">
          <cell r="A10942">
            <v>153</v>
          </cell>
          <cell r="B10942">
            <v>44958.621631944443</v>
          </cell>
          <cell r="F10942">
            <v>242</v>
          </cell>
        </row>
        <row r="10943">
          <cell r="A10943">
            <v>154</v>
          </cell>
          <cell r="B10943">
            <v>44958.621712962966</v>
          </cell>
          <cell r="F10943">
            <v>136</v>
          </cell>
        </row>
        <row r="10944">
          <cell r="A10944">
            <v>155</v>
          </cell>
          <cell r="B10944">
            <v>44958.621793981481</v>
          </cell>
          <cell r="F10944">
            <v>243</v>
          </cell>
        </row>
        <row r="10945">
          <cell r="A10945">
            <v>156</v>
          </cell>
          <cell r="B10945">
            <v>44958.625208333331</v>
          </cell>
          <cell r="F10945">
            <v>204</v>
          </cell>
        </row>
        <row r="10946">
          <cell r="A10946">
            <v>157</v>
          </cell>
          <cell r="B10946">
            <v>44958.630567129629</v>
          </cell>
          <cell r="F10946">
            <v>244</v>
          </cell>
        </row>
        <row r="10947">
          <cell r="A10947">
            <v>158</v>
          </cell>
          <cell r="B10947">
            <v>44958.637557870374</v>
          </cell>
          <cell r="F10947">
            <v>236</v>
          </cell>
        </row>
        <row r="10948">
          <cell r="A10948">
            <v>159</v>
          </cell>
          <cell r="B10948">
            <v>44958.639166666668</v>
          </cell>
          <cell r="F10948">
            <v>245</v>
          </cell>
        </row>
        <row r="10949">
          <cell r="A10949">
            <v>160</v>
          </cell>
          <cell r="B10949">
            <v>44958.640300925923</v>
          </cell>
          <cell r="F10949">
            <v>137</v>
          </cell>
        </row>
        <row r="10950">
          <cell r="A10950">
            <v>161</v>
          </cell>
          <cell r="B10950">
            <v>44958.64166666667</v>
          </cell>
          <cell r="F10950">
            <v>237</v>
          </cell>
        </row>
        <row r="10951">
          <cell r="A10951">
            <v>162</v>
          </cell>
          <cell r="B10951">
            <v>44958.643541666665</v>
          </cell>
          <cell r="F10951">
            <v>138</v>
          </cell>
        </row>
        <row r="10952">
          <cell r="A10952">
            <v>163</v>
          </cell>
          <cell r="B10952">
            <v>44958.645185185182</v>
          </cell>
          <cell r="F10952">
            <v>246</v>
          </cell>
        </row>
        <row r="10953">
          <cell r="A10953">
            <v>164</v>
          </cell>
          <cell r="B10953">
            <v>44958.645358796297</v>
          </cell>
          <cell r="F10953">
            <v>241</v>
          </cell>
        </row>
        <row r="10954">
          <cell r="A10954">
            <v>165</v>
          </cell>
          <cell r="B10954">
            <v>44958.645439814813</v>
          </cell>
          <cell r="F10954">
            <v>139</v>
          </cell>
        </row>
        <row r="10955">
          <cell r="A10955">
            <v>166</v>
          </cell>
          <cell r="B10955">
            <v>44958.645497685182</v>
          </cell>
          <cell r="F10955">
            <v>266</v>
          </cell>
        </row>
        <row r="10956">
          <cell r="A10956">
            <v>167</v>
          </cell>
          <cell r="B10956">
            <v>44958.645567129628</v>
          </cell>
          <cell r="F10956">
            <v>247</v>
          </cell>
        </row>
        <row r="10957">
          <cell r="A10957">
            <v>168</v>
          </cell>
          <cell r="B10957">
            <v>44958.645624999997</v>
          </cell>
          <cell r="F10957">
            <v>140</v>
          </cell>
        </row>
        <row r="10958">
          <cell r="A10958">
            <v>169</v>
          </cell>
          <cell r="B10958">
            <v>44958.645694444444</v>
          </cell>
          <cell r="F10958">
            <v>141</v>
          </cell>
        </row>
        <row r="10959">
          <cell r="A10959">
            <v>170</v>
          </cell>
          <cell r="B10959">
            <v>44958.647650462961</v>
          </cell>
          <cell r="F10959">
            <v>248</v>
          </cell>
        </row>
        <row r="10960">
          <cell r="A10960">
            <v>171</v>
          </cell>
          <cell r="B10960">
            <v>44958.647800925923</v>
          </cell>
          <cell r="F10960">
            <v>142</v>
          </cell>
        </row>
        <row r="10961">
          <cell r="A10961">
            <v>172</v>
          </cell>
          <cell r="B10961">
            <v>44958.647893518515</v>
          </cell>
          <cell r="F10961">
            <v>267</v>
          </cell>
        </row>
        <row r="10962">
          <cell r="A10962">
            <v>173</v>
          </cell>
          <cell r="B10962">
            <v>44958.648182870369</v>
          </cell>
          <cell r="F10962">
            <v>249</v>
          </cell>
        </row>
        <row r="10963">
          <cell r="A10963">
            <v>174</v>
          </cell>
          <cell r="B10963">
            <v>44958.650208333333</v>
          </cell>
          <cell r="F10963">
            <v>143</v>
          </cell>
        </row>
        <row r="10964">
          <cell r="A10964">
            <v>175</v>
          </cell>
          <cell r="B10964">
            <v>44958.653032407405</v>
          </cell>
          <cell r="F10964">
            <v>250</v>
          </cell>
        </row>
        <row r="10965">
          <cell r="A10965">
            <v>176</v>
          </cell>
          <cell r="B10965">
            <v>44958.667349537034</v>
          </cell>
          <cell r="F10965">
            <v>268</v>
          </cell>
        </row>
        <row r="10966">
          <cell r="A10966">
            <v>177</v>
          </cell>
          <cell r="B10966">
            <v>44958.668854166666</v>
          </cell>
          <cell r="F10966">
            <v>145</v>
          </cell>
        </row>
        <row r="10967">
          <cell r="A10967">
            <v>178</v>
          </cell>
          <cell r="B10967">
            <v>44958.675439814811</v>
          </cell>
          <cell r="F10967">
            <v>251</v>
          </cell>
        </row>
        <row r="10968">
          <cell r="A10968">
            <v>179</v>
          </cell>
          <cell r="B10968">
            <v>44958.676608796297</v>
          </cell>
          <cell r="F10968">
            <v>269</v>
          </cell>
        </row>
        <row r="10969">
          <cell r="A10969">
            <v>180</v>
          </cell>
          <cell r="B10969">
            <v>44958.678587962961</v>
          </cell>
          <cell r="F10969">
            <v>252</v>
          </cell>
        </row>
        <row r="10970">
          <cell r="A10970">
            <v>181</v>
          </cell>
          <cell r="B10970">
            <v>44958.704722222225</v>
          </cell>
          <cell r="F10970">
            <v>253</v>
          </cell>
        </row>
        <row r="10971">
          <cell r="A10971">
            <v>182</v>
          </cell>
          <cell r="B10971">
            <v>44958.704861111109</v>
          </cell>
          <cell r="F10971">
            <v>254</v>
          </cell>
        </row>
        <row r="10972">
          <cell r="A10972">
            <v>183</v>
          </cell>
          <cell r="B10972">
            <v>44958.704965277779</v>
          </cell>
          <cell r="F10972">
            <v>270</v>
          </cell>
        </row>
        <row r="10973">
          <cell r="A10973">
            <v>184</v>
          </cell>
          <cell r="B10973">
            <v>44958.706435185188</v>
          </cell>
          <cell r="F10973">
            <v>271</v>
          </cell>
        </row>
        <row r="10974">
          <cell r="A10974">
            <v>185</v>
          </cell>
          <cell r="B10974">
            <v>44958.712152777778</v>
          </cell>
          <cell r="F10974">
            <v>272</v>
          </cell>
        </row>
        <row r="10975">
          <cell r="A10975">
            <v>186</v>
          </cell>
          <cell r="B10975">
            <v>44958.713460648149</v>
          </cell>
          <cell r="F10975">
            <v>255</v>
          </cell>
        </row>
        <row r="10976">
          <cell r="A10976">
            <v>187</v>
          </cell>
          <cell r="B10976">
            <v>44958.714780092596</v>
          </cell>
          <cell r="F10976">
            <v>273</v>
          </cell>
        </row>
        <row r="10977">
          <cell r="A10977">
            <v>188</v>
          </cell>
          <cell r="B10977">
            <v>44958.716215277775</v>
          </cell>
          <cell r="F10977">
            <v>256</v>
          </cell>
        </row>
        <row r="10978">
          <cell r="A10978">
            <v>189</v>
          </cell>
          <cell r="B10978">
            <v>44958.71738425926</v>
          </cell>
          <cell r="F10978">
            <v>146</v>
          </cell>
        </row>
        <row r="10979">
          <cell r="A10979">
            <v>190</v>
          </cell>
          <cell r="B10979">
            <v>44958.718854166669</v>
          </cell>
          <cell r="F10979">
            <v>257</v>
          </cell>
        </row>
        <row r="10980">
          <cell r="A10980">
            <v>191</v>
          </cell>
          <cell r="B10980">
            <v>44958.727766203701</v>
          </cell>
          <cell r="F10980">
            <v>147</v>
          </cell>
        </row>
        <row r="10981">
          <cell r="A10981">
            <v>192</v>
          </cell>
          <cell r="B10981">
            <v>44958.728946759256</v>
          </cell>
          <cell r="F10981">
            <v>274</v>
          </cell>
        </row>
        <row r="10982">
          <cell r="A10982">
            <v>194</v>
          </cell>
          <cell r="B10982">
            <v>44958</v>
          </cell>
          <cell r="F10982">
            <v>277</v>
          </cell>
        </row>
        <row r="10983">
          <cell r="A10983">
            <v>195</v>
          </cell>
          <cell r="B10983">
            <v>44958</v>
          </cell>
          <cell r="F10983">
            <v>258</v>
          </cell>
        </row>
        <row r="10984">
          <cell r="A10984">
            <v>196</v>
          </cell>
          <cell r="B10984">
            <v>44958</v>
          </cell>
          <cell r="F10984">
            <v>148</v>
          </cell>
        </row>
        <row r="10985">
          <cell r="A10985">
            <v>197</v>
          </cell>
          <cell r="B10985">
            <v>44958</v>
          </cell>
          <cell r="F10985">
            <v>149</v>
          </cell>
        </row>
        <row r="10986">
          <cell r="A10986">
            <v>198</v>
          </cell>
          <cell r="B10986">
            <v>44958</v>
          </cell>
          <cell r="F10986">
            <v>275</v>
          </cell>
        </row>
        <row r="10987">
          <cell r="A10987">
            <v>199</v>
          </cell>
          <cell r="B10987">
            <v>44958</v>
          </cell>
          <cell r="F10987">
            <v>259</v>
          </cell>
        </row>
        <row r="10988">
          <cell r="A10988">
            <v>200</v>
          </cell>
          <cell r="B10988">
            <v>44958</v>
          </cell>
          <cell r="F10988">
            <v>150</v>
          </cell>
        </row>
        <row r="10989">
          <cell r="A10989">
            <v>201</v>
          </cell>
          <cell r="B10989">
            <v>44958</v>
          </cell>
          <cell r="F10989">
            <v>276</v>
          </cell>
        </row>
        <row r="10990">
          <cell r="A10990">
            <v>202</v>
          </cell>
          <cell r="B10990">
            <v>44958</v>
          </cell>
          <cell r="F10990">
            <v>151</v>
          </cell>
        </row>
        <row r="10991">
          <cell r="A10991">
            <v>203</v>
          </cell>
          <cell r="B10991">
            <v>44958</v>
          </cell>
          <cell r="F10991">
            <v>222</v>
          </cell>
        </row>
        <row r="10992">
          <cell r="A10992">
            <v>204</v>
          </cell>
          <cell r="B10992">
            <v>44958</v>
          </cell>
          <cell r="F10992">
            <v>152</v>
          </cell>
        </row>
        <row r="10993">
          <cell r="A10993">
            <v>205</v>
          </cell>
          <cell r="B10993">
            <v>44958</v>
          </cell>
          <cell r="F10993">
            <v>278</v>
          </cell>
        </row>
        <row r="10994">
          <cell r="A10994">
            <v>206</v>
          </cell>
          <cell r="B10994">
            <v>44958</v>
          </cell>
          <cell r="F10994">
            <v>260</v>
          </cell>
        </row>
        <row r="10995">
          <cell r="A10995">
            <v>207</v>
          </cell>
          <cell r="B10995">
            <v>44958</v>
          </cell>
          <cell r="F10995">
            <v>223</v>
          </cell>
        </row>
        <row r="10996">
          <cell r="A10996">
            <v>208</v>
          </cell>
          <cell r="B10996">
            <v>44958</v>
          </cell>
          <cell r="F10996">
            <v>279</v>
          </cell>
        </row>
        <row r="10997">
          <cell r="A10997">
            <v>209</v>
          </cell>
          <cell r="B10997">
            <v>44958</v>
          </cell>
          <cell r="F10997">
            <v>280</v>
          </cell>
        </row>
        <row r="10998">
          <cell r="A10998">
            <v>210</v>
          </cell>
          <cell r="B10998">
            <v>44958</v>
          </cell>
          <cell r="F10998">
            <v>153</v>
          </cell>
        </row>
        <row r="10999">
          <cell r="A10999">
            <v>211</v>
          </cell>
          <cell r="B10999">
            <v>44958</v>
          </cell>
          <cell r="F10999">
            <v>154</v>
          </cell>
        </row>
        <row r="11000">
          <cell r="A11000">
            <v>212</v>
          </cell>
          <cell r="B11000">
            <v>44958</v>
          </cell>
          <cell r="F11000">
            <v>178</v>
          </cell>
        </row>
        <row r="11001">
          <cell r="A11001">
            <v>213</v>
          </cell>
          <cell r="B11001">
            <v>44958</v>
          </cell>
          <cell r="F11001">
            <v>179</v>
          </cell>
        </row>
        <row r="11002">
          <cell r="A11002">
            <v>214</v>
          </cell>
          <cell r="B11002">
            <v>44958</v>
          </cell>
          <cell r="F11002">
            <v>155</v>
          </cell>
        </row>
        <row r="11003">
          <cell r="A11003">
            <v>215</v>
          </cell>
          <cell r="B11003">
            <v>44958</v>
          </cell>
          <cell r="F11003">
            <v>180</v>
          </cell>
        </row>
        <row r="11004">
          <cell r="A11004">
            <v>216</v>
          </cell>
          <cell r="B11004">
            <v>44958</v>
          </cell>
          <cell r="F11004">
            <v>156</v>
          </cell>
        </row>
        <row r="11005">
          <cell r="A11005">
            <v>217</v>
          </cell>
          <cell r="B11005">
            <v>44958</v>
          </cell>
          <cell r="F11005">
            <v>157</v>
          </cell>
        </row>
        <row r="11006">
          <cell r="A11006">
            <v>218</v>
          </cell>
          <cell r="B11006">
            <v>44958</v>
          </cell>
          <cell r="F11006">
            <v>181</v>
          </cell>
        </row>
        <row r="11007">
          <cell r="A11007">
            <v>219</v>
          </cell>
          <cell r="B11007">
            <v>44958</v>
          </cell>
          <cell r="F11007">
            <v>159</v>
          </cell>
        </row>
        <row r="11008">
          <cell r="A11008">
            <v>220</v>
          </cell>
          <cell r="B11008">
            <v>44958</v>
          </cell>
          <cell r="F11008">
            <v>177</v>
          </cell>
        </row>
        <row r="11009">
          <cell r="A11009">
            <v>221</v>
          </cell>
          <cell r="B11009">
            <v>44958</v>
          </cell>
          <cell r="F11009">
            <v>182</v>
          </cell>
        </row>
        <row r="11010">
          <cell r="A11010">
            <v>222</v>
          </cell>
          <cell r="B11010">
            <v>44958</v>
          </cell>
          <cell r="F11010">
            <v>160</v>
          </cell>
        </row>
        <row r="11011">
          <cell r="A11011">
            <v>223</v>
          </cell>
          <cell r="B11011">
            <v>44958</v>
          </cell>
          <cell r="F11011">
            <v>183</v>
          </cell>
        </row>
        <row r="11012">
          <cell r="A11012">
            <v>224</v>
          </cell>
          <cell r="B11012">
            <v>44958</v>
          </cell>
          <cell r="F11012">
            <v>161</v>
          </cell>
        </row>
        <row r="11013">
          <cell r="A11013">
            <v>225</v>
          </cell>
          <cell r="B11013">
            <v>44958</v>
          </cell>
          <cell r="F11013">
            <v>162</v>
          </cell>
        </row>
        <row r="11014">
          <cell r="A11014">
            <v>226</v>
          </cell>
          <cell r="B11014">
            <v>44958</v>
          </cell>
          <cell r="F11014">
            <v>212</v>
          </cell>
        </row>
        <row r="11015">
          <cell r="A11015">
            <v>227</v>
          </cell>
          <cell r="B11015">
            <v>44958</v>
          </cell>
          <cell r="F11015">
            <v>184</v>
          </cell>
        </row>
        <row r="11016">
          <cell r="A11016">
            <v>228</v>
          </cell>
          <cell r="B11016">
            <v>44958</v>
          </cell>
          <cell r="F11016">
            <v>163</v>
          </cell>
        </row>
        <row r="11017">
          <cell r="A11017">
            <v>229</v>
          </cell>
          <cell r="B11017">
            <v>44958</v>
          </cell>
          <cell r="F11017">
            <v>213</v>
          </cell>
        </row>
        <row r="11018">
          <cell r="A11018">
            <v>230</v>
          </cell>
          <cell r="B11018">
            <v>44958</v>
          </cell>
          <cell r="F11018">
            <v>224</v>
          </cell>
        </row>
        <row r="11019">
          <cell r="A11019">
            <v>231</v>
          </cell>
          <cell r="B11019">
            <v>44958</v>
          </cell>
          <cell r="F11019">
            <v>214</v>
          </cell>
        </row>
        <row r="11020">
          <cell r="A11020">
            <v>232</v>
          </cell>
          <cell r="B11020">
            <v>44958</v>
          </cell>
          <cell r="F11020">
            <v>185</v>
          </cell>
        </row>
        <row r="11021">
          <cell r="A11021">
            <v>233</v>
          </cell>
          <cell r="B11021">
            <v>44958</v>
          </cell>
          <cell r="F11021">
            <v>215</v>
          </cell>
        </row>
        <row r="11022">
          <cell r="A11022">
            <v>234</v>
          </cell>
          <cell r="B11022">
            <v>44958</v>
          </cell>
          <cell r="F11022">
            <v>165</v>
          </cell>
        </row>
        <row r="11023">
          <cell r="A11023">
            <v>235</v>
          </cell>
          <cell r="B11023">
            <v>44958</v>
          </cell>
          <cell r="F11023">
            <v>166</v>
          </cell>
        </row>
        <row r="11024">
          <cell r="A11024">
            <v>236</v>
          </cell>
          <cell r="B11024">
            <v>44958</v>
          </cell>
          <cell r="F11024">
            <v>167</v>
          </cell>
        </row>
        <row r="11025">
          <cell r="A11025">
            <v>237</v>
          </cell>
          <cell r="B11025">
            <v>44958</v>
          </cell>
          <cell r="F11025">
            <v>168</v>
          </cell>
        </row>
        <row r="11026">
          <cell r="A11026">
            <v>238</v>
          </cell>
          <cell r="B11026">
            <v>44958</v>
          </cell>
          <cell r="F11026">
            <v>217</v>
          </cell>
        </row>
        <row r="11027">
          <cell r="A11027">
            <v>239</v>
          </cell>
          <cell r="B11027">
            <v>44958</v>
          </cell>
          <cell r="F11027">
            <v>170</v>
          </cell>
        </row>
        <row r="11028">
          <cell r="A11028">
            <v>240</v>
          </cell>
          <cell r="B11028">
            <v>44958</v>
          </cell>
          <cell r="F11028">
            <v>172</v>
          </cell>
        </row>
        <row r="11029">
          <cell r="A11029">
            <v>241</v>
          </cell>
          <cell r="B11029">
            <v>44958</v>
          </cell>
          <cell r="F11029">
            <v>133</v>
          </cell>
        </row>
        <row r="11030">
          <cell r="A11030">
            <v>242</v>
          </cell>
          <cell r="B11030">
            <v>44958</v>
          </cell>
          <cell r="F11030">
            <v>173</v>
          </cell>
        </row>
        <row r="11031">
          <cell r="A11031">
            <v>243</v>
          </cell>
          <cell r="B11031">
            <v>44958</v>
          </cell>
          <cell r="F11031">
            <v>169</v>
          </cell>
        </row>
        <row r="11032">
          <cell r="A11032">
            <v>244</v>
          </cell>
          <cell r="B11032">
            <v>44958</v>
          </cell>
          <cell r="F11032">
            <v>216</v>
          </cell>
        </row>
        <row r="11033">
          <cell r="A11033">
            <v>245</v>
          </cell>
          <cell r="B11033">
            <v>44958</v>
          </cell>
          <cell r="F11033">
            <v>171</v>
          </cell>
        </row>
        <row r="11034">
          <cell r="A11034">
            <v>246</v>
          </cell>
          <cell r="B11034">
            <v>44958</v>
          </cell>
          <cell r="F11034">
            <v>175</v>
          </cell>
        </row>
        <row r="11035">
          <cell r="A11035">
            <v>247</v>
          </cell>
          <cell r="B11035">
            <v>44958</v>
          </cell>
          <cell r="F11035">
            <v>158</v>
          </cell>
        </row>
        <row r="11036">
          <cell r="A11036">
            <v>248</v>
          </cell>
          <cell r="B11036">
            <v>44958</v>
          </cell>
          <cell r="F11036">
            <v>144</v>
          </cell>
        </row>
        <row r="11037">
          <cell r="A11037">
            <v>250</v>
          </cell>
          <cell r="B11037">
            <v>44958</v>
          </cell>
          <cell r="F11037">
            <v>201</v>
          </cell>
        </row>
        <row r="11038">
          <cell r="A11038">
            <v>251</v>
          </cell>
          <cell r="B11038">
            <v>44958</v>
          </cell>
          <cell r="F11038">
            <v>164</v>
          </cell>
        </row>
        <row r="11039">
          <cell r="A11039">
            <v>252</v>
          </cell>
          <cell r="B11039">
            <v>44958</v>
          </cell>
          <cell r="F11039">
            <v>176</v>
          </cell>
        </row>
        <row r="11040">
          <cell r="A11040">
            <v>253</v>
          </cell>
          <cell r="B11040">
            <v>44958</v>
          </cell>
          <cell r="F11040">
            <v>198</v>
          </cell>
        </row>
        <row r="11041">
          <cell r="A11041">
            <v>254</v>
          </cell>
          <cell r="B11041">
            <v>44958</v>
          </cell>
          <cell r="F11041">
            <v>261</v>
          </cell>
        </row>
        <row r="11042">
          <cell r="A11042">
            <v>255</v>
          </cell>
          <cell r="B11042">
            <v>44958</v>
          </cell>
          <cell r="F11042">
            <v>265</v>
          </cell>
        </row>
        <row r="11043">
          <cell r="A11043">
            <v>256</v>
          </cell>
          <cell r="B11043">
            <v>44958</v>
          </cell>
          <cell r="F11043">
            <v>263</v>
          </cell>
        </row>
        <row r="11044">
          <cell r="A11044">
            <v>257</v>
          </cell>
          <cell r="B11044">
            <v>44958</v>
          </cell>
          <cell r="F11044">
            <v>264</v>
          </cell>
        </row>
        <row r="11045">
          <cell r="A11045">
            <v>309</v>
          </cell>
          <cell r="B11045">
            <v>44963.585312499999</v>
          </cell>
          <cell r="F11045">
            <v>235</v>
          </cell>
        </row>
        <row r="11046">
          <cell r="A11046">
            <v>1047</v>
          </cell>
          <cell r="B11046">
            <v>44973.686249999999</v>
          </cell>
          <cell r="F11046">
            <v>360</v>
          </cell>
        </row>
        <row r="11047">
          <cell r="A11047">
            <v>1048</v>
          </cell>
          <cell r="B11047">
            <v>44973.686296296299</v>
          </cell>
          <cell r="F11047">
            <v>366</v>
          </cell>
        </row>
        <row r="11048">
          <cell r="A11048">
            <v>1049</v>
          </cell>
          <cell r="B11048">
            <v>44973.686342592591</v>
          </cell>
          <cell r="F11048">
            <v>365</v>
          </cell>
        </row>
        <row r="11049">
          <cell r="A11049">
            <v>1050</v>
          </cell>
          <cell r="B11049">
            <v>44973.686388888891</v>
          </cell>
          <cell r="F11049">
            <v>364</v>
          </cell>
        </row>
        <row r="11050">
          <cell r="A11050">
            <v>1051</v>
          </cell>
          <cell r="B11050">
            <v>44973.68644675926</v>
          </cell>
          <cell r="F11050">
            <v>359</v>
          </cell>
        </row>
        <row r="11051">
          <cell r="A11051">
            <v>1052</v>
          </cell>
          <cell r="B11051">
            <v>44973.68891203704</v>
          </cell>
          <cell r="F11051">
            <v>363</v>
          </cell>
        </row>
        <row r="11052">
          <cell r="A11052">
            <v>1053</v>
          </cell>
          <cell r="B11052">
            <v>44973.688958333332</v>
          </cell>
          <cell r="F11052">
            <v>227</v>
          </cell>
        </row>
        <row r="11053">
          <cell r="A11053">
            <v>1054</v>
          </cell>
          <cell r="B11053">
            <v>44973.689004629632</v>
          </cell>
          <cell r="F11053">
            <v>120</v>
          </cell>
        </row>
        <row r="11054">
          <cell r="A11054">
            <v>1055</v>
          </cell>
          <cell r="B11054">
            <v>44973.689039351855</v>
          </cell>
          <cell r="F11054">
            <v>122</v>
          </cell>
        </row>
        <row r="11055">
          <cell r="A11055">
            <v>1058</v>
          </cell>
          <cell r="B11055">
            <v>44973.693194444444</v>
          </cell>
          <cell r="F11055">
            <v>357</v>
          </cell>
        </row>
        <row r="11056">
          <cell r="A11056">
            <v>1059</v>
          </cell>
          <cell r="B11056">
            <v>44973.69321759259</v>
          </cell>
          <cell r="F11056">
            <v>358</v>
          </cell>
        </row>
        <row r="11057">
          <cell r="A11057">
            <v>1060</v>
          </cell>
          <cell r="B11057">
            <v>44973.693252314813</v>
          </cell>
          <cell r="F11057">
            <v>192</v>
          </cell>
        </row>
        <row r="11058">
          <cell r="A11058">
            <v>1061</v>
          </cell>
          <cell r="B11058">
            <v>44973.693287037036</v>
          </cell>
          <cell r="F11058">
            <v>362</v>
          </cell>
        </row>
        <row r="11059">
          <cell r="A11059">
            <v>1062</v>
          </cell>
          <cell r="B11059">
            <v>44973.69332175926</v>
          </cell>
          <cell r="F11059">
            <v>208</v>
          </cell>
        </row>
        <row r="11060">
          <cell r="A11060">
            <v>1064</v>
          </cell>
          <cell r="B11060">
            <v>44973.710486111115</v>
          </cell>
          <cell r="F11060">
            <v>121</v>
          </cell>
        </row>
        <row r="11061">
          <cell r="A11061">
            <v>2242</v>
          </cell>
          <cell r="B11061">
            <v>45026.715729166666</v>
          </cell>
          <cell r="F11061">
            <v>501</v>
          </cell>
        </row>
        <row r="11062">
          <cell r="A11062">
            <v>2243</v>
          </cell>
          <cell r="B11062">
            <v>45026.715752314813</v>
          </cell>
          <cell r="F11062">
            <v>498</v>
          </cell>
        </row>
        <row r="11063">
          <cell r="A11063">
            <v>3598</v>
          </cell>
          <cell r="B11063">
            <v>45043.471724537034</v>
          </cell>
          <cell r="F11063">
            <v>611</v>
          </cell>
        </row>
        <row r="11064">
          <cell r="A11064">
            <v>6256</v>
          </cell>
          <cell r="B11064">
            <v>45092.698854166665</v>
          </cell>
          <cell r="F11064">
            <v>860</v>
          </cell>
        </row>
        <row r="11065">
          <cell r="A11065">
            <v>6257</v>
          </cell>
          <cell r="B11065">
            <v>45092.69940972222</v>
          </cell>
          <cell r="F11065">
            <v>862</v>
          </cell>
        </row>
        <row r="11066">
          <cell r="A11066">
            <v>6259</v>
          </cell>
          <cell r="B11066">
            <v>45093.335069444445</v>
          </cell>
          <cell r="F11066">
            <v>839</v>
          </cell>
        </row>
        <row r="11067">
          <cell r="A11067">
            <v>6418</v>
          </cell>
          <cell r="B11067">
            <v>45099</v>
          </cell>
          <cell r="F11067">
            <v>891</v>
          </cell>
        </row>
        <row r="11068">
          <cell r="A11068">
            <v>6419</v>
          </cell>
          <cell r="B11068">
            <v>45099</v>
          </cell>
          <cell r="F11068">
            <v>891</v>
          </cell>
        </row>
        <row r="11069">
          <cell r="A11069">
            <v>6420</v>
          </cell>
          <cell r="B11069">
            <v>45099</v>
          </cell>
          <cell r="F11069">
            <v>891</v>
          </cell>
        </row>
        <row r="11070">
          <cell r="A11070">
            <v>6421</v>
          </cell>
          <cell r="B11070">
            <v>45099</v>
          </cell>
          <cell r="F11070">
            <v>891</v>
          </cell>
        </row>
        <row r="11071">
          <cell r="A11071">
            <v>6422</v>
          </cell>
          <cell r="B11071">
            <v>45099</v>
          </cell>
          <cell r="F11071">
            <v>891</v>
          </cell>
        </row>
        <row r="11072">
          <cell r="A11072">
            <v>6423</v>
          </cell>
          <cell r="B11072">
            <v>45099</v>
          </cell>
          <cell r="F11072">
            <v>891</v>
          </cell>
        </row>
        <row r="11073">
          <cell r="A11073">
            <v>6424</v>
          </cell>
          <cell r="B11073">
            <v>45099</v>
          </cell>
          <cell r="F11073">
            <v>891</v>
          </cell>
        </row>
        <row r="11074">
          <cell r="A11074">
            <v>6425</v>
          </cell>
          <cell r="B11074">
            <v>45099</v>
          </cell>
          <cell r="F11074">
            <v>891</v>
          </cell>
        </row>
        <row r="11075">
          <cell r="A11075">
            <v>6426</v>
          </cell>
          <cell r="B11075">
            <v>45099</v>
          </cell>
          <cell r="F11075">
            <v>891</v>
          </cell>
        </row>
        <row r="11076">
          <cell r="A11076">
            <v>6427</v>
          </cell>
          <cell r="B11076">
            <v>45099</v>
          </cell>
          <cell r="F11076">
            <v>891</v>
          </cell>
        </row>
        <row r="11077">
          <cell r="A11077">
            <v>6428</v>
          </cell>
          <cell r="B11077">
            <v>45099</v>
          </cell>
          <cell r="F11077">
            <v>891</v>
          </cell>
        </row>
        <row r="11078">
          <cell r="A11078">
            <v>6429</v>
          </cell>
          <cell r="B11078">
            <v>45099</v>
          </cell>
          <cell r="F11078">
            <v>891</v>
          </cell>
        </row>
        <row r="11079">
          <cell r="A11079">
            <v>6430</v>
          </cell>
          <cell r="B11079">
            <v>45099</v>
          </cell>
          <cell r="F11079">
            <v>891</v>
          </cell>
        </row>
        <row r="11080">
          <cell r="A11080">
            <v>6431</v>
          </cell>
          <cell r="B11080">
            <v>45099</v>
          </cell>
          <cell r="F11080">
            <v>891</v>
          </cell>
        </row>
        <row r="11081">
          <cell r="A11081">
            <v>6432</v>
          </cell>
          <cell r="B11081">
            <v>45099</v>
          </cell>
          <cell r="F11081">
            <v>891</v>
          </cell>
        </row>
        <row r="11082">
          <cell r="A11082">
            <v>6433</v>
          </cell>
          <cell r="B11082">
            <v>45099</v>
          </cell>
          <cell r="F11082">
            <v>891</v>
          </cell>
        </row>
        <row r="11083">
          <cell r="A11083">
            <v>6434</v>
          </cell>
          <cell r="B11083">
            <v>45099</v>
          </cell>
          <cell r="F11083">
            <v>891</v>
          </cell>
        </row>
        <row r="11084">
          <cell r="A11084">
            <v>6435</v>
          </cell>
          <cell r="B11084">
            <v>45099</v>
          </cell>
          <cell r="F11084">
            <v>891</v>
          </cell>
        </row>
        <row r="11085">
          <cell r="A11085">
            <v>6436</v>
          </cell>
          <cell r="B11085">
            <v>45099</v>
          </cell>
          <cell r="F11085">
            <v>891</v>
          </cell>
        </row>
        <row r="11086">
          <cell r="A11086">
            <v>6437</v>
          </cell>
          <cell r="B11086">
            <v>45099</v>
          </cell>
          <cell r="F11086">
            <v>891</v>
          </cell>
        </row>
        <row r="11087">
          <cell r="A11087">
            <v>6438</v>
          </cell>
          <cell r="B11087">
            <v>45099</v>
          </cell>
          <cell r="F11087">
            <v>891</v>
          </cell>
        </row>
        <row r="11088">
          <cell r="A11088">
            <v>6439</v>
          </cell>
          <cell r="B11088">
            <v>45099</v>
          </cell>
          <cell r="F11088">
            <v>891</v>
          </cell>
        </row>
        <row r="11089">
          <cell r="A11089">
            <v>6440</v>
          </cell>
          <cell r="B11089">
            <v>45099</v>
          </cell>
          <cell r="F11089">
            <v>891</v>
          </cell>
        </row>
        <row r="11090">
          <cell r="A11090">
            <v>6441</v>
          </cell>
          <cell r="B11090">
            <v>45099</v>
          </cell>
          <cell r="F11090">
            <v>891</v>
          </cell>
        </row>
        <row r="11091">
          <cell r="A11091">
            <v>6442</v>
          </cell>
          <cell r="B11091">
            <v>45099</v>
          </cell>
          <cell r="F11091">
            <v>891</v>
          </cell>
        </row>
        <row r="11092">
          <cell r="A11092">
            <v>6443</v>
          </cell>
          <cell r="B11092">
            <v>45099</v>
          </cell>
          <cell r="F11092">
            <v>891</v>
          </cell>
        </row>
        <row r="11093">
          <cell r="A11093">
            <v>6444</v>
          </cell>
          <cell r="B11093">
            <v>45099</v>
          </cell>
          <cell r="F11093">
            <v>891</v>
          </cell>
        </row>
        <row r="11094">
          <cell r="A11094">
            <v>6445</v>
          </cell>
          <cell r="B11094">
            <v>45099</v>
          </cell>
          <cell r="F11094">
            <v>891</v>
          </cell>
        </row>
        <row r="11095">
          <cell r="A11095">
            <v>6540</v>
          </cell>
          <cell r="B11095">
            <v>45104.452453703707</v>
          </cell>
          <cell r="F11095">
            <v>892</v>
          </cell>
        </row>
        <row r="11096">
          <cell r="A11096">
            <v>6541</v>
          </cell>
          <cell r="B11096">
            <v>45104.453055555554</v>
          </cell>
          <cell r="F11096">
            <v>861</v>
          </cell>
        </row>
        <row r="11097">
          <cell r="A11097">
            <v>6542</v>
          </cell>
          <cell r="B11097">
            <v>45104.466944444444</v>
          </cell>
          <cell r="F11097">
            <v>889</v>
          </cell>
        </row>
        <row r="11098">
          <cell r="A11098">
            <v>7605</v>
          </cell>
          <cell r="B11098">
            <v>45126.617465277777</v>
          </cell>
          <cell r="F11098">
            <v>973</v>
          </cell>
        </row>
        <row r="11099">
          <cell r="A11099">
            <v>8481</v>
          </cell>
          <cell r="B11099">
            <v>45160.684120370373</v>
          </cell>
          <cell r="F11099">
            <v>1055</v>
          </cell>
        </row>
        <row r="11100">
          <cell r="A11100">
            <v>8487</v>
          </cell>
          <cell r="B11100">
            <v>45161</v>
          </cell>
          <cell r="F11100">
            <v>1065</v>
          </cell>
        </row>
        <row r="11101">
          <cell r="A11101">
            <v>8488</v>
          </cell>
          <cell r="B11101">
            <v>45161</v>
          </cell>
          <cell r="F11101">
            <v>1065</v>
          </cell>
        </row>
        <row r="11102">
          <cell r="A11102">
            <v>8489</v>
          </cell>
          <cell r="B11102">
            <v>45161</v>
          </cell>
          <cell r="F11102">
            <v>1065</v>
          </cell>
        </row>
        <row r="11103">
          <cell r="A11103">
            <v>8490</v>
          </cell>
          <cell r="B11103">
            <v>45161</v>
          </cell>
          <cell r="F11103">
            <v>1065</v>
          </cell>
        </row>
        <row r="11104">
          <cell r="A11104">
            <v>8491</v>
          </cell>
          <cell r="B11104">
            <v>45161</v>
          </cell>
          <cell r="F11104">
            <v>1065</v>
          </cell>
        </row>
        <row r="11105">
          <cell r="A11105">
            <v>8492</v>
          </cell>
          <cell r="B11105">
            <v>45161</v>
          </cell>
          <cell r="F11105">
            <v>1065</v>
          </cell>
        </row>
        <row r="11106">
          <cell r="A11106">
            <v>8493</v>
          </cell>
          <cell r="B11106">
            <v>45161</v>
          </cell>
          <cell r="F11106">
            <v>1065</v>
          </cell>
        </row>
        <row r="11107">
          <cell r="A11107">
            <v>8494</v>
          </cell>
          <cell r="B11107">
            <v>45161</v>
          </cell>
          <cell r="F11107">
            <v>1065</v>
          </cell>
        </row>
        <row r="11108">
          <cell r="A11108">
            <v>8495</v>
          </cell>
          <cell r="B11108">
            <v>45161</v>
          </cell>
          <cell r="F11108">
            <v>1065</v>
          </cell>
        </row>
        <row r="11109">
          <cell r="A11109">
            <v>8496</v>
          </cell>
          <cell r="B11109">
            <v>45161</v>
          </cell>
          <cell r="F11109">
            <v>1065</v>
          </cell>
        </row>
        <row r="11110">
          <cell r="A11110">
            <v>8497</v>
          </cell>
          <cell r="B11110">
            <v>45161</v>
          </cell>
          <cell r="F11110">
            <v>1065</v>
          </cell>
        </row>
        <row r="11111">
          <cell r="A11111">
            <v>8498</v>
          </cell>
          <cell r="B11111">
            <v>45161</v>
          </cell>
          <cell r="F11111">
            <v>1065</v>
          </cell>
        </row>
        <row r="11112">
          <cell r="A11112">
            <v>8499</v>
          </cell>
          <cell r="B11112">
            <v>45161</v>
          </cell>
          <cell r="F11112">
            <v>1065</v>
          </cell>
        </row>
        <row r="11113">
          <cell r="A11113">
            <v>8500</v>
          </cell>
          <cell r="B11113">
            <v>45161</v>
          </cell>
          <cell r="F11113">
            <v>1065</v>
          </cell>
        </row>
        <row r="11114">
          <cell r="A11114">
            <v>8501</v>
          </cell>
          <cell r="B11114">
            <v>45161</v>
          </cell>
          <cell r="F11114">
            <v>1065</v>
          </cell>
        </row>
        <row r="11115">
          <cell r="A11115">
            <v>8502</v>
          </cell>
          <cell r="B11115">
            <v>45161</v>
          </cell>
          <cell r="F11115">
            <v>1065</v>
          </cell>
        </row>
        <row r="11116">
          <cell r="A11116">
            <v>8503</v>
          </cell>
          <cell r="B11116">
            <v>45161</v>
          </cell>
          <cell r="F11116">
            <v>1065</v>
          </cell>
        </row>
        <row r="11117">
          <cell r="A11117">
            <v>8504</v>
          </cell>
          <cell r="B11117">
            <v>45161</v>
          </cell>
          <cell r="F11117">
            <v>1065</v>
          </cell>
        </row>
        <row r="11118">
          <cell r="A11118">
            <v>8505</v>
          </cell>
          <cell r="B11118">
            <v>45161</v>
          </cell>
          <cell r="F11118">
            <v>1065</v>
          </cell>
        </row>
        <row r="11119">
          <cell r="A11119">
            <v>8506</v>
          </cell>
          <cell r="B11119">
            <v>45161</v>
          </cell>
          <cell r="F11119">
            <v>1065</v>
          </cell>
        </row>
        <row r="11120">
          <cell r="A11120">
            <v>8507</v>
          </cell>
          <cell r="B11120">
            <v>45161</v>
          </cell>
          <cell r="F11120">
            <v>1065</v>
          </cell>
        </row>
        <row r="11121">
          <cell r="A11121">
            <v>8508</v>
          </cell>
          <cell r="B11121">
            <v>45161</v>
          </cell>
          <cell r="F11121">
            <v>1065</v>
          </cell>
        </row>
        <row r="11122">
          <cell r="A11122">
            <v>8509</v>
          </cell>
          <cell r="B11122">
            <v>45161</v>
          </cell>
          <cell r="F11122">
            <v>1065</v>
          </cell>
        </row>
        <row r="11123">
          <cell r="A11123">
            <v>8510</v>
          </cell>
          <cell r="B11123">
            <v>45161</v>
          </cell>
          <cell r="F11123">
            <v>1065</v>
          </cell>
        </row>
        <row r="11124">
          <cell r="A11124">
            <v>8511</v>
          </cell>
          <cell r="B11124">
            <v>45161</v>
          </cell>
          <cell r="F11124">
            <v>1065</v>
          </cell>
        </row>
        <row r="11125">
          <cell r="A11125">
            <v>8512</v>
          </cell>
          <cell r="B11125">
            <v>45161</v>
          </cell>
          <cell r="F11125">
            <v>1065</v>
          </cell>
        </row>
        <row r="11126">
          <cell r="A11126">
            <v>8513</v>
          </cell>
          <cell r="B11126">
            <v>45161</v>
          </cell>
          <cell r="F11126">
            <v>1065</v>
          </cell>
        </row>
        <row r="11127">
          <cell r="A11127">
            <v>8514</v>
          </cell>
          <cell r="B11127">
            <v>45161</v>
          </cell>
          <cell r="F11127">
            <v>1065</v>
          </cell>
        </row>
        <row r="11128">
          <cell r="A11128">
            <v>8515</v>
          </cell>
          <cell r="B11128">
            <v>45161</v>
          </cell>
          <cell r="F11128">
            <v>1065</v>
          </cell>
        </row>
        <row r="11129">
          <cell r="A11129">
            <v>8516</v>
          </cell>
          <cell r="B11129">
            <v>45161</v>
          </cell>
          <cell r="F11129">
            <v>1065</v>
          </cell>
        </row>
        <row r="11130">
          <cell r="A11130">
            <v>8517</v>
          </cell>
          <cell r="B11130">
            <v>45161</v>
          </cell>
          <cell r="F11130">
            <v>1065</v>
          </cell>
        </row>
        <row r="11131">
          <cell r="A11131">
            <v>8518</v>
          </cell>
          <cell r="B11131">
            <v>45161</v>
          </cell>
          <cell r="F11131">
            <v>1065</v>
          </cell>
        </row>
        <row r="11132">
          <cell r="A11132">
            <v>8519</v>
          </cell>
          <cell r="B11132">
            <v>45161</v>
          </cell>
          <cell r="F11132">
            <v>1065</v>
          </cell>
        </row>
        <row r="11133">
          <cell r="A11133">
            <v>8520</v>
          </cell>
          <cell r="B11133">
            <v>45161</v>
          </cell>
          <cell r="F11133">
            <v>1065</v>
          </cell>
        </row>
        <row r="11134">
          <cell r="A11134">
            <v>8521</v>
          </cell>
          <cell r="B11134">
            <v>45161</v>
          </cell>
          <cell r="F11134">
            <v>1065</v>
          </cell>
        </row>
        <row r="11135">
          <cell r="A11135">
            <v>8522</v>
          </cell>
          <cell r="B11135">
            <v>45161</v>
          </cell>
          <cell r="F11135">
            <v>1065</v>
          </cell>
        </row>
        <row r="11136">
          <cell r="A11136">
            <v>8523</v>
          </cell>
          <cell r="B11136">
            <v>45161</v>
          </cell>
          <cell r="F11136">
            <v>1065</v>
          </cell>
        </row>
        <row r="11137">
          <cell r="A11137">
            <v>8524</v>
          </cell>
          <cell r="B11137">
            <v>45161</v>
          </cell>
          <cell r="F11137">
            <v>1065</v>
          </cell>
        </row>
        <row r="11138">
          <cell r="A11138">
            <v>8525</v>
          </cell>
          <cell r="B11138">
            <v>45161</v>
          </cell>
          <cell r="F11138">
            <v>1065</v>
          </cell>
        </row>
        <row r="11139">
          <cell r="A11139">
            <v>8526</v>
          </cell>
          <cell r="B11139">
            <v>45161</v>
          </cell>
          <cell r="F11139">
            <v>1065</v>
          </cell>
        </row>
        <row r="11140">
          <cell r="A11140">
            <v>8527</v>
          </cell>
          <cell r="B11140">
            <v>45161</v>
          </cell>
          <cell r="F11140">
            <v>1065</v>
          </cell>
        </row>
        <row r="11141">
          <cell r="A11141">
            <v>8528</v>
          </cell>
          <cell r="B11141">
            <v>45161</v>
          </cell>
          <cell r="F11141">
            <v>1065</v>
          </cell>
        </row>
        <row r="11142">
          <cell r="A11142">
            <v>8529</v>
          </cell>
          <cell r="B11142">
            <v>45161</v>
          </cell>
          <cell r="F11142">
            <v>1065</v>
          </cell>
        </row>
        <row r="11143">
          <cell r="A11143">
            <v>8530</v>
          </cell>
          <cell r="B11143">
            <v>45161</v>
          </cell>
          <cell r="F11143">
            <v>1065</v>
          </cell>
        </row>
        <row r="11144">
          <cell r="A11144">
            <v>8531</v>
          </cell>
          <cell r="B11144">
            <v>45161</v>
          </cell>
          <cell r="F11144">
            <v>1065</v>
          </cell>
        </row>
        <row r="11145">
          <cell r="A11145">
            <v>8532</v>
          </cell>
          <cell r="B11145">
            <v>45161</v>
          </cell>
          <cell r="F11145">
            <v>1065</v>
          </cell>
        </row>
        <row r="11146">
          <cell r="A11146">
            <v>8533</v>
          </cell>
          <cell r="B11146">
            <v>45161</v>
          </cell>
          <cell r="F11146">
            <v>1065</v>
          </cell>
        </row>
        <row r="11147">
          <cell r="A11147">
            <v>8534</v>
          </cell>
          <cell r="B11147">
            <v>45161</v>
          </cell>
          <cell r="F11147">
            <v>1065</v>
          </cell>
        </row>
        <row r="11148">
          <cell r="A11148">
            <v>8535</v>
          </cell>
          <cell r="B11148">
            <v>45161</v>
          </cell>
          <cell r="F11148">
            <v>1065</v>
          </cell>
        </row>
        <row r="11149">
          <cell r="A11149">
            <v>8536</v>
          </cell>
          <cell r="B11149">
            <v>45161</v>
          </cell>
          <cell r="F11149">
            <v>1065</v>
          </cell>
        </row>
        <row r="11150">
          <cell r="A11150">
            <v>8537</v>
          </cell>
          <cell r="B11150">
            <v>45161</v>
          </cell>
          <cell r="F11150">
            <v>1065</v>
          </cell>
        </row>
        <row r="11151">
          <cell r="A11151">
            <v>8538</v>
          </cell>
          <cell r="B11151">
            <v>45161</v>
          </cell>
          <cell r="F11151">
            <v>1065</v>
          </cell>
        </row>
        <row r="11152">
          <cell r="A11152">
            <v>8539</v>
          </cell>
          <cell r="B11152">
            <v>45161</v>
          </cell>
          <cell r="F11152">
            <v>1065</v>
          </cell>
        </row>
        <row r="11153">
          <cell r="A11153">
            <v>8540</v>
          </cell>
          <cell r="B11153">
            <v>45161</v>
          </cell>
          <cell r="F11153">
            <v>1065</v>
          </cell>
        </row>
        <row r="11154">
          <cell r="A11154">
            <v>8541</v>
          </cell>
          <cell r="B11154">
            <v>45161</v>
          </cell>
          <cell r="F11154">
            <v>1065</v>
          </cell>
        </row>
        <row r="11155">
          <cell r="A11155">
            <v>8542</v>
          </cell>
          <cell r="B11155">
            <v>45161</v>
          </cell>
          <cell r="F11155">
            <v>1065</v>
          </cell>
        </row>
        <row r="11156">
          <cell r="A11156">
            <v>8543</v>
          </cell>
          <cell r="B11156">
            <v>45161</v>
          </cell>
          <cell r="F11156">
            <v>1065</v>
          </cell>
        </row>
        <row r="11157">
          <cell r="A11157">
            <v>8544</v>
          </cell>
          <cell r="B11157">
            <v>45161</v>
          </cell>
          <cell r="F11157">
            <v>1065</v>
          </cell>
        </row>
        <row r="11158">
          <cell r="A11158">
            <v>8545</v>
          </cell>
          <cell r="B11158">
            <v>45161</v>
          </cell>
          <cell r="F11158">
            <v>1065</v>
          </cell>
        </row>
        <row r="11159">
          <cell r="A11159">
            <v>8546</v>
          </cell>
          <cell r="B11159">
            <v>45161</v>
          </cell>
          <cell r="F11159">
            <v>1065</v>
          </cell>
        </row>
        <row r="11160">
          <cell r="A11160">
            <v>8547</v>
          </cell>
          <cell r="B11160">
            <v>45161</v>
          </cell>
          <cell r="F11160">
            <v>1065</v>
          </cell>
        </row>
        <row r="11161">
          <cell r="A11161">
            <v>8548</v>
          </cell>
          <cell r="B11161">
            <v>45161</v>
          </cell>
          <cell r="F11161">
            <v>1065</v>
          </cell>
        </row>
        <row r="11162">
          <cell r="A11162">
            <v>8549</v>
          </cell>
          <cell r="B11162">
            <v>45161</v>
          </cell>
          <cell r="F11162">
            <v>1065</v>
          </cell>
        </row>
        <row r="11163">
          <cell r="A11163">
            <v>8550</v>
          </cell>
          <cell r="B11163">
            <v>45161</v>
          </cell>
          <cell r="F11163">
            <v>1065</v>
          </cell>
        </row>
        <row r="11164">
          <cell r="A11164">
            <v>8551</v>
          </cell>
          <cell r="B11164">
            <v>45161</v>
          </cell>
          <cell r="F11164">
            <v>1065</v>
          </cell>
        </row>
        <row r="11165">
          <cell r="A11165">
            <v>8552</v>
          </cell>
          <cell r="B11165">
            <v>45161</v>
          </cell>
          <cell r="F11165">
            <v>1065</v>
          </cell>
        </row>
        <row r="11166">
          <cell r="A11166">
            <v>8553</v>
          </cell>
          <cell r="B11166">
            <v>45161</v>
          </cell>
          <cell r="F11166">
            <v>1065</v>
          </cell>
        </row>
        <row r="11167">
          <cell r="A11167">
            <v>8554</v>
          </cell>
          <cell r="B11167">
            <v>45161</v>
          </cell>
          <cell r="F11167">
            <v>1065</v>
          </cell>
        </row>
        <row r="11168">
          <cell r="A11168">
            <v>8555</v>
          </cell>
          <cell r="B11168">
            <v>45161</v>
          </cell>
          <cell r="F11168">
            <v>1065</v>
          </cell>
        </row>
        <row r="11169">
          <cell r="A11169">
            <v>8556</v>
          </cell>
          <cell r="B11169">
            <v>45161</v>
          </cell>
          <cell r="F11169">
            <v>1065</v>
          </cell>
        </row>
        <row r="11170">
          <cell r="A11170">
            <v>8557</v>
          </cell>
          <cell r="B11170">
            <v>45161</v>
          </cell>
          <cell r="F11170">
            <v>1065</v>
          </cell>
        </row>
        <row r="11171">
          <cell r="A11171">
            <v>8558</v>
          </cell>
          <cell r="B11171">
            <v>45161</v>
          </cell>
          <cell r="F11171">
            <v>1065</v>
          </cell>
        </row>
        <row r="11172">
          <cell r="A11172">
            <v>8559</v>
          </cell>
          <cell r="B11172">
            <v>45161</v>
          </cell>
          <cell r="F11172">
            <v>1065</v>
          </cell>
        </row>
        <row r="11173">
          <cell r="A11173">
            <v>8560</v>
          </cell>
          <cell r="B11173">
            <v>45161</v>
          </cell>
          <cell r="F11173">
            <v>1065</v>
          </cell>
        </row>
        <row r="11174">
          <cell r="A11174">
            <v>8561</v>
          </cell>
          <cell r="B11174">
            <v>45161</v>
          </cell>
          <cell r="F11174">
            <v>1065</v>
          </cell>
        </row>
        <row r="11175">
          <cell r="A11175">
            <v>8562</v>
          </cell>
          <cell r="B11175">
            <v>45161</v>
          </cell>
          <cell r="F11175">
            <v>1065</v>
          </cell>
        </row>
        <row r="11176">
          <cell r="A11176">
            <v>8563</v>
          </cell>
          <cell r="B11176">
            <v>45161</v>
          </cell>
          <cell r="F11176">
            <v>1065</v>
          </cell>
        </row>
        <row r="11177">
          <cell r="A11177">
            <v>8564</v>
          </cell>
          <cell r="B11177">
            <v>45161</v>
          </cell>
          <cell r="F11177">
            <v>1065</v>
          </cell>
        </row>
        <row r="11178">
          <cell r="A11178">
            <v>8565</v>
          </cell>
          <cell r="B11178">
            <v>45161</v>
          </cell>
          <cell r="F11178">
            <v>1065</v>
          </cell>
        </row>
        <row r="11179">
          <cell r="A11179">
            <v>8566</v>
          </cell>
          <cell r="B11179">
            <v>45161</v>
          </cell>
          <cell r="F11179">
            <v>1065</v>
          </cell>
        </row>
        <row r="11180">
          <cell r="A11180">
            <v>8567</v>
          </cell>
          <cell r="B11180">
            <v>45161</v>
          </cell>
          <cell r="F11180">
            <v>1065</v>
          </cell>
        </row>
        <row r="11181">
          <cell r="A11181">
            <v>8568</v>
          </cell>
          <cell r="B11181">
            <v>45161</v>
          </cell>
          <cell r="F11181">
            <v>1065</v>
          </cell>
        </row>
        <row r="11182">
          <cell r="A11182">
            <v>8569</v>
          </cell>
          <cell r="B11182">
            <v>45161</v>
          </cell>
          <cell r="F11182">
            <v>1065</v>
          </cell>
        </row>
        <row r="11183">
          <cell r="A11183">
            <v>8570</v>
          </cell>
          <cell r="B11183">
            <v>45161</v>
          </cell>
          <cell r="F11183">
            <v>1065</v>
          </cell>
        </row>
        <row r="11184">
          <cell r="A11184">
            <v>8571</v>
          </cell>
          <cell r="B11184">
            <v>45161</v>
          </cell>
          <cell r="F11184">
            <v>1065</v>
          </cell>
        </row>
        <row r="11185">
          <cell r="A11185">
            <v>8572</v>
          </cell>
          <cell r="B11185">
            <v>45161</v>
          </cell>
          <cell r="F11185">
            <v>1065</v>
          </cell>
        </row>
        <row r="11186">
          <cell r="A11186">
            <v>8573</v>
          </cell>
          <cell r="B11186">
            <v>45161</v>
          </cell>
          <cell r="F11186">
            <v>1065</v>
          </cell>
        </row>
        <row r="11187">
          <cell r="A11187">
            <v>8574</v>
          </cell>
          <cell r="B11187">
            <v>45161</v>
          </cell>
          <cell r="F11187">
            <v>1065</v>
          </cell>
        </row>
        <row r="11188">
          <cell r="A11188">
            <v>8575</v>
          </cell>
          <cell r="B11188">
            <v>45161</v>
          </cell>
          <cell r="F11188">
            <v>1065</v>
          </cell>
        </row>
        <row r="11189">
          <cell r="A11189">
            <v>8576</v>
          </cell>
          <cell r="B11189">
            <v>45161</v>
          </cell>
          <cell r="F11189">
            <v>1065</v>
          </cell>
        </row>
        <row r="11190">
          <cell r="A11190">
            <v>8577</v>
          </cell>
          <cell r="B11190">
            <v>45161</v>
          </cell>
          <cell r="F11190">
            <v>1065</v>
          </cell>
        </row>
        <row r="11191">
          <cell r="A11191">
            <v>8578</v>
          </cell>
          <cell r="B11191">
            <v>45161</v>
          </cell>
          <cell r="F11191">
            <v>1065</v>
          </cell>
        </row>
        <row r="11192">
          <cell r="A11192">
            <v>8579</v>
          </cell>
          <cell r="B11192">
            <v>45161</v>
          </cell>
          <cell r="F11192">
            <v>1065</v>
          </cell>
        </row>
        <row r="11193">
          <cell r="A11193">
            <v>8580</v>
          </cell>
          <cell r="B11193">
            <v>45161</v>
          </cell>
          <cell r="F11193">
            <v>1065</v>
          </cell>
        </row>
        <row r="11194">
          <cell r="A11194">
            <v>8581</v>
          </cell>
          <cell r="B11194">
            <v>45161</v>
          </cell>
          <cell r="F11194">
            <v>1065</v>
          </cell>
        </row>
        <row r="11195">
          <cell r="A11195">
            <v>8582</v>
          </cell>
          <cell r="B11195">
            <v>45161</v>
          </cell>
          <cell r="F11195">
            <v>1065</v>
          </cell>
        </row>
        <row r="11196">
          <cell r="A11196">
            <v>8583</v>
          </cell>
          <cell r="B11196">
            <v>45161</v>
          </cell>
          <cell r="F11196">
            <v>1065</v>
          </cell>
        </row>
        <row r="11197">
          <cell r="A11197">
            <v>8584</v>
          </cell>
          <cell r="B11197">
            <v>45161</v>
          </cell>
          <cell r="F11197">
            <v>1065</v>
          </cell>
        </row>
        <row r="11198">
          <cell r="A11198">
            <v>8585</v>
          </cell>
          <cell r="B11198">
            <v>45161</v>
          </cell>
          <cell r="F11198">
            <v>1065</v>
          </cell>
        </row>
        <row r="11199">
          <cell r="A11199">
            <v>8586</v>
          </cell>
          <cell r="B11199">
            <v>45161</v>
          </cell>
          <cell r="F11199">
            <v>1065</v>
          </cell>
        </row>
        <row r="11200">
          <cell r="A11200">
            <v>8587</v>
          </cell>
          <cell r="B11200">
            <v>45161</v>
          </cell>
          <cell r="F11200">
            <v>1065</v>
          </cell>
        </row>
        <row r="11201">
          <cell r="A11201">
            <v>8588</v>
          </cell>
          <cell r="B11201">
            <v>45161</v>
          </cell>
          <cell r="F11201">
            <v>1065</v>
          </cell>
        </row>
        <row r="11202">
          <cell r="A11202">
            <v>8589</v>
          </cell>
          <cell r="B11202">
            <v>45161</v>
          </cell>
          <cell r="F11202">
            <v>1065</v>
          </cell>
        </row>
        <row r="11203">
          <cell r="A11203">
            <v>8590</v>
          </cell>
          <cell r="B11203">
            <v>45161</v>
          </cell>
          <cell r="F11203">
            <v>1065</v>
          </cell>
        </row>
        <row r="11204">
          <cell r="A11204">
            <v>8591</v>
          </cell>
          <cell r="B11204">
            <v>45161</v>
          </cell>
          <cell r="F11204">
            <v>1065</v>
          </cell>
        </row>
        <row r="11205">
          <cell r="A11205">
            <v>8592</v>
          </cell>
          <cell r="B11205">
            <v>45161</v>
          </cell>
          <cell r="F11205">
            <v>1065</v>
          </cell>
        </row>
        <row r="11206">
          <cell r="A11206">
            <v>8593</v>
          </cell>
          <cell r="B11206">
            <v>45161</v>
          </cell>
          <cell r="F11206">
            <v>1065</v>
          </cell>
        </row>
        <row r="11207">
          <cell r="A11207">
            <v>8594</v>
          </cell>
          <cell r="B11207">
            <v>45161</v>
          </cell>
          <cell r="F11207">
            <v>1065</v>
          </cell>
        </row>
        <row r="11208">
          <cell r="A11208">
            <v>8595</v>
          </cell>
          <cell r="B11208">
            <v>45161</v>
          </cell>
          <cell r="F11208">
            <v>1065</v>
          </cell>
        </row>
        <row r="11209">
          <cell r="A11209">
            <v>8596</v>
          </cell>
          <cell r="B11209">
            <v>45161</v>
          </cell>
          <cell r="F11209">
            <v>1065</v>
          </cell>
        </row>
        <row r="11210">
          <cell r="A11210">
            <v>8597</v>
          </cell>
          <cell r="B11210">
            <v>45161</v>
          </cell>
          <cell r="F11210">
            <v>1065</v>
          </cell>
        </row>
        <row r="11211">
          <cell r="A11211">
            <v>8598</v>
          </cell>
          <cell r="B11211">
            <v>45161</v>
          </cell>
          <cell r="F11211">
            <v>1065</v>
          </cell>
        </row>
        <row r="11212">
          <cell r="A11212">
            <v>8599</v>
          </cell>
          <cell r="B11212">
            <v>45161</v>
          </cell>
          <cell r="F11212">
            <v>1065</v>
          </cell>
        </row>
        <row r="11213">
          <cell r="A11213">
            <v>8600</v>
          </cell>
          <cell r="B11213">
            <v>45161</v>
          </cell>
          <cell r="F11213">
            <v>1065</v>
          </cell>
        </row>
        <row r="11214">
          <cell r="A11214">
            <v>8601</v>
          </cell>
          <cell r="B11214">
            <v>45161</v>
          </cell>
          <cell r="F11214">
            <v>1065</v>
          </cell>
        </row>
        <row r="11215">
          <cell r="A11215">
            <v>8602</v>
          </cell>
          <cell r="B11215">
            <v>45161</v>
          </cell>
          <cell r="F11215">
            <v>1065</v>
          </cell>
        </row>
        <row r="11216">
          <cell r="A11216">
            <v>8603</v>
          </cell>
          <cell r="B11216">
            <v>45161</v>
          </cell>
          <cell r="F11216">
            <v>1065</v>
          </cell>
        </row>
        <row r="11217">
          <cell r="A11217">
            <v>8604</v>
          </cell>
          <cell r="B11217">
            <v>45161</v>
          </cell>
          <cell r="F11217">
            <v>1065</v>
          </cell>
        </row>
        <row r="11218">
          <cell r="A11218">
            <v>8605</v>
          </cell>
          <cell r="B11218">
            <v>45161</v>
          </cell>
          <cell r="F11218">
            <v>1065</v>
          </cell>
        </row>
        <row r="11219">
          <cell r="A11219">
            <v>8606</v>
          </cell>
          <cell r="B11219">
            <v>45161</v>
          </cell>
          <cell r="F11219">
            <v>1065</v>
          </cell>
        </row>
        <row r="11220">
          <cell r="A11220">
            <v>8607</v>
          </cell>
          <cell r="B11220">
            <v>45161</v>
          </cell>
          <cell r="F11220">
            <v>1065</v>
          </cell>
        </row>
        <row r="11221">
          <cell r="A11221">
            <v>8608</v>
          </cell>
          <cell r="B11221">
            <v>45161</v>
          </cell>
          <cell r="F11221">
            <v>1065</v>
          </cell>
        </row>
        <row r="11222">
          <cell r="A11222">
            <v>8609</v>
          </cell>
          <cell r="B11222">
            <v>45161</v>
          </cell>
          <cell r="F11222">
            <v>1065</v>
          </cell>
        </row>
        <row r="11223">
          <cell r="A11223">
            <v>8610</v>
          </cell>
          <cell r="B11223">
            <v>45161</v>
          </cell>
          <cell r="F11223">
            <v>1065</v>
          </cell>
        </row>
        <row r="11224">
          <cell r="A11224">
            <v>8611</v>
          </cell>
          <cell r="B11224">
            <v>45161</v>
          </cell>
          <cell r="F11224">
            <v>1065</v>
          </cell>
        </row>
        <row r="11225">
          <cell r="A11225">
            <v>8612</v>
          </cell>
          <cell r="B11225">
            <v>45161</v>
          </cell>
          <cell r="F11225">
            <v>1065</v>
          </cell>
        </row>
        <row r="11226">
          <cell r="A11226">
            <v>8613</v>
          </cell>
          <cell r="B11226">
            <v>45161</v>
          </cell>
          <cell r="F11226">
            <v>1065</v>
          </cell>
        </row>
        <row r="11227">
          <cell r="A11227">
            <v>8614</v>
          </cell>
          <cell r="B11227">
            <v>45161</v>
          </cell>
          <cell r="F11227">
            <v>1065</v>
          </cell>
        </row>
        <row r="11228">
          <cell r="A11228">
            <v>8615</v>
          </cell>
          <cell r="B11228">
            <v>45161</v>
          </cell>
          <cell r="F11228">
            <v>1065</v>
          </cell>
        </row>
        <row r="11229">
          <cell r="A11229">
            <v>8616</v>
          </cell>
          <cell r="B11229">
            <v>45161</v>
          </cell>
          <cell r="F11229">
            <v>1065</v>
          </cell>
        </row>
        <row r="11230">
          <cell r="A11230">
            <v>8617</v>
          </cell>
          <cell r="B11230">
            <v>45161</v>
          </cell>
          <cell r="F11230">
            <v>1065</v>
          </cell>
        </row>
        <row r="11231">
          <cell r="A11231">
            <v>8618</v>
          </cell>
          <cell r="B11231">
            <v>45161</v>
          </cell>
          <cell r="F11231">
            <v>1065</v>
          </cell>
        </row>
        <row r="11232">
          <cell r="A11232">
            <v>8619</v>
          </cell>
          <cell r="B11232">
            <v>45161</v>
          </cell>
          <cell r="F11232">
            <v>1065</v>
          </cell>
        </row>
        <row r="11233">
          <cell r="A11233">
            <v>8620</v>
          </cell>
          <cell r="B11233">
            <v>45161</v>
          </cell>
          <cell r="F11233">
            <v>1065</v>
          </cell>
        </row>
        <row r="11234">
          <cell r="A11234">
            <v>8621</v>
          </cell>
          <cell r="B11234">
            <v>45161</v>
          </cell>
          <cell r="F11234">
            <v>1065</v>
          </cell>
        </row>
        <row r="11235">
          <cell r="A11235">
            <v>8622</v>
          </cell>
          <cell r="B11235">
            <v>45161</v>
          </cell>
          <cell r="F11235">
            <v>1065</v>
          </cell>
        </row>
        <row r="11236">
          <cell r="A11236">
            <v>8623</v>
          </cell>
          <cell r="B11236">
            <v>45161</v>
          </cell>
          <cell r="F11236">
            <v>1065</v>
          </cell>
        </row>
        <row r="11237">
          <cell r="A11237">
            <v>8624</v>
          </cell>
          <cell r="B11237">
            <v>45161</v>
          </cell>
          <cell r="F11237">
            <v>1065</v>
          </cell>
        </row>
        <row r="11238">
          <cell r="A11238">
            <v>8625</v>
          </cell>
          <cell r="B11238">
            <v>45161</v>
          </cell>
          <cell r="F11238">
            <v>1065</v>
          </cell>
        </row>
        <row r="11239">
          <cell r="A11239">
            <v>8626</v>
          </cell>
          <cell r="B11239">
            <v>45161</v>
          </cell>
          <cell r="F11239">
            <v>1065</v>
          </cell>
        </row>
        <row r="11240">
          <cell r="A11240">
            <v>8627</v>
          </cell>
          <cell r="B11240">
            <v>45161</v>
          </cell>
          <cell r="F11240">
            <v>1065</v>
          </cell>
        </row>
        <row r="11241">
          <cell r="A11241">
            <v>8628</v>
          </cell>
          <cell r="B11241">
            <v>45161</v>
          </cell>
          <cell r="F11241">
            <v>1065</v>
          </cell>
        </row>
        <row r="11242">
          <cell r="A11242">
            <v>8629</v>
          </cell>
          <cell r="B11242">
            <v>45161</v>
          </cell>
          <cell r="F11242">
            <v>1065</v>
          </cell>
        </row>
        <row r="11243">
          <cell r="A11243">
            <v>8630</v>
          </cell>
          <cell r="B11243">
            <v>45161</v>
          </cell>
          <cell r="F11243">
            <v>1065</v>
          </cell>
        </row>
        <row r="11244">
          <cell r="A11244">
            <v>8631</v>
          </cell>
          <cell r="B11244">
            <v>45161</v>
          </cell>
          <cell r="F11244">
            <v>1065</v>
          </cell>
        </row>
        <row r="11245">
          <cell r="A11245">
            <v>8632</v>
          </cell>
          <cell r="B11245">
            <v>45161</v>
          </cell>
          <cell r="F11245">
            <v>1065</v>
          </cell>
        </row>
        <row r="11246">
          <cell r="A11246">
            <v>8633</v>
          </cell>
          <cell r="B11246">
            <v>45161</v>
          </cell>
          <cell r="F11246">
            <v>1065</v>
          </cell>
        </row>
        <row r="11247">
          <cell r="A11247">
            <v>8634</v>
          </cell>
          <cell r="B11247">
            <v>45161</v>
          </cell>
          <cell r="F11247">
            <v>1065</v>
          </cell>
        </row>
        <row r="11248">
          <cell r="A11248">
            <v>8635</v>
          </cell>
          <cell r="B11248">
            <v>45161</v>
          </cell>
          <cell r="F11248">
            <v>1065</v>
          </cell>
        </row>
        <row r="11249">
          <cell r="A11249">
            <v>8636</v>
          </cell>
          <cell r="B11249">
            <v>45161</v>
          </cell>
          <cell r="F11249">
            <v>1065</v>
          </cell>
        </row>
        <row r="11250">
          <cell r="A11250">
            <v>8637</v>
          </cell>
          <cell r="B11250">
            <v>45161</v>
          </cell>
          <cell r="F11250">
            <v>1065</v>
          </cell>
        </row>
        <row r="11251">
          <cell r="A11251">
            <v>8638</v>
          </cell>
          <cell r="B11251">
            <v>45161</v>
          </cell>
          <cell r="F11251">
            <v>1065</v>
          </cell>
        </row>
        <row r="11252">
          <cell r="A11252">
            <v>8639</v>
          </cell>
          <cell r="B11252">
            <v>45161</v>
          </cell>
          <cell r="F11252">
            <v>1065</v>
          </cell>
        </row>
        <row r="11253">
          <cell r="A11253">
            <v>8640</v>
          </cell>
          <cell r="B11253">
            <v>45161</v>
          </cell>
          <cell r="F11253">
            <v>1065</v>
          </cell>
        </row>
        <row r="11254">
          <cell r="A11254">
            <v>8641</v>
          </cell>
          <cell r="B11254">
            <v>45161</v>
          </cell>
          <cell r="F11254">
            <v>1065</v>
          </cell>
        </row>
        <row r="11255">
          <cell r="A11255">
            <v>8642</v>
          </cell>
          <cell r="B11255">
            <v>45161</v>
          </cell>
          <cell r="F11255">
            <v>1065</v>
          </cell>
        </row>
        <row r="11256">
          <cell r="A11256">
            <v>8643</v>
          </cell>
          <cell r="B11256">
            <v>45161</v>
          </cell>
          <cell r="F11256">
            <v>1065</v>
          </cell>
        </row>
        <row r="11257">
          <cell r="A11257">
            <v>8644</v>
          </cell>
          <cell r="B11257">
            <v>45161</v>
          </cell>
          <cell r="F11257">
            <v>1065</v>
          </cell>
        </row>
        <row r="11258">
          <cell r="A11258">
            <v>8645</v>
          </cell>
          <cell r="B11258">
            <v>45161</v>
          </cell>
          <cell r="F11258">
            <v>1065</v>
          </cell>
        </row>
        <row r="11259">
          <cell r="A11259">
            <v>8646</v>
          </cell>
          <cell r="B11259">
            <v>45161</v>
          </cell>
          <cell r="F11259">
            <v>1065</v>
          </cell>
        </row>
        <row r="11260">
          <cell r="A11260">
            <v>8647</v>
          </cell>
          <cell r="B11260">
            <v>45161</v>
          </cell>
          <cell r="F11260">
            <v>1065</v>
          </cell>
        </row>
        <row r="11261">
          <cell r="A11261">
            <v>8648</v>
          </cell>
          <cell r="B11261">
            <v>45161</v>
          </cell>
          <cell r="F11261">
            <v>1065</v>
          </cell>
        </row>
        <row r="11262">
          <cell r="A11262">
            <v>8649</v>
          </cell>
          <cell r="B11262">
            <v>45161</v>
          </cell>
          <cell r="F11262">
            <v>1065</v>
          </cell>
        </row>
        <row r="11263">
          <cell r="A11263">
            <v>8650</v>
          </cell>
          <cell r="B11263">
            <v>45161</v>
          </cell>
          <cell r="F11263">
            <v>1065</v>
          </cell>
        </row>
        <row r="11264">
          <cell r="A11264">
            <v>8651</v>
          </cell>
          <cell r="B11264">
            <v>45161</v>
          </cell>
          <cell r="F11264">
            <v>1065</v>
          </cell>
        </row>
        <row r="11265">
          <cell r="A11265">
            <v>8652</v>
          </cell>
          <cell r="B11265">
            <v>45161</v>
          </cell>
          <cell r="F11265">
            <v>1065</v>
          </cell>
        </row>
        <row r="11266">
          <cell r="A11266">
            <v>8653</v>
          </cell>
          <cell r="B11266">
            <v>45161</v>
          </cell>
          <cell r="F11266">
            <v>1065</v>
          </cell>
        </row>
        <row r="11267">
          <cell r="A11267">
            <v>8654</v>
          </cell>
          <cell r="B11267">
            <v>45161</v>
          </cell>
          <cell r="F11267">
            <v>1065</v>
          </cell>
        </row>
        <row r="11268">
          <cell r="A11268">
            <v>8655</v>
          </cell>
          <cell r="B11268">
            <v>45161</v>
          </cell>
          <cell r="F11268">
            <v>1065</v>
          </cell>
        </row>
        <row r="11269">
          <cell r="A11269">
            <v>8656</v>
          </cell>
          <cell r="B11269">
            <v>45161</v>
          </cell>
          <cell r="F11269">
            <v>1065</v>
          </cell>
        </row>
        <row r="11270">
          <cell r="A11270">
            <v>8657</v>
          </cell>
          <cell r="B11270">
            <v>45161</v>
          </cell>
          <cell r="F11270">
            <v>1065</v>
          </cell>
        </row>
        <row r="11271">
          <cell r="A11271">
            <v>8658</v>
          </cell>
          <cell r="B11271">
            <v>45161</v>
          </cell>
          <cell r="F11271">
            <v>1065</v>
          </cell>
        </row>
        <row r="11272">
          <cell r="A11272">
            <v>8659</v>
          </cell>
          <cell r="B11272">
            <v>45161</v>
          </cell>
          <cell r="F11272">
            <v>1065</v>
          </cell>
        </row>
        <row r="11273">
          <cell r="A11273">
            <v>8660</v>
          </cell>
          <cell r="B11273">
            <v>45161</v>
          </cell>
          <cell r="F11273">
            <v>1065</v>
          </cell>
        </row>
        <row r="11274">
          <cell r="A11274">
            <v>8661</v>
          </cell>
          <cell r="B11274">
            <v>45161</v>
          </cell>
          <cell r="F11274">
            <v>1065</v>
          </cell>
        </row>
        <row r="11275">
          <cell r="A11275">
            <v>8662</v>
          </cell>
          <cell r="B11275">
            <v>45161</v>
          </cell>
          <cell r="F11275">
            <v>1065</v>
          </cell>
        </row>
        <row r="11276">
          <cell r="A11276">
            <v>8663</v>
          </cell>
          <cell r="B11276">
            <v>45161</v>
          </cell>
          <cell r="F11276">
            <v>1065</v>
          </cell>
        </row>
        <row r="11277">
          <cell r="A11277">
            <v>8664</v>
          </cell>
          <cell r="B11277">
            <v>45161</v>
          </cell>
          <cell r="F11277">
            <v>1065</v>
          </cell>
        </row>
        <row r="11278">
          <cell r="A11278">
            <v>8665</v>
          </cell>
          <cell r="B11278">
            <v>45161</v>
          </cell>
          <cell r="F11278">
            <v>1065</v>
          </cell>
        </row>
        <row r="11279">
          <cell r="A11279">
            <v>8666</v>
          </cell>
          <cell r="B11279">
            <v>45161</v>
          </cell>
          <cell r="F11279">
            <v>1065</v>
          </cell>
        </row>
        <row r="11280">
          <cell r="A11280">
            <v>8667</v>
          </cell>
          <cell r="B11280">
            <v>45161</v>
          </cell>
          <cell r="F11280">
            <v>1065</v>
          </cell>
        </row>
        <row r="11281">
          <cell r="A11281">
            <v>8668</v>
          </cell>
          <cell r="B11281">
            <v>45161</v>
          </cell>
          <cell r="F11281">
            <v>1065</v>
          </cell>
        </row>
        <row r="11282">
          <cell r="A11282">
            <v>8669</v>
          </cell>
          <cell r="B11282">
            <v>45161</v>
          </cell>
          <cell r="F11282">
            <v>1065</v>
          </cell>
        </row>
        <row r="11283">
          <cell r="A11283">
            <v>8670</v>
          </cell>
          <cell r="B11283">
            <v>45161</v>
          </cell>
          <cell r="F11283">
            <v>1065</v>
          </cell>
        </row>
        <row r="11284">
          <cell r="A11284">
            <v>8671</v>
          </cell>
          <cell r="B11284">
            <v>45161</v>
          </cell>
          <cell r="F11284">
            <v>1065</v>
          </cell>
        </row>
        <row r="11285">
          <cell r="A11285">
            <v>8672</v>
          </cell>
          <cell r="B11285">
            <v>45161</v>
          </cell>
          <cell r="F11285">
            <v>1065</v>
          </cell>
        </row>
        <row r="11286">
          <cell r="A11286">
            <v>8673</v>
          </cell>
          <cell r="B11286">
            <v>45161</v>
          </cell>
          <cell r="F11286">
            <v>1065</v>
          </cell>
        </row>
        <row r="11287">
          <cell r="A11287">
            <v>8674</v>
          </cell>
          <cell r="B11287">
            <v>45161</v>
          </cell>
          <cell r="F11287">
            <v>1065</v>
          </cell>
        </row>
        <row r="11288">
          <cell r="A11288">
            <v>8675</v>
          </cell>
          <cell r="B11288">
            <v>45161</v>
          </cell>
          <cell r="F11288">
            <v>1065</v>
          </cell>
        </row>
        <row r="11289">
          <cell r="A11289">
            <v>8676</v>
          </cell>
          <cell r="B11289">
            <v>45161</v>
          </cell>
          <cell r="F11289">
            <v>1065</v>
          </cell>
        </row>
        <row r="11290">
          <cell r="A11290">
            <v>8677</v>
          </cell>
          <cell r="B11290">
            <v>45161</v>
          </cell>
          <cell r="F11290">
            <v>1065</v>
          </cell>
        </row>
        <row r="11291">
          <cell r="A11291">
            <v>8678</v>
          </cell>
          <cell r="B11291">
            <v>45161</v>
          </cell>
          <cell r="F11291">
            <v>1065</v>
          </cell>
        </row>
        <row r="11292">
          <cell r="A11292">
            <v>8679</v>
          </cell>
          <cell r="B11292">
            <v>45161</v>
          </cell>
          <cell r="F11292">
            <v>1065</v>
          </cell>
        </row>
        <row r="11293">
          <cell r="A11293">
            <v>8680</v>
          </cell>
          <cell r="B11293">
            <v>45161</v>
          </cell>
          <cell r="F11293">
            <v>1065</v>
          </cell>
        </row>
        <row r="11294">
          <cell r="A11294">
            <v>8681</v>
          </cell>
          <cell r="B11294">
            <v>45161</v>
          </cell>
          <cell r="F11294">
            <v>1065</v>
          </cell>
        </row>
        <row r="11295">
          <cell r="A11295">
            <v>8682</v>
          </cell>
          <cell r="B11295">
            <v>45161</v>
          </cell>
          <cell r="F11295">
            <v>1065</v>
          </cell>
        </row>
        <row r="11296">
          <cell r="A11296">
            <v>8683</v>
          </cell>
          <cell r="B11296">
            <v>45161</v>
          </cell>
          <cell r="F11296">
            <v>1065</v>
          </cell>
        </row>
        <row r="11297">
          <cell r="A11297">
            <v>8684</v>
          </cell>
          <cell r="B11297">
            <v>45161</v>
          </cell>
          <cell r="F11297">
            <v>1065</v>
          </cell>
        </row>
        <row r="11298">
          <cell r="A11298">
            <v>8685</v>
          </cell>
          <cell r="B11298">
            <v>45161</v>
          </cell>
          <cell r="F11298">
            <v>1065</v>
          </cell>
        </row>
        <row r="11299">
          <cell r="A11299">
            <v>8686</v>
          </cell>
          <cell r="B11299">
            <v>45161</v>
          </cell>
          <cell r="F11299">
            <v>1065</v>
          </cell>
        </row>
        <row r="11300">
          <cell r="A11300">
            <v>8687</v>
          </cell>
          <cell r="B11300">
            <v>45161</v>
          </cell>
          <cell r="F11300">
            <v>1065</v>
          </cell>
        </row>
        <row r="11301">
          <cell r="A11301">
            <v>8688</v>
          </cell>
          <cell r="B11301">
            <v>45161</v>
          </cell>
          <cell r="F11301">
            <v>1065</v>
          </cell>
        </row>
        <row r="11302">
          <cell r="A11302">
            <v>8689</v>
          </cell>
          <cell r="B11302">
            <v>45161</v>
          </cell>
          <cell r="F11302">
            <v>1065</v>
          </cell>
        </row>
        <row r="11303">
          <cell r="A11303">
            <v>8690</v>
          </cell>
          <cell r="B11303">
            <v>45161</v>
          </cell>
          <cell r="F11303">
            <v>1065</v>
          </cell>
        </row>
        <row r="11304">
          <cell r="A11304">
            <v>8691</v>
          </cell>
          <cell r="B11304">
            <v>45161</v>
          </cell>
          <cell r="F11304">
            <v>1065</v>
          </cell>
        </row>
        <row r="11305">
          <cell r="A11305">
            <v>8692</v>
          </cell>
          <cell r="B11305">
            <v>45161</v>
          </cell>
          <cell r="F11305">
            <v>1065</v>
          </cell>
        </row>
        <row r="11306">
          <cell r="A11306">
            <v>8693</v>
          </cell>
          <cell r="B11306">
            <v>45161</v>
          </cell>
          <cell r="F11306">
            <v>1065</v>
          </cell>
        </row>
        <row r="11307">
          <cell r="A11307">
            <v>8694</v>
          </cell>
          <cell r="B11307">
            <v>45161</v>
          </cell>
          <cell r="F11307">
            <v>1065</v>
          </cell>
        </row>
        <row r="11308">
          <cell r="A11308">
            <v>8695</v>
          </cell>
          <cell r="B11308">
            <v>45161</v>
          </cell>
          <cell r="F11308">
            <v>1065</v>
          </cell>
        </row>
        <row r="11309">
          <cell r="A11309">
            <v>8696</v>
          </cell>
          <cell r="B11309">
            <v>45161</v>
          </cell>
          <cell r="F11309">
            <v>1065</v>
          </cell>
        </row>
        <row r="11310">
          <cell r="A11310">
            <v>8697</v>
          </cell>
          <cell r="B11310">
            <v>45161</v>
          </cell>
          <cell r="F11310">
            <v>1065</v>
          </cell>
        </row>
        <row r="11311">
          <cell r="A11311">
            <v>8698</v>
          </cell>
          <cell r="B11311">
            <v>45161</v>
          </cell>
          <cell r="F11311">
            <v>1065</v>
          </cell>
        </row>
        <row r="11312">
          <cell r="A11312">
            <v>8699</v>
          </cell>
          <cell r="B11312">
            <v>45161</v>
          </cell>
          <cell r="F11312">
            <v>1065</v>
          </cell>
        </row>
        <row r="11313">
          <cell r="A11313">
            <v>8700</v>
          </cell>
          <cell r="B11313">
            <v>45161</v>
          </cell>
          <cell r="F11313">
            <v>1065</v>
          </cell>
        </row>
        <row r="11314">
          <cell r="A11314">
            <v>8701</v>
          </cell>
          <cell r="B11314">
            <v>45161</v>
          </cell>
          <cell r="F11314">
            <v>1065</v>
          </cell>
        </row>
        <row r="11315">
          <cell r="A11315">
            <v>8702</v>
          </cell>
          <cell r="B11315">
            <v>45161</v>
          </cell>
          <cell r="F11315">
            <v>1065</v>
          </cell>
        </row>
        <row r="11316">
          <cell r="A11316">
            <v>8703</v>
          </cell>
          <cell r="B11316">
            <v>45161</v>
          </cell>
          <cell r="F11316">
            <v>1065</v>
          </cell>
        </row>
        <row r="11317">
          <cell r="A11317">
            <v>8704</v>
          </cell>
          <cell r="B11317">
            <v>45161</v>
          </cell>
          <cell r="F11317">
            <v>1065</v>
          </cell>
        </row>
        <row r="11318">
          <cell r="A11318">
            <v>8705</v>
          </cell>
          <cell r="B11318">
            <v>45161</v>
          </cell>
          <cell r="F11318">
            <v>1065</v>
          </cell>
        </row>
        <row r="11319">
          <cell r="A11319">
            <v>8706</v>
          </cell>
          <cell r="B11319">
            <v>45161</v>
          </cell>
          <cell r="F11319">
            <v>1065</v>
          </cell>
        </row>
        <row r="11320">
          <cell r="A11320">
            <v>8707</v>
          </cell>
          <cell r="B11320">
            <v>45161</v>
          </cell>
          <cell r="F11320">
            <v>1065</v>
          </cell>
        </row>
        <row r="11321">
          <cell r="A11321">
            <v>8708</v>
          </cell>
          <cell r="B11321">
            <v>45161</v>
          </cell>
          <cell r="F11321">
            <v>1065</v>
          </cell>
        </row>
        <row r="11322">
          <cell r="A11322">
            <v>8709</v>
          </cell>
          <cell r="B11322">
            <v>45161</v>
          </cell>
          <cell r="F11322">
            <v>1065</v>
          </cell>
        </row>
        <row r="11323">
          <cell r="A11323">
            <v>8710</v>
          </cell>
          <cell r="B11323">
            <v>45161</v>
          </cell>
          <cell r="F11323">
            <v>1065</v>
          </cell>
        </row>
        <row r="11324">
          <cell r="A11324">
            <v>8711</v>
          </cell>
          <cell r="B11324">
            <v>45161</v>
          </cell>
          <cell r="F11324">
            <v>1065</v>
          </cell>
        </row>
        <row r="11325">
          <cell r="A11325">
            <v>8712</v>
          </cell>
          <cell r="B11325">
            <v>45161</v>
          </cell>
          <cell r="F11325">
            <v>1065</v>
          </cell>
        </row>
        <row r="11326">
          <cell r="A11326">
            <v>8713</v>
          </cell>
          <cell r="B11326">
            <v>45161</v>
          </cell>
          <cell r="F11326">
            <v>1065</v>
          </cell>
        </row>
        <row r="11327">
          <cell r="A11327">
            <v>8714</v>
          </cell>
          <cell r="B11327">
            <v>45161</v>
          </cell>
          <cell r="F11327">
            <v>1065</v>
          </cell>
        </row>
        <row r="11328">
          <cell r="A11328">
            <v>8715</v>
          </cell>
          <cell r="B11328">
            <v>45161</v>
          </cell>
          <cell r="F11328">
            <v>1065</v>
          </cell>
        </row>
        <row r="11329">
          <cell r="A11329">
            <v>8716</v>
          </cell>
          <cell r="B11329">
            <v>45161</v>
          </cell>
          <cell r="F11329">
            <v>1065</v>
          </cell>
        </row>
        <row r="11330">
          <cell r="A11330">
            <v>8717</v>
          </cell>
          <cell r="B11330">
            <v>45161</v>
          </cell>
          <cell r="F11330">
            <v>1065</v>
          </cell>
        </row>
        <row r="11331">
          <cell r="A11331">
            <v>8718</v>
          </cell>
          <cell r="B11331">
            <v>45161</v>
          </cell>
          <cell r="F11331">
            <v>1065</v>
          </cell>
        </row>
        <row r="11332">
          <cell r="A11332">
            <v>8719</v>
          </cell>
          <cell r="B11332">
            <v>45161</v>
          </cell>
          <cell r="F11332">
            <v>1065</v>
          </cell>
        </row>
        <row r="11333">
          <cell r="A11333">
            <v>8720</v>
          </cell>
          <cell r="B11333">
            <v>45161</v>
          </cell>
          <cell r="F11333">
            <v>1065</v>
          </cell>
        </row>
        <row r="11334">
          <cell r="A11334">
            <v>8721</v>
          </cell>
          <cell r="B11334">
            <v>45161</v>
          </cell>
          <cell r="F11334">
            <v>1065</v>
          </cell>
        </row>
        <row r="11335">
          <cell r="A11335">
            <v>8722</v>
          </cell>
          <cell r="B11335">
            <v>45161</v>
          </cell>
          <cell r="F11335">
            <v>1065</v>
          </cell>
        </row>
        <row r="11336">
          <cell r="A11336">
            <v>8723</v>
          </cell>
          <cell r="B11336">
            <v>45161</v>
          </cell>
          <cell r="F11336">
            <v>1065</v>
          </cell>
        </row>
        <row r="11337">
          <cell r="A11337">
            <v>8724</v>
          </cell>
          <cell r="B11337">
            <v>45161</v>
          </cell>
          <cell r="F11337">
            <v>1065</v>
          </cell>
        </row>
        <row r="11338">
          <cell r="A11338">
            <v>8725</v>
          </cell>
          <cell r="B11338">
            <v>45161</v>
          </cell>
          <cell r="F11338">
            <v>1065</v>
          </cell>
        </row>
        <row r="11339">
          <cell r="A11339">
            <v>8726</v>
          </cell>
          <cell r="B11339">
            <v>45161</v>
          </cell>
          <cell r="F11339">
            <v>1065</v>
          </cell>
        </row>
        <row r="11340">
          <cell r="A11340">
            <v>8727</v>
          </cell>
          <cell r="B11340">
            <v>45161</v>
          </cell>
          <cell r="F11340">
            <v>1065</v>
          </cell>
        </row>
        <row r="11341">
          <cell r="A11341">
            <v>8728</v>
          </cell>
          <cell r="B11341">
            <v>45161</v>
          </cell>
          <cell r="F11341">
            <v>1065</v>
          </cell>
        </row>
        <row r="11342">
          <cell r="A11342">
            <v>8729</v>
          </cell>
          <cell r="B11342">
            <v>45161</v>
          </cell>
          <cell r="F11342">
            <v>1065</v>
          </cell>
        </row>
        <row r="11343">
          <cell r="A11343">
            <v>8730</v>
          </cell>
          <cell r="B11343">
            <v>45161</v>
          </cell>
          <cell r="F11343">
            <v>1065</v>
          </cell>
        </row>
        <row r="11344">
          <cell r="A11344">
            <v>8731</v>
          </cell>
          <cell r="B11344">
            <v>45161</v>
          </cell>
          <cell r="F11344">
            <v>1065</v>
          </cell>
        </row>
        <row r="11345">
          <cell r="A11345">
            <v>8732</v>
          </cell>
          <cell r="B11345">
            <v>45161</v>
          </cell>
          <cell r="F11345">
            <v>1065</v>
          </cell>
        </row>
        <row r="11346">
          <cell r="A11346">
            <v>8733</v>
          </cell>
          <cell r="B11346">
            <v>45161</v>
          </cell>
          <cell r="F11346">
            <v>1065</v>
          </cell>
        </row>
        <row r="11347">
          <cell r="A11347">
            <v>8734</v>
          </cell>
          <cell r="B11347">
            <v>45161</v>
          </cell>
          <cell r="F11347">
            <v>1065</v>
          </cell>
        </row>
        <row r="11348">
          <cell r="A11348">
            <v>8735</v>
          </cell>
          <cell r="B11348">
            <v>45161</v>
          </cell>
          <cell r="F11348">
            <v>1065</v>
          </cell>
        </row>
        <row r="11349">
          <cell r="A11349">
            <v>8736</v>
          </cell>
          <cell r="B11349">
            <v>45161</v>
          </cell>
          <cell r="F11349">
            <v>1065</v>
          </cell>
        </row>
        <row r="11350">
          <cell r="A11350">
            <v>8737</v>
          </cell>
          <cell r="B11350">
            <v>45161</v>
          </cell>
          <cell r="F11350">
            <v>1065</v>
          </cell>
        </row>
        <row r="11351">
          <cell r="A11351">
            <v>8738</v>
          </cell>
          <cell r="B11351">
            <v>45161</v>
          </cell>
          <cell r="F11351">
            <v>1065</v>
          </cell>
        </row>
        <row r="11352">
          <cell r="A11352">
            <v>8739</v>
          </cell>
          <cell r="B11352">
            <v>45161</v>
          </cell>
          <cell r="F11352">
            <v>1065</v>
          </cell>
        </row>
        <row r="11353">
          <cell r="A11353">
            <v>8740</v>
          </cell>
          <cell r="B11353">
            <v>45161</v>
          </cell>
          <cell r="F11353">
            <v>1065</v>
          </cell>
        </row>
        <row r="11354">
          <cell r="A11354">
            <v>8741</v>
          </cell>
          <cell r="B11354">
            <v>45161</v>
          </cell>
          <cell r="F11354">
            <v>1065</v>
          </cell>
        </row>
        <row r="11355">
          <cell r="A11355">
            <v>8742</v>
          </cell>
          <cell r="B11355">
            <v>45161</v>
          </cell>
          <cell r="F11355">
            <v>1065</v>
          </cell>
        </row>
        <row r="11356">
          <cell r="A11356">
            <v>8743</v>
          </cell>
          <cell r="B11356">
            <v>45161</v>
          </cell>
          <cell r="F11356">
            <v>1065</v>
          </cell>
        </row>
        <row r="11357">
          <cell r="A11357">
            <v>8744</v>
          </cell>
          <cell r="B11357">
            <v>45161</v>
          </cell>
          <cell r="F11357">
            <v>1065</v>
          </cell>
        </row>
        <row r="11358">
          <cell r="A11358">
            <v>8745</v>
          </cell>
          <cell r="B11358">
            <v>45161</v>
          </cell>
          <cell r="F11358">
            <v>1065</v>
          </cell>
        </row>
        <row r="11359">
          <cell r="A11359">
            <v>8746</v>
          </cell>
          <cell r="B11359">
            <v>45161</v>
          </cell>
          <cell r="F11359">
            <v>1065</v>
          </cell>
        </row>
        <row r="11360">
          <cell r="A11360">
            <v>8747</v>
          </cell>
          <cell r="B11360">
            <v>45161</v>
          </cell>
          <cell r="F11360">
            <v>1065</v>
          </cell>
        </row>
        <row r="11361">
          <cell r="A11361">
            <v>8748</v>
          </cell>
          <cell r="B11361">
            <v>45161</v>
          </cell>
          <cell r="F11361">
            <v>1065</v>
          </cell>
        </row>
        <row r="11362">
          <cell r="A11362">
            <v>8749</v>
          </cell>
          <cell r="B11362">
            <v>45161</v>
          </cell>
          <cell r="F11362">
            <v>1065</v>
          </cell>
        </row>
        <row r="11363">
          <cell r="A11363">
            <v>8750</v>
          </cell>
          <cell r="B11363">
            <v>45161</v>
          </cell>
          <cell r="F11363">
            <v>1065</v>
          </cell>
        </row>
        <row r="11364">
          <cell r="A11364">
            <v>8751</v>
          </cell>
          <cell r="B11364">
            <v>45161</v>
          </cell>
          <cell r="F11364">
            <v>1065</v>
          </cell>
        </row>
        <row r="11365">
          <cell r="A11365">
            <v>8752</v>
          </cell>
          <cell r="B11365">
            <v>45161</v>
          </cell>
          <cell r="F11365">
            <v>1065</v>
          </cell>
        </row>
        <row r="11366">
          <cell r="A11366">
            <v>8753</v>
          </cell>
          <cell r="B11366">
            <v>45161</v>
          </cell>
          <cell r="F11366">
            <v>1065</v>
          </cell>
        </row>
        <row r="11367">
          <cell r="A11367">
            <v>8754</v>
          </cell>
          <cell r="B11367">
            <v>45161</v>
          </cell>
          <cell r="F11367">
            <v>1065</v>
          </cell>
        </row>
        <row r="11368">
          <cell r="A11368">
            <v>8755</v>
          </cell>
          <cell r="B11368">
            <v>45161</v>
          </cell>
          <cell r="F11368">
            <v>1065</v>
          </cell>
        </row>
        <row r="11369">
          <cell r="A11369">
            <v>8756</v>
          </cell>
          <cell r="B11369">
            <v>45161</v>
          </cell>
          <cell r="F11369">
            <v>1065</v>
          </cell>
        </row>
        <row r="11370">
          <cell r="A11370">
            <v>8757</v>
          </cell>
          <cell r="B11370">
            <v>45161</v>
          </cell>
          <cell r="F11370">
            <v>1065</v>
          </cell>
        </row>
        <row r="11371">
          <cell r="A11371">
            <v>8758</v>
          </cell>
          <cell r="B11371">
            <v>45161</v>
          </cell>
          <cell r="F11371">
            <v>1065</v>
          </cell>
        </row>
        <row r="11372">
          <cell r="A11372">
            <v>8759</v>
          </cell>
          <cell r="B11372">
            <v>45161</v>
          </cell>
          <cell r="F11372">
            <v>1065</v>
          </cell>
        </row>
        <row r="11373">
          <cell r="A11373">
            <v>8760</v>
          </cell>
          <cell r="B11373">
            <v>45161</v>
          </cell>
          <cell r="F11373">
            <v>1065</v>
          </cell>
        </row>
        <row r="11374">
          <cell r="A11374">
            <v>8761</v>
          </cell>
          <cell r="B11374">
            <v>45161</v>
          </cell>
          <cell r="F11374">
            <v>1065</v>
          </cell>
        </row>
        <row r="11375">
          <cell r="A11375">
            <v>8762</v>
          </cell>
          <cell r="B11375">
            <v>45161</v>
          </cell>
          <cell r="F11375">
            <v>1065</v>
          </cell>
        </row>
        <row r="11376">
          <cell r="A11376">
            <v>8763</v>
          </cell>
          <cell r="B11376">
            <v>45161</v>
          </cell>
          <cell r="F11376">
            <v>1065</v>
          </cell>
        </row>
        <row r="11377">
          <cell r="A11377">
            <v>8764</v>
          </cell>
          <cell r="B11377">
            <v>45161</v>
          </cell>
          <cell r="F11377">
            <v>1065</v>
          </cell>
        </row>
        <row r="11378">
          <cell r="A11378">
            <v>8765</v>
          </cell>
          <cell r="B11378">
            <v>45161</v>
          </cell>
          <cell r="F11378">
            <v>1065</v>
          </cell>
        </row>
        <row r="11379">
          <cell r="A11379">
            <v>8766</v>
          </cell>
          <cell r="B11379">
            <v>45161</v>
          </cell>
          <cell r="F11379">
            <v>1065</v>
          </cell>
        </row>
        <row r="11380">
          <cell r="A11380">
            <v>8767</v>
          </cell>
          <cell r="B11380">
            <v>45161</v>
          </cell>
          <cell r="F11380">
            <v>1065</v>
          </cell>
        </row>
        <row r="11381">
          <cell r="A11381">
            <v>8768</v>
          </cell>
          <cell r="B11381">
            <v>45161</v>
          </cell>
          <cell r="F11381">
            <v>1065</v>
          </cell>
        </row>
        <row r="11382">
          <cell r="A11382">
            <v>8769</v>
          </cell>
          <cell r="B11382">
            <v>45161</v>
          </cell>
          <cell r="F11382">
            <v>1065</v>
          </cell>
        </row>
        <row r="11383">
          <cell r="A11383">
            <v>8770</v>
          </cell>
          <cell r="B11383">
            <v>45161</v>
          </cell>
          <cell r="F11383">
            <v>1065</v>
          </cell>
        </row>
        <row r="11384">
          <cell r="A11384">
            <v>8771</v>
          </cell>
          <cell r="B11384">
            <v>45161</v>
          </cell>
          <cell r="F11384">
            <v>1065</v>
          </cell>
        </row>
        <row r="11385">
          <cell r="A11385">
            <v>8772</v>
          </cell>
          <cell r="B11385">
            <v>45161</v>
          </cell>
          <cell r="F11385">
            <v>1065</v>
          </cell>
        </row>
        <row r="11386">
          <cell r="A11386">
            <v>8773</v>
          </cell>
          <cell r="B11386">
            <v>45161</v>
          </cell>
          <cell r="F11386">
            <v>1065</v>
          </cell>
        </row>
        <row r="11387">
          <cell r="A11387">
            <v>8774</v>
          </cell>
          <cell r="B11387">
            <v>45161</v>
          </cell>
          <cell r="F11387">
            <v>1065</v>
          </cell>
        </row>
        <row r="11388">
          <cell r="A11388">
            <v>8775</v>
          </cell>
          <cell r="B11388">
            <v>45161</v>
          </cell>
          <cell r="F11388">
            <v>1065</v>
          </cell>
        </row>
        <row r="11389">
          <cell r="A11389">
            <v>8776</v>
          </cell>
          <cell r="B11389">
            <v>45161</v>
          </cell>
          <cell r="F11389">
            <v>1065</v>
          </cell>
        </row>
        <row r="11390">
          <cell r="A11390">
            <v>8777</v>
          </cell>
          <cell r="B11390">
            <v>45161</v>
          </cell>
          <cell r="F11390">
            <v>1065</v>
          </cell>
        </row>
        <row r="11391">
          <cell r="A11391">
            <v>8778</v>
          </cell>
          <cell r="B11391">
            <v>45161</v>
          </cell>
          <cell r="F11391">
            <v>1065</v>
          </cell>
        </row>
        <row r="11392">
          <cell r="A11392">
            <v>8779</v>
          </cell>
          <cell r="B11392">
            <v>45161</v>
          </cell>
          <cell r="F11392">
            <v>1065</v>
          </cell>
        </row>
        <row r="11393">
          <cell r="A11393">
            <v>8780</v>
          </cell>
          <cell r="B11393">
            <v>45161</v>
          </cell>
          <cell r="F11393">
            <v>1065</v>
          </cell>
        </row>
        <row r="11394">
          <cell r="A11394">
            <v>8781</v>
          </cell>
          <cell r="B11394">
            <v>45161</v>
          </cell>
          <cell r="F11394">
            <v>1065</v>
          </cell>
        </row>
        <row r="11395">
          <cell r="A11395">
            <v>8782</v>
          </cell>
          <cell r="B11395">
            <v>45161</v>
          </cell>
          <cell r="F11395">
            <v>1065</v>
          </cell>
        </row>
        <row r="11396">
          <cell r="A11396">
            <v>8783</v>
          </cell>
          <cell r="B11396">
            <v>45161</v>
          </cell>
          <cell r="F11396">
            <v>1065</v>
          </cell>
        </row>
        <row r="11397">
          <cell r="A11397">
            <v>8784</v>
          </cell>
          <cell r="B11397">
            <v>45161</v>
          </cell>
          <cell r="F11397">
            <v>1065</v>
          </cell>
        </row>
        <row r="11398">
          <cell r="A11398">
            <v>8785</v>
          </cell>
          <cell r="B11398">
            <v>45161</v>
          </cell>
          <cell r="F11398">
            <v>1065</v>
          </cell>
        </row>
        <row r="11399">
          <cell r="A11399">
            <v>8786</v>
          </cell>
          <cell r="B11399">
            <v>45161</v>
          </cell>
          <cell r="F11399">
            <v>1065</v>
          </cell>
        </row>
        <row r="11400">
          <cell r="A11400">
            <v>8787</v>
          </cell>
          <cell r="B11400">
            <v>45161</v>
          </cell>
          <cell r="F11400">
            <v>1065</v>
          </cell>
        </row>
        <row r="11401">
          <cell r="A11401">
            <v>8788</v>
          </cell>
          <cell r="B11401">
            <v>45161</v>
          </cell>
          <cell r="F11401">
            <v>1065</v>
          </cell>
        </row>
        <row r="11402">
          <cell r="A11402">
            <v>8789</v>
          </cell>
          <cell r="B11402">
            <v>45161</v>
          </cell>
          <cell r="F11402">
            <v>1065</v>
          </cell>
        </row>
        <row r="11403">
          <cell r="A11403">
            <v>8790</v>
          </cell>
          <cell r="B11403">
            <v>45161</v>
          </cell>
          <cell r="F11403">
            <v>1065</v>
          </cell>
        </row>
        <row r="11404">
          <cell r="A11404">
            <v>8791</v>
          </cell>
          <cell r="B11404">
            <v>45161</v>
          </cell>
          <cell r="F11404">
            <v>1065</v>
          </cell>
        </row>
        <row r="11405">
          <cell r="A11405">
            <v>8792</v>
          </cell>
          <cell r="B11405">
            <v>45161</v>
          </cell>
          <cell r="F11405">
            <v>1065</v>
          </cell>
        </row>
        <row r="11406">
          <cell r="A11406">
            <v>8793</v>
          </cell>
          <cell r="B11406">
            <v>45161</v>
          </cell>
          <cell r="F11406">
            <v>1065</v>
          </cell>
        </row>
        <row r="11407">
          <cell r="A11407">
            <v>8794</v>
          </cell>
          <cell r="B11407">
            <v>45161</v>
          </cell>
          <cell r="F11407">
            <v>1065</v>
          </cell>
        </row>
        <row r="11408">
          <cell r="A11408">
            <v>8795</v>
          </cell>
          <cell r="B11408">
            <v>45161</v>
          </cell>
          <cell r="F11408">
            <v>1065</v>
          </cell>
        </row>
        <row r="11409">
          <cell r="A11409">
            <v>8796</v>
          </cell>
          <cell r="B11409">
            <v>45161</v>
          </cell>
          <cell r="F11409">
            <v>1065</v>
          </cell>
        </row>
        <row r="11410">
          <cell r="A11410">
            <v>8797</v>
          </cell>
          <cell r="B11410">
            <v>45161</v>
          </cell>
          <cell r="F11410">
            <v>1065</v>
          </cell>
        </row>
        <row r="11411">
          <cell r="A11411">
            <v>8798</v>
          </cell>
          <cell r="B11411">
            <v>45161</v>
          </cell>
          <cell r="F11411">
            <v>1065</v>
          </cell>
        </row>
        <row r="11412">
          <cell r="A11412">
            <v>8799</v>
          </cell>
          <cell r="B11412">
            <v>45161</v>
          </cell>
          <cell r="F11412">
            <v>1065</v>
          </cell>
        </row>
        <row r="11413">
          <cell r="A11413">
            <v>8800</v>
          </cell>
          <cell r="B11413">
            <v>45161</v>
          </cell>
          <cell r="F11413">
            <v>1065</v>
          </cell>
        </row>
        <row r="11414">
          <cell r="A11414">
            <v>8801</v>
          </cell>
          <cell r="B11414">
            <v>45161</v>
          </cell>
          <cell r="F11414">
            <v>1065</v>
          </cell>
        </row>
        <row r="11415">
          <cell r="A11415">
            <v>8802</v>
          </cell>
          <cell r="B11415">
            <v>45161</v>
          </cell>
          <cell r="F11415">
            <v>1065</v>
          </cell>
        </row>
        <row r="11416">
          <cell r="A11416">
            <v>8803</v>
          </cell>
          <cell r="B11416">
            <v>45161</v>
          </cell>
          <cell r="F11416">
            <v>1065</v>
          </cell>
        </row>
        <row r="11417">
          <cell r="A11417">
            <v>8804</v>
          </cell>
          <cell r="B11417">
            <v>45161</v>
          </cell>
          <cell r="F11417">
            <v>1065</v>
          </cell>
        </row>
        <row r="11418">
          <cell r="A11418">
            <v>8805</v>
          </cell>
          <cell r="B11418">
            <v>45161</v>
          </cell>
          <cell r="F11418">
            <v>1065</v>
          </cell>
        </row>
        <row r="11419">
          <cell r="A11419">
            <v>8806</v>
          </cell>
          <cell r="B11419">
            <v>45161</v>
          </cell>
          <cell r="F11419">
            <v>1065</v>
          </cell>
        </row>
        <row r="11420">
          <cell r="A11420">
            <v>8807</v>
          </cell>
          <cell r="B11420">
            <v>45161</v>
          </cell>
          <cell r="F11420">
            <v>1065</v>
          </cell>
        </row>
        <row r="11421">
          <cell r="A11421">
            <v>8808</v>
          </cell>
          <cell r="B11421">
            <v>45161</v>
          </cell>
          <cell r="F11421">
            <v>1065</v>
          </cell>
        </row>
        <row r="11422">
          <cell r="A11422">
            <v>8809</v>
          </cell>
          <cell r="B11422">
            <v>45161</v>
          </cell>
          <cell r="F11422">
            <v>1065</v>
          </cell>
        </row>
        <row r="11423">
          <cell r="A11423">
            <v>8810</v>
          </cell>
          <cell r="B11423">
            <v>45161</v>
          </cell>
          <cell r="F11423">
            <v>1065</v>
          </cell>
        </row>
        <row r="11424">
          <cell r="A11424">
            <v>8811</v>
          </cell>
          <cell r="B11424">
            <v>45161</v>
          </cell>
          <cell r="F11424">
            <v>1065</v>
          </cell>
        </row>
        <row r="11425">
          <cell r="A11425">
            <v>8812</v>
          </cell>
          <cell r="B11425">
            <v>45161</v>
          </cell>
          <cell r="F11425">
            <v>1065</v>
          </cell>
        </row>
        <row r="11426">
          <cell r="A11426">
            <v>8813</v>
          </cell>
          <cell r="B11426">
            <v>45161</v>
          </cell>
          <cell r="F11426">
            <v>1065</v>
          </cell>
        </row>
        <row r="11427">
          <cell r="A11427">
            <v>8814</v>
          </cell>
          <cell r="B11427">
            <v>45161</v>
          </cell>
          <cell r="F11427">
            <v>1065</v>
          </cell>
        </row>
        <row r="11428">
          <cell r="A11428">
            <v>8815</v>
          </cell>
          <cell r="B11428">
            <v>45161</v>
          </cell>
          <cell r="F11428">
            <v>1065</v>
          </cell>
        </row>
        <row r="11429">
          <cell r="A11429">
            <v>8816</v>
          </cell>
          <cell r="B11429">
            <v>45161</v>
          </cell>
          <cell r="F11429">
            <v>1065</v>
          </cell>
        </row>
        <row r="11430">
          <cell r="A11430">
            <v>8817</v>
          </cell>
          <cell r="B11430">
            <v>45161</v>
          </cell>
          <cell r="F11430">
            <v>1065</v>
          </cell>
        </row>
        <row r="11431">
          <cell r="A11431">
            <v>8818</v>
          </cell>
          <cell r="B11431">
            <v>45161</v>
          </cell>
          <cell r="F11431">
            <v>1065</v>
          </cell>
        </row>
        <row r="11432">
          <cell r="A11432">
            <v>8819</v>
          </cell>
          <cell r="B11432">
            <v>45161</v>
          </cell>
          <cell r="F11432">
            <v>1065</v>
          </cell>
        </row>
        <row r="11433">
          <cell r="A11433">
            <v>8820</v>
          </cell>
          <cell r="B11433">
            <v>45161</v>
          </cell>
          <cell r="F11433">
            <v>1065</v>
          </cell>
        </row>
        <row r="11434">
          <cell r="A11434">
            <v>8821</v>
          </cell>
          <cell r="B11434">
            <v>45161</v>
          </cell>
          <cell r="F11434">
            <v>1065</v>
          </cell>
        </row>
        <row r="11435">
          <cell r="A11435">
            <v>8822</v>
          </cell>
          <cell r="B11435">
            <v>45161</v>
          </cell>
          <cell r="F11435">
            <v>1065</v>
          </cell>
        </row>
        <row r="11436">
          <cell r="A11436">
            <v>8823</v>
          </cell>
          <cell r="B11436">
            <v>45161</v>
          </cell>
          <cell r="F11436">
            <v>1065</v>
          </cell>
        </row>
        <row r="11437">
          <cell r="A11437">
            <v>8824</v>
          </cell>
          <cell r="B11437">
            <v>45161</v>
          </cell>
          <cell r="F11437">
            <v>1065</v>
          </cell>
        </row>
        <row r="11438">
          <cell r="A11438">
            <v>8825</v>
          </cell>
          <cell r="B11438">
            <v>45161</v>
          </cell>
          <cell r="F11438">
            <v>1065</v>
          </cell>
        </row>
        <row r="11439">
          <cell r="A11439">
            <v>8826</v>
          </cell>
          <cell r="B11439">
            <v>45161</v>
          </cell>
          <cell r="F11439">
            <v>1065</v>
          </cell>
        </row>
        <row r="11440">
          <cell r="A11440">
            <v>8827</v>
          </cell>
          <cell r="B11440">
            <v>45161</v>
          </cell>
          <cell r="F11440">
            <v>1065</v>
          </cell>
        </row>
        <row r="11441">
          <cell r="A11441">
            <v>8828</v>
          </cell>
          <cell r="B11441">
            <v>45161</v>
          </cell>
          <cell r="F11441">
            <v>1065</v>
          </cell>
        </row>
        <row r="11442">
          <cell r="A11442">
            <v>8829</v>
          </cell>
          <cell r="B11442">
            <v>45161</v>
          </cell>
          <cell r="F11442">
            <v>1065</v>
          </cell>
        </row>
        <row r="11443">
          <cell r="A11443">
            <v>8830</v>
          </cell>
          <cell r="B11443">
            <v>45161</v>
          </cell>
          <cell r="F11443">
            <v>1065</v>
          </cell>
        </row>
        <row r="11444">
          <cell r="A11444">
            <v>8831</v>
          </cell>
          <cell r="B11444">
            <v>45161</v>
          </cell>
          <cell r="F11444">
            <v>1065</v>
          </cell>
        </row>
        <row r="11445">
          <cell r="A11445">
            <v>8832</v>
          </cell>
          <cell r="B11445">
            <v>45161</v>
          </cell>
          <cell r="F11445">
            <v>1065</v>
          </cell>
        </row>
        <row r="11446">
          <cell r="A11446">
            <v>8833</v>
          </cell>
          <cell r="B11446">
            <v>45161</v>
          </cell>
          <cell r="F11446">
            <v>1065</v>
          </cell>
        </row>
        <row r="11447">
          <cell r="A11447">
            <v>8834</v>
          </cell>
          <cell r="B11447">
            <v>45161</v>
          </cell>
          <cell r="F11447">
            <v>1065</v>
          </cell>
        </row>
        <row r="11448">
          <cell r="A11448">
            <v>8835</v>
          </cell>
          <cell r="B11448">
            <v>45161</v>
          </cell>
          <cell r="F11448">
            <v>1065</v>
          </cell>
        </row>
        <row r="11449">
          <cell r="A11449">
            <v>8836</v>
          </cell>
          <cell r="B11449">
            <v>45161</v>
          </cell>
          <cell r="F11449">
            <v>1065</v>
          </cell>
        </row>
        <row r="11450">
          <cell r="A11450">
            <v>8837</v>
          </cell>
          <cell r="B11450">
            <v>45161</v>
          </cell>
          <cell r="F11450">
            <v>1065</v>
          </cell>
        </row>
        <row r="11451">
          <cell r="A11451">
            <v>8838</v>
          </cell>
          <cell r="B11451">
            <v>45161</v>
          </cell>
          <cell r="F11451">
            <v>1065</v>
          </cell>
        </row>
        <row r="11452">
          <cell r="A11452">
            <v>8839</v>
          </cell>
          <cell r="B11452">
            <v>45161</v>
          </cell>
          <cell r="F11452">
            <v>1065</v>
          </cell>
        </row>
        <row r="11453">
          <cell r="A11453">
            <v>8840</v>
          </cell>
          <cell r="B11453">
            <v>45161</v>
          </cell>
          <cell r="F11453">
            <v>1065</v>
          </cell>
        </row>
        <row r="11454">
          <cell r="A11454">
            <v>8841</v>
          </cell>
          <cell r="B11454">
            <v>45161</v>
          </cell>
          <cell r="F11454">
            <v>1065</v>
          </cell>
        </row>
        <row r="11455">
          <cell r="A11455">
            <v>8842</v>
          </cell>
          <cell r="B11455">
            <v>45161</v>
          </cell>
          <cell r="F11455">
            <v>1065</v>
          </cell>
        </row>
        <row r="11456">
          <cell r="A11456">
            <v>8843</v>
          </cell>
          <cell r="B11456">
            <v>45161</v>
          </cell>
          <cell r="F11456">
            <v>1065</v>
          </cell>
        </row>
        <row r="11457">
          <cell r="A11457">
            <v>8844</v>
          </cell>
          <cell r="B11457">
            <v>45161</v>
          </cell>
          <cell r="F11457">
            <v>1065</v>
          </cell>
        </row>
        <row r="11458">
          <cell r="A11458">
            <v>8845</v>
          </cell>
          <cell r="B11458">
            <v>45161</v>
          </cell>
          <cell r="F11458">
            <v>1065</v>
          </cell>
        </row>
        <row r="11459">
          <cell r="A11459">
            <v>8846</v>
          </cell>
          <cell r="B11459">
            <v>45161</v>
          </cell>
          <cell r="F11459">
            <v>1065</v>
          </cell>
        </row>
        <row r="11460">
          <cell r="A11460">
            <v>8847</v>
          </cell>
          <cell r="B11460">
            <v>45161</v>
          </cell>
          <cell r="F11460">
            <v>1065</v>
          </cell>
        </row>
        <row r="11461">
          <cell r="A11461">
            <v>8848</v>
          </cell>
          <cell r="B11461">
            <v>45161</v>
          </cell>
          <cell r="F11461">
            <v>1065</v>
          </cell>
        </row>
        <row r="11462">
          <cell r="A11462">
            <v>8849</v>
          </cell>
          <cell r="B11462">
            <v>45161</v>
          </cell>
          <cell r="F11462">
            <v>1065</v>
          </cell>
        </row>
        <row r="11463">
          <cell r="A11463">
            <v>8850</v>
          </cell>
          <cell r="B11463">
            <v>45161</v>
          </cell>
          <cell r="F11463">
            <v>1065</v>
          </cell>
        </row>
        <row r="11464">
          <cell r="A11464">
            <v>8851</v>
          </cell>
          <cell r="B11464">
            <v>45161</v>
          </cell>
          <cell r="F11464">
            <v>1065</v>
          </cell>
        </row>
        <row r="11465">
          <cell r="A11465">
            <v>8852</v>
          </cell>
          <cell r="B11465">
            <v>45161</v>
          </cell>
          <cell r="F11465">
            <v>1065</v>
          </cell>
        </row>
        <row r="11466">
          <cell r="A11466">
            <v>8853</v>
          </cell>
          <cell r="B11466">
            <v>45161</v>
          </cell>
          <cell r="F11466">
            <v>1065</v>
          </cell>
        </row>
        <row r="11467">
          <cell r="A11467">
            <v>8854</v>
          </cell>
          <cell r="B11467">
            <v>45161</v>
          </cell>
          <cell r="F11467">
            <v>1065</v>
          </cell>
        </row>
        <row r="11468">
          <cell r="A11468">
            <v>8855</v>
          </cell>
          <cell r="B11468">
            <v>45161</v>
          </cell>
          <cell r="F11468">
            <v>1065</v>
          </cell>
        </row>
        <row r="11469">
          <cell r="A11469">
            <v>8856</v>
          </cell>
          <cell r="B11469">
            <v>45161</v>
          </cell>
          <cell r="F11469">
            <v>1065</v>
          </cell>
        </row>
        <row r="11470">
          <cell r="A11470">
            <v>8857</v>
          </cell>
          <cell r="B11470">
            <v>45161</v>
          </cell>
          <cell r="F11470">
            <v>1065</v>
          </cell>
        </row>
        <row r="11471">
          <cell r="A11471">
            <v>8858</v>
          </cell>
          <cell r="B11471">
            <v>45161</v>
          </cell>
          <cell r="F11471">
            <v>1065</v>
          </cell>
        </row>
        <row r="11472">
          <cell r="A11472">
            <v>8859</v>
          </cell>
          <cell r="B11472">
            <v>45161</v>
          </cell>
          <cell r="F11472">
            <v>1065</v>
          </cell>
        </row>
        <row r="11473">
          <cell r="A11473">
            <v>8860</v>
          </cell>
          <cell r="B11473">
            <v>45161</v>
          </cell>
          <cell r="F11473">
            <v>1065</v>
          </cell>
        </row>
        <row r="11474">
          <cell r="A11474">
            <v>8861</v>
          </cell>
          <cell r="B11474">
            <v>45161</v>
          </cell>
          <cell r="F11474">
            <v>1065</v>
          </cell>
        </row>
        <row r="11475">
          <cell r="A11475">
            <v>8862</v>
          </cell>
          <cell r="B11475">
            <v>45161</v>
          </cell>
          <cell r="F11475">
            <v>1065</v>
          </cell>
        </row>
        <row r="11476">
          <cell r="A11476">
            <v>8863</v>
          </cell>
          <cell r="B11476">
            <v>45161</v>
          </cell>
          <cell r="F11476">
            <v>1065</v>
          </cell>
        </row>
        <row r="11477">
          <cell r="A11477">
            <v>8864</v>
          </cell>
          <cell r="B11477">
            <v>45161</v>
          </cell>
          <cell r="F11477">
            <v>1065</v>
          </cell>
        </row>
        <row r="11478">
          <cell r="A11478">
            <v>8865</v>
          </cell>
          <cell r="B11478">
            <v>45161</v>
          </cell>
          <cell r="F11478">
            <v>1065</v>
          </cell>
        </row>
        <row r="11479">
          <cell r="A11479">
            <v>8866</v>
          </cell>
          <cell r="B11479">
            <v>45161</v>
          </cell>
          <cell r="F11479">
            <v>1065</v>
          </cell>
        </row>
        <row r="11480">
          <cell r="A11480">
            <v>8867</v>
          </cell>
          <cell r="B11480">
            <v>45161</v>
          </cell>
          <cell r="F11480">
            <v>1065</v>
          </cell>
        </row>
        <row r="11481">
          <cell r="A11481">
            <v>8868</v>
          </cell>
          <cell r="B11481">
            <v>45161</v>
          </cell>
          <cell r="F11481">
            <v>1065</v>
          </cell>
        </row>
        <row r="11482">
          <cell r="A11482">
            <v>8869</v>
          </cell>
          <cell r="B11482">
            <v>45161</v>
          </cell>
          <cell r="F11482">
            <v>1065</v>
          </cell>
        </row>
        <row r="11483">
          <cell r="A11483">
            <v>8870</v>
          </cell>
          <cell r="B11483">
            <v>45161</v>
          </cell>
          <cell r="F11483">
            <v>1065</v>
          </cell>
        </row>
        <row r="11484">
          <cell r="A11484">
            <v>8871</v>
          </cell>
          <cell r="B11484">
            <v>45161</v>
          </cell>
          <cell r="F11484">
            <v>1065</v>
          </cell>
        </row>
        <row r="11485">
          <cell r="A11485">
            <v>8872</v>
          </cell>
          <cell r="B11485">
            <v>45161</v>
          </cell>
          <cell r="F11485">
            <v>1065</v>
          </cell>
        </row>
        <row r="11486">
          <cell r="A11486">
            <v>8873</v>
          </cell>
          <cell r="B11486">
            <v>45161</v>
          </cell>
          <cell r="F11486">
            <v>1065</v>
          </cell>
        </row>
        <row r="11487">
          <cell r="A11487">
            <v>8874</v>
          </cell>
          <cell r="B11487">
            <v>45161</v>
          </cell>
          <cell r="F11487">
            <v>1065</v>
          </cell>
        </row>
        <row r="11488">
          <cell r="A11488">
            <v>8875</v>
          </cell>
          <cell r="B11488">
            <v>45161</v>
          </cell>
          <cell r="F11488">
            <v>1065</v>
          </cell>
        </row>
        <row r="11489">
          <cell r="A11489">
            <v>8876</v>
          </cell>
          <cell r="B11489">
            <v>45161</v>
          </cell>
          <cell r="F11489">
            <v>1065</v>
          </cell>
        </row>
        <row r="11490">
          <cell r="A11490">
            <v>8877</v>
          </cell>
          <cell r="B11490">
            <v>45161</v>
          </cell>
          <cell r="F11490">
            <v>1065</v>
          </cell>
        </row>
        <row r="11491">
          <cell r="A11491">
            <v>8878</v>
          </cell>
          <cell r="B11491">
            <v>45161</v>
          </cell>
          <cell r="F11491">
            <v>1065</v>
          </cell>
        </row>
        <row r="11492">
          <cell r="A11492">
            <v>8879</v>
          </cell>
          <cell r="B11492">
            <v>45161</v>
          </cell>
          <cell r="F11492">
            <v>1065</v>
          </cell>
        </row>
        <row r="11493">
          <cell r="A11493">
            <v>8880</v>
          </cell>
          <cell r="B11493">
            <v>45161</v>
          </cell>
          <cell r="F11493">
            <v>1065</v>
          </cell>
        </row>
        <row r="11494">
          <cell r="A11494">
            <v>8881</v>
          </cell>
          <cell r="B11494">
            <v>45161</v>
          </cell>
          <cell r="F11494">
            <v>1065</v>
          </cell>
        </row>
        <row r="11495">
          <cell r="A11495">
            <v>8882</v>
          </cell>
          <cell r="B11495">
            <v>45161</v>
          </cell>
          <cell r="F11495">
            <v>1065</v>
          </cell>
        </row>
        <row r="11496">
          <cell r="A11496">
            <v>8883</v>
          </cell>
          <cell r="B11496">
            <v>45161</v>
          </cell>
          <cell r="F11496">
            <v>1065</v>
          </cell>
        </row>
        <row r="11497">
          <cell r="A11497">
            <v>8884</v>
          </cell>
          <cell r="B11497">
            <v>45161</v>
          </cell>
          <cell r="F11497">
            <v>1065</v>
          </cell>
        </row>
        <row r="11498">
          <cell r="A11498">
            <v>8885</v>
          </cell>
          <cell r="B11498">
            <v>45161</v>
          </cell>
          <cell r="F11498">
            <v>1065</v>
          </cell>
        </row>
        <row r="11499">
          <cell r="A11499">
            <v>8886</v>
          </cell>
          <cell r="B11499">
            <v>45161</v>
          </cell>
          <cell r="F11499">
            <v>1065</v>
          </cell>
        </row>
        <row r="11500">
          <cell r="A11500">
            <v>8887</v>
          </cell>
          <cell r="B11500">
            <v>45161</v>
          </cell>
          <cell r="F11500">
            <v>1065</v>
          </cell>
        </row>
        <row r="11501">
          <cell r="A11501">
            <v>8888</v>
          </cell>
          <cell r="B11501">
            <v>45161</v>
          </cell>
          <cell r="F11501">
            <v>1065</v>
          </cell>
        </row>
        <row r="11502">
          <cell r="A11502">
            <v>8889</v>
          </cell>
          <cell r="B11502">
            <v>45161</v>
          </cell>
          <cell r="F11502">
            <v>1065</v>
          </cell>
        </row>
        <row r="11503">
          <cell r="A11503">
            <v>8890</v>
          </cell>
          <cell r="B11503">
            <v>45161</v>
          </cell>
          <cell r="F11503">
            <v>1065</v>
          </cell>
        </row>
        <row r="11504">
          <cell r="A11504">
            <v>8891</v>
          </cell>
          <cell r="B11504">
            <v>45161</v>
          </cell>
          <cell r="F11504">
            <v>1065</v>
          </cell>
        </row>
        <row r="11505">
          <cell r="A11505">
            <v>8892</v>
          </cell>
          <cell r="B11505">
            <v>45161</v>
          </cell>
          <cell r="F11505">
            <v>1065</v>
          </cell>
        </row>
        <row r="11506">
          <cell r="A11506">
            <v>8893</v>
          </cell>
          <cell r="B11506">
            <v>45161</v>
          </cell>
          <cell r="F11506">
            <v>1065</v>
          </cell>
        </row>
        <row r="11507">
          <cell r="A11507">
            <v>8894</v>
          </cell>
          <cell r="B11507">
            <v>45161</v>
          </cell>
          <cell r="F11507">
            <v>1065</v>
          </cell>
        </row>
        <row r="11508">
          <cell r="A11508">
            <v>8895</v>
          </cell>
          <cell r="B11508">
            <v>45161</v>
          </cell>
          <cell r="F11508">
            <v>1065</v>
          </cell>
        </row>
        <row r="11509">
          <cell r="A11509">
            <v>8896</v>
          </cell>
          <cell r="B11509">
            <v>45161</v>
          </cell>
          <cell r="F11509">
            <v>1065</v>
          </cell>
        </row>
        <row r="11510">
          <cell r="A11510">
            <v>8897</v>
          </cell>
          <cell r="B11510">
            <v>45161</v>
          </cell>
          <cell r="F11510">
            <v>1065</v>
          </cell>
        </row>
        <row r="11511">
          <cell r="A11511">
            <v>8898</v>
          </cell>
          <cell r="B11511">
            <v>45161</v>
          </cell>
          <cell r="F11511">
            <v>1065</v>
          </cell>
        </row>
        <row r="11512">
          <cell r="A11512">
            <v>8899</v>
          </cell>
          <cell r="B11512">
            <v>45161</v>
          </cell>
          <cell r="F11512">
            <v>1065</v>
          </cell>
        </row>
        <row r="11513">
          <cell r="A11513">
            <v>8900</v>
          </cell>
          <cell r="B11513">
            <v>45161</v>
          </cell>
          <cell r="F11513">
            <v>1065</v>
          </cell>
        </row>
        <row r="11514">
          <cell r="A11514">
            <v>8901</v>
          </cell>
          <cell r="B11514">
            <v>45161</v>
          </cell>
          <cell r="F11514">
            <v>1065</v>
          </cell>
        </row>
        <row r="11515">
          <cell r="A11515">
            <v>8902</v>
          </cell>
          <cell r="B11515">
            <v>45161</v>
          </cell>
          <cell r="F11515">
            <v>1065</v>
          </cell>
        </row>
        <row r="11516">
          <cell r="A11516">
            <v>8903</v>
          </cell>
          <cell r="B11516">
            <v>45161</v>
          </cell>
          <cell r="F11516">
            <v>1065</v>
          </cell>
        </row>
        <row r="11517">
          <cell r="A11517">
            <v>8904</v>
          </cell>
          <cell r="B11517">
            <v>45161</v>
          </cell>
          <cell r="F11517">
            <v>1065</v>
          </cell>
        </row>
        <row r="11518">
          <cell r="A11518">
            <v>8905</v>
          </cell>
          <cell r="B11518">
            <v>45161</v>
          </cell>
          <cell r="F11518">
            <v>1065</v>
          </cell>
        </row>
        <row r="11519">
          <cell r="A11519">
            <v>8906</v>
          </cell>
          <cell r="B11519">
            <v>45161</v>
          </cell>
          <cell r="F11519">
            <v>1065</v>
          </cell>
        </row>
        <row r="11520">
          <cell r="A11520">
            <v>8907</v>
          </cell>
          <cell r="B11520">
            <v>45161</v>
          </cell>
          <cell r="F11520">
            <v>1065</v>
          </cell>
        </row>
        <row r="11521">
          <cell r="A11521">
            <v>8908</v>
          </cell>
          <cell r="B11521">
            <v>45161</v>
          </cell>
          <cell r="F11521">
            <v>1065</v>
          </cell>
        </row>
        <row r="11522">
          <cell r="A11522">
            <v>8909</v>
          </cell>
          <cell r="B11522">
            <v>45161</v>
          </cell>
          <cell r="F11522">
            <v>1065</v>
          </cell>
        </row>
        <row r="11523">
          <cell r="A11523">
            <v>8910</v>
          </cell>
          <cell r="B11523">
            <v>45161</v>
          </cell>
          <cell r="F11523">
            <v>1065</v>
          </cell>
        </row>
        <row r="11524">
          <cell r="A11524">
            <v>8911</v>
          </cell>
          <cell r="B11524">
            <v>45161</v>
          </cell>
          <cell r="F11524">
            <v>1065</v>
          </cell>
        </row>
        <row r="11525">
          <cell r="A11525">
            <v>8912</v>
          </cell>
          <cell r="B11525">
            <v>45161</v>
          </cell>
          <cell r="F11525">
            <v>1065</v>
          </cell>
        </row>
        <row r="11526">
          <cell r="A11526">
            <v>8913</v>
          </cell>
          <cell r="B11526">
            <v>45161</v>
          </cell>
          <cell r="F11526">
            <v>1065</v>
          </cell>
        </row>
        <row r="11527">
          <cell r="A11527">
            <v>8914</v>
          </cell>
          <cell r="B11527">
            <v>45161</v>
          </cell>
          <cell r="F11527">
            <v>1065</v>
          </cell>
        </row>
        <row r="11528">
          <cell r="A11528">
            <v>8915</v>
          </cell>
          <cell r="B11528">
            <v>45161</v>
          </cell>
          <cell r="F11528">
            <v>1065</v>
          </cell>
        </row>
        <row r="11529">
          <cell r="A11529">
            <v>8916</v>
          </cell>
          <cell r="B11529">
            <v>45161</v>
          </cell>
          <cell r="F11529">
            <v>1065</v>
          </cell>
        </row>
        <row r="11530">
          <cell r="A11530">
            <v>8917</v>
          </cell>
          <cell r="B11530">
            <v>45161</v>
          </cell>
          <cell r="F11530">
            <v>1065</v>
          </cell>
        </row>
        <row r="11531">
          <cell r="A11531">
            <v>8918</v>
          </cell>
          <cell r="B11531">
            <v>45161</v>
          </cell>
          <cell r="F11531">
            <v>1065</v>
          </cell>
        </row>
        <row r="11532">
          <cell r="A11532">
            <v>8919</v>
          </cell>
          <cell r="B11532">
            <v>45161</v>
          </cell>
          <cell r="F11532">
            <v>1065</v>
          </cell>
        </row>
        <row r="11533">
          <cell r="A11533">
            <v>8920</v>
          </cell>
          <cell r="B11533">
            <v>45161</v>
          </cell>
          <cell r="F11533">
            <v>1065</v>
          </cell>
        </row>
        <row r="11534">
          <cell r="A11534">
            <v>8921</v>
          </cell>
          <cell r="B11534">
            <v>45161</v>
          </cell>
          <cell r="F11534">
            <v>1065</v>
          </cell>
        </row>
        <row r="11535">
          <cell r="A11535">
            <v>8922</v>
          </cell>
          <cell r="B11535">
            <v>45161</v>
          </cell>
          <cell r="F11535">
            <v>1065</v>
          </cell>
        </row>
        <row r="11536">
          <cell r="A11536">
            <v>8923</v>
          </cell>
          <cell r="B11536">
            <v>45161</v>
          </cell>
          <cell r="F11536">
            <v>1065</v>
          </cell>
        </row>
        <row r="11537">
          <cell r="A11537">
            <v>8924</v>
          </cell>
          <cell r="B11537">
            <v>45161</v>
          </cell>
          <cell r="F11537">
            <v>1065</v>
          </cell>
        </row>
        <row r="11538">
          <cell r="A11538">
            <v>8925</v>
          </cell>
          <cell r="B11538">
            <v>45161</v>
          </cell>
          <cell r="F11538">
            <v>1065</v>
          </cell>
        </row>
        <row r="11539">
          <cell r="A11539">
            <v>8926</v>
          </cell>
          <cell r="B11539">
            <v>45161</v>
          </cell>
          <cell r="F11539">
            <v>1065</v>
          </cell>
        </row>
        <row r="11540">
          <cell r="A11540">
            <v>8927</v>
          </cell>
          <cell r="B11540">
            <v>45161</v>
          </cell>
          <cell r="F11540">
            <v>1065</v>
          </cell>
        </row>
        <row r="11541">
          <cell r="A11541">
            <v>8928</v>
          </cell>
          <cell r="B11541">
            <v>45161</v>
          </cell>
          <cell r="F11541">
            <v>1065</v>
          </cell>
        </row>
        <row r="11542">
          <cell r="A11542">
            <v>8929</v>
          </cell>
          <cell r="B11542">
            <v>45161</v>
          </cell>
          <cell r="F11542">
            <v>1065</v>
          </cell>
        </row>
        <row r="11543">
          <cell r="A11543">
            <v>8930</v>
          </cell>
          <cell r="B11543">
            <v>45161</v>
          </cell>
          <cell r="F11543">
            <v>1065</v>
          </cell>
        </row>
        <row r="11544">
          <cell r="A11544">
            <v>8931</v>
          </cell>
          <cell r="B11544">
            <v>45161</v>
          </cell>
          <cell r="F11544">
            <v>1065</v>
          </cell>
        </row>
        <row r="11545">
          <cell r="A11545">
            <v>8932</v>
          </cell>
          <cell r="B11545">
            <v>45161</v>
          </cell>
          <cell r="F11545">
            <v>1065</v>
          </cell>
        </row>
        <row r="11546">
          <cell r="A11546">
            <v>8933</v>
          </cell>
          <cell r="B11546">
            <v>45161</v>
          </cell>
          <cell r="F11546">
            <v>1065</v>
          </cell>
        </row>
        <row r="11547">
          <cell r="A11547">
            <v>8934</v>
          </cell>
          <cell r="B11547">
            <v>45161</v>
          </cell>
          <cell r="F11547">
            <v>1065</v>
          </cell>
        </row>
        <row r="11548">
          <cell r="A11548">
            <v>8935</v>
          </cell>
          <cell r="B11548">
            <v>45161</v>
          </cell>
          <cell r="F11548">
            <v>1065</v>
          </cell>
        </row>
        <row r="11549">
          <cell r="A11549">
            <v>8936</v>
          </cell>
          <cell r="B11549">
            <v>45161</v>
          </cell>
          <cell r="F11549">
            <v>1065</v>
          </cell>
        </row>
        <row r="11550">
          <cell r="A11550">
            <v>8937</v>
          </cell>
          <cell r="B11550">
            <v>45161</v>
          </cell>
          <cell r="F11550">
            <v>1065</v>
          </cell>
        </row>
        <row r="11551">
          <cell r="A11551">
            <v>8938</v>
          </cell>
          <cell r="B11551">
            <v>45161</v>
          </cell>
          <cell r="F11551">
            <v>1065</v>
          </cell>
        </row>
        <row r="11552">
          <cell r="A11552">
            <v>8939</v>
          </cell>
          <cell r="B11552">
            <v>45161</v>
          </cell>
          <cell r="F11552">
            <v>1065</v>
          </cell>
        </row>
        <row r="11553">
          <cell r="A11553">
            <v>8940</v>
          </cell>
          <cell r="B11553">
            <v>45161</v>
          </cell>
          <cell r="F11553">
            <v>1065</v>
          </cell>
        </row>
        <row r="11554">
          <cell r="A11554">
            <v>8941</v>
          </cell>
          <cell r="B11554">
            <v>45161</v>
          </cell>
          <cell r="F11554">
            <v>1065</v>
          </cell>
        </row>
        <row r="11555">
          <cell r="A11555">
            <v>8942</v>
          </cell>
          <cell r="B11555">
            <v>45161</v>
          </cell>
          <cell r="F11555">
            <v>1065</v>
          </cell>
        </row>
        <row r="11556">
          <cell r="A11556">
            <v>8943</v>
          </cell>
          <cell r="B11556">
            <v>45161</v>
          </cell>
          <cell r="F11556">
            <v>1065</v>
          </cell>
        </row>
        <row r="11557">
          <cell r="A11557">
            <v>8944</v>
          </cell>
          <cell r="B11557">
            <v>45161</v>
          </cell>
          <cell r="F11557">
            <v>1065</v>
          </cell>
        </row>
        <row r="11558">
          <cell r="A11558">
            <v>8945</v>
          </cell>
          <cell r="B11558">
            <v>45161</v>
          </cell>
          <cell r="F11558">
            <v>1065</v>
          </cell>
        </row>
        <row r="11559">
          <cell r="A11559">
            <v>8946</v>
          </cell>
          <cell r="B11559">
            <v>45161</v>
          </cell>
          <cell r="F11559">
            <v>1065</v>
          </cell>
        </row>
        <row r="11560">
          <cell r="A11560">
            <v>8947</v>
          </cell>
          <cell r="B11560">
            <v>45161</v>
          </cell>
          <cell r="F11560">
            <v>1065</v>
          </cell>
        </row>
        <row r="11561">
          <cell r="A11561">
            <v>8948</v>
          </cell>
          <cell r="B11561">
            <v>45161</v>
          </cell>
          <cell r="F11561">
            <v>1065</v>
          </cell>
        </row>
        <row r="11562">
          <cell r="A11562">
            <v>8949</v>
          </cell>
          <cell r="B11562">
            <v>45161</v>
          </cell>
          <cell r="F11562">
            <v>1065</v>
          </cell>
        </row>
        <row r="11563">
          <cell r="A11563">
            <v>8950</v>
          </cell>
          <cell r="B11563">
            <v>45161</v>
          </cell>
          <cell r="F11563">
            <v>1065</v>
          </cell>
        </row>
        <row r="11564">
          <cell r="A11564">
            <v>8951</v>
          </cell>
          <cell r="B11564">
            <v>45161</v>
          </cell>
          <cell r="F11564">
            <v>1065</v>
          </cell>
        </row>
        <row r="11565">
          <cell r="A11565">
            <v>8952</v>
          </cell>
          <cell r="B11565">
            <v>45161</v>
          </cell>
          <cell r="F11565">
            <v>1065</v>
          </cell>
        </row>
        <row r="11566">
          <cell r="A11566">
            <v>8953</v>
          </cell>
          <cell r="B11566">
            <v>45161</v>
          </cell>
          <cell r="F11566">
            <v>1065</v>
          </cell>
        </row>
        <row r="11567">
          <cell r="A11567">
            <v>8954</v>
          </cell>
          <cell r="B11567">
            <v>45161</v>
          </cell>
          <cell r="F11567">
            <v>1065</v>
          </cell>
        </row>
        <row r="11568">
          <cell r="A11568">
            <v>8955</v>
          </cell>
          <cell r="B11568">
            <v>45161</v>
          </cell>
          <cell r="F11568">
            <v>1065</v>
          </cell>
        </row>
        <row r="11569">
          <cell r="A11569">
            <v>8956</v>
          </cell>
          <cell r="B11569">
            <v>45161</v>
          </cell>
          <cell r="F11569">
            <v>1065</v>
          </cell>
        </row>
        <row r="11570">
          <cell r="A11570">
            <v>8957</v>
          </cell>
          <cell r="B11570">
            <v>45161</v>
          </cell>
          <cell r="F11570">
            <v>1065</v>
          </cell>
        </row>
        <row r="11571">
          <cell r="A11571">
            <v>8958</v>
          </cell>
          <cell r="B11571">
            <v>45161</v>
          </cell>
          <cell r="F11571">
            <v>1065</v>
          </cell>
        </row>
        <row r="11572">
          <cell r="A11572">
            <v>8959</v>
          </cell>
          <cell r="B11572">
            <v>45161</v>
          </cell>
          <cell r="F11572">
            <v>1065</v>
          </cell>
        </row>
        <row r="11573">
          <cell r="A11573">
            <v>8960</v>
          </cell>
          <cell r="B11573">
            <v>45161</v>
          </cell>
          <cell r="F11573">
            <v>1065</v>
          </cell>
        </row>
        <row r="11574">
          <cell r="A11574">
            <v>8961</v>
          </cell>
          <cell r="B11574">
            <v>45161</v>
          </cell>
          <cell r="F11574">
            <v>1065</v>
          </cell>
        </row>
        <row r="11575">
          <cell r="A11575">
            <v>8962</v>
          </cell>
          <cell r="B11575">
            <v>45161</v>
          </cell>
          <cell r="F11575">
            <v>1065</v>
          </cell>
        </row>
        <row r="11576">
          <cell r="A11576">
            <v>8963</v>
          </cell>
          <cell r="B11576">
            <v>45161</v>
          </cell>
          <cell r="F11576">
            <v>1065</v>
          </cell>
        </row>
        <row r="11577">
          <cell r="A11577">
            <v>8964</v>
          </cell>
          <cell r="B11577">
            <v>45161</v>
          </cell>
          <cell r="F11577">
            <v>1065</v>
          </cell>
        </row>
        <row r="11578">
          <cell r="A11578">
            <v>8965</v>
          </cell>
          <cell r="B11578">
            <v>45161</v>
          </cell>
          <cell r="F11578">
            <v>1065</v>
          </cell>
        </row>
        <row r="11579">
          <cell r="A11579">
            <v>8966</v>
          </cell>
          <cell r="B11579">
            <v>45161</v>
          </cell>
          <cell r="F11579">
            <v>1065</v>
          </cell>
        </row>
        <row r="11580">
          <cell r="A11580">
            <v>8967</v>
          </cell>
          <cell r="B11580">
            <v>45161</v>
          </cell>
          <cell r="F11580">
            <v>1065</v>
          </cell>
        </row>
        <row r="11581">
          <cell r="A11581">
            <v>8968</v>
          </cell>
          <cell r="B11581">
            <v>45161</v>
          </cell>
          <cell r="F11581">
            <v>1065</v>
          </cell>
        </row>
        <row r="11582">
          <cell r="A11582">
            <v>8969</v>
          </cell>
          <cell r="B11582">
            <v>45161</v>
          </cell>
          <cell r="F11582">
            <v>1065</v>
          </cell>
        </row>
        <row r="11583">
          <cell r="A11583">
            <v>8970</v>
          </cell>
          <cell r="B11583">
            <v>45161</v>
          </cell>
          <cell r="F11583">
            <v>1065</v>
          </cell>
        </row>
        <row r="11584">
          <cell r="A11584">
            <v>8971</v>
          </cell>
          <cell r="B11584">
            <v>45161</v>
          </cell>
          <cell r="F11584">
            <v>1065</v>
          </cell>
        </row>
        <row r="11585">
          <cell r="A11585">
            <v>8972</v>
          </cell>
          <cell r="B11585">
            <v>45161</v>
          </cell>
          <cell r="F11585">
            <v>1065</v>
          </cell>
        </row>
        <row r="11586">
          <cell r="A11586">
            <v>8973</v>
          </cell>
          <cell r="B11586">
            <v>45161</v>
          </cell>
          <cell r="F11586">
            <v>1065</v>
          </cell>
        </row>
        <row r="11587">
          <cell r="A11587">
            <v>8974</v>
          </cell>
          <cell r="B11587">
            <v>45161</v>
          </cell>
          <cell r="F11587">
            <v>1065</v>
          </cell>
        </row>
        <row r="11588">
          <cell r="A11588">
            <v>8975</v>
          </cell>
          <cell r="B11588">
            <v>45161</v>
          </cell>
          <cell r="F11588">
            <v>1065</v>
          </cell>
        </row>
        <row r="11589">
          <cell r="A11589">
            <v>8976</v>
          </cell>
          <cell r="B11589">
            <v>45161</v>
          </cell>
          <cell r="F11589">
            <v>1065</v>
          </cell>
        </row>
        <row r="11590">
          <cell r="A11590">
            <v>8977</v>
          </cell>
          <cell r="B11590">
            <v>45161</v>
          </cell>
          <cell r="F11590">
            <v>1065</v>
          </cell>
        </row>
        <row r="11591">
          <cell r="A11591">
            <v>8978</v>
          </cell>
          <cell r="B11591">
            <v>45161</v>
          </cell>
          <cell r="F11591">
            <v>1065</v>
          </cell>
        </row>
        <row r="11592">
          <cell r="A11592">
            <v>8979</v>
          </cell>
          <cell r="B11592">
            <v>45161</v>
          </cell>
          <cell r="F11592">
            <v>1065</v>
          </cell>
        </row>
        <row r="11593">
          <cell r="A11593">
            <v>8980</v>
          </cell>
          <cell r="B11593">
            <v>45161</v>
          </cell>
          <cell r="F11593">
            <v>1065</v>
          </cell>
        </row>
        <row r="11594">
          <cell r="A11594">
            <v>8981</v>
          </cell>
          <cell r="B11594">
            <v>45161</v>
          </cell>
          <cell r="F11594">
            <v>1065</v>
          </cell>
        </row>
        <row r="11595">
          <cell r="A11595">
            <v>8982</v>
          </cell>
          <cell r="B11595">
            <v>45161</v>
          </cell>
          <cell r="F11595">
            <v>1065</v>
          </cell>
        </row>
        <row r="11596">
          <cell r="A11596">
            <v>8983</v>
          </cell>
          <cell r="B11596">
            <v>45161</v>
          </cell>
          <cell r="F11596">
            <v>1065</v>
          </cell>
        </row>
        <row r="11597">
          <cell r="A11597">
            <v>8984</v>
          </cell>
          <cell r="B11597">
            <v>45161</v>
          </cell>
          <cell r="F11597">
            <v>1065</v>
          </cell>
        </row>
        <row r="11598">
          <cell r="A11598">
            <v>8985</v>
          </cell>
          <cell r="B11598">
            <v>45161</v>
          </cell>
          <cell r="F11598">
            <v>1065</v>
          </cell>
        </row>
        <row r="11599">
          <cell r="A11599">
            <v>8986</v>
          </cell>
          <cell r="B11599">
            <v>45161</v>
          </cell>
          <cell r="F11599">
            <v>1065</v>
          </cell>
        </row>
        <row r="11600">
          <cell r="A11600">
            <v>8987</v>
          </cell>
          <cell r="B11600">
            <v>45161</v>
          </cell>
          <cell r="F11600">
            <v>1065</v>
          </cell>
        </row>
        <row r="11601">
          <cell r="A11601">
            <v>8988</v>
          </cell>
          <cell r="B11601">
            <v>45161</v>
          </cell>
          <cell r="F11601">
            <v>1065</v>
          </cell>
        </row>
        <row r="11602">
          <cell r="A11602">
            <v>8989</v>
          </cell>
          <cell r="B11602">
            <v>45161</v>
          </cell>
          <cell r="F11602">
            <v>1065</v>
          </cell>
        </row>
        <row r="11603">
          <cell r="A11603">
            <v>8990</v>
          </cell>
          <cell r="B11603">
            <v>45161</v>
          </cell>
          <cell r="F11603">
            <v>1065</v>
          </cell>
        </row>
        <row r="11604">
          <cell r="A11604">
            <v>8991</v>
          </cell>
          <cell r="B11604">
            <v>45161</v>
          </cell>
          <cell r="F11604">
            <v>1065</v>
          </cell>
        </row>
        <row r="11605">
          <cell r="A11605">
            <v>8992</v>
          </cell>
          <cell r="B11605">
            <v>45161</v>
          </cell>
          <cell r="F11605">
            <v>1065</v>
          </cell>
        </row>
        <row r="11606">
          <cell r="A11606">
            <v>8993</v>
          </cell>
          <cell r="B11606">
            <v>45161</v>
          </cell>
          <cell r="F11606">
            <v>1065</v>
          </cell>
        </row>
        <row r="11607">
          <cell r="A11607">
            <v>8994</v>
          </cell>
          <cell r="B11607">
            <v>45161</v>
          </cell>
          <cell r="F11607">
            <v>1065</v>
          </cell>
        </row>
        <row r="11608">
          <cell r="A11608">
            <v>8995</v>
          </cell>
          <cell r="B11608">
            <v>45161</v>
          </cell>
          <cell r="F11608">
            <v>1065</v>
          </cell>
        </row>
        <row r="11609">
          <cell r="A11609">
            <v>8996</v>
          </cell>
          <cell r="B11609">
            <v>45161</v>
          </cell>
          <cell r="F11609">
            <v>1065</v>
          </cell>
        </row>
        <row r="11610">
          <cell r="A11610">
            <v>8997</v>
          </cell>
          <cell r="B11610">
            <v>45161</v>
          </cell>
          <cell r="F11610">
            <v>1065</v>
          </cell>
        </row>
        <row r="11611">
          <cell r="A11611">
            <v>8998</v>
          </cell>
          <cell r="B11611">
            <v>45161</v>
          </cell>
          <cell r="F11611">
            <v>1065</v>
          </cell>
        </row>
        <row r="11612">
          <cell r="A11612">
            <v>8999</v>
          </cell>
          <cell r="B11612">
            <v>45161</v>
          </cell>
          <cell r="F11612">
            <v>1065</v>
          </cell>
        </row>
        <row r="11613">
          <cell r="A11613">
            <v>9000</v>
          </cell>
          <cell r="B11613">
            <v>45161</v>
          </cell>
          <cell r="F11613">
            <v>1065</v>
          </cell>
        </row>
        <row r="11614">
          <cell r="A11614">
            <v>9001</v>
          </cell>
          <cell r="B11614">
            <v>45161</v>
          </cell>
          <cell r="F11614">
            <v>1065</v>
          </cell>
        </row>
        <row r="11615">
          <cell r="A11615">
            <v>9002</v>
          </cell>
          <cell r="B11615">
            <v>45161</v>
          </cell>
          <cell r="F11615">
            <v>1065</v>
          </cell>
        </row>
        <row r="11616">
          <cell r="A11616">
            <v>9003</v>
          </cell>
          <cell r="B11616">
            <v>45161</v>
          </cell>
          <cell r="F11616">
            <v>1065</v>
          </cell>
        </row>
        <row r="11617">
          <cell r="A11617">
            <v>9004</v>
          </cell>
          <cell r="B11617">
            <v>45161</v>
          </cell>
          <cell r="F11617">
            <v>1065</v>
          </cell>
        </row>
        <row r="11618">
          <cell r="A11618">
            <v>9005</v>
          </cell>
          <cell r="B11618">
            <v>45161</v>
          </cell>
          <cell r="F11618">
            <v>1065</v>
          </cell>
        </row>
        <row r="11619">
          <cell r="A11619">
            <v>9006</v>
          </cell>
          <cell r="B11619">
            <v>45161</v>
          </cell>
          <cell r="F11619">
            <v>1065</v>
          </cell>
        </row>
        <row r="11620">
          <cell r="A11620">
            <v>9007</v>
          </cell>
          <cell r="B11620">
            <v>45161</v>
          </cell>
          <cell r="F11620">
            <v>1065</v>
          </cell>
        </row>
        <row r="11621">
          <cell r="A11621">
            <v>9008</v>
          </cell>
          <cell r="B11621">
            <v>45161</v>
          </cell>
          <cell r="F11621">
            <v>1065</v>
          </cell>
        </row>
        <row r="11622">
          <cell r="A11622">
            <v>9009</v>
          </cell>
          <cell r="B11622">
            <v>45161</v>
          </cell>
          <cell r="F11622">
            <v>1065</v>
          </cell>
        </row>
        <row r="11623">
          <cell r="A11623">
            <v>9010</v>
          </cell>
          <cell r="B11623">
            <v>45161</v>
          </cell>
          <cell r="F11623">
            <v>1065</v>
          </cell>
        </row>
        <row r="11624">
          <cell r="A11624">
            <v>9011</v>
          </cell>
          <cell r="B11624">
            <v>45161</v>
          </cell>
          <cell r="F11624">
            <v>1065</v>
          </cell>
        </row>
        <row r="11625">
          <cell r="A11625">
            <v>9012</v>
          </cell>
          <cell r="B11625">
            <v>45161</v>
          </cell>
          <cell r="F11625">
            <v>1065</v>
          </cell>
        </row>
        <row r="11626">
          <cell r="A11626">
            <v>9013</v>
          </cell>
          <cell r="B11626">
            <v>45161</v>
          </cell>
          <cell r="F11626">
            <v>1065</v>
          </cell>
        </row>
        <row r="11627">
          <cell r="A11627">
            <v>9014</v>
          </cell>
          <cell r="B11627">
            <v>45161</v>
          </cell>
          <cell r="F11627">
            <v>1065</v>
          </cell>
        </row>
        <row r="11628">
          <cell r="A11628">
            <v>9015</v>
          </cell>
          <cell r="B11628">
            <v>45161</v>
          </cell>
          <cell r="F11628">
            <v>1065</v>
          </cell>
        </row>
        <row r="11629">
          <cell r="A11629">
            <v>9016</v>
          </cell>
          <cell r="B11629">
            <v>45161</v>
          </cell>
          <cell r="F11629">
            <v>1065</v>
          </cell>
        </row>
        <row r="11630">
          <cell r="A11630">
            <v>9017</v>
          </cell>
          <cell r="B11630">
            <v>45161</v>
          </cell>
          <cell r="F11630">
            <v>1065</v>
          </cell>
        </row>
        <row r="11631">
          <cell r="A11631">
            <v>9018</v>
          </cell>
          <cell r="B11631">
            <v>45161</v>
          </cell>
          <cell r="F11631">
            <v>1065</v>
          </cell>
        </row>
        <row r="11632">
          <cell r="A11632">
            <v>9019</v>
          </cell>
          <cell r="B11632">
            <v>45161</v>
          </cell>
          <cell r="F11632">
            <v>1065</v>
          </cell>
        </row>
        <row r="11633">
          <cell r="A11633">
            <v>9020</v>
          </cell>
          <cell r="B11633">
            <v>45161</v>
          </cell>
          <cell r="F11633">
            <v>1065</v>
          </cell>
        </row>
        <row r="11634">
          <cell r="A11634">
            <v>9021</v>
          </cell>
          <cell r="B11634">
            <v>45161</v>
          </cell>
          <cell r="F11634">
            <v>1065</v>
          </cell>
        </row>
        <row r="11635">
          <cell r="A11635">
            <v>9022</v>
          </cell>
          <cell r="B11635">
            <v>45161</v>
          </cell>
          <cell r="F11635">
            <v>1065</v>
          </cell>
        </row>
        <row r="11636">
          <cell r="A11636">
            <v>9023</v>
          </cell>
          <cell r="B11636">
            <v>45161</v>
          </cell>
          <cell r="F11636">
            <v>1065</v>
          </cell>
        </row>
        <row r="11637">
          <cell r="A11637">
            <v>9024</v>
          </cell>
          <cell r="B11637">
            <v>45161</v>
          </cell>
          <cell r="F11637">
            <v>1065</v>
          </cell>
        </row>
        <row r="11638">
          <cell r="A11638">
            <v>9025</v>
          </cell>
          <cell r="B11638">
            <v>45161</v>
          </cell>
          <cell r="F11638">
            <v>1065</v>
          </cell>
        </row>
        <row r="11639">
          <cell r="A11639">
            <v>9026</v>
          </cell>
          <cell r="B11639">
            <v>45161</v>
          </cell>
          <cell r="F11639">
            <v>1065</v>
          </cell>
        </row>
        <row r="11640">
          <cell r="A11640">
            <v>9027</v>
          </cell>
          <cell r="B11640">
            <v>45161</v>
          </cell>
          <cell r="F11640">
            <v>1065</v>
          </cell>
        </row>
        <row r="11641">
          <cell r="A11641">
            <v>9028</v>
          </cell>
          <cell r="B11641">
            <v>45161</v>
          </cell>
          <cell r="F11641">
            <v>1065</v>
          </cell>
        </row>
        <row r="11642">
          <cell r="A11642">
            <v>9029</v>
          </cell>
          <cell r="B11642">
            <v>45161</v>
          </cell>
          <cell r="F11642">
            <v>1065</v>
          </cell>
        </row>
        <row r="11643">
          <cell r="A11643">
            <v>9030</v>
          </cell>
          <cell r="B11643">
            <v>45161</v>
          </cell>
          <cell r="F11643">
            <v>1065</v>
          </cell>
        </row>
        <row r="11644">
          <cell r="A11644">
            <v>9031</v>
          </cell>
          <cell r="B11644">
            <v>45161</v>
          </cell>
          <cell r="F11644">
            <v>1065</v>
          </cell>
        </row>
        <row r="11645">
          <cell r="A11645">
            <v>9032</v>
          </cell>
          <cell r="B11645">
            <v>45161</v>
          </cell>
          <cell r="F11645">
            <v>1065</v>
          </cell>
        </row>
        <row r="11646">
          <cell r="A11646">
            <v>9033</v>
          </cell>
          <cell r="B11646">
            <v>45161</v>
          </cell>
          <cell r="F11646">
            <v>1065</v>
          </cell>
        </row>
        <row r="11647">
          <cell r="A11647">
            <v>9034</v>
          </cell>
          <cell r="B11647">
            <v>45161</v>
          </cell>
          <cell r="F11647">
            <v>1065</v>
          </cell>
        </row>
        <row r="11648">
          <cell r="A11648">
            <v>9035</v>
          </cell>
          <cell r="B11648">
            <v>45161</v>
          </cell>
          <cell r="F11648">
            <v>1065</v>
          </cell>
        </row>
        <row r="11649">
          <cell r="A11649">
            <v>9036</v>
          </cell>
          <cell r="B11649">
            <v>45161</v>
          </cell>
          <cell r="F11649">
            <v>1065</v>
          </cell>
        </row>
        <row r="11650">
          <cell r="A11650">
            <v>9037</v>
          </cell>
          <cell r="B11650">
            <v>45161</v>
          </cell>
          <cell r="F11650">
            <v>1065</v>
          </cell>
        </row>
        <row r="11651">
          <cell r="A11651">
            <v>9038</v>
          </cell>
          <cell r="B11651">
            <v>45161</v>
          </cell>
          <cell r="F11651">
            <v>1065</v>
          </cell>
        </row>
        <row r="11652">
          <cell r="A11652">
            <v>9039</v>
          </cell>
          <cell r="B11652">
            <v>45161</v>
          </cell>
          <cell r="F11652">
            <v>1065</v>
          </cell>
        </row>
        <row r="11653">
          <cell r="A11653">
            <v>9040</v>
          </cell>
          <cell r="B11653">
            <v>45161</v>
          </cell>
          <cell r="F11653">
            <v>1065</v>
          </cell>
        </row>
        <row r="11654">
          <cell r="A11654">
            <v>9041</v>
          </cell>
          <cell r="B11654">
            <v>45161</v>
          </cell>
          <cell r="F11654">
            <v>1065</v>
          </cell>
        </row>
        <row r="11655">
          <cell r="A11655">
            <v>9042</v>
          </cell>
          <cell r="B11655">
            <v>45161</v>
          </cell>
          <cell r="F11655">
            <v>1065</v>
          </cell>
        </row>
        <row r="11656">
          <cell r="A11656">
            <v>9043</v>
          </cell>
          <cell r="B11656">
            <v>45161</v>
          </cell>
          <cell r="F11656">
            <v>1065</v>
          </cell>
        </row>
        <row r="11657">
          <cell r="A11657">
            <v>9044</v>
          </cell>
          <cell r="B11657">
            <v>45161</v>
          </cell>
          <cell r="F11657">
            <v>1065</v>
          </cell>
        </row>
        <row r="11658">
          <cell r="A11658">
            <v>9045</v>
          </cell>
          <cell r="B11658">
            <v>45161</v>
          </cell>
          <cell r="F11658">
            <v>1065</v>
          </cell>
        </row>
        <row r="11659">
          <cell r="A11659">
            <v>9046</v>
          </cell>
          <cell r="B11659">
            <v>45161</v>
          </cell>
          <cell r="F11659">
            <v>1065</v>
          </cell>
        </row>
        <row r="11660">
          <cell r="A11660">
            <v>9047</v>
          </cell>
          <cell r="B11660">
            <v>45161</v>
          </cell>
          <cell r="F11660">
            <v>1065</v>
          </cell>
        </row>
        <row r="11661">
          <cell r="A11661">
            <v>9048</v>
          </cell>
          <cell r="B11661">
            <v>45161</v>
          </cell>
          <cell r="F11661">
            <v>1065</v>
          </cell>
        </row>
        <row r="11662">
          <cell r="A11662">
            <v>9049</v>
          </cell>
          <cell r="B11662">
            <v>45161</v>
          </cell>
          <cell r="F11662">
            <v>1065</v>
          </cell>
        </row>
        <row r="11663">
          <cell r="A11663">
            <v>9050</v>
          </cell>
          <cell r="B11663">
            <v>45161</v>
          </cell>
          <cell r="F11663">
            <v>1065</v>
          </cell>
        </row>
        <row r="11664">
          <cell r="A11664">
            <v>9051</v>
          </cell>
          <cell r="B11664">
            <v>45161</v>
          </cell>
          <cell r="F11664">
            <v>1065</v>
          </cell>
        </row>
        <row r="11665">
          <cell r="A11665">
            <v>9052</v>
          </cell>
          <cell r="B11665">
            <v>45161</v>
          </cell>
          <cell r="F11665">
            <v>1065</v>
          </cell>
        </row>
        <row r="11666">
          <cell r="A11666">
            <v>9053</v>
          </cell>
          <cell r="B11666">
            <v>45161</v>
          </cell>
          <cell r="F11666">
            <v>1065</v>
          </cell>
        </row>
        <row r="11667">
          <cell r="A11667">
            <v>9054</v>
          </cell>
          <cell r="B11667">
            <v>45161</v>
          </cell>
          <cell r="F11667">
            <v>1065</v>
          </cell>
        </row>
        <row r="11668">
          <cell r="A11668">
            <v>9055</v>
          </cell>
          <cell r="B11668">
            <v>45161</v>
          </cell>
          <cell r="F11668">
            <v>1065</v>
          </cell>
        </row>
        <row r="11669">
          <cell r="A11669">
            <v>9056</v>
          </cell>
          <cell r="B11669">
            <v>45161</v>
          </cell>
          <cell r="F11669">
            <v>1065</v>
          </cell>
        </row>
        <row r="11670">
          <cell r="A11670">
            <v>9057</v>
          </cell>
          <cell r="B11670">
            <v>45161</v>
          </cell>
          <cell r="F11670">
            <v>1065</v>
          </cell>
        </row>
        <row r="11671">
          <cell r="A11671">
            <v>9058</v>
          </cell>
          <cell r="B11671">
            <v>45161</v>
          </cell>
          <cell r="F11671">
            <v>1065</v>
          </cell>
        </row>
        <row r="11672">
          <cell r="A11672">
            <v>9059</v>
          </cell>
          <cell r="B11672">
            <v>45161</v>
          </cell>
          <cell r="F11672">
            <v>1065</v>
          </cell>
        </row>
        <row r="11673">
          <cell r="A11673">
            <v>9060</v>
          </cell>
          <cell r="B11673">
            <v>45161</v>
          </cell>
          <cell r="F11673">
            <v>1065</v>
          </cell>
        </row>
        <row r="11674">
          <cell r="A11674">
            <v>9061</v>
          </cell>
          <cell r="B11674">
            <v>45161</v>
          </cell>
          <cell r="F11674">
            <v>1065</v>
          </cell>
        </row>
        <row r="11675">
          <cell r="A11675">
            <v>9062</v>
          </cell>
          <cell r="B11675">
            <v>45161</v>
          </cell>
          <cell r="F11675">
            <v>1065</v>
          </cell>
        </row>
        <row r="11676">
          <cell r="A11676">
            <v>9063</v>
          </cell>
          <cell r="B11676">
            <v>45161</v>
          </cell>
          <cell r="F11676">
            <v>1065</v>
          </cell>
        </row>
        <row r="11677">
          <cell r="A11677">
            <v>9064</v>
          </cell>
          <cell r="B11677">
            <v>45161</v>
          </cell>
          <cell r="F11677">
            <v>1065</v>
          </cell>
        </row>
        <row r="11678">
          <cell r="A11678">
            <v>9065</v>
          </cell>
          <cell r="B11678">
            <v>45161</v>
          </cell>
          <cell r="F11678">
            <v>1065</v>
          </cell>
        </row>
        <row r="11679">
          <cell r="A11679">
            <v>9066</v>
          </cell>
          <cell r="B11679">
            <v>45161</v>
          </cell>
          <cell r="F11679">
            <v>1065</v>
          </cell>
        </row>
        <row r="11680">
          <cell r="A11680">
            <v>9067</v>
          </cell>
          <cell r="B11680">
            <v>45161</v>
          </cell>
          <cell r="F11680">
            <v>1065</v>
          </cell>
        </row>
        <row r="11681">
          <cell r="A11681">
            <v>9068</v>
          </cell>
          <cell r="B11681">
            <v>45161</v>
          </cell>
          <cell r="F11681">
            <v>1065</v>
          </cell>
        </row>
        <row r="11682">
          <cell r="A11682">
            <v>9069</v>
          </cell>
          <cell r="B11682">
            <v>45161</v>
          </cell>
          <cell r="F11682">
            <v>1065</v>
          </cell>
        </row>
        <row r="11683">
          <cell r="A11683">
            <v>9070</v>
          </cell>
          <cell r="B11683">
            <v>45161</v>
          </cell>
          <cell r="F11683">
            <v>1065</v>
          </cell>
        </row>
        <row r="11684">
          <cell r="A11684">
            <v>9071</v>
          </cell>
          <cell r="B11684">
            <v>45161</v>
          </cell>
          <cell r="F11684">
            <v>1065</v>
          </cell>
        </row>
        <row r="11685">
          <cell r="A11685">
            <v>9072</v>
          </cell>
          <cell r="B11685">
            <v>45161</v>
          </cell>
          <cell r="F11685">
            <v>1065</v>
          </cell>
        </row>
        <row r="11686">
          <cell r="A11686">
            <v>9073</v>
          </cell>
          <cell r="B11686">
            <v>45161</v>
          </cell>
          <cell r="F11686">
            <v>1065</v>
          </cell>
        </row>
        <row r="11687">
          <cell r="A11687">
            <v>9074</v>
          </cell>
          <cell r="B11687">
            <v>45161</v>
          </cell>
          <cell r="F11687">
            <v>1065</v>
          </cell>
        </row>
        <row r="11688">
          <cell r="A11688">
            <v>9075</v>
          </cell>
          <cell r="B11688">
            <v>45161</v>
          </cell>
          <cell r="F11688">
            <v>1065</v>
          </cell>
        </row>
        <row r="11689">
          <cell r="A11689">
            <v>9076</v>
          </cell>
          <cell r="B11689">
            <v>45161</v>
          </cell>
          <cell r="F11689">
            <v>1065</v>
          </cell>
        </row>
        <row r="11690">
          <cell r="A11690">
            <v>9077</v>
          </cell>
          <cell r="B11690">
            <v>45161</v>
          </cell>
          <cell r="F11690">
            <v>1065</v>
          </cell>
        </row>
        <row r="11691">
          <cell r="A11691">
            <v>9078</v>
          </cell>
          <cell r="B11691">
            <v>45161</v>
          </cell>
          <cell r="F11691">
            <v>1065</v>
          </cell>
        </row>
        <row r="11692">
          <cell r="A11692">
            <v>9079</v>
          </cell>
          <cell r="B11692">
            <v>45161</v>
          </cell>
          <cell r="F11692">
            <v>1065</v>
          </cell>
        </row>
        <row r="11693">
          <cell r="A11693">
            <v>9080</v>
          </cell>
          <cell r="B11693">
            <v>45161</v>
          </cell>
          <cell r="F11693">
            <v>1065</v>
          </cell>
        </row>
        <row r="11694">
          <cell r="A11694">
            <v>9081</v>
          </cell>
          <cell r="B11694">
            <v>45161</v>
          </cell>
          <cell r="F11694">
            <v>1065</v>
          </cell>
        </row>
        <row r="11695">
          <cell r="A11695">
            <v>9082</v>
          </cell>
          <cell r="B11695">
            <v>45161</v>
          </cell>
          <cell r="F11695">
            <v>1065</v>
          </cell>
        </row>
        <row r="11696">
          <cell r="A11696">
            <v>9083</v>
          </cell>
          <cell r="B11696">
            <v>45161</v>
          </cell>
          <cell r="F11696">
            <v>1065</v>
          </cell>
        </row>
        <row r="11697">
          <cell r="A11697">
            <v>9084</v>
          </cell>
          <cell r="B11697">
            <v>45161</v>
          </cell>
          <cell r="F11697">
            <v>1065</v>
          </cell>
        </row>
        <row r="11698">
          <cell r="A11698">
            <v>9085</v>
          </cell>
          <cell r="B11698">
            <v>45161</v>
          </cell>
          <cell r="F11698">
            <v>1065</v>
          </cell>
        </row>
        <row r="11699">
          <cell r="A11699">
            <v>9086</v>
          </cell>
          <cell r="B11699">
            <v>45161</v>
          </cell>
          <cell r="F11699">
            <v>1065</v>
          </cell>
        </row>
        <row r="11700">
          <cell r="A11700">
            <v>9087</v>
          </cell>
          <cell r="B11700">
            <v>45161</v>
          </cell>
          <cell r="F11700">
            <v>1065</v>
          </cell>
        </row>
        <row r="11701">
          <cell r="A11701">
            <v>9088</v>
          </cell>
          <cell r="B11701">
            <v>45161</v>
          </cell>
          <cell r="F11701">
            <v>1065</v>
          </cell>
        </row>
        <row r="11702">
          <cell r="A11702">
            <v>9089</v>
          </cell>
          <cell r="B11702">
            <v>45161</v>
          </cell>
          <cell r="F11702">
            <v>1065</v>
          </cell>
        </row>
        <row r="11703">
          <cell r="A11703">
            <v>9090</v>
          </cell>
          <cell r="B11703">
            <v>45161</v>
          </cell>
          <cell r="F11703">
            <v>1065</v>
          </cell>
        </row>
        <row r="11704">
          <cell r="A11704">
            <v>9091</v>
          </cell>
          <cell r="B11704">
            <v>45161</v>
          </cell>
          <cell r="F11704">
            <v>1065</v>
          </cell>
        </row>
        <row r="11705">
          <cell r="A11705">
            <v>9683</v>
          </cell>
          <cell r="B11705">
            <v>45176</v>
          </cell>
          <cell r="F11705">
            <v>1078</v>
          </cell>
        </row>
        <row r="11706">
          <cell r="A11706">
            <v>9684</v>
          </cell>
          <cell r="B11706">
            <v>45176</v>
          </cell>
          <cell r="F11706">
            <v>1078</v>
          </cell>
        </row>
        <row r="11707">
          <cell r="A11707">
            <v>9685</v>
          </cell>
          <cell r="B11707">
            <v>45176</v>
          </cell>
          <cell r="F11707">
            <v>1078</v>
          </cell>
        </row>
        <row r="11708">
          <cell r="A11708">
            <v>9686</v>
          </cell>
          <cell r="B11708">
            <v>45176</v>
          </cell>
          <cell r="F11708">
            <v>1078</v>
          </cell>
        </row>
        <row r="11709">
          <cell r="A11709">
            <v>9687</v>
          </cell>
          <cell r="B11709">
            <v>45176</v>
          </cell>
          <cell r="F11709">
            <v>1078</v>
          </cell>
        </row>
        <row r="11710">
          <cell r="A11710">
            <v>9688</v>
          </cell>
          <cell r="B11710">
            <v>45176</v>
          </cell>
          <cell r="F11710">
            <v>1078</v>
          </cell>
        </row>
        <row r="11711">
          <cell r="A11711">
            <v>9689</v>
          </cell>
          <cell r="B11711">
            <v>45176</v>
          </cell>
          <cell r="F11711">
            <v>1078</v>
          </cell>
        </row>
        <row r="11712">
          <cell r="A11712">
            <v>9690</v>
          </cell>
          <cell r="B11712">
            <v>45176</v>
          </cell>
          <cell r="F11712">
            <v>1078</v>
          </cell>
        </row>
        <row r="11713">
          <cell r="A11713">
            <v>9691</v>
          </cell>
          <cell r="B11713">
            <v>45176</v>
          </cell>
          <cell r="F11713">
            <v>1078</v>
          </cell>
        </row>
        <row r="11714">
          <cell r="A11714">
            <v>9692</v>
          </cell>
          <cell r="B11714">
            <v>45176</v>
          </cell>
          <cell r="F11714">
            <v>1078</v>
          </cell>
        </row>
        <row r="11715">
          <cell r="A11715">
            <v>9693</v>
          </cell>
          <cell r="B11715">
            <v>45176</v>
          </cell>
          <cell r="F11715">
            <v>1078</v>
          </cell>
        </row>
        <row r="11716">
          <cell r="A11716">
            <v>9694</v>
          </cell>
          <cell r="B11716">
            <v>45176</v>
          </cell>
          <cell r="F11716">
            <v>1078</v>
          </cell>
        </row>
        <row r="11717">
          <cell r="A11717">
            <v>9695</v>
          </cell>
          <cell r="B11717">
            <v>45176</v>
          </cell>
          <cell r="F11717">
            <v>1078</v>
          </cell>
        </row>
        <row r="11718">
          <cell r="A11718">
            <v>9696</v>
          </cell>
          <cell r="B11718">
            <v>45176</v>
          </cell>
          <cell r="F11718">
            <v>1078</v>
          </cell>
        </row>
        <row r="11719">
          <cell r="A11719">
            <v>9697</v>
          </cell>
          <cell r="B11719">
            <v>45176</v>
          </cell>
          <cell r="F11719">
            <v>1078</v>
          </cell>
        </row>
        <row r="11720">
          <cell r="A11720">
            <v>9698</v>
          </cell>
          <cell r="B11720">
            <v>45176</v>
          </cell>
          <cell r="F11720">
            <v>1078</v>
          </cell>
        </row>
        <row r="11721">
          <cell r="A11721">
            <v>9699</v>
          </cell>
          <cell r="B11721">
            <v>45176</v>
          </cell>
          <cell r="F11721">
            <v>1078</v>
          </cell>
        </row>
        <row r="11722">
          <cell r="A11722">
            <v>9700</v>
          </cell>
          <cell r="B11722">
            <v>45176</v>
          </cell>
          <cell r="F11722">
            <v>1078</v>
          </cell>
        </row>
        <row r="11723">
          <cell r="A11723">
            <v>9701</v>
          </cell>
          <cell r="B11723">
            <v>45176</v>
          </cell>
          <cell r="F11723">
            <v>1078</v>
          </cell>
        </row>
        <row r="11724">
          <cell r="A11724">
            <v>9702</v>
          </cell>
          <cell r="B11724">
            <v>45176</v>
          </cell>
          <cell r="F11724">
            <v>1078</v>
          </cell>
        </row>
        <row r="11725">
          <cell r="A11725">
            <v>9703</v>
          </cell>
          <cell r="B11725">
            <v>45176</v>
          </cell>
          <cell r="F11725">
            <v>1078</v>
          </cell>
        </row>
        <row r="11726">
          <cell r="A11726">
            <v>9704</v>
          </cell>
          <cell r="B11726">
            <v>45176</v>
          </cell>
          <cell r="F11726">
            <v>1078</v>
          </cell>
        </row>
        <row r="11727">
          <cell r="A11727">
            <v>9705</v>
          </cell>
          <cell r="B11727">
            <v>45176</v>
          </cell>
          <cell r="F11727">
            <v>1078</v>
          </cell>
        </row>
        <row r="11728">
          <cell r="A11728">
            <v>9706</v>
          </cell>
          <cell r="B11728">
            <v>45176</v>
          </cell>
          <cell r="F11728">
            <v>1078</v>
          </cell>
        </row>
        <row r="11729">
          <cell r="A11729">
            <v>9707</v>
          </cell>
          <cell r="B11729">
            <v>45176</v>
          </cell>
          <cell r="F11729">
            <v>1078</v>
          </cell>
        </row>
        <row r="11730">
          <cell r="A11730">
            <v>9708</v>
          </cell>
          <cell r="B11730">
            <v>45176</v>
          </cell>
          <cell r="F11730">
            <v>1078</v>
          </cell>
        </row>
        <row r="11731">
          <cell r="A11731">
            <v>9709</v>
          </cell>
          <cell r="B11731">
            <v>45176</v>
          </cell>
          <cell r="F11731">
            <v>1078</v>
          </cell>
        </row>
        <row r="11732">
          <cell r="A11732">
            <v>9710</v>
          </cell>
          <cell r="B11732">
            <v>45176</v>
          </cell>
          <cell r="F11732">
            <v>1078</v>
          </cell>
        </row>
        <row r="11733">
          <cell r="A11733">
            <v>9711</v>
          </cell>
          <cell r="B11733">
            <v>45176</v>
          </cell>
          <cell r="F11733">
            <v>1078</v>
          </cell>
        </row>
        <row r="11734">
          <cell r="A11734">
            <v>9712</v>
          </cell>
          <cell r="B11734">
            <v>45176</v>
          </cell>
          <cell r="F11734">
            <v>1078</v>
          </cell>
        </row>
        <row r="11735">
          <cell r="A11735">
            <v>9713</v>
          </cell>
          <cell r="B11735">
            <v>45176</v>
          </cell>
          <cell r="F11735">
            <v>1078</v>
          </cell>
        </row>
        <row r="11736">
          <cell r="A11736">
            <v>9714</v>
          </cell>
          <cell r="B11736">
            <v>45176</v>
          </cell>
          <cell r="F11736">
            <v>1078</v>
          </cell>
        </row>
        <row r="11737">
          <cell r="A11737">
            <v>9715</v>
          </cell>
          <cell r="B11737">
            <v>45176</v>
          </cell>
          <cell r="F11737">
            <v>1078</v>
          </cell>
        </row>
        <row r="11738">
          <cell r="A11738">
            <v>9716</v>
          </cell>
          <cell r="B11738">
            <v>45176</v>
          </cell>
          <cell r="F11738">
            <v>1078</v>
          </cell>
        </row>
        <row r="11739">
          <cell r="A11739">
            <v>9717</v>
          </cell>
          <cell r="B11739">
            <v>45176</v>
          </cell>
          <cell r="F11739">
            <v>1078</v>
          </cell>
        </row>
        <row r="11740">
          <cell r="A11740">
            <v>9718</v>
          </cell>
          <cell r="B11740">
            <v>45176</v>
          </cell>
          <cell r="F11740">
            <v>1078</v>
          </cell>
        </row>
        <row r="11741">
          <cell r="A11741">
            <v>9719</v>
          </cell>
          <cell r="B11741">
            <v>45176</v>
          </cell>
          <cell r="F11741">
            <v>1078</v>
          </cell>
        </row>
        <row r="11742">
          <cell r="A11742">
            <v>9720</v>
          </cell>
          <cell r="B11742">
            <v>45176</v>
          </cell>
          <cell r="F11742">
            <v>1078</v>
          </cell>
        </row>
        <row r="11743">
          <cell r="A11743">
            <v>9721</v>
          </cell>
          <cell r="B11743">
            <v>45176</v>
          </cell>
          <cell r="F11743">
            <v>1078</v>
          </cell>
        </row>
        <row r="11744">
          <cell r="A11744">
            <v>9722</v>
          </cell>
          <cell r="B11744">
            <v>45176</v>
          </cell>
          <cell r="F11744">
            <v>1078</v>
          </cell>
        </row>
        <row r="11745">
          <cell r="A11745">
            <v>9723</v>
          </cell>
          <cell r="B11745">
            <v>45176</v>
          </cell>
          <cell r="F11745">
            <v>1078</v>
          </cell>
        </row>
        <row r="11746">
          <cell r="A11746">
            <v>9724</v>
          </cell>
          <cell r="B11746">
            <v>45176</v>
          </cell>
          <cell r="F11746">
            <v>1078</v>
          </cell>
        </row>
        <row r="11747">
          <cell r="A11747">
            <v>9725</v>
          </cell>
          <cell r="B11747">
            <v>45176</v>
          </cell>
          <cell r="F11747">
            <v>1078</v>
          </cell>
        </row>
        <row r="11748">
          <cell r="A11748">
            <v>9726</v>
          </cell>
          <cell r="B11748">
            <v>45176</v>
          </cell>
          <cell r="F11748">
            <v>1078</v>
          </cell>
        </row>
        <row r="11749">
          <cell r="A11749">
            <v>9727</v>
          </cell>
          <cell r="B11749">
            <v>45176</v>
          </cell>
          <cell r="F11749">
            <v>1078</v>
          </cell>
        </row>
        <row r="11750">
          <cell r="A11750">
            <v>9728</v>
          </cell>
          <cell r="B11750">
            <v>45176</v>
          </cell>
          <cell r="F11750">
            <v>1078</v>
          </cell>
        </row>
        <row r="11751">
          <cell r="A11751">
            <v>9729</v>
          </cell>
          <cell r="B11751">
            <v>45176</v>
          </cell>
          <cell r="F11751">
            <v>1078</v>
          </cell>
        </row>
        <row r="11752">
          <cell r="A11752">
            <v>9730</v>
          </cell>
          <cell r="B11752">
            <v>45176</v>
          </cell>
          <cell r="F11752">
            <v>1078</v>
          </cell>
        </row>
        <row r="11753">
          <cell r="A11753">
            <v>9731</v>
          </cell>
          <cell r="B11753">
            <v>45176</v>
          </cell>
          <cell r="F11753">
            <v>1078</v>
          </cell>
        </row>
        <row r="11754">
          <cell r="A11754">
            <v>9732</v>
          </cell>
          <cell r="B11754">
            <v>45176</v>
          </cell>
          <cell r="F11754">
            <v>1078</v>
          </cell>
        </row>
        <row r="11755">
          <cell r="A11755">
            <v>9733</v>
          </cell>
          <cell r="B11755">
            <v>45176</v>
          </cell>
          <cell r="F11755">
            <v>1078</v>
          </cell>
        </row>
        <row r="11756">
          <cell r="A11756">
            <v>9734</v>
          </cell>
          <cell r="B11756">
            <v>45176</v>
          </cell>
          <cell r="F11756">
            <v>1078</v>
          </cell>
        </row>
        <row r="11757">
          <cell r="A11757">
            <v>9735</v>
          </cell>
          <cell r="B11757">
            <v>45176</v>
          </cell>
          <cell r="F11757">
            <v>1078</v>
          </cell>
        </row>
        <row r="11758">
          <cell r="A11758">
            <v>9736</v>
          </cell>
          <cell r="B11758">
            <v>45176</v>
          </cell>
          <cell r="F11758">
            <v>1078</v>
          </cell>
        </row>
        <row r="11759">
          <cell r="A11759">
            <v>9737</v>
          </cell>
          <cell r="B11759">
            <v>45176</v>
          </cell>
          <cell r="F11759">
            <v>1078</v>
          </cell>
        </row>
        <row r="11760">
          <cell r="A11760">
            <v>9738</v>
          </cell>
          <cell r="B11760">
            <v>45176</v>
          </cell>
          <cell r="F11760">
            <v>1078</v>
          </cell>
        </row>
        <row r="11761">
          <cell r="A11761">
            <v>9739</v>
          </cell>
          <cell r="B11761">
            <v>45176</v>
          </cell>
          <cell r="F11761">
            <v>1078</v>
          </cell>
        </row>
        <row r="11762">
          <cell r="A11762">
            <v>9740</v>
          </cell>
          <cell r="B11762">
            <v>45176</v>
          </cell>
          <cell r="F11762">
            <v>1078</v>
          </cell>
        </row>
        <row r="11763">
          <cell r="A11763">
            <v>9741</v>
          </cell>
          <cell r="B11763">
            <v>45176</v>
          </cell>
          <cell r="F11763">
            <v>1078</v>
          </cell>
        </row>
        <row r="11764">
          <cell r="A11764">
            <v>9742</v>
          </cell>
          <cell r="B11764">
            <v>45176</v>
          </cell>
          <cell r="F11764">
            <v>1078</v>
          </cell>
        </row>
        <row r="11765">
          <cell r="A11765">
            <v>9743</v>
          </cell>
          <cell r="B11765">
            <v>45176</v>
          </cell>
          <cell r="F11765">
            <v>1078</v>
          </cell>
        </row>
        <row r="11766">
          <cell r="A11766">
            <v>9744</v>
          </cell>
          <cell r="B11766">
            <v>45176</v>
          </cell>
          <cell r="F11766">
            <v>1078</v>
          </cell>
        </row>
        <row r="11767">
          <cell r="A11767">
            <v>9745</v>
          </cell>
          <cell r="B11767">
            <v>45176</v>
          </cell>
          <cell r="F11767">
            <v>1078</v>
          </cell>
        </row>
        <row r="11768">
          <cell r="A11768">
            <v>9746</v>
          </cell>
          <cell r="B11768">
            <v>45176</v>
          </cell>
          <cell r="F11768">
            <v>1078</v>
          </cell>
        </row>
        <row r="11769">
          <cell r="A11769">
            <v>9747</v>
          </cell>
          <cell r="B11769">
            <v>45176</v>
          </cell>
          <cell r="F11769">
            <v>1078</v>
          </cell>
        </row>
        <row r="11770">
          <cell r="A11770">
            <v>9748</v>
          </cell>
          <cell r="B11770">
            <v>45176</v>
          </cell>
          <cell r="F11770">
            <v>1078</v>
          </cell>
        </row>
        <row r="11771">
          <cell r="A11771">
            <v>9749</v>
          </cell>
          <cell r="B11771">
            <v>45176</v>
          </cell>
          <cell r="F11771">
            <v>1078</v>
          </cell>
        </row>
        <row r="11772">
          <cell r="A11772">
            <v>9750</v>
          </cell>
          <cell r="B11772">
            <v>45176</v>
          </cell>
          <cell r="F11772">
            <v>1078</v>
          </cell>
        </row>
        <row r="11773">
          <cell r="A11773">
            <v>9751</v>
          </cell>
          <cell r="B11773">
            <v>45176</v>
          </cell>
          <cell r="F11773">
            <v>1078</v>
          </cell>
        </row>
        <row r="11774">
          <cell r="A11774">
            <v>9752</v>
          </cell>
          <cell r="B11774">
            <v>45176</v>
          </cell>
          <cell r="F11774">
            <v>1078</v>
          </cell>
        </row>
        <row r="11775">
          <cell r="A11775">
            <v>9753</v>
          </cell>
          <cell r="B11775">
            <v>45176</v>
          </cell>
          <cell r="F11775">
            <v>1078</v>
          </cell>
        </row>
        <row r="11776">
          <cell r="A11776">
            <v>9754</v>
          </cell>
          <cell r="B11776">
            <v>45176</v>
          </cell>
          <cell r="F11776">
            <v>1078</v>
          </cell>
        </row>
        <row r="11777">
          <cell r="A11777">
            <v>9755</v>
          </cell>
          <cell r="B11777">
            <v>45176</v>
          </cell>
          <cell r="F11777">
            <v>1078</v>
          </cell>
        </row>
        <row r="11778">
          <cell r="A11778">
            <v>9756</v>
          </cell>
          <cell r="B11778">
            <v>45176</v>
          </cell>
          <cell r="F11778">
            <v>1078</v>
          </cell>
        </row>
        <row r="11779">
          <cell r="A11779">
            <v>9757</v>
          </cell>
          <cell r="B11779">
            <v>45176</v>
          </cell>
          <cell r="F11779">
            <v>1078</v>
          </cell>
        </row>
        <row r="11780">
          <cell r="A11780">
            <v>9758</v>
          </cell>
          <cell r="B11780">
            <v>45176</v>
          </cell>
          <cell r="F11780">
            <v>1078</v>
          </cell>
        </row>
        <row r="11781">
          <cell r="A11781">
            <v>9759</v>
          </cell>
          <cell r="B11781">
            <v>45176</v>
          </cell>
          <cell r="F11781">
            <v>1078</v>
          </cell>
        </row>
        <row r="11782">
          <cell r="A11782">
            <v>9760</v>
          </cell>
          <cell r="B11782">
            <v>45176</v>
          </cell>
          <cell r="F11782">
            <v>1078</v>
          </cell>
        </row>
        <row r="11783">
          <cell r="A11783">
            <v>9761</v>
          </cell>
          <cell r="B11783">
            <v>45176</v>
          </cell>
          <cell r="F11783">
            <v>1078</v>
          </cell>
        </row>
        <row r="11784">
          <cell r="A11784">
            <v>9762</v>
          </cell>
          <cell r="B11784">
            <v>45176</v>
          </cell>
          <cell r="F11784">
            <v>1078</v>
          </cell>
        </row>
        <row r="11785">
          <cell r="A11785">
            <v>9763</v>
          </cell>
          <cell r="B11785">
            <v>45176</v>
          </cell>
          <cell r="F11785">
            <v>1078</v>
          </cell>
        </row>
        <row r="11786">
          <cell r="A11786">
            <v>9764</v>
          </cell>
          <cell r="B11786">
            <v>45176</v>
          </cell>
          <cell r="F11786">
            <v>1078</v>
          </cell>
        </row>
        <row r="11787">
          <cell r="A11787">
            <v>9765</v>
          </cell>
          <cell r="B11787">
            <v>45176</v>
          </cell>
          <cell r="F11787">
            <v>1078</v>
          </cell>
        </row>
        <row r="11788">
          <cell r="A11788">
            <v>9766</v>
          </cell>
          <cell r="B11788">
            <v>45176</v>
          </cell>
          <cell r="F11788">
            <v>1078</v>
          </cell>
        </row>
        <row r="11789">
          <cell r="A11789">
            <v>9767</v>
          </cell>
          <cell r="B11789">
            <v>45176</v>
          </cell>
          <cell r="F11789">
            <v>1078</v>
          </cell>
        </row>
        <row r="11790">
          <cell r="A11790">
            <v>9768</v>
          </cell>
          <cell r="B11790">
            <v>45176</v>
          </cell>
          <cell r="F11790">
            <v>1078</v>
          </cell>
        </row>
        <row r="11791">
          <cell r="A11791">
            <v>9769</v>
          </cell>
          <cell r="B11791">
            <v>45176</v>
          </cell>
          <cell r="F11791">
            <v>1078</v>
          </cell>
        </row>
        <row r="11792">
          <cell r="A11792">
            <v>9770</v>
          </cell>
          <cell r="B11792">
            <v>45176</v>
          </cell>
          <cell r="F11792">
            <v>1078</v>
          </cell>
        </row>
        <row r="11793">
          <cell r="A11793">
            <v>9771</v>
          </cell>
          <cell r="B11793">
            <v>45176</v>
          </cell>
          <cell r="F11793">
            <v>1078</v>
          </cell>
        </row>
        <row r="11794">
          <cell r="A11794">
            <v>9772</v>
          </cell>
          <cell r="B11794">
            <v>45176</v>
          </cell>
          <cell r="F11794">
            <v>1078</v>
          </cell>
        </row>
        <row r="11795">
          <cell r="A11795">
            <v>9773</v>
          </cell>
          <cell r="B11795">
            <v>45176</v>
          </cell>
          <cell r="F11795">
            <v>1078</v>
          </cell>
        </row>
        <row r="11796">
          <cell r="A11796">
            <v>9774</v>
          </cell>
          <cell r="B11796">
            <v>45176</v>
          </cell>
          <cell r="F11796">
            <v>1078</v>
          </cell>
        </row>
        <row r="11797">
          <cell r="A11797">
            <v>9775</v>
          </cell>
          <cell r="B11797">
            <v>45176</v>
          </cell>
          <cell r="F11797">
            <v>1078</v>
          </cell>
        </row>
        <row r="11798">
          <cell r="A11798">
            <v>9776</v>
          </cell>
          <cell r="B11798">
            <v>45176</v>
          </cell>
          <cell r="F11798">
            <v>1078</v>
          </cell>
        </row>
        <row r="11799">
          <cell r="A11799">
            <v>9777</v>
          </cell>
          <cell r="B11799">
            <v>45176</v>
          </cell>
          <cell r="F11799">
            <v>1078</v>
          </cell>
        </row>
        <row r="11800">
          <cell r="A11800">
            <v>9778</v>
          </cell>
          <cell r="B11800">
            <v>45176</v>
          </cell>
          <cell r="F11800">
            <v>1078</v>
          </cell>
        </row>
        <row r="11801">
          <cell r="A11801">
            <v>9779</v>
          </cell>
          <cell r="B11801">
            <v>45176</v>
          </cell>
          <cell r="F11801">
            <v>1078</v>
          </cell>
        </row>
        <row r="11802">
          <cell r="A11802">
            <v>9780</v>
          </cell>
          <cell r="B11802">
            <v>45176</v>
          </cell>
          <cell r="F11802">
            <v>1078</v>
          </cell>
        </row>
        <row r="11803">
          <cell r="A11803">
            <v>9781</v>
          </cell>
          <cell r="B11803">
            <v>45176</v>
          </cell>
          <cell r="F11803">
            <v>1078</v>
          </cell>
        </row>
        <row r="11804">
          <cell r="A11804">
            <v>9782</v>
          </cell>
          <cell r="B11804">
            <v>45176</v>
          </cell>
          <cell r="F11804">
            <v>1078</v>
          </cell>
        </row>
        <row r="11805">
          <cell r="A11805">
            <v>9783</v>
          </cell>
          <cell r="B11805">
            <v>45176</v>
          </cell>
          <cell r="F11805">
            <v>1078</v>
          </cell>
        </row>
        <row r="11806">
          <cell r="A11806">
            <v>9784</v>
          </cell>
          <cell r="B11806">
            <v>45176</v>
          </cell>
          <cell r="F11806">
            <v>1078</v>
          </cell>
        </row>
        <row r="11807">
          <cell r="A11807">
            <v>9785</v>
          </cell>
          <cell r="B11807">
            <v>45176</v>
          </cell>
          <cell r="F11807">
            <v>1078</v>
          </cell>
        </row>
        <row r="11808">
          <cell r="A11808">
            <v>9786</v>
          </cell>
          <cell r="B11808">
            <v>45176</v>
          </cell>
          <cell r="F11808">
            <v>1078</v>
          </cell>
        </row>
        <row r="11809">
          <cell r="A11809">
            <v>9787</v>
          </cell>
          <cell r="B11809">
            <v>45176</v>
          </cell>
          <cell r="F11809">
            <v>1078</v>
          </cell>
        </row>
        <row r="11810">
          <cell r="A11810">
            <v>9788</v>
          </cell>
          <cell r="B11810">
            <v>45176</v>
          </cell>
          <cell r="F11810">
            <v>1078</v>
          </cell>
        </row>
        <row r="11811">
          <cell r="A11811">
            <v>9789</v>
          </cell>
          <cell r="B11811">
            <v>45176</v>
          </cell>
          <cell r="F11811">
            <v>1078</v>
          </cell>
        </row>
        <row r="11812">
          <cell r="A11812">
            <v>9790</v>
          </cell>
          <cell r="B11812">
            <v>45176</v>
          </cell>
          <cell r="F11812">
            <v>1078</v>
          </cell>
        </row>
        <row r="11813">
          <cell r="A11813">
            <v>9791</v>
          </cell>
          <cell r="B11813">
            <v>45176</v>
          </cell>
          <cell r="F11813">
            <v>1078</v>
          </cell>
        </row>
        <row r="11814">
          <cell r="A11814">
            <v>9792</v>
          </cell>
          <cell r="B11814">
            <v>45176</v>
          </cell>
          <cell r="F11814">
            <v>1078</v>
          </cell>
        </row>
        <row r="11815">
          <cell r="A11815">
            <v>9793</v>
          </cell>
          <cell r="B11815">
            <v>45176</v>
          </cell>
          <cell r="F11815">
            <v>1078</v>
          </cell>
        </row>
        <row r="11816">
          <cell r="A11816">
            <v>9794</v>
          </cell>
          <cell r="B11816">
            <v>45176</v>
          </cell>
          <cell r="F11816">
            <v>1078</v>
          </cell>
        </row>
        <row r="11817">
          <cell r="A11817">
            <v>9795</v>
          </cell>
          <cell r="B11817">
            <v>45176</v>
          </cell>
          <cell r="F11817">
            <v>1078</v>
          </cell>
        </row>
        <row r="11818">
          <cell r="A11818">
            <v>9796</v>
          </cell>
          <cell r="B11818">
            <v>45176</v>
          </cell>
          <cell r="F11818">
            <v>1078</v>
          </cell>
        </row>
        <row r="11819">
          <cell r="A11819">
            <v>9797</v>
          </cell>
          <cell r="B11819">
            <v>45176</v>
          </cell>
          <cell r="F11819">
            <v>1078</v>
          </cell>
        </row>
        <row r="11820">
          <cell r="A11820">
            <v>9798</v>
          </cell>
          <cell r="B11820">
            <v>45176</v>
          </cell>
          <cell r="F11820">
            <v>1078</v>
          </cell>
        </row>
        <row r="11821">
          <cell r="A11821">
            <v>9799</v>
          </cell>
          <cell r="B11821">
            <v>45176</v>
          </cell>
          <cell r="F11821">
            <v>1078</v>
          </cell>
        </row>
        <row r="11822">
          <cell r="A11822">
            <v>9800</v>
          </cell>
          <cell r="B11822">
            <v>45176</v>
          </cell>
          <cell r="F11822">
            <v>1078</v>
          </cell>
        </row>
        <row r="11823">
          <cell r="A11823">
            <v>9801</v>
          </cell>
          <cell r="B11823">
            <v>45176</v>
          </cell>
          <cell r="F11823">
            <v>1078</v>
          </cell>
        </row>
        <row r="11824">
          <cell r="A11824">
            <v>9802</v>
          </cell>
          <cell r="B11824">
            <v>45176</v>
          </cell>
          <cell r="F11824">
            <v>1078</v>
          </cell>
        </row>
        <row r="11825">
          <cell r="A11825">
            <v>9803</v>
          </cell>
          <cell r="B11825">
            <v>45176</v>
          </cell>
          <cell r="F11825">
            <v>1078</v>
          </cell>
        </row>
        <row r="11826">
          <cell r="A11826">
            <v>9804</v>
          </cell>
          <cell r="B11826">
            <v>45176</v>
          </cell>
          <cell r="F11826">
            <v>1078</v>
          </cell>
        </row>
        <row r="11827">
          <cell r="A11827">
            <v>9805</v>
          </cell>
          <cell r="B11827">
            <v>45176</v>
          </cell>
          <cell r="F11827">
            <v>1078</v>
          </cell>
        </row>
        <row r="11828">
          <cell r="A11828">
            <v>9806</v>
          </cell>
          <cell r="B11828">
            <v>45176</v>
          </cell>
          <cell r="F11828">
            <v>1078</v>
          </cell>
        </row>
        <row r="11829">
          <cell r="A11829">
            <v>9807</v>
          </cell>
          <cell r="B11829">
            <v>45176</v>
          </cell>
          <cell r="F11829">
            <v>1078</v>
          </cell>
        </row>
        <row r="11830">
          <cell r="A11830">
            <v>9808</v>
          </cell>
          <cell r="B11830">
            <v>45176</v>
          </cell>
          <cell r="F11830">
            <v>1078</v>
          </cell>
        </row>
        <row r="11831">
          <cell r="A11831">
            <v>9809</v>
          </cell>
          <cell r="B11831">
            <v>45176</v>
          </cell>
          <cell r="F11831">
            <v>1078</v>
          </cell>
        </row>
        <row r="11832">
          <cell r="A11832">
            <v>9810</v>
          </cell>
          <cell r="B11832">
            <v>45176</v>
          </cell>
          <cell r="F11832">
            <v>1078</v>
          </cell>
        </row>
        <row r="11833">
          <cell r="A11833">
            <v>9811</v>
          </cell>
          <cell r="B11833">
            <v>45176</v>
          </cell>
          <cell r="F11833">
            <v>1078</v>
          </cell>
        </row>
        <row r="11834">
          <cell r="A11834">
            <v>9812</v>
          </cell>
          <cell r="B11834">
            <v>45176</v>
          </cell>
          <cell r="F11834">
            <v>1078</v>
          </cell>
        </row>
        <row r="11835">
          <cell r="A11835">
            <v>9813</v>
          </cell>
          <cell r="B11835">
            <v>45176</v>
          </cell>
          <cell r="F11835">
            <v>1078</v>
          </cell>
        </row>
        <row r="11836">
          <cell r="A11836">
            <v>9814</v>
          </cell>
          <cell r="B11836">
            <v>45176</v>
          </cell>
          <cell r="F11836">
            <v>1078</v>
          </cell>
        </row>
        <row r="11837">
          <cell r="A11837">
            <v>9815</v>
          </cell>
          <cell r="B11837">
            <v>45176</v>
          </cell>
          <cell r="F11837">
            <v>1078</v>
          </cell>
        </row>
        <row r="11838">
          <cell r="A11838">
            <v>9816</v>
          </cell>
          <cell r="B11838">
            <v>45176</v>
          </cell>
          <cell r="F11838">
            <v>1078</v>
          </cell>
        </row>
        <row r="11839">
          <cell r="A11839">
            <v>9817</v>
          </cell>
          <cell r="B11839">
            <v>45176</v>
          </cell>
          <cell r="F11839">
            <v>1078</v>
          </cell>
        </row>
        <row r="11840">
          <cell r="A11840">
            <v>9818</v>
          </cell>
          <cell r="B11840">
            <v>45176</v>
          </cell>
          <cell r="F11840">
            <v>1078</v>
          </cell>
        </row>
        <row r="11841">
          <cell r="A11841">
            <v>9819</v>
          </cell>
          <cell r="B11841">
            <v>45176</v>
          </cell>
          <cell r="F11841">
            <v>1078</v>
          </cell>
        </row>
        <row r="11842">
          <cell r="A11842">
            <v>9820</v>
          </cell>
          <cell r="B11842">
            <v>45176</v>
          </cell>
          <cell r="F11842">
            <v>1078</v>
          </cell>
        </row>
        <row r="11843">
          <cell r="A11843">
            <v>9821</v>
          </cell>
          <cell r="B11843">
            <v>45176</v>
          </cell>
          <cell r="F11843">
            <v>1078</v>
          </cell>
        </row>
        <row r="11844">
          <cell r="A11844">
            <v>9822</v>
          </cell>
          <cell r="B11844">
            <v>45176</v>
          </cell>
          <cell r="F11844">
            <v>1078</v>
          </cell>
        </row>
        <row r="11845">
          <cell r="A11845">
            <v>9823</v>
          </cell>
          <cell r="B11845">
            <v>45176</v>
          </cell>
          <cell r="F11845">
            <v>1078</v>
          </cell>
        </row>
        <row r="11846">
          <cell r="A11846">
            <v>9824</v>
          </cell>
          <cell r="B11846">
            <v>45176</v>
          </cell>
          <cell r="F11846">
            <v>1078</v>
          </cell>
        </row>
        <row r="11847">
          <cell r="A11847">
            <v>9825</v>
          </cell>
          <cell r="B11847">
            <v>45176</v>
          </cell>
          <cell r="F11847">
            <v>1078</v>
          </cell>
        </row>
        <row r="11848">
          <cell r="A11848">
            <v>9826</v>
          </cell>
          <cell r="B11848">
            <v>45176</v>
          </cell>
          <cell r="F11848">
            <v>1078</v>
          </cell>
        </row>
        <row r="11849">
          <cell r="A11849">
            <v>9827</v>
          </cell>
          <cell r="B11849">
            <v>45176</v>
          </cell>
          <cell r="F11849">
            <v>1078</v>
          </cell>
        </row>
        <row r="11850">
          <cell r="A11850">
            <v>9828</v>
          </cell>
          <cell r="B11850">
            <v>45176</v>
          </cell>
          <cell r="F11850">
            <v>1078</v>
          </cell>
        </row>
        <row r="11851">
          <cell r="A11851">
            <v>9829</v>
          </cell>
          <cell r="B11851">
            <v>45176</v>
          </cell>
          <cell r="F11851">
            <v>1078</v>
          </cell>
        </row>
        <row r="11852">
          <cell r="A11852">
            <v>9830</v>
          </cell>
          <cell r="B11852">
            <v>45176</v>
          </cell>
          <cell r="F11852">
            <v>1078</v>
          </cell>
        </row>
        <row r="11853">
          <cell r="A11853">
            <v>9831</v>
          </cell>
          <cell r="B11853">
            <v>45176</v>
          </cell>
          <cell r="F11853">
            <v>1078</v>
          </cell>
        </row>
        <row r="11854">
          <cell r="A11854">
            <v>9832</v>
          </cell>
          <cell r="B11854">
            <v>45176</v>
          </cell>
          <cell r="F11854">
            <v>1078</v>
          </cell>
        </row>
        <row r="11855">
          <cell r="A11855">
            <v>9833</v>
          </cell>
          <cell r="B11855">
            <v>45176</v>
          </cell>
          <cell r="F11855">
            <v>1078</v>
          </cell>
        </row>
        <row r="11856">
          <cell r="A11856">
            <v>9834</v>
          </cell>
          <cell r="B11856">
            <v>45176</v>
          </cell>
          <cell r="F11856">
            <v>1078</v>
          </cell>
        </row>
        <row r="11857">
          <cell r="A11857">
            <v>9835</v>
          </cell>
          <cell r="B11857">
            <v>45176</v>
          </cell>
          <cell r="F11857">
            <v>1078</v>
          </cell>
        </row>
        <row r="11858">
          <cell r="A11858">
            <v>9836</v>
          </cell>
          <cell r="B11858">
            <v>45176</v>
          </cell>
          <cell r="F11858">
            <v>1078</v>
          </cell>
        </row>
        <row r="11859">
          <cell r="A11859">
            <v>9837</v>
          </cell>
          <cell r="B11859">
            <v>45176</v>
          </cell>
          <cell r="F11859">
            <v>1078</v>
          </cell>
        </row>
        <row r="11860">
          <cell r="A11860">
            <v>9838</v>
          </cell>
          <cell r="B11860">
            <v>45176</v>
          </cell>
          <cell r="F11860">
            <v>1078</v>
          </cell>
        </row>
        <row r="11861">
          <cell r="A11861">
            <v>9839</v>
          </cell>
          <cell r="B11861">
            <v>45176</v>
          </cell>
          <cell r="F11861">
            <v>1078</v>
          </cell>
        </row>
        <row r="11862">
          <cell r="A11862">
            <v>9840</v>
          </cell>
          <cell r="B11862">
            <v>45176</v>
          </cell>
          <cell r="F11862">
            <v>1078</v>
          </cell>
        </row>
        <row r="11863">
          <cell r="A11863">
            <v>9841</v>
          </cell>
          <cell r="B11863">
            <v>45176</v>
          </cell>
          <cell r="F11863">
            <v>1078</v>
          </cell>
        </row>
        <row r="11864">
          <cell r="A11864">
            <v>9842</v>
          </cell>
          <cell r="B11864">
            <v>45176</v>
          </cell>
          <cell r="F11864">
            <v>1078</v>
          </cell>
        </row>
        <row r="11865">
          <cell r="A11865">
            <v>9843</v>
          </cell>
          <cell r="B11865">
            <v>45176</v>
          </cell>
          <cell r="F11865">
            <v>1078</v>
          </cell>
        </row>
        <row r="11866">
          <cell r="A11866">
            <v>9844</v>
          </cell>
          <cell r="B11866">
            <v>45176</v>
          </cell>
          <cell r="F11866">
            <v>1078</v>
          </cell>
        </row>
        <row r="11867">
          <cell r="A11867">
            <v>9845</v>
          </cell>
          <cell r="B11867">
            <v>45176</v>
          </cell>
          <cell r="F11867">
            <v>1078</v>
          </cell>
        </row>
        <row r="11868">
          <cell r="A11868">
            <v>9846</v>
          </cell>
          <cell r="B11868">
            <v>45176</v>
          </cell>
          <cell r="F11868">
            <v>1078</v>
          </cell>
        </row>
        <row r="11869">
          <cell r="A11869">
            <v>9847</v>
          </cell>
          <cell r="B11869">
            <v>45176</v>
          </cell>
          <cell r="F11869">
            <v>1078</v>
          </cell>
        </row>
        <row r="11870">
          <cell r="A11870">
            <v>9848</v>
          </cell>
          <cell r="B11870">
            <v>45176</v>
          </cell>
          <cell r="F11870">
            <v>1078</v>
          </cell>
        </row>
        <row r="11871">
          <cell r="A11871">
            <v>9849</v>
          </cell>
          <cell r="B11871">
            <v>45176</v>
          </cell>
          <cell r="F11871">
            <v>1078</v>
          </cell>
        </row>
        <row r="11872">
          <cell r="A11872">
            <v>9850</v>
          </cell>
          <cell r="B11872">
            <v>45176</v>
          </cell>
          <cell r="F11872">
            <v>1078</v>
          </cell>
        </row>
        <row r="11873">
          <cell r="A11873">
            <v>9851</v>
          </cell>
          <cell r="B11873">
            <v>45176</v>
          </cell>
          <cell r="F11873">
            <v>1078</v>
          </cell>
        </row>
        <row r="11874">
          <cell r="A11874">
            <v>9852</v>
          </cell>
          <cell r="B11874">
            <v>45176</v>
          </cell>
          <cell r="F11874">
            <v>1078</v>
          </cell>
        </row>
        <row r="11875">
          <cell r="A11875">
            <v>9853</v>
          </cell>
          <cell r="B11875">
            <v>45176</v>
          </cell>
          <cell r="F11875">
            <v>1078</v>
          </cell>
        </row>
        <row r="11876">
          <cell r="A11876">
            <v>9854</v>
          </cell>
          <cell r="B11876">
            <v>45176</v>
          </cell>
          <cell r="F11876">
            <v>1078</v>
          </cell>
        </row>
        <row r="11877">
          <cell r="A11877">
            <v>9855</v>
          </cell>
          <cell r="B11877">
            <v>45176</v>
          </cell>
          <cell r="F11877">
            <v>1078</v>
          </cell>
        </row>
        <row r="11878">
          <cell r="A11878">
            <v>9856</v>
          </cell>
          <cell r="B11878">
            <v>45176</v>
          </cell>
          <cell r="F11878">
            <v>1078</v>
          </cell>
        </row>
        <row r="11879">
          <cell r="A11879">
            <v>9857</v>
          </cell>
          <cell r="B11879">
            <v>45176</v>
          </cell>
          <cell r="F11879">
            <v>1078</v>
          </cell>
        </row>
        <row r="11880">
          <cell r="A11880">
            <v>9858</v>
          </cell>
          <cell r="B11880">
            <v>45176</v>
          </cell>
          <cell r="F11880">
            <v>1078</v>
          </cell>
        </row>
        <row r="11881">
          <cell r="A11881">
            <v>9859</v>
          </cell>
          <cell r="B11881">
            <v>45176</v>
          </cell>
          <cell r="F11881">
            <v>1078</v>
          </cell>
        </row>
        <row r="11882">
          <cell r="A11882">
            <v>9860</v>
          </cell>
          <cell r="B11882">
            <v>45176</v>
          </cell>
          <cell r="F11882">
            <v>1078</v>
          </cell>
        </row>
        <row r="11883">
          <cell r="A11883">
            <v>9861</v>
          </cell>
          <cell r="B11883">
            <v>45176</v>
          </cell>
          <cell r="F11883">
            <v>1078</v>
          </cell>
        </row>
        <row r="11884">
          <cell r="A11884">
            <v>9862</v>
          </cell>
          <cell r="B11884">
            <v>45176</v>
          </cell>
          <cell r="F11884">
            <v>1078</v>
          </cell>
        </row>
        <row r="11885">
          <cell r="A11885">
            <v>9863</v>
          </cell>
          <cell r="B11885">
            <v>45176</v>
          </cell>
          <cell r="F11885">
            <v>1078</v>
          </cell>
        </row>
        <row r="11886">
          <cell r="A11886">
            <v>9864</v>
          </cell>
          <cell r="B11886">
            <v>45176</v>
          </cell>
          <cell r="F11886">
            <v>1078</v>
          </cell>
        </row>
        <row r="11887">
          <cell r="A11887">
            <v>9865</v>
          </cell>
          <cell r="B11887">
            <v>45176</v>
          </cell>
          <cell r="F11887">
            <v>1078</v>
          </cell>
        </row>
        <row r="11888">
          <cell r="A11888">
            <v>9866</v>
          </cell>
          <cell r="B11888">
            <v>45176</v>
          </cell>
          <cell r="F11888">
            <v>1078</v>
          </cell>
        </row>
        <row r="11889">
          <cell r="A11889">
            <v>9867</v>
          </cell>
          <cell r="B11889">
            <v>45176</v>
          </cell>
          <cell r="F11889">
            <v>1078</v>
          </cell>
        </row>
        <row r="11890">
          <cell r="A11890">
            <v>9868</v>
          </cell>
          <cell r="B11890">
            <v>45176</v>
          </cell>
          <cell r="F11890">
            <v>1078</v>
          </cell>
        </row>
        <row r="11891">
          <cell r="A11891">
            <v>9869</v>
          </cell>
          <cell r="B11891">
            <v>45176</v>
          </cell>
          <cell r="F11891">
            <v>1078</v>
          </cell>
        </row>
        <row r="11892">
          <cell r="A11892">
            <v>9870</v>
          </cell>
          <cell r="B11892">
            <v>45176</v>
          </cell>
          <cell r="F11892">
            <v>1078</v>
          </cell>
        </row>
        <row r="11893">
          <cell r="A11893">
            <v>9871</v>
          </cell>
          <cell r="B11893">
            <v>45176</v>
          </cell>
          <cell r="F11893">
            <v>1078</v>
          </cell>
        </row>
        <row r="11894">
          <cell r="A11894">
            <v>9872</v>
          </cell>
          <cell r="B11894">
            <v>45176</v>
          </cell>
          <cell r="F11894">
            <v>1078</v>
          </cell>
        </row>
        <row r="11895">
          <cell r="A11895">
            <v>9873</v>
          </cell>
          <cell r="B11895">
            <v>45176</v>
          </cell>
          <cell r="F11895">
            <v>1078</v>
          </cell>
        </row>
        <row r="11896">
          <cell r="A11896">
            <v>9874</v>
          </cell>
          <cell r="B11896">
            <v>45176</v>
          </cell>
          <cell r="F11896">
            <v>1078</v>
          </cell>
        </row>
        <row r="11897">
          <cell r="A11897">
            <v>9875</v>
          </cell>
          <cell r="B11897">
            <v>45176</v>
          </cell>
          <cell r="F11897">
            <v>1078</v>
          </cell>
        </row>
        <row r="11898">
          <cell r="A11898">
            <v>9876</v>
          </cell>
          <cell r="B11898">
            <v>45176</v>
          </cell>
          <cell r="F11898">
            <v>1078</v>
          </cell>
        </row>
        <row r="11899">
          <cell r="A11899">
            <v>9877</v>
          </cell>
          <cell r="B11899">
            <v>45176</v>
          </cell>
          <cell r="F11899">
            <v>1078</v>
          </cell>
        </row>
        <row r="11900">
          <cell r="A11900">
            <v>9878</v>
          </cell>
          <cell r="B11900">
            <v>45176</v>
          </cell>
          <cell r="F11900">
            <v>1078</v>
          </cell>
        </row>
        <row r="11901">
          <cell r="A11901">
            <v>9879</v>
          </cell>
          <cell r="B11901">
            <v>45176</v>
          </cell>
          <cell r="F11901">
            <v>1078</v>
          </cell>
        </row>
        <row r="11902">
          <cell r="A11902">
            <v>9880</v>
          </cell>
          <cell r="B11902">
            <v>45176</v>
          </cell>
          <cell r="F11902">
            <v>1078</v>
          </cell>
        </row>
        <row r="11903">
          <cell r="A11903">
            <v>9881</v>
          </cell>
          <cell r="B11903">
            <v>45176</v>
          </cell>
          <cell r="F11903">
            <v>1078</v>
          </cell>
        </row>
        <row r="11904">
          <cell r="A11904">
            <v>9882</v>
          </cell>
          <cell r="B11904">
            <v>45176</v>
          </cell>
          <cell r="F11904">
            <v>1078</v>
          </cell>
        </row>
        <row r="11905">
          <cell r="A11905">
            <v>9883</v>
          </cell>
          <cell r="B11905">
            <v>45176</v>
          </cell>
          <cell r="F11905">
            <v>1078</v>
          </cell>
        </row>
        <row r="11906">
          <cell r="A11906">
            <v>9884</v>
          </cell>
          <cell r="B11906">
            <v>45176</v>
          </cell>
          <cell r="F11906">
            <v>1078</v>
          </cell>
        </row>
        <row r="11907">
          <cell r="A11907">
            <v>9885</v>
          </cell>
          <cell r="B11907">
            <v>45176</v>
          </cell>
          <cell r="F11907">
            <v>1078</v>
          </cell>
        </row>
        <row r="11908">
          <cell r="A11908">
            <v>9886</v>
          </cell>
          <cell r="B11908">
            <v>45176</v>
          </cell>
          <cell r="F11908">
            <v>1078</v>
          </cell>
        </row>
        <row r="11909">
          <cell r="A11909">
            <v>9887</v>
          </cell>
          <cell r="B11909">
            <v>45176</v>
          </cell>
          <cell r="F11909">
            <v>1078</v>
          </cell>
        </row>
        <row r="11910">
          <cell r="A11910">
            <v>9888</v>
          </cell>
          <cell r="B11910">
            <v>45176</v>
          </cell>
          <cell r="F11910">
            <v>1078</v>
          </cell>
        </row>
        <row r="11911">
          <cell r="A11911">
            <v>9889</v>
          </cell>
          <cell r="B11911">
            <v>45176</v>
          </cell>
          <cell r="F11911">
            <v>1078</v>
          </cell>
        </row>
        <row r="11912">
          <cell r="A11912">
            <v>9890</v>
          </cell>
          <cell r="B11912">
            <v>45176</v>
          </cell>
          <cell r="F11912">
            <v>1078</v>
          </cell>
        </row>
        <row r="11913">
          <cell r="A11913">
            <v>9891</v>
          </cell>
          <cell r="B11913">
            <v>45176</v>
          </cell>
          <cell r="F11913">
            <v>1078</v>
          </cell>
        </row>
        <row r="11914">
          <cell r="A11914">
            <v>9892</v>
          </cell>
          <cell r="B11914">
            <v>45176</v>
          </cell>
          <cell r="F11914">
            <v>1078</v>
          </cell>
        </row>
        <row r="11915">
          <cell r="A11915">
            <v>9893</v>
          </cell>
          <cell r="B11915">
            <v>45176</v>
          </cell>
          <cell r="F11915">
            <v>1078</v>
          </cell>
        </row>
        <row r="11916">
          <cell r="A11916">
            <v>9894</v>
          </cell>
          <cell r="B11916">
            <v>45176</v>
          </cell>
          <cell r="F11916">
            <v>1078</v>
          </cell>
        </row>
        <row r="11917">
          <cell r="A11917">
            <v>9895</v>
          </cell>
          <cell r="B11917">
            <v>45176</v>
          </cell>
          <cell r="F11917">
            <v>1078</v>
          </cell>
        </row>
        <row r="11918">
          <cell r="A11918">
            <v>9896</v>
          </cell>
          <cell r="B11918">
            <v>45176</v>
          </cell>
          <cell r="F11918">
            <v>1078</v>
          </cell>
        </row>
        <row r="11919">
          <cell r="A11919">
            <v>9897</v>
          </cell>
          <cell r="B11919">
            <v>45176</v>
          </cell>
          <cell r="F11919">
            <v>1078</v>
          </cell>
        </row>
        <row r="11920">
          <cell r="A11920">
            <v>9898</v>
          </cell>
          <cell r="B11920">
            <v>45176</v>
          </cell>
          <cell r="F11920">
            <v>1078</v>
          </cell>
        </row>
        <row r="11921">
          <cell r="A11921">
            <v>9899</v>
          </cell>
          <cell r="B11921">
            <v>45176</v>
          </cell>
          <cell r="F11921">
            <v>1078</v>
          </cell>
        </row>
        <row r="11922">
          <cell r="A11922">
            <v>9900</v>
          </cell>
          <cell r="B11922">
            <v>45176</v>
          </cell>
          <cell r="F11922">
            <v>1078</v>
          </cell>
        </row>
        <row r="11923">
          <cell r="A11923">
            <v>9901</v>
          </cell>
          <cell r="B11923">
            <v>45176</v>
          </cell>
          <cell r="F11923">
            <v>1078</v>
          </cell>
        </row>
        <row r="11924">
          <cell r="A11924">
            <v>9902</v>
          </cell>
          <cell r="B11924">
            <v>45176</v>
          </cell>
          <cell r="F11924">
            <v>1078</v>
          </cell>
        </row>
        <row r="11925">
          <cell r="A11925">
            <v>9903</v>
          </cell>
          <cell r="B11925">
            <v>45176</v>
          </cell>
          <cell r="F11925">
            <v>1078</v>
          </cell>
        </row>
        <row r="11926">
          <cell r="A11926">
            <v>9904</v>
          </cell>
          <cell r="B11926">
            <v>45176</v>
          </cell>
          <cell r="F11926">
            <v>1078</v>
          </cell>
        </row>
        <row r="11927">
          <cell r="A11927">
            <v>9905</v>
          </cell>
          <cell r="B11927">
            <v>45176</v>
          </cell>
          <cell r="F11927">
            <v>1078</v>
          </cell>
        </row>
        <row r="11928">
          <cell r="A11928">
            <v>9906</v>
          </cell>
          <cell r="B11928">
            <v>45176</v>
          </cell>
          <cell r="F11928">
            <v>1078</v>
          </cell>
        </row>
        <row r="11929">
          <cell r="A11929">
            <v>9907</v>
          </cell>
          <cell r="B11929">
            <v>45176</v>
          </cell>
          <cell r="F11929">
            <v>1078</v>
          </cell>
        </row>
        <row r="11930">
          <cell r="A11930">
            <v>9908</v>
          </cell>
          <cell r="B11930">
            <v>45176</v>
          </cell>
          <cell r="F11930">
            <v>1078</v>
          </cell>
        </row>
        <row r="11931">
          <cell r="A11931">
            <v>9909</v>
          </cell>
          <cell r="B11931">
            <v>45176</v>
          </cell>
          <cell r="F11931">
            <v>1078</v>
          </cell>
        </row>
        <row r="11932">
          <cell r="A11932">
            <v>9910</v>
          </cell>
          <cell r="B11932">
            <v>45176</v>
          </cell>
          <cell r="F11932">
            <v>1078</v>
          </cell>
        </row>
        <row r="11933">
          <cell r="A11933">
            <v>9911</v>
          </cell>
          <cell r="B11933">
            <v>45176</v>
          </cell>
          <cell r="F11933">
            <v>1078</v>
          </cell>
        </row>
        <row r="11934">
          <cell r="A11934">
            <v>9912</v>
          </cell>
          <cell r="B11934">
            <v>45176</v>
          </cell>
          <cell r="F11934">
            <v>1078</v>
          </cell>
        </row>
        <row r="11935">
          <cell r="A11935">
            <v>9913</v>
          </cell>
          <cell r="B11935">
            <v>45176</v>
          </cell>
          <cell r="F11935">
            <v>1078</v>
          </cell>
        </row>
        <row r="11936">
          <cell r="A11936">
            <v>9914</v>
          </cell>
          <cell r="B11936">
            <v>45176</v>
          </cell>
          <cell r="F11936">
            <v>1078</v>
          </cell>
        </row>
        <row r="11937">
          <cell r="A11937">
            <v>9915</v>
          </cell>
          <cell r="B11937">
            <v>45176</v>
          </cell>
          <cell r="F11937">
            <v>1078</v>
          </cell>
        </row>
        <row r="11938">
          <cell r="A11938">
            <v>9916</v>
          </cell>
          <cell r="B11938">
            <v>45176</v>
          </cell>
          <cell r="F11938">
            <v>1078</v>
          </cell>
        </row>
        <row r="11939">
          <cell r="A11939">
            <v>9917</v>
          </cell>
          <cell r="B11939">
            <v>45176</v>
          </cell>
          <cell r="F11939">
            <v>1078</v>
          </cell>
        </row>
        <row r="11940">
          <cell r="A11940">
            <v>9918</v>
          </cell>
          <cell r="B11940">
            <v>45176</v>
          </cell>
          <cell r="F11940">
            <v>1078</v>
          </cell>
        </row>
        <row r="11941">
          <cell r="A11941">
            <v>9919</v>
          </cell>
          <cell r="B11941">
            <v>45176</v>
          </cell>
          <cell r="F11941">
            <v>1078</v>
          </cell>
        </row>
        <row r="11942">
          <cell r="A11942">
            <v>9920</v>
          </cell>
          <cell r="B11942">
            <v>45176</v>
          </cell>
          <cell r="F11942">
            <v>1078</v>
          </cell>
        </row>
        <row r="11943">
          <cell r="A11943">
            <v>9921</v>
          </cell>
          <cell r="B11943">
            <v>45176</v>
          </cell>
          <cell r="F11943">
            <v>1078</v>
          </cell>
        </row>
        <row r="11944">
          <cell r="A11944">
            <v>9922</v>
          </cell>
          <cell r="B11944">
            <v>45176</v>
          </cell>
          <cell r="F11944">
            <v>1078</v>
          </cell>
        </row>
        <row r="11945">
          <cell r="A11945">
            <v>9923</v>
          </cell>
          <cell r="B11945">
            <v>45176</v>
          </cell>
          <cell r="F11945">
            <v>1078</v>
          </cell>
        </row>
        <row r="11946">
          <cell r="A11946">
            <v>9924</v>
          </cell>
          <cell r="B11946">
            <v>45176</v>
          </cell>
          <cell r="F11946">
            <v>1078</v>
          </cell>
        </row>
        <row r="11947">
          <cell r="A11947">
            <v>9925</v>
          </cell>
          <cell r="B11947">
            <v>45176</v>
          </cell>
          <cell r="F11947">
            <v>1078</v>
          </cell>
        </row>
        <row r="11948">
          <cell r="A11948">
            <v>9926</v>
          </cell>
          <cell r="B11948">
            <v>45176</v>
          </cell>
          <cell r="F11948">
            <v>1078</v>
          </cell>
        </row>
        <row r="11949">
          <cell r="A11949">
            <v>9927</v>
          </cell>
          <cell r="B11949">
            <v>45176</v>
          </cell>
          <cell r="F11949">
            <v>1078</v>
          </cell>
        </row>
        <row r="11950">
          <cell r="A11950">
            <v>9928</v>
          </cell>
          <cell r="B11950">
            <v>45176</v>
          </cell>
          <cell r="F11950">
            <v>1078</v>
          </cell>
        </row>
        <row r="11951">
          <cell r="A11951">
            <v>9929</v>
          </cell>
          <cell r="B11951">
            <v>45176</v>
          </cell>
          <cell r="F11951">
            <v>1078</v>
          </cell>
        </row>
        <row r="11952">
          <cell r="A11952">
            <v>9930</v>
          </cell>
          <cell r="B11952">
            <v>45176</v>
          </cell>
          <cell r="F11952">
            <v>1078</v>
          </cell>
        </row>
        <row r="11953">
          <cell r="A11953">
            <v>9931</v>
          </cell>
          <cell r="B11953">
            <v>45176</v>
          </cell>
          <cell r="F11953">
            <v>1078</v>
          </cell>
        </row>
        <row r="11954">
          <cell r="A11954">
            <v>9932</v>
          </cell>
          <cell r="B11954">
            <v>45176</v>
          </cell>
          <cell r="F11954">
            <v>1078</v>
          </cell>
        </row>
        <row r="11955">
          <cell r="A11955">
            <v>9933</v>
          </cell>
          <cell r="B11955">
            <v>45176</v>
          </cell>
          <cell r="F11955">
            <v>1078</v>
          </cell>
        </row>
        <row r="11956">
          <cell r="A11956">
            <v>9934</v>
          </cell>
          <cell r="B11956">
            <v>45176</v>
          </cell>
          <cell r="F11956">
            <v>1078</v>
          </cell>
        </row>
        <row r="11957">
          <cell r="A11957">
            <v>9935</v>
          </cell>
          <cell r="B11957">
            <v>45176</v>
          </cell>
          <cell r="F11957">
            <v>1078</v>
          </cell>
        </row>
        <row r="11958">
          <cell r="A11958">
            <v>9936</v>
          </cell>
          <cell r="B11958">
            <v>45176</v>
          </cell>
          <cell r="F11958">
            <v>1078</v>
          </cell>
        </row>
        <row r="11959">
          <cell r="A11959">
            <v>9937</v>
          </cell>
          <cell r="B11959">
            <v>45176</v>
          </cell>
          <cell r="F11959">
            <v>1078</v>
          </cell>
        </row>
        <row r="11960">
          <cell r="A11960">
            <v>9938</v>
          </cell>
          <cell r="B11960">
            <v>45176</v>
          </cell>
          <cell r="F11960">
            <v>1078</v>
          </cell>
        </row>
        <row r="11961">
          <cell r="A11961">
            <v>9939</v>
          </cell>
          <cell r="B11961">
            <v>45176</v>
          </cell>
          <cell r="F11961">
            <v>1078</v>
          </cell>
        </row>
        <row r="11962">
          <cell r="A11962">
            <v>9940</v>
          </cell>
          <cell r="B11962">
            <v>45176</v>
          </cell>
          <cell r="F11962">
            <v>1078</v>
          </cell>
        </row>
        <row r="11963">
          <cell r="A11963">
            <v>9941</v>
          </cell>
          <cell r="B11963">
            <v>45176</v>
          </cell>
          <cell r="F11963">
            <v>1078</v>
          </cell>
        </row>
        <row r="11964">
          <cell r="A11964">
            <v>9942</v>
          </cell>
          <cell r="B11964">
            <v>45176</v>
          </cell>
          <cell r="F11964">
            <v>1078</v>
          </cell>
        </row>
        <row r="11965">
          <cell r="A11965">
            <v>9943</v>
          </cell>
          <cell r="B11965">
            <v>45176</v>
          </cell>
          <cell r="F11965">
            <v>1078</v>
          </cell>
        </row>
        <row r="11966">
          <cell r="A11966">
            <v>9944</v>
          </cell>
          <cell r="B11966">
            <v>45176</v>
          </cell>
          <cell r="F11966">
            <v>1078</v>
          </cell>
        </row>
        <row r="11967">
          <cell r="A11967">
            <v>9945</v>
          </cell>
          <cell r="B11967">
            <v>45176</v>
          </cell>
          <cell r="F11967">
            <v>1078</v>
          </cell>
        </row>
        <row r="11968">
          <cell r="A11968">
            <v>9946</v>
          </cell>
          <cell r="B11968">
            <v>45176</v>
          </cell>
          <cell r="F11968">
            <v>1078</v>
          </cell>
        </row>
        <row r="11969">
          <cell r="A11969">
            <v>9947</v>
          </cell>
          <cell r="B11969">
            <v>45176</v>
          </cell>
          <cell r="F11969">
            <v>1078</v>
          </cell>
        </row>
        <row r="11970">
          <cell r="A11970">
            <v>9948</v>
          </cell>
          <cell r="B11970">
            <v>45176</v>
          </cell>
          <cell r="F11970">
            <v>1078</v>
          </cell>
        </row>
        <row r="11971">
          <cell r="A11971">
            <v>9949</v>
          </cell>
          <cell r="B11971">
            <v>45176</v>
          </cell>
          <cell r="F11971">
            <v>1078</v>
          </cell>
        </row>
        <row r="11972">
          <cell r="A11972">
            <v>9950</v>
          </cell>
          <cell r="B11972">
            <v>45176</v>
          </cell>
          <cell r="F11972">
            <v>1078</v>
          </cell>
        </row>
        <row r="11973">
          <cell r="A11973">
            <v>9951</v>
          </cell>
          <cell r="B11973">
            <v>45176</v>
          </cell>
          <cell r="F11973">
            <v>1078</v>
          </cell>
        </row>
        <row r="11974">
          <cell r="A11974">
            <v>9952</v>
          </cell>
          <cell r="B11974">
            <v>45176</v>
          </cell>
          <cell r="F11974">
            <v>1078</v>
          </cell>
        </row>
        <row r="11975">
          <cell r="A11975">
            <v>9953</v>
          </cell>
          <cell r="B11975">
            <v>45176</v>
          </cell>
          <cell r="F11975">
            <v>1078</v>
          </cell>
        </row>
        <row r="11976">
          <cell r="A11976">
            <v>9954</v>
          </cell>
          <cell r="B11976">
            <v>45176</v>
          </cell>
          <cell r="F11976">
            <v>1078</v>
          </cell>
        </row>
        <row r="11977">
          <cell r="A11977">
            <v>9955</v>
          </cell>
          <cell r="B11977">
            <v>45176</v>
          </cell>
          <cell r="F11977">
            <v>1078</v>
          </cell>
        </row>
        <row r="11978">
          <cell r="A11978">
            <v>9956</v>
          </cell>
          <cell r="B11978">
            <v>45176</v>
          </cell>
          <cell r="F11978">
            <v>1078</v>
          </cell>
        </row>
        <row r="11979">
          <cell r="A11979">
            <v>9957</v>
          </cell>
          <cell r="B11979">
            <v>45176</v>
          </cell>
          <cell r="F11979">
            <v>1078</v>
          </cell>
        </row>
        <row r="11980">
          <cell r="A11980">
            <v>9958</v>
          </cell>
          <cell r="B11980">
            <v>45176</v>
          </cell>
          <cell r="F11980">
            <v>1078</v>
          </cell>
        </row>
        <row r="11981">
          <cell r="A11981">
            <v>9959</v>
          </cell>
          <cell r="B11981">
            <v>45176</v>
          </cell>
          <cell r="F11981">
            <v>1078</v>
          </cell>
        </row>
        <row r="11982">
          <cell r="A11982">
            <v>9960</v>
          </cell>
          <cell r="B11982">
            <v>45176</v>
          </cell>
          <cell r="F11982">
            <v>1078</v>
          </cell>
        </row>
        <row r="11983">
          <cell r="A11983">
            <v>9961</v>
          </cell>
          <cell r="B11983">
            <v>45176</v>
          </cell>
          <cell r="F11983">
            <v>1078</v>
          </cell>
        </row>
        <row r="11984">
          <cell r="A11984">
            <v>9962</v>
          </cell>
          <cell r="B11984">
            <v>45176</v>
          </cell>
          <cell r="F11984">
            <v>1078</v>
          </cell>
        </row>
        <row r="11985">
          <cell r="A11985">
            <v>9963</v>
          </cell>
          <cell r="B11985">
            <v>45176</v>
          </cell>
          <cell r="F11985">
            <v>1078</v>
          </cell>
        </row>
        <row r="11986">
          <cell r="A11986">
            <v>9964</v>
          </cell>
          <cell r="B11986">
            <v>45176</v>
          </cell>
          <cell r="F11986">
            <v>1078</v>
          </cell>
        </row>
        <row r="11987">
          <cell r="A11987">
            <v>9965</v>
          </cell>
          <cell r="B11987">
            <v>45176</v>
          </cell>
          <cell r="F11987">
            <v>1078</v>
          </cell>
        </row>
        <row r="11988">
          <cell r="A11988">
            <v>9966</v>
          </cell>
          <cell r="B11988">
            <v>45176</v>
          </cell>
          <cell r="F11988">
            <v>1078</v>
          </cell>
        </row>
        <row r="11989">
          <cell r="A11989">
            <v>9967</v>
          </cell>
          <cell r="B11989">
            <v>45176</v>
          </cell>
          <cell r="F11989">
            <v>1078</v>
          </cell>
        </row>
        <row r="11990">
          <cell r="A11990">
            <v>9968</v>
          </cell>
          <cell r="B11990">
            <v>45176</v>
          </cell>
          <cell r="F11990">
            <v>1078</v>
          </cell>
        </row>
        <row r="11991">
          <cell r="A11991">
            <v>9969</v>
          </cell>
          <cell r="B11991">
            <v>45176</v>
          </cell>
          <cell r="F11991">
            <v>1078</v>
          </cell>
        </row>
        <row r="11992">
          <cell r="A11992">
            <v>9970</v>
          </cell>
          <cell r="B11992">
            <v>45176</v>
          </cell>
          <cell r="F11992">
            <v>1078</v>
          </cell>
        </row>
        <row r="11993">
          <cell r="A11993">
            <v>9971</v>
          </cell>
          <cell r="B11993">
            <v>45176</v>
          </cell>
          <cell r="F11993">
            <v>1078</v>
          </cell>
        </row>
        <row r="11994">
          <cell r="A11994">
            <v>9972</v>
          </cell>
          <cell r="B11994">
            <v>45176</v>
          </cell>
          <cell r="F11994">
            <v>1078</v>
          </cell>
        </row>
        <row r="11995">
          <cell r="A11995">
            <v>9973</v>
          </cell>
          <cell r="B11995">
            <v>45176</v>
          </cell>
          <cell r="F11995">
            <v>1078</v>
          </cell>
        </row>
        <row r="11996">
          <cell r="A11996">
            <v>9974</v>
          </cell>
          <cell r="B11996">
            <v>45176</v>
          </cell>
          <cell r="F11996">
            <v>1078</v>
          </cell>
        </row>
        <row r="11997">
          <cell r="A11997">
            <v>9975</v>
          </cell>
          <cell r="B11997">
            <v>45176</v>
          </cell>
          <cell r="F11997">
            <v>1078</v>
          </cell>
        </row>
        <row r="11998">
          <cell r="A11998">
            <v>9976</v>
          </cell>
          <cell r="B11998">
            <v>45176</v>
          </cell>
          <cell r="F11998">
            <v>1078</v>
          </cell>
        </row>
        <row r="11999">
          <cell r="A11999">
            <v>9977</v>
          </cell>
          <cell r="B11999">
            <v>45176</v>
          </cell>
          <cell r="F11999">
            <v>1078</v>
          </cell>
        </row>
        <row r="12000">
          <cell r="A12000">
            <v>9978</v>
          </cell>
          <cell r="B12000">
            <v>45176</v>
          </cell>
          <cell r="F12000">
            <v>1078</v>
          </cell>
        </row>
        <row r="12001">
          <cell r="A12001">
            <v>9979</v>
          </cell>
          <cell r="B12001">
            <v>45176</v>
          </cell>
          <cell r="F12001">
            <v>1078</v>
          </cell>
        </row>
        <row r="12002">
          <cell r="A12002">
            <v>9980</v>
          </cell>
          <cell r="B12002">
            <v>45176</v>
          </cell>
          <cell r="F12002">
            <v>1078</v>
          </cell>
        </row>
        <row r="12003">
          <cell r="A12003">
            <v>9981</v>
          </cell>
          <cell r="B12003">
            <v>45176</v>
          </cell>
          <cell r="F12003">
            <v>1078</v>
          </cell>
        </row>
        <row r="12004">
          <cell r="A12004">
            <v>9982</v>
          </cell>
          <cell r="B12004">
            <v>45176</v>
          </cell>
          <cell r="F12004">
            <v>1078</v>
          </cell>
        </row>
        <row r="12005">
          <cell r="A12005">
            <v>9983</v>
          </cell>
          <cell r="B12005">
            <v>45176</v>
          </cell>
          <cell r="F12005">
            <v>1078</v>
          </cell>
        </row>
        <row r="12006">
          <cell r="A12006">
            <v>9984</v>
          </cell>
          <cell r="B12006">
            <v>45176</v>
          </cell>
          <cell r="F12006">
            <v>1078</v>
          </cell>
        </row>
        <row r="12007">
          <cell r="A12007">
            <v>9985</v>
          </cell>
          <cell r="B12007">
            <v>45176</v>
          </cell>
          <cell r="F12007">
            <v>1078</v>
          </cell>
        </row>
        <row r="12008">
          <cell r="A12008">
            <v>9986</v>
          </cell>
          <cell r="B12008">
            <v>45176</v>
          </cell>
          <cell r="F12008">
            <v>1078</v>
          </cell>
        </row>
        <row r="12009">
          <cell r="A12009">
            <v>9987</v>
          </cell>
          <cell r="B12009">
            <v>45176</v>
          </cell>
          <cell r="F12009">
            <v>1078</v>
          </cell>
        </row>
        <row r="12010">
          <cell r="A12010">
            <v>9988</v>
          </cell>
          <cell r="B12010">
            <v>45176</v>
          </cell>
          <cell r="F12010">
            <v>1078</v>
          </cell>
        </row>
        <row r="12011">
          <cell r="A12011">
            <v>9989</v>
          </cell>
          <cell r="B12011">
            <v>45176</v>
          </cell>
          <cell r="F12011">
            <v>1078</v>
          </cell>
        </row>
        <row r="12012">
          <cell r="A12012">
            <v>9990</v>
          </cell>
          <cell r="B12012">
            <v>45176</v>
          </cell>
          <cell r="F12012">
            <v>1078</v>
          </cell>
        </row>
        <row r="12013">
          <cell r="A12013">
            <v>9991</v>
          </cell>
          <cell r="B12013">
            <v>45176</v>
          </cell>
          <cell r="F12013">
            <v>1078</v>
          </cell>
        </row>
        <row r="12014">
          <cell r="A12014">
            <v>9992</v>
          </cell>
          <cell r="B12014">
            <v>45176</v>
          </cell>
          <cell r="F12014">
            <v>1078</v>
          </cell>
        </row>
        <row r="12015">
          <cell r="A12015">
            <v>9993</v>
          </cell>
          <cell r="B12015">
            <v>45176</v>
          </cell>
          <cell r="F12015">
            <v>1078</v>
          </cell>
        </row>
        <row r="12016">
          <cell r="A12016">
            <v>9994</v>
          </cell>
          <cell r="B12016">
            <v>45176</v>
          </cell>
          <cell r="F12016">
            <v>1078</v>
          </cell>
        </row>
        <row r="12017">
          <cell r="A12017">
            <v>9995</v>
          </cell>
          <cell r="B12017">
            <v>45176</v>
          </cell>
          <cell r="F12017">
            <v>1078</v>
          </cell>
        </row>
        <row r="12018">
          <cell r="A12018">
            <v>9996</v>
          </cell>
          <cell r="B12018">
            <v>45176</v>
          </cell>
          <cell r="F12018">
            <v>1078</v>
          </cell>
        </row>
        <row r="12019">
          <cell r="A12019">
            <v>9997</v>
          </cell>
          <cell r="B12019">
            <v>45176</v>
          </cell>
          <cell r="F12019">
            <v>1078</v>
          </cell>
        </row>
        <row r="12020">
          <cell r="A12020">
            <v>9998</v>
          </cell>
          <cell r="B12020">
            <v>45176</v>
          </cell>
          <cell r="F12020">
            <v>1078</v>
          </cell>
        </row>
        <row r="12021">
          <cell r="A12021">
            <v>9999</v>
          </cell>
          <cell r="B12021">
            <v>45176</v>
          </cell>
          <cell r="F12021">
            <v>1078</v>
          </cell>
        </row>
        <row r="12022">
          <cell r="A12022">
            <v>10000</v>
          </cell>
          <cell r="B12022">
            <v>45176</v>
          </cell>
          <cell r="F12022">
            <v>1078</v>
          </cell>
        </row>
        <row r="12023">
          <cell r="A12023">
            <v>10001</v>
          </cell>
          <cell r="B12023">
            <v>45176</v>
          </cell>
          <cell r="F12023">
            <v>1078</v>
          </cell>
        </row>
        <row r="12024">
          <cell r="A12024">
            <v>10002</v>
          </cell>
          <cell r="B12024">
            <v>45176</v>
          </cell>
          <cell r="F12024">
            <v>1078</v>
          </cell>
        </row>
        <row r="12025">
          <cell r="A12025">
            <v>10003</v>
          </cell>
          <cell r="B12025">
            <v>45176</v>
          </cell>
          <cell r="F12025">
            <v>1078</v>
          </cell>
        </row>
        <row r="12026">
          <cell r="A12026">
            <v>10004</v>
          </cell>
          <cell r="B12026">
            <v>45176</v>
          </cell>
          <cell r="F12026">
            <v>1078</v>
          </cell>
        </row>
        <row r="12027">
          <cell r="A12027">
            <v>10005</v>
          </cell>
          <cell r="B12027">
            <v>45176</v>
          </cell>
          <cell r="F12027">
            <v>1078</v>
          </cell>
        </row>
        <row r="12028">
          <cell r="A12028">
            <v>10006</v>
          </cell>
          <cell r="B12028">
            <v>45176</v>
          </cell>
          <cell r="F12028">
            <v>1078</v>
          </cell>
        </row>
        <row r="12029">
          <cell r="A12029">
            <v>10007</v>
          </cell>
          <cell r="B12029">
            <v>45176</v>
          </cell>
          <cell r="F12029">
            <v>1078</v>
          </cell>
        </row>
        <row r="12030">
          <cell r="A12030">
            <v>10008</v>
          </cell>
          <cell r="B12030">
            <v>45176</v>
          </cell>
          <cell r="F12030">
            <v>1078</v>
          </cell>
        </row>
        <row r="12031">
          <cell r="A12031">
            <v>10009</v>
          </cell>
          <cell r="B12031">
            <v>45176</v>
          </cell>
          <cell r="F12031">
            <v>1078</v>
          </cell>
        </row>
        <row r="12032">
          <cell r="A12032">
            <v>10010</v>
          </cell>
          <cell r="B12032">
            <v>45176</v>
          </cell>
          <cell r="F12032">
            <v>1078</v>
          </cell>
        </row>
        <row r="12033">
          <cell r="A12033">
            <v>10011</v>
          </cell>
          <cell r="B12033">
            <v>45176</v>
          </cell>
          <cell r="F12033">
            <v>1078</v>
          </cell>
        </row>
        <row r="12034">
          <cell r="A12034">
            <v>10012</v>
          </cell>
          <cell r="B12034">
            <v>45176</v>
          </cell>
          <cell r="F12034">
            <v>1078</v>
          </cell>
        </row>
        <row r="12035">
          <cell r="A12035">
            <v>10013</v>
          </cell>
          <cell r="B12035">
            <v>45176</v>
          </cell>
          <cell r="F12035">
            <v>1078</v>
          </cell>
        </row>
        <row r="12036">
          <cell r="A12036">
            <v>10014</v>
          </cell>
          <cell r="B12036">
            <v>45176</v>
          </cell>
          <cell r="F12036">
            <v>1078</v>
          </cell>
        </row>
        <row r="12037">
          <cell r="A12037">
            <v>10015</v>
          </cell>
          <cell r="B12037">
            <v>45176</v>
          </cell>
          <cell r="F12037">
            <v>1078</v>
          </cell>
        </row>
        <row r="12038">
          <cell r="A12038">
            <v>10016</v>
          </cell>
          <cell r="B12038">
            <v>45176</v>
          </cell>
          <cell r="F12038">
            <v>1078</v>
          </cell>
        </row>
        <row r="12039">
          <cell r="A12039">
            <v>10017</v>
          </cell>
          <cell r="B12039">
            <v>45176</v>
          </cell>
          <cell r="F12039">
            <v>1078</v>
          </cell>
        </row>
        <row r="12040">
          <cell r="A12040">
            <v>10018</v>
          </cell>
          <cell r="B12040">
            <v>45176</v>
          </cell>
          <cell r="F12040">
            <v>1078</v>
          </cell>
        </row>
        <row r="12041">
          <cell r="A12041">
            <v>10019</v>
          </cell>
          <cell r="B12041">
            <v>45176</v>
          </cell>
          <cell r="F12041">
            <v>1078</v>
          </cell>
        </row>
        <row r="12042">
          <cell r="A12042">
            <v>10020</v>
          </cell>
          <cell r="B12042">
            <v>45176</v>
          </cell>
          <cell r="F12042">
            <v>1078</v>
          </cell>
        </row>
        <row r="12043">
          <cell r="A12043">
            <v>10021</v>
          </cell>
          <cell r="B12043">
            <v>45176</v>
          </cell>
          <cell r="F12043">
            <v>1078</v>
          </cell>
        </row>
        <row r="12044">
          <cell r="A12044">
            <v>10022</v>
          </cell>
          <cell r="B12044">
            <v>45176</v>
          </cell>
          <cell r="F12044">
            <v>1078</v>
          </cell>
        </row>
        <row r="12045">
          <cell r="A12045">
            <v>10023</v>
          </cell>
          <cell r="B12045">
            <v>45176</v>
          </cell>
          <cell r="F12045">
            <v>1078</v>
          </cell>
        </row>
        <row r="12046">
          <cell r="A12046">
            <v>10024</v>
          </cell>
          <cell r="B12046">
            <v>45176</v>
          </cell>
          <cell r="F12046">
            <v>1078</v>
          </cell>
        </row>
        <row r="12047">
          <cell r="A12047">
            <v>10025</v>
          </cell>
          <cell r="B12047">
            <v>45176</v>
          </cell>
          <cell r="F12047">
            <v>1078</v>
          </cell>
        </row>
        <row r="12048">
          <cell r="A12048">
            <v>10026</v>
          </cell>
          <cell r="B12048">
            <v>45176</v>
          </cell>
          <cell r="F12048">
            <v>1078</v>
          </cell>
        </row>
        <row r="12049">
          <cell r="A12049">
            <v>10027</v>
          </cell>
          <cell r="B12049">
            <v>45176</v>
          </cell>
          <cell r="F12049">
            <v>1078</v>
          </cell>
        </row>
        <row r="12050">
          <cell r="A12050">
            <v>10028</v>
          </cell>
          <cell r="B12050">
            <v>45176</v>
          </cell>
          <cell r="F12050">
            <v>1078</v>
          </cell>
        </row>
        <row r="12051">
          <cell r="A12051">
            <v>10029</v>
          </cell>
          <cell r="B12051">
            <v>45176</v>
          </cell>
          <cell r="F12051">
            <v>1078</v>
          </cell>
        </row>
        <row r="12052">
          <cell r="A12052">
            <v>10030</v>
          </cell>
          <cell r="B12052">
            <v>45176</v>
          </cell>
          <cell r="F12052">
            <v>1078</v>
          </cell>
        </row>
        <row r="12053">
          <cell r="A12053">
            <v>10031</v>
          </cell>
          <cell r="B12053">
            <v>45176</v>
          </cell>
          <cell r="F12053">
            <v>1078</v>
          </cell>
        </row>
        <row r="12054">
          <cell r="A12054">
            <v>10032</v>
          </cell>
          <cell r="B12054">
            <v>45176</v>
          </cell>
          <cell r="F12054">
            <v>1078</v>
          </cell>
        </row>
        <row r="12055">
          <cell r="A12055">
            <v>10033</v>
          </cell>
          <cell r="B12055">
            <v>45176</v>
          </cell>
          <cell r="F12055">
            <v>1078</v>
          </cell>
        </row>
        <row r="12056">
          <cell r="A12056">
            <v>10034</v>
          </cell>
          <cell r="B12056">
            <v>45176</v>
          </cell>
          <cell r="F12056">
            <v>1078</v>
          </cell>
        </row>
        <row r="12057">
          <cell r="A12057">
            <v>10035</v>
          </cell>
          <cell r="B12057">
            <v>45176</v>
          </cell>
          <cell r="F12057">
            <v>1078</v>
          </cell>
        </row>
        <row r="12058">
          <cell r="A12058">
            <v>10036</v>
          </cell>
          <cell r="B12058">
            <v>45176</v>
          </cell>
          <cell r="F12058">
            <v>1078</v>
          </cell>
        </row>
        <row r="12059">
          <cell r="A12059">
            <v>10037</v>
          </cell>
          <cell r="B12059">
            <v>45176</v>
          </cell>
          <cell r="F12059">
            <v>1078</v>
          </cell>
        </row>
        <row r="12060">
          <cell r="A12060">
            <v>10038</v>
          </cell>
          <cell r="B12060">
            <v>45176</v>
          </cell>
          <cell r="F12060">
            <v>1078</v>
          </cell>
        </row>
        <row r="12061">
          <cell r="A12061">
            <v>10039</v>
          </cell>
          <cell r="B12061">
            <v>45176</v>
          </cell>
          <cell r="F12061">
            <v>1078</v>
          </cell>
        </row>
        <row r="12062">
          <cell r="A12062">
            <v>10040</v>
          </cell>
          <cell r="B12062">
            <v>45176</v>
          </cell>
          <cell r="F12062">
            <v>1078</v>
          </cell>
        </row>
        <row r="12063">
          <cell r="A12063">
            <v>10041</v>
          </cell>
          <cell r="B12063">
            <v>45176</v>
          </cell>
          <cell r="F12063">
            <v>1078</v>
          </cell>
        </row>
        <row r="12064">
          <cell r="A12064">
            <v>10042</v>
          </cell>
          <cell r="B12064">
            <v>45176</v>
          </cell>
          <cell r="F12064">
            <v>1078</v>
          </cell>
        </row>
        <row r="12065">
          <cell r="A12065">
            <v>10043</v>
          </cell>
          <cell r="B12065">
            <v>45176</v>
          </cell>
          <cell r="F12065">
            <v>1078</v>
          </cell>
        </row>
        <row r="12066">
          <cell r="A12066">
            <v>10044</v>
          </cell>
          <cell r="B12066">
            <v>45176</v>
          </cell>
          <cell r="F12066">
            <v>1078</v>
          </cell>
        </row>
        <row r="12067">
          <cell r="A12067">
            <v>10045</v>
          </cell>
          <cell r="B12067">
            <v>45176</v>
          </cell>
          <cell r="F12067">
            <v>1078</v>
          </cell>
        </row>
        <row r="12068">
          <cell r="A12068">
            <v>10046</v>
          </cell>
          <cell r="B12068">
            <v>45176</v>
          </cell>
          <cell r="F12068">
            <v>1078</v>
          </cell>
        </row>
        <row r="12069">
          <cell r="A12069">
            <v>10047</v>
          </cell>
          <cell r="B12069">
            <v>45176</v>
          </cell>
          <cell r="F12069">
            <v>1078</v>
          </cell>
        </row>
        <row r="12070">
          <cell r="A12070">
            <v>10048</v>
          </cell>
          <cell r="B12070">
            <v>45176</v>
          </cell>
          <cell r="F12070">
            <v>1078</v>
          </cell>
        </row>
        <row r="12071">
          <cell r="A12071">
            <v>10049</v>
          </cell>
          <cell r="B12071">
            <v>45176</v>
          </cell>
          <cell r="F12071">
            <v>1078</v>
          </cell>
        </row>
        <row r="12072">
          <cell r="A12072">
            <v>10050</v>
          </cell>
          <cell r="B12072">
            <v>45176</v>
          </cell>
          <cell r="F12072">
            <v>1078</v>
          </cell>
        </row>
        <row r="12073">
          <cell r="A12073">
            <v>10051</v>
          </cell>
          <cell r="B12073">
            <v>45176</v>
          </cell>
          <cell r="F12073">
            <v>1078</v>
          </cell>
        </row>
        <row r="12074">
          <cell r="A12074">
            <v>10052</v>
          </cell>
          <cell r="B12074">
            <v>45176</v>
          </cell>
          <cell r="F12074">
            <v>1078</v>
          </cell>
        </row>
        <row r="12075">
          <cell r="A12075">
            <v>10053</v>
          </cell>
          <cell r="B12075">
            <v>45176</v>
          </cell>
          <cell r="F12075">
            <v>1078</v>
          </cell>
        </row>
        <row r="12076">
          <cell r="A12076">
            <v>10054</v>
          </cell>
          <cell r="B12076">
            <v>45176</v>
          </cell>
          <cell r="F12076">
            <v>1078</v>
          </cell>
        </row>
        <row r="12077">
          <cell r="A12077">
            <v>10055</v>
          </cell>
          <cell r="B12077">
            <v>45176</v>
          </cell>
          <cell r="F12077">
            <v>1078</v>
          </cell>
        </row>
        <row r="12078">
          <cell r="A12078">
            <v>10056</v>
          </cell>
          <cell r="B12078">
            <v>45176</v>
          </cell>
          <cell r="F12078">
            <v>1078</v>
          </cell>
        </row>
        <row r="12079">
          <cell r="A12079">
            <v>10057</v>
          </cell>
          <cell r="B12079">
            <v>45176</v>
          </cell>
          <cell r="F12079">
            <v>1078</v>
          </cell>
        </row>
        <row r="12080">
          <cell r="A12080">
            <v>10058</v>
          </cell>
          <cell r="B12080">
            <v>45176</v>
          </cell>
          <cell r="F12080">
            <v>1078</v>
          </cell>
        </row>
        <row r="12081">
          <cell r="A12081">
            <v>10059</v>
          </cell>
          <cell r="B12081">
            <v>45176</v>
          </cell>
          <cell r="F12081">
            <v>1078</v>
          </cell>
        </row>
        <row r="12082">
          <cell r="A12082">
            <v>10060</v>
          </cell>
          <cell r="B12082">
            <v>45176</v>
          </cell>
          <cell r="F12082">
            <v>1078</v>
          </cell>
        </row>
        <row r="12083">
          <cell r="A12083">
            <v>10061</v>
          </cell>
          <cell r="B12083">
            <v>45176</v>
          </cell>
          <cell r="F12083">
            <v>1078</v>
          </cell>
        </row>
        <row r="12084">
          <cell r="A12084">
            <v>10062</v>
          </cell>
          <cell r="B12084">
            <v>45176</v>
          </cell>
          <cell r="F12084">
            <v>1078</v>
          </cell>
        </row>
        <row r="12085">
          <cell r="A12085">
            <v>10063</v>
          </cell>
          <cell r="B12085">
            <v>45176</v>
          </cell>
          <cell r="F12085">
            <v>1078</v>
          </cell>
        </row>
        <row r="12086">
          <cell r="A12086">
            <v>10064</v>
          </cell>
          <cell r="B12086">
            <v>45176</v>
          </cell>
          <cell r="F12086">
            <v>1078</v>
          </cell>
        </row>
        <row r="12087">
          <cell r="A12087">
            <v>10065</v>
          </cell>
          <cell r="B12087">
            <v>45176</v>
          </cell>
          <cell r="F12087">
            <v>1078</v>
          </cell>
        </row>
        <row r="12088">
          <cell r="A12088">
            <v>10066</v>
          </cell>
          <cell r="B12088">
            <v>45176</v>
          </cell>
          <cell r="F12088">
            <v>1078</v>
          </cell>
        </row>
        <row r="12089">
          <cell r="A12089">
            <v>10067</v>
          </cell>
          <cell r="B12089">
            <v>45176</v>
          </cell>
          <cell r="F12089">
            <v>1078</v>
          </cell>
        </row>
        <row r="12090">
          <cell r="A12090">
            <v>10068</v>
          </cell>
          <cell r="B12090">
            <v>45176</v>
          </cell>
          <cell r="F12090">
            <v>1078</v>
          </cell>
        </row>
        <row r="12091">
          <cell r="A12091">
            <v>10069</v>
          </cell>
          <cell r="B12091">
            <v>45176</v>
          </cell>
          <cell r="F12091">
            <v>1078</v>
          </cell>
        </row>
        <row r="12092">
          <cell r="A12092">
            <v>10070</v>
          </cell>
          <cell r="B12092">
            <v>45176</v>
          </cell>
          <cell r="F12092">
            <v>1078</v>
          </cell>
        </row>
        <row r="12093">
          <cell r="A12093">
            <v>10071</v>
          </cell>
          <cell r="B12093">
            <v>45176</v>
          </cell>
          <cell r="F12093">
            <v>1078</v>
          </cell>
        </row>
        <row r="12094">
          <cell r="A12094">
            <v>10072</v>
          </cell>
          <cell r="B12094">
            <v>45176</v>
          </cell>
          <cell r="F12094">
            <v>1078</v>
          </cell>
        </row>
        <row r="12095">
          <cell r="A12095">
            <v>10073</v>
          </cell>
          <cell r="B12095">
            <v>45176</v>
          </cell>
          <cell r="F12095">
            <v>1078</v>
          </cell>
        </row>
        <row r="12096">
          <cell r="A12096">
            <v>10074</v>
          </cell>
          <cell r="B12096">
            <v>45176</v>
          </cell>
          <cell r="F12096">
            <v>1078</v>
          </cell>
        </row>
        <row r="12097">
          <cell r="A12097">
            <v>10075</v>
          </cell>
          <cell r="B12097">
            <v>45176</v>
          </cell>
          <cell r="F12097">
            <v>1078</v>
          </cell>
        </row>
        <row r="12098">
          <cell r="A12098">
            <v>10076</v>
          </cell>
          <cell r="B12098">
            <v>45176</v>
          </cell>
          <cell r="F12098">
            <v>1078</v>
          </cell>
        </row>
        <row r="12099">
          <cell r="A12099">
            <v>10077</v>
          </cell>
          <cell r="B12099">
            <v>45176</v>
          </cell>
          <cell r="F12099">
            <v>1078</v>
          </cell>
        </row>
        <row r="12100">
          <cell r="A12100">
            <v>10078</v>
          </cell>
          <cell r="B12100">
            <v>45176</v>
          </cell>
          <cell r="F12100">
            <v>1078</v>
          </cell>
        </row>
        <row r="12101">
          <cell r="A12101">
            <v>10079</v>
          </cell>
          <cell r="B12101">
            <v>45176</v>
          </cell>
          <cell r="F12101">
            <v>1078</v>
          </cell>
        </row>
        <row r="12102">
          <cell r="A12102">
            <v>10080</v>
          </cell>
          <cell r="B12102">
            <v>45176</v>
          </cell>
          <cell r="F12102">
            <v>1078</v>
          </cell>
        </row>
        <row r="12103">
          <cell r="A12103">
            <v>10081</v>
          </cell>
          <cell r="B12103">
            <v>45176</v>
          </cell>
          <cell r="F12103">
            <v>1078</v>
          </cell>
        </row>
        <row r="12104">
          <cell r="A12104">
            <v>10082</v>
          </cell>
          <cell r="B12104">
            <v>45176</v>
          </cell>
          <cell r="F12104">
            <v>1078</v>
          </cell>
        </row>
        <row r="12105">
          <cell r="A12105">
            <v>10083</v>
          </cell>
          <cell r="B12105">
            <v>45176</v>
          </cell>
          <cell r="F12105">
            <v>1078</v>
          </cell>
        </row>
        <row r="12106">
          <cell r="A12106">
            <v>10084</v>
          </cell>
          <cell r="B12106">
            <v>45176</v>
          </cell>
          <cell r="F12106">
            <v>1078</v>
          </cell>
        </row>
        <row r="12107">
          <cell r="A12107">
            <v>10085</v>
          </cell>
          <cell r="B12107">
            <v>45176</v>
          </cell>
          <cell r="F12107">
            <v>1078</v>
          </cell>
        </row>
        <row r="12108">
          <cell r="A12108">
            <v>10086</v>
          </cell>
          <cell r="B12108">
            <v>45176</v>
          </cell>
          <cell r="F12108">
            <v>1078</v>
          </cell>
        </row>
        <row r="12109">
          <cell r="A12109">
            <v>10087</v>
          </cell>
          <cell r="B12109">
            <v>45176</v>
          </cell>
          <cell r="F12109">
            <v>1078</v>
          </cell>
        </row>
        <row r="12110">
          <cell r="A12110">
            <v>10088</v>
          </cell>
          <cell r="B12110">
            <v>45176</v>
          </cell>
          <cell r="F12110">
            <v>1078</v>
          </cell>
        </row>
        <row r="12111">
          <cell r="A12111">
            <v>10089</v>
          </cell>
          <cell r="B12111">
            <v>45176</v>
          </cell>
          <cell r="F12111">
            <v>1078</v>
          </cell>
        </row>
        <row r="12112">
          <cell r="A12112">
            <v>10090</v>
          </cell>
          <cell r="B12112">
            <v>45176</v>
          </cell>
          <cell r="F12112">
            <v>1078</v>
          </cell>
        </row>
        <row r="12113">
          <cell r="A12113">
            <v>10091</v>
          </cell>
          <cell r="B12113">
            <v>45176</v>
          </cell>
          <cell r="F12113">
            <v>1078</v>
          </cell>
        </row>
        <row r="12114">
          <cell r="A12114">
            <v>10092</v>
          </cell>
          <cell r="B12114">
            <v>45176</v>
          </cell>
          <cell r="F12114">
            <v>1078</v>
          </cell>
        </row>
        <row r="12115">
          <cell r="A12115">
            <v>10093</v>
          </cell>
          <cell r="B12115">
            <v>45176</v>
          </cell>
          <cell r="F12115">
            <v>1078</v>
          </cell>
        </row>
        <row r="12116">
          <cell r="A12116">
            <v>10094</v>
          </cell>
          <cell r="B12116">
            <v>45176</v>
          </cell>
          <cell r="F12116">
            <v>1078</v>
          </cell>
        </row>
        <row r="12117">
          <cell r="A12117">
            <v>10095</v>
          </cell>
          <cell r="B12117">
            <v>45176</v>
          </cell>
          <cell r="F12117">
            <v>1078</v>
          </cell>
        </row>
        <row r="12118">
          <cell r="A12118">
            <v>10096</v>
          </cell>
          <cell r="B12118">
            <v>45176</v>
          </cell>
          <cell r="F12118">
            <v>1078</v>
          </cell>
        </row>
        <row r="12119">
          <cell r="A12119">
            <v>10097</v>
          </cell>
          <cell r="B12119">
            <v>45176</v>
          </cell>
          <cell r="F12119">
            <v>1078</v>
          </cell>
        </row>
        <row r="12120">
          <cell r="A12120">
            <v>10098</v>
          </cell>
          <cell r="B12120">
            <v>45176</v>
          </cell>
          <cell r="F12120">
            <v>1078</v>
          </cell>
        </row>
        <row r="12121">
          <cell r="A12121">
            <v>10099</v>
          </cell>
          <cell r="B12121">
            <v>45176</v>
          </cell>
          <cell r="F12121">
            <v>1078</v>
          </cell>
        </row>
        <row r="12122">
          <cell r="A12122">
            <v>10100</v>
          </cell>
          <cell r="B12122">
            <v>45176</v>
          </cell>
          <cell r="F12122">
            <v>1078</v>
          </cell>
        </row>
        <row r="12123">
          <cell r="A12123">
            <v>10101</v>
          </cell>
          <cell r="B12123">
            <v>45176</v>
          </cell>
          <cell r="F12123">
            <v>1078</v>
          </cell>
        </row>
        <row r="12124">
          <cell r="A12124">
            <v>10102</v>
          </cell>
          <cell r="B12124">
            <v>45176</v>
          </cell>
          <cell r="F12124">
            <v>1078</v>
          </cell>
        </row>
        <row r="12125">
          <cell r="A12125">
            <v>10103</v>
          </cell>
          <cell r="B12125">
            <v>45176</v>
          </cell>
          <cell r="F12125">
            <v>1078</v>
          </cell>
        </row>
        <row r="12126">
          <cell r="A12126">
            <v>10104</v>
          </cell>
          <cell r="B12126">
            <v>45176</v>
          </cell>
          <cell r="F12126">
            <v>1078</v>
          </cell>
        </row>
        <row r="12127">
          <cell r="A12127">
            <v>10105</v>
          </cell>
          <cell r="B12127">
            <v>45176</v>
          </cell>
          <cell r="F12127">
            <v>1078</v>
          </cell>
        </row>
        <row r="12128">
          <cell r="A12128">
            <v>10106</v>
          </cell>
          <cell r="B12128">
            <v>45176</v>
          </cell>
          <cell r="F12128">
            <v>1078</v>
          </cell>
        </row>
        <row r="12129">
          <cell r="A12129">
            <v>10107</v>
          </cell>
          <cell r="B12129">
            <v>45176</v>
          </cell>
          <cell r="F12129">
            <v>1078</v>
          </cell>
        </row>
        <row r="12130">
          <cell r="A12130">
            <v>10108</v>
          </cell>
          <cell r="B12130">
            <v>45176</v>
          </cell>
          <cell r="F12130">
            <v>1078</v>
          </cell>
        </row>
        <row r="12131">
          <cell r="A12131">
            <v>10109</v>
          </cell>
          <cell r="B12131">
            <v>45176</v>
          </cell>
          <cell r="F12131">
            <v>1078</v>
          </cell>
        </row>
        <row r="12132">
          <cell r="A12132">
            <v>10110</v>
          </cell>
          <cell r="B12132">
            <v>45176</v>
          </cell>
          <cell r="F12132">
            <v>1078</v>
          </cell>
        </row>
        <row r="12133">
          <cell r="A12133">
            <v>10111</v>
          </cell>
          <cell r="B12133">
            <v>45176</v>
          </cell>
          <cell r="F12133">
            <v>1078</v>
          </cell>
        </row>
        <row r="12134">
          <cell r="A12134">
            <v>10112</v>
          </cell>
          <cell r="B12134">
            <v>45176</v>
          </cell>
          <cell r="F12134">
            <v>1078</v>
          </cell>
        </row>
        <row r="12135">
          <cell r="A12135">
            <v>10113</v>
          </cell>
          <cell r="B12135">
            <v>45176</v>
          </cell>
          <cell r="F12135">
            <v>1078</v>
          </cell>
        </row>
        <row r="12136">
          <cell r="A12136">
            <v>10114</v>
          </cell>
          <cell r="B12136">
            <v>45176</v>
          </cell>
          <cell r="F12136">
            <v>1078</v>
          </cell>
        </row>
        <row r="12137">
          <cell r="A12137">
            <v>10115</v>
          </cell>
          <cell r="B12137">
            <v>45176</v>
          </cell>
          <cell r="F12137">
            <v>1078</v>
          </cell>
        </row>
        <row r="12138">
          <cell r="A12138">
            <v>10116</v>
          </cell>
          <cell r="B12138">
            <v>45176</v>
          </cell>
          <cell r="F12138">
            <v>1078</v>
          </cell>
        </row>
        <row r="12139">
          <cell r="A12139">
            <v>10117</v>
          </cell>
          <cell r="B12139">
            <v>45176</v>
          </cell>
          <cell r="F12139">
            <v>1078</v>
          </cell>
        </row>
        <row r="12140">
          <cell r="A12140">
            <v>10118</v>
          </cell>
          <cell r="B12140">
            <v>45176</v>
          </cell>
          <cell r="F12140">
            <v>1078</v>
          </cell>
        </row>
        <row r="12141">
          <cell r="A12141">
            <v>10119</v>
          </cell>
          <cell r="B12141">
            <v>45176</v>
          </cell>
          <cell r="F12141">
            <v>1078</v>
          </cell>
        </row>
        <row r="12142">
          <cell r="A12142">
            <v>10120</v>
          </cell>
          <cell r="B12142">
            <v>45176</v>
          </cell>
          <cell r="F12142">
            <v>1078</v>
          </cell>
        </row>
        <row r="12143">
          <cell r="A12143">
            <v>10121</v>
          </cell>
          <cell r="B12143">
            <v>45176</v>
          </cell>
          <cell r="F12143">
            <v>1078</v>
          </cell>
        </row>
        <row r="12144">
          <cell r="A12144">
            <v>10122</v>
          </cell>
          <cell r="B12144">
            <v>45176</v>
          </cell>
          <cell r="F12144">
            <v>1078</v>
          </cell>
        </row>
        <row r="12145">
          <cell r="A12145">
            <v>10123</v>
          </cell>
          <cell r="B12145">
            <v>45176</v>
          </cell>
          <cell r="F12145">
            <v>1078</v>
          </cell>
        </row>
        <row r="12146">
          <cell r="A12146">
            <v>10124</v>
          </cell>
          <cell r="B12146">
            <v>45176</v>
          </cell>
          <cell r="F12146">
            <v>1078</v>
          </cell>
        </row>
        <row r="12147">
          <cell r="A12147">
            <v>10125</v>
          </cell>
          <cell r="B12147">
            <v>45176</v>
          </cell>
          <cell r="F12147">
            <v>1078</v>
          </cell>
        </row>
        <row r="12148">
          <cell r="A12148">
            <v>10126</v>
          </cell>
          <cell r="B12148">
            <v>45176</v>
          </cell>
          <cell r="F12148">
            <v>1078</v>
          </cell>
        </row>
        <row r="12149">
          <cell r="A12149">
            <v>10127</v>
          </cell>
          <cell r="B12149">
            <v>45176</v>
          </cell>
          <cell r="F12149">
            <v>1078</v>
          </cell>
        </row>
        <row r="12150">
          <cell r="A12150">
            <v>10128</v>
          </cell>
          <cell r="B12150">
            <v>45176</v>
          </cell>
          <cell r="F12150">
            <v>1078</v>
          </cell>
        </row>
        <row r="12151">
          <cell r="A12151">
            <v>10129</v>
          </cell>
          <cell r="B12151">
            <v>45176</v>
          </cell>
          <cell r="F12151">
            <v>1078</v>
          </cell>
        </row>
        <row r="12152">
          <cell r="A12152">
            <v>10130</v>
          </cell>
          <cell r="B12152">
            <v>45176</v>
          </cell>
          <cell r="F12152">
            <v>1078</v>
          </cell>
        </row>
        <row r="12153">
          <cell r="A12153">
            <v>10131</v>
          </cell>
          <cell r="B12153">
            <v>45176</v>
          </cell>
          <cell r="F12153">
            <v>1078</v>
          </cell>
        </row>
        <row r="12154">
          <cell r="A12154">
            <v>10132</v>
          </cell>
          <cell r="B12154">
            <v>45176</v>
          </cell>
          <cell r="F12154">
            <v>1078</v>
          </cell>
        </row>
        <row r="12155">
          <cell r="A12155">
            <v>10133</v>
          </cell>
          <cell r="B12155">
            <v>45176</v>
          </cell>
          <cell r="F12155">
            <v>1078</v>
          </cell>
        </row>
        <row r="12156">
          <cell r="A12156">
            <v>10134</v>
          </cell>
          <cell r="B12156">
            <v>45176</v>
          </cell>
          <cell r="F12156">
            <v>1078</v>
          </cell>
        </row>
        <row r="12157">
          <cell r="A12157">
            <v>10135</v>
          </cell>
          <cell r="B12157">
            <v>45176</v>
          </cell>
          <cell r="F12157">
            <v>1078</v>
          </cell>
        </row>
        <row r="12158">
          <cell r="A12158">
            <v>10136</v>
          </cell>
          <cell r="B12158">
            <v>45176</v>
          </cell>
          <cell r="F12158">
            <v>1078</v>
          </cell>
        </row>
        <row r="12159">
          <cell r="A12159">
            <v>10137</v>
          </cell>
          <cell r="B12159">
            <v>45176</v>
          </cell>
          <cell r="F12159">
            <v>1078</v>
          </cell>
        </row>
        <row r="12160">
          <cell r="A12160">
            <v>10138</v>
          </cell>
          <cell r="B12160">
            <v>45176</v>
          </cell>
          <cell r="F12160">
            <v>1078</v>
          </cell>
        </row>
        <row r="12161">
          <cell r="A12161">
            <v>10139</v>
          </cell>
          <cell r="B12161">
            <v>45176</v>
          </cell>
          <cell r="F12161">
            <v>1078</v>
          </cell>
        </row>
        <row r="12162">
          <cell r="A12162">
            <v>10140</v>
          </cell>
          <cell r="B12162">
            <v>45176</v>
          </cell>
          <cell r="F12162">
            <v>1078</v>
          </cell>
        </row>
        <row r="12163">
          <cell r="A12163">
            <v>10141</v>
          </cell>
          <cell r="B12163">
            <v>45176</v>
          </cell>
          <cell r="F12163">
            <v>1078</v>
          </cell>
        </row>
        <row r="12164">
          <cell r="A12164">
            <v>10142</v>
          </cell>
          <cell r="B12164">
            <v>45176</v>
          </cell>
          <cell r="F12164">
            <v>1078</v>
          </cell>
        </row>
        <row r="12165">
          <cell r="A12165">
            <v>10143</v>
          </cell>
          <cell r="B12165">
            <v>45176</v>
          </cell>
          <cell r="F12165">
            <v>1078</v>
          </cell>
        </row>
        <row r="12166">
          <cell r="A12166">
            <v>10144</v>
          </cell>
          <cell r="B12166">
            <v>45176</v>
          </cell>
          <cell r="F12166">
            <v>1078</v>
          </cell>
        </row>
        <row r="12167">
          <cell r="A12167">
            <v>10145</v>
          </cell>
          <cell r="B12167">
            <v>45176</v>
          </cell>
          <cell r="F12167">
            <v>1078</v>
          </cell>
        </row>
        <row r="12168">
          <cell r="A12168">
            <v>10146</v>
          </cell>
          <cell r="B12168">
            <v>45176</v>
          </cell>
          <cell r="F12168">
            <v>1078</v>
          </cell>
        </row>
        <row r="12169">
          <cell r="A12169">
            <v>10147</v>
          </cell>
          <cell r="B12169">
            <v>45176</v>
          </cell>
          <cell r="F12169">
            <v>1078</v>
          </cell>
        </row>
        <row r="12170">
          <cell r="A12170">
            <v>10148</v>
          </cell>
          <cell r="B12170">
            <v>45176</v>
          </cell>
          <cell r="F12170">
            <v>1078</v>
          </cell>
        </row>
        <row r="12171">
          <cell r="A12171">
            <v>10149</v>
          </cell>
          <cell r="B12171">
            <v>45176</v>
          </cell>
          <cell r="F12171">
            <v>1078</v>
          </cell>
        </row>
        <row r="12172">
          <cell r="A12172">
            <v>10150</v>
          </cell>
          <cell r="B12172">
            <v>45176</v>
          </cell>
          <cell r="F12172">
            <v>1078</v>
          </cell>
        </row>
        <row r="12173">
          <cell r="A12173">
            <v>10151</v>
          </cell>
          <cell r="B12173">
            <v>45176</v>
          </cell>
          <cell r="F12173">
            <v>1078</v>
          </cell>
        </row>
        <row r="12174">
          <cell r="A12174">
            <v>10152</v>
          </cell>
          <cell r="B12174">
            <v>45176</v>
          </cell>
          <cell r="F12174">
            <v>1078</v>
          </cell>
        </row>
        <row r="12175">
          <cell r="A12175">
            <v>10153</v>
          </cell>
          <cell r="B12175">
            <v>45176</v>
          </cell>
          <cell r="F12175">
            <v>1078</v>
          </cell>
        </row>
        <row r="12176">
          <cell r="A12176">
            <v>10154</v>
          </cell>
          <cell r="B12176">
            <v>45176</v>
          </cell>
          <cell r="F12176">
            <v>1078</v>
          </cell>
        </row>
        <row r="12177">
          <cell r="A12177">
            <v>10155</v>
          </cell>
          <cell r="B12177">
            <v>45176</v>
          </cell>
          <cell r="F12177">
            <v>1078</v>
          </cell>
        </row>
        <row r="12178">
          <cell r="A12178">
            <v>10156</v>
          </cell>
          <cell r="B12178">
            <v>45176</v>
          </cell>
          <cell r="F12178">
            <v>1078</v>
          </cell>
        </row>
        <row r="12179">
          <cell r="A12179">
            <v>10157</v>
          </cell>
          <cell r="B12179">
            <v>45176</v>
          </cell>
          <cell r="F12179">
            <v>1078</v>
          </cell>
        </row>
        <row r="12180">
          <cell r="A12180">
            <v>10158</v>
          </cell>
          <cell r="B12180">
            <v>45176</v>
          </cell>
          <cell r="F12180">
            <v>1078</v>
          </cell>
        </row>
        <row r="12181">
          <cell r="A12181">
            <v>10159</v>
          </cell>
          <cell r="B12181">
            <v>45176</v>
          </cell>
          <cell r="F12181">
            <v>1078</v>
          </cell>
        </row>
        <row r="12182">
          <cell r="A12182">
            <v>10160</v>
          </cell>
          <cell r="B12182">
            <v>45176</v>
          </cell>
          <cell r="F12182">
            <v>1078</v>
          </cell>
        </row>
        <row r="12183">
          <cell r="A12183">
            <v>10161</v>
          </cell>
          <cell r="B12183">
            <v>45176</v>
          </cell>
          <cell r="F12183">
            <v>1078</v>
          </cell>
        </row>
        <row r="12184">
          <cell r="A12184">
            <v>10162</v>
          </cell>
          <cell r="B12184">
            <v>45176</v>
          </cell>
          <cell r="F12184">
            <v>1078</v>
          </cell>
        </row>
        <row r="12185">
          <cell r="A12185">
            <v>10163</v>
          </cell>
          <cell r="B12185">
            <v>45176</v>
          </cell>
          <cell r="F12185">
            <v>1078</v>
          </cell>
        </row>
        <row r="12186">
          <cell r="A12186">
            <v>10164</v>
          </cell>
          <cell r="B12186">
            <v>45176</v>
          </cell>
          <cell r="F12186">
            <v>1078</v>
          </cell>
        </row>
        <row r="12187">
          <cell r="A12187">
            <v>10165</v>
          </cell>
          <cell r="B12187">
            <v>45176</v>
          </cell>
          <cell r="F12187">
            <v>1078</v>
          </cell>
        </row>
        <row r="12188">
          <cell r="A12188">
            <v>10166</v>
          </cell>
          <cell r="B12188">
            <v>45176</v>
          </cell>
          <cell r="F12188">
            <v>1078</v>
          </cell>
        </row>
        <row r="12189">
          <cell r="A12189">
            <v>10167</v>
          </cell>
          <cell r="B12189">
            <v>45176</v>
          </cell>
          <cell r="F12189">
            <v>1078</v>
          </cell>
        </row>
        <row r="12190">
          <cell r="A12190">
            <v>10168</v>
          </cell>
          <cell r="B12190">
            <v>45176</v>
          </cell>
          <cell r="F12190">
            <v>1078</v>
          </cell>
        </row>
        <row r="12191">
          <cell r="A12191">
            <v>10169</v>
          </cell>
          <cell r="B12191">
            <v>45176</v>
          </cell>
          <cell r="F12191">
            <v>1078</v>
          </cell>
        </row>
        <row r="12192">
          <cell r="A12192">
            <v>10170</v>
          </cell>
          <cell r="B12192">
            <v>45176</v>
          </cell>
          <cell r="F12192">
            <v>1078</v>
          </cell>
        </row>
        <row r="12193">
          <cell r="A12193">
            <v>10171</v>
          </cell>
          <cell r="B12193">
            <v>45176</v>
          </cell>
          <cell r="F12193">
            <v>1078</v>
          </cell>
        </row>
        <row r="12194">
          <cell r="A12194">
            <v>10172</v>
          </cell>
          <cell r="B12194">
            <v>45176</v>
          </cell>
          <cell r="F12194">
            <v>1078</v>
          </cell>
        </row>
        <row r="12195">
          <cell r="A12195">
            <v>10173</v>
          </cell>
          <cell r="B12195">
            <v>45176</v>
          </cell>
          <cell r="F12195">
            <v>1078</v>
          </cell>
        </row>
        <row r="12196">
          <cell r="A12196">
            <v>10174</v>
          </cell>
          <cell r="B12196">
            <v>45176</v>
          </cell>
          <cell r="F12196">
            <v>1078</v>
          </cell>
        </row>
        <row r="12197">
          <cell r="A12197">
            <v>10175</v>
          </cell>
          <cell r="B12197">
            <v>45176</v>
          </cell>
          <cell r="F12197">
            <v>1078</v>
          </cell>
        </row>
        <row r="12198">
          <cell r="A12198">
            <v>10176</v>
          </cell>
          <cell r="B12198">
            <v>45176</v>
          </cell>
          <cell r="F12198">
            <v>1078</v>
          </cell>
        </row>
        <row r="12199">
          <cell r="A12199">
            <v>10177</v>
          </cell>
          <cell r="B12199">
            <v>45176</v>
          </cell>
          <cell r="F12199">
            <v>1078</v>
          </cell>
        </row>
        <row r="12200">
          <cell r="A12200">
            <v>10178</v>
          </cell>
          <cell r="B12200">
            <v>45176</v>
          </cell>
          <cell r="F12200">
            <v>1078</v>
          </cell>
        </row>
        <row r="12201">
          <cell r="A12201">
            <v>10179</v>
          </cell>
          <cell r="B12201">
            <v>45176</v>
          </cell>
          <cell r="F12201">
            <v>1078</v>
          </cell>
        </row>
        <row r="12202">
          <cell r="A12202">
            <v>10180</v>
          </cell>
          <cell r="B12202">
            <v>45176</v>
          </cell>
          <cell r="F12202">
            <v>1078</v>
          </cell>
        </row>
        <row r="12203">
          <cell r="A12203">
            <v>10181</v>
          </cell>
          <cell r="B12203">
            <v>45176</v>
          </cell>
          <cell r="F12203">
            <v>1078</v>
          </cell>
        </row>
        <row r="12204">
          <cell r="A12204">
            <v>10182</v>
          </cell>
          <cell r="B12204">
            <v>45176</v>
          </cell>
          <cell r="F12204">
            <v>1078</v>
          </cell>
        </row>
        <row r="12205">
          <cell r="A12205">
            <v>10183</v>
          </cell>
          <cell r="B12205">
            <v>45176</v>
          </cell>
          <cell r="F12205">
            <v>1078</v>
          </cell>
        </row>
        <row r="12206">
          <cell r="A12206">
            <v>10184</v>
          </cell>
          <cell r="B12206">
            <v>45176</v>
          </cell>
          <cell r="F12206">
            <v>1078</v>
          </cell>
        </row>
        <row r="12207">
          <cell r="A12207">
            <v>10185</v>
          </cell>
          <cell r="B12207">
            <v>45176</v>
          </cell>
          <cell r="F12207">
            <v>1078</v>
          </cell>
        </row>
        <row r="12208">
          <cell r="A12208">
            <v>10186</v>
          </cell>
          <cell r="B12208">
            <v>45176</v>
          </cell>
          <cell r="F12208">
            <v>1078</v>
          </cell>
        </row>
        <row r="12209">
          <cell r="A12209">
            <v>10187</v>
          </cell>
          <cell r="B12209">
            <v>45176</v>
          </cell>
          <cell r="F12209">
            <v>1078</v>
          </cell>
        </row>
        <row r="12210">
          <cell r="A12210">
            <v>10188</v>
          </cell>
          <cell r="B12210">
            <v>45176</v>
          </cell>
          <cell r="F12210">
            <v>1078</v>
          </cell>
        </row>
        <row r="12211">
          <cell r="A12211">
            <v>10189</v>
          </cell>
          <cell r="B12211">
            <v>45176</v>
          </cell>
          <cell r="F12211">
            <v>1078</v>
          </cell>
        </row>
        <row r="12212">
          <cell r="A12212">
            <v>10190</v>
          </cell>
          <cell r="B12212">
            <v>45176</v>
          </cell>
          <cell r="F12212">
            <v>1078</v>
          </cell>
        </row>
        <row r="12213">
          <cell r="A12213">
            <v>10191</v>
          </cell>
          <cell r="B12213">
            <v>45176</v>
          </cell>
          <cell r="F12213">
            <v>1078</v>
          </cell>
        </row>
        <row r="12214">
          <cell r="A12214">
            <v>10192</v>
          </cell>
          <cell r="B12214">
            <v>45176</v>
          </cell>
          <cell r="F12214">
            <v>1078</v>
          </cell>
        </row>
        <row r="12215">
          <cell r="A12215">
            <v>10193</v>
          </cell>
          <cell r="B12215">
            <v>45176</v>
          </cell>
          <cell r="F12215">
            <v>1078</v>
          </cell>
        </row>
        <row r="12216">
          <cell r="A12216">
            <v>10194</v>
          </cell>
          <cell r="B12216">
            <v>45176</v>
          </cell>
          <cell r="F12216">
            <v>1078</v>
          </cell>
        </row>
        <row r="12217">
          <cell r="A12217">
            <v>10195</v>
          </cell>
          <cell r="B12217">
            <v>45176</v>
          </cell>
          <cell r="F12217">
            <v>1078</v>
          </cell>
        </row>
        <row r="12218">
          <cell r="A12218">
            <v>10196</v>
          </cell>
          <cell r="B12218">
            <v>45176</v>
          </cell>
          <cell r="F12218">
            <v>1078</v>
          </cell>
        </row>
        <row r="12219">
          <cell r="A12219">
            <v>10197</v>
          </cell>
          <cell r="B12219">
            <v>45176</v>
          </cell>
          <cell r="F12219">
            <v>1078</v>
          </cell>
        </row>
        <row r="12220">
          <cell r="A12220">
            <v>10198</v>
          </cell>
          <cell r="B12220">
            <v>45176</v>
          </cell>
          <cell r="F12220">
            <v>1078</v>
          </cell>
        </row>
        <row r="12221">
          <cell r="A12221">
            <v>10199</v>
          </cell>
          <cell r="B12221">
            <v>45176</v>
          </cell>
          <cell r="F12221">
            <v>1078</v>
          </cell>
        </row>
        <row r="12222">
          <cell r="A12222">
            <v>10200</v>
          </cell>
          <cell r="B12222">
            <v>45176</v>
          </cell>
          <cell r="F12222">
            <v>1078</v>
          </cell>
        </row>
        <row r="12223">
          <cell r="A12223">
            <v>10201</v>
          </cell>
          <cell r="B12223">
            <v>45176</v>
          </cell>
          <cell r="F12223">
            <v>1078</v>
          </cell>
        </row>
        <row r="12224">
          <cell r="A12224">
            <v>10202</v>
          </cell>
          <cell r="B12224">
            <v>45176</v>
          </cell>
          <cell r="F12224">
            <v>1078</v>
          </cell>
        </row>
        <row r="12225">
          <cell r="A12225">
            <v>10203</v>
          </cell>
          <cell r="B12225">
            <v>45176</v>
          </cell>
          <cell r="F12225">
            <v>1078</v>
          </cell>
        </row>
        <row r="12226">
          <cell r="A12226">
            <v>10204</v>
          </cell>
          <cell r="B12226">
            <v>45176</v>
          </cell>
          <cell r="F12226">
            <v>1078</v>
          </cell>
        </row>
        <row r="12227">
          <cell r="A12227">
            <v>10205</v>
          </cell>
          <cell r="B12227">
            <v>45176</v>
          </cell>
          <cell r="F12227">
            <v>1078</v>
          </cell>
        </row>
        <row r="12228">
          <cell r="A12228">
            <v>10206</v>
          </cell>
          <cell r="B12228">
            <v>45176</v>
          </cell>
          <cell r="F12228">
            <v>1078</v>
          </cell>
        </row>
        <row r="12229">
          <cell r="A12229">
            <v>10207</v>
          </cell>
          <cell r="B12229">
            <v>45176</v>
          </cell>
          <cell r="F12229">
            <v>1078</v>
          </cell>
        </row>
        <row r="12230">
          <cell r="A12230">
            <v>10208</v>
          </cell>
          <cell r="B12230">
            <v>45176</v>
          </cell>
          <cell r="F12230">
            <v>1078</v>
          </cell>
        </row>
        <row r="12231">
          <cell r="A12231">
            <v>10209</v>
          </cell>
          <cell r="B12231">
            <v>45176</v>
          </cell>
          <cell r="F12231">
            <v>1078</v>
          </cell>
        </row>
        <row r="12232">
          <cell r="A12232">
            <v>10210</v>
          </cell>
          <cell r="B12232">
            <v>45176</v>
          </cell>
          <cell r="F12232">
            <v>1078</v>
          </cell>
        </row>
        <row r="12233">
          <cell r="A12233">
            <v>10211</v>
          </cell>
          <cell r="B12233">
            <v>45176</v>
          </cell>
          <cell r="F12233">
            <v>1078</v>
          </cell>
        </row>
        <row r="12234">
          <cell r="A12234">
            <v>10212</v>
          </cell>
          <cell r="B12234">
            <v>45176</v>
          </cell>
          <cell r="F12234">
            <v>1078</v>
          </cell>
        </row>
        <row r="12235">
          <cell r="A12235">
            <v>10213</v>
          </cell>
          <cell r="B12235">
            <v>45176</v>
          </cell>
          <cell r="F12235">
            <v>1078</v>
          </cell>
        </row>
        <row r="12236">
          <cell r="A12236">
            <v>10214</v>
          </cell>
          <cell r="B12236">
            <v>45176</v>
          </cell>
          <cell r="F12236">
            <v>1078</v>
          </cell>
        </row>
        <row r="12237">
          <cell r="A12237">
            <v>10215</v>
          </cell>
          <cell r="B12237">
            <v>45176</v>
          </cell>
          <cell r="F12237">
            <v>1078</v>
          </cell>
        </row>
        <row r="12238">
          <cell r="A12238">
            <v>10216</v>
          </cell>
          <cell r="B12238">
            <v>45176</v>
          </cell>
          <cell r="F12238">
            <v>1078</v>
          </cell>
        </row>
        <row r="12239">
          <cell r="A12239">
            <v>10217</v>
          </cell>
          <cell r="B12239">
            <v>45176</v>
          </cell>
          <cell r="F12239">
            <v>1078</v>
          </cell>
        </row>
        <row r="12240">
          <cell r="A12240">
            <v>10218</v>
          </cell>
          <cell r="B12240">
            <v>45176</v>
          </cell>
          <cell r="F12240">
            <v>1078</v>
          </cell>
        </row>
        <row r="12241">
          <cell r="A12241">
            <v>10219</v>
          </cell>
          <cell r="B12241">
            <v>45176</v>
          </cell>
          <cell r="F12241">
            <v>1078</v>
          </cell>
        </row>
        <row r="12242">
          <cell r="A12242">
            <v>10220</v>
          </cell>
          <cell r="B12242">
            <v>45176</v>
          </cell>
          <cell r="F12242">
            <v>1078</v>
          </cell>
        </row>
        <row r="12243">
          <cell r="A12243">
            <v>10221</v>
          </cell>
          <cell r="B12243">
            <v>45176</v>
          </cell>
          <cell r="F12243">
            <v>1078</v>
          </cell>
        </row>
        <row r="12244">
          <cell r="A12244">
            <v>10222</v>
          </cell>
          <cell r="B12244">
            <v>45176</v>
          </cell>
          <cell r="F12244">
            <v>1078</v>
          </cell>
        </row>
        <row r="12245">
          <cell r="A12245">
            <v>10223</v>
          </cell>
          <cell r="B12245">
            <v>45176</v>
          </cell>
          <cell r="F12245">
            <v>1078</v>
          </cell>
        </row>
        <row r="12246">
          <cell r="A12246">
            <v>10224</v>
          </cell>
          <cell r="B12246">
            <v>45176</v>
          </cell>
          <cell r="F12246">
            <v>1078</v>
          </cell>
        </row>
        <row r="12247">
          <cell r="A12247">
            <v>10225</v>
          </cell>
          <cell r="B12247">
            <v>45176</v>
          </cell>
          <cell r="F12247">
            <v>1078</v>
          </cell>
        </row>
        <row r="12248">
          <cell r="A12248">
            <v>10226</v>
          </cell>
          <cell r="B12248">
            <v>45176</v>
          </cell>
          <cell r="F12248">
            <v>1078</v>
          </cell>
        </row>
        <row r="12249">
          <cell r="A12249">
            <v>10227</v>
          </cell>
          <cell r="B12249">
            <v>45176</v>
          </cell>
          <cell r="F12249">
            <v>1078</v>
          </cell>
        </row>
        <row r="12250">
          <cell r="A12250">
            <v>10228</v>
          </cell>
          <cell r="B12250">
            <v>45176</v>
          </cell>
          <cell r="F12250">
            <v>1078</v>
          </cell>
        </row>
        <row r="12251">
          <cell r="A12251">
            <v>10229</v>
          </cell>
          <cell r="B12251">
            <v>45176</v>
          </cell>
          <cell r="F12251">
            <v>1078</v>
          </cell>
        </row>
        <row r="12252">
          <cell r="A12252">
            <v>10230</v>
          </cell>
          <cell r="B12252">
            <v>45176</v>
          </cell>
          <cell r="F12252">
            <v>1078</v>
          </cell>
        </row>
        <row r="12253">
          <cell r="A12253">
            <v>10231</v>
          </cell>
          <cell r="B12253">
            <v>45176</v>
          </cell>
          <cell r="F12253">
            <v>1078</v>
          </cell>
        </row>
        <row r="12254">
          <cell r="A12254">
            <v>10232</v>
          </cell>
          <cell r="B12254">
            <v>45176</v>
          </cell>
          <cell r="F12254">
            <v>1078</v>
          </cell>
        </row>
        <row r="12255">
          <cell r="A12255">
            <v>10233</v>
          </cell>
          <cell r="B12255">
            <v>45176</v>
          </cell>
          <cell r="F12255">
            <v>1078</v>
          </cell>
        </row>
        <row r="12256">
          <cell r="A12256">
            <v>10234</v>
          </cell>
          <cell r="B12256">
            <v>45176</v>
          </cell>
          <cell r="F12256">
            <v>1078</v>
          </cell>
        </row>
        <row r="12257">
          <cell r="A12257">
            <v>10235</v>
          </cell>
          <cell r="B12257">
            <v>45176</v>
          </cell>
          <cell r="F12257">
            <v>1078</v>
          </cell>
        </row>
        <row r="12258">
          <cell r="A12258">
            <v>10236</v>
          </cell>
          <cell r="B12258">
            <v>45176</v>
          </cell>
          <cell r="F12258">
            <v>1078</v>
          </cell>
        </row>
        <row r="12259">
          <cell r="A12259">
            <v>10237</v>
          </cell>
          <cell r="B12259">
            <v>45176</v>
          </cell>
          <cell r="F12259">
            <v>1078</v>
          </cell>
        </row>
        <row r="12260">
          <cell r="A12260">
            <v>10238</v>
          </cell>
          <cell r="B12260">
            <v>45176</v>
          </cell>
          <cell r="F12260">
            <v>1078</v>
          </cell>
        </row>
        <row r="12261">
          <cell r="A12261">
            <v>10239</v>
          </cell>
          <cell r="B12261">
            <v>45176</v>
          </cell>
          <cell r="F12261">
            <v>1078</v>
          </cell>
        </row>
        <row r="12262">
          <cell r="A12262">
            <v>10240</v>
          </cell>
          <cell r="B12262">
            <v>45176</v>
          </cell>
          <cell r="F12262">
            <v>1078</v>
          </cell>
        </row>
        <row r="12263">
          <cell r="A12263">
            <v>10241</v>
          </cell>
          <cell r="B12263">
            <v>45176</v>
          </cell>
          <cell r="F12263">
            <v>1078</v>
          </cell>
        </row>
        <row r="12264">
          <cell r="A12264">
            <v>10242</v>
          </cell>
          <cell r="B12264">
            <v>45176</v>
          </cell>
          <cell r="F12264">
            <v>1078</v>
          </cell>
        </row>
        <row r="12265">
          <cell r="A12265">
            <v>10243</v>
          </cell>
          <cell r="B12265">
            <v>45176</v>
          </cell>
          <cell r="F12265">
            <v>1078</v>
          </cell>
        </row>
        <row r="12266">
          <cell r="A12266">
            <v>10244</v>
          </cell>
          <cell r="B12266">
            <v>45176</v>
          </cell>
          <cell r="F12266">
            <v>1078</v>
          </cell>
        </row>
        <row r="12267">
          <cell r="A12267">
            <v>10245</v>
          </cell>
          <cell r="B12267">
            <v>45176</v>
          </cell>
          <cell r="F12267">
            <v>1078</v>
          </cell>
        </row>
        <row r="12268">
          <cell r="A12268">
            <v>10246</v>
          </cell>
          <cell r="B12268">
            <v>45176</v>
          </cell>
          <cell r="F12268">
            <v>1078</v>
          </cell>
        </row>
        <row r="12269">
          <cell r="A12269">
            <v>10247</v>
          </cell>
          <cell r="B12269">
            <v>45176</v>
          </cell>
          <cell r="F12269">
            <v>1078</v>
          </cell>
        </row>
        <row r="12270">
          <cell r="A12270">
            <v>10248</v>
          </cell>
          <cell r="B12270">
            <v>45176</v>
          </cell>
          <cell r="F12270">
            <v>1078</v>
          </cell>
        </row>
        <row r="12271">
          <cell r="A12271">
            <v>10249</v>
          </cell>
          <cell r="B12271">
            <v>45176</v>
          </cell>
          <cell r="F12271">
            <v>1078</v>
          </cell>
        </row>
        <row r="12272">
          <cell r="A12272">
            <v>10250</v>
          </cell>
          <cell r="B12272">
            <v>45176</v>
          </cell>
          <cell r="F12272">
            <v>1078</v>
          </cell>
        </row>
        <row r="12273">
          <cell r="A12273">
            <v>10251</v>
          </cell>
          <cell r="B12273">
            <v>45176</v>
          </cell>
          <cell r="F12273">
            <v>1078</v>
          </cell>
        </row>
        <row r="12274">
          <cell r="A12274">
            <v>10252</v>
          </cell>
          <cell r="B12274">
            <v>45176</v>
          </cell>
          <cell r="F12274">
            <v>1078</v>
          </cell>
        </row>
        <row r="12275">
          <cell r="A12275">
            <v>10253</v>
          </cell>
          <cell r="B12275">
            <v>45176</v>
          </cell>
          <cell r="F12275">
            <v>1078</v>
          </cell>
        </row>
        <row r="12276">
          <cell r="A12276">
            <v>10254</v>
          </cell>
          <cell r="B12276">
            <v>45176</v>
          </cell>
          <cell r="F12276">
            <v>1078</v>
          </cell>
        </row>
        <row r="12277">
          <cell r="A12277">
            <v>10255</v>
          </cell>
          <cell r="B12277">
            <v>45176</v>
          </cell>
          <cell r="F12277">
            <v>1078</v>
          </cell>
        </row>
        <row r="12278">
          <cell r="A12278">
            <v>10256</v>
          </cell>
          <cell r="B12278">
            <v>45176</v>
          </cell>
          <cell r="F12278">
            <v>1078</v>
          </cell>
        </row>
        <row r="12279">
          <cell r="A12279">
            <v>10257</v>
          </cell>
          <cell r="B12279">
            <v>45176</v>
          </cell>
          <cell r="F12279">
            <v>1078</v>
          </cell>
        </row>
        <row r="12280">
          <cell r="A12280">
            <v>10258</v>
          </cell>
          <cell r="B12280">
            <v>45176</v>
          </cell>
          <cell r="F12280">
            <v>1078</v>
          </cell>
        </row>
        <row r="12281">
          <cell r="A12281">
            <v>10259</v>
          </cell>
          <cell r="B12281">
            <v>45176</v>
          </cell>
          <cell r="F12281">
            <v>1078</v>
          </cell>
        </row>
        <row r="12282">
          <cell r="A12282">
            <v>10260</v>
          </cell>
          <cell r="B12282">
            <v>45176</v>
          </cell>
          <cell r="F12282">
            <v>1078</v>
          </cell>
        </row>
        <row r="12283">
          <cell r="A12283">
            <v>10261</v>
          </cell>
          <cell r="B12283">
            <v>45176</v>
          </cell>
          <cell r="F12283">
            <v>1078</v>
          </cell>
        </row>
        <row r="12284">
          <cell r="A12284">
            <v>10262</v>
          </cell>
          <cell r="B12284">
            <v>45176</v>
          </cell>
          <cell r="F12284">
            <v>1078</v>
          </cell>
        </row>
        <row r="12285">
          <cell r="A12285">
            <v>10263</v>
          </cell>
          <cell r="B12285">
            <v>45176</v>
          </cell>
          <cell r="F12285">
            <v>1078</v>
          </cell>
        </row>
        <row r="12286">
          <cell r="A12286">
            <v>10264</v>
          </cell>
          <cell r="B12286">
            <v>45176</v>
          </cell>
          <cell r="F12286">
            <v>1078</v>
          </cell>
        </row>
        <row r="12287">
          <cell r="A12287">
            <v>10265</v>
          </cell>
          <cell r="B12287">
            <v>45176</v>
          </cell>
          <cell r="F12287">
            <v>1078</v>
          </cell>
        </row>
        <row r="12288">
          <cell r="A12288">
            <v>10266</v>
          </cell>
          <cell r="B12288">
            <v>45176</v>
          </cell>
          <cell r="F12288">
            <v>1078</v>
          </cell>
        </row>
        <row r="12289">
          <cell r="A12289">
            <v>10267</v>
          </cell>
          <cell r="B12289">
            <v>45176</v>
          </cell>
          <cell r="F12289">
            <v>1078</v>
          </cell>
        </row>
        <row r="12290">
          <cell r="A12290">
            <v>10268</v>
          </cell>
          <cell r="B12290">
            <v>45176</v>
          </cell>
          <cell r="F12290">
            <v>1078</v>
          </cell>
        </row>
        <row r="12291">
          <cell r="A12291">
            <v>10269</v>
          </cell>
          <cell r="B12291">
            <v>45176</v>
          </cell>
          <cell r="F12291">
            <v>1078</v>
          </cell>
        </row>
        <row r="12292">
          <cell r="A12292">
            <v>10270</v>
          </cell>
          <cell r="B12292">
            <v>45176</v>
          </cell>
          <cell r="F12292">
            <v>1078</v>
          </cell>
        </row>
        <row r="12293">
          <cell r="A12293">
            <v>10271</v>
          </cell>
          <cell r="B12293">
            <v>45176</v>
          </cell>
          <cell r="F12293">
            <v>1078</v>
          </cell>
        </row>
        <row r="12294">
          <cell r="A12294">
            <v>10272</v>
          </cell>
          <cell r="B12294">
            <v>45176</v>
          </cell>
          <cell r="F12294">
            <v>1078</v>
          </cell>
        </row>
        <row r="12295">
          <cell r="A12295">
            <v>10273</v>
          </cell>
          <cell r="B12295">
            <v>45176</v>
          </cell>
          <cell r="F12295">
            <v>1078</v>
          </cell>
        </row>
        <row r="12296">
          <cell r="A12296">
            <v>10274</v>
          </cell>
          <cell r="B12296">
            <v>45176</v>
          </cell>
          <cell r="F12296">
            <v>1078</v>
          </cell>
        </row>
        <row r="12297">
          <cell r="A12297">
            <v>10275</v>
          </cell>
          <cell r="B12297">
            <v>45176</v>
          </cell>
          <cell r="F12297">
            <v>1078</v>
          </cell>
        </row>
        <row r="12298">
          <cell r="A12298">
            <v>10276</v>
          </cell>
          <cell r="B12298">
            <v>45176</v>
          </cell>
          <cell r="F12298">
            <v>1078</v>
          </cell>
        </row>
        <row r="12299">
          <cell r="A12299">
            <v>10277</v>
          </cell>
          <cell r="B12299">
            <v>45176</v>
          </cell>
          <cell r="F12299">
            <v>1078</v>
          </cell>
        </row>
        <row r="12300">
          <cell r="A12300">
            <v>10278</v>
          </cell>
          <cell r="B12300">
            <v>45176</v>
          </cell>
          <cell r="F12300">
            <v>1078</v>
          </cell>
        </row>
        <row r="12301">
          <cell r="A12301">
            <v>10279</v>
          </cell>
          <cell r="B12301">
            <v>45176</v>
          </cell>
          <cell r="F12301">
            <v>1078</v>
          </cell>
        </row>
        <row r="12302">
          <cell r="A12302">
            <v>10280</v>
          </cell>
          <cell r="B12302">
            <v>45176</v>
          </cell>
          <cell r="F12302">
            <v>1078</v>
          </cell>
        </row>
        <row r="12303">
          <cell r="A12303">
            <v>10799</v>
          </cell>
          <cell r="B12303">
            <v>45204</v>
          </cell>
          <cell r="F12303">
            <v>1134</v>
          </cell>
        </row>
        <row r="12304">
          <cell r="A12304">
            <v>10800</v>
          </cell>
          <cell r="B12304">
            <v>45204</v>
          </cell>
          <cell r="F12304">
            <v>1134</v>
          </cell>
        </row>
        <row r="12305">
          <cell r="A12305">
            <v>10801</v>
          </cell>
          <cell r="B12305">
            <v>45204</v>
          </cell>
          <cell r="F12305">
            <v>1134</v>
          </cell>
        </row>
        <row r="12306">
          <cell r="A12306">
            <v>10802</v>
          </cell>
          <cell r="B12306">
            <v>45204</v>
          </cell>
          <cell r="F12306">
            <v>1134</v>
          </cell>
        </row>
        <row r="12307">
          <cell r="A12307">
            <v>10803</v>
          </cell>
          <cell r="B12307">
            <v>45204</v>
          </cell>
          <cell r="F12307">
            <v>1134</v>
          </cell>
        </row>
        <row r="12308">
          <cell r="A12308">
            <v>10804</v>
          </cell>
          <cell r="B12308">
            <v>45204</v>
          </cell>
          <cell r="F12308">
            <v>1134</v>
          </cell>
        </row>
        <row r="12309">
          <cell r="A12309">
            <v>10805</v>
          </cell>
          <cell r="B12309">
            <v>45204</v>
          </cell>
          <cell r="F12309">
            <v>1134</v>
          </cell>
        </row>
        <row r="12310">
          <cell r="A12310">
            <v>10806</v>
          </cell>
          <cell r="B12310">
            <v>45204</v>
          </cell>
          <cell r="F12310">
            <v>1134</v>
          </cell>
        </row>
        <row r="12311">
          <cell r="A12311">
            <v>10807</v>
          </cell>
          <cell r="B12311">
            <v>45204</v>
          </cell>
          <cell r="F12311">
            <v>1134</v>
          </cell>
        </row>
        <row r="12312">
          <cell r="A12312">
            <v>10808</v>
          </cell>
          <cell r="B12312">
            <v>45204</v>
          </cell>
          <cell r="F12312">
            <v>1134</v>
          </cell>
        </row>
        <row r="12313">
          <cell r="A12313">
            <v>10809</v>
          </cell>
          <cell r="B12313">
            <v>45204</v>
          </cell>
          <cell r="F12313">
            <v>1134</v>
          </cell>
        </row>
        <row r="12314">
          <cell r="A12314">
            <v>10810</v>
          </cell>
          <cell r="B12314">
            <v>45204</v>
          </cell>
          <cell r="F12314">
            <v>1134</v>
          </cell>
        </row>
        <row r="12315">
          <cell r="A12315">
            <v>10811</v>
          </cell>
          <cell r="B12315">
            <v>45204</v>
          </cell>
          <cell r="F12315">
            <v>1134</v>
          </cell>
        </row>
        <row r="12316">
          <cell r="A12316">
            <v>10812</v>
          </cell>
          <cell r="B12316">
            <v>45204</v>
          </cell>
          <cell r="F12316">
            <v>1134</v>
          </cell>
        </row>
        <row r="12317">
          <cell r="A12317">
            <v>10813</v>
          </cell>
          <cell r="B12317">
            <v>45204</v>
          </cell>
          <cell r="F12317">
            <v>1134</v>
          </cell>
        </row>
        <row r="12318">
          <cell r="A12318">
            <v>10814</v>
          </cell>
          <cell r="B12318">
            <v>45204</v>
          </cell>
          <cell r="F12318">
            <v>1134</v>
          </cell>
        </row>
        <row r="12319">
          <cell r="A12319">
            <v>10815</v>
          </cell>
          <cell r="B12319">
            <v>45204</v>
          </cell>
          <cell r="F12319">
            <v>1134</v>
          </cell>
        </row>
        <row r="12320">
          <cell r="A12320">
            <v>10816</v>
          </cell>
          <cell r="B12320">
            <v>45204</v>
          </cell>
          <cell r="F12320">
            <v>1134</v>
          </cell>
        </row>
        <row r="12321">
          <cell r="A12321">
            <v>10817</v>
          </cell>
          <cell r="B12321">
            <v>45204</v>
          </cell>
          <cell r="F12321">
            <v>1134</v>
          </cell>
        </row>
        <row r="12322">
          <cell r="A12322">
            <v>10818</v>
          </cell>
          <cell r="B12322">
            <v>45204</v>
          </cell>
          <cell r="F12322">
            <v>1134</v>
          </cell>
        </row>
        <row r="12323">
          <cell r="A12323">
            <v>10819</v>
          </cell>
          <cell r="B12323">
            <v>45204</v>
          </cell>
          <cell r="F12323">
            <v>1134</v>
          </cell>
        </row>
        <row r="12324">
          <cell r="A12324">
            <v>10820</v>
          </cell>
          <cell r="B12324">
            <v>45204</v>
          </cell>
          <cell r="F12324">
            <v>1134</v>
          </cell>
        </row>
        <row r="12325">
          <cell r="A12325">
            <v>10821</v>
          </cell>
          <cell r="B12325">
            <v>45204</v>
          </cell>
          <cell r="F12325">
            <v>1134</v>
          </cell>
        </row>
        <row r="12326">
          <cell r="A12326">
            <v>10822</v>
          </cell>
          <cell r="B12326">
            <v>45204</v>
          </cell>
          <cell r="F12326">
            <v>1134</v>
          </cell>
        </row>
        <row r="12327">
          <cell r="A12327">
            <v>10823</v>
          </cell>
          <cell r="B12327">
            <v>45204</v>
          </cell>
          <cell r="F12327">
            <v>1134</v>
          </cell>
        </row>
        <row r="12328">
          <cell r="A12328">
            <v>10824</v>
          </cell>
          <cell r="B12328">
            <v>45204</v>
          </cell>
          <cell r="F12328">
            <v>1134</v>
          </cell>
        </row>
        <row r="12329">
          <cell r="A12329">
            <v>10825</v>
          </cell>
          <cell r="B12329">
            <v>45204</v>
          </cell>
          <cell r="F12329">
            <v>1134</v>
          </cell>
        </row>
        <row r="12330">
          <cell r="A12330">
            <v>10826</v>
          </cell>
          <cell r="B12330">
            <v>45204</v>
          </cell>
          <cell r="F12330">
            <v>1134</v>
          </cell>
        </row>
        <row r="12331">
          <cell r="A12331">
            <v>10827</v>
          </cell>
          <cell r="B12331">
            <v>45204</v>
          </cell>
          <cell r="F12331">
            <v>1134</v>
          </cell>
        </row>
        <row r="12332">
          <cell r="A12332">
            <v>10828</v>
          </cell>
          <cell r="B12332">
            <v>45204</v>
          </cell>
          <cell r="F12332">
            <v>1134</v>
          </cell>
        </row>
        <row r="12333">
          <cell r="A12333">
            <v>10829</v>
          </cell>
          <cell r="B12333">
            <v>45204</v>
          </cell>
          <cell r="F12333">
            <v>1134</v>
          </cell>
        </row>
        <row r="12334">
          <cell r="A12334">
            <v>10830</v>
          </cell>
          <cell r="B12334">
            <v>45204</v>
          </cell>
          <cell r="F12334">
            <v>1134</v>
          </cell>
        </row>
        <row r="12335">
          <cell r="A12335">
            <v>10831</v>
          </cell>
          <cell r="B12335">
            <v>45204</v>
          </cell>
          <cell r="F12335">
            <v>1134</v>
          </cell>
        </row>
        <row r="12336">
          <cell r="A12336">
            <v>10832</v>
          </cell>
          <cell r="B12336">
            <v>45204</v>
          </cell>
          <cell r="F12336">
            <v>1134</v>
          </cell>
        </row>
        <row r="12337">
          <cell r="A12337">
            <v>10833</v>
          </cell>
          <cell r="B12337">
            <v>45204</v>
          </cell>
          <cell r="F12337">
            <v>1134</v>
          </cell>
        </row>
        <row r="12338">
          <cell r="A12338">
            <v>10834</v>
          </cell>
          <cell r="B12338">
            <v>45204</v>
          </cell>
          <cell r="F12338">
            <v>1134</v>
          </cell>
        </row>
        <row r="12339">
          <cell r="A12339">
            <v>10835</v>
          </cell>
          <cell r="B12339">
            <v>45204</v>
          </cell>
          <cell r="F12339">
            <v>1134</v>
          </cell>
        </row>
        <row r="12340">
          <cell r="A12340">
            <v>10836</v>
          </cell>
          <cell r="B12340">
            <v>45204</v>
          </cell>
          <cell r="F12340">
            <v>1134</v>
          </cell>
        </row>
        <row r="12341">
          <cell r="A12341">
            <v>10837</v>
          </cell>
          <cell r="B12341">
            <v>45204</v>
          </cell>
          <cell r="F12341">
            <v>1134</v>
          </cell>
        </row>
        <row r="12342">
          <cell r="A12342">
            <v>10838</v>
          </cell>
          <cell r="B12342">
            <v>45204</v>
          </cell>
          <cell r="F12342">
            <v>1134</v>
          </cell>
        </row>
        <row r="12343">
          <cell r="A12343">
            <v>10839</v>
          </cell>
          <cell r="B12343">
            <v>45204</v>
          </cell>
          <cell r="F12343">
            <v>1134</v>
          </cell>
        </row>
        <row r="12344">
          <cell r="A12344">
            <v>10840</v>
          </cell>
          <cell r="B12344">
            <v>45204</v>
          </cell>
          <cell r="F12344">
            <v>1134</v>
          </cell>
        </row>
        <row r="12345">
          <cell r="A12345">
            <v>10841</v>
          </cell>
          <cell r="B12345">
            <v>45204</v>
          </cell>
          <cell r="F12345">
            <v>1134</v>
          </cell>
        </row>
        <row r="12346">
          <cell r="A12346">
            <v>10842</v>
          </cell>
          <cell r="B12346">
            <v>45204</v>
          </cell>
          <cell r="F12346">
            <v>1134</v>
          </cell>
        </row>
        <row r="12347">
          <cell r="A12347">
            <v>10843</v>
          </cell>
          <cell r="B12347">
            <v>45204</v>
          </cell>
          <cell r="F12347">
            <v>1134</v>
          </cell>
        </row>
        <row r="12348">
          <cell r="A12348">
            <v>10844</v>
          </cell>
          <cell r="B12348">
            <v>45204</v>
          </cell>
          <cell r="F12348">
            <v>1134</v>
          </cell>
        </row>
        <row r="12349">
          <cell r="A12349">
            <v>10845</v>
          </cell>
          <cell r="B12349">
            <v>45204</v>
          </cell>
          <cell r="F12349">
            <v>1134</v>
          </cell>
        </row>
        <row r="12350">
          <cell r="A12350">
            <v>10846</v>
          </cell>
          <cell r="B12350">
            <v>45204</v>
          </cell>
          <cell r="F12350">
            <v>1134</v>
          </cell>
        </row>
        <row r="12351">
          <cell r="A12351">
            <v>10847</v>
          </cell>
          <cell r="B12351">
            <v>45204</v>
          </cell>
          <cell r="F12351">
            <v>1134</v>
          </cell>
        </row>
        <row r="12352">
          <cell r="A12352">
            <v>10848</v>
          </cell>
          <cell r="B12352">
            <v>45204</v>
          </cell>
          <cell r="F12352">
            <v>1134</v>
          </cell>
        </row>
        <row r="12353">
          <cell r="A12353">
            <v>10849</v>
          </cell>
          <cell r="B12353">
            <v>45204</v>
          </cell>
          <cell r="F12353">
            <v>1134</v>
          </cell>
        </row>
        <row r="12354">
          <cell r="A12354">
            <v>10850</v>
          </cell>
          <cell r="B12354">
            <v>45204</v>
          </cell>
          <cell r="F12354">
            <v>1134</v>
          </cell>
        </row>
        <row r="12355">
          <cell r="A12355">
            <v>10851</v>
          </cell>
          <cell r="B12355">
            <v>45204</v>
          </cell>
          <cell r="F12355">
            <v>1134</v>
          </cell>
        </row>
        <row r="12356">
          <cell r="A12356">
            <v>10852</v>
          </cell>
          <cell r="B12356">
            <v>45204</v>
          </cell>
          <cell r="F12356">
            <v>1134</v>
          </cell>
        </row>
        <row r="12357">
          <cell r="A12357">
            <v>10853</v>
          </cell>
          <cell r="B12357">
            <v>45204</v>
          </cell>
          <cell r="F12357">
            <v>1134</v>
          </cell>
        </row>
        <row r="12358">
          <cell r="A12358">
            <v>10854</v>
          </cell>
          <cell r="B12358">
            <v>45204</v>
          </cell>
          <cell r="F12358">
            <v>1134</v>
          </cell>
        </row>
        <row r="12359">
          <cell r="A12359">
            <v>10855</v>
          </cell>
          <cell r="B12359">
            <v>45204</v>
          </cell>
          <cell r="F12359">
            <v>1134</v>
          </cell>
        </row>
        <row r="12360">
          <cell r="A12360">
            <v>10856</v>
          </cell>
          <cell r="B12360">
            <v>45204</v>
          </cell>
          <cell r="F12360">
            <v>1134</v>
          </cell>
        </row>
        <row r="12361">
          <cell r="A12361">
            <v>10857</v>
          </cell>
          <cell r="B12361">
            <v>45204</v>
          </cell>
          <cell r="F12361">
            <v>1134</v>
          </cell>
        </row>
        <row r="12362">
          <cell r="A12362">
            <v>10858</v>
          </cell>
          <cell r="B12362">
            <v>45204</v>
          </cell>
          <cell r="F12362">
            <v>1134</v>
          </cell>
        </row>
        <row r="12363">
          <cell r="A12363">
            <v>10859</v>
          </cell>
          <cell r="B12363">
            <v>45204</v>
          </cell>
          <cell r="F12363">
            <v>1134</v>
          </cell>
        </row>
        <row r="12364">
          <cell r="A12364">
            <v>10860</v>
          </cell>
          <cell r="B12364">
            <v>45204</v>
          </cell>
          <cell r="F12364">
            <v>1134</v>
          </cell>
        </row>
        <row r="12365">
          <cell r="A12365">
            <v>10861</v>
          </cell>
          <cell r="B12365">
            <v>45204</v>
          </cell>
          <cell r="F12365">
            <v>1134</v>
          </cell>
        </row>
        <row r="12366">
          <cell r="A12366">
            <v>10862</v>
          </cell>
          <cell r="B12366">
            <v>45204</v>
          </cell>
          <cell r="F12366">
            <v>1134</v>
          </cell>
        </row>
        <row r="12367">
          <cell r="A12367">
            <v>10863</v>
          </cell>
          <cell r="B12367">
            <v>45204</v>
          </cell>
          <cell r="F12367">
            <v>1134</v>
          </cell>
        </row>
        <row r="12368">
          <cell r="A12368">
            <v>10864</v>
          </cell>
          <cell r="B12368">
            <v>45204</v>
          </cell>
          <cell r="F12368">
            <v>1134</v>
          </cell>
        </row>
        <row r="12369">
          <cell r="A12369">
            <v>10865</v>
          </cell>
          <cell r="B12369">
            <v>45204</v>
          </cell>
          <cell r="F12369">
            <v>1134</v>
          </cell>
        </row>
        <row r="12370">
          <cell r="A12370">
            <v>10866</v>
          </cell>
          <cell r="B12370">
            <v>45204</v>
          </cell>
          <cell r="F12370">
            <v>1134</v>
          </cell>
        </row>
        <row r="12371">
          <cell r="A12371">
            <v>10867</v>
          </cell>
          <cell r="B12371">
            <v>45204</v>
          </cell>
          <cell r="F12371">
            <v>1134</v>
          </cell>
        </row>
        <row r="12372">
          <cell r="A12372">
            <v>10868</v>
          </cell>
          <cell r="B12372">
            <v>45204</v>
          </cell>
          <cell r="F12372">
            <v>1134</v>
          </cell>
        </row>
        <row r="12373">
          <cell r="A12373">
            <v>10869</v>
          </cell>
          <cell r="B12373">
            <v>45204</v>
          </cell>
          <cell r="F12373">
            <v>1134</v>
          </cell>
        </row>
        <row r="12374">
          <cell r="A12374">
            <v>10870</v>
          </cell>
          <cell r="B12374">
            <v>45204</v>
          </cell>
          <cell r="F12374">
            <v>1134</v>
          </cell>
        </row>
        <row r="12375">
          <cell r="A12375">
            <v>10871</v>
          </cell>
          <cell r="B12375">
            <v>45204</v>
          </cell>
          <cell r="F12375">
            <v>1134</v>
          </cell>
        </row>
        <row r="12376">
          <cell r="A12376">
            <v>10872</v>
          </cell>
          <cell r="B12376">
            <v>45204</v>
          </cell>
          <cell r="F12376">
            <v>1134</v>
          </cell>
        </row>
        <row r="12377">
          <cell r="A12377">
            <v>10873</v>
          </cell>
          <cell r="B12377">
            <v>45204</v>
          </cell>
          <cell r="F12377">
            <v>1134</v>
          </cell>
        </row>
        <row r="12378">
          <cell r="A12378">
            <v>10874</v>
          </cell>
          <cell r="B12378">
            <v>45204</v>
          </cell>
          <cell r="F12378">
            <v>1134</v>
          </cell>
        </row>
        <row r="12379">
          <cell r="A12379">
            <v>10875</v>
          </cell>
          <cell r="B12379">
            <v>45204</v>
          </cell>
          <cell r="F12379">
            <v>1134</v>
          </cell>
        </row>
        <row r="12380">
          <cell r="A12380">
            <v>10876</v>
          </cell>
          <cell r="B12380">
            <v>45204</v>
          </cell>
          <cell r="F12380">
            <v>1134</v>
          </cell>
        </row>
        <row r="12381">
          <cell r="A12381">
            <v>10877</v>
          </cell>
          <cell r="B12381">
            <v>45204</v>
          </cell>
          <cell r="F12381">
            <v>1134</v>
          </cell>
        </row>
        <row r="12382">
          <cell r="A12382">
            <v>10878</v>
          </cell>
          <cell r="B12382">
            <v>45204</v>
          </cell>
          <cell r="F12382">
            <v>1134</v>
          </cell>
        </row>
        <row r="12383">
          <cell r="A12383">
            <v>10879</v>
          </cell>
          <cell r="B12383">
            <v>45204</v>
          </cell>
          <cell r="F12383">
            <v>1134</v>
          </cell>
        </row>
        <row r="12384">
          <cell r="A12384">
            <v>10880</v>
          </cell>
          <cell r="B12384">
            <v>45204</v>
          </cell>
          <cell r="F12384">
            <v>1134</v>
          </cell>
        </row>
        <row r="12385">
          <cell r="A12385">
            <v>10881</v>
          </cell>
          <cell r="B12385">
            <v>45204</v>
          </cell>
          <cell r="F12385">
            <v>1134</v>
          </cell>
        </row>
        <row r="12386">
          <cell r="A12386">
            <v>10882</v>
          </cell>
          <cell r="B12386">
            <v>45204</v>
          </cell>
          <cell r="F12386">
            <v>1134</v>
          </cell>
        </row>
        <row r="12387">
          <cell r="A12387">
            <v>10883</v>
          </cell>
          <cell r="B12387">
            <v>45204</v>
          </cell>
          <cell r="F12387">
            <v>1134</v>
          </cell>
        </row>
        <row r="12388">
          <cell r="A12388">
            <v>10884</v>
          </cell>
          <cell r="B12388">
            <v>45204</v>
          </cell>
          <cell r="F12388">
            <v>1134</v>
          </cell>
        </row>
        <row r="12389">
          <cell r="A12389">
            <v>10885</v>
          </cell>
          <cell r="B12389">
            <v>45204</v>
          </cell>
          <cell r="F12389">
            <v>1134</v>
          </cell>
        </row>
        <row r="12390">
          <cell r="A12390">
            <v>10886</v>
          </cell>
          <cell r="B12390">
            <v>45204</v>
          </cell>
          <cell r="F12390">
            <v>1134</v>
          </cell>
        </row>
        <row r="12391">
          <cell r="A12391">
            <v>10887</v>
          </cell>
          <cell r="B12391">
            <v>45204</v>
          </cell>
          <cell r="F12391">
            <v>1134</v>
          </cell>
        </row>
        <row r="12392">
          <cell r="A12392">
            <v>10888</v>
          </cell>
          <cell r="B12392">
            <v>45204</v>
          </cell>
          <cell r="F12392">
            <v>1134</v>
          </cell>
        </row>
        <row r="12393">
          <cell r="A12393">
            <v>10889</v>
          </cell>
          <cell r="B12393">
            <v>45204</v>
          </cell>
          <cell r="F12393">
            <v>1134</v>
          </cell>
        </row>
        <row r="12394">
          <cell r="A12394">
            <v>10890</v>
          </cell>
          <cell r="B12394">
            <v>45204</v>
          </cell>
          <cell r="F12394">
            <v>1134</v>
          </cell>
        </row>
        <row r="12395">
          <cell r="A12395">
            <v>10891</v>
          </cell>
          <cell r="B12395">
            <v>45204</v>
          </cell>
          <cell r="F12395">
            <v>1134</v>
          </cell>
        </row>
        <row r="12396">
          <cell r="A12396">
            <v>10892</v>
          </cell>
          <cell r="B12396">
            <v>45204</v>
          </cell>
          <cell r="F12396">
            <v>1134</v>
          </cell>
        </row>
        <row r="12397">
          <cell r="A12397">
            <v>10893</v>
          </cell>
          <cell r="B12397">
            <v>45204</v>
          </cell>
          <cell r="F12397">
            <v>1134</v>
          </cell>
        </row>
        <row r="12398">
          <cell r="A12398">
            <v>10894</v>
          </cell>
          <cell r="B12398">
            <v>45204</v>
          </cell>
          <cell r="F12398">
            <v>1134</v>
          </cell>
        </row>
        <row r="12399">
          <cell r="A12399">
            <v>10895</v>
          </cell>
          <cell r="B12399">
            <v>45204</v>
          </cell>
          <cell r="F12399">
            <v>1134</v>
          </cell>
        </row>
        <row r="12400">
          <cell r="A12400">
            <v>10896</v>
          </cell>
          <cell r="B12400">
            <v>45204</v>
          </cell>
          <cell r="F12400">
            <v>1134</v>
          </cell>
        </row>
        <row r="12401">
          <cell r="A12401">
            <v>10897</v>
          </cell>
          <cell r="B12401">
            <v>45204</v>
          </cell>
          <cell r="F12401">
            <v>1134</v>
          </cell>
        </row>
        <row r="12402">
          <cell r="A12402">
            <v>10898</v>
          </cell>
          <cell r="B12402">
            <v>45204</v>
          </cell>
          <cell r="F12402">
            <v>1134</v>
          </cell>
        </row>
        <row r="12403">
          <cell r="A12403">
            <v>10899</v>
          </cell>
          <cell r="B12403">
            <v>45204</v>
          </cell>
          <cell r="F12403">
            <v>1134</v>
          </cell>
        </row>
        <row r="12404">
          <cell r="A12404">
            <v>10900</v>
          </cell>
          <cell r="B12404">
            <v>45204</v>
          </cell>
          <cell r="F12404">
            <v>1134</v>
          </cell>
        </row>
        <row r="12405">
          <cell r="A12405">
            <v>10901</v>
          </cell>
          <cell r="B12405">
            <v>45204</v>
          </cell>
          <cell r="F12405">
            <v>1134</v>
          </cell>
        </row>
        <row r="12406">
          <cell r="A12406">
            <v>10902</v>
          </cell>
          <cell r="B12406">
            <v>45204</v>
          </cell>
          <cell r="F12406">
            <v>1134</v>
          </cell>
        </row>
        <row r="12407">
          <cell r="A12407">
            <v>10903</v>
          </cell>
          <cell r="B12407">
            <v>45204</v>
          </cell>
          <cell r="F12407">
            <v>1134</v>
          </cell>
        </row>
        <row r="12408">
          <cell r="A12408">
            <v>10904</v>
          </cell>
          <cell r="B12408">
            <v>45204</v>
          </cell>
          <cell r="F12408">
            <v>1134</v>
          </cell>
        </row>
        <row r="12409">
          <cell r="A12409">
            <v>10905</v>
          </cell>
          <cell r="B12409">
            <v>45204</v>
          </cell>
          <cell r="F12409">
            <v>1134</v>
          </cell>
        </row>
        <row r="12410">
          <cell r="A12410">
            <v>10906</v>
          </cell>
          <cell r="B12410">
            <v>45204</v>
          </cell>
          <cell r="F12410">
            <v>1134</v>
          </cell>
        </row>
        <row r="12411">
          <cell r="A12411">
            <v>10907</v>
          </cell>
          <cell r="B12411">
            <v>45204</v>
          </cell>
          <cell r="F12411">
            <v>1134</v>
          </cell>
        </row>
        <row r="12412">
          <cell r="A12412">
            <v>10908</v>
          </cell>
          <cell r="B12412">
            <v>45204</v>
          </cell>
          <cell r="F12412">
            <v>1134</v>
          </cell>
        </row>
        <row r="12413">
          <cell r="A12413">
            <v>10909</v>
          </cell>
          <cell r="B12413">
            <v>45204</v>
          </cell>
          <cell r="F12413">
            <v>1134</v>
          </cell>
        </row>
        <row r="12414">
          <cell r="A12414">
            <v>10910</v>
          </cell>
          <cell r="B12414">
            <v>45204</v>
          </cell>
          <cell r="F12414">
            <v>1134</v>
          </cell>
        </row>
        <row r="12415">
          <cell r="A12415">
            <v>10911</v>
          </cell>
          <cell r="B12415">
            <v>45204</v>
          </cell>
          <cell r="F12415">
            <v>1134</v>
          </cell>
        </row>
        <row r="12416">
          <cell r="A12416">
            <v>10912</v>
          </cell>
          <cell r="B12416">
            <v>45204</v>
          </cell>
          <cell r="F12416">
            <v>1134</v>
          </cell>
        </row>
        <row r="12417">
          <cell r="A12417">
            <v>10913</v>
          </cell>
          <cell r="B12417">
            <v>45204</v>
          </cell>
          <cell r="F12417">
            <v>1134</v>
          </cell>
        </row>
        <row r="12418">
          <cell r="A12418">
            <v>10914</v>
          </cell>
          <cell r="B12418">
            <v>45204</v>
          </cell>
          <cell r="F12418">
            <v>1134</v>
          </cell>
        </row>
        <row r="12419">
          <cell r="A12419">
            <v>10915</v>
          </cell>
          <cell r="B12419">
            <v>45204</v>
          </cell>
          <cell r="F12419">
            <v>1134</v>
          </cell>
        </row>
        <row r="12420">
          <cell r="A12420">
            <v>10916</v>
          </cell>
          <cell r="B12420">
            <v>45204</v>
          </cell>
          <cell r="F12420">
            <v>1134</v>
          </cell>
        </row>
        <row r="12421">
          <cell r="A12421">
            <v>10917</v>
          </cell>
          <cell r="B12421">
            <v>45204</v>
          </cell>
          <cell r="F12421">
            <v>1134</v>
          </cell>
        </row>
        <row r="12422">
          <cell r="A12422">
            <v>10918</v>
          </cell>
          <cell r="B12422">
            <v>45204</v>
          </cell>
          <cell r="F12422">
            <v>1134</v>
          </cell>
        </row>
        <row r="12423">
          <cell r="A12423">
            <v>10919</v>
          </cell>
          <cell r="B12423">
            <v>45204</v>
          </cell>
          <cell r="F12423">
            <v>1134</v>
          </cell>
        </row>
        <row r="12424">
          <cell r="A12424">
            <v>10920</v>
          </cell>
          <cell r="B12424">
            <v>45204</v>
          </cell>
          <cell r="F12424">
            <v>1134</v>
          </cell>
        </row>
        <row r="12425">
          <cell r="A12425">
            <v>10921</v>
          </cell>
          <cell r="B12425">
            <v>45204</v>
          </cell>
          <cell r="F12425">
            <v>1134</v>
          </cell>
        </row>
        <row r="12426">
          <cell r="A12426">
            <v>10922</v>
          </cell>
          <cell r="B12426">
            <v>45204</v>
          </cell>
          <cell r="F12426">
            <v>1134</v>
          </cell>
        </row>
        <row r="12427">
          <cell r="A12427">
            <v>10923</v>
          </cell>
          <cell r="B12427">
            <v>45204</v>
          </cell>
          <cell r="F12427">
            <v>1134</v>
          </cell>
        </row>
        <row r="12428">
          <cell r="A12428">
            <v>10924</v>
          </cell>
          <cell r="B12428">
            <v>45204</v>
          </cell>
          <cell r="F12428">
            <v>1134</v>
          </cell>
        </row>
        <row r="12429">
          <cell r="A12429">
            <v>10925</v>
          </cell>
          <cell r="B12429">
            <v>45204</v>
          </cell>
          <cell r="F12429">
            <v>1134</v>
          </cell>
        </row>
        <row r="12430">
          <cell r="A12430">
            <v>10926</v>
          </cell>
          <cell r="B12430">
            <v>45204</v>
          </cell>
          <cell r="F12430">
            <v>1134</v>
          </cell>
        </row>
        <row r="12431">
          <cell r="A12431">
            <v>10927</v>
          </cell>
          <cell r="B12431">
            <v>45204</v>
          </cell>
          <cell r="F12431">
            <v>1134</v>
          </cell>
        </row>
        <row r="12432">
          <cell r="A12432">
            <v>10928</v>
          </cell>
          <cell r="B12432">
            <v>45204</v>
          </cell>
          <cell r="F12432">
            <v>1134</v>
          </cell>
        </row>
        <row r="12433">
          <cell r="A12433">
            <v>10929</v>
          </cell>
          <cell r="B12433">
            <v>45204</v>
          </cell>
          <cell r="F12433">
            <v>1134</v>
          </cell>
        </row>
        <row r="12434">
          <cell r="A12434">
            <v>10930</v>
          </cell>
          <cell r="B12434">
            <v>45204</v>
          </cell>
          <cell r="F12434">
            <v>1134</v>
          </cell>
        </row>
        <row r="12435">
          <cell r="A12435">
            <v>10931</v>
          </cell>
          <cell r="B12435">
            <v>45204</v>
          </cell>
          <cell r="F12435">
            <v>1134</v>
          </cell>
        </row>
        <row r="12436">
          <cell r="A12436">
            <v>10932</v>
          </cell>
          <cell r="B12436">
            <v>45204</v>
          </cell>
          <cell r="F12436">
            <v>1134</v>
          </cell>
        </row>
        <row r="12437">
          <cell r="A12437">
            <v>10933</v>
          </cell>
          <cell r="B12437">
            <v>45204</v>
          </cell>
          <cell r="F12437">
            <v>1134</v>
          </cell>
        </row>
        <row r="12438">
          <cell r="A12438">
            <v>10934</v>
          </cell>
          <cell r="B12438">
            <v>45204</v>
          </cell>
          <cell r="F12438">
            <v>1134</v>
          </cell>
        </row>
        <row r="12439">
          <cell r="A12439">
            <v>10935</v>
          </cell>
          <cell r="B12439">
            <v>45204</v>
          </cell>
          <cell r="F12439">
            <v>1134</v>
          </cell>
        </row>
        <row r="12440">
          <cell r="A12440">
            <v>10936</v>
          </cell>
          <cell r="B12440">
            <v>45204</v>
          </cell>
          <cell r="F12440">
            <v>1134</v>
          </cell>
        </row>
        <row r="12441">
          <cell r="A12441">
            <v>10937</v>
          </cell>
          <cell r="B12441">
            <v>45204</v>
          </cell>
          <cell r="F12441">
            <v>1134</v>
          </cell>
        </row>
        <row r="12442">
          <cell r="A12442">
            <v>10938</v>
          </cell>
          <cell r="B12442">
            <v>45204</v>
          </cell>
          <cell r="F12442">
            <v>1134</v>
          </cell>
        </row>
        <row r="12443">
          <cell r="A12443">
            <v>10939</v>
          </cell>
          <cell r="B12443">
            <v>45204</v>
          </cell>
          <cell r="F12443">
            <v>1134</v>
          </cell>
        </row>
        <row r="12444">
          <cell r="A12444">
            <v>10940</v>
          </cell>
          <cell r="B12444">
            <v>45204</v>
          </cell>
          <cell r="F12444">
            <v>1134</v>
          </cell>
        </row>
        <row r="12445">
          <cell r="A12445">
            <v>10941</v>
          </cell>
          <cell r="B12445">
            <v>45204</v>
          </cell>
          <cell r="F12445">
            <v>1134</v>
          </cell>
        </row>
        <row r="12446">
          <cell r="A12446">
            <v>10942</v>
          </cell>
          <cell r="B12446">
            <v>45204</v>
          </cell>
          <cell r="F12446">
            <v>1134</v>
          </cell>
        </row>
        <row r="12447">
          <cell r="A12447">
            <v>10943</v>
          </cell>
          <cell r="B12447">
            <v>45204</v>
          </cell>
          <cell r="F12447">
            <v>1134</v>
          </cell>
        </row>
        <row r="12448">
          <cell r="A12448">
            <v>10944</v>
          </cell>
          <cell r="B12448">
            <v>45204</v>
          </cell>
          <cell r="F12448">
            <v>1134</v>
          </cell>
        </row>
        <row r="12449">
          <cell r="A12449">
            <v>10945</v>
          </cell>
          <cell r="B12449">
            <v>45204</v>
          </cell>
          <cell r="F12449">
            <v>1134</v>
          </cell>
        </row>
        <row r="12450">
          <cell r="A12450">
            <v>10946</v>
          </cell>
          <cell r="B12450">
            <v>45204</v>
          </cell>
          <cell r="F12450">
            <v>1134</v>
          </cell>
        </row>
        <row r="12451">
          <cell r="A12451">
            <v>10947</v>
          </cell>
          <cell r="B12451">
            <v>45204</v>
          </cell>
          <cell r="F12451">
            <v>1134</v>
          </cell>
        </row>
        <row r="12452">
          <cell r="A12452">
            <v>10948</v>
          </cell>
          <cell r="B12452">
            <v>45204</v>
          </cell>
          <cell r="F12452">
            <v>1134</v>
          </cell>
        </row>
        <row r="12453">
          <cell r="A12453">
            <v>10949</v>
          </cell>
          <cell r="B12453">
            <v>45204</v>
          </cell>
          <cell r="F12453">
            <v>1134</v>
          </cell>
        </row>
        <row r="12454">
          <cell r="A12454">
            <v>10950</v>
          </cell>
          <cell r="B12454">
            <v>45204</v>
          </cell>
          <cell r="F12454">
            <v>1134</v>
          </cell>
        </row>
        <row r="12455">
          <cell r="A12455">
            <v>10951</v>
          </cell>
          <cell r="B12455">
            <v>45204</v>
          </cell>
          <cell r="F12455">
            <v>1134</v>
          </cell>
        </row>
        <row r="12456">
          <cell r="A12456">
            <v>10952</v>
          </cell>
          <cell r="B12456">
            <v>45204</v>
          </cell>
          <cell r="F12456">
            <v>1134</v>
          </cell>
        </row>
        <row r="12457">
          <cell r="A12457">
            <v>10953</v>
          </cell>
          <cell r="B12457">
            <v>45204</v>
          </cell>
          <cell r="F12457">
            <v>1134</v>
          </cell>
        </row>
        <row r="12458">
          <cell r="A12458">
            <v>10954</v>
          </cell>
          <cell r="B12458">
            <v>45204</v>
          </cell>
          <cell r="F12458">
            <v>1134</v>
          </cell>
        </row>
        <row r="12459">
          <cell r="A12459">
            <v>10955</v>
          </cell>
          <cell r="B12459">
            <v>45204</v>
          </cell>
          <cell r="F12459">
            <v>1134</v>
          </cell>
        </row>
        <row r="12460">
          <cell r="A12460">
            <v>10956</v>
          </cell>
          <cell r="B12460">
            <v>45204</v>
          </cell>
          <cell r="F12460">
            <v>1134</v>
          </cell>
        </row>
        <row r="12461">
          <cell r="A12461">
            <v>10957</v>
          </cell>
          <cell r="B12461">
            <v>45204</v>
          </cell>
          <cell r="F12461">
            <v>1134</v>
          </cell>
        </row>
        <row r="12462">
          <cell r="A12462">
            <v>10958</v>
          </cell>
          <cell r="B12462">
            <v>45204</v>
          </cell>
          <cell r="F12462">
            <v>1134</v>
          </cell>
        </row>
        <row r="12463">
          <cell r="A12463">
            <v>10959</v>
          </cell>
          <cell r="B12463">
            <v>45204</v>
          </cell>
          <cell r="F12463">
            <v>1134</v>
          </cell>
        </row>
        <row r="12464">
          <cell r="A12464">
            <v>10960</v>
          </cell>
          <cell r="B12464">
            <v>45204</v>
          </cell>
          <cell r="F12464">
            <v>1134</v>
          </cell>
        </row>
        <row r="12465">
          <cell r="A12465">
            <v>10961</v>
          </cell>
          <cell r="B12465">
            <v>45204</v>
          </cell>
          <cell r="F12465">
            <v>1134</v>
          </cell>
        </row>
        <row r="12466">
          <cell r="A12466">
            <v>10962</v>
          </cell>
          <cell r="B12466">
            <v>45204</v>
          </cell>
          <cell r="F12466">
            <v>1134</v>
          </cell>
        </row>
        <row r="12467">
          <cell r="A12467">
            <v>10963</v>
          </cell>
          <cell r="B12467">
            <v>45204</v>
          </cell>
          <cell r="F12467">
            <v>1134</v>
          </cell>
        </row>
        <row r="12468">
          <cell r="A12468">
            <v>10964</v>
          </cell>
          <cell r="B12468">
            <v>45204</v>
          </cell>
          <cell r="F12468">
            <v>1134</v>
          </cell>
        </row>
        <row r="12469">
          <cell r="A12469">
            <v>10965</v>
          </cell>
          <cell r="B12469">
            <v>45204</v>
          </cell>
          <cell r="F12469">
            <v>1134</v>
          </cell>
        </row>
        <row r="12470">
          <cell r="A12470">
            <v>10966</v>
          </cell>
          <cell r="B12470">
            <v>45204</v>
          </cell>
          <cell r="F12470">
            <v>1134</v>
          </cell>
        </row>
        <row r="12471">
          <cell r="A12471">
            <v>10967</v>
          </cell>
          <cell r="B12471">
            <v>45204</v>
          </cell>
          <cell r="F12471">
            <v>1134</v>
          </cell>
        </row>
        <row r="12472">
          <cell r="A12472">
            <v>10968</v>
          </cell>
          <cell r="B12472">
            <v>45204</v>
          </cell>
          <cell r="F12472">
            <v>1134</v>
          </cell>
        </row>
        <row r="12473">
          <cell r="A12473">
            <v>10969</v>
          </cell>
          <cell r="B12473">
            <v>45204</v>
          </cell>
          <cell r="F12473">
            <v>1134</v>
          </cell>
        </row>
        <row r="12474">
          <cell r="A12474">
            <v>10970</v>
          </cell>
          <cell r="B12474">
            <v>45204</v>
          </cell>
          <cell r="F12474">
            <v>1134</v>
          </cell>
        </row>
        <row r="12475">
          <cell r="A12475">
            <v>10971</v>
          </cell>
          <cell r="B12475">
            <v>45204</v>
          </cell>
          <cell r="F12475">
            <v>1134</v>
          </cell>
        </row>
        <row r="12476">
          <cell r="A12476">
            <v>10972</v>
          </cell>
          <cell r="B12476">
            <v>45204</v>
          </cell>
          <cell r="F12476">
            <v>1134</v>
          </cell>
        </row>
        <row r="12477">
          <cell r="A12477">
            <v>10973</v>
          </cell>
          <cell r="B12477">
            <v>45204</v>
          </cell>
          <cell r="F12477">
            <v>1134</v>
          </cell>
        </row>
        <row r="12478">
          <cell r="A12478">
            <v>10974</v>
          </cell>
          <cell r="B12478">
            <v>45204</v>
          </cell>
          <cell r="F12478">
            <v>1134</v>
          </cell>
        </row>
        <row r="12479">
          <cell r="A12479">
            <v>10975</v>
          </cell>
          <cell r="B12479">
            <v>45204</v>
          </cell>
          <cell r="F12479">
            <v>1134</v>
          </cell>
        </row>
        <row r="12480">
          <cell r="A12480">
            <v>10976</v>
          </cell>
          <cell r="B12480">
            <v>45204</v>
          </cell>
          <cell r="F12480">
            <v>1134</v>
          </cell>
        </row>
        <row r="12481">
          <cell r="A12481">
            <v>10977</v>
          </cell>
          <cell r="B12481">
            <v>45204</v>
          </cell>
          <cell r="F12481">
            <v>1134</v>
          </cell>
        </row>
        <row r="12482">
          <cell r="A12482">
            <v>10978</v>
          </cell>
          <cell r="B12482">
            <v>45204</v>
          </cell>
          <cell r="F12482">
            <v>1134</v>
          </cell>
        </row>
        <row r="12483">
          <cell r="A12483">
            <v>10979</v>
          </cell>
          <cell r="B12483">
            <v>45204</v>
          </cell>
          <cell r="F12483">
            <v>1134</v>
          </cell>
        </row>
        <row r="12484">
          <cell r="A12484">
            <v>10980</v>
          </cell>
          <cell r="B12484">
            <v>45204</v>
          </cell>
          <cell r="F12484">
            <v>1134</v>
          </cell>
        </row>
        <row r="12485">
          <cell r="A12485">
            <v>10981</v>
          </cell>
          <cell r="B12485">
            <v>45204</v>
          </cell>
          <cell r="F12485">
            <v>1134</v>
          </cell>
        </row>
        <row r="12486">
          <cell r="A12486">
            <v>10982</v>
          </cell>
          <cell r="B12486">
            <v>45204</v>
          </cell>
          <cell r="F12486">
            <v>1134</v>
          </cell>
        </row>
        <row r="12487">
          <cell r="A12487">
            <v>10983</v>
          </cell>
          <cell r="B12487">
            <v>45204</v>
          </cell>
          <cell r="F12487">
            <v>1134</v>
          </cell>
        </row>
        <row r="12488">
          <cell r="A12488">
            <v>10984</v>
          </cell>
          <cell r="B12488">
            <v>45204</v>
          </cell>
          <cell r="F12488">
            <v>1134</v>
          </cell>
        </row>
        <row r="12489">
          <cell r="A12489">
            <v>10985</v>
          </cell>
          <cell r="B12489">
            <v>45204</v>
          </cell>
          <cell r="F12489">
            <v>1134</v>
          </cell>
        </row>
        <row r="12490">
          <cell r="A12490">
            <v>10986</v>
          </cell>
          <cell r="B12490">
            <v>45204</v>
          </cell>
          <cell r="F12490">
            <v>1134</v>
          </cell>
        </row>
        <row r="12491">
          <cell r="A12491">
            <v>10987</v>
          </cell>
          <cell r="B12491">
            <v>45204</v>
          </cell>
          <cell r="F12491">
            <v>1134</v>
          </cell>
        </row>
        <row r="12492">
          <cell r="A12492">
            <v>10988</v>
          </cell>
          <cell r="B12492">
            <v>45204</v>
          </cell>
          <cell r="F12492">
            <v>1134</v>
          </cell>
        </row>
        <row r="12493">
          <cell r="A12493">
            <v>10989</v>
          </cell>
          <cell r="B12493">
            <v>45204</v>
          </cell>
          <cell r="F12493">
            <v>1134</v>
          </cell>
        </row>
        <row r="12494">
          <cell r="A12494">
            <v>10990</v>
          </cell>
          <cell r="B12494">
            <v>45204</v>
          </cell>
          <cell r="F12494">
            <v>1134</v>
          </cell>
        </row>
        <row r="12495">
          <cell r="A12495">
            <v>10991</v>
          </cell>
          <cell r="B12495">
            <v>45204</v>
          </cell>
          <cell r="F12495">
            <v>1134</v>
          </cell>
        </row>
        <row r="12496">
          <cell r="A12496">
            <v>10992</v>
          </cell>
          <cell r="B12496">
            <v>45204</v>
          </cell>
          <cell r="F12496">
            <v>1134</v>
          </cell>
        </row>
        <row r="12497">
          <cell r="A12497">
            <v>10993</v>
          </cell>
          <cell r="B12497">
            <v>45204</v>
          </cell>
          <cell r="F12497">
            <v>1134</v>
          </cell>
        </row>
        <row r="12498">
          <cell r="A12498">
            <v>10994</v>
          </cell>
          <cell r="B12498">
            <v>45204</v>
          </cell>
          <cell r="F12498">
            <v>1134</v>
          </cell>
        </row>
        <row r="12499">
          <cell r="A12499">
            <v>10995</v>
          </cell>
          <cell r="B12499">
            <v>45204</v>
          </cell>
          <cell r="F12499">
            <v>1134</v>
          </cell>
        </row>
        <row r="12500">
          <cell r="A12500">
            <v>10996</v>
          </cell>
          <cell r="B12500">
            <v>45204</v>
          </cell>
          <cell r="F12500">
            <v>1134</v>
          </cell>
        </row>
        <row r="12501">
          <cell r="A12501">
            <v>10997</v>
          </cell>
          <cell r="B12501">
            <v>45204</v>
          </cell>
          <cell r="F12501">
            <v>1134</v>
          </cell>
        </row>
        <row r="12502">
          <cell r="A12502">
            <v>10998</v>
          </cell>
          <cell r="B12502">
            <v>45204</v>
          </cell>
          <cell r="F12502">
            <v>1134</v>
          </cell>
        </row>
        <row r="12503">
          <cell r="A12503">
            <v>10999</v>
          </cell>
          <cell r="B12503">
            <v>45204</v>
          </cell>
          <cell r="F12503">
            <v>1134</v>
          </cell>
        </row>
        <row r="12504">
          <cell r="A12504">
            <v>11000</v>
          </cell>
          <cell r="B12504">
            <v>45204</v>
          </cell>
          <cell r="F12504">
            <v>1134</v>
          </cell>
        </row>
        <row r="12505">
          <cell r="A12505">
            <v>11001</v>
          </cell>
          <cell r="B12505">
            <v>45204</v>
          </cell>
          <cell r="F12505">
            <v>1134</v>
          </cell>
        </row>
        <row r="12506">
          <cell r="A12506">
            <v>11002</v>
          </cell>
          <cell r="B12506">
            <v>45204</v>
          </cell>
          <cell r="F12506">
            <v>1134</v>
          </cell>
        </row>
        <row r="12507">
          <cell r="A12507">
            <v>11003</v>
          </cell>
          <cell r="B12507">
            <v>45204</v>
          </cell>
          <cell r="F12507">
            <v>1134</v>
          </cell>
        </row>
        <row r="12508">
          <cell r="A12508">
            <v>11004</v>
          </cell>
          <cell r="B12508">
            <v>45204</v>
          </cell>
          <cell r="F12508">
            <v>1134</v>
          </cell>
        </row>
        <row r="12509">
          <cell r="A12509">
            <v>11005</v>
          </cell>
          <cell r="B12509">
            <v>45204</v>
          </cell>
          <cell r="F12509">
            <v>1134</v>
          </cell>
        </row>
        <row r="12510">
          <cell r="A12510">
            <v>11006</v>
          </cell>
          <cell r="B12510">
            <v>45204</v>
          </cell>
          <cell r="F12510">
            <v>1134</v>
          </cell>
        </row>
        <row r="12511">
          <cell r="A12511">
            <v>11007</v>
          </cell>
          <cell r="B12511">
            <v>45204</v>
          </cell>
          <cell r="F12511">
            <v>1134</v>
          </cell>
        </row>
        <row r="12512">
          <cell r="A12512">
            <v>11008</v>
          </cell>
          <cell r="B12512">
            <v>45204</v>
          </cell>
          <cell r="F12512">
            <v>1134</v>
          </cell>
        </row>
        <row r="12513">
          <cell r="A12513">
            <v>11009</v>
          </cell>
          <cell r="B12513">
            <v>45204</v>
          </cell>
          <cell r="F12513">
            <v>1134</v>
          </cell>
        </row>
        <row r="12514">
          <cell r="A12514">
            <v>11010</v>
          </cell>
          <cell r="B12514">
            <v>45204</v>
          </cell>
          <cell r="F12514">
            <v>1134</v>
          </cell>
        </row>
        <row r="12515">
          <cell r="A12515">
            <v>11011</v>
          </cell>
          <cell r="B12515">
            <v>45204</v>
          </cell>
          <cell r="F12515">
            <v>1134</v>
          </cell>
        </row>
        <row r="12516">
          <cell r="A12516">
            <v>11012</v>
          </cell>
          <cell r="B12516">
            <v>45204</v>
          </cell>
          <cell r="F12516">
            <v>1134</v>
          </cell>
        </row>
        <row r="12517">
          <cell r="A12517">
            <v>11013</v>
          </cell>
          <cell r="B12517">
            <v>45204</v>
          </cell>
          <cell r="F12517">
            <v>1134</v>
          </cell>
        </row>
        <row r="12518">
          <cell r="A12518">
            <v>11014</v>
          </cell>
          <cell r="B12518">
            <v>45204</v>
          </cell>
          <cell r="F12518">
            <v>1134</v>
          </cell>
        </row>
        <row r="12519">
          <cell r="A12519">
            <v>11015</v>
          </cell>
          <cell r="B12519">
            <v>45204</v>
          </cell>
          <cell r="F12519">
            <v>1134</v>
          </cell>
        </row>
        <row r="12520">
          <cell r="A12520">
            <v>11016</v>
          </cell>
          <cell r="B12520">
            <v>45204</v>
          </cell>
          <cell r="F12520">
            <v>1134</v>
          </cell>
        </row>
        <row r="12521">
          <cell r="A12521">
            <v>11017</v>
          </cell>
          <cell r="B12521">
            <v>45204</v>
          </cell>
          <cell r="F12521">
            <v>1134</v>
          </cell>
        </row>
        <row r="12522">
          <cell r="A12522">
            <v>11018</v>
          </cell>
          <cell r="B12522">
            <v>45204</v>
          </cell>
          <cell r="F12522">
            <v>1134</v>
          </cell>
        </row>
        <row r="12523">
          <cell r="A12523">
            <v>11019</v>
          </cell>
          <cell r="B12523">
            <v>45204</v>
          </cell>
          <cell r="F12523">
            <v>1134</v>
          </cell>
        </row>
        <row r="12524">
          <cell r="A12524">
            <v>11020</v>
          </cell>
          <cell r="B12524">
            <v>45204</v>
          </cell>
          <cell r="F12524">
            <v>1134</v>
          </cell>
        </row>
        <row r="12525">
          <cell r="A12525">
            <v>11021</v>
          </cell>
          <cell r="B12525">
            <v>45204</v>
          </cell>
          <cell r="F12525">
            <v>1134</v>
          </cell>
        </row>
        <row r="12526">
          <cell r="A12526">
            <v>11022</v>
          </cell>
          <cell r="B12526">
            <v>45204</v>
          </cell>
          <cell r="F12526">
            <v>1134</v>
          </cell>
        </row>
        <row r="12527">
          <cell r="A12527">
            <v>11023</v>
          </cell>
          <cell r="B12527">
            <v>45204</v>
          </cell>
          <cell r="F12527">
            <v>1134</v>
          </cell>
        </row>
        <row r="12528">
          <cell r="A12528">
            <v>11024</v>
          </cell>
          <cell r="B12528">
            <v>45204</v>
          </cell>
          <cell r="F12528">
            <v>1134</v>
          </cell>
        </row>
        <row r="12529">
          <cell r="A12529">
            <v>11025</v>
          </cell>
          <cell r="B12529">
            <v>45204</v>
          </cell>
          <cell r="F12529">
            <v>1134</v>
          </cell>
        </row>
        <row r="12530">
          <cell r="A12530">
            <v>11026</v>
          </cell>
          <cell r="B12530">
            <v>45204</v>
          </cell>
          <cell r="F12530">
            <v>1134</v>
          </cell>
        </row>
        <row r="12531">
          <cell r="A12531">
            <v>11027</v>
          </cell>
          <cell r="B12531">
            <v>45204</v>
          </cell>
          <cell r="F12531">
            <v>1134</v>
          </cell>
        </row>
        <row r="12532">
          <cell r="A12532">
            <v>11028</v>
          </cell>
          <cell r="B12532">
            <v>45204</v>
          </cell>
          <cell r="F12532">
            <v>1134</v>
          </cell>
        </row>
        <row r="12533">
          <cell r="A12533">
            <v>11029</v>
          </cell>
          <cell r="B12533">
            <v>45204</v>
          </cell>
          <cell r="F12533">
            <v>1134</v>
          </cell>
        </row>
        <row r="12534">
          <cell r="A12534">
            <v>11030</v>
          </cell>
          <cell r="B12534">
            <v>45204</v>
          </cell>
          <cell r="F12534">
            <v>1134</v>
          </cell>
        </row>
        <row r="12535">
          <cell r="A12535">
            <v>11031</v>
          </cell>
          <cell r="B12535">
            <v>45204</v>
          </cell>
          <cell r="F12535">
            <v>1134</v>
          </cell>
        </row>
        <row r="12536">
          <cell r="A12536">
            <v>11032</v>
          </cell>
          <cell r="B12536">
            <v>45204</v>
          </cell>
          <cell r="F12536">
            <v>1134</v>
          </cell>
        </row>
        <row r="12537">
          <cell r="A12537">
            <v>11033</v>
          </cell>
          <cell r="B12537">
            <v>45204</v>
          </cell>
          <cell r="F12537">
            <v>1134</v>
          </cell>
        </row>
        <row r="12538">
          <cell r="A12538">
            <v>11034</v>
          </cell>
          <cell r="B12538">
            <v>45204</v>
          </cell>
          <cell r="F12538">
            <v>1134</v>
          </cell>
        </row>
        <row r="12539">
          <cell r="A12539">
            <v>11035</v>
          </cell>
          <cell r="B12539">
            <v>45204</v>
          </cell>
          <cell r="F12539">
            <v>1134</v>
          </cell>
        </row>
        <row r="12540">
          <cell r="A12540">
            <v>11036</v>
          </cell>
          <cell r="B12540">
            <v>45204</v>
          </cell>
          <cell r="F12540">
            <v>1134</v>
          </cell>
        </row>
        <row r="12541">
          <cell r="A12541">
            <v>11037</v>
          </cell>
          <cell r="B12541">
            <v>45204</v>
          </cell>
          <cell r="F12541">
            <v>1134</v>
          </cell>
        </row>
        <row r="12542">
          <cell r="A12542">
            <v>11038</v>
          </cell>
          <cell r="B12542">
            <v>45204</v>
          </cell>
          <cell r="F12542">
            <v>1134</v>
          </cell>
        </row>
        <row r="12543">
          <cell r="A12543">
            <v>11039</v>
          </cell>
          <cell r="B12543">
            <v>45204</v>
          </cell>
          <cell r="F12543">
            <v>1134</v>
          </cell>
        </row>
        <row r="12544">
          <cell r="A12544">
            <v>11040</v>
          </cell>
          <cell r="B12544">
            <v>45204</v>
          </cell>
          <cell r="F12544">
            <v>1134</v>
          </cell>
        </row>
        <row r="12545">
          <cell r="A12545">
            <v>11041</v>
          </cell>
          <cell r="B12545">
            <v>45204</v>
          </cell>
          <cell r="F12545">
            <v>1134</v>
          </cell>
        </row>
        <row r="12546">
          <cell r="A12546">
            <v>11042</v>
          </cell>
          <cell r="B12546">
            <v>45204</v>
          </cell>
          <cell r="F12546">
            <v>1134</v>
          </cell>
        </row>
        <row r="12547">
          <cell r="A12547">
            <v>11043</v>
          </cell>
          <cell r="B12547">
            <v>45204</v>
          </cell>
          <cell r="F12547">
            <v>1134</v>
          </cell>
        </row>
        <row r="12548">
          <cell r="A12548">
            <v>11044</v>
          </cell>
          <cell r="B12548">
            <v>45204</v>
          </cell>
          <cell r="F12548">
            <v>1134</v>
          </cell>
        </row>
        <row r="12549">
          <cell r="A12549">
            <v>11045</v>
          </cell>
          <cell r="B12549">
            <v>45204</v>
          </cell>
          <cell r="F12549">
            <v>1134</v>
          </cell>
        </row>
        <row r="12550">
          <cell r="A12550">
            <v>11046</v>
          </cell>
          <cell r="B12550">
            <v>45204</v>
          </cell>
          <cell r="F12550">
            <v>1134</v>
          </cell>
        </row>
        <row r="12551">
          <cell r="A12551">
            <v>11047</v>
          </cell>
          <cell r="B12551">
            <v>45204</v>
          </cell>
          <cell r="F12551">
            <v>1134</v>
          </cell>
        </row>
        <row r="12552">
          <cell r="A12552">
            <v>11048</v>
          </cell>
          <cell r="B12552">
            <v>45204</v>
          </cell>
          <cell r="F12552">
            <v>1134</v>
          </cell>
        </row>
        <row r="12553">
          <cell r="A12553">
            <v>11049</v>
          </cell>
          <cell r="B12553">
            <v>45204</v>
          </cell>
          <cell r="F12553">
            <v>1134</v>
          </cell>
        </row>
        <row r="12554">
          <cell r="A12554">
            <v>11050</v>
          </cell>
          <cell r="B12554">
            <v>45204</v>
          </cell>
          <cell r="F12554">
            <v>1134</v>
          </cell>
        </row>
        <row r="12555">
          <cell r="A12555">
            <v>11051</v>
          </cell>
          <cell r="B12555">
            <v>45204</v>
          </cell>
          <cell r="F12555">
            <v>1134</v>
          </cell>
        </row>
        <row r="12556">
          <cell r="A12556">
            <v>11052</v>
          </cell>
          <cell r="B12556">
            <v>45204</v>
          </cell>
          <cell r="F12556">
            <v>1134</v>
          </cell>
        </row>
        <row r="12557">
          <cell r="A12557">
            <v>11053</v>
          </cell>
          <cell r="B12557">
            <v>45204</v>
          </cell>
          <cell r="F12557">
            <v>1134</v>
          </cell>
        </row>
        <row r="12558">
          <cell r="A12558">
            <v>11054</v>
          </cell>
          <cell r="B12558">
            <v>45204</v>
          </cell>
          <cell r="F12558">
            <v>1134</v>
          </cell>
        </row>
        <row r="12559">
          <cell r="A12559">
            <v>11055</v>
          </cell>
          <cell r="B12559">
            <v>45204</v>
          </cell>
          <cell r="F12559">
            <v>1134</v>
          </cell>
        </row>
        <row r="12560">
          <cell r="A12560">
            <v>11056</v>
          </cell>
          <cell r="B12560">
            <v>45204</v>
          </cell>
          <cell r="F12560">
            <v>1134</v>
          </cell>
        </row>
        <row r="12561">
          <cell r="A12561">
            <v>11057</v>
          </cell>
          <cell r="B12561">
            <v>45204</v>
          </cell>
          <cell r="F12561">
            <v>1134</v>
          </cell>
        </row>
        <row r="12562">
          <cell r="A12562">
            <v>11058</v>
          </cell>
          <cell r="B12562">
            <v>45204</v>
          </cell>
          <cell r="F12562">
            <v>1134</v>
          </cell>
        </row>
        <row r="12563">
          <cell r="A12563">
            <v>11059</v>
          </cell>
          <cell r="B12563">
            <v>45204</v>
          </cell>
          <cell r="F12563">
            <v>1134</v>
          </cell>
        </row>
        <row r="12564">
          <cell r="A12564">
            <v>11060</v>
          </cell>
          <cell r="B12564">
            <v>45204</v>
          </cell>
          <cell r="F12564">
            <v>1134</v>
          </cell>
        </row>
        <row r="12565">
          <cell r="A12565">
            <v>11061</v>
          </cell>
          <cell r="B12565">
            <v>45204</v>
          </cell>
          <cell r="F12565">
            <v>1134</v>
          </cell>
        </row>
        <row r="12566">
          <cell r="A12566">
            <v>11062</v>
          </cell>
          <cell r="B12566">
            <v>45204</v>
          </cell>
          <cell r="F12566">
            <v>1134</v>
          </cell>
        </row>
        <row r="12567">
          <cell r="A12567">
            <v>11063</v>
          </cell>
          <cell r="B12567">
            <v>45204</v>
          </cell>
          <cell r="F12567">
            <v>1134</v>
          </cell>
        </row>
        <row r="12568">
          <cell r="A12568">
            <v>11064</v>
          </cell>
          <cell r="B12568">
            <v>45204</v>
          </cell>
          <cell r="F12568">
            <v>1134</v>
          </cell>
        </row>
        <row r="12569">
          <cell r="A12569">
            <v>11065</v>
          </cell>
          <cell r="B12569">
            <v>45204</v>
          </cell>
          <cell r="F12569">
            <v>1134</v>
          </cell>
        </row>
        <row r="12570">
          <cell r="A12570">
            <v>11066</v>
          </cell>
          <cell r="B12570">
            <v>45204</v>
          </cell>
          <cell r="F12570">
            <v>1134</v>
          </cell>
        </row>
        <row r="12571">
          <cell r="A12571">
            <v>11067</v>
          </cell>
          <cell r="B12571">
            <v>45204</v>
          </cell>
          <cell r="F12571">
            <v>1134</v>
          </cell>
        </row>
        <row r="12572">
          <cell r="A12572">
            <v>11068</v>
          </cell>
          <cell r="B12572">
            <v>45204</v>
          </cell>
          <cell r="F12572">
            <v>1134</v>
          </cell>
        </row>
        <row r="12573">
          <cell r="A12573">
            <v>11069</v>
          </cell>
          <cell r="B12573">
            <v>45204</v>
          </cell>
          <cell r="F12573">
            <v>1134</v>
          </cell>
        </row>
        <row r="12574">
          <cell r="A12574">
            <v>11070</v>
          </cell>
          <cell r="B12574">
            <v>45204</v>
          </cell>
          <cell r="F12574">
            <v>1134</v>
          </cell>
        </row>
        <row r="12575">
          <cell r="A12575">
            <v>11071</v>
          </cell>
          <cell r="B12575">
            <v>45204</v>
          </cell>
          <cell r="F12575">
            <v>1134</v>
          </cell>
        </row>
        <row r="12576">
          <cell r="A12576">
            <v>11072</v>
          </cell>
          <cell r="B12576">
            <v>45204</v>
          </cell>
          <cell r="F12576">
            <v>1134</v>
          </cell>
        </row>
        <row r="12577">
          <cell r="A12577">
            <v>11073</v>
          </cell>
          <cell r="B12577">
            <v>45204</v>
          </cell>
          <cell r="F12577">
            <v>1134</v>
          </cell>
        </row>
        <row r="12578">
          <cell r="A12578">
            <v>11074</v>
          </cell>
          <cell r="B12578">
            <v>45204</v>
          </cell>
          <cell r="F12578">
            <v>1134</v>
          </cell>
        </row>
        <row r="12579">
          <cell r="A12579">
            <v>11075</v>
          </cell>
          <cell r="B12579">
            <v>45204</v>
          </cell>
          <cell r="F12579">
            <v>1134</v>
          </cell>
        </row>
        <row r="12580">
          <cell r="A12580">
            <v>11076</v>
          </cell>
          <cell r="B12580">
            <v>45204</v>
          </cell>
          <cell r="F12580">
            <v>1134</v>
          </cell>
        </row>
        <row r="12581">
          <cell r="A12581">
            <v>11077</v>
          </cell>
          <cell r="B12581">
            <v>45204</v>
          </cell>
          <cell r="F12581">
            <v>1134</v>
          </cell>
        </row>
        <row r="12582">
          <cell r="A12582">
            <v>11078</v>
          </cell>
          <cell r="B12582">
            <v>45204</v>
          </cell>
          <cell r="F12582">
            <v>1134</v>
          </cell>
        </row>
        <row r="12583">
          <cell r="A12583">
            <v>11079</v>
          </cell>
          <cell r="B12583">
            <v>45204</v>
          </cell>
          <cell r="F12583">
            <v>1134</v>
          </cell>
        </row>
        <row r="12584">
          <cell r="A12584">
            <v>11080</v>
          </cell>
          <cell r="B12584">
            <v>45204</v>
          </cell>
          <cell r="F12584">
            <v>1134</v>
          </cell>
        </row>
        <row r="12585">
          <cell r="A12585">
            <v>11081</v>
          </cell>
          <cell r="B12585">
            <v>45204</v>
          </cell>
          <cell r="F12585">
            <v>1134</v>
          </cell>
        </row>
        <row r="12586">
          <cell r="A12586">
            <v>11082</v>
          </cell>
          <cell r="B12586">
            <v>45204</v>
          </cell>
          <cell r="F12586">
            <v>1134</v>
          </cell>
        </row>
        <row r="12587">
          <cell r="A12587">
            <v>11083</v>
          </cell>
          <cell r="B12587">
            <v>45204</v>
          </cell>
          <cell r="F12587">
            <v>1134</v>
          </cell>
        </row>
        <row r="12588">
          <cell r="A12588">
            <v>11084</v>
          </cell>
          <cell r="B12588">
            <v>45204</v>
          </cell>
          <cell r="F12588">
            <v>1134</v>
          </cell>
        </row>
        <row r="12589">
          <cell r="A12589">
            <v>11085</v>
          </cell>
          <cell r="B12589">
            <v>45204</v>
          </cell>
          <cell r="F12589">
            <v>1134</v>
          </cell>
        </row>
        <row r="12590">
          <cell r="A12590">
            <v>11086</v>
          </cell>
          <cell r="B12590">
            <v>45204</v>
          </cell>
          <cell r="F12590">
            <v>1134</v>
          </cell>
        </row>
        <row r="12591">
          <cell r="A12591">
            <v>11087</v>
          </cell>
          <cell r="B12591">
            <v>45204</v>
          </cell>
          <cell r="F12591">
            <v>1134</v>
          </cell>
        </row>
        <row r="12592">
          <cell r="A12592">
            <v>11088</v>
          </cell>
          <cell r="B12592">
            <v>45204</v>
          </cell>
          <cell r="F12592">
            <v>1134</v>
          </cell>
        </row>
        <row r="12593">
          <cell r="A12593">
            <v>11089</v>
          </cell>
          <cell r="B12593">
            <v>45204</v>
          </cell>
          <cell r="F12593">
            <v>1134</v>
          </cell>
        </row>
        <row r="12594">
          <cell r="A12594">
            <v>11090</v>
          </cell>
          <cell r="B12594">
            <v>45204</v>
          </cell>
          <cell r="F12594">
            <v>1134</v>
          </cell>
        </row>
        <row r="12595">
          <cell r="A12595">
            <v>11091</v>
          </cell>
          <cell r="B12595">
            <v>45204</v>
          </cell>
          <cell r="F12595">
            <v>1134</v>
          </cell>
        </row>
        <row r="12596">
          <cell r="A12596">
            <v>11092</v>
          </cell>
          <cell r="B12596">
            <v>45204</v>
          </cell>
          <cell r="F12596">
            <v>1134</v>
          </cell>
        </row>
        <row r="12597">
          <cell r="A12597">
            <v>11093</v>
          </cell>
          <cell r="B12597">
            <v>45204</v>
          </cell>
          <cell r="F12597">
            <v>1134</v>
          </cell>
        </row>
        <row r="12598">
          <cell r="A12598">
            <v>11094</v>
          </cell>
          <cell r="B12598">
            <v>45204</v>
          </cell>
          <cell r="F12598">
            <v>1134</v>
          </cell>
        </row>
        <row r="12599">
          <cell r="A12599">
            <v>11095</v>
          </cell>
          <cell r="B12599">
            <v>45204</v>
          </cell>
          <cell r="F12599">
            <v>1134</v>
          </cell>
        </row>
        <row r="12600">
          <cell r="A12600">
            <v>11096</v>
          </cell>
          <cell r="B12600">
            <v>45204</v>
          </cell>
          <cell r="F12600">
            <v>1134</v>
          </cell>
        </row>
        <row r="12601">
          <cell r="A12601">
            <v>11097</v>
          </cell>
          <cell r="B12601">
            <v>45204</v>
          </cell>
          <cell r="F12601">
            <v>1134</v>
          </cell>
        </row>
        <row r="12602">
          <cell r="A12602">
            <v>11098</v>
          </cell>
          <cell r="B12602">
            <v>45204</v>
          </cell>
          <cell r="F12602">
            <v>1134</v>
          </cell>
        </row>
        <row r="12603">
          <cell r="A12603">
            <v>11099</v>
          </cell>
          <cell r="B12603">
            <v>45204</v>
          </cell>
          <cell r="F12603">
            <v>1134</v>
          </cell>
        </row>
        <row r="12604">
          <cell r="A12604">
            <v>11100</v>
          </cell>
          <cell r="B12604">
            <v>45204</v>
          </cell>
          <cell r="F12604">
            <v>1134</v>
          </cell>
        </row>
        <row r="12605">
          <cell r="A12605">
            <v>11101</v>
          </cell>
          <cell r="B12605">
            <v>45204</v>
          </cell>
          <cell r="F12605">
            <v>1134</v>
          </cell>
        </row>
        <row r="12606">
          <cell r="A12606">
            <v>11102</v>
          </cell>
          <cell r="B12606">
            <v>45204</v>
          </cell>
          <cell r="F12606">
            <v>1134</v>
          </cell>
        </row>
        <row r="12607">
          <cell r="A12607">
            <v>11103</v>
          </cell>
          <cell r="B12607">
            <v>45204</v>
          </cell>
          <cell r="F12607">
            <v>1134</v>
          </cell>
        </row>
        <row r="12608">
          <cell r="A12608">
            <v>11104</v>
          </cell>
          <cell r="B12608">
            <v>45204</v>
          </cell>
          <cell r="F12608">
            <v>1134</v>
          </cell>
        </row>
        <row r="12609">
          <cell r="A12609">
            <v>11105</v>
          </cell>
          <cell r="B12609">
            <v>45204</v>
          </cell>
          <cell r="F12609">
            <v>1134</v>
          </cell>
        </row>
        <row r="12610">
          <cell r="A12610">
            <v>11106</v>
          </cell>
          <cell r="B12610">
            <v>45204</v>
          </cell>
          <cell r="F12610">
            <v>1134</v>
          </cell>
        </row>
        <row r="12611">
          <cell r="A12611">
            <v>11107</v>
          </cell>
          <cell r="B12611">
            <v>45204</v>
          </cell>
          <cell r="F12611">
            <v>1134</v>
          </cell>
        </row>
        <row r="12612">
          <cell r="A12612">
            <v>11108</v>
          </cell>
          <cell r="B12612">
            <v>45204</v>
          </cell>
          <cell r="F12612">
            <v>1134</v>
          </cell>
        </row>
        <row r="12613">
          <cell r="A12613">
            <v>11109</v>
          </cell>
          <cell r="B12613">
            <v>45204</v>
          </cell>
          <cell r="F12613">
            <v>1134</v>
          </cell>
        </row>
        <row r="12614">
          <cell r="A12614">
            <v>11110</v>
          </cell>
          <cell r="B12614">
            <v>45204</v>
          </cell>
          <cell r="F12614">
            <v>1134</v>
          </cell>
        </row>
        <row r="12615">
          <cell r="A12615">
            <v>11111</v>
          </cell>
          <cell r="B12615">
            <v>45204</v>
          </cell>
          <cell r="F12615">
            <v>1134</v>
          </cell>
        </row>
        <row r="12616">
          <cell r="A12616">
            <v>11112</v>
          </cell>
          <cell r="B12616">
            <v>45204</v>
          </cell>
          <cell r="F12616">
            <v>1134</v>
          </cell>
        </row>
        <row r="12617">
          <cell r="A12617">
            <v>11113</v>
          </cell>
          <cell r="B12617">
            <v>45204</v>
          </cell>
          <cell r="F12617">
            <v>1134</v>
          </cell>
        </row>
        <row r="12618">
          <cell r="A12618">
            <v>11114</v>
          </cell>
          <cell r="B12618">
            <v>45204</v>
          </cell>
          <cell r="F12618">
            <v>1134</v>
          </cell>
        </row>
        <row r="12619">
          <cell r="A12619">
            <v>11115</v>
          </cell>
          <cell r="B12619">
            <v>45204</v>
          </cell>
          <cell r="F12619">
            <v>1134</v>
          </cell>
        </row>
        <row r="12620">
          <cell r="A12620">
            <v>11116</v>
          </cell>
          <cell r="B12620">
            <v>45204</v>
          </cell>
          <cell r="F12620">
            <v>1134</v>
          </cell>
        </row>
        <row r="12621">
          <cell r="A12621">
            <v>11117</v>
          </cell>
          <cell r="B12621">
            <v>45204</v>
          </cell>
          <cell r="F12621">
            <v>1134</v>
          </cell>
        </row>
        <row r="12622">
          <cell r="A12622">
            <v>11118</v>
          </cell>
          <cell r="B12622">
            <v>45204</v>
          </cell>
          <cell r="F12622">
            <v>1134</v>
          </cell>
        </row>
        <row r="12623">
          <cell r="A12623">
            <v>11119</v>
          </cell>
          <cell r="B12623">
            <v>45204</v>
          </cell>
          <cell r="F12623">
            <v>1134</v>
          </cell>
        </row>
        <row r="12624">
          <cell r="A12624">
            <v>11120</v>
          </cell>
          <cell r="B12624">
            <v>45204</v>
          </cell>
          <cell r="F12624">
            <v>1134</v>
          </cell>
        </row>
        <row r="12625">
          <cell r="A12625">
            <v>11121</v>
          </cell>
          <cell r="B12625">
            <v>45204</v>
          </cell>
          <cell r="F12625">
            <v>1134</v>
          </cell>
        </row>
        <row r="12626">
          <cell r="A12626">
            <v>11122</v>
          </cell>
          <cell r="B12626">
            <v>45204</v>
          </cell>
          <cell r="F12626">
            <v>1134</v>
          </cell>
        </row>
        <row r="12627">
          <cell r="A12627">
            <v>11123</v>
          </cell>
          <cell r="B12627">
            <v>45204</v>
          </cell>
          <cell r="F12627">
            <v>1134</v>
          </cell>
        </row>
        <row r="12628">
          <cell r="A12628">
            <v>11124</v>
          </cell>
          <cell r="B12628">
            <v>45204</v>
          </cell>
          <cell r="F12628">
            <v>1134</v>
          </cell>
        </row>
        <row r="12629">
          <cell r="A12629">
            <v>11125</v>
          </cell>
          <cell r="B12629">
            <v>45204</v>
          </cell>
          <cell r="F12629">
            <v>1134</v>
          </cell>
        </row>
        <row r="12630">
          <cell r="A12630">
            <v>11126</v>
          </cell>
          <cell r="B12630">
            <v>45204</v>
          </cell>
          <cell r="F12630">
            <v>1134</v>
          </cell>
        </row>
        <row r="12631">
          <cell r="A12631">
            <v>11127</v>
          </cell>
          <cell r="B12631">
            <v>45204</v>
          </cell>
          <cell r="F12631">
            <v>1134</v>
          </cell>
        </row>
        <row r="12632">
          <cell r="A12632">
            <v>11128</v>
          </cell>
          <cell r="B12632">
            <v>45204</v>
          </cell>
          <cell r="F12632">
            <v>1134</v>
          </cell>
        </row>
        <row r="12633">
          <cell r="A12633">
            <v>11129</v>
          </cell>
          <cell r="B12633">
            <v>45204</v>
          </cell>
          <cell r="F12633">
            <v>1134</v>
          </cell>
        </row>
        <row r="12634">
          <cell r="A12634">
            <v>11130</v>
          </cell>
          <cell r="B12634">
            <v>45204</v>
          </cell>
          <cell r="F12634">
            <v>1134</v>
          </cell>
        </row>
        <row r="12635">
          <cell r="A12635">
            <v>11131</v>
          </cell>
          <cell r="B12635">
            <v>45204</v>
          </cell>
          <cell r="F12635">
            <v>1134</v>
          </cell>
        </row>
        <row r="12636">
          <cell r="A12636">
            <v>11132</v>
          </cell>
          <cell r="B12636">
            <v>45204</v>
          </cell>
          <cell r="F12636">
            <v>1134</v>
          </cell>
        </row>
        <row r="12637">
          <cell r="A12637">
            <v>11133</v>
          </cell>
          <cell r="B12637">
            <v>45204</v>
          </cell>
          <cell r="F12637">
            <v>1134</v>
          </cell>
        </row>
        <row r="12638">
          <cell r="A12638">
            <v>11134</v>
          </cell>
          <cell r="B12638">
            <v>45204</v>
          </cell>
          <cell r="F12638">
            <v>1134</v>
          </cell>
        </row>
        <row r="12639">
          <cell r="A12639">
            <v>11135</v>
          </cell>
          <cell r="B12639">
            <v>45204</v>
          </cell>
          <cell r="F12639">
            <v>1134</v>
          </cell>
        </row>
        <row r="12640">
          <cell r="A12640">
            <v>11136</v>
          </cell>
          <cell r="B12640">
            <v>45204</v>
          </cell>
          <cell r="F12640">
            <v>1134</v>
          </cell>
        </row>
        <row r="12641">
          <cell r="A12641">
            <v>11137</v>
          </cell>
          <cell r="B12641">
            <v>45204</v>
          </cell>
          <cell r="F12641">
            <v>1134</v>
          </cell>
        </row>
        <row r="12642">
          <cell r="A12642">
            <v>11138</v>
          </cell>
          <cell r="B12642">
            <v>45204</v>
          </cell>
          <cell r="F12642">
            <v>1134</v>
          </cell>
        </row>
        <row r="12643">
          <cell r="A12643">
            <v>11139</v>
          </cell>
          <cell r="B12643">
            <v>45204</v>
          </cell>
          <cell r="F12643">
            <v>1134</v>
          </cell>
        </row>
        <row r="12644">
          <cell r="A12644">
            <v>11140</v>
          </cell>
          <cell r="B12644">
            <v>45204</v>
          </cell>
          <cell r="F12644">
            <v>1134</v>
          </cell>
        </row>
        <row r="12645">
          <cell r="A12645">
            <v>11141</v>
          </cell>
          <cell r="B12645">
            <v>45204</v>
          </cell>
          <cell r="F12645">
            <v>1134</v>
          </cell>
        </row>
        <row r="12646">
          <cell r="A12646">
            <v>11142</v>
          </cell>
          <cell r="B12646">
            <v>45204</v>
          </cell>
          <cell r="F12646">
            <v>1134</v>
          </cell>
        </row>
        <row r="12647">
          <cell r="A12647">
            <v>11143</v>
          </cell>
          <cell r="B12647">
            <v>45204</v>
          </cell>
          <cell r="F12647">
            <v>1134</v>
          </cell>
        </row>
        <row r="12648">
          <cell r="A12648">
            <v>11144</v>
          </cell>
          <cell r="B12648">
            <v>45204</v>
          </cell>
          <cell r="F12648">
            <v>1134</v>
          </cell>
        </row>
        <row r="12649">
          <cell r="A12649">
            <v>11145</v>
          </cell>
          <cell r="B12649">
            <v>45204</v>
          </cell>
          <cell r="F12649">
            <v>1134</v>
          </cell>
        </row>
        <row r="12650">
          <cell r="A12650">
            <v>11146</v>
          </cell>
          <cell r="B12650">
            <v>45204</v>
          </cell>
          <cell r="F12650">
            <v>1134</v>
          </cell>
        </row>
        <row r="12651">
          <cell r="A12651">
            <v>11147</v>
          </cell>
          <cell r="B12651">
            <v>45204</v>
          </cell>
          <cell r="F12651">
            <v>1134</v>
          </cell>
        </row>
        <row r="12652">
          <cell r="A12652">
            <v>11148</v>
          </cell>
          <cell r="B12652">
            <v>45204</v>
          </cell>
          <cell r="F12652">
            <v>1134</v>
          </cell>
        </row>
        <row r="12653">
          <cell r="A12653">
            <v>11149</v>
          </cell>
          <cell r="B12653">
            <v>45204</v>
          </cell>
          <cell r="F12653">
            <v>1134</v>
          </cell>
        </row>
        <row r="12654">
          <cell r="A12654">
            <v>11150</v>
          </cell>
          <cell r="B12654">
            <v>45204</v>
          </cell>
          <cell r="F12654">
            <v>1134</v>
          </cell>
        </row>
        <row r="12655">
          <cell r="A12655">
            <v>11151</v>
          </cell>
          <cell r="B12655">
            <v>45204</v>
          </cell>
          <cell r="F12655">
            <v>1134</v>
          </cell>
        </row>
        <row r="12656">
          <cell r="A12656">
            <v>11152</v>
          </cell>
          <cell r="B12656">
            <v>45204</v>
          </cell>
          <cell r="F12656">
            <v>1134</v>
          </cell>
        </row>
        <row r="12657">
          <cell r="A12657">
            <v>11153</v>
          </cell>
          <cell r="B12657">
            <v>45204</v>
          </cell>
          <cell r="F12657">
            <v>1134</v>
          </cell>
        </row>
        <row r="12658">
          <cell r="A12658">
            <v>11154</v>
          </cell>
          <cell r="B12658">
            <v>45204</v>
          </cell>
          <cell r="F12658">
            <v>1134</v>
          </cell>
        </row>
        <row r="12659">
          <cell r="A12659">
            <v>11155</v>
          </cell>
          <cell r="B12659">
            <v>45204</v>
          </cell>
          <cell r="F12659">
            <v>1134</v>
          </cell>
        </row>
        <row r="12660">
          <cell r="A12660">
            <v>11156</v>
          </cell>
          <cell r="B12660">
            <v>45204</v>
          </cell>
          <cell r="F12660">
            <v>1134</v>
          </cell>
        </row>
        <row r="12661">
          <cell r="A12661">
            <v>11157</v>
          </cell>
          <cell r="B12661">
            <v>45204</v>
          </cell>
          <cell r="F12661">
            <v>1134</v>
          </cell>
        </row>
        <row r="12662">
          <cell r="A12662">
            <v>11158</v>
          </cell>
          <cell r="B12662">
            <v>45204</v>
          </cell>
          <cell r="F12662">
            <v>1134</v>
          </cell>
        </row>
        <row r="12663">
          <cell r="A12663">
            <v>11159</v>
          </cell>
          <cell r="B12663">
            <v>45204</v>
          </cell>
          <cell r="F12663">
            <v>1134</v>
          </cell>
        </row>
        <row r="12664">
          <cell r="A12664">
            <v>11160</v>
          </cell>
          <cell r="B12664">
            <v>45204</v>
          </cell>
          <cell r="F12664">
            <v>1134</v>
          </cell>
        </row>
        <row r="12665">
          <cell r="A12665">
            <v>11161</v>
          </cell>
          <cell r="B12665">
            <v>45204</v>
          </cell>
          <cell r="F12665">
            <v>1134</v>
          </cell>
        </row>
        <row r="12666">
          <cell r="A12666">
            <v>11162</v>
          </cell>
          <cell r="B12666">
            <v>45204</v>
          </cell>
          <cell r="F12666">
            <v>1134</v>
          </cell>
        </row>
        <row r="12667">
          <cell r="A12667">
            <v>11163</v>
          </cell>
          <cell r="B12667">
            <v>45204</v>
          </cell>
          <cell r="F12667">
            <v>1134</v>
          </cell>
        </row>
        <row r="12668">
          <cell r="A12668">
            <v>11164</v>
          </cell>
          <cell r="B12668">
            <v>45204</v>
          </cell>
          <cell r="F12668">
            <v>1134</v>
          </cell>
        </row>
        <row r="12669">
          <cell r="A12669">
            <v>11165</v>
          </cell>
          <cell r="B12669">
            <v>45204</v>
          </cell>
          <cell r="F12669">
            <v>1134</v>
          </cell>
        </row>
        <row r="12670">
          <cell r="A12670">
            <v>11166</v>
          </cell>
          <cell r="B12670">
            <v>45204</v>
          </cell>
          <cell r="F12670">
            <v>1134</v>
          </cell>
        </row>
        <row r="12671">
          <cell r="A12671">
            <v>11167</v>
          </cell>
          <cell r="B12671">
            <v>45204</v>
          </cell>
          <cell r="F12671">
            <v>1134</v>
          </cell>
        </row>
        <row r="12672">
          <cell r="A12672">
            <v>11168</v>
          </cell>
          <cell r="B12672">
            <v>45204</v>
          </cell>
          <cell r="F12672">
            <v>1134</v>
          </cell>
        </row>
        <row r="12673">
          <cell r="A12673">
            <v>11169</v>
          </cell>
          <cell r="B12673">
            <v>45204</v>
          </cell>
          <cell r="F12673">
            <v>1134</v>
          </cell>
        </row>
        <row r="12674">
          <cell r="A12674">
            <v>11170</v>
          </cell>
          <cell r="B12674">
            <v>45204</v>
          </cell>
          <cell r="F12674">
            <v>1134</v>
          </cell>
        </row>
        <row r="12675">
          <cell r="A12675">
            <v>11171</v>
          </cell>
          <cell r="B12675">
            <v>45204</v>
          </cell>
          <cell r="F12675">
            <v>1134</v>
          </cell>
        </row>
        <row r="12676">
          <cell r="A12676">
            <v>11172</v>
          </cell>
          <cell r="B12676">
            <v>45204</v>
          </cell>
          <cell r="F12676">
            <v>1134</v>
          </cell>
        </row>
        <row r="12677">
          <cell r="A12677">
            <v>11173</v>
          </cell>
          <cell r="B12677">
            <v>45204</v>
          </cell>
          <cell r="F12677">
            <v>1134</v>
          </cell>
        </row>
        <row r="12678">
          <cell r="A12678">
            <v>11174</v>
          </cell>
          <cell r="B12678">
            <v>45204</v>
          </cell>
          <cell r="F12678">
            <v>1134</v>
          </cell>
        </row>
        <row r="12679">
          <cell r="A12679">
            <v>11175</v>
          </cell>
          <cell r="B12679">
            <v>45204</v>
          </cell>
          <cell r="F12679">
            <v>1134</v>
          </cell>
        </row>
        <row r="12680">
          <cell r="A12680">
            <v>11176</v>
          </cell>
          <cell r="B12680">
            <v>45204</v>
          </cell>
          <cell r="F12680">
            <v>1134</v>
          </cell>
        </row>
        <row r="12681">
          <cell r="A12681">
            <v>11177</v>
          </cell>
          <cell r="B12681">
            <v>45204</v>
          </cell>
          <cell r="F12681">
            <v>1134</v>
          </cell>
        </row>
        <row r="12682">
          <cell r="A12682">
            <v>11178</v>
          </cell>
          <cell r="B12682">
            <v>45204</v>
          </cell>
          <cell r="F12682">
            <v>1134</v>
          </cell>
        </row>
        <row r="12683">
          <cell r="A12683">
            <v>11179</v>
          </cell>
          <cell r="B12683">
            <v>45204</v>
          </cell>
          <cell r="F12683">
            <v>1134</v>
          </cell>
        </row>
        <row r="12684">
          <cell r="A12684">
            <v>11180</v>
          </cell>
          <cell r="B12684">
            <v>45204</v>
          </cell>
          <cell r="F12684">
            <v>1134</v>
          </cell>
        </row>
        <row r="12685">
          <cell r="A12685">
            <v>11181</v>
          </cell>
          <cell r="B12685">
            <v>45204</v>
          </cell>
          <cell r="F12685">
            <v>1134</v>
          </cell>
        </row>
        <row r="12686">
          <cell r="A12686">
            <v>11182</v>
          </cell>
          <cell r="B12686">
            <v>45204</v>
          </cell>
          <cell r="F12686">
            <v>1134</v>
          </cell>
        </row>
        <row r="12687">
          <cell r="A12687">
            <v>11183</v>
          </cell>
          <cell r="B12687">
            <v>45204</v>
          </cell>
          <cell r="F12687">
            <v>1134</v>
          </cell>
        </row>
        <row r="12688">
          <cell r="A12688">
            <v>11184</v>
          </cell>
          <cell r="B12688">
            <v>45204</v>
          </cell>
          <cell r="F12688">
            <v>1134</v>
          </cell>
        </row>
        <row r="12689">
          <cell r="A12689">
            <v>11185</v>
          </cell>
          <cell r="B12689">
            <v>45204</v>
          </cell>
          <cell r="F12689">
            <v>1134</v>
          </cell>
        </row>
        <row r="12690">
          <cell r="A12690">
            <v>11186</v>
          </cell>
          <cell r="B12690">
            <v>45204</v>
          </cell>
          <cell r="F12690">
            <v>1134</v>
          </cell>
        </row>
        <row r="12691">
          <cell r="A12691">
            <v>11187</v>
          </cell>
          <cell r="B12691">
            <v>45204</v>
          </cell>
          <cell r="F12691">
            <v>1134</v>
          </cell>
        </row>
        <row r="12692">
          <cell r="A12692">
            <v>11188</v>
          </cell>
          <cell r="B12692">
            <v>45204</v>
          </cell>
          <cell r="F12692">
            <v>1134</v>
          </cell>
        </row>
        <row r="12693">
          <cell r="A12693">
            <v>11189</v>
          </cell>
          <cell r="B12693">
            <v>45204</v>
          </cell>
          <cell r="F12693">
            <v>1134</v>
          </cell>
        </row>
        <row r="12694">
          <cell r="A12694">
            <v>11190</v>
          </cell>
          <cell r="B12694">
            <v>45204</v>
          </cell>
          <cell r="F12694">
            <v>1134</v>
          </cell>
        </row>
        <row r="12695">
          <cell r="A12695">
            <v>11191</v>
          </cell>
          <cell r="B12695">
            <v>45204</v>
          </cell>
          <cell r="F12695">
            <v>1134</v>
          </cell>
        </row>
        <row r="12696">
          <cell r="A12696">
            <v>11192</v>
          </cell>
          <cell r="B12696">
            <v>45204</v>
          </cell>
          <cell r="F12696">
            <v>1134</v>
          </cell>
        </row>
        <row r="12697">
          <cell r="A12697">
            <v>11193</v>
          </cell>
          <cell r="B12697">
            <v>45204</v>
          </cell>
          <cell r="F12697">
            <v>1134</v>
          </cell>
        </row>
        <row r="12698">
          <cell r="A12698">
            <v>11194</v>
          </cell>
          <cell r="B12698">
            <v>45204</v>
          </cell>
          <cell r="F12698">
            <v>1134</v>
          </cell>
        </row>
        <row r="12699">
          <cell r="A12699">
            <v>11195</v>
          </cell>
          <cell r="B12699">
            <v>45204</v>
          </cell>
          <cell r="F12699">
            <v>1134</v>
          </cell>
        </row>
        <row r="12700">
          <cell r="A12700">
            <v>11196</v>
          </cell>
          <cell r="B12700">
            <v>45204</v>
          </cell>
          <cell r="F12700">
            <v>1134</v>
          </cell>
        </row>
        <row r="12701">
          <cell r="A12701">
            <v>11197</v>
          </cell>
          <cell r="B12701">
            <v>45204</v>
          </cell>
          <cell r="F12701">
            <v>1134</v>
          </cell>
        </row>
        <row r="12702">
          <cell r="A12702">
            <v>11198</v>
          </cell>
          <cell r="B12702">
            <v>45204</v>
          </cell>
          <cell r="F12702">
            <v>1134</v>
          </cell>
        </row>
        <row r="12703">
          <cell r="A12703">
            <v>11199</v>
          </cell>
          <cell r="B12703">
            <v>45204</v>
          </cell>
          <cell r="F12703">
            <v>1134</v>
          </cell>
        </row>
        <row r="12704">
          <cell r="A12704">
            <v>11200</v>
          </cell>
          <cell r="B12704">
            <v>45204</v>
          </cell>
          <cell r="F12704">
            <v>1134</v>
          </cell>
        </row>
        <row r="12705">
          <cell r="A12705">
            <v>11201</v>
          </cell>
          <cell r="B12705">
            <v>45204</v>
          </cell>
          <cell r="F12705">
            <v>1134</v>
          </cell>
        </row>
        <row r="12706">
          <cell r="A12706">
            <v>11202</v>
          </cell>
          <cell r="B12706">
            <v>45204</v>
          </cell>
          <cell r="F12706">
            <v>1134</v>
          </cell>
        </row>
        <row r="12707">
          <cell r="A12707">
            <v>11203</v>
          </cell>
          <cell r="B12707">
            <v>45204</v>
          </cell>
          <cell r="F12707">
            <v>1134</v>
          </cell>
        </row>
        <row r="12708">
          <cell r="A12708">
            <v>11204</v>
          </cell>
          <cell r="B12708">
            <v>45204</v>
          </cell>
          <cell r="F12708">
            <v>1134</v>
          </cell>
        </row>
        <row r="12709">
          <cell r="A12709">
            <v>11205</v>
          </cell>
          <cell r="B12709">
            <v>45204</v>
          </cell>
          <cell r="F12709">
            <v>1134</v>
          </cell>
        </row>
        <row r="12710">
          <cell r="A12710">
            <v>11206</v>
          </cell>
          <cell r="B12710">
            <v>45204</v>
          </cell>
          <cell r="F12710">
            <v>1134</v>
          </cell>
        </row>
        <row r="12711">
          <cell r="A12711">
            <v>11207</v>
          </cell>
          <cell r="B12711">
            <v>45204</v>
          </cell>
          <cell r="F12711">
            <v>1134</v>
          </cell>
        </row>
        <row r="12712">
          <cell r="A12712">
            <v>11208</v>
          </cell>
          <cell r="B12712">
            <v>45204</v>
          </cell>
          <cell r="F12712">
            <v>1134</v>
          </cell>
        </row>
        <row r="12713">
          <cell r="A12713">
            <v>11209</v>
          </cell>
          <cell r="B12713">
            <v>45204</v>
          </cell>
          <cell r="F12713">
            <v>1134</v>
          </cell>
        </row>
        <row r="12714">
          <cell r="A12714">
            <v>11210</v>
          </cell>
          <cell r="B12714">
            <v>45204</v>
          </cell>
          <cell r="F12714">
            <v>1134</v>
          </cell>
        </row>
        <row r="12715">
          <cell r="A12715">
            <v>11211</v>
          </cell>
          <cell r="B12715">
            <v>45204</v>
          </cell>
          <cell r="F12715">
            <v>1134</v>
          </cell>
        </row>
        <row r="12716">
          <cell r="A12716">
            <v>11212</v>
          </cell>
          <cell r="B12716">
            <v>45204</v>
          </cell>
          <cell r="F12716">
            <v>1134</v>
          </cell>
        </row>
        <row r="12717">
          <cell r="A12717">
            <v>11213</v>
          </cell>
          <cell r="B12717">
            <v>45204</v>
          </cell>
          <cell r="F12717">
            <v>1134</v>
          </cell>
        </row>
        <row r="12718">
          <cell r="A12718">
            <v>11214</v>
          </cell>
          <cell r="B12718">
            <v>45204</v>
          </cell>
          <cell r="F12718">
            <v>1134</v>
          </cell>
        </row>
        <row r="12719">
          <cell r="A12719">
            <v>11215</v>
          </cell>
          <cell r="B12719">
            <v>45204</v>
          </cell>
          <cell r="F12719">
            <v>1134</v>
          </cell>
        </row>
        <row r="12720">
          <cell r="A12720">
            <v>11216</v>
          </cell>
          <cell r="B12720">
            <v>45204</v>
          </cell>
          <cell r="F12720">
            <v>1134</v>
          </cell>
        </row>
        <row r="12721">
          <cell r="A12721">
            <v>11217</v>
          </cell>
          <cell r="B12721">
            <v>45204</v>
          </cell>
          <cell r="F12721">
            <v>1134</v>
          </cell>
        </row>
        <row r="12722">
          <cell r="A12722">
            <v>11218</v>
          </cell>
          <cell r="B12722">
            <v>45204</v>
          </cell>
          <cell r="F12722">
            <v>1134</v>
          </cell>
        </row>
        <row r="12723">
          <cell r="A12723">
            <v>11219</v>
          </cell>
          <cell r="B12723">
            <v>45204</v>
          </cell>
          <cell r="F12723">
            <v>1134</v>
          </cell>
        </row>
        <row r="12724">
          <cell r="A12724">
            <v>11220</v>
          </cell>
          <cell r="B12724">
            <v>45204</v>
          </cell>
          <cell r="F12724">
            <v>1134</v>
          </cell>
        </row>
        <row r="12725">
          <cell r="A12725">
            <v>11221</v>
          </cell>
          <cell r="B12725">
            <v>45204</v>
          </cell>
          <cell r="F12725">
            <v>1134</v>
          </cell>
        </row>
        <row r="12726">
          <cell r="A12726">
            <v>11222</v>
          </cell>
          <cell r="B12726">
            <v>45204</v>
          </cell>
          <cell r="F12726">
            <v>1134</v>
          </cell>
        </row>
        <row r="12727">
          <cell r="A12727">
            <v>11223</v>
          </cell>
          <cell r="B12727">
            <v>45204</v>
          </cell>
          <cell r="F12727">
            <v>1134</v>
          </cell>
        </row>
        <row r="12728">
          <cell r="A12728">
            <v>2622</v>
          </cell>
          <cell r="B12728">
            <v>45029</v>
          </cell>
          <cell r="F12728">
            <v>490</v>
          </cell>
        </row>
        <row r="12729">
          <cell r="A12729">
            <v>2623</v>
          </cell>
          <cell r="B12729">
            <v>45029</v>
          </cell>
          <cell r="F12729">
            <v>490</v>
          </cell>
        </row>
        <row r="12730">
          <cell r="A12730">
            <v>2624</v>
          </cell>
          <cell r="B12730">
            <v>45029</v>
          </cell>
          <cell r="F12730">
            <v>490</v>
          </cell>
        </row>
        <row r="12731">
          <cell r="A12731">
            <v>2625</v>
          </cell>
          <cell r="B12731">
            <v>45029</v>
          </cell>
          <cell r="F12731">
            <v>490</v>
          </cell>
        </row>
        <row r="12732">
          <cell r="A12732">
            <v>2626</v>
          </cell>
          <cell r="B12732">
            <v>45029</v>
          </cell>
          <cell r="F12732">
            <v>490</v>
          </cell>
        </row>
        <row r="12733">
          <cell r="A12733">
            <v>2627</v>
          </cell>
          <cell r="B12733">
            <v>45029</v>
          </cell>
          <cell r="F12733">
            <v>490</v>
          </cell>
        </row>
        <row r="12734">
          <cell r="A12734">
            <v>2628</v>
          </cell>
          <cell r="B12734">
            <v>45029</v>
          </cell>
          <cell r="F12734">
            <v>490</v>
          </cell>
        </row>
        <row r="12735">
          <cell r="A12735">
            <v>2629</v>
          </cell>
          <cell r="B12735">
            <v>45029</v>
          </cell>
          <cell r="F12735">
            <v>490</v>
          </cell>
        </row>
        <row r="12736">
          <cell r="A12736">
            <v>2630</v>
          </cell>
          <cell r="B12736">
            <v>45029</v>
          </cell>
          <cell r="F12736">
            <v>490</v>
          </cell>
        </row>
        <row r="12737">
          <cell r="A12737">
            <v>2631</v>
          </cell>
          <cell r="B12737">
            <v>45029</v>
          </cell>
          <cell r="F12737">
            <v>490</v>
          </cell>
        </row>
        <row r="12738">
          <cell r="A12738">
            <v>2632</v>
          </cell>
          <cell r="B12738">
            <v>45029</v>
          </cell>
          <cell r="F12738">
            <v>490</v>
          </cell>
        </row>
        <row r="12739">
          <cell r="A12739">
            <v>2633</v>
          </cell>
          <cell r="B12739">
            <v>45029</v>
          </cell>
          <cell r="F12739">
            <v>490</v>
          </cell>
        </row>
        <row r="12740">
          <cell r="A12740">
            <v>2634</v>
          </cell>
          <cell r="B12740">
            <v>45029</v>
          </cell>
          <cell r="F12740">
            <v>490</v>
          </cell>
        </row>
        <row r="12741">
          <cell r="A12741">
            <v>2635</v>
          </cell>
          <cell r="B12741">
            <v>45029</v>
          </cell>
          <cell r="F12741">
            <v>490</v>
          </cell>
        </row>
        <row r="12742">
          <cell r="A12742">
            <v>6249</v>
          </cell>
          <cell r="B12742">
            <v>45090</v>
          </cell>
          <cell r="F12742">
            <v>750</v>
          </cell>
        </row>
        <row r="12743">
          <cell r="A12743">
            <v>10739</v>
          </cell>
          <cell r="B12743">
            <v>45189.718206018515</v>
          </cell>
          <cell r="F12743">
            <v>1047</v>
          </cell>
        </row>
        <row r="12744">
          <cell r="A12744">
            <v>2085</v>
          </cell>
          <cell r="B12744">
            <v>45001.594178240739</v>
          </cell>
          <cell r="F12744">
            <v>447</v>
          </cell>
        </row>
        <row r="12745">
          <cell r="A12745">
            <v>2264</v>
          </cell>
          <cell r="B12745">
            <v>45029</v>
          </cell>
          <cell r="F12745">
            <v>495</v>
          </cell>
        </row>
        <row r="12746">
          <cell r="A12746">
            <v>2265</v>
          </cell>
          <cell r="B12746">
            <v>45029</v>
          </cell>
          <cell r="F12746">
            <v>495</v>
          </cell>
        </row>
        <row r="12747">
          <cell r="A12747">
            <v>2266</v>
          </cell>
          <cell r="B12747">
            <v>45029</v>
          </cell>
          <cell r="F12747">
            <v>495</v>
          </cell>
        </row>
        <row r="12748">
          <cell r="A12748">
            <v>2267</v>
          </cell>
          <cell r="B12748">
            <v>45029</v>
          </cell>
          <cell r="F12748">
            <v>495</v>
          </cell>
        </row>
        <row r="12749">
          <cell r="A12749">
            <v>2268</v>
          </cell>
          <cell r="B12749">
            <v>45029</v>
          </cell>
          <cell r="F12749">
            <v>495</v>
          </cell>
        </row>
        <row r="12750">
          <cell r="A12750">
            <v>2269</v>
          </cell>
          <cell r="B12750">
            <v>45029</v>
          </cell>
          <cell r="F12750">
            <v>495</v>
          </cell>
        </row>
        <row r="12751">
          <cell r="A12751">
            <v>2270</v>
          </cell>
          <cell r="B12751">
            <v>45029</v>
          </cell>
          <cell r="F12751">
            <v>495</v>
          </cell>
        </row>
        <row r="12752">
          <cell r="A12752">
            <v>2271</v>
          </cell>
          <cell r="B12752">
            <v>45029</v>
          </cell>
          <cell r="F12752">
            <v>495</v>
          </cell>
        </row>
        <row r="12753">
          <cell r="A12753">
            <v>2272</v>
          </cell>
          <cell r="B12753">
            <v>45029</v>
          </cell>
          <cell r="F12753">
            <v>495</v>
          </cell>
        </row>
        <row r="12754">
          <cell r="A12754">
            <v>2273</v>
          </cell>
          <cell r="B12754">
            <v>45029</v>
          </cell>
          <cell r="F12754">
            <v>495</v>
          </cell>
        </row>
        <row r="12755">
          <cell r="A12755">
            <v>2274</v>
          </cell>
          <cell r="B12755">
            <v>45029</v>
          </cell>
          <cell r="F12755">
            <v>495</v>
          </cell>
        </row>
        <row r="12756">
          <cell r="A12756">
            <v>2275</v>
          </cell>
          <cell r="B12756">
            <v>45029</v>
          </cell>
          <cell r="F12756">
            <v>495</v>
          </cell>
        </row>
        <row r="12757">
          <cell r="A12757">
            <v>2276</v>
          </cell>
          <cell r="B12757">
            <v>45029</v>
          </cell>
          <cell r="F12757">
            <v>495</v>
          </cell>
        </row>
        <row r="12758">
          <cell r="A12758">
            <v>2277</v>
          </cell>
          <cell r="B12758">
            <v>45029</v>
          </cell>
          <cell r="F12758">
            <v>495</v>
          </cell>
        </row>
        <row r="12759">
          <cell r="A12759">
            <v>2278</v>
          </cell>
          <cell r="B12759">
            <v>45029</v>
          </cell>
          <cell r="F12759">
            <v>495</v>
          </cell>
        </row>
        <row r="12760">
          <cell r="A12760">
            <v>2279</v>
          </cell>
          <cell r="B12760">
            <v>45029</v>
          </cell>
          <cell r="F12760">
            <v>495</v>
          </cell>
        </row>
        <row r="12761">
          <cell r="A12761">
            <v>2280</v>
          </cell>
          <cell r="B12761">
            <v>45029</v>
          </cell>
          <cell r="F12761">
            <v>495</v>
          </cell>
        </row>
        <row r="12762">
          <cell r="A12762">
            <v>2281</v>
          </cell>
          <cell r="B12762">
            <v>45029</v>
          </cell>
          <cell r="F12762">
            <v>495</v>
          </cell>
        </row>
        <row r="12763">
          <cell r="A12763">
            <v>2282</v>
          </cell>
          <cell r="B12763">
            <v>45029</v>
          </cell>
          <cell r="F12763">
            <v>495</v>
          </cell>
        </row>
        <row r="12764">
          <cell r="A12764">
            <v>2283</v>
          </cell>
          <cell r="B12764">
            <v>45029</v>
          </cell>
          <cell r="F12764">
            <v>495</v>
          </cell>
        </row>
        <row r="12765">
          <cell r="A12765">
            <v>2284</v>
          </cell>
          <cell r="B12765">
            <v>45029</v>
          </cell>
          <cell r="F12765">
            <v>495</v>
          </cell>
        </row>
        <row r="12766">
          <cell r="A12766">
            <v>2285</v>
          </cell>
          <cell r="B12766">
            <v>45029</v>
          </cell>
          <cell r="F12766">
            <v>495</v>
          </cell>
        </row>
        <row r="12767">
          <cell r="A12767">
            <v>2286</v>
          </cell>
          <cell r="B12767">
            <v>45029</v>
          </cell>
          <cell r="F12767">
            <v>495</v>
          </cell>
        </row>
        <row r="12768">
          <cell r="A12768">
            <v>2287</v>
          </cell>
          <cell r="B12768">
            <v>45029</v>
          </cell>
          <cell r="F12768">
            <v>495</v>
          </cell>
        </row>
        <row r="12769">
          <cell r="A12769">
            <v>2288</v>
          </cell>
          <cell r="B12769">
            <v>45029</v>
          </cell>
          <cell r="F12769">
            <v>495</v>
          </cell>
        </row>
        <row r="12770">
          <cell r="A12770">
            <v>2289</v>
          </cell>
          <cell r="B12770">
            <v>45029</v>
          </cell>
          <cell r="F12770">
            <v>495</v>
          </cell>
        </row>
        <row r="12771">
          <cell r="A12771">
            <v>2290</v>
          </cell>
          <cell r="B12771">
            <v>45029</v>
          </cell>
          <cell r="F12771">
            <v>495</v>
          </cell>
        </row>
        <row r="12772">
          <cell r="A12772">
            <v>2291</v>
          </cell>
          <cell r="B12772">
            <v>45029</v>
          </cell>
          <cell r="F12772">
            <v>495</v>
          </cell>
        </row>
        <row r="12773">
          <cell r="A12773">
            <v>2292</v>
          </cell>
          <cell r="B12773">
            <v>45029</v>
          </cell>
          <cell r="F12773">
            <v>495</v>
          </cell>
        </row>
        <row r="12774">
          <cell r="A12774">
            <v>2293</v>
          </cell>
          <cell r="B12774">
            <v>45029</v>
          </cell>
          <cell r="F12774">
            <v>495</v>
          </cell>
        </row>
        <row r="12775">
          <cell r="A12775">
            <v>2294</v>
          </cell>
          <cell r="B12775">
            <v>45029</v>
          </cell>
          <cell r="F12775">
            <v>495</v>
          </cell>
        </row>
        <row r="12776">
          <cell r="A12776">
            <v>2295</v>
          </cell>
          <cell r="B12776">
            <v>45029</v>
          </cell>
          <cell r="F12776">
            <v>495</v>
          </cell>
        </row>
        <row r="12777">
          <cell r="A12777">
            <v>2296</v>
          </cell>
          <cell r="B12777">
            <v>45029</v>
          </cell>
          <cell r="F12777">
            <v>495</v>
          </cell>
        </row>
        <row r="12778">
          <cell r="A12778">
            <v>2297</v>
          </cell>
          <cell r="B12778">
            <v>45029</v>
          </cell>
          <cell r="F12778">
            <v>495</v>
          </cell>
        </row>
        <row r="12779">
          <cell r="A12779">
            <v>2298</v>
          </cell>
          <cell r="B12779">
            <v>45029</v>
          </cell>
          <cell r="F12779">
            <v>495</v>
          </cell>
        </row>
        <row r="12780">
          <cell r="A12780">
            <v>2299</v>
          </cell>
          <cell r="B12780">
            <v>45029</v>
          </cell>
          <cell r="F12780">
            <v>495</v>
          </cell>
        </row>
        <row r="12781">
          <cell r="A12781">
            <v>2300</v>
          </cell>
          <cell r="B12781">
            <v>45029</v>
          </cell>
          <cell r="F12781">
            <v>495</v>
          </cell>
        </row>
        <row r="12782">
          <cell r="A12782">
            <v>2301</v>
          </cell>
          <cell r="B12782">
            <v>45029</v>
          </cell>
          <cell r="F12782">
            <v>495</v>
          </cell>
        </row>
        <row r="12783">
          <cell r="A12783">
            <v>2302</v>
          </cell>
          <cell r="B12783">
            <v>45029</v>
          </cell>
          <cell r="F12783">
            <v>495</v>
          </cell>
        </row>
        <row r="12784">
          <cell r="A12784">
            <v>2303</v>
          </cell>
          <cell r="B12784">
            <v>45029</v>
          </cell>
          <cell r="F12784">
            <v>495</v>
          </cell>
        </row>
        <row r="12785">
          <cell r="A12785">
            <v>2304</v>
          </cell>
          <cell r="B12785">
            <v>45029</v>
          </cell>
          <cell r="F12785">
            <v>495</v>
          </cell>
        </row>
        <row r="12786">
          <cell r="A12786">
            <v>2305</v>
          </cell>
          <cell r="B12786">
            <v>45029</v>
          </cell>
          <cell r="F12786">
            <v>495</v>
          </cell>
        </row>
        <row r="12787">
          <cell r="A12787">
            <v>2306</v>
          </cell>
          <cell r="B12787">
            <v>45029</v>
          </cell>
          <cell r="F12787">
            <v>495</v>
          </cell>
        </row>
        <row r="12788">
          <cell r="A12788">
            <v>2307</v>
          </cell>
          <cell r="B12788">
            <v>45029</v>
          </cell>
          <cell r="F12788">
            <v>495</v>
          </cell>
        </row>
        <row r="12789">
          <cell r="A12789">
            <v>2308</v>
          </cell>
          <cell r="B12789">
            <v>45029</v>
          </cell>
          <cell r="F12789">
            <v>495</v>
          </cell>
        </row>
        <row r="12790">
          <cell r="A12790">
            <v>2309</v>
          </cell>
          <cell r="B12790">
            <v>45029</v>
          </cell>
          <cell r="F12790">
            <v>495</v>
          </cell>
        </row>
        <row r="12791">
          <cell r="A12791">
            <v>2310</v>
          </cell>
          <cell r="B12791">
            <v>45029</v>
          </cell>
          <cell r="F12791">
            <v>495</v>
          </cell>
        </row>
        <row r="12792">
          <cell r="A12792">
            <v>2311</v>
          </cell>
          <cell r="B12792">
            <v>45029</v>
          </cell>
          <cell r="F12792">
            <v>495</v>
          </cell>
        </row>
        <row r="12793">
          <cell r="A12793">
            <v>2312</v>
          </cell>
          <cell r="B12793">
            <v>45029</v>
          </cell>
          <cell r="F12793">
            <v>495</v>
          </cell>
        </row>
        <row r="12794">
          <cell r="A12794">
            <v>2313</v>
          </cell>
          <cell r="B12794">
            <v>45029</v>
          </cell>
          <cell r="F12794">
            <v>495</v>
          </cell>
        </row>
        <row r="12795">
          <cell r="A12795">
            <v>2314</v>
          </cell>
          <cell r="B12795">
            <v>45029</v>
          </cell>
          <cell r="F12795">
            <v>495</v>
          </cell>
        </row>
        <row r="12796">
          <cell r="A12796">
            <v>2315</v>
          </cell>
          <cell r="B12796">
            <v>45029</v>
          </cell>
          <cell r="F12796">
            <v>495</v>
          </cell>
        </row>
        <row r="12797">
          <cell r="A12797">
            <v>2316</v>
          </cell>
          <cell r="B12797">
            <v>45029</v>
          </cell>
          <cell r="F12797">
            <v>495</v>
          </cell>
        </row>
        <row r="12798">
          <cell r="A12798">
            <v>2317</v>
          </cell>
          <cell r="B12798">
            <v>45029</v>
          </cell>
          <cell r="F12798">
            <v>495</v>
          </cell>
        </row>
        <row r="12799">
          <cell r="A12799">
            <v>2318</v>
          </cell>
          <cell r="B12799">
            <v>45029</v>
          </cell>
          <cell r="F12799">
            <v>495</v>
          </cell>
        </row>
        <row r="12800">
          <cell r="A12800">
            <v>2319</v>
          </cell>
          <cell r="B12800">
            <v>45029</v>
          </cell>
          <cell r="F12800">
            <v>495</v>
          </cell>
        </row>
        <row r="12801">
          <cell r="A12801">
            <v>2320</v>
          </cell>
          <cell r="B12801">
            <v>45029</v>
          </cell>
          <cell r="F12801">
            <v>495</v>
          </cell>
        </row>
        <row r="12802">
          <cell r="A12802">
            <v>2321</v>
          </cell>
          <cell r="B12802">
            <v>45029</v>
          </cell>
          <cell r="F12802">
            <v>495</v>
          </cell>
        </row>
        <row r="12803">
          <cell r="A12803">
            <v>2322</v>
          </cell>
          <cell r="B12803">
            <v>45029</v>
          </cell>
          <cell r="F12803">
            <v>495</v>
          </cell>
        </row>
        <row r="12804">
          <cell r="A12804">
            <v>2323</v>
          </cell>
          <cell r="B12804">
            <v>45029</v>
          </cell>
          <cell r="F12804">
            <v>495</v>
          </cell>
        </row>
        <row r="12805">
          <cell r="A12805">
            <v>2324</v>
          </cell>
          <cell r="B12805">
            <v>45029</v>
          </cell>
          <cell r="F12805">
            <v>495</v>
          </cell>
        </row>
        <row r="12806">
          <cell r="A12806">
            <v>2325</v>
          </cell>
          <cell r="B12806">
            <v>45029</v>
          </cell>
          <cell r="F12806">
            <v>495</v>
          </cell>
        </row>
        <row r="12807">
          <cell r="A12807">
            <v>2326</v>
          </cell>
          <cell r="B12807">
            <v>45029</v>
          </cell>
          <cell r="F12807">
            <v>495</v>
          </cell>
        </row>
        <row r="12808">
          <cell r="A12808">
            <v>2327</v>
          </cell>
          <cell r="B12808">
            <v>45029</v>
          </cell>
          <cell r="F12808">
            <v>495</v>
          </cell>
        </row>
        <row r="12809">
          <cell r="A12809">
            <v>2328</v>
          </cell>
          <cell r="B12809">
            <v>45029</v>
          </cell>
          <cell r="F12809">
            <v>495</v>
          </cell>
        </row>
        <row r="12810">
          <cell r="A12810">
            <v>2329</v>
          </cell>
          <cell r="B12810">
            <v>45029</v>
          </cell>
          <cell r="F12810">
            <v>495</v>
          </cell>
        </row>
        <row r="12811">
          <cell r="A12811">
            <v>2330</v>
          </cell>
          <cell r="B12811">
            <v>45029</v>
          </cell>
          <cell r="F12811">
            <v>495</v>
          </cell>
        </row>
        <row r="12812">
          <cell r="A12812">
            <v>2331</v>
          </cell>
          <cell r="B12812">
            <v>45029</v>
          </cell>
          <cell r="F12812">
            <v>495</v>
          </cell>
        </row>
        <row r="12813">
          <cell r="A12813">
            <v>2332</v>
          </cell>
          <cell r="B12813">
            <v>45029</v>
          </cell>
          <cell r="F12813">
            <v>495</v>
          </cell>
        </row>
        <row r="12814">
          <cell r="A12814">
            <v>2333</v>
          </cell>
          <cell r="B12814">
            <v>45029</v>
          </cell>
          <cell r="F12814">
            <v>495</v>
          </cell>
        </row>
        <row r="12815">
          <cell r="A12815">
            <v>2334</v>
          </cell>
          <cell r="B12815">
            <v>45029</v>
          </cell>
          <cell r="F12815">
            <v>495</v>
          </cell>
        </row>
        <row r="12816">
          <cell r="A12816">
            <v>2335</v>
          </cell>
          <cell r="B12816">
            <v>45029</v>
          </cell>
          <cell r="F12816">
            <v>495</v>
          </cell>
        </row>
        <row r="12817">
          <cell r="A12817">
            <v>2336</v>
          </cell>
          <cell r="B12817">
            <v>45029</v>
          </cell>
          <cell r="F12817">
            <v>495</v>
          </cell>
        </row>
        <row r="12818">
          <cell r="A12818">
            <v>2337</v>
          </cell>
          <cell r="B12818">
            <v>45029</v>
          </cell>
          <cell r="F12818">
            <v>495</v>
          </cell>
        </row>
        <row r="12819">
          <cell r="A12819">
            <v>2338</v>
          </cell>
          <cell r="B12819">
            <v>45029</v>
          </cell>
          <cell r="F12819">
            <v>495</v>
          </cell>
        </row>
        <row r="12820">
          <cell r="A12820">
            <v>2339</v>
          </cell>
          <cell r="B12820">
            <v>45029</v>
          </cell>
          <cell r="F12820">
            <v>495</v>
          </cell>
        </row>
        <row r="12821">
          <cell r="A12821">
            <v>2340</v>
          </cell>
          <cell r="B12821">
            <v>45029</v>
          </cell>
          <cell r="F12821">
            <v>495</v>
          </cell>
        </row>
        <row r="12822">
          <cell r="A12822">
            <v>2341</v>
          </cell>
          <cell r="B12822">
            <v>45029</v>
          </cell>
          <cell r="F12822">
            <v>495</v>
          </cell>
        </row>
        <row r="12823">
          <cell r="A12823">
            <v>2342</v>
          </cell>
          <cell r="B12823">
            <v>45029</v>
          </cell>
          <cell r="F12823">
            <v>495</v>
          </cell>
        </row>
        <row r="12824">
          <cell r="A12824">
            <v>2343</v>
          </cell>
          <cell r="B12824">
            <v>45029</v>
          </cell>
          <cell r="F12824">
            <v>495</v>
          </cell>
        </row>
        <row r="12825">
          <cell r="A12825">
            <v>2344</v>
          </cell>
          <cell r="B12825">
            <v>45029</v>
          </cell>
          <cell r="F12825">
            <v>495</v>
          </cell>
        </row>
        <row r="12826">
          <cell r="A12826">
            <v>2345</v>
          </cell>
          <cell r="B12826">
            <v>45029</v>
          </cell>
          <cell r="F12826">
            <v>495</v>
          </cell>
        </row>
        <row r="12827">
          <cell r="A12827">
            <v>2346</v>
          </cell>
          <cell r="B12827">
            <v>45029</v>
          </cell>
          <cell r="F12827">
            <v>495</v>
          </cell>
        </row>
        <row r="12828">
          <cell r="A12828">
            <v>2347</v>
          </cell>
          <cell r="B12828">
            <v>45029</v>
          </cell>
          <cell r="F12828">
            <v>495</v>
          </cell>
        </row>
        <row r="12829">
          <cell r="A12829">
            <v>2348</v>
          </cell>
          <cell r="B12829">
            <v>45029</v>
          </cell>
          <cell r="F12829">
            <v>495</v>
          </cell>
        </row>
        <row r="12830">
          <cell r="A12830">
            <v>2349</v>
          </cell>
          <cell r="B12830">
            <v>45029</v>
          </cell>
          <cell r="F12830">
            <v>495</v>
          </cell>
        </row>
        <row r="12831">
          <cell r="A12831">
            <v>2350</v>
          </cell>
          <cell r="B12831">
            <v>45029</v>
          </cell>
          <cell r="F12831">
            <v>495</v>
          </cell>
        </row>
        <row r="12832">
          <cell r="A12832">
            <v>2351</v>
          </cell>
          <cell r="B12832">
            <v>45029</v>
          </cell>
          <cell r="F12832">
            <v>495</v>
          </cell>
        </row>
        <row r="12833">
          <cell r="A12833">
            <v>2352</v>
          </cell>
          <cell r="B12833">
            <v>45029</v>
          </cell>
          <cell r="F12833">
            <v>495</v>
          </cell>
        </row>
        <row r="12834">
          <cell r="A12834">
            <v>2353</v>
          </cell>
          <cell r="B12834">
            <v>45029</v>
          </cell>
          <cell r="F12834">
            <v>495</v>
          </cell>
        </row>
        <row r="12835">
          <cell r="A12835">
            <v>2354</v>
          </cell>
          <cell r="B12835">
            <v>45029</v>
          </cell>
          <cell r="F12835">
            <v>495</v>
          </cell>
        </row>
        <row r="12836">
          <cell r="A12836">
            <v>2355</v>
          </cell>
          <cell r="B12836">
            <v>45029</v>
          </cell>
          <cell r="F12836">
            <v>495</v>
          </cell>
        </row>
        <row r="12837">
          <cell r="A12837">
            <v>2356</v>
          </cell>
          <cell r="B12837">
            <v>45029</v>
          </cell>
          <cell r="F12837">
            <v>495</v>
          </cell>
        </row>
        <row r="12838">
          <cell r="A12838">
            <v>2357</v>
          </cell>
          <cell r="B12838">
            <v>45029</v>
          </cell>
          <cell r="F12838">
            <v>495</v>
          </cell>
        </row>
        <row r="12839">
          <cell r="A12839">
            <v>2358</v>
          </cell>
          <cell r="B12839">
            <v>45029</v>
          </cell>
          <cell r="F12839">
            <v>495</v>
          </cell>
        </row>
        <row r="12840">
          <cell r="A12840">
            <v>2359</v>
          </cell>
          <cell r="B12840">
            <v>45029</v>
          </cell>
          <cell r="F12840">
            <v>495</v>
          </cell>
        </row>
        <row r="12841">
          <cell r="A12841">
            <v>2360</v>
          </cell>
          <cell r="B12841">
            <v>45029</v>
          </cell>
          <cell r="F12841">
            <v>495</v>
          </cell>
        </row>
        <row r="12842">
          <cell r="A12842">
            <v>2361</v>
          </cell>
          <cell r="B12842">
            <v>45029</v>
          </cell>
          <cell r="F12842">
            <v>495</v>
          </cell>
        </row>
        <row r="12843">
          <cell r="A12843">
            <v>2362</v>
          </cell>
          <cell r="B12843">
            <v>45029</v>
          </cell>
          <cell r="F12843">
            <v>495</v>
          </cell>
        </row>
        <row r="12844">
          <cell r="A12844">
            <v>2363</v>
          </cell>
          <cell r="B12844">
            <v>45029</v>
          </cell>
          <cell r="F12844">
            <v>495</v>
          </cell>
        </row>
        <row r="12845">
          <cell r="A12845">
            <v>2364</v>
          </cell>
          <cell r="B12845">
            <v>45029</v>
          </cell>
          <cell r="F12845">
            <v>495</v>
          </cell>
        </row>
        <row r="12846">
          <cell r="A12846">
            <v>2365</v>
          </cell>
          <cell r="B12846">
            <v>45029</v>
          </cell>
          <cell r="F12846">
            <v>495</v>
          </cell>
        </row>
        <row r="12847">
          <cell r="A12847">
            <v>2366</v>
          </cell>
          <cell r="B12847">
            <v>45029</v>
          </cell>
          <cell r="F12847">
            <v>495</v>
          </cell>
        </row>
        <row r="12848">
          <cell r="A12848">
            <v>2367</v>
          </cell>
          <cell r="B12848">
            <v>45029</v>
          </cell>
          <cell r="F12848">
            <v>495</v>
          </cell>
        </row>
        <row r="12849">
          <cell r="A12849">
            <v>2368</v>
          </cell>
          <cell r="B12849">
            <v>45029</v>
          </cell>
          <cell r="F12849">
            <v>495</v>
          </cell>
        </row>
        <row r="12850">
          <cell r="A12850">
            <v>2369</v>
          </cell>
          <cell r="B12850">
            <v>45029</v>
          </cell>
          <cell r="F12850">
            <v>495</v>
          </cell>
        </row>
        <row r="12851">
          <cell r="A12851">
            <v>2370</v>
          </cell>
          <cell r="B12851">
            <v>45029</v>
          </cell>
          <cell r="F12851">
            <v>495</v>
          </cell>
        </row>
        <row r="12852">
          <cell r="A12852">
            <v>2371</v>
          </cell>
          <cell r="B12852">
            <v>45029</v>
          </cell>
          <cell r="F12852">
            <v>495</v>
          </cell>
        </row>
        <row r="12853">
          <cell r="A12853">
            <v>2372</v>
          </cell>
          <cell r="B12853">
            <v>45029</v>
          </cell>
          <cell r="F12853">
            <v>495</v>
          </cell>
        </row>
        <row r="12854">
          <cell r="A12854">
            <v>2373</v>
          </cell>
          <cell r="B12854">
            <v>45029</v>
          </cell>
          <cell r="F12854">
            <v>495</v>
          </cell>
        </row>
        <row r="12855">
          <cell r="A12855">
            <v>2374</v>
          </cell>
          <cell r="B12855">
            <v>45029</v>
          </cell>
          <cell r="F12855">
            <v>495</v>
          </cell>
        </row>
        <row r="12856">
          <cell r="A12856">
            <v>2375</v>
          </cell>
          <cell r="B12856">
            <v>45029</v>
          </cell>
          <cell r="F12856">
            <v>495</v>
          </cell>
        </row>
        <row r="12857">
          <cell r="A12857">
            <v>2376</v>
          </cell>
          <cell r="B12857">
            <v>45029</v>
          </cell>
          <cell r="F12857">
            <v>495</v>
          </cell>
        </row>
        <row r="12858">
          <cell r="A12858">
            <v>2377</v>
          </cell>
          <cell r="B12858">
            <v>45029</v>
          </cell>
          <cell r="F12858">
            <v>495</v>
          </cell>
        </row>
        <row r="12859">
          <cell r="A12859">
            <v>2378</v>
          </cell>
          <cell r="B12859">
            <v>45029</v>
          </cell>
          <cell r="F12859">
            <v>495</v>
          </cell>
        </row>
        <row r="12860">
          <cell r="A12860">
            <v>2379</v>
          </cell>
          <cell r="B12860">
            <v>45029</v>
          </cell>
          <cell r="F12860">
            <v>495</v>
          </cell>
        </row>
        <row r="12861">
          <cell r="A12861">
            <v>2380</v>
          </cell>
          <cell r="B12861">
            <v>45029</v>
          </cell>
          <cell r="F12861">
            <v>495</v>
          </cell>
        </row>
        <row r="12862">
          <cell r="A12862">
            <v>2381</v>
          </cell>
          <cell r="B12862">
            <v>45029</v>
          </cell>
          <cell r="F12862">
            <v>495</v>
          </cell>
        </row>
        <row r="12863">
          <cell r="A12863">
            <v>2382</v>
          </cell>
          <cell r="B12863">
            <v>45029</v>
          </cell>
          <cell r="F12863">
            <v>495</v>
          </cell>
        </row>
        <row r="12864">
          <cell r="A12864">
            <v>2383</v>
          </cell>
          <cell r="B12864">
            <v>45029</v>
          </cell>
          <cell r="F12864">
            <v>495</v>
          </cell>
        </row>
        <row r="12865">
          <cell r="A12865">
            <v>2384</v>
          </cell>
          <cell r="B12865">
            <v>45029</v>
          </cell>
          <cell r="F12865">
            <v>495</v>
          </cell>
        </row>
        <row r="12866">
          <cell r="A12866">
            <v>2385</v>
          </cell>
          <cell r="B12866">
            <v>45029</v>
          </cell>
          <cell r="F12866">
            <v>495</v>
          </cell>
        </row>
        <row r="12867">
          <cell r="A12867">
            <v>2386</v>
          </cell>
          <cell r="B12867">
            <v>45029</v>
          </cell>
          <cell r="F12867">
            <v>495</v>
          </cell>
        </row>
        <row r="12868">
          <cell r="A12868">
            <v>2387</v>
          </cell>
          <cell r="B12868">
            <v>45029</v>
          </cell>
          <cell r="F12868">
            <v>495</v>
          </cell>
        </row>
        <row r="12869">
          <cell r="A12869">
            <v>2388</v>
          </cell>
          <cell r="B12869">
            <v>45029</v>
          </cell>
          <cell r="F12869">
            <v>495</v>
          </cell>
        </row>
        <row r="12870">
          <cell r="A12870">
            <v>2389</v>
          </cell>
          <cell r="B12870">
            <v>45029</v>
          </cell>
          <cell r="F12870">
            <v>495</v>
          </cell>
        </row>
        <row r="12871">
          <cell r="A12871">
            <v>2390</v>
          </cell>
          <cell r="B12871">
            <v>45029</v>
          </cell>
          <cell r="F12871">
            <v>495</v>
          </cell>
        </row>
        <row r="12872">
          <cell r="A12872">
            <v>2391</v>
          </cell>
          <cell r="B12872">
            <v>45029</v>
          </cell>
          <cell r="F12872">
            <v>495</v>
          </cell>
        </row>
        <row r="12873">
          <cell r="A12873">
            <v>2392</v>
          </cell>
          <cell r="B12873">
            <v>45029</v>
          </cell>
          <cell r="F12873">
            <v>495</v>
          </cell>
        </row>
        <row r="12874">
          <cell r="A12874">
            <v>2393</v>
          </cell>
          <cell r="B12874">
            <v>45029</v>
          </cell>
          <cell r="F12874">
            <v>495</v>
          </cell>
        </row>
        <row r="12875">
          <cell r="A12875">
            <v>2394</v>
          </cell>
          <cell r="B12875">
            <v>45029</v>
          </cell>
          <cell r="F12875">
            <v>495</v>
          </cell>
        </row>
        <row r="12876">
          <cell r="A12876">
            <v>2395</v>
          </cell>
          <cell r="B12876">
            <v>45029</v>
          </cell>
          <cell r="F12876">
            <v>495</v>
          </cell>
        </row>
        <row r="12877">
          <cell r="A12877">
            <v>2396</v>
          </cell>
          <cell r="B12877">
            <v>45029</v>
          </cell>
          <cell r="F12877">
            <v>495</v>
          </cell>
        </row>
        <row r="12878">
          <cell r="A12878">
            <v>2397</v>
          </cell>
          <cell r="B12878">
            <v>45029</v>
          </cell>
          <cell r="F12878">
            <v>495</v>
          </cell>
        </row>
        <row r="12879">
          <cell r="A12879">
            <v>2398</v>
          </cell>
          <cell r="B12879">
            <v>45029</v>
          </cell>
          <cell r="F12879">
            <v>495</v>
          </cell>
        </row>
        <row r="12880">
          <cell r="A12880">
            <v>2399</v>
          </cell>
          <cell r="B12880">
            <v>45029</v>
          </cell>
          <cell r="F12880">
            <v>495</v>
          </cell>
        </row>
        <row r="12881">
          <cell r="A12881">
            <v>2400</v>
          </cell>
          <cell r="B12881">
            <v>45029</v>
          </cell>
          <cell r="F12881">
            <v>495</v>
          </cell>
        </row>
        <row r="12882">
          <cell r="A12882">
            <v>2401</v>
          </cell>
          <cell r="B12882">
            <v>45029</v>
          </cell>
          <cell r="F12882">
            <v>495</v>
          </cell>
        </row>
        <row r="12883">
          <cell r="A12883">
            <v>2402</v>
          </cell>
          <cell r="B12883">
            <v>45029</v>
          </cell>
          <cell r="F12883">
            <v>495</v>
          </cell>
        </row>
        <row r="12884">
          <cell r="A12884">
            <v>2403</v>
          </cell>
          <cell r="B12884">
            <v>45029</v>
          </cell>
          <cell r="F12884">
            <v>495</v>
          </cell>
        </row>
        <row r="12885">
          <cell r="A12885">
            <v>2404</v>
          </cell>
          <cell r="B12885">
            <v>45029</v>
          </cell>
          <cell r="F12885">
            <v>495</v>
          </cell>
        </row>
        <row r="12886">
          <cell r="A12886">
            <v>2405</v>
          </cell>
          <cell r="B12886">
            <v>45029</v>
          </cell>
          <cell r="F12886">
            <v>495</v>
          </cell>
        </row>
        <row r="12887">
          <cell r="A12887">
            <v>2406</v>
          </cell>
          <cell r="B12887">
            <v>45029</v>
          </cell>
          <cell r="F12887">
            <v>495</v>
          </cell>
        </row>
        <row r="12888">
          <cell r="A12888">
            <v>2407</v>
          </cell>
          <cell r="B12888">
            <v>45029</v>
          </cell>
          <cell r="F12888">
            <v>495</v>
          </cell>
        </row>
        <row r="12889">
          <cell r="A12889">
            <v>2408</v>
          </cell>
          <cell r="B12889">
            <v>45029</v>
          </cell>
          <cell r="F12889">
            <v>495</v>
          </cell>
        </row>
        <row r="12890">
          <cell r="A12890">
            <v>2409</v>
          </cell>
          <cell r="B12890">
            <v>45029</v>
          </cell>
          <cell r="F12890">
            <v>495</v>
          </cell>
        </row>
        <row r="12891">
          <cell r="A12891">
            <v>2410</v>
          </cell>
          <cell r="B12891">
            <v>45029</v>
          </cell>
          <cell r="F12891">
            <v>495</v>
          </cell>
        </row>
        <row r="12892">
          <cell r="A12892">
            <v>2411</v>
          </cell>
          <cell r="B12892">
            <v>45029</v>
          </cell>
          <cell r="F12892">
            <v>495</v>
          </cell>
        </row>
        <row r="12893">
          <cell r="A12893">
            <v>2412</v>
          </cell>
          <cell r="B12893">
            <v>45029</v>
          </cell>
          <cell r="F12893">
            <v>495</v>
          </cell>
        </row>
        <row r="12894">
          <cell r="A12894">
            <v>2413</v>
          </cell>
          <cell r="B12894">
            <v>45029</v>
          </cell>
          <cell r="F12894">
            <v>495</v>
          </cell>
        </row>
        <row r="12895">
          <cell r="A12895">
            <v>2414</v>
          </cell>
          <cell r="B12895">
            <v>45029</v>
          </cell>
          <cell r="F12895">
            <v>495</v>
          </cell>
        </row>
        <row r="12896">
          <cell r="A12896">
            <v>2415</v>
          </cell>
          <cell r="B12896">
            <v>45029</v>
          </cell>
          <cell r="F12896">
            <v>495</v>
          </cell>
        </row>
        <row r="12897">
          <cell r="A12897">
            <v>2416</v>
          </cell>
          <cell r="B12897">
            <v>45029</v>
          </cell>
          <cell r="F12897">
            <v>495</v>
          </cell>
        </row>
        <row r="12898">
          <cell r="A12898">
            <v>2417</v>
          </cell>
          <cell r="B12898">
            <v>45029</v>
          </cell>
          <cell r="F12898">
            <v>495</v>
          </cell>
        </row>
        <row r="12899">
          <cell r="A12899">
            <v>2418</v>
          </cell>
          <cell r="B12899">
            <v>45029</v>
          </cell>
          <cell r="F12899">
            <v>495</v>
          </cell>
        </row>
        <row r="12900">
          <cell r="A12900">
            <v>2419</v>
          </cell>
          <cell r="B12900">
            <v>45029</v>
          </cell>
          <cell r="F12900">
            <v>495</v>
          </cell>
        </row>
        <row r="12901">
          <cell r="A12901">
            <v>2420</v>
          </cell>
          <cell r="B12901">
            <v>45029</v>
          </cell>
          <cell r="F12901">
            <v>495</v>
          </cell>
        </row>
        <row r="12902">
          <cell r="A12902">
            <v>2421</v>
          </cell>
          <cell r="B12902">
            <v>45029</v>
          </cell>
          <cell r="F12902">
            <v>495</v>
          </cell>
        </row>
        <row r="12903">
          <cell r="A12903">
            <v>2422</v>
          </cell>
          <cell r="B12903">
            <v>45029</v>
          </cell>
          <cell r="F12903">
            <v>495</v>
          </cell>
        </row>
        <row r="12904">
          <cell r="A12904">
            <v>2423</v>
          </cell>
          <cell r="B12904">
            <v>45029</v>
          </cell>
          <cell r="F12904">
            <v>495</v>
          </cell>
        </row>
        <row r="12905">
          <cell r="A12905">
            <v>2424</v>
          </cell>
          <cell r="B12905">
            <v>45029</v>
          </cell>
          <cell r="F12905">
            <v>495</v>
          </cell>
        </row>
        <row r="12906">
          <cell r="A12906">
            <v>2425</v>
          </cell>
          <cell r="B12906">
            <v>45029</v>
          </cell>
          <cell r="F12906">
            <v>495</v>
          </cell>
        </row>
        <row r="12907">
          <cell r="A12907">
            <v>2426</v>
          </cell>
          <cell r="B12907">
            <v>45029</v>
          </cell>
          <cell r="F12907">
            <v>495</v>
          </cell>
        </row>
        <row r="12908">
          <cell r="A12908">
            <v>2427</v>
          </cell>
          <cell r="B12908">
            <v>45029</v>
          </cell>
          <cell r="F12908">
            <v>495</v>
          </cell>
        </row>
        <row r="12909">
          <cell r="A12909">
            <v>2428</v>
          </cell>
          <cell r="B12909">
            <v>45029</v>
          </cell>
          <cell r="F12909">
            <v>495</v>
          </cell>
        </row>
        <row r="12910">
          <cell r="A12910">
            <v>2429</v>
          </cell>
          <cell r="B12910">
            <v>45029</v>
          </cell>
          <cell r="F12910">
            <v>495</v>
          </cell>
        </row>
        <row r="12911">
          <cell r="A12911">
            <v>2430</v>
          </cell>
          <cell r="B12911">
            <v>45029</v>
          </cell>
          <cell r="F12911">
            <v>495</v>
          </cell>
        </row>
        <row r="12912">
          <cell r="A12912">
            <v>2431</v>
          </cell>
          <cell r="B12912">
            <v>45029</v>
          </cell>
          <cell r="F12912">
            <v>495</v>
          </cell>
        </row>
        <row r="12913">
          <cell r="A12913">
            <v>2432</v>
          </cell>
          <cell r="B12913">
            <v>45029</v>
          </cell>
          <cell r="F12913">
            <v>495</v>
          </cell>
        </row>
        <row r="12914">
          <cell r="A12914">
            <v>2433</v>
          </cell>
          <cell r="B12914">
            <v>45029</v>
          </cell>
          <cell r="F12914">
            <v>495</v>
          </cell>
        </row>
        <row r="12915">
          <cell r="A12915">
            <v>2434</v>
          </cell>
          <cell r="B12915">
            <v>45029</v>
          </cell>
          <cell r="F12915">
            <v>495</v>
          </cell>
        </row>
        <row r="12916">
          <cell r="A12916">
            <v>2435</v>
          </cell>
          <cell r="B12916">
            <v>45029</v>
          </cell>
          <cell r="F12916">
            <v>495</v>
          </cell>
        </row>
        <row r="12917">
          <cell r="A12917">
            <v>2436</v>
          </cell>
          <cell r="B12917">
            <v>45029</v>
          </cell>
          <cell r="F12917">
            <v>495</v>
          </cell>
        </row>
        <row r="12918">
          <cell r="A12918">
            <v>2437</v>
          </cell>
          <cell r="B12918">
            <v>45029</v>
          </cell>
          <cell r="F12918">
            <v>495</v>
          </cell>
        </row>
        <row r="12919">
          <cell r="A12919">
            <v>2438</v>
          </cell>
          <cell r="B12919">
            <v>45029</v>
          </cell>
          <cell r="F12919">
            <v>495</v>
          </cell>
        </row>
        <row r="12920">
          <cell r="A12920">
            <v>2439</v>
          </cell>
          <cell r="B12920">
            <v>45029</v>
          </cell>
          <cell r="F12920">
            <v>495</v>
          </cell>
        </row>
        <row r="12921">
          <cell r="A12921">
            <v>2440</v>
          </cell>
          <cell r="B12921">
            <v>45029</v>
          </cell>
          <cell r="F12921">
            <v>495</v>
          </cell>
        </row>
        <row r="12922">
          <cell r="A12922">
            <v>2441</v>
          </cell>
          <cell r="B12922">
            <v>45029</v>
          </cell>
          <cell r="F12922">
            <v>495</v>
          </cell>
        </row>
        <row r="12923">
          <cell r="A12923">
            <v>2442</v>
          </cell>
          <cell r="B12923">
            <v>45029</v>
          </cell>
          <cell r="F12923">
            <v>495</v>
          </cell>
        </row>
        <row r="12924">
          <cell r="A12924">
            <v>2443</v>
          </cell>
          <cell r="B12924">
            <v>45029</v>
          </cell>
          <cell r="F12924">
            <v>495</v>
          </cell>
        </row>
        <row r="12925">
          <cell r="A12925">
            <v>2444</v>
          </cell>
          <cell r="B12925">
            <v>45029</v>
          </cell>
          <cell r="F12925">
            <v>495</v>
          </cell>
        </row>
        <row r="12926">
          <cell r="A12926">
            <v>2445</v>
          </cell>
          <cell r="B12926">
            <v>45029</v>
          </cell>
          <cell r="F12926">
            <v>495</v>
          </cell>
        </row>
        <row r="12927">
          <cell r="A12927">
            <v>2446</v>
          </cell>
          <cell r="B12927">
            <v>45029</v>
          </cell>
          <cell r="F12927">
            <v>495</v>
          </cell>
        </row>
        <row r="12928">
          <cell r="A12928">
            <v>2447</v>
          </cell>
          <cell r="B12928">
            <v>45029</v>
          </cell>
          <cell r="F12928">
            <v>495</v>
          </cell>
        </row>
        <row r="12929">
          <cell r="A12929">
            <v>2448</v>
          </cell>
          <cell r="B12929">
            <v>45029</v>
          </cell>
          <cell r="F12929">
            <v>495</v>
          </cell>
        </row>
        <row r="12930">
          <cell r="A12930">
            <v>2449</v>
          </cell>
          <cell r="B12930">
            <v>45029</v>
          </cell>
          <cell r="F12930">
            <v>495</v>
          </cell>
        </row>
        <row r="12931">
          <cell r="A12931">
            <v>2450</v>
          </cell>
          <cell r="B12931">
            <v>45029</v>
          </cell>
          <cell r="F12931">
            <v>495</v>
          </cell>
        </row>
        <row r="12932">
          <cell r="A12932">
            <v>2451</v>
          </cell>
          <cell r="B12932">
            <v>45029</v>
          </cell>
          <cell r="F12932">
            <v>495</v>
          </cell>
        </row>
        <row r="12933">
          <cell r="A12933">
            <v>2452</v>
          </cell>
          <cell r="B12933">
            <v>45029</v>
          </cell>
          <cell r="F12933">
            <v>495</v>
          </cell>
        </row>
        <row r="12934">
          <cell r="A12934">
            <v>2453</v>
          </cell>
          <cell r="B12934">
            <v>45029</v>
          </cell>
          <cell r="F12934">
            <v>495</v>
          </cell>
        </row>
        <row r="12935">
          <cell r="A12935">
            <v>2454</v>
          </cell>
          <cell r="B12935">
            <v>45029</v>
          </cell>
          <cell r="F12935">
            <v>495</v>
          </cell>
        </row>
        <row r="12936">
          <cell r="A12936">
            <v>2455</v>
          </cell>
          <cell r="B12936">
            <v>45029</v>
          </cell>
          <cell r="F12936">
            <v>495</v>
          </cell>
        </row>
        <row r="12937">
          <cell r="A12937">
            <v>2456</v>
          </cell>
          <cell r="B12937">
            <v>45029</v>
          </cell>
          <cell r="F12937">
            <v>495</v>
          </cell>
        </row>
        <row r="12938">
          <cell r="A12938">
            <v>2457</v>
          </cell>
          <cell r="B12938">
            <v>45029</v>
          </cell>
          <cell r="F12938">
            <v>495</v>
          </cell>
        </row>
        <row r="12939">
          <cell r="A12939">
            <v>2458</v>
          </cell>
          <cell r="B12939">
            <v>45029</v>
          </cell>
          <cell r="F12939">
            <v>495</v>
          </cell>
        </row>
        <row r="12940">
          <cell r="A12940">
            <v>2459</v>
          </cell>
          <cell r="B12940">
            <v>45029</v>
          </cell>
          <cell r="F12940">
            <v>495</v>
          </cell>
        </row>
        <row r="12941">
          <cell r="A12941">
            <v>2460</v>
          </cell>
          <cell r="B12941">
            <v>45029</v>
          </cell>
          <cell r="F12941">
            <v>495</v>
          </cell>
        </row>
        <row r="12942">
          <cell r="A12942">
            <v>2461</v>
          </cell>
          <cell r="B12942">
            <v>45029</v>
          </cell>
          <cell r="F12942">
            <v>495</v>
          </cell>
        </row>
        <row r="12943">
          <cell r="A12943">
            <v>2462</v>
          </cell>
          <cell r="B12943">
            <v>45029</v>
          </cell>
          <cell r="F12943">
            <v>495</v>
          </cell>
        </row>
        <row r="12944">
          <cell r="A12944">
            <v>2463</v>
          </cell>
          <cell r="B12944">
            <v>45029</v>
          </cell>
          <cell r="F12944">
            <v>495</v>
          </cell>
        </row>
        <row r="12945">
          <cell r="A12945">
            <v>2464</v>
          </cell>
          <cell r="B12945">
            <v>45029</v>
          </cell>
          <cell r="F12945">
            <v>495</v>
          </cell>
        </row>
        <row r="12946">
          <cell r="A12946">
            <v>2465</v>
          </cell>
          <cell r="B12946">
            <v>45029</v>
          </cell>
          <cell r="F12946">
            <v>495</v>
          </cell>
        </row>
        <row r="12947">
          <cell r="A12947">
            <v>2466</v>
          </cell>
          <cell r="B12947">
            <v>45029</v>
          </cell>
          <cell r="F12947">
            <v>495</v>
          </cell>
        </row>
        <row r="12948">
          <cell r="A12948">
            <v>2467</v>
          </cell>
          <cell r="B12948">
            <v>45029</v>
          </cell>
          <cell r="F12948">
            <v>495</v>
          </cell>
        </row>
        <row r="12949">
          <cell r="A12949">
            <v>2468</v>
          </cell>
          <cell r="B12949">
            <v>45029</v>
          </cell>
          <cell r="F12949">
            <v>495</v>
          </cell>
        </row>
        <row r="12950">
          <cell r="A12950">
            <v>2469</v>
          </cell>
          <cell r="B12950">
            <v>45029</v>
          </cell>
          <cell r="F12950">
            <v>495</v>
          </cell>
        </row>
        <row r="12951">
          <cell r="A12951">
            <v>2470</v>
          </cell>
          <cell r="B12951">
            <v>45029</v>
          </cell>
          <cell r="F12951">
            <v>495</v>
          </cell>
        </row>
        <row r="12952">
          <cell r="A12952">
            <v>2471</v>
          </cell>
          <cell r="B12952">
            <v>45029</v>
          </cell>
          <cell r="F12952">
            <v>495</v>
          </cell>
        </row>
        <row r="12953">
          <cell r="A12953">
            <v>2472</v>
          </cell>
          <cell r="B12953">
            <v>45029</v>
          </cell>
          <cell r="F12953">
            <v>495</v>
          </cell>
        </row>
        <row r="12954">
          <cell r="A12954">
            <v>2473</v>
          </cell>
          <cell r="B12954">
            <v>45029</v>
          </cell>
          <cell r="F12954">
            <v>495</v>
          </cell>
        </row>
        <row r="12955">
          <cell r="A12955">
            <v>2474</v>
          </cell>
          <cell r="B12955">
            <v>45029</v>
          </cell>
          <cell r="F12955">
            <v>495</v>
          </cell>
        </row>
        <row r="12956">
          <cell r="A12956">
            <v>2475</v>
          </cell>
          <cell r="B12956">
            <v>45029</v>
          </cell>
          <cell r="F12956">
            <v>495</v>
          </cell>
        </row>
        <row r="12957">
          <cell r="A12957">
            <v>2476</v>
          </cell>
          <cell r="B12957">
            <v>45029</v>
          </cell>
          <cell r="F12957">
            <v>495</v>
          </cell>
        </row>
        <row r="12958">
          <cell r="A12958">
            <v>2477</v>
          </cell>
          <cell r="B12958">
            <v>45029</v>
          </cell>
          <cell r="F12958">
            <v>495</v>
          </cell>
        </row>
        <row r="12959">
          <cell r="A12959">
            <v>2478</v>
          </cell>
          <cell r="B12959">
            <v>45029</v>
          </cell>
          <cell r="F12959">
            <v>495</v>
          </cell>
        </row>
        <row r="12960">
          <cell r="A12960">
            <v>2479</v>
          </cell>
          <cell r="B12960">
            <v>45029</v>
          </cell>
          <cell r="F12960">
            <v>495</v>
          </cell>
        </row>
        <row r="12961">
          <cell r="A12961">
            <v>2480</v>
          </cell>
          <cell r="B12961">
            <v>45029</v>
          </cell>
          <cell r="F12961">
            <v>495</v>
          </cell>
        </row>
        <row r="12962">
          <cell r="A12962">
            <v>2481</v>
          </cell>
          <cell r="B12962">
            <v>45029</v>
          </cell>
          <cell r="F12962">
            <v>495</v>
          </cell>
        </row>
        <row r="12963">
          <cell r="A12963">
            <v>2482</v>
          </cell>
          <cell r="B12963">
            <v>45029</v>
          </cell>
          <cell r="F12963">
            <v>495</v>
          </cell>
        </row>
        <row r="12964">
          <cell r="A12964">
            <v>2483</v>
          </cell>
          <cell r="B12964">
            <v>45029</v>
          </cell>
          <cell r="F12964">
            <v>495</v>
          </cell>
        </row>
        <row r="12965">
          <cell r="A12965">
            <v>2484</v>
          </cell>
          <cell r="B12965">
            <v>45029</v>
          </cell>
          <cell r="F12965">
            <v>495</v>
          </cell>
        </row>
        <row r="12966">
          <cell r="A12966">
            <v>2485</v>
          </cell>
          <cell r="B12966">
            <v>45029</v>
          </cell>
          <cell r="F12966">
            <v>495</v>
          </cell>
        </row>
        <row r="12967">
          <cell r="A12967">
            <v>2486</v>
          </cell>
          <cell r="B12967">
            <v>45029</v>
          </cell>
          <cell r="F12967">
            <v>495</v>
          </cell>
        </row>
        <row r="12968">
          <cell r="A12968">
            <v>2487</v>
          </cell>
          <cell r="B12968">
            <v>45029</v>
          </cell>
          <cell r="F12968">
            <v>495</v>
          </cell>
        </row>
        <row r="12969">
          <cell r="A12969">
            <v>2488</v>
          </cell>
          <cell r="B12969">
            <v>45029</v>
          </cell>
          <cell r="F12969">
            <v>495</v>
          </cell>
        </row>
        <row r="12970">
          <cell r="A12970">
            <v>2489</v>
          </cell>
          <cell r="B12970">
            <v>45029</v>
          </cell>
          <cell r="F12970">
            <v>495</v>
          </cell>
        </row>
        <row r="12971">
          <cell r="A12971">
            <v>2490</v>
          </cell>
          <cell r="B12971">
            <v>45029</v>
          </cell>
          <cell r="F12971">
            <v>495</v>
          </cell>
        </row>
        <row r="12972">
          <cell r="A12972">
            <v>2491</v>
          </cell>
          <cell r="B12972">
            <v>45029</v>
          </cell>
          <cell r="F12972">
            <v>495</v>
          </cell>
        </row>
        <row r="12973">
          <cell r="A12973">
            <v>2492</v>
          </cell>
          <cell r="B12973">
            <v>45029</v>
          </cell>
          <cell r="F12973">
            <v>495</v>
          </cell>
        </row>
        <row r="12974">
          <cell r="A12974">
            <v>2493</v>
          </cell>
          <cell r="B12974">
            <v>45029</v>
          </cell>
          <cell r="F12974">
            <v>495</v>
          </cell>
        </row>
        <row r="12975">
          <cell r="A12975">
            <v>2494</v>
          </cell>
          <cell r="B12975">
            <v>45029</v>
          </cell>
          <cell r="F12975">
            <v>495</v>
          </cell>
        </row>
        <row r="12976">
          <cell r="A12976">
            <v>2495</v>
          </cell>
          <cell r="B12976">
            <v>45029</v>
          </cell>
          <cell r="F12976">
            <v>495</v>
          </cell>
        </row>
        <row r="12977">
          <cell r="A12977">
            <v>2496</v>
          </cell>
          <cell r="B12977">
            <v>45029</v>
          </cell>
          <cell r="F12977">
            <v>495</v>
          </cell>
        </row>
        <row r="12978">
          <cell r="A12978">
            <v>2497</v>
          </cell>
          <cell r="B12978">
            <v>45029</v>
          </cell>
          <cell r="F12978">
            <v>495</v>
          </cell>
        </row>
        <row r="12979">
          <cell r="A12979">
            <v>2498</v>
          </cell>
          <cell r="B12979">
            <v>45029</v>
          </cell>
          <cell r="F12979">
            <v>495</v>
          </cell>
        </row>
        <row r="12980">
          <cell r="A12980">
            <v>2499</v>
          </cell>
          <cell r="B12980">
            <v>45029</v>
          </cell>
          <cell r="F12980">
            <v>495</v>
          </cell>
        </row>
        <row r="12981">
          <cell r="A12981">
            <v>2500</v>
          </cell>
          <cell r="B12981">
            <v>45029</v>
          </cell>
          <cell r="F12981">
            <v>495</v>
          </cell>
        </row>
        <row r="12982">
          <cell r="A12982">
            <v>2501</v>
          </cell>
          <cell r="B12982">
            <v>45029</v>
          </cell>
          <cell r="F12982">
            <v>495</v>
          </cell>
        </row>
        <row r="12983">
          <cell r="A12983">
            <v>2502</v>
          </cell>
          <cell r="B12983">
            <v>45029</v>
          </cell>
          <cell r="F12983">
            <v>495</v>
          </cell>
        </row>
        <row r="12984">
          <cell r="A12984">
            <v>2503</v>
          </cell>
          <cell r="B12984">
            <v>45029</v>
          </cell>
          <cell r="F12984">
            <v>495</v>
          </cell>
        </row>
        <row r="12985">
          <cell r="A12985">
            <v>2504</v>
          </cell>
          <cell r="B12985">
            <v>45029</v>
          </cell>
          <cell r="F12985">
            <v>495</v>
          </cell>
        </row>
        <row r="12986">
          <cell r="A12986">
            <v>2505</v>
          </cell>
          <cell r="B12986">
            <v>45029</v>
          </cell>
          <cell r="F12986">
            <v>495</v>
          </cell>
        </row>
        <row r="12987">
          <cell r="A12987">
            <v>2506</v>
          </cell>
          <cell r="B12987">
            <v>45029</v>
          </cell>
          <cell r="F12987">
            <v>495</v>
          </cell>
        </row>
        <row r="12988">
          <cell r="A12988">
            <v>2507</v>
          </cell>
          <cell r="B12988">
            <v>45029</v>
          </cell>
          <cell r="F12988">
            <v>495</v>
          </cell>
        </row>
        <row r="12989">
          <cell r="A12989">
            <v>2508</v>
          </cell>
          <cell r="B12989">
            <v>45029</v>
          </cell>
          <cell r="F12989">
            <v>495</v>
          </cell>
        </row>
        <row r="12990">
          <cell r="A12990">
            <v>2509</v>
          </cell>
          <cell r="B12990">
            <v>45029</v>
          </cell>
          <cell r="F12990">
            <v>495</v>
          </cell>
        </row>
        <row r="12991">
          <cell r="A12991">
            <v>2510</v>
          </cell>
          <cell r="B12991">
            <v>45029</v>
          </cell>
          <cell r="F12991">
            <v>495</v>
          </cell>
        </row>
        <row r="12992">
          <cell r="A12992">
            <v>2511</v>
          </cell>
          <cell r="B12992">
            <v>45029</v>
          </cell>
          <cell r="F12992">
            <v>495</v>
          </cell>
        </row>
        <row r="12993">
          <cell r="A12993">
            <v>2512</v>
          </cell>
          <cell r="B12993">
            <v>45029</v>
          </cell>
          <cell r="F12993">
            <v>495</v>
          </cell>
        </row>
        <row r="12994">
          <cell r="A12994">
            <v>2513</v>
          </cell>
          <cell r="B12994">
            <v>45029</v>
          </cell>
          <cell r="F12994">
            <v>495</v>
          </cell>
        </row>
        <row r="12995">
          <cell r="A12995">
            <v>2514</v>
          </cell>
          <cell r="B12995">
            <v>45029</v>
          </cell>
          <cell r="F12995">
            <v>495</v>
          </cell>
        </row>
        <row r="12996">
          <cell r="A12996">
            <v>2515</v>
          </cell>
          <cell r="B12996">
            <v>45029</v>
          </cell>
          <cell r="F12996">
            <v>495</v>
          </cell>
        </row>
        <row r="12997">
          <cell r="A12997">
            <v>2516</v>
          </cell>
          <cell r="B12997">
            <v>45029</v>
          </cell>
          <cell r="F12997">
            <v>495</v>
          </cell>
        </row>
        <row r="12998">
          <cell r="A12998">
            <v>2517</v>
          </cell>
          <cell r="B12998">
            <v>45029</v>
          </cell>
          <cell r="F12998">
            <v>495</v>
          </cell>
        </row>
        <row r="12999">
          <cell r="A12999">
            <v>2518</v>
          </cell>
          <cell r="B12999">
            <v>45029</v>
          </cell>
          <cell r="F12999">
            <v>495</v>
          </cell>
        </row>
        <row r="13000">
          <cell r="A13000">
            <v>2519</v>
          </cell>
          <cell r="B13000">
            <v>45029</v>
          </cell>
          <cell r="F13000">
            <v>495</v>
          </cell>
        </row>
        <row r="13001">
          <cell r="A13001">
            <v>2520</v>
          </cell>
          <cell r="B13001">
            <v>45029</v>
          </cell>
          <cell r="F13001">
            <v>495</v>
          </cell>
        </row>
        <row r="13002">
          <cell r="A13002">
            <v>2521</v>
          </cell>
          <cell r="B13002">
            <v>45029</v>
          </cell>
          <cell r="F13002">
            <v>495</v>
          </cell>
        </row>
        <row r="13003">
          <cell r="A13003">
            <v>2522</v>
          </cell>
          <cell r="B13003">
            <v>45029</v>
          </cell>
          <cell r="F13003">
            <v>495</v>
          </cell>
        </row>
        <row r="13004">
          <cell r="A13004">
            <v>2523</v>
          </cell>
          <cell r="B13004">
            <v>45029</v>
          </cell>
          <cell r="F13004">
            <v>495</v>
          </cell>
        </row>
        <row r="13005">
          <cell r="A13005">
            <v>2524</v>
          </cell>
          <cell r="B13005">
            <v>45029</v>
          </cell>
          <cell r="F13005">
            <v>495</v>
          </cell>
        </row>
        <row r="13006">
          <cell r="A13006">
            <v>2525</v>
          </cell>
          <cell r="B13006">
            <v>45029</v>
          </cell>
          <cell r="F13006">
            <v>495</v>
          </cell>
        </row>
        <row r="13007">
          <cell r="A13007">
            <v>2526</v>
          </cell>
          <cell r="B13007">
            <v>45029</v>
          </cell>
          <cell r="F13007">
            <v>495</v>
          </cell>
        </row>
        <row r="13008">
          <cell r="A13008">
            <v>2527</v>
          </cell>
          <cell r="B13008">
            <v>45029</v>
          </cell>
          <cell r="F13008">
            <v>495</v>
          </cell>
        </row>
        <row r="13009">
          <cell r="A13009">
            <v>2528</v>
          </cell>
          <cell r="B13009">
            <v>45029</v>
          </cell>
          <cell r="F13009">
            <v>495</v>
          </cell>
        </row>
        <row r="13010">
          <cell r="A13010">
            <v>2529</v>
          </cell>
          <cell r="B13010">
            <v>45029</v>
          </cell>
          <cell r="F13010">
            <v>495</v>
          </cell>
        </row>
        <row r="13011">
          <cell r="A13011">
            <v>2530</v>
          </cell>
          <cell r="B13011">
            <v>45029</v>
          </cell>
          <cell r="F13011">
            <v>495</v>
          </cell>
        </row>
        <row r="13012">
          <cell r="A13012">
            <v>2531</v>
          </cell>
          <cell r="B13012">
            <v>45029</v>
          </cell>
          <cell r="F13012">
            <v>495</v>
          </cell>
        </row>
        <row r="13013">
          <cell r="A13013">
            <v>2532</v>
          </cell>
          <cell r="B13013">
            <v>45029</v>
          </cell>
          <cell r="F13013">
            <v>495</v>
          </cell>
        </row>
        <row r="13014">
          <cell r="A13014">
            <v>2533</v>
          </cell>
          <cell r="B13014">
            <v>45029</v>
          </cell>
          <cell r="F13014">
            <v>495</v>
          </cell>
        </row>
        <row r="13015">
          <cell r="A13015">
            <v>2534</v>
          </cell>
          <cell r="B13015">
            <v>45029</v>
          </cell>
          <cell r="F13015">
            <v>495</v>
          </cell>
        </row>
        <row r="13016">
          <cell r="A13016">
            <v>2535</v>
          </cell>
          <cell r="B13016">
            <v>45029</v>
          </cell>
          <cell r="F13016">
            <v>495</v>
          </cell>
        </row>
        <row r="13017">
          <cell r="A13017">
            <v>2536</v>
          </cell>
          <cell r="B13017">
            <v>45029</v>
          </cell>
          <cell r="F13017">
            <v>495</v>
          </cell>
        </row>
        <row r="13018">
          <cell r="A13018">
            <v>2537</v>
          </cell>
          <cell r="B13018">
            <v>45029</v>
          </cell>
          <cell r="F13018">
            <v>495</v>
          </cell>
        </row>
        <row r="13019">
          <cell r="A13019">
            <v>2538</v>
          </cell>
          <cell r="B13019">
            <v>45029</v>
          </cell>
          <cell r="F13019">
            <v>495</v>
          </cell>
        </row>
        <row r="13020">
          <cell r="A13020">
            <v>2539</v>
          </cell>
          <cell r="B13020">
            <v>45029</v>
          </cell>
          <cell r="F13020">
            <v>495</v>
          </cell>
        </row>
        <row r="13021">
          <cell r="A13021">
            <v>2540</v>
          </cell>
          <cell r="B13021">
            <v>45029</v>
          </cell>
          <cell r="F13021">
            <v>495</v>
          </cell>
        </row>
        <row r="13022">
          <cell r="A13022">
            <v>2541</v>
          </cell>
          <cell r="B13022">
            <v>45029</v>
          </cell>
          <cell r="F13022">
            <v>495</v>
          </cell>
        </row>
        <row r="13023">
          <cell r="A13023">
            <v>2542</v>
          </cell>
          <cell r="B13023">
            <v>45029</v>
          </cell>
          <cell r="F13023">
            <v>495</v>
          </cell>
        </row>
        <row r="13024">
          <cell r="A13024">
            <v>2543</v>
          </cell>
          <cell r="B13024">
            <v>45029</v>
          </cell>
          <cell r="F13024">
            <v>495</v>
          </cell>
        </row>
        <row r="13025">
          <cell r="A13025">
            <v>2544</v>
          </cell>
          <cell r="B13025">
            <v>45029</v>
          </cell>
          <cell r="F13025">
            <v>495</v>
          </cell>
        </row>
        <row r="13026">
          <cell r="A13026">
            <v>2545</v>
          </cell>
          <cell r="B13026">
            <v>45029</v>
          </cell>
          <cell r="F13026">
            <v>495</v>
          </cell>
        </row>
        <row r="13027">
          <cell r="A13027">
            <v>2546</v>
          </cell>
          <cell r="B13027">
            <v>45029</v>
          </cell>
          <cell r="F13027">
            <v>495</v>
          </cell>
        </row>
        <row r="13028">
          <cell r="A13028">
            <v>2547</v>
          </cell>
          <cell r="B13028">
            <v>45029</v>
          </cell>
          <cell r="F13028">
            <v>495</v>
          </cell>
        </row>
        <row r="13029">
          <cell r="A13029">
            <v>2548</v>
          </cell>
          <cell r="B13029">
            <v>45029</v>
          </cell>
          <cell r="F13029">
            <v>495</v>
          </cell>
        </row>
        <row r="13030">
          <cell r="A13030">
            <v>2549</v>
          </cell>
          <cell r="B13030">
            <v>45029</v>
          </cell>
          <cell r="F13030">
            <v>495</v>
          </cell>
        </row>
        <row r="13031">
          <cell r="A13031">
            <v>2550</v>
          </cell>
          <cell r="B13031">
            <v>45029</v>
          </cell>
          <cell r="F13031">
            <v>495</v>
          </cell>
        </row>
        <row r="13032">
          <cell r="A13032">
            <v>2551</v>
          </cell>
          <cell r="B13032">
            <v>45029</v>
          </cell>
          <cell r="F13032">
            <v>495</v>
          </cell>
        </row>
        <row r="13033">
          <cell r="A13033">
            <v>2552</v>
          </cell>
          <cell r="B13033">
            <v>45029</v>
          </cell>
          <cell r="F13033">
            <v>495</v>
          </cell>
        </row>
        <row r="13034">
          <cell r="A13034">
            <v>2553</v>
          </cell>
          <cell r="B13034">
            <v>45029</v>
          </cell>
          <cell r="F13034">
            <v>495</v>
          </cell>
        </row>
        <row r="13035">
          <cell r="A13035">
            <v>2554</v>
          </cell>
          <cell r="B13035">
            <v>45029</v>
          </cell>
          <cell r="F13035">
            <v>495</v>
          </cell>
        </row>
        <row r="13036">
          <cell r="A13036">
            <v>2555</v>
          </cell>
          <cell r="B13036">
            <v>45029</v>
          </cell>
          <cell r="F13036">
            <v>495</v>
          </cell>
        </row>
        <row r="13037">
          <cell r="A13037">
            <v>2556</v>
          </cell>
          <cell r="B13037">
            <v>45029</v>
          </cell>
          <cell r="F13037">
            <v>495</v>
          </cell>
        </row>
        <row r="13038">
          <cell r="A13038">
            <v>2557</v>
          </cell>
          <cell r="B13038">
            <v>45029</v>
          </cell>
          <cell r="F13038">
            <v>495</v>
          </cell>
        </row>
        <row r="13039">
          <cell r="A13039">
            <v>2558</v>
          </cell>
          <cell r="B13039">
            <v>45029</v>
          </cell>
          <cell r="F13039">
            <v>495</v>
          </cell>
        </row>
        <row r="13040">
          <cell r="A13040">
            <v>2559</v>
          </cell>
          <cell r="B13040">
            <v>45029</v>
          </cell>
          <cell r="F13040">
            <v>495</v>
          </cell>
        </row>
        <row r="13041">
          <cell r="A13041">
            <v>2560</v>
          </cell>
          <cell r="B13041">
            <v>45029</v>
          </cell>
          <cell r="F13041">
            <v>495</v>
          </cell>
        </row>
        <row r="13042">
          <cell r="A13042">
            <v>2561</v>
          </cell>
          <cell r="B13042">
            <v>45029</v>
          </cell>
          <cell r="F13042">
            <v>495</v>
          </cell>
        </row>
        <row r="13043">
          <cell r="A13043">
            <v>2562</v>
          </cell>
          <cell r="B13043">
            <v>45029</v>
          </cell>
          <cell r="F13043">
            <v>495</v>
          </cell>
        </row>
        <row r="13044">
          <cell r="A13044">
            <v>2563</v>
          </cell>
          <cell r="B13044">
            <v>45029</v>
          </cell>
          <cell r="F13044">
            <v>495</v>
          </cell>
        </row>
        <row r="13045">
          <cell r="A13045">
            <v>2564</v>
          </cell>
          <cell r="B13045">
            <v>45029</v>
          </cell>
          <cell r="F13045">
            <v>495</v>
          </cell>
        </row>
        <row r="13046">
          <cell r="A13046">
            <v>2565</v>
          </cell>
          <cell r="B13046">
            <v>45029</v>
          </cell>
          <cell r="F13046">
            <v>495</v>
          </cell>
        </row>
        <row r="13047">
          <cell r="A13047">
            <v>2566</v>
          </cell>
          <cell r="B13047">
            <v>45029</v>
          </cell>
          <cell r="F13047">
            <v>495</v>
          </cell>
        </row>
        <row r="13048">
          <cell r="A13048">
            <v>2567</v>
          </cell>
          <cell r="B13048">
            <v>45029</v>
          </cell>
          <cell r="F13048">
            <v>495</v>
          </cell>
        </row>
        <row r="13049">
          <cell r="A13049">
            <v>2568</v>
          </cell>
          <cell r="B13049">
            <v>45029</v>
          </cell>
          <cell r="F13049">
            <v>495</v>
          </cell>
        </row>
        <row r="13050">
          <cell r="A13050">
            <v>2569</v>
          </cell>
          <cell r="B13050">
            <v>45029</v>
          </cell>
          <cell r="F13050">
            <v>495</v>
          </cell>
        </row>
        <row r="13051">
          <cell r="A13051">
            <v>2570</v>
          </cell>
          <cell r="B13051">
            <v>45029</v>
          </cell>
          <cell r="F13051">
            <v>495</v>
          </cell>
        </row>
        <row r="13052">
          <cell r="A13052">
            <v>2571</v>
          </cell>
          <cell r="B13052">
            <v>45029</v>
          </cell>
          <cell r="F13052">
            <v>495</v>
          </cell>
        </row>
        <row r="13053">
          <cell r="A13053">
            <v>2572</v>
          </cell>
          <cell r="B13053">
            <v>45029</v>
          </cell>
          <cell r="F13053">
            <v>495</v>
          </cell>
        </row>
        <row r="13054">
          <cell r="A13054">
            <v>2573</v>
          </cell>
          <cell r="B13054">
            <v>45029</v>
          </cell>
          <cell r="F13054">
            <v>495</v>
          </cell>
        </row>
        <row r="13055">
          <cell r="A13055">
            <v>2574</v>
          </cell>
          <cell r="B13055">
            <v>45029</v>
          </cell>
          <cell r="F13055">
            <v>495</v>
          </cell>
        </row>
        <row r="13056">
          <cell r="A13056">
            <v>2575</v>
          </cell>
          <cell r="B13056">
            <v>45029</v>
          </cell>
          <cell r="F13056">
            <v>495</v>
          </cell>
        </row>
        <row r="13057">
          <cell r="A13057">
            <v>2576</v>
          </cell>
          <cell r="B13057">
            <v>45029</v>
          </cell>
          <cell r="F13057">
            <v>495</v>
          </cell>
        </row>
        <row r="13058">
          <cell r="A13058">
            <v>2577</v>
          </cell>
          <cell r="B13058">
            <v>45029</v>
          </cell>
          <cell r="F13058">
            <v>495</v>
          </cell>
        </row>
        <row r="13059">
          <cell r="A13059">
            <v>2578</v>
          </cell>
          <cell r="B13059">
            <v>45029</v>
          </cell>
          <cell r="F13059">
            <v>495</v>
          </cell>
        </row>
        <row r="13060">
          <cell r="A13060">
            <v>2579</v>
          </cell>
          <cell r="B13060">
            <v>45029</v>
          </cell>
          <cell r="F13060">
            <v>495</v>
          </cell>
        </row>
        <row r="13061">
          <cell r="A13061">
            <v>2580</v>
          </cell>
          <cell r="B13061">
            <v>45029</v>
          </cell>
          <cell r="F13061">
            <v>495</v>
          </cell>
        </row>
        <row r="13062">
          <cell r="A13062">
            <v>2581</v>
          </cell>
          <cell r="B13062">
            <v>45029</v>
          </cell>
          <cell r="F13062">
            <v>495</v>
          </cell>
        </row>
        <row r="13063">
          <cell r="A13063">
            <v>2582</v>
          </cell>
          <cell r="B13063">
            <v>45029</v>
          </cell>
          <cell r="F13063">
            <v>495</v>
          </cell>
        </row>
        <row r="13064">
          <cell r="A13064">
            <v>2583</v>
          </cell>
          <cell r="B13064">
            <v>45029</v>
          </cell>
          <cell r="F13064">
            <v>495</v>
          </cell>
        </row>
        <row r="13065">
          <cell r="A13065">
            <v>2584</v>
          </cell>
          <cell r="B13065">
            <v>45029</v>
          </cell>
          <cell r="F13065">
            <v>495</v>
          </cell>
        </row>
        <row r="13066">
          <cell r="A13066">
            <v>2585</v>
          </cell>
          <cell r="B13066">
            <v>45029</v>
          </cell>
          <cell r="F13066">
            <v>495</v>
          </cell>
        </row>
        <row r="13067">
          <cell r="A13067">
            <v>2586</v>
          </cell>
          <cell r="B13067">
            <v>45029</v>
          </cell>
          <cell r="F13067">
            <v>495</v>
          </cell>
        </row>
        <row r="13068">
          <cell r="A13068">
            <v>2587</v>
          </cell>
          <cell r="B13068">
            <v>45029</v>
          </cell>
          <cell r="F13068">
            <v>495</v>
          </cell>
        </row>
        <row r="13069">
          <cell r="A13069">
            <v>2588</v>
          </cell>
          <cell r="B13069">
            <v>45029</v>
          </cell>
          <cell r="F13069">
            <v>495</v>
          </cell>
        </row>
        <row r="13070">
          <cell r="A13070">
            <v>2589</v>
          </cell>
          <cell r="B13070">
            <v>45029</v>
          </cell>
          <cell r="F13070">
            <v>495</v>
          </cell>
        </row>
        <row r="13071">
          <cell r="A13071">
            <v>2590</v>
          </cell>
          <cell r="B13071">
            <v>45029</v>
          </cell>
          <cell r="F13071">
            <v>495</v>
          </cell>
        </row>
        <row r="13072">
          <cell r="A13072">
            <v>2591</v>
          </cell>
          <cell r="B13072">
            <v>45029</v>
          </cell>
          <cell r="F13072">
            <v>495</v>
          </cell>
        </row>
        <row r="13073">
          <cell r="A13073">
            <v>2592</v>
          </cell>
          <cell r="B13073">
            <v>45029</v>
          </cell>
          <cell r="F13073">
            <v>495</v>
          </cell>
        </row>
        <row r="13074">
          <cell r="A13074">
            <v>2593</v>
          </cell>
          <cell r="B13074">
            <v>45029</v>
          </cell>
          <cell r="F13074">
            <v>495</v>
          </cell>
        </row>
        <row r="13075">
          <cell r="A13075">
            <v>2594</v>
          </cell>
          <cell r="B13075">
            <v>45029</v>
          </cell>
          <cell r="F13075">
            <v>495</v>
          </cell>
        </row>
        <row r="13076">
          <cell r="A13076">
            <v>2595</v>
          </cell>
          <cell r="B13076">
            <v>45029</v>
          </cell>
          <cell r="F13076">
            <v>495</v>
          </cell>
        </row>
        <row r="13077">
          <cell r="A13077">
            <v>2596</v>
          </cell>
          <cell r="B13077">
            <v>45029</v>
          </cell>
          <cell r="F13077">
            <v>495</v>
          </cell>
        </row>
        <row r="13078">
          <cell r="A13078">
            <v>2597</v>
          </cell>
          <cell r="B13078">
            <v>45029</v>
          </cell>
          <cell r="F13078">
            <v>495</v>
          </cell>
        </row>
        <row r="13079">
          <cell r="A13079">
            <v>2598</v>
          </cell>
          <cell r="B13079">
            <v>45029</v>
          </cell>
          <cell r="F13079">
            <v>495</v>
          </cell>
        </row>
        <row r="13080">
          <cell r="A13080">
            <v>2599</v>
          </cell>
          <cell r="B13080">
            <v>45029</v>
          </cell>
          <cell r="F13080">
            <v>495</v>
          </cell>
        </row>
        <row r="13081">
          <cell r="A13081">
            <v>2600</v>
          </cell>
          <cell r="B13081">
            <v>45029</v>
          </cell>
          <cell r="F13081">
            <v>495</v>
          </cell>
        </row>
        <row r="13082">
          <cell r="A13082">
            <v>2601</v>
          </cell>
          <cell r="B13082">
            <v>45029</v>
          </cell>
          <cell r="F13082">
            <v>495</v>
          </cell>
        </row>
        <row r="13083">
          <cell r="A13083">
            <v>2602</v>
          </cell>
          <cell r="B13083">
            <v>45029</v>
          </cell>
          <cell r="F13083">
            <v>495</v>
          </cell>
        </row>
        <row r="13084">
          <cell r="A13084">
            <v>2603</v>
          </cell>
          <cell r="B13084">
            <v>45029</v>
          </cell>
          <cell r="F13084">
            <v>495</v>
          </cell>
        </row>
        <row r="13085">
          <cell r="A13085">
            <v>2604</v>
          </cell>
          <cell r="B13085">
            <v>45029</v>
          </cell>
          <cell r="F13085">
            <v>495</v>
          </cell>
        </row>
        <row r="13086">
          <cell r="A13086">
            <v>2605</v>
          </cell>
          <cell r="B13086">
            <v>45029</v>
          </cell>
          <cell r="F13086">
            <v>495</v>
          </cell>
        </row>
        <row r="13087">
          <cell r="A13087">
            <v>2606</v>
          </cell>
          <cell r="B13087">
            <v>45029</v>
          </cell>
          <cell r="F13087">
            <v>495</v>
          </cell>
        </row>
        <row r="13088">
          <cell r="A13088">
            <v>2607</v>
          </cell>
          <cell r="B13088">
            <v>45029</v>
          </cell>
          <cell r="F13088">
            <v>495</v>
          </cell>
        </row>
        <row r="13089">
          <cell r="A13089">
            <v>2608</v>
          </cell>
          <cell r="B13089">
            <v>45029</v>
          </cell>
          <cell r="F13089">
            <v>495</v>
          </cell>
        </row>
        <row r="13090">
          <cell r="A13090">
            <v>2609</v>
          </cell>
          <cell r="B13090">
            <v>45029</v>
          </cell>
          <cell r="F13090">
            <v>495</v>
          </cell>
        </row>
        <row r="13091">
          <cell r="A13091">
            <v>2610</v>
          </cell>
          <cell r="B13091">
            <v>45029</v>
          </cell>
          <cell r="F13091">
            <v>495</v>
          </cell>
        </row>
        <row r="13092">
          <cell r="A13092">
            <v>2611</v>
          </cell>
          <cell r="B13092">
            <v>45029</v>
          </cell>
          <cell r="F13092">
            <v>495</v>
          </cell>
        </row>
        <row r="13093">
          <cell r="A13093">
            <v>2612</v>
          </cell>
          <cell r="B13093">
            <v>45029</v>
          </cell>
          <cell r="F13093">
            <v>495</v>
          </cell>
        </row>
        <row r="13094">
          <cell r="A13094">
            <v>2613</v>
          </cell>
          <cell r="B13094">
            <v>45029</v>
          </cell>
          <cell r="F13094">
            <v>495</v>
          </cell>
        </row>
        <row r="13095">
          <cell r="A13095">
            <v>2614</v>
          </cell>
          <cell r="B13095">
            <v>45029</v>
          </cell>
          <cell r="F13095">
            <v>495</v>
          </cell>
        </row>
        <row r="13096">
          <cell r="A13096">
            <v>2615</v>
          </cell>
          <cell r="B13096">
            <v>45029</v>
          </cell>
          <cell r="F13096">
            <v>495</v>
          </cell>
        </row>
        <row r="13097">
          <cell r="A13097">
            <v>2616</v>
          </cell>
          <cell r="B13097">
            <v>45029</v>
          </cell>
          <cell r="F13097">
            <v>495</v>
          </cell>
        </row>
        <row r="13098">
          <cell r="A13098">
            <v>2617</v>
          </cell>
          <cell r="B13098">
            <v>45029</v>
          </cell>
          <cell r="F13098">
            <v>495</v>
          </cell>
        </row>
        <row r="13099">
          <cell r="A13099">
            <v>2618</v>
          </cell>
          <cell r="B13099">
            <v>45029</v>
          </cell>
          <cell r="F13099">
            <v>495</v>
          </cell>
        </row>
        <row r="13100">
          <cell r="A13100">
            <v>2619</v>
          </cell>
          <cell r="B13100">
            <v>45029</v>
          </cell>
          <cell r="F13100">
            <v>495</v>
          </cell>
        </row>
        <row r="13101">
          <cell r="A13101">
            <v>2620</v>
          </cell>
          <cell r="B13101">
            <v>45029</v>
          </cell>
          <cell r="F13101">
            <v>495</v>
          </cell>
        </row>
        <row r="13102">
          <cell r="A13102">
            <v>2636</v>
          </cell>
          <cell r="B13102">
            <v>45029</v>
          </cell>
          <cell r="F13102">
            <v>490</v>
          </cell>
        </row>
        <row r="13103">
          <cell r="A13103">
            <v>2637</v>
          </cell>
          <cell r="B13103">
            <v>45029</v>
          </cell>
          <cell r="F13103">
            <v>490</v>
          </cell>
        </row>
        <row r="13104">
          <cell r="A13104">
            <v>2638</v>
          </cell>
          <cell r="B13104">
            <v>45029</v>
          </cell>
          <cell r="F13104">
            <v>490</v>
          </cell>
        </row>
        <row r="13105">
          <cell r="A13105">
            <v>2639</v>
          </cell>
          <cell r="B13105">
            <v>45029</v>
          </cell>
          <cell r="F13105">
            <v>490</v>
          </cell>
        </row>
        <row r="13106">
          <cell r="A13106">
            <v>2640</v>
          </cell>
          <cell r="B13106">
            <v>45029</v>
          </cell>
          <cell r="F13106">
            <v>490</v>
          </cell>
        </row>
        <row r="13107">
          <cell r="A13107">
            <v>2641</v>
          </cell>
          <cell r="B13107">
            <v>45029</v>
          </cell>
          <cell r="F13107">
            <v>490</v>
          </cell>
        </row>
        <row r="13108">
          <cell r="A13108">
            <v>2642</v>
          </cell>
          <cell r="B13108">
            <v>45029</v>
          </cell>
          <cell r="F13108">
            <v>490</v>
          </cell>
        </row>
        <row r="13109">
          <cell r="A13109">
            <v>2643</v>
          </cell>
          <cell r="B13109">
            <v>45029</v>
          </cell>
          <cell r="F13109">
            <v>490</v>
          </cell>
        </row>
        <row r="13110">
          <cell r="A13110">
            <v>2644</v>
          </cell>
          <cell r="B13110">
            <v>45029</v>
          </cell>
          <cell r="F13110">
            <v>490</v>
          </cell>
        </row>
        <row r="13111">
          <cell r="A13111">
            <v>2645</v>
          </cell>
          <cell r="B13111">
            <v>45029</v>
          </cell>
          <cell r="F13111">
            <v>490</v>
          </cell>
        </row>
        <row r="13112">
          <cell r="A13112">
            <v>2646</v>
          </cell>
          <cell r="B13112">
            <v>45029</v>
          </cell>
          <cell r="F13112">
            <v>490</v>
          </cell>
        </row>
        <row r="13113">
          <cell r="A13113">
            <v>2647</v>
          </cell>
          <cell r="B13113">
            <v>45029</v>
          </cell>
          <cell r="F13113">
            <v>490</v>
          </cell>
        </row>
        <row r="13114">
          <cell r="A13114">
            <v>2648</v>
          </cell>
          <cell r="B13114">
            <v>45029</v>
          </cell>
          <cell r="F13114">
            <v>490</v>
          </cell>
        </row>
        <row r="13115">
          <cell r="A13115">
            <v>2649</v>
          </cell>
          <cell r="B13115">
            <v>45029</v>
          </cell>
          <cell r="F13115">
            <v>490</v>
          </cell>
        </row>
        <row r="13116">
          <cell r="A13116">
            <v>2650</v>
          </cell>
          <cell r="B13116">
            <v>45029</v>
          </cell>
          <cell r="F13116">
            <v>490</v>
          </cell>
        </row>
        <row r="13117">
          <cell r="A13117">
            <v>2651</v>
          </cell>
          <cell r="B13117">
            <v>45029</v>
          </cell>
          <cell r="F13117">
            <v>490</v>
          </cell>
        </row>
        <row r="13118">
          <cell r="A13118">
            <v>2652</v>
          </cell>
          <cell r="B13118">
            <v>45029</v>
          </cell>
          <cell r="F13118">
            <v>490</v>
          </cell>
        </row>
        <row r="13119">
          <cell r="A13119">
            <v>2653</v>
          </cell>
          <cell r="B13119">
            <v>45029</v>
          </cell>
          <cell r="F13119">
            <v>490</v>
          </cell>
        </row>
        <row r="13120">
          <cell r="A13120">
            <v>2654</v>
          </cell>
          <cell r="B13120">
            <v>45029</v>
          </cell>
          <cell r="F13120">
            <v>490</v>
          </cell>
        </row>
        <row r="13121">
          <cell r="A13121">
            <v>2655</v>
          </cell>
          <cell r="B13121">
            <v>45029</v>
          </cell>
          <cell r="F13121">
            <v>490</v>
          </cell>
        </row>
        <row r="13122">
          <cell r="A13122">
            <v>2656</v>
          </cell>
          <cell r="B13122">
            <v>45029</v>
          </cell>
          <cell r="F13122">
            <v>490</v>
          </cell>
        </row>
        <row r="13123">
          <cell r="A13123">
            <v>2657</v>
          </cell>
          <cell r="B13123">
            <v>45029</v>
          </cell>
          <cell r="F13123">
            <v>490</v>
          </cell>
        </row>
        <row r="13124">
          <cell r="A13124">
            <v>2658</v>
          </cell>
          <cell r="B13124">
            <v>45029</v>
          </cell>
          <cell r="F13124">
            <v>490</v>
          </cell>
        </row>
        <row r="13125">
          <cell r="A13125">
            <v>2659</v>
          </cell>
          <cell r="B13125">
            <v>45029</v>
          </cell>
          <cell r="F13125">
            <v>490</v>
          </cell>
        </row>
        <row r="13126">
          <cell r="A13126">
            <v>2660</v>
          </cell>
          <cell r="B13126">
            <v>45029</v>
          </cell>
          <cell r="F13126">
            <v>490</v>
          </cell>
        </row>
        <row r="13127">
          <cell r="A13127">
            <v>2661</v>
          </cell>
          <cell r="B13127">
            <v>45029</v>
          </cell>
          <cell r="F13127">
            <v>490</v>
          </cell>
        </row>
        <row r="13128">
          <cell r="A13128">
            <v>2662</v>
          </cell>
          <cell r="B13128">
            <v>45029</v>
          </cell>
          <cell r="F13128">
            <v>490</v>
          </cell>
        </row>
        <row r="13129">
          <cell r="A13129">
            <v>2663</v>
          </cell>
          <cell r="B13129">
            <v>45029</v>
          </cell>
          <cell r="F13129">
            <v>490</v>
          </cell>
        </row>
        <row r="13130">
          <cell r="A13130">
            <v>2664</v>
          </cell>
          <cell r="B13130">
            <v>45029</v>
          </cell>
          <cell r="F13130">
            <v>490</v>
          </cell>
        </row>
        <row r="13131">
          <cell r="A13131">
            <v>2665</v>
          </cell>
          <cell r="B13131">
            <v>45029</v>
          </cell>
          <cell r="F13131">
            <v>490</v>
          </cell>
        </row>
        <row r="13132">
          <cell r="A13132">
            <v>2666</v>
          </cell>
          <cell r="B13132">
            <v>45029</v>
          </cell>
          <cell r="F13132">
            <v>490</v>
          </cell>
        </row>
        <row r="13133">
          <cell r="A13133">
            <v>2667</v>
          </cell>
          <cell r="B13133">
            <v>45029</v>
          </cell>
          <cell r="F13133">
            <v>490</v>
          </cell>
        </row>
        <row r="13134">
          <cell r="A13134">
            <v>2668</v>
          </cell>
          <cell r="B13134">
            <v>45029</v>
          </cell>
          <cell r="F13134">
            <v>490</v>
          </cell>
        </row>
        <row r="13135">
          <cell r="A13135">
            <v>2669</v>
          </cell>
          <cell r="B13135">
            <v>45029</v>
          </cell>
          <cell r="F13135">
            <v>490</v>
          </cell>
        </row>
        <row r="13136">
          <cell r="A13136">
            <v>2670</v>
          </cell>
          <cell r="B13136">
            <v>45029</v>
          </cell>
          <cell r="F13136">
            <v>490</v>
          </cell>
        </row>
        <row r="13137">
          <cell r="A13137">
            <v>2671</v>
          </cell>
          <cell r="B13137">
            <v>45029</v>
          </cell>
          <cell r="F13137">
            <v>490</v>
          </cell>
        </row>
        <row r="13138">
          <cell r="A13138">
            <v>2672</v>
          </cell>
          <cell r="B13138">
            <v>45029</v>
          </cell>
          <cell r="F13138">
            <v>490</v>
          </cell>
        </row>
        <row r="13139">
          <cell r="A13139">
            <v>2673</v>
          </cell>
          <cell r="B13139">
            <v>45029</v>
          </cell>
          <cell r="F13139">
            <v>490</v>
          </cell>
        </row>
        <row r="13140">
          <cell r="A13140">
            <v>2674</v>
          </cell>
          <cell r="B13140">
            <v>45029</v>
          </cell>
          <cell r="F13140">
            <v>490</v>
          </cell>
        </row>
        <row r="13141">
          <cell r="A13141">
            <v>2675</v>
          </cell>
          <cell r="B13141">
            <v>45029</v>
          </cell>
          <cell r="F13141">
            <v>490</v>
          </cell>
        </row>
        <row r="13142">
          <cell r="A13142">
            <v>2676</v>
          </cell>
          <cell r="B13142">
            <v>45029</v>
          </cell>
          <cell r="F13142">
            <v>490</v>
          </cell>
        </row>
        <row r="13143">
          <cell r="A13143">
            <v>2677</v>
          </cell>
          <cell r="B13143">
            <v>45029</v>
          </cell>
          <cell r="F13143">
            <v>490</v>
          </cell>
        </row>
        <row r="13144">
          <cell r="A13144">
            <v>2678</v>
          </cell>
          <cell r="B13144">
            <v>45029</v>
          </cell>
          <cell r="F13144">
            <v>490</v>
          </cell>
        </row>
        <row r="13145">
          <cell r="A13145">
            <v>2679</v>
          </cell>
          <cell r="B13145">
            <v>45029</v>
          </cell>
          <cell r="F13145">
            <v>490</v>
          </cell>
        </row>
        <row r="13146">
          <cell r="A13146">
            <v>2680</v>
          </cell>
          <cell r="B13146">
            <v>45029</v>
          </cell>
          <cell r="F13146">
            <v>490</v>
          </cell>
        </row>
        <row r="13147">
          <cell r="A13147">
            <v>2681</v>
          </cell>
          <cell r="B13147">
            <v>45029</v>
          </cell>
          <cell r="F13147">
            <v>490</v>
          </cell>
        </row>
        <row r="13148">
          <cell r="A13148">
            <v>2682</v>
          </cell>
          <cell r="B13148">
            <v>45029</v>
          </cell>
          <cell r="F13148">
            <v>490</v>
          </cell>
        </row>
        <row r="13149">
          <cell r="A13149">
            <v>2683</v>
          </cell>
          <cell r="B13149">
            <v>45029</v>
          </cell>
          <cell r="F13149">
            <v>490</v>
          </cell>
        </row>
        <row r="13150">
          <cell r="A13150">
            <v>2684</v>
          </cell>
          <cell r="B13150">
            <v>45029</v>
          </cell>
          <cell r="F13150">
            <v>490</v>
          </cell>
        </row>
        <row r="13151">
          <cell r="A13151">
            <v>2685</v>
          </cell>
          <cell r="B13151">
            <v>45029</v>
          </cell>
          <cell r="F13151">
            <v>490</v>
          </cell>
        </row>
        <row r="13152">
          <cell r="A13152">
            <v>2686</v>
          </cell>
          <cell r="B13152">
            <v>45029</v>
          </cell>
          <cell r="F13152">
            <v>490</v>
          </cell>
        </row>
        <row r="13153">
          <cell r="A13153">
            <v>2687</v>
          </cell>
          <cell r="B13153">
            <v>45029</v>
          </cell>
          <cell r="F13153">
            <v>490</v>
          </cell>
        </row>
        <row r="13154">
          <cell r="A13154">
            <v>2688</v>
          </cell>
          <cell r="B13154">
            <v>45029</v>
          </cell>
          <cell r="F13154">
            <v>490</v>
          </cell>
        </row>
        <row r="13155">
          <cell r="A13155">
            <v>2689</v>
          </cell>
          <cell r="B13155">
            <v>45029</v>
          </cell>
          <cell r="F13155">
            <v>490</v>
          </cell>
        </row>
        <row r="13156">
          <cell r="A13156">
            <v>2690</v>
          </cell>
          <cell r="B13156">
            <v>45029</v>
          </cell>
          <cell r="F13156">
            <v>490</v>
          </cell>
        </row>
        <row r="13157">
          <cell r="A13157">
            <v>2691</v>
          </cell>
          <cell r="B13157">
            <v>45029</v>
          </cell>
          <cell r="F13157">
            <v>490</v>
          </cell>
        </row>
        <row r="13158">
          <cell r="A13158">
            <v>2692</v>
          </cell>
          <cell r="B13158">
            <v>45029</v>
          </cell>
          <cell r="F13158">
            <v>490</v>
          </cell>
        </row>
        <row r="13159">
          <cell r="A13159">
            <v>2693</v>
          </cell>
          <cell r="B13159">
            <v>45029</v>
          </cell>
          <cell r="F13159">
            <v>490</v>
          </cell>
        </row>
        <row r="13160">
          <cell r="A13160">
            <v>2694</v>
          </cell>
          <cell r="B13160">
            <v>45029</v>
          </cell>
          <cell r="F13160">
            <v>490</v>
          </cell>
        </row>
        <row r="13161">
          <cell r="A13161">
            <v>2695</v>
          </cell>
          <cell r="B13161">
            <v>45029</v>
          </cell>
          <cell r="F13161">
            <v>490</v>
          </cell>
        </row>
        <row r="13162">
          <cell r="A13162">
            <v>2696</v>
          </cell>
          <cell r="B13162">
            <v>45029</v>
          </cell>
          <cell r="F13162">
            <v>490</v>
          </cell>
        </row>
        <row r="13163">
          <cell r="A13163">
            <v>2697</v>
          </cell>
          <cell r="B13163">
            <v>45029</v>
          </cell>
          <cell r="F13163">
            <v>490</v>
          </cell>
        </row>
        <row r="13164">
          <cell r="A13164">
            <v>2698</v>
          </cell>
          <cell r="B13164">
            <v>45029</v>
          </cell>
          <cell r="F13164">
            <v>490</v>
          </cell>
        </row>
        <row r="13165">
          <cell r="A13165">
            <v>2699</v>
          </cell>
          <cell r="B13165">
            <v>45029</v>
          </cell>
          <cell r="F13165">
            <v>490</v>
          </cell>
        </row>
        <row r="13166">
          <cell r="A13166">
            <v>2700</v>
          </cell>
          <cell r="B13166">
            <v>45029</v>
          </cell>
          <cell r="F13166">
            <v>490</v>
          </cell>
        </row>
        <row r="13167">
          <cell r="A13167">
            <v>2701</v>
          </cell>
          <cell r="B13167">
            <v>45029</v>
          </cell>
          <cell r="F13167">
            <v>490</v>
          </cell>
        </row>
        <row r="13168">
          <cell r="A13168">
            <v>2702</v>
          </cell>
          <cell r="B13168">
            <v>45029</v>
          </cell>
          <cell r="F13168">
            <v>490</v>
          </cell>
        </row>
        <row r="13169">
          <cell r="A13169">
            <v>2703</v>
          </cell>
          <cell r="B13169">
            <v>45029</v>
          </cell>
          <cell r="F13169">
            <v>490</v>
          </cell>
        </row>
        <row r="13170">
          <cell r="A13170">
            <v>2704</v>
          </cell>
          <cell r="B13170">
            <v>45029</v>
          </cell>
          <cell r="F13170">
            <v>490</v>
          </cell>
        </row>
        <row r="13171">
          <cell r="A13171">
            <v>2705</v>
          </cell>
          <cell r="B13171">
            <v>45029</v>
          </cell>
          <cell r="F13171">
            <v>490</v>
          </cell>
        </row>
        <row r="13172">
          <cell r="A13172">
            <v>2706</v>
          </cell>
          <cell r="B13172">
            <v>45029</v>
          </cell>
          <cell r="F13172">
            <v>490</v>
          </cell>
        </row>
        <row r="13173">
          <cell r="A13173">
            <v>2707</v>
          </cell>
          <cell r="B13173">
            <v>45029</v>
          </cell>
          <cell r="F13173">
            <v>490</v>
          </cell>
        </row>
        <row r="13174">
          <cell r="A13174">
            <v>2708</v>
          </cell>
          <cell r="B13174">
            <v>45029</v>
          </cell>
          <cell r="F13174">
            <v>490</v>
          </cell>
        </row>
        <row r="13175">
          <cell r="A13175">
            <v>2709</v>
          </cell>
          <cell r="B13175">
            <v>45029</v>
          </cell>
          <cell r="F13175">
            <v>490</v>
          </cell>
        </row>
        <row r="13176">
          <cell r="A13176">
            <v>2710</v>
          </cell>
          <cell r="B13176">
            <v>45029</v>
          </cell>
          <cell r="F13176">
            <v>490</v>
          </cell>
        </row>
        <row r="13177">
          <cell r="A13177">
            <v>2711</v>
          </cell>
          <cell r="B13177">
            <v>45029</v>
          </cell>
          <cell r="F13177">
            <v>490</v>
          </cell>
        </row>
        <row r="13178">
          <cell r="A13178">
            <v>2712</v>
          </cell>
          <cell r="B13178">
            <v>45029</v>
          </cell>
          <cell r="F13178">
            <v>490</v>
          </cell>
        </row>
        <row r="13179">
          <cell r="A13179">
            <v>2713</v>
          </cell>
          <cell r="B13179">
            <v>45029</v>
          </cell>
          <cell r="F13179">
            <v>490</v>
          </cell>
        </row>
        <row r="13180">
          <cell r="A13180">
            <v>2714</v>
          </cell>
          <cell r="B13180">
            <v>45029</v>
          </cell>
          <cell r="F13180">
            <v>490</v>
          </cell>
        </row>
        <row r="13181">
          <cell r="A13181">
            <v>2715</v>
          </cell>
          <cell r="B13181">
            <v>45029</v>
          </cell>
          <cell r="F13181">
            <v>490</v>
          </cell>
        </row>
        <row r="13182">
          <cell r="A13182">
            <v>2716</v>
          </cell>
          <cell r="B13182">
            <v>45029</v>
          </cell>
          <cell r="F13182">
            <v>490</v>
          </cell>
        </row>
        <row r="13183">
          <cell r="A13183">
            <v>2717</v>
          </cell>
          <cell r="B13183">
            <v>45029</v>
          </cell>
          <cell r="F13183">
            <v>490</v>
          </cell>
        </row>
        <row r="13184">
          <cell r="A13184">
            <v>2718</v>
          </cell>
          <cell r="B13184">
            <v>45029</v>
          </cell>
          <cell r="F13184">
            <v>490</v>
          </cell>
        </row>
        <row r="13185">
          <cell r="A13185">
            <v>2719</v>
          </cell>
          <cell r="B13185">
            <v>45029</v>
          </cell>
          <cell r="F13185">
            <v>490</v>
          </cell>
        </row>
        <row r="13186">
          <cell r="A13186">
            <v>2720</v>
          </cell>
          <cell r="B13186">
            <v>45029</v>
          </cell>
          <cell r="F13186">
            <v>490</v>
          </cell>
        </row>
        <row r="13187">
          <cell r="A13187">
            <v>2721</v>
          </cell>
          <cell r="B13187">
            <v>45029</v>
          </cell>
          <cell r="F13187">
            <v>490</v>
          </cell>
        </row>
        <row r="13188">
          <cell r="A13188">
            <v>2722</v>
          </cell>
          <cell r="B13188">
            <v>45029</v>
          </cell>
          <cell r="F13188">
            <v>490</v>
          </cell>
        </row>
        <row r="13189">
          <cell r="A13189">
            <v>2723</v>
          </cell>
          <cell r="B13189">
            <v>45029</v>
          </cell>
          <cell r="F13189">
            <v>490</v>
          </cell>
        </row>
        <row r="13190">
          <cell r="A13190">
            <v>2724</v>
          </cell>
          <cell r="B13190">
            <v>45029</v>
          </cell>
          <cell r="F13190">
            <v>490</v>
          </cell>
        </row>
        <row r="13191">
          <cell r="A13191">
            <v>2725</v>
          </cell>
          <cell r="B13191">
            <v>45029</v>
          </cell>
          <cell r="F13191">
            <v>490</v>
          </cell>
        </row>
        <row r="13192">
          <cell r="A13192">
            <v>2726</v>
          </cell>
          <cell r="B13192">
            <v>45029</v>
          </cell>
          <cell r="F13192">
            <v>490</v>
          </cell>
        </row>
        <row r="13193">
          <cell r="A13193">
            <v>2727</v>
          </cell>
          <cell r="B13193">
            <v>45029</v>
          </cell>
          <cell r="F13193">
            <v>490</v>
          </cell>
        </row>
        <row r="13194">
          <cell r="A13194">
            <v>2728</v>
          </cell>
          <cell r="B13194">
            <v>45029</v>
          </cell>
          <cell r="F13194">
            <v>490</v>
          </cell>
        </row>
        <row r="13195">
          <cell r="A13195">
            <v>2729</v>
          </cell>
          <cell r="B13195">
            <v>45029</v>
          </cell>
          <cell r="F13195">
            <v>490</v>
          </cell>
        </row>
        <row r="13196">
          <cell r="A13196">
            <v>2730</v>
          </cell>
          <cell r="B13196">
            <v>45029</v>
          </cell>
          <cell r="F13196">
            <v>490</v>
          </cell>
        </row>
        <row r="13197">
          <cell r="A13197">
            <v>2731</v>
          </cell>
          <cell r="B13197">
            <v>45029</v>
          </cell>
          <cell r="F13197">
            <v>490</v>
          </cell>
        </row>
        <row r="13198">
          <cell r="A13198">
            <v>2732</v>
          </cell>
          <cell r="B13198">
            <v>45029</v>
          </cell>
          <cell r="F13198">
            <v>490</v>
          </cell>
        </row>
        <row r="13199">
          <cell r="A13199">
            <v>2733</v>
          </cell>
          <cell r="B13199">
            <v>45029</v>
          </cell>
          <cell r="F13199">
            <v>490</v>
          </cell>
        </row>
        <row r="13200">
          <cell r="A13200">
            <v>2734</v>
          </cell>
          <cell r="B13200">
            <v>45029</v>
          </cell>
          <cell r="F13200">
            <v>490</v>
          </cell>
        </row>
        <row r="13201">
          <cell r="A13201">
            <v>2735</v>
          </cell>
          <cell r="B13201">
            <v>45029</v>
          </cell>
          <cell r="F13201">
            <v>490</v>
          </cell>
        </row>
        <row r="13202">
          <cell r="A13202">
            <v>2736</v>
          </cell>
          <cell r="B13202">
            <v>45029</v>
          </cell>
          <cell r="F13202">
            <v>490</v>
          </cell>
        </row>
        <row r="13203">
          <cell r="A13203">
            <v>2737</v>
          </cell>
          <cell r="B13203">
            <v>45029</v>
          </cell>
          <cell r="F13203">
            <v>490</v>
          </cell>
        </row>
        <row r="13204">
          <cell r="A13204">
            <v>2738</v>
          </cell>
          <cell r="B13204">
            <v>45029</v>
          </cell>
          <cell r="F13204">
            <v>490</v>
          </cell>
        </row>
        <row r="13205">
          <cell r="A13205">
            <v>2739</v>
          </cell>
          <cell r="B13205">
            <v>45029</v>
          </cell>
          <cell r="F13205">
            <v>490</v>
          </cell>
        </row>
        <row r="13206">
          <cell r="A13206">
            <v>2740</v>
          </cell>
          <cell r="B13206">
            <v>45029</v>
          </cell>
          <cell r="F13206">
            <v>490</v>
          </cell>
        </row>
        <row r="13207">
          <cell r="A13207">
            <v>2741</v>
          </cell>
          <cell r="B13207">
            <v>45029</v>
          </cell>
          <cell r="F13207">
            <v>490</v>
          </cell>
        </row>
        <row r="13208">
          <cell r="A13208">
            <v>2742</v>
          </cell>
          <cell r="B13208">
            <v>45029</v>
          </cell>
          <cell r="F13208">
            <v>490</v>
          </cell>
        </row>
        <row r="13209">
          <cell r="A13209">
            <v>2743</v>
          </cell>
          <cell r="B13209">
            <v>45029</v>
          </cell>
          <cell r="F13209">
            <v>490</v>
          </cell>
        </row>
        <row r="13210">
          <cell r="A13210">
            <v>2744</v>
          </cell>
          <cell r="B13210">
            <v>45029</v>
          </cell>
          <cell r="F13210">
            <v>490</v>
          </cell>
        </row>
        <row r="13211">
          <cell r="A13211">
            <v>2745</v>
          </cell>
          <cell r="B13211">
            <v>45029</v>
          </cell>
          <cell r="F13211">
            <v>490</v>
          </cell>
        </row>
        <row r="13212">
          <cell r="A13212">
            <v>2746</v>
          </cell>
          <cell r="B13212">
            <v>45029</v>
          </cell>
          <cell r="F13212">
            <v>490</v>
          </cell>
        </row>
        <row r="13213">
          <cell r="A13213">
            <v>2747</v>
          </cell>
          <cell r="B13213">
            <v>45029</v>
          </cell>
          <cell r="F13213">
            <v>490</v>
          </cell>
        </row>
        <row r="13214">
          <cell r="A13214">
            <v>2748</v>
          </cell>
          <cell r="B13214">
            <v>45029</v>
          </cell>
          <cell r="F13214">
            <v>490</v>
          </cell>
        </row>
        <row r="13215">
          <cell r="A13215">
            <v>2749</v>
          </cell>
          <cell r="B13215">
            <v>45029</v>
          </cell>
          <cell r="F13215">
            <v>490</v>
          </cell>
        </row>
        <row r="13216">
          <cell r="A13216">
            <v>2750</v>
          </cell>
          <cell r="B13216">
            <v>45029</v>
          </cell>
          <cell r="F13216">
            <v>490</v>
          </cell>
        </row>
        <row r="13217">
          <cell r="A13217">
            <v>2751</v>
          </cell>
          <cell r="B13217">
            <v>45029</v>
          </cell>
          <cell r="F13217">
            <v>490</v>
          </cell>
        </row>
        <row r="13218">
          <cell r="A13218">
            <v>2752</v>
          </cell>
          <cell r="B13218">
            <v>45029</v>
          </cell>
          <cell r="F13218">
            <v>490</v>
          </cell>
        </row>
        <row r="13219">
          <cell r="A13219">
            <v>2753</v>
          </cell>
          <cell r="B13219">
            <v>45029</v>
          </cell>
          <cell r="F13219">
            <v>490</v>
          </cell>
        </row>
        <row r="13220">
          <cell r="A13220">
            <v>2754</v>
          </cell>
          <cell r="B13220">
            <v>45029</v>
          </cell>
          <cell r="F13220">
            <v>490</v>
          </cell>
        </row>
        <row r="13221">
          <cell r="A13221">
            <v>2755</v>
          </cell>
          <cell r="B13221">
            <v>45029</v>
          </cell>
          <cell r="F13221">
            <v>490</v>
          </cell>
        </row>
        <row r="13222">
          <cell r="A13222">
            <v>2756</v>
          </cell>
          <cell r="B13222">
            <v>45029</v>
          </cell>
          <cell r="F13222">
            <v>490</v>
          </cell>
        </row>
        <row r="13223">
          <cell r="A13223">
            <v>2757</v>
          </cell>
          <cell r="B13223">
            <v>45029</v>
          </cell>
          <cell r="F13223">
            <v>490</v>
          </cell>
        </row>
        <row r="13224">
          <cell r="A13224">
            <v>2758</v>
          </cell>
          <cell r="B13224">
            <v>45029</v>
          </cell>
          <cell r="F13224">
            <v>490</v>
          </cell>
        </row>
        <row r="13225">
          <cell r="A13225">
            <v>2759</v>
          </cell>
          <cell r="B13225">
            <v>45029</v>
          </cell>
          <cell r="F13225">
            <v>490</v>
          </cell>
        </row>
        <row r="13226">
          <cell r="A13226">
            <v>2760</v>
          </cell>
          <cell r="B13226">
            <v>45029</v>
          </cell>
          <cell r="F13226">
            <v>490</v>
          </cell>
        </row>
        <row r="13227">
          <cell r="A13227">
            <v>2761</v>
          </cell>
          <cell r="B13227">
            <v>45029</v>
          </cell>
          <cell r="F13227">
            <v>490</v>
          </cell>
        </row>
        <row r="13228">
          <cell r="A13228">
            <v>2762</v>
          </cell>
          <cell r="B13228">
            <v>45029</v>
          </cell>
          <cell r="F13228">
            <v>490</v>
          </cell>
        </row>
        <row r="13229">
          <cell r="A13229">
            <v>2763</v>
          </cell>
          <cell r="B13229">
            <v>45029</v>
          </cell>
          <cell r="F13229">
            <v>490</v>
          </cell>
        </row>
        <row r="13230">
          <cell r="A13230">
            <v>2764</v>
          </cell>
          <cell r="B13230">
            <v>45029</v>
          </cell>
          <cell r="F13230">
            <v>490</v>
          </cell>
        </row>
        <row r="13231">
          <cell r="A13231">
            <v>2765</v>
          </cell>
          <cell r="B13231">
            <v>45029</v>
          </cell>
          <cell r="F13231">
            <v>490</v>
          </cell>
        </row>
        <row r="13232">
          <cell r="A13232">
            <v>2766</v>
          </cell>
          <cell r="B13232">
            <v>45029</v>
          </cell>
          <cell r="F13232">
            <v>490</v>
          </cell>
        </row>
        <row r="13233">
          <cell r="A13233">
            <v>2767</v>
          </cell>
          <cell r="B13233">
            <v>45029</v>
          </cell>
          <cell r="F13233">
            <v>490</v>
          </cell>
        </row>
        <row r="13234">
          <cell r="A13234">
            <v>2768</v>
          </cell>
          <cell r="B13234">
            <v>45029</v>
          </cell>
          <cell r="F13234">
            <v>490</v>
          </cell>
        </row>
        <row r="13235">
          <cell r="A13235">
            <v>2769</v>
          </cell>
          <cell r="B13235">
            <v>45029</v>
          </cell>
          <cell r="F13235">
            <v>490</v>
          </cell>
        </row>
        <row r="13236">
          <cell r="A13236">
            <v>2770</v>
          </cell>
          <cell r="B13236">
            <v>45029</v>
          </cell>
          <cell r="F13236">
            <v>490</v>
          </cell>
        </row>
        <row r="13237">
          <cell r="A13237">
            <v>2771</v>
          </cell>
          <cell r="B13237">
            <v>45029</v>
          </cell>
          <cell r="F13237">
            <v>490</v>
          </cell>
        </row>
        <row r="13238">
          <cell r="A13238">
            <v>2772</v>
          </cell>
          <cell r="B13238">
            <v>45029</v>
          </cell>
          <cell r="F13238">
            <v>490</v>
          </cell>
        </row>
        <row r="13239">
          <cell r="A13239">
            <v>2773</v>
          </cell>
          <cell r="B13239">
            <v>45029</v>
          </cell>
          <cell r="F13239">
            <v>490</v>
          </cell>
        </row>
        <row r="13240">
          <cell r="A13240">
            <v>2774</v>
          </cell>
          <cell r="B13240">
            <v>45029</v>
          </cell>
          <cell r="F13240">
            <v>490</v>
          </cell>
        </row>
        <row r="13241">
          <cell r="A13241">
            <v>2775</v>
          </cell>
          <cell r="B13241">
            <v>45029</v>
          </cell>
          <cell r="F13241">
            <v>490</v>
          </cell>
        </row>
        <row r="13242">
          <cell r="A13242">
            <v>2776</v>
          </cell>
          <cell r="B13242">
            <v>45029</v>
          </cell>
          <cell r="F13242">
            <v>490</v>
          </cell>
        </row>
        <row r="13243">
          <cell r="A13243">
            <v>2777</v>
          </cell>
          <cell r="B13243">
            <v>45029</v>
          </cell>
          <cell r="F13243">
            <v>490</v>
          </cell>
        </row>
        <row r="13244">
          <cell r="A13244">
            <v>2778</v>
          </cell>
          <cell r="B13244">
            <v>45029</v>
          </cell>
          <cell r="F13244">
            <v>490</v>
          </cell>
        </row>
        <row r="13245">
          <cell r="A13245">
            <v>2779</v>
          </cell>
          <cell r="B13245">
            <v>45029</v>
          </cell>
          <cell r="F13245">
            <v>490</v>
          </cell>
        </row>
        <row r="13246">
          <cell r="A13246">
            <v>2780</v>
          </cell>
          <cell r="B13246">
            <v>45029</v>
          </cell>
          <cell r="F13246">
            <v>490</v>
          </cell>
        </row>
        <row r="13247">
          <cell r="A13247">
            <v>2781</v>
          </cell>
          <cell r="B13247">
            <v>45029</v>
          </cell>
          <cell r="F13247">
            <v>490</v>
          </cell>
        </row>
        <row r="13248">
          <cell r="A13248">
            <v>2782</v>
          </cell>
          <cell r="B13248">
            <v>45029</v>
          </cell>
          <cell r="F13248">
            <v>490</v>
          </cell>
        </row>
        <row r="13249">
          <cell r="A13249">
            <v>2783</v>
          </cell>
          <cell r="B13249">
            <v>45029</v>
          </cell>
          <cell r="F13249">
            <v>490</v>
          </cell>
        </row>
        <row r="13250">
          <cell r="A13250">
            <v>2784</v>
          </cell>
          <cell r="B13250">
            <v>45029</v>
          </cell>
          <cell r="F13250">
            <v>490</v>
          </cell>
        </row>
        <row r="13251">
          <cell r="A13251">
            <v>2785</v>
          </cell>
          <cell r="B13251">
            <v>45029</v>
          </cell>
          <cell r="F13251">
            <v>490</v>
          </cell>
        </row>
        <row r="13252">
          <cell r="A13252">
            <v>2786</v>
          </cell>
          <cell r="B13252">
            <v>45029</v>
          </cell>
          <cell r="F13252">
            <v>490</v>
          </cell>
        </row>
        <row r="13253">
          <cell r="A13253">
            <v>2787</v>
          </cell>
          <cell r="B13253">
            <v>45029</v>
          </cell>
          <cell r="F13253">
            <v>490</v>
          </cell>
        </row>
        <row r="13254">
          <cell r="A13254">
            <v>2788</v>
          </cell>
          <cell r="B13254">
            <v>45029</v>
          </cell>
          <cell r="F13254">
            <v>490</v>
          </cell>
        </row>
        <row r="13255">
          <cell r="A13255">
            <v>2789</v>
          </cell>
          <cell r="B13255">
            <v>45029</v>
          </cell>
          <cell r="F13255">
            <v>490</v>
          </cell>
        </row>
        <row r="13256">
          <cell r="A13256">
            <v>2790</v>
          </cell>
          <cell r="B13256">
            <v>45029</v>
          </cell>
          <cell r="F13256">
            <v>490</v>
          </cell>
        </row>
        <row r="13257">
          <cell r="A13257">
            <v>2791</v>
          </cell>
          <cell r="B13257">
            <v>45029</v>
          </cell>
          <cell r="F13257">
            <v>490</v>
          </cell>
        </row>
        <row r="13258">
          <cell r="A13258">
            <v>2792</v>
          </cell>
          <cell r="B13258">
            <v>45029</v>
          </cell>
          <cell r="F13258">
            <v>490</v>
          </cell>
        </row>
        <row r="13259">
          <cell r="A13259">
            <v>2793</v>
          </cell>
          <cell r="B13259">
            <v>45029</v>
          </cell>
          <cell r="F13259">
            <v>490</v>
          </cell>
        </row>
        <row r="13260">
          <cell r="A13260">
            <v>2794</v>
          </cell>
          <cell r="B13260">
            <v>45029</v>
          </cell>
          <cell r="F13260">
            <v>490</v>
          </cell>
        </row>
        <row r="13261">
          <cell r="A13261">
            <v>2795</v>
          </cell>
          <cell r="B13261">
            <v>45029</v>
          </cell>
          <cell r="F13261">
            <v>490</v>
          </cell>
        </row>
        <row r="13262">
          <cell r="A13262">
            <v>2796</v>
          </cell>
          <cell r="B13262">
            <v>45029</v>
          </cell>
          <cell r="F13262">
            <v>490</v>
          </cell>
        </row>
        <row r="13263">
          <cell r="A13263">
            <v>2797</v>
          </cell>
          <cell r="B13263">
            <v>45029</v>
          </cell>
          <cell r="F13263">
            <v>490</v>
          </cell>
        </row>
        <row r="13264">
          <cell r="A13264">
            <v>2798</v>
          </cell>
          <cell r="B13264">
            <v>45029</v>
          </cell>
          <cell r="F13264">
            <v>490</v>
          </cell>
        </row>
        <row r="13265">
          <cell r="A13265">
            <v>2799</v>
          </cell>
          <cell r="B13265">
            <v>45029</v>
          </cell>
          <cell r="F13265">
            <v>490</v>
          </cell>
        </row>
        <row r="13266">
          <cell r="A13266">
            <v>2800</v>
          </cell>
          <cell r="B13266">
            <v>45029</v>
          </cell>
          <cell r="F13266">
            <v>490</v>
          </cell>
        </row>
        <row r="13267">
          <cell r="A13267">
            <v>2801</v>
          </cell>
          <cell r="B13267">
            <v>45029</v>
          </cell>
          <cell r="F13267">
            <v>490</v>
          </cell>
        </row>
        <row r="13268">
          <cell r="A13268">
            <v>2802</v>
          </cell>
          <cell r="B13268">
            <v>45029</v>
          </cell>
          <cell r="F13268">
            <v>490</v>
          </cell>
        </row>
        <row r="13269">
          <cell r="A13269">
            <v>2803</v>
          </cell>
          <cell r="B13269">
            <v>45029</v>
          </cell>
          <cell r="F13269">
            <v>490</v>
          </cell>
        </row>
        <row r="13270">
          <cell r="A13270">
            <v>2804</v>
          </cell>
          <cell r="B13270">
            <v>45029</v>
          </cell>
          <cell r="F13270">
            <v>490</v>
          </cell>
        </row>
        <row r="13271">
          <cell r="A13271">
            <v>2805</v>
          </cell>
          <cell r="B13271">
            <v>45029</v>
          </cell>
          <cell r="F13271">
            <v>490</v>
          </cell>
        </row>
        <row r="13272">
          <cell r="A13272">
            <v>2806</v>
          </cell>
          <cell r="B13272">
            <v>45029</v>
          </cell>
          <cell r="F13272">
            <v>490</v>
          </cell>
        </row>
        <row r="13273">
          <cell r="A13273">
            <v>2807</v>
          </cell>
          <cell r="B13273">
            <v>45029</v>
          </cell>
          <cell r="F13273">
            <v>490</v>
          </cell>
        </row>
        <row r="13274">
          <cell r="A13274">
            <v>2808</v>
          </cell>
          <cell r="B13274">
            <v>45029</v>
          </cell>
          <cell r="F13274">
            <v>490</v>
          </cell>
        </row>
        <row r="13275">
          <cell r="A13275">
            <v>2809</v>
          </cell>
          <cell r="B13275">
            <v>45029</v>
          </cell>
          <cell r="F13275">
            <v>490</v>
          </cell>
        </row>
        <row r="13276">
          <cell r="A13276">
            <v>2810</v>
          </cell>
          <cell r="B13276">
            <v>45029</v>
          </cell>
          <cell r="F13276">
            <v>490</v>
          </cell>
        </row>
        <row r="13277">
          <cell r="A13277">
            <v>2811</v>
          </cell>
          <cell r="B13277">
            <v>45029</v>
          </cell>
          <cell r="F13277">
            <v>490</v>
          </cell>
        </row>
        <row r="13278">
          <cell r="A13278">
            <v>2812</v>
          </cell>
          <cell r="B13278">
            <v>45029</v>
          </cell>
          <cell r="F13278">
            <v>490</v>
          </cell>
        </row>
        <row r="13279">
          <cell r="A13279">
            <v>2813</v>
          </cell>
          <cell r="B13279">
            <v>45029</v>
          </cell>
          <cell r="F13279">
            <v>490</v>
          </cell>
        </row>
        <row r="13280">
          <cell r="A13280">
            <v>2814</v>
          </cell>
          <cell r="B13280">
            <v>45029</v>
          </cell>
          <cell r="F13280">
            <v>490</v>
          </cell>
        </row>
        <row r="13281">
          <cell r="A13281">
            <v>2815</v>
          </cell>
          <cell r="B13281">
            <v>45029</v>
          </cell>
          <cell r="F13281">
            <v>490</v>
          </cell>
        </row>
        <row r="13282">
          <cell r="A13282">
            <v>2816</v>
          </cell>
          <cell r="B13282">
            <v>45029</v>
          </cell>
          <cell r="F13282">
            <v>490</v>
          </cell>
        </row>
        <row r="13283">
          <cell r="A13283">
            <v>2817</v>
          </cell>
          <cell r="B13283">
            <v>45029</v>
          </cell>
          <cell r="F13283">
            <v>490</v>
          </cell>
        </row>
        <row r="13284">
          <cell r="A13284">
            <v>2818</v>
          </cell>
          <cell r="B13284">
            <v>45029</v>
          </cell>
          <cell r="F13284">
            <v>490</v>
          </cell>
        </row>
        <row r="13285">
          <cell r="A13285">
            <v>2819</v>
          </cell>
          <cell r="B13285">
            <v>45029</v>
          </cell>
          <cell r="F13285">
            <v>490</v>
          </cell>
        </row>
        <row r="13286">
          <cell r="A13286">
            <v>2820</v>
          </cell>
          <cell r="B13286">
            <v>45029</v>
          </cell>
          <cell r="F13286">
            <v>490</v>
          </cell>
        </row>
        <row r="13287">
          <cell r="A13287">
            <v>2821</v>
          </cell>
          <cell r="B13287">
            <v>45029</v>
          </cell>
          <cell r="F13287">
            <v>490</v>
          </cell>
        </row>
        <row r="13288">
          <cell r="A13288">
            <v>2822</v>
          </cell>
          <cell r="B13288">
            <v>45029</v>
          </cell>
          <cell r="F13288">
            <v>490</v>
          </cell>
        </row>
        <row r="13289">
          <cell r="A13289">
            <v>2823</v>
          </cell>
          <cell r="B13289">
            <v>45029</v>
          </cell>
          <cell r="F13289">
            <v>490</v>
          </cell>
        </row>
        <row r="13290">
          <cell r="A13290">
            <v>2824</v>
          </cell>
          <cell r="B13290">
            <v>45029</v>
          </cell>
          <cell r="F13290">
            <v>490</v>
          </cell>
        </row>
        <row r="13291">
          <cell r="A13291">
            <v>2825</v>
          </cell>
          <cell r="B13291">
            <v>45029</v>
          </cell>
          <cell r="F13291">
            <v>490</v>
          </cell>
        </row>
        <row r="13292">
          <cell r="A13292">
            <v>2826</v>
          </cell>
          <cell r="B13292">
            <v>45029</v>
          </cell>
          <cell r="F13292">
            <v>490</v>
          </cell>
        </row>
        <row r="13293">
          <cell r="A13293">
            <v>2827</v>
          </cell>
          <cell r="B13293">
            <v>45029</v>
          </cell>
          <cell r="F13293">
            <v>490</v>
          </cell>
        </row>
        <row r="13294">
          <cell r="A13294">
            <v>2828</v>
          </cell>
          <cell r="B13294">
            <v>45029</v>
          </cell>
          <cell r="F13294">
            <v>490</v>
          </cell>
        </row>
        <row r="13295">
          <cell r="A13295">
            <v>2829</v>
          </cell>
          <cell r="B13295">
            <v>45029</v>
          </cell>
          <cell r="F13295">
            <v>490</v>
          </cell>
        </row>
        <row r="13296">
          <cell r="A13296">
            <v>2830</v>
          </cell>
          <cell r="B13296">
            <v>45029</v>
          </cell>
          <cell r="F13296">
            <v>490</v>
          </cell>
        </row>
        <row r="13297">
          <cell r="A13297">
            <v>2831</v>
          </cell>
          <cell r="B13297">
            <v>45029</v>
          </cell>
          <cell r="F13297">
            <v>490</v>
          </cell>
        </row>
        <row r="13298">
          <cell r="A13298">
            <v>2832</v>
          </cell>
          <cell r="B13298">
            <v>45029</v>
          </cell>
          <cell r="F13298">
            <v>490</v>
          </cell>
        </row>
        <row r="13299">
          <cell r="A13299">
            <v>2833</v>
          </cell>
          <cell r="B13299">
            <v>45029</v>
          </cell>
          <cell r="F13299">
            <v>490</v>
          </cell>
        </row>
        <row r="13300">
          <cell r="A13300">
            <v>2834</v>
          </cell>
          <cell r="B13300">
            <v>45029</v>
          </cell>
          <cell r="F13300">
            <v>490</v>
          </cell>
        </row>
        <row r="13301">
          <cell r="A13301">
            <v>2835</v>
          </cell>
          <cell r="B13301">
            <v>45029</v>
          </cell>
          <cell r="F13301">
            <v>490</v>
          </cell>
        </row>
        <row r="13302">
          <cell r="A13302">
            <v>2836</v>
          </cell>
          <cell r="B13302">
            <v>45029</v>
          </cell>
          <cell r="F13302">
            <v>490</v>
          </cell>
        </row>
        <row r="13303">
          <cell r="A13303">
            <v>2837</v>
          </cell>
          <cell r="B13303">
            <v>45029</v>
          </cell>
          <cell r="F13303">
            <v>490</v>
          </cell>
        </row>
        <row r="13304">
          <cell r="A13304">
            <v>2838</v>
          </cell>
          <cell r="B13304">
            <v>45029</v>
          </cell>
          <cell r="F13304">
            <v>490</v>
          </cell>
        </row>
        <row r="13305">
          <cell r="A13305">
            <v>2839</v>
          </cell>
          <cell r="B13305">
            <v>45029</v>
          </cell>
          <cell r="F13305">
            <v>490</v>
          </cell>
        </row>
        <row r="13306">
          <cell r="A13306">
            <v>2840</v>
          </cell>
          <cell r="B13306">
            <v>45029</v>
          </cell>
          <cell r="F13306">
            <v>490</v>
          </cell>
        </row>
        <row r="13307">
          <cell r="A13307">
            <v>2841</v>
          </cell>
          <cell r="B13307">
            <v>45029</v>
          </cell>
          <cell r="F13307">
            <v>490</v>
          </cell>
        </row>
        <row r="13308">
          <cell r="A13308">
            <v>2842</v>
          </cell>
          <cell r="B13308">
            <v>45029</v>
          </cell>
          <cell r="F13308">
            <v>490</v>
          </cell>
        </row>
        <row r="13309">
          <cell r="A13309">
            <v>2843</v>
          </cell>
          <cell r="B13309">
            <v>45029</v>
          </cell>
          <cell r="F13309">
            <v>490</v>
          </cell>
        </row>
        <row r="13310">
          <cell r="A13310">
            <v>2844</v>
          </cell>
          <cell r="B13310">
            <v>45029</v>
          </cell>
          <cell r="F13310">
            <v>490</v>
          </cell>
        </row>
        <row r="13311">
          <cell r="A13311">
            <v>2845</v>
          </cell>
          <cell r="B13311">
            <v>45029</v>
          </cell>
          <cell r="F13311">
            <v>490</v>
          </cell>
        </row>
        <row r="13312">
          <cell r="A13312">
            <v>2846</v>
          </cell>
          <cell r="B13312">
            <v>45029</v>
          </cell>
          <cell r="F13312">
            <v>490</v>
          </cell>
        </row>
        <row r="13313">
          <cell r="A13313">
            <v>2847</v>
          </cell>
          <cell r="B13313">
            <v>45029</v>
          </cell>
          <cell r="F13313">
            <v>490</v>
          </cell>
        </row>
        <row r="13314">
          <cell r="A13314">
            <v>2848</v>
          </cell>
          <cell r="B13314">
            <v>45029</v>
          </cell>
          <cell r="F13314">
            <v>490</v>
          </cell>
        </row>
        <row r="13315">
          <cell r="A13315">
            <v>2849</v>
          </cell>
          <cell r="B13315">
            <v>45029</v>
          </cell>
          <cell r="F13315">
            <v>490</v>
          </cell>
        </row>
        <row r="13316">
          <cell r="A13316">
            <v>2850</v>
          </cell>
          <cell r="B13316">
            <v>45029</v>
          </cell>
          <cell r="F13316">
            <v>490</v>
          </cell>
        </row>
        <row r="13317">
          <cell r="A13317">
            <v>2851</v>
          </cell>
          <cell r="B13317">
            <v>45029</v>
          </cell>
          <cell r="F13317">
            <v>490</v>
          </cell>
        </row>
        <row r="13318">
          <cell r="A13318">
            <v>2852</v>
          </cell>
          <cell r="B13318">
            <v>45029</v>
          </cell>
          <cell r="F13318">
            <v>490</v>
          </cell>
        </row>
        <row r="13319">
          <cell r="A13319">
            <v>2853</v>
          </cell>
          <cell r="B13319">
            <v>45029</v>
          </cell>
          <cell r="F13319">
            <v>490</v>
          </cell>
        </row>
        <row r="13320">
          <cell r="A13320">
            <v>2854</v>
          </cell>
          <cell r="B13320">
            <v>45029</v>
          </cell>
          <cell r="F13320">
            <v>490</v>
          </cell>
        </row>
        <row r="13321">
          <cell r="A13321">
            <v>2855</v>
          </cell>
          <cell r="B13321">
            <v>45029</v>
          </cell>
          <cell r="F13321">
            <v>490</v>
          </cell>
        </row>
        <row r="13322">
          <cell r="A13322">
            <v>2856</v>
          </cell>
          <cell r="B13322">
            <v>45029</v>
          </cell>
          <cell r="F13322">
            <v>490</v>
          </cell>
        </row>
        <row r="13323">
          <cell r="A13323">
            <v>2857</v>
          </cell>
          <cell r="B13323">
            <v>45029</v>
          </cell>
          <cell r="F13323">
            <v>490</v>
          </cell>
        </row>
        <row r="13324">
          <cell r="A13324">
            <v>2858</v>
          </cell>
          <cell r="B13324">
            <v>45029</v>
          </cell>
          <cell r="F13324">
            <v>490</v>
          </cell>
        </row>
        <row r="13325">
          <cell r="A13325">
            <v>2859</v>
          </cell>
          <cell r="B13325">
            <v>45029</v>
          </cell>
          <cell r="F13325">
            <v>490</v>
          </cell>
        </row>
        <row r="13326">
          <cell r="A13326">
            <v>2860</v>
          </cell>
          <cell r="B13326">
            <v>45029</v>
          </cell>
          <cell r="F13326">
            <v>490</v>
          </cell>
        </row>
        <row r="13327">
          <cell r="A13327">
            <v>2861</v>
          </cell>
          <cell r="B13327">
            <v>45029</v>
          </cell>
          <cell r="F13327">
            <v>490</v>
          </cell>
        </row>
        <row r="13328">
          <cell r="A13328">
            <v>2862</v>
          </cell>
          <cell r="B13328">
            <v>45029</v>
          </cell>
          <cell r="F13328">
            <v>490</v>
          </cell>
        </row>
        <row r="13329">
          <cell r="A13329">
            <v>2863</v>
          </cell>
          <cell r="B13329">
            <v>45029</v>
          </cell>
          <cell r="F13329">
            <v>490</v>
          </cell>
        </row>
        <row r="13330">
          <cell r="A13330">
            <v>2864</v>
          </cell>
          <cell r="B13330">
            <v>45029</v>
          </cell>
          <cell r="F13330">
            <v>490</v>
          </cell>
        </row>
        <row r="13331">
          <cell r="A13331">
            <v>2865</v>
          </cell>
          <cell r="B13331">
            <v>45029</v>
          </cell>
          <cell r="F13331">
            <v>490</v>
          </cell>
        </row>
        <row r="13332">
          <cell r="A13332">
            <v>2866</v>
          </cell>
          <cell r="B13332">
            <v>45029</v>
          </cell>
          <cell r="F13332">
            <v>490</v>
          </cell>
        </row>
        <row r="13333">
          <cell r="A13333">
            <v>2867</v>
          </cell>
          <cell r="B13333">
            <v>45029</v>
          </cell>
          <cell r="F13333">
            <v>490</v>
          </cell>
        </row>
        <row r="13334">
          <cell r="A13334">
            <v>2868</v>
          </cell>
          <cell r="B13334">
            <v>45029</v>
          </cell>
          <cell r="F13334">
            <v>490</v>
          </cell>
        </row>
        <row r="13335">
          <cell r="A13335">
            <v>2869</v>
          </cell>
          <cell r="B13335">
            <v>45029</v>
          </cell>
          <cell r="F13335">
            <v>490</v>
          </cell>
        </row>
        <row r="13336">
          <cell r="A13336">
            <v>2870</v>
          </cell>
          <cell r="B13336">
            <v>45029</v>
          </cell>
          <cell r="F13336">
            <v>490</v>
          </cell>
        </row>
        <row r="13337">
          <cell r="A13337">
            <v>2871</v>
          </cell>
          <cell r="B13337">
            <v>45029</v>
          </cell>
          <cell r="F13337">
            <v>490</v>
          </cell>
        </row>
        <row r="13338">
          <cell r="A13338">
            <v>2872</v>
          </cell>
          <cell r="B13338">
            <v>45029</v>
          </cell>
          <cell r="F13338">
            <v>490</v>
          </cell>
        </row>
        <row r="13339">
          <cell r="A13339">
            <v>2873</v>
          </cell>
          <cell r="B13339">
            <v>45029</v>
          </cell>
          <cell r="F13339">
            <v>490</v>
          </cell>
        </row>
        <row r="13340">
          <cell r="A13340">
            <v>2874</v>
          </cell>
          <cell r="B13340">
            <v>45029</v>
          </cell>
          <cell r="F13340">
            <v>490</v>
          </cell>
        </row>
        <row r="13341">
          <cell r="A13341">
            <v>2875</v>
          </cell>
          <cell r="B13341">
            <v>45029</v>
          </cell>
          <cell r="F13341">
            <v>490</v>
          </cell>
        </row>
        <row r="13342">
          <cell r="A13342">
            <v>2876</v>
          </cell>
          <cell r="B13342">
            <v>45029</v>
          </cell>
          <cell r="F13342">
            <v>490</v>
          </cell>
        </row>
        <row r="13343">
          <cell r="A13343">
            <v>2877</v>
          </cell>
          <cell r="B13343">
            <v>45029</v>
          </cell>
          <cell r="F13343">
            <v>490</v>
          </cell>
        </row>
        <row r="13344">
          <cell r="A13344">
            <v>2878</v>
          </cell>
          <cell r="B13344">
            <v>45029</v>
          </cell>
          <cell r="F13344">
            <v>490</v>
          </cell>
        </row>
        <row r="13345">
          <cell r="A13345">
            <v>2879</v>
          </cell>
          <cell r="B13345">
            <v>45029</v>
          </cell>
          <cell r="F13345">
            <v>490</v>
          </cell>
        </row>
        <row r="13346">
          <cell r="A13346">
            <v>2880</v>
          </cell>
          <cell r="B13346">
            <v>45029</v>
          </cell>
          <cell r="F13346">
            <v>490</v>
          </cell>
        </row>
        <row r="13347">
          <cell r="A13347">
            <v>2881</v>
          </cell>
          <cell r="B13347">
            <v>45029</v>
          </cell>
          <cell r="F13347">
            <v>490</v>
          </cell>
        </row>
        <row r="13348">
          <cell r="A13348">
            <v>2882</v>
          </cell>
          <cell r="B13348">
            <v>45029</v>
          </cell>
          <cell r="F13348">
            <v>490</v>
          </cell>
        </row>
        <row r="13349">
          <cell r="A13349">
            <v>2883</v>
          </cell>
          <cell r="B13349">
            <v>45029</v>
          </cell>
          <cell r="F13349">
            <v>490</v>
          </cell>
        </row>
        <row r="13350">
          <cell r="A13350">
            <v>2884</v>
          </cell>
          <cell r="B13350">
            <v>45029</v>
          </cell>
          <cell r="F13350">
            <v>490</v>
          </cell>
        </row>
        <row r="13351">
          <cell r="A13351">
            <v>2885</v>
          </cell>
          <cell r="B13351">
            <v>45029</v>
          </cell>
          <cell r="F13351">
            <v>490</v>
          </cell>
        </row>
        <row r="13352">
          <cell r="A13352">
            <v>2886</v>
          </cell>
          <cell r="B13352">
            <v>45029</v>
          </cell>
          <cell r="F13352">
            <v>490</v>
          </cell>
        </row>
        <row r="13353">
          <cell r="A13353">
            <v>2887</v>
          </cell>
          <cell r="B13353">
            <v>45029</v>
          </cell>
          <cell r="F13353">
            <v>490</v>
          </cell>
        </row>
        <row r="13354">
          <cell r="A13354">
            <v>2888</v>
          </cell>
          <cell r="B13354">
            <v>45029</v>
          </cell>
          <cell r="F13354">
            <v>490</v>
          </cell>
        </row>
        <row r="13355">
          <cell r="A13355">
            <v>2889</v>
          </cell>
          <cell r="B13355">
            <v>45029</v>
          </cell>
          <cell r="F13355">
            <v>490</v>
          </cell>
        </row>
        <row r="13356">
          <cell r="A13356">
            <v>2890</v>
          </cell>
          <cell r="B13356">
            <v>45029</v>
          </cell>
          <cell r="F13356">
            <v>490</v>
          </cell>
        </row>
        <row r="13357">
          <cell r="A13357">
            <v>2891</v>
          </cell>
          <cell r="B13357">
            <v>45029</v>
          </cell>
          <cell r="F13357">
            <v>490</v>
          </cell>
        </row>
        <row r="13358">
          <cell r="A13358">
            <v>2892</v>
          </cell>
          <cell r="B13358">
            <v>45029</v>
          </cell>
          <cell r="F13358">
            <v>490</v>
          </cell>
        </row>
        <row r="13359">
          <cell r="A13359">
            <v>2893</v>
          </cell>
          <cell r="B13359">
            <v>45029</v>
          </cell>
          <cell r="F13359">
            <v>490</v>
          </cell>
        </row>
        <row r="13360">
          <cell r="A13360">
            <v>2894</v>
          </cell>
          <cell r="B13360">
            <v>45029</v>
          </cell>
          <cell r="F13360">
            <v>490</v>
          </cell>
        </row>
        <row r="13361">
          <cell r="A13361">
            <v>2895</v>
          </cell>
          <cell r="B13361">
            <v>45029</v>
          </cell>
          <cell r="F13361">
            <v>490</v>
          </cell>
        </row>
        <row r="13362">
          <cell r="A13362">
            <v>2896</v>
          </cell>
          <cell r="B13362">
            <v>45029</v>
          </cell>
          <cell r="F13362">
            <v>490</v>
          </cell>
        </row>
        <row r="13363">
          <cell r="A13363">
            <v>2897</v>
          </cell>
          <cell r="B13363">
            <v>45029</v>
          </cell>
          <cell r="F13363">
            <v>490</v>
          </cell>
        </row>
        <row r="13364">
          <cell r="A13364">
            <v>2898</v>
          </cell>
          <cell r="B13364">
            <v>45029</v>
          </cell>
          <cell r="F13364">
            <v>490</v>
          </cell>
        </row>
        <row r="13365">
          <cell r="A13365">
            <v>2899</v>
          </cell>
          <cell r="B13365">
            <v>45029</v>
          </cell>
          <cell r="F13365">
            <v>490</v>
          </cell>
        </row>
        <row r="13366">
          <cell r="A13366">
            <v>2900</v>
          </cell>
          <cell r="B13366">
            <v>45029</v>
          </cell>
          <cell r="F13366">
            <v>490</v>
          </cell>
        </row>
        <row r="13367">
          <cell r="A13367">
            <v>2901</v>
          </cell>
          <cell r="B13367">
            <v>45029</v>
          </cell>
          <cell r="F13367">
            <v>490</v>
          </cell>
        </row>
        <row r="13368">
          <cell r="A13368">
            <v>2902</v>
          </cell>
          <cell r="B13368">
            <v>45029</v>
          </cell>
          <cell r="F13368">
            <v>490</v>
          </cell>
        </row>
        <row r="13369">
          <cell r="A13369">
            <v>2903</v>
          </cell>
          <cell r="B13369">
            <v>45029</v>
          </cell>
          <cell r="F13369">
            <v>490</v>
          </cell>
        </row>
        <row r="13370">
          <cell r="A13370">
            <v>2904</v>
          </cell>
          <cell r="B13370">
            <v>45029</v>
          </cell>
          <cell r="F13370">
            <v>490</v>
          </cell>
        </row>
        <row r="13371">
          <cell r="A13371">
            <v>2905</v>
          </cell>
          <cell r="B13371">
            <v>45029</v>
          </cell>
          <cell r="F13371">
            <v>490</v>
          </cell>
        </row>
        <row r="13372">
          <cell r="A13372">
            <v>2906</v>
          </cell>
          <cell r="B13372">
            <v>45029</v>
          </cell>
          <cell r="F13372">
            <v>490</v>
          </cell>
        </row>
        <row r="13373">
          <cell r="A13373">
            <v>2907</v>
          </cell>
          <cell r="B13373">
            <v>45029</v>
          </cell>
          <cell r="F13373">
            <v>490</v>
          </cell>
        </row>
        <row r="13374">
          <cell r="A13374">
            <v>2908</v>
          </cell>
          <cell r="B13374">
            <v>45029</v>
          </cell>
          <cell r="F13374">
            <v>490</v>
          </cell>
        </row>
        <row r="13375">
          <cell r="A13375">
            <v>2909</v>
          </cell>
          <cell r="B13375">
            <v>45029</v>
          </cell>
          <cell r="F13375">
            <v>490</v>
          </cell>
        </row>
        <row r="13376">
          <cell r="A13376">
            <v>2910</v>
          </cell>
          <cell r="B13376">
            <v>45029</v>
          </cell>
          <cell r="F13376">
            <v>490</v>
          </cell>
        </row>
        <row r="13377">
          <cell r="A13377">
            <v>2911</v>
          </cell>
          <cell r="B13377">
            <v>45029</v>
          </cell>
          <cell r="F13377">
            <v>490</v>
          </cell>
        </row>
        <row r="13378">
          <cell r="A13378">
            <v>2912</v>
          </cell>
          <cell r="B13378">
            <v>45029</v>
          </cell>
          <cell r="F13378">
            <v>490</v>
          </cell>
        </row>
        <row r="13379">
          <cell r="A13379">
            <v>2913</v>
          </cell>
          <cell r="B13379">
            <v>45029</v>
          </cell>
          <cell r="F13379">
            <v>490</v>
          </cell>
        </row>
        <row r="13380">
          <cell r="A13380">
            <v>2914</v>
          </cell>
          <cell r="B13380">
            <v>45029</v>
          </cell>
          <cell r="F13380">
            <v>490</v>
          </cell>
        </row>
        <row r="13381">
          <cell r="A13381">
            <v>2915</v>
          </cell>
          <cell r="B13381">
            <v>45029</v>
          </cell>
          <cell r="F13381">
            <v>490</v>
          </cell>
        </row>
        <row r="13382">
          <cell r="A13382">
            <v>2916</v>
          </cell>
          <cell r="B13382">
            <v>45029</v>
          </cell>
          <cell r="F13382">
            <v>490</v>
          </cell>
        </row>
        <row r="13383">
          <cell r="A13383">
            <v>2917</v>
          </cell>
          <cell r="B13383">
            <v>45029</v>
          </cell>
          <cell r="F13383">
            <v>490</v>
          </cell>
        </row>
        <row r="13384">
          <cell r="A13384">
            <v>2918</v>
          </cell>
          <cell r="B13384">
            <v>45029</v>
          </cell>
          <cell r="F13384">
            <v>490</v>
          </cell>
        </row>
        <row r="13385">
          <cell r="A13385">
            <v>2919</v>
          </cell>
          <cell r="B13385">
            <v>45029</v>
          </cell>
          <cell r="F13385">
            <v>490</v>
          </cell>
        </row>
        <row r="13386">
          <cell r="A13386">
            <v>2920</v>
          </cell>
          <cell r="B13386">
            <v>45029</v>
          </cell>
          <cell r="F13386">
            <v>490</v>
          </cell>
        </row>
        <row r="13387">
          <cell r="A13387">
            <v>2921</v>
          </cell>
          <cell r="B13387">
            <v>45029</v>
          </cell>
          <cell r="F13387">
            <v>490</v>
          </cell>
        </row>
        <row r="13388">
          <cell r="A13388">
            <v>2922</v>
          </cell>
          <cell r="B13388">
            <v>45029</v>
          </cell>
          <cell r="F13388">
            <v>490</v>
          </cell>
        </row>
        <row r="13389">
          <cell r="A13389">
            <v>2923</v>
          </cell>
          <cell r="B13389">
            <v>45029</v>
          </cell>
          <cell r="F13389">
            <v>490</v>
          </cell>
        </row>
        <row r="13390">
          <cell r="A13390">
            <v>2924</v>
          </cell>
          <cell r="B13390">
            <v>45029</v>
          </cell>
          <cell r="F13390">
            <v>490</v>
          </cell>
        </row>
        <row r="13391">
          <cell r="A13391">
            <v>2925</v>
          </cell>
          <cell r="B13391">
            <v>45029</v>
          </cell>
          <cell r="F13391">
            <v>490</v>
          </cell>
        </row>
        <row r="13392">
          <cell r="A13392">
            <v>2926</v>
          </cell>
          <cell r="B13392">
            <v>45029</v>
          </cell>
          <cell r="F13392">
            <v>490</v>
          </cell>
        </row>
        <row r="13393">
          <cell r="A13393">
            <v>2927</v>
          </cell>
          <cell r="B13393">
            <v>45029</v>
          </cell>
          <cell r="F13393">
            <v>490</v>
          </cell>
        </row>
        <row r="13394">
          <cell r="A13394">
            <v>2928</v>
          </cell>
          <cell r="B13394">
            <v>45029</v>
          </cell>
          <cell r="F13394">
            <v>490</v>
          </cell>
        </row>
        <row r="13395">
          <cell r="A13395">
            <v>2929</v>
          </cell>
          <cell r="B13395">
            <v>45029</v>
          </cell>
          <cell r="F13395">
            <v>490</v>
          </cell>
        </row>
        <row r="13396">
          <cell r="A13396">
            <v>2930</v>
          </cell>
          <cell r="B13396">
            <v>45029</v>
          </cell>
          <cell r="F13396">
            <v>490</v>
          </cell>
        </row>
        <row r="13397">
          <cell r="A13397">
            <v>2931</v>
          </cell>
          <cell r="B13397">
            <v>45029</v>
          </cell>
          <cell r="F13397">
            <v>490</v>
          </cell>
        </row>
        <row r="13398">
          <cell r="A13398">
            <v>2932</v>
          </cell>
          <cell r="B13398">
            <v>45029</v>
          </cell>
          <cell r="F13398">
            <v>490</v>
          </cell>
        </row>
        <row r="13399">
          <cell r="A13399">
            <v>2933</v>
          </cell>
          <cell r="B13399">
            <v>45029</v>
          </cell>
          <cell r="F13399">
            <v>490</v>
          </cell>
        </row>
        <row r="13400">
          <cell r="A13400">
            <v>2934</v>
          </cell>
          <cell r="B13400">
            <v>45029</v>
          </cell>
          <cell r="F13400">
            <v>490</v>
          </cell>
        </row>
        <row r="13401">
          <cell r="A13401">
            <v>2935</v>
          </cell>
          <cell r="B13401">
            <v>45029</v>
          </cell>
          <cell r="F13401">
            <v>490</v>
          </cell>
        </row>
        <row r="13402">
          <cell r="A13402">
            <v>2936</v>
          </cell>
          <cell r="B13402">
            <v>45029</v>
          </cell>
          <cell r="F13402">
            <v>490</v>
          </cell>
        </row>
        <row r="13403">
          <cell r="A13403">
            <v>2937</v>
          </cell>
          <cell r="B13403">
            <v>45029</v>
          </cell>
          <cell r="F13403">
            <v>490</v>
          </cell>
        </row>
        <row r="13404">
          <cell r="A13404">
            <v>2938</v>
          </cell>
          <cell r="B13404">
            <v>45029</v>
          </cell>
          <cell r="F13404">
            <v>490</v>
          </cell>
        </row>
        <row r="13405">
          <cell r="A13405">
            <v>2939</v>
          </cell>
          <cell r="B13405">
            <v>45029</v>
          </cell>
          <cell r="F13405">
            <v>490</v>
          </cell>
        </row>
        <row r="13406">
          <cell r="A13406">
            <v>2940</v>
          </cell>
          <cell r="B13406">
            <v>45029</v>
          </cell>
          <cell r="F13406">
            <v>490</v>
          </cell>
        </row>
        <row r="13407">
          <cell r="A13407">
            <v>2941</v>
          </cell>
          <cell r="B13407">
            <v>45029</v>
          </cell>
          <cell r="F13407">
            <v>490</v>
          </cell>
        </row>
        <row r="13408">
          <cell r="A13408">
            <v>2942</v>
          </cell>
          <cell r="B13408">
            <v>45029</v>
          </cell>
          <cell r="F13408">
            <v>490</v>
          </cell>
        </row>
        <row r="13409">
          <cell r="A13409">
            <v>2943</v>
          </cell>
          <cell r="B13409">
            <v>45029</v>
          </cell>
          <cell r="F13409">
            <v>490</v>
          </cell>
        </row>
        <row r="13410">
          <cell r="A13410">
            <v>2944</v>
          </cell>
          <cell r="B13410">
            <v>45029</v>
          </cell>
          <cell r="F13410">
            <v>490</v>
          </cell>
        </row>
        <row r="13411">
          <cell r="A13411">
            <v>2945</v>
          </cell>
          <cell r="B13411">
            <v>45029</v>
          </cell>
          <cell r="F13411">
            <v>490</v>
          </cell>
        </row>
        <row r="13412">
          <cell r="A13412">
            <v>2946</v>
          </cell>
          <cell r="B13412">
            <v>45029</v>
          </cell>
          <cell r="F13412">
            <v>490</v>
          </cell>
        </row>
        <row r="13413">
          <cell r="A13413">
            <v>2947</v>
          </cell>
          <cell r="B13413">
            <v>45029</v>
          </cell>
          <cell r="F13413">
            <v>490</v>
          </cell>
        </row>
        <row r="13414">
          <cell r="A13414">
            <v>2948</v>
          </cell>
          <cell r="B13414">
            <v>45029</v>
          </cell>
          <cell r="F13414">
            <v>490</v>
          </cell>
        </row>
        <row r="13415">
          <cell r="A13415">
            <v>2949</v>
          </cell>
          <cell r="B13415">
            <v>45029</v>
          </cell>
          <cell r="F13415">
            <v>490</v>
          </cell>
        </row>
        <row r="13416">
          <cell r="A13416">
            <v>2950</v>
          </cell>
          <cell r="B13416">
            <v>45029</v>
          </cell>
          <cell r="F13416">
            <v>490</v>
          </cell>
        </row>
        <row r="13417">
          <cell r="A13417">
            <v>2951</v>
          </cell>
          <cell r="B13417">
            <v>45029</v>
          </cell>
          <cell r="F13417">
            <v>490</v>
          </cell>
        </row>
        <row r="13418">
          <cell r="A13418">
            <v>2952</v>
          </cell>
          <cell r="B13418">
            <v>45029</v>
          </cell>
          <cell r="F13418">
            <v>490</v>
          </cell>
        </row>
        <row r="13419">
          <cell r="A13419">
            <v>2953</v>
          </cell>
          <cell r="B13419">
            <v>45029</v>
          </cell>
          <cell r="F13419">
            <v>490</v>
          </cell>
        </row>
        <row r="13420">
          <cell r="A13420">
            <v>2954</v>
          </cell>
          <cell r="B13420">
            <v>45029</v>
          </cell>
          <cell r="F13420">
            <v>490</v>
          </cell>
        </row>
        <row r="13421">
          <cell r="A13421">
            <v>2955</v>
          </cell>
          <cell r="B13421">
            <v>45029</v>
          </cell>
          <cell r="F13421">
            <v>490</v>
          </cell>
        </row>
        <row r="13422">
          <cell r="A13422">
            <v>2956</v>
          </cell>
          <cell r="B13422">
            <v>45029</v>
          </cell>
          <cell r="F13422">
            <v>490</v>
          </cell>
        </row>
        <row r="13423">
          <cell r="A13423">
            <v>2957</v>
          </cell>
          <cell r="B13423">
            <v>45029</v>
          </cell>
          <cell r="F13423">
            <v>490</v>
          </cell>
        </row>
        <row r="13424">
          <cell r="A13424">
            <v>2958</v>
          </cell>
          <cell r="B13424">
            <v>45029</v>
          </cell>
          <cell r="F13424">
            <v>490</v>
          </cell>
        </row>
        <row r="13425">
          <cell r="A13425">
            <v>2959</v>
          </cell>
          <cell r="B13425">
            <v>45029</v>
          </cell>
          <cell r="F13425">
            <v>490</v>
          </cell>
        </row>
        <row r="13426">
          <cell r="A13426">
            <v>2960</v>
          </cell>
          <cell r="B13426">
            <v>45029</v>
          </cell>
          <cell r="F13426">
            <v>490</v>
          </cell>
        </row>
        <row r="13427">
          <cell r="A13427">
            <v>2961</v>
          </cell>
          <cell r="B13427">
            <v>45029</v>
          </cell>
          <cell r="F13427">
            <v>490</v>
          </cell>
        </row>
        <row r="13428">
          <cell r="A13428">
            <v>2962</v>
          </cell>
          <cell r="B13428">
            <v>45029</v>
          </cell>
          <cell r="F13428">
            <v>490</v>
          </cell>
        </row>
        <row r="13429">
          <cell r="A13429">
            <v>2963</v>
          </cell>
          <cell r="B13429">
            <v>45029</v>
          </cell>
          <cell r="F13429">
            <v>490</v>
          </cell>
        </row>
        <row r="13430">
          <cell r="A13430">
            <v>2964</v>
          </cell>
          <cell r="B13430">
            <v>45029</v>
          </cell>
          <cell r="F13430">
            <v>490</v>
          </cell>
        </row>
        <row r="13431">
          <cell r="A13431">
            <v>2965</v>
          </cell>
          <cell r="B13431">
            <v>45029</v>
          </cell>
          <cell r="F13431">
            <v>490</v>
          </cell>
        </row>
        <row r="13432">
          <cell r="A13432">
            <v>2966</v>
          </cell>
          <cell r="B13432">
            <v>45029</v>
          </cell>
          <cell r="F13432">
            <v>490</v>
          </cell>
        </row>
        <row r="13433">
          <cell r="A13433">
            <v>2967</v>
          </cell>
          <cell r="B13433">
            <v>45029</v>
          </cell>
          <cell r="F13433">
            <v>490</v>
          </cell>
        </row>
        <row r="13434">
          <cell r="A13434">
            <v>2968</v>
          </cell>
          <cell r="B13434">
            <v>45029</v>
          </cell>
          <cell r="F13434">
            <v>490</v>
          </cell>
        </row>
        <row r="13435">
          <cell r="A13435">
            <v>2969</v>
          </cell>
          <cell r="B13435">
            <v>45029</v>
          </cell>
          <cell r="F13435">
            <v>490</v>
          </cell>
        </row>
        <row r="13436">
          <cell r="A13436">
            <v>2970</v>
          </cell>
          <cell r="B13436">
            <v>45029</v>
          </cell>
          <cell r="F13436">
            <v>490</v>
          </cell>
        </row>
        <row r="13437">
          <cell r="A13437">
            <v>2971</v>
          </cell>
          <cell r="B13437">
            <v>45029</v>
          </cell>
          <cell r="F13437">
            <v>490</v>
          </cell>
        </row>
        <row r="13438">
          <cell r="A13438">
            <v>2972</v>
          </cell>
          <cell r="B13438">
            <v>45029</v>
          </cell>
          <cell r="F13438">
            <v>490</v>
          </cell>
        </row>
        <row r="13439">
          <cell r="A13439">
            <v>2973</v>
          </cell>
          <cell r="B13439">
            <v>45029</v>
          </cell>
          <cell r="F13439">
            <v>490</v>
          </cell>
        </row>
        <row r="13440">
          <cell r="A13440">
            <v>2974</v>
          </cell>
          <cell r="B13440">
            <v>45029</v>
          </cell>
          <cell r="F13440">
            <v>490</v>
          </cell>
        </row>
        <row r="13441">
          <cell r="A13441">
            <v>2975</v>
          </cell>
          <cell r="B13441">
            <v>45029</v>
          </cell>
          <cell r="F13441">
            <v>490</v>
          </cell>
        </row>
        <row r="13442">
          <cell r="A13442">
            <v>2976</v>
          </cell>
          <cell r="B13442">
            <v>45029</v>
          </cell>
          <cell r="F13442">
            <v>490</v>
          </cell>
        </row>
        <row r="13443">
          <cell r="A13443">
            <v>2977</v>
          </cell>
          <cell r="B13443">
            <v>45029</v>
          </cell>
          <cell r="F13443">
            <v>490</v>
          </cell>
        </row>
        <row r="13444">
          <cell r="A13444">
            <v>2978</v>
          </cell>
          <cell r="B13444">
            <v>45029</v>
          </cell>
          <cell r="F13444">
            <v>490</v>
          </cell>
        </row>
        <row r="13445">
          <cell r="A13445">
            <v>2979</v>
          </cell>
          <cell r="B13445">
            <v>45029</v>
          </cell>
          <cell r="F13445">
            <v>490</v>
          </cell>
        </row>
        <row r="13446">
          <cell r="A13446">
            <v>2980</v>
          </cell>
          <cell r="B13446">
            <v>45029</v>
          </cell>
          <cell r="F13446">
            <v>490</v>
          </cell>
        </row>
        <row r="13447">
          <cell r="A13447">
            <v>2981</v>
          </cell>
          <cell r="B13447">
            <v>45029</v>
          </cell>
          <cell r="F13447">
            <v>490</v>
          </cell>
        </row>
        <row r="13448">
          <cell r="A13448">
            <v>2982</v>
          </cell>
          <cell r="B13448">
            <v>45029</v>
          </cell>
          <cell r="F13448">
            <v>490</v>
          </cell>
        </row>
        <row r="13449">
          <cell r="A13449">
            <v>2983</v>
          </cell>
          <cell r="B13449">
            <v>45029</v>
          </cell>
          <cell r="F13449">
            <v>490</v>
          </cell>
        </row>
        <row r="13450">
          <cell r="A13450">
            <v>2984</v>
          </cell>
          <cell r="B13450">
            <v>45029</v>
          </cell>
          <cell r="F13450">
            <v>490</v>
          </cell>
        </row>
        <row r="13451">
          <cell r="A13451">
            <v>2985</v>
          </cell>
          <cell r="B13451">
            <v>45029</v>
          </cell>
          <cell r="F13451">
            <v>490</v>
          </cell>
        </row>
        <row r="13452">
          <cell r="A13452">
            <v>2986</v>
          </cell>
          <cell r="B13452">
            <v>45029</v>
          </cell>
          <cell r="F13452">
            <v>490</v>
          </cell>
        </row>
        <row r="13453">
          <cell r="A13453">
            <v>2987</v>
          </cell>
          <cell r="B13453">
            <v>45029</v>
          </cell>
          <cell r="F13453">
            <v>490</v>
          </cell>
        </row>
        <row r="13454">
          <cell r="A13454">
            <v>2988</v>
          </cell>
          <cell r="B13454">
            <v>45029</v>
          </cell>
          <cell r="F13454">
            <v>490</v>
          </cell>
        </row>
        <row r="13455">
          <cell r="A13455">
            <v>2989</v>
          </cell>
          <cell r="B13455">
            <v>45029</v>
          </cell>
          <cell r="F13455">
            <v>490</v>
          </cell>
        </row>
        <row r="13456">
          <cell r="A13456">
            <v>2990</v>
          </cell>
          <cell r="B13456">
            <v>45029</v>
          </cell>
          <cell r="F13456">
            <v>490</v>
          </cell>
        </row>
        <row r="13457">
          <cell r="A13457">
            <v>2991</v>
          </cell>
          <cell r="B13457">
            <v>45029</v>
          </cell>
          <cell r="F13457">
            <v>490</v>
          </cell>
        </row>
        <row r="13458">
          <cell r="A13458">
            <v>2992</v>
          </cell>
          <cell r="B13458">
            <v>45029</v>
          </cell>
          <cell r="F13458">
            <v>490</v>
          </cell>
        </row>
        <row r="13459">
          <cell r="A13459">
            <v>2993</v>
          </cell>
          <cell r="B13459">
            <v>45029</v>
          </cell>
          <cell r="F13459">
            <v>490</v>
          </cell>
        </row>
        <row r="13460">
          <cell r="A13460">
            <v>2994</v>
          </cell>
          <cell r="B13460">
            <v>45029</v>
          </cell>
          <cell r="F13460">
            <v>490</v>
          </cell>
        </row>
        <row r="13461">
          <cell r="A13461">
            <v>2995</v>
          </cell>
          <cell r="B13461">
            <v>45029</v>
          </cell>
          <cell r="F13461">
            <v>490</v>
          </cell>
        </row>
        <row r="13462">
          <cell r="A13462">
            <v>2996</v>
          </cell>
          <cell r="B13462">
            <v>45029</v>
          </cell>
          <cell r="F13462">
            <v>490</v>
          </cell>
        </row>
        <row r="13463">
          <cell r="A13463">
            <v>2997</v>
          </cell>
          <cell r="B13463">
            <v>45029</v>
          </cell>
          <cell r="F13463">
            <v>490</v>
          </cell>
        </row>
        <row r="13464">
          <cell r="A13464">
            <v>2998</v>
          </cell>
          <cell r="B13464">
            <v>45029</v>
          </cell>
          <cell r="F13464">
            <v>490</v>
          </cell>
        </row>
        <row r="13465">
          <cell r="A13465">
            <v>2999</v>
          </cell>
          <cell r="B13465">
            <v>45029</v>
          </cell>
          <cell r="F13465">
            <v>490</v>
          </cell>
        </row>
        <row r="13466">
          <cell r="A13466">
            <v>3000</v>
          </cell>
          <cell r="B13466">
            <v>45029</v>
          </cell>
          <cell r="F13466">
            <v>490</v>
          </cell>
        </row>
        <row r="13467">
          <cell r="A13467">
            <v>3001</v>
          </cell>
          <cell r="B13467">
            <v>45029</v>
          </cell>
          <cell r="F13467">
            <v>490</v>
          </cell>
        </row>
        <row r="13468">
          <cell r="A13468">
            <v>3002</v>
          </cell>
          <cell r="B13468">
            <v>45029</v>
          </cell>
          <cell r="F13468">
            <v>490</v>
          </cell>
        </row>
        <row r="13469">
          <cell r="A13469">
            <v>3003</v>
          </cell>
          <cell r="B13469">
            <v>45029</v>
          </cell>
          <cell r="F13469">
            <v>490</v>
          </cell>
        </row>
        <row r="13470">
          <cell r="A13470">
            <v>3004</v>
          </cell>
          <cell r="B13470">
            <v>45029</v>
          </cell>
          <cell r="F13470">
            <v>490</v>
          </cell>
        </row>
        <row r="13471">
          <cell r="A13471">
            <v>3005</v>
          </cell>
          <cell r="B13471">
            <v>45029</v>
          </cell>
          <cell r="F13471">
            <v>490</v>
          </cell>
        </row>
        <row r="13472">
          <cell r="A13472">
            <v>3006</v>
          </cell>
          <cell r="B13472">
            <v>45029</v>
          </cell>
          <cell r="F13472">
            <v>490</v>
          </cell>
        </row>
        <row r="13473">
          <cell r="A13473">
            <v>3007</v>
          </cell>
          <cell r="B13473">
            <v>45029</v>
          </cell>
          <cell r="F13473">
            <v>490</v>
          </cell>
        </row>
        <row r="13474">
          <cell r="A13474">
            <v>3008</v>
          </cell>
          <cell r="B13474">
            <v>45029</v>
          </cell>
          <cell r="F13474">
            <v>490</v>
          </cell>
        </row>
        <row r="13475">
          <cell r="A13475">
            <v>3009</v>
          </cell>
          <cell r="B13475">
            <v>45029</v>
          </cell>
          <cell r="F13475">
            <v>490</v>
          </cell>
        </row>
        <row r="13476">
          <cell r="A13476">
            <v>3010</v>
          </cell>
          <cell r="B13476">
            <v>45029</v>
          </cell>
          <cell r="F13476">
            <v>490</v>
          </cell>
        </row>
        <row r="13477">
          <cell r="A13477">
            <v>3011</v>
          </cell>
          <cell r="B13477">
            <v>45029</v>
          </cell>
          <cell r="F13477">
            <v>490</v>
          </cell>
        </row>
        <row r="13478">
          <cell r="A13478">
            <v>3012</v>
          </cell>
          <cell r="B13478">
            <v>45029</v>
          </cell>
          <cell r="F13478">
            <v>490</v>
          </cell>
        </row>
        <row r="13479">
          <cell r="A13479">
            <v>3013</v>
          </cell>
          <cell r="B13479">
            <v>45029</v>
          </cell>
          <cell r="F13479">
            <v>490</v>
          </cell>
        </row>
        <row r="13480">
          <cell r="A13480">
            <v>3014</v>
          </cell>
          <cell r="B13480">
            <v>45029</v>
          </cell>
          <cell r="F13480">
            <v>490</v>
          </cell>
        </row>
        <row r="13481">
          <cell r="A13481">
            <v>3015</v>
          </cell>
          <cell r="B13481">
            <v>45029</v>
          </cell>
          <cell r="F13481">
            <v>490</v>
          </cell>
        </row>
        <row r="13482">
          <cell r="A13482">
            <v>3016</v>
          </cell>
          <cell r="B13482">
            <v>45029</v>
          </cell>
          <cell r="F13482">
            <v>490</v>
          </cell>
        </row>
        <row r="13483">
          <cell r="A13483">
            <v>3017</v>
          </cell>
          <cell r="B13483">
            <v>45029</v>
          </cell>
          <cell r="F13483">
            <v>490</v>
          </cell>
        </row>
        <row r="13484">
          <cell r="A13484">
            <v>3018</v>
          </cell>
          <cell r="B13484">
            <v>45029</v>
          </cell>
          <cell r="F13484">
            <v>490</v>
          </cell>
        </row>
        <row r="13485">
          <cell r="A13485">
            <v>3019</v>
          </cell>
          <cell r="B13485">
            <v>45029</v>
          </cell>
          <cell r="F13485">
            <v>490</v>
          </cell>
        </row>
        <row r="13486">
          <cell r="A13486">
            <v>3020</v>
          </cell>
          <cell r="B13486">
            <v>45029</v>
          </cell>
          <cell r="F13486">
            <v>490</v>
          </cell>
        </row>
        <row r="13487">
          <cell r="A13487">
            <v>3021</v>
          </cell>
          <cell r="B13487">
            <v>45029</v>
          </cell>
          <cell r="F13487">
            <v>490</v>
          </cell>
        </row>
        <row r="13488">
          <cell r="A13488">
            <v>3022</v>
          </cell>
          <cell r="B13488">
            <v>45029</v>
          </cell>
          <cell r="F13488">
            <v>490</v>
          </cell>
        </row>
        <row r="13489">
          <cell r="A13489">
            <v>3023</v>
          </cell>
          <cell r="B13489">
            <v>45029</v>
          </cell>
          <cell r="F13489">
            <v>490</v>
          </cell>
        </row>
        <row r="13490">
          <cell r="A13490">
            <v>3024</v>
          </cell>
          <cell r="B13490">
            <v>45029</v>
          </cell>
          <cell r="F13490">
            <v>490</v>
          </cell>
        </row>
        <row r="13491">
          <cell r="A13491">
            <v>3025</v>
          </cell>
          <cell r="B13491">
            <v>45029</v>
          </cell>
          <cell r="F13491">
            <v>490</v>
          </cell>
        </row>
        <row r="13492">
          <cell r="A13492">
            <v>3026</v>
          </cell>
          <cell r="B13492">
            <v>45029</v>
          </cell>
          <cell r="F13492">
            <v>490</v>
          </cell>
        </row>
        <row r="13493">
          <cell r="A13493">
            <v>3027</v>
          </cell>
          <cell r="B13493">
            <v>45029</v>
          </cell>
          <cell r="F13493">
            <v>490</v>
          </cell>
        </row>
        <row r="13494">
          <cell r="A13494">
            <v>3028</v>
          </cell>
          <cell r="B13494">
            <v>45029</v>
          </cell>
          <cell r="F13494">
            <v>490</v>
          </cell>
        </row>
        <row r="13495">
          <cell r="A13495">
            <v>3029</v>
          </cell>
          <cell r="B13495">
            <v>45029</v>
          </cell>
          <cell r="F13495">
            <v>490</v>
          </cell>
        </row>
        <row r="13496">
          <cell r="A13496">
            <v>3030</v>
          </cell>
          <cell r="B13496">
            <v>45029</v>
          </cell>
          <cell r="F13496">
            <v>490</v>
          </cell>
        </row>
        <row r="13497">
          <cell r="A13497">
            <v>3031</v>
          </cell>
          <cell r="B13497">
            <v>45029</v>
          </cell>
          <cell r="F13497">
            <v>490</v>
          </cell>
        </row>
        <row r="13498">
          <cell r="A13498">
            <v>3032</v>
          </cell>
          <cell r="B13498">
            <v>45029</v>
          </cell>
          <cell r="F13498">
            <v>490</v>
          </cell>
        </row>
        <row r="13499">
          <cell r="A13499">
            <v>3033</v>
          </cell>
          <cell r="B13499">
            <v>45029</v>
          </cell>
          <cell r="F13499">
            <v>490</v>
          </cell>
        </row>
        <row r="13500">
          <cell r="A13500">
            <v>3034</v>
          </cell>
          <cell r="B13500">
            <v>45029</v>
          </cell>
          <cell r="F13500">
            <v>490</v>
          </cell>
        </row>
        <row r="13501">
          <cell r="A13501">
            <v>3035</v>
          </cell>
          <cell r="B13501">
            <v>45029</v>
          </cell>
          <cell r="F13501">
            <v>490</v>
          </cell>
        </row>
        <row r="13502">
          <cell r="A13502">
            <v>3036</v>
          </cell>
          <cell r="B13502">
            <v>45029</v>
          </cell>
          <cell r="F13502">
            <v>490</v>
          </cell>
        </row>
        <row r="13503">
          <cell r="A13503">
            <v>3037</v>
          </cell>
          <cell r="B13503">
            <v>45029</v>
          </cell>
          <cell r="F13503">
            <v>490</v>
          </cell>
        </row>
        <row r="13504">
          <cell r="A13504">
            <v>3038</v>
          </cell>
          <cell r="B13504">
            <v>45029</v>
          </cell>
          <cell r="F13504">
            <v>490</v>
          </cell>
        </row>
        <row r="13505">
          <cell r="A13505">
            <v>3039</v>
          </cell>
          <cell r="B13505">
            <v>45029</v>
          </cell>
          <cell r="F13505">
            <v>490</v>
          </cell>
        </row>
        <row r="13506">
          <cell r="A13506">
            <v>3040</v>
          </cell>
          <cell r="B13506">
            <v>45029</v>
          </cell>
          <cell r="F13506">
            <v>490</v>
          </cell>
        </row>
        <row r="13507">
          <cell r="A13507">
            <v>3041</v>
          </cell>
          <cell r="B13507">
            <v>45029</v>
          </cell>
          <cell r="F13507">
            <v>490</v>
          </cell>
        </row>
        <row r="13508">
          <cell r="A13508">
            <v>3042</v>
          </cell>
          <cell r="B13508">
            <v>45029</v>
          </cell>
          <cell r="F13508">
            <v>490</v>
          </cell>
        </row>
        <row r="13509">
          <cell r="A13509">
            <v>3043</v>
          </cell>
          <cell r="B13509">
            <v>45029</v>
          </cell>
          <cell r="F13509">
            <v>490</v>
          </cell>
        </row>
        <row r="13510">
          <cell r="A13510">
            <v>3044</v>
          </cell>
          <cell r="B13510">
            <v>45029</v>
          </cell>
          <cell r="F13510">
            <v>490</v>
          </cell>
        </row>
        <row r="13511">
          <cell r="A13511">
            <v>3045</v>
          </cell>
          <cell r="B13511">
            <v>45029</v>
          </cell>
          <cell r="F13511">
            <v>490</v>
          </cell>
        </row>
        <row r="13512">
          <cell r="A13512">
            <v>3046</v>
          </cell>
          <cell r="B13512">
            <v>45029</v>
          </cell>
          <cell r="F13512">
            <v>490</v>
          </cell>
        </row>
        <row r="13513">
          <cell r="A13513">
            <v>3047</v>
          </cell>
          <cell r="B13513">
            <v>45029</v>
          </cell>
          <cell r="F13513">
            <v>490</v>
          </cell>
        </row>
        <row r="13514">
          <cell r="A13514">
            <v>3048</v>
          </cell>
          <cell r="B13514">
            <v>45029</v>
          </cell>
          <cell r="F13514">
            <v>490</v>
          </cell>
        </row>
        <row r="13515">
          <cell r="A13515">
            <v>3049</v>
          </cell>
          <cell r="B13515">
            <v>45029</v>
          </cell>
          <cell r="F13515">
            <v>490</v>
          </cell>
        </row>
        <row r="13516">
          <cell r="A13516">
            <v>3050</v>
          </cell>
          <cell r="B13516">
            <v>45029</v>
          </cell>
          <cell r="F13516">
            <v>490</v>
          </cell>
        </row>
        <row r="13517">
          <cell r="A13517">
            <v>3051</v>
          </cell>
          <cell r="B13517">
            <v>45029</v>
          </cell>
          <cell r="F13517">
            <v>490</v>
          </cell>
        </row>
        <row r="13518">
          <cell r="A13518">
            <v>3052</v>
          </cell>
          <cell r="B13518">
            <v>45029</v>
          </cell>
          <cell r="F13518">
            <v>490</v>
          </cell>
        </row>
        <row r="13519">
          <cell r="A13519">
            <v>3053</v>
          </cell>
          <cell r="B13519">
            <v>45029</v>
          </cell>
          <cell r="F13519">
            <v>490</v>
          </cell>
        </row>
        <row r="13520">
          <cell r="A13520">
            <v>3054</v>
          </cell>
          <cell r="B13520">
            <v>45029</v>
          </cell>
          <cell r="F13520">
            <v>490</v>
          </cell>
        </row>
        <row r="13521">
          <cell r="A13521">
            <v>3055</v>
          </cell>
          <cell r="B13521">
            <v>45029</v>
          </cell>
          <cell r="F13521">
            <v>490</v>
          </cell>
        </row>
        <row r="13522">
          <cell r="A13522">
            <v>3056</v>
          </cell>
          <cell r="B13522">
            <v>45029</v>
          </cell>
          <cell r="F13522">
            <v>490</v>
          </cell>
        </row>
        <row r="13523">
          <cell r="A13523">
            <v>3057</v>
          </cell>
          <cell r="B13523">
            <v>45029</v>
          </cell>
          <cell r="F13523">
            <v>490</v>
          </cell>
        </row>
        <row r="13524">
          <cell r="A13524">
            <v>3058</v>
          </cell>
          <cell r="B13524">
            <v>45029</v>
          </cell>
          <cell r="F13524">
            <v>490</v>
          </cell>
        </row>
        <row r="13525">
          <cell r="A13525">
            <v>3059</v>
          </cell>
          <cell r="B13525">
            <v>45029</v>
          </cell>
          <cell r="F13525">
            <v>490</v>
          </cell>
        </row>
        <row r="13526">
          <cell r="A13526">
            <v>3060</v>
          </cell>
          <cell r="B13526">
            <v>45029</v>
          </cell>
          <cell r="F13526">
            <v>490</v>
          </cell>
        </row>
        <row r="13527">
          <cell r="A13527">
            <v>3061</v>
          </cell>
          <cell r="B13527">
            <v>45029</v>
          </cell>
          <cell r="F13527">
            <v>490</v>
          </cell>
        </row>
        <row r="13528">
          <cell r="A13528">
            <v>3062</v>
          </cell>
          <cell r="B13528">
            <v>45029</v>
          </cell>
          <cell r="F13528">
            <v>490</v>
          </cell>
        </row>
        <row r="13529">
          <cell r="A13529">
            <v>3063</v>
          </cell>
          <cell r="B13529">
            <v>45029</v>
          </cell>
          <cell r="F13529">
            <v>490</v>
          </cell>
        </row>
        <row r="13530">
          <cell r="A13530">
            <v>3064</v>
          </cell>
          <cell r="B13530">
            <v>45029</v>
          </cell>
          <cell r="F13530">
            <v>490</v>
          </cell>
        </row>
        <row r="13531">
          <cell r="A13531">
            <v>3065</v>
          </cell>
          <cell r="B13531">
            <v>45029</v>
          </cell>
          <cell r="F13531">
            <v>490</v>
          </cell>
        </row>
        <row r="13532">
          <cell r="A13532">
            <v>3066</v>
          </cell>
          <cell r="B13532">
            <v>45029</v>
          </cell>
          <cell r="F13532">
            <v>490</v>
          </cell>
        </row>
        <row r="13533">
          <cell r="A13533">
            <v>3067</v>
          </cell>
          <cell r="B13533">
            <v>45029</v>
          </cell>
          <cell r="F13533">
            <v>490</v>
          </cell>
        </row>
        <row r="13534">
          <cell r="A13534">
            <v>3068</v>
          </cell>
          <cell r="B13534">
            <v>45029</v>
          </cell>
          <cell r="F13534">
            <v>490</v>
          </cell>
        </row>
        <row r="13535">
          <cell r="A13535">
            <v>3069</v>
          </cell>
          <cell r="B13535">
            <v>45029</v>
          </cell>
          <cell r="F13535">
            <v>490</v>
          </cell>
        </row>
        <row r="13536">
          <cell r="A13536">
            <v>3070</v>
          </cell>
          <cell r="B13536">
            <v>45029</v>
          </cell>
          <cell r="F13536">
            <v>490</v>
          </cell>
        </row>
        <row r="13537">
          <cell r="A13537">
            <v>3071</v>
          </cell>
          <cell r="B13537">
            <v>45029</v>
          </cell>
          <cell r="F13537">
            <v>490</v>
          </cell>
        </row>
        <row r="13538">
          <cell r="A13538">
            <v>3072</v>
          </cell>
          <cell r="B13538">
            <v>45029</v>
          </cell>
          <cell r="F13538">
            <v>490</v>
          </cell>
        </row>
        <row r="13539">
          <cell r="A13539">
            <v>3073</v>
          </cell>
          <cell r="B13539">
            <v>45029</v>
          </cell>
          <cell r="F13539">
            <v>490</v>
          </cell>
        </row>
        <row r="13540">
          <cell r="A13540">
            <v>3074</v>
          </cell>
          <cell r="B13540">
            <v>45029</v>
          </cell>
          <cell r="F13540">
            <v>490</v>
          </cell>
        </row>
        <row r="13541">
          <cell r="A13541">
            <v>3075</v>
          </cell>
          <cell r="B13541">
            <v>45029</v>
          </cell>
          <cell r="F13541">
            <v>490</v>
          </cell>
        </row>
        <row r="13542">
          <cell r="A13542">
            <v>3076</v>
          </cell>
          <cell r="B13542">
            <v>45029</v>
          </cell>
          <cell r="F13542">
            <v>490</v>
          </cell>
        </row>
        <row r="13543">
          <cell r="A13543">
            <v>3077</v>
          </cell>
          <cell r="B13543">
            <v>45029</v>
          </cell>
          <cell r="F13543">
            <v>490</v>
          </cell>
        </row>
        <row r="13544">
          <cell r="A13544">
            <v>3078</v>
          </cell>
          <cell r="B13544">
            <v>45029</v>
          </cell>
          <cell r="F13544">
            <v>490</v>
          </cell>
        </row>
        <row r="13545">
          <cell r="A13545">
            <v>3079</v>
          </cell>
          <cell r="B13545">
            <v>45029</v>
          </cell>
          <cell r="F13545">
            <v>490</v>
          </cell>
        </row>
        <row r="13546">
          <cell r="A13546">
            <v>3080</v>
          </cell>
          <cell r="B13546">
            <v>45029</v>
          </cell>
          <cell r="F13546">
            <v>490</v>
          </cell>
        </row>
        <row r="13547">
          <cell r="A13547">
            <v>3081</v>
          </cell>
          <cell r="B13547">
            <v>45029</v>
          </cell>
          <cell r="F13547">
            <v>490</v>
          </cell>
        </row>
        <row r="13548">
          <cell r="A13548">
            <v>3082</v>
          </cell>
          <cell r="B13548">
            <v>45029</v>
          </cell>
          <cell r="F13548">
            <v>490</v>
          </cell>
        </row>
        <row r="13549">
          <cell r="A13549">
            <v>3083</v>
          </cell>
          <cell r="B13549">
            <v>45029</v>
          </cell>
          <cell r="F13549">
            <v>490</v>
          </cell>
        </row>
        <row r="13550">
          <cell r="A13550">
            <v>3084</v>
          </cell>
          <cell r="B13550">
            <v>45029</v>
          </cell>
          <cell r="F13550">
            <v>490</v>
          </cell>
        </row>
        <row r="13551">
          <cell r="A13551">
            <v>3085</v>
          </cell>
          <cell r="B13551">
            <v>45029</v>
          </cell>
          <cell r="F13551">
            <v>490</v>
          </cell>
        </row>
        <row r="13552">
          <cell r="A13552">
            <v>3086</v>
          </cell>
          <cell r="B13552">
            <v>45029</v>
          </cell>
          <cell r="F13552">
            <v>490</v>
          </cell>
        </row>
        <row r="13553">
          <cell r="A13553">
            <v>3087</v>
          </cell>
          <cell r="B13553">
            <v>45029</v>
          </cell>
          <cell r="F13553">
            <v>490</v>
          </cell>
        </row>
        <row r="13554">
          <cell r="A13554">
            <v>3088</v>
          </cell>
          <cell r="B13554">
            <v>45029</v>
          </cell>
          <cell r="F13554">
            <v>490</v>
          </cell>
        </row>
        <row r="13555">
          <cell r="A13555">
            <v>3089</v>
          </cell>
          <cell r="B13555">
            <v>45029</v>
          </cell>
          <cell r="F13555">
            <v>490</v>
          </cell>
        </row>
        <row r="13556">
          <cell r="A13556">
            <v>3090</v>
          </cell>
          <cell r="B13556">
            <v>45029</v>
          </cell>
          <cell r="F13556">
            <v>490</v>
          </cell>
        </row>
        <row r="13557">
          <cell r="A13557">
            <v>3091</v>
          </cell>
          <cell r="B13557">
            <v>45029</v>
          </cell>
          <cell r="F13557">
            <v>490</v>
          </cell>
        </row>
        <row r="13558">
          <cell r="A13558">
            <v>3092</v>
          </cell>
          <cell r="B13558">
            <v>45029</v>
          </cell>
          <cell r="F13558">
            <v>490</v>
          </cell>
        </row>
        <row r="13559">
          <cell r="A13559">
            <v>3093</v>
          </cell>
          <cell r="B13559">
            <v>45029</v>
          </cell>
          <cell r="F13559">
            <v>490</v>
          </cell>
        </row>
        <row r="13560">
          <cell r="A13560">
            <v>3094</v>
          </cell>
          <cell r="B13560">
            <v>45029</v>
          </cell>
          <cell r="F13560">
            <v>490</v>
          </cell>
        </row>
        <row r="13561">
          <cell r="A13561">
            <v>3095</v>
          </cell>
          <cell r="B13561">
            <v>45029</v>
          </cell>
          <cell r="F13561">
            <v>490</v>
          </cell>
        </row>
        <row r="13562">
          <cell r="A13562">
            <v>3096</v>
          </cell>
          <cell r="B13562">
            <v>45029</v>
          </cell>
          <cell r="F13562">
            <v>490</v>
          </cell>
        </row>
        <row r="13563">
          <cell r="A13563">
            <v>3097</v>
          </cell>
          <cell r="B13563">
            <v>45029</v>
          </cell>
          <cell r="F13563">
            <v>490</v>
          </cell>
        </row>
        <row r="13564">
          <cell r="A13564">
            <v>3098</v>
          </cell>
          <cell r="B13564">
            <v>45029</v>
          </cell>
          <cell r="F13564">
            <v>490</v>
          </cell>
        </row>
        <row r="13565">
          <cell r="A13565">
            <v>3099</v>
          </cell>
          <cell r="B13565">
            <v>45029</v>
          </cell>
          <cell r="F13565">
            <v>490</v>
          </cell>
        </row>
        <row r="13566">
          <cell r="A13566">
            <v>3100</v>
          </cell>
          <cell r="B13566">
            <v>45029</v>
          </cell>
          <cell r="F13566">
            <v>490</v>
          </cell>
        </row>
        <row r="13567">
          <cell r="A13567">
            <v>3101</v>
          </cell>
          <cell r="B13567">
            <v>45029</v>
          </cell>
          <cell r="F13567">
            <v>490</v>
          </cell>
        </row>
        <row r="13568">
          <cell r="A13568">
            <v>3102</v>
          </cell>
          <cell r="B13568">
            <v>45029</v>
          </cell>
          <cell r="F13568">
            <v>490</v>
          </cell>
        </row>
        <row r="13569">
          <cell r="A13569">
            <v>3103</v>
          </cell>
          <cell r="B13569">
            <v>45029</v>
          </cell>
          <cell r="F13569">
            <v>490</v>
          </cell>
        </row>
        <row r="13570">
          <cell r="A13570">
            <v>3104</v>
          </cell>
          <cell r="B13570">
            <v>45029</v>
          </cell>
          <cell r="F13570">
            <v>490</v>
          </cell>
        </row>
        <row r="13571">
          <cell r="A13571">
            <v>3105</v>
          </cell>
          <cell r="B13571">
            <v>45029</v>
          </cell>
          <cell r="F13571">
            <v>490</v>
          </cell>
        </row>
        <row r="13572">
          <cell r="A13572">
            <v>3106</v>
          </cell>
          <cell r="B13572">
            <v>45029</v>
          </cell>
          <cell r="F13572">
            <v>490</v>
          </cell>
        </row>
        <row r="13573">
          <cell r="A13573">
            <v>3107</v>
          </cell>
          <cell r="B13573">
            <v>45029</v>
          </cell>
          <cell r="F13573">
            <v>490</v>
          </cell>
        </row>
        <row r="13574">
          <cell r="A13574">
            <v>3108</v>
          </cell>
          <cell r="B13574">
            <v>45029</v>
          </cell>
          <cell r="F13574">
            <v>490</v>
          </cell>
        </row>
        <row r="13575">
          <cell r="A13575">
            <v>3109</v>
          </cell>
          <cell r="B13575">
            <v>45029</v>
          </cell>
          <cell r="F13575">
            <v>490</v>
          </cell>
        </row>
        <row r="13576">
          <cell r="A13576">
            <v>3110</v>
          </cell>
          <cell r="B13576">
            <v>45029</v>
          </cell>
          <cell r="F13576">
            <v>490</v>
          </cell>
        </row>
        <row r="13577">
          <cell r="A13577">
            <v>3111</v>
          </cell>
          <cell r="B13577">
            <v>45029</v>
          </cell>
          <cell r="F13577">
            <v>490</v>
          </cell>
        </row>
        <row r="13578">
          <cell r="A13578">
            <v>3112</v>
          </cell>
          <cell r="B13578">
            <v>45029</v>
          </cell>
          <cell r="F13578">
            <v>490</v>
          </cell>
        </row>
        <row r="13579">
          <cell r="A13579">
            <v>3113</v>
          </cell>
          <cell r="B13579">
            <v>45029</v>
          </cell>
          <cell r="F13579">
            <v>490</v>
          </cell>
        </row>
        <row r="13580">
          <cell r="A13580">
            <v>3114</v>
          </cell>
          <cell r="B13580">
            <v>45029</v>
          </cell>
          <cell r="F13580">
            <v>490</v>
          </cell>
        </row>
        <row r="13581">
          <cell r="A13581">
            <v>3115</v>
          </cell>
          <cell r="B13581">
            <v>45029</v>
          </cell>
          <cell r="F13581">
            <v>490</v>
          </cell>
        </row>
        <row r="13582">
          <cell r="A13582">
            <v>3116</v>
          </cell>
          <cell r="B13582">
            <v>45029</v>
          </cell>
          <cell r="F13582">
            <v>490</v>
          </cell>
        </row>
        <row r="13583">
          <cell r="A13583">
            <v>3117</v>
          </cell>
          <cell r="B13583">
            <v>45029</v>
          </cell>
          <cell r="F13583">
            <v>490</v>
          </cell>
        </row>
        <row r="13584">
          <cell r="A13584">
            <v>3118</v>
          </cell>
          <cell r="B13584">
            <v>45029</v>
          </cell>
          <cell r="F13584">
            <v>490</v>
          </cell>
        </row>
        <row r="13585">
          <cell r="A13585">
            <v>3119</v>
          </cell>
          <cell r="B13585">
            <v>45029</v>
          </cell>
          <cell r="F13585">
            <v>490</v>
          </cell>
        </row>
        <row r="13586">
          <cell r="A13586">
            <v>3120</v>
          </cell>
          <cell r="B13586">
            <v>45029</v>
          </cell>
          <cell r="F13586">
            <v>490</v>
          </cell>
        </row>
        <row r="13587">
          <cell r="A13587">
            <v>3121</v>
          </cell>
          <cell r="B13587">
            <v>45029</v>
          </cell>
          <cell r="F13587">
            <v>490</v>
          </cell>
        </row>
        <row r="13588">
          <cell r="A13588">
            <v>3122</v>
          </cell>
          <cell r="B13588">
            <v>45029</v>
          </cell>
          <cell r="F13588">
            <v>490</v>
          </cell>
        </row>
        <row r="13589">
          <cell r="A13589">
            <v>3123</v>
          </cell>
          <cell r="B13589">
            <v>45029</v>
          </cell>
          <cell r="F13589">
            <v>490</v>
          </cell>
        </row>
        <row r="13590">
          <cell r="A13590">
            <v>3124</v>
          </cell>
          <cell r="B13590">
            <v>45029</v>
          </cell>
          <cell r="F13590">
            <v>490</v>
          </cell>
        </row>
        <row r="13591">
          <cell r="A13591">
            <v>3125</v>
          </cell>
          <cell r="B13591">
            <v>45029</v>
          </cell>
          <cell r="F13591">
            <v>490</v>
          </cell>
        </row>
        <row r="13592">
          <cell r="A13592">
            <v>3126</v>
          </cell>
          <cell r="B13592">
            <v>45029</v>
          </cell>
          <cell r="F13592">
            <v>490</v>
          </cell>
        </row>
        <row r="13593">
          <cell r="A13593">
            <v>3127</v>
          </cell>
          <cell r="B13593">
            <v>45029</v>
          </cell>
          <cell r="F13593">
            <v>490</v>
          </cell>
        </row>
        <row r="13594">
          <cell r="A13594">
            <v>3128</v>
          </cell>
          <cell r="B13594">
            <v>45029</v>
          </cell>
          <cell r="F13594">
            <v>490</v>
          </cell>
        </row>
        <row r="13595">
          <cell r="A13595">
            <v>3129</v>
          </cell>
          <cell r="B13595">
            <v>45029</v>
          </cell>
          <cell r="F13595">
            <v>490</v>
          </cell>
        </row>
        <row r="13596">
          <cell r="A13596">
            <v>3130</v>
          </cell>
          <cell r="B13596">
            <v>45029</v>
          </cell>
          <cell r="F13596">
            <v>490</v>
          </cell>
        </row>
        <row r="13597">
          <cell r="A13597">
            <v>3131</v>
          </cell>
          <cell r="B13597">
            <v>45029</v>
          </cell>
          <cell r="F13597">
            <v>490</v>
          </cell>
        </row>
        <row r="13598">
          <cell r="A13598">
            <v>3132</v>
          </cell>
          <cell r="B13598">
            <v>45029</v>
          </cell>
          <cell r="F13598">
            <v>490</v>
          </cell>
        </row>
        <row r="13599">
          <cell r="A13599">
            <v>3133</v>
          </cell>
          <cell r="B13599">
            <v>45029</v>
          </cell>
          <cell r="F13599">
            <v>490</v>
          </cell>
        </row>
        <row r="13600">
          <cell r="A13600">
            <v>3134</v>
          </cell>
          <cell r="B13600">
            <v>45029</v>
          </cell>
          <cell r="F13600">
            <v>490</v>
          </cell>
        </row>
        <row r="13601">
          <cell r="A13601">
            <v>3135</v>
          </cell>
          <cell r="B13601">
            <v>45029</v>
          </cell>
          <cell r="F13601">
            <v>490</v>
          </cell>
        </row>
        <row r="13602">
          <cell r="A13602">
            <v>3136</v>
          </cell>
          <cell r="B13602">
            <v>45029</v>
          </cell>
          <cell r="F13602">
            <v>490</v>
          </cell>
        </row>
        <row r="13603">
          <cell r="A13603">
            <v>3137</v>
          </cell>
          <cell r="B13603">
            <v>45029</v>
          </cell>
          <cell r="F13603">
            <v>490</v>
          </cell>
        </row>
        <row r="13604">
          <cell r="A13604">
            <v>3138</v>
          </cell>
          <cell r="B13604">
            <v>45029</v>
          </cell>
          <cell r="F13604">
            <v>490</v>
          </cell>
        </row>
        <row r="13605">
          <cell r="A13605">
            <v>3139</v>
          </cell>
          <cell r="B13605">
            <v>45029</v>
          </cell>
          <cell r="F13605">
            <v>490</v>
          </cell>
        </row>
        <row r="13606">
          <cell r="A13606">
            <v>3140</v>
          </cell>
          <cell r="B13606">
            <v>45029</v>
          </cell>
          <cell r="F13606">
            <v>490</v>
          </cell>
        </row>
        <row r="13607">
          <cell r="A13607">
            <v>3141</v>
          </cell>
          <cell r="B13607">
            <v>45029</v>
          </cell>
          <cell r="F13607">
            <v>490</v>
          </cell>
        </row>
        <row r="13608">
          <cell r="A13608">
            <v>3142</v>
          </cell>
          <cell r="B13608">
            <v>45029</v>
          </cell>
          <cell r="F13608">
            <v>490</v>
          </cell>
        </row>
        <row r="13609">
          <cell r="A13609">
            <v>3143</v>
          </cell>
          <cell r="B13609">
            <v>45029</v>
          </cell>
          <cell r="F13609">
            <v>490</v>
          </cell>
        </row>
        <row r="13610">
          <cell r="A13610">
            <v>3144</v>
          </cell>
          <cell r="B13610">
            <v>45029</v>
          </cell>
          <cell r="F13610">
            <v>490</v>
          </cell>
        </row>
        <row r="13611">
          <cell r="A13611">
            <v>3145</v>
          </cell>
          <cell r="B13611">
            <v>45029</v>
          </cell>
          <cell r="F13611">
            <v>490</v>
          </cell>
        </row>
        <row r="13612">
          <cell r="A13612">
            <v>3146</v>
          </cell>
          <cell r="B13612">
            <v>45029</v>
          </cell>
          <cell r="F13612">
            <v>490</v>
          </cell>
        </row>
        <row r="13613">
          <cell r="A13613">
            <v>3147</v>
          </cell>
          <cell r="B13613">
            <v>45029</v>
          </cell>
          <cell r="F13613">
            <v>490</v>
          </cell>
        </row>
        <row r="13614">
          <cell r="A13614">
            <v>3148</v>
          </cell>
          <cell r="B13614">
            <v>45029</v>
          </cell>
          <cell r="F13614">
            <v>490</v>
          </cell>
        </row>
        <row r="13615">
          <cell r="A13615">
            <v>3149</v>
          </cell>
          <cell r="B13615">
            <v>45029</v>
          </cell>
          <cell r="F13615">
            <v>490</v>
          </cell>
        </row>
        <row r="13616">
          <cell r="A13616">
            <v>3150</v>
          </cell>
          <cell r="B13616">
            <v>45029</v>
          </cell>
          <cell r="F13616">
            <v>490</v>
          </cell>
        </row>
        <row r="13617">
          <cell r="A13617">
            <v>3151</v>
          </cell>
          <cell r="B13617">
            <v>45029</v>
          </cell>
          <cell r="F13617">
            <v>490</v>
          </cell>
        </row>
        <row r="13618">
          <cell r="A13618">
            <v>3152</v>
          </cell>
          <cell r="B13618">
            <v>45029</v>
          </cell>
          <cell r="F13618">
            <v>490</v>
          </cell>
        </row>
        <row r="13619">
          <cell r="A13619">
            <v>3153</v>
          </cell>
          <cell r="B13619">
            <v>45029</v>
          </cell>
          <cell r="F13619">
            <v>490</v>
          </cell>
        </row>
        <row r="13620">
          <cell r="A13620">
            <v>3154</v>
          </cell>
          <cell r="B13620">
            <v>45029</v>
          </cell>
          <cell r="F13620">
            <v>490</v>
          </cell>
        </row>
        <row r="13621">
          <cell r="A13621">
            <v>3155</v>
          </cell>
          <cell r="B13621">
            <v>45029</v>
          </cell>
          <cell r="F13621">
            <v>490</v>
          </cell>
        </row>
        <row r="13622">
          <cell r="A13622">
            <v>3156</v>
          </cell>
          <cell r="B13622">
            <v>45029</v>
          </cell>
          <cell r="F13622">
            <v>490</v>
          </cell>
        </row>
        <row r="13623">
          <cell r="A13623">
            <v>3157</v>
          </cell>
          <cell r="B13623">
            <v>45029</v>
          </cell>
          <cell r="F13623">
            <v>490</v>
          </cell>
        </row>
        <row r="13624">
          <cell r="A13624">
            <v>3158</v>
          </cell>
          <cell r="B13624">
            <v>45029</v>
          </cell>
          <cell r="F13624">
            <v>490</v>
          </cell>
        </row>
        <row r="13625">
          <cell r="A13625">
            <v>3159</v>
          </cell>
          <cell r="B13625">
            <v>45029</v>
          </cell>
          <cell r="F13625">
            <v>490</v>
          </cell>
        </row>
        <row r="13626">
          <cell r="A13626">
            <v>3160</v>
          </cell>
          <cell r="B13626">
            <v>45029</v>
          </cell>
          <cell r="F13626">
            <v>490</v>
          </cell>
        </row>
        <row r="13627">
          <cell r="A13627">
            <v>3161</v>
          </cell>
          <cell r="B13627">
            <v>45029</v>
          </cell>
          <cell r="F13627">
            <v>490</v>
          </cell>
        </row>
        <row r="13628">
          <cell r="A13628">
            <v>3162</v>
          </cell>
          <cell r="B13628">
            <v>45029</v>
          </cell>
          <cell r="F13628">
            <v>490</v>
          </cell>
        </row>
        <row r="13629">
          <cell r="A13629">
            <v>3163</v>
          </cell>
          <cell r="B13629">
            <v>45029</v>
          </cell>
          <cell r="F13629">
            <v>490</v>
          </cell>
        </row>
        <row r="13630">
          <cell r="A13630">
            <v>3164</v>
          </cell>
          <cell r="B13630">
            <v>45029</v>
          </cell>
          <cell r="F13630">
            <v>490</v>
          </cell>
        </row>
        <row r="13631">
          <cell r="A13631">
            <v>3165</v>
          </cell>
          <cell r="B13631">
            <v>45029</v>
          </cell>
          <cell r="F13631">
            <v>490</v>
          </cell>
        </row>
        <row r="13632">
          <cell r="A13632">
            <v>3166</v>
          </cell>
          <cell r="B13632">
            <v>45029</v>
          </cell>
          <cell r="F13632">
            <v>490</v>
          </cell>
        </row>
        <row r="13633">
          <cell r="A13633">
            <v>3167</v>
          </cell>
          <cell r="B13633">
            <v>45029</v>
          </cell>
          <cell r="F13633">
            <v>490</v>
          </cell>
        </row>
        <row r="13634">
          <cell r="A13634">
            <v>3168</v>
          </cell>
          <cell r="B13634">
            <v>45029</v>
          </cell>
          <cell r="F13634">
            <v>490</v>
          </cell>
        </row>
        <row r="13635">
          <cell r="A13635">
            <v>3169</v>
          </cell>
          <cell r="B13635">
            <v>45029</v>
          </cell>
          <cell r="F13635">
            <v>490</v>
          </cell>
        </row>
        <row r="13636">
          <cell r="A13636">
            <v>3170</v>
          </cell>
          <cell r="B13636">
            <v>45029</v>
          </cell>
          <cell r="F13636">
            <v>490</v>
          </cell>
        </row>
        <row r="13637">
          <cell r="A13637">
            <v>3171</v>
          </cell>
          <cell r="B13637">
            <v>45029</v>
          </cell>
          <cell r="F13637">
            <v>490</v>
          </cell>
        </row>
        <row r="13638">
          <cell r="A13638">
            <v>3172</v>
          </cell>
          <cell r="B13638">
            <v>45029</v>
          </cell>
          <cell r="F13638">
            <v>490</v>
          </cell>
        </row>
        <row r="13639">
          <cell r="A13639">
            <v>3173</v>
          </cell>
          <cell r="B13639">
            <v>45029</v>
          </cell>
          <cell r="F13639">
            <v>490</v>
          </cell>
        </row>
        <row r="13640">
          <cell r="A13640">
            <v>3174</v>
          </cell>
          <cell r="B13640">
            <v>45029</v>
          </cell>
          <cell r="F13640">
            <v>490</v>
          </cell>
        </row>
        <row r="13641">
          <cell r="A13641">
            <v>3175</v>
          </cell>
          <cell r="B13641">
            <v>45029</v>
          </cell>
          <cell r="F13641">
            <v>490</v>
          </cell>
        </row>
        <row r="13642">
          <cell r="A13642">
            <v>3176</v>
          </cell>
          <cell r="B13642">
            <v>45029</v>
          </cell>
          <cell r="F13642">
            <v>490</v>
          </cell>
        </row>
        <row r="13643">
          <cell r="A13643">
            <v>3177</v>
          </cell>
          <cell r="B13643">
            <v>45029</v>
          </cell>
          <cell r="F13643">
            <v>490</v>
          </cell>
        </row>
        <row r="13644">
          <cell r="A13644">
            <v>3178</v>
          </cell>
          <cell r="B13644">
            <v>45029</v>
          </cell>
          <cell r="F13644">
            <v>490</v>
          </cell>
        </row>
        <row r="13645">
          <cell r="A13645">
            <v>3179</v>
          </cell>
          <cell r="B13645">
            <v>45029</v>
          </cell>
          <cell r="F13645">
            <v>490</v>
          </cell>
        </row>
        <row r="13646">
          <cell r="A13646">
            <v>3180</v>
          </cell>
          <cell r="B13646">
            <v>45029</v>
          </cell>
          <cell r="F13646">
            <v>490</v>
          </cell>
        </row>
        <row r="13647">
          <cell r="A13647">
            <v>3181</v>
          </cell>
          <cell r="B13647">
            <v>45029</v>
          </cell>
          <cell r="F13647">
            <v>490</v>
          </cell>
        </row>
        <row r="13648">
          <cell r="A13648">
            <v>3182</v>
          </cell>
          <cell r="B13648">
            <v>45029</v>
          </cell>
          <cell r="F13648">
            <v>490</v>
          </cell>
        </row>
        <row r="13649">
          <cell r="A13649">
            <v>3183</v>
          </cell>
          <cell r="B13649">
            <v>45029</v>
          </cell>
          <cell r="F13649">
            <v>490</v>
          </cell>
        </row>
        <row r="13650">
          <cell r="A13650">
            <v>3184</v>
          </cell>
          <cell r="B13650">
            <v>45029</v>
          </cell>
          <cell r="F13650">
            <v>490</v>
          </cell>
        </row>
        <row r="13651">
          <cell r="A13651">
            <v>3185</v>
          </cell>
          <cell r="B13651">
            <v>45029</v>
          </cell>
          <cell r="F13651">
            <v>490</v>
          </cell>
        </row>
        <row r="13652">
          <cell r="A13652">
            <v>3186</v>
          </cell>
          <cell r="B13652">
            <v>45029</v>
          </cell>
          <cell r="F13652">
            <v>490</v>
          </cell>
        </row>
        <row r="13653">
          <cell r="A13653">
            <v>3187</v>
          </cell>
          <cell r="B13653">
            <v>45029</v>
          </cell>
          <cell r="F13653">
            <v>490</v>
          </cell>
        </row>
        <row r="13654">
          <cell r="A13654">
            <v>3188</v>
          </cell>
          <cell r="B13654">
            <v>45029</v>
          </cell>
          <cell r="F13654">
            <v>490</v>
          </cell>
        </row>
        <row r="13655">
          <cell r="A13655">
            <v>3189</v>
          </cell>
          <cell r="B13655">
            <v>45029</v>
          </cell>
          <cell r="F13655">
            <v>490</v>
          </cell>
        </row>
        <row r="13656">
          <cell r="A13656">
            <v>3190</v>
          </cell>
          <cell r="B13656">
            <v>45029</v>
          </cell>
          <cell r="F13656">
            <v>490</v>
          </cell>
        </row>
        <row r="13657">
          <cell r="A13657">
            <v>3191</v>
          </cell>
          <cell r="B13657">
            <v>45029</v>
          </cell>
          <cell r="F13657">
            <v>490</v>
          </cell>
        </row>
        <row r="13658">
          <cell r="A13658">
            <v>3192</v>
          </cell>
          <cell r="B13658">
            <v>45029</v>
          </cell>
          <cell r="F13658">
            <v>490</v>
          </cell>
        </row>
        <row r="13659">
          <cell r="A13659">
            <v>3193</v>
          </cell>
          <cell r="B13659">
            <v>45029</v>
          </cell>
          <cell r="F13659">
            <v>490</v>
          </cell>
        </row>
        <row r="13660">
          <cell r="A13660">
            <v>3194</v>
          </cell>
          <cell r="B13660">
            <v>45029</v>
          </cell>
          <cell r="F13660">
            <v>490</v>
          </cell>
        </row>
        <row r="13661">
          <cell r="A13661">
            <v>3195</v>
          </cell>
          <cell r="B13661">
            <v>45029</v>
          </cell>
          <cell r="F13661">
            <v>490</v>
          </cell>
        </row>
        <row r="13662">
          <cell r="A13662">
            <v>3196</v>
          </cell>
          <cell r="B13662">
            <v>45029</v>
          </cell>
          <cell r="F13662">
            <v>490</v>
          </cell>
        </row>
        <row r="13663">
          <cell r="A13663">
            <v>3197</v>
          </cell>
          <cell r="B13663">
            <v>45029</v>
          </cell>
          <cell r="F13663">
            <v>490</v>
          </cell>
        </row>
        <row r="13664">
          <cell r="A13664">
            <v>3198</v>
          </cell>
          <cell r="B13664">
            <v>45029</v>
          </cell>
          <cell r="F13664">
            <v>490</v>
          </cell>
        </row>
        <row r="13665">
          <cell r="A13665">
            <v>3199</v>
          </cell>
          <cell r="B13665">
            <v>45029</v>
          </cell>
          <cell r="F13665">
            <v>490</v>
          </cell>
        </row>
        <row r="13666">
          <cell r="A13666">
            <v>3200</v>
          </cell>
          <cell r="B13666">
            <v>45029</v>
          </cell>
          <cell r="F13666">
            <v>490</v>
          </cell>
        </row>
        <row r="13667">
          <cell r="A13667">
            <v>3201</v>
          </cell>
          <cell r="B13667">
            <v>45029</v>
          </cell>
          <cell r="F13667">
            <v>490</v>
          </cell>
        </row>
        <row r="13668">
          <cell r="A13668">
            <v>3202</v>
          </cell>
          <cell r="B13668">
            <v>45029</v>
          </cell>
          <cell r="F13668">
            <v>490</v>
          </cell>
        </row>
        <row r="13669">
          <cell r="A13669">
            <v>3203</v>
          </cell>
          <cell r="B13669">
            <v>45029</v>
          </cell>
          <cell r="F13669">
            <v>490</v>
          </cell>
        </row>
        <row r="13670">
          <cell r="A13670">
            <v>3204</v>
          </cell>
          <cell r="B13670">
            <v>45029</v>
          </cell>
          <cell r="F13670">
            <v>490</v>
          </cell>
        </row>
        <row r="13671">
          <cell r="A13671">
            <v>3205</v>
          </cell>
          <cell r="B13671">
            <v>45029</v>
          </cell>
          <cell r="F13671">
            <v>490</v>
          </cell>
        </row>
        <row r="13672">
          <cell r="A13672">
            <v>3206</v>
          </cell>
          <cell r="B13672">
            <v>45029</v>
          </cell>
          <cell r="F13672">
            <v>490</v>
          </cell>
        </row>
        <row r="13673">
          <cell r="A13673">
            <v>3207</v>
          </cell>
          <cell r="B13673">
            <v>45029</v>
          </cell>
          <cell r="F13673">
            <v>490</v>
          </cell>
        </row>
        <row r="13674">
          <cell r="A13674">
            <v>3268</v>
          </cell>
          <cell r="B13674">
            <v>45040</v>
          </cell>
          <cell r="F13674">
            <v>555</v>
          </cell>
        </row>
        <row r="13675">
          <cell r="A13675">
            <v>3269</v>
          </cell>
          <cell r="B13675">
            <v>45040</v>
          </cell>
          <cell r="F13675">
            <v>555</v>
          </cell>
        </row>
        <row r="13676">
          <cell r="A13676">
            <v>3270</v>
          </cell>
          <cell r="B13676">
            <v>45040</v>
          </cell>
          <cell r="F13676">
            <v>555</v>
          </cell>
        </row>
        <row r="13677">
          <cell r="A13677">
            <v>3271</v>
          </cell>
          <cell r="B13677">
            <v>45040</v>
          </cell>
          <cell r="F13677">
            <v>555</v>
          </cell>
        </row>
        <row r="13678">
          <cell r="A13678">
            <v>3272</v>
          </cell>
          <cell r="B13678">
            <v>45040</v>
          </cell>
          <cell r="F13678">
            <v>555</v>
          </cell>
        </row>
        <row r="13679">
          <cell r="A13679">
            <v>3273</v>
          </cell>
          <cell r="B13679">
            <v>45040</v>
          </cell>
          <cell r="F13679">
            <v>555</v>
          </cell>
        </row>
        <row r="13680">
          <cell r="A13680">
            <v>3274</v>
          </cell>
          <cell r="B13680">
            <v>45040</v>
          </cell>
          <cell r="F13680">
            <v>555</v>
          </cell>
        </row>
        <row r="13681">
          <cell r="A13681">
            <v>3275</v>
          </cell>
          <cell r="B13681">
            <v>45040</v>
          </cell>
          <cell r="F13681">
            <v>555</v>
          </cell>
        </row>
        <row r="13682">
          <cell r="A13682">
            <v>3276</v>
          </cell>
          <cell r="B13682">
            <v>45040</v>
          </cell>
          <cell r="F13682">
            <v>555</v>
          </cell>
        </row>
        <row r="13683">
          <cell r="A13683">
            <v>3277</v>
          </cell>
          <cell r="B13683">
            <v>45040</v>
          </cell>
          <cell r="F13683">
            <v>555</v>
          </cell>
        </row>
        <row r="13684">
          <cell r="A13684">
            <v>3278</v>
          </cell>
          <cell r="B13684">
            <v>45040</v>
          </cell>
          <cell r="F13684">
            <v>555</v>
          </cell>
        </row>
        <row r="13685">
          <cell r="A13685">
            <v>3279</v>
          </cell>
          <cell r="B13685">
            <v>45040</v>
          </cell>
          <cell r="F13685">
            <v>555</v>
          </cell>
        </row>
        <row r="13686">
          <cell r="A13686">
            <v>3280</v>
          </cell>
          <cell r="B13686">
            <v>45040</v>
          </cell>
          <cell r="F13686">
            <v>555</v>
          </cell>
        </row>
        <row r="13687">
          <cell r="A13687">
            <v>3281</v>
          </cell>
          <cell r="B13687">
            <v>45040</v>
          </cell>
          <cell r="F13687">
            <v>555</v>
          </cell>
        </row>
        <row r="13688">
          <cell r="A13688">
            <v>3282</v>
          </cell>
          <cell r="B13688">
            <v>45040</v>
          </cell>
          <cell r="F13688">
            <v>555</v>
          </cell>
        </row>
        <row r="13689">
          <cell r="A13689">
            <v>3283</v>
          </cell>
          <cell r="B13689">
            <v>45040</v>
          </cell>
          <cell r="F13689">
            <v>555</v>
          </cell>
        </row>
        <row r="13690">
          <cell r="A13690">
            <v>3284</v>
          </cell>
          <cell r="B13690">
            <v>45040</v>
          </cell>
          <cell r="F13690">
            <v>555</v>
          </cell>
        </row>
        <row r="13691">
          <cell r="A13691">
            <v>3285</v>
          </cell>
          <cell r="B13691">
            <v>45040</v>
          </cell>
          <cell r="F13691">
            <v>555</v>
          </cell>
        </row>
        <row r="13692">
          <cell r="A13692">
            <v>3286</v>
          </cell>
          <cell r="B13692">
            <v>45040</v>
          </cell>
          <cell r="F13692">
            <v>555</v>
          </cell>
        </row>
        <row r="13693">
          <cell r="A13693">
            <v>3287</v>
          </cell>
          <cell r="B13693">
            <v>45040</v>
          </cell>
          <cell r="F13693">
            <v>555</v>
          </cell>
        </row>
        <row r="13694">
          <cell r="A13694">
            <v>3288</v>
          </cell>
          <cell r="B13694">
            <v>45040</v>
          </cell>
          <cell r="F13694">
            <v>555</v>
          </cell>
        </row>
        <row r="13695">
          <cell r="A13695">
            <v>3289</v>
          </cell>
          <cell r="B13695">
            <v>45040</v>
          </cell>
          <cell r="F13695">
            <v>555</v>
          </cell>
        </row>
        <row r="13696">
          <cell r="A13696">
            <v>3290</v>
          </cell>
          <cell r="B13696">
            <v>45040</v>
          </cell>
          <cell r="F13696">
            <v>555</v>
          </cell>
        </row>
        <row r="13697">
          <cell r="A13697">
            <v>3291</v>
          </cell>
          <cell r="B13697">
            <v>45040</v>
          </cell>
          <cell r="F13697">
            <v>555</v>
          </cell>
        </row>
        <row r="13698">
          <cell r="A13698">
            <v>3292</v>
          </cell>
          <cell r="B13698">
            <v>45040</v>
          </cell>
          <cell r="F13698">
            <v>555</v>
          </cell>
        </row>
        <row r="13699">
          <cell r="A13699">
            <v>3293</v>
          </cell>
          <cell r="B13699">
            <v>45040</v>
          </cell>
          <cell r="F13699">
            <v>555</v>
          </cell>
        </row>
        <row r="13700">
          <cell r="A13700">
            <v>3294</v>
          </cell>
          <cell r="B13700">
            <v>45040</v>
          </cell>
          <cell r="F13700">
            <v>555</v>
          </cell>
        </row>
        <row r="13701">
          <cell r="A13701">
            <v>3295</v>
          </cell>
          <cell r="B13701">
            <v>45040</v>
          </cell>
          <cell r="F13701">
            <v>555</v>
          </cell>
        </row>
        <row r="13702">
          <cell r="A13702">
            <v>3296</v>
          </cell>
          <cell r="B13702">
            <v>45040</v>
          </cell>
          <cell r="F13702">
            <v>555</v>
          </cell>
        </row>
        <row r="13703">
          <cell r="A13703">
            <v>3297</v>
          </cell>
          <cell r="B13703">
            <v>45040</v>
          </cell>
          <cell r="F13703">
            <v>555</v>
          </cell>
        </row>
        <row r="13704">
          <cell r="A13704">
            <v>3298</v>
          </cell>
          <cell r="B13704">
            <v>45040</v>
          </cell>
          <cell r="F13704">
            <v>555</v>
          </cell>
        </row>
        <row r="13705">
          <cell r="A13705">
            <v>3299</v>
          </cell>
          <cell r="B13705">
            <v>45040</v>
          </cell>
          <cell r="F13705">
            <v>555</v>
          </cell>
        </row>
        <row r="13706">
          <cell r="A13706">
            <v>3300</v>
          </cell>
          <cell r="B13706">
            <v>45040</v>
          </cell>
          <cell r="F13706">
            <v>555</v>
          </cell>
        </row>
        <row r="13707">
          <cell r="A13707">
            <v>3301</v>
          </cell>
          <cell r="B13707">
            <v>45040</v>
          </cell>
          <cell r="F13707">
            <v>555</v>
          </cell>
        </row>
        <row r="13708">
          <cell r="A13708">
            <v>3302</v>
          </cell>
          <cell r="B13708">
            <v>45040</v>
          </cell>
          <cell r="F13708">
            <v>555</v>
          </cell>
        </row>
        <row r="13709">
          <cell r="A13709">
            <v>3303</v>
          </cell>
          <cell r="B13709">
            <v>45040</v>
          </cell>
          <cell r="F13709">
            <v>555</v>
          </cell>
        </row>
        <row r="13710">
          <cell r="A13710">
            <v>3304</v>
          </cell>
          <cell r="B13710">
            <v>45040</v>
          </cell>
          <cell r="F13710">
            <v>555</v>
          </cell>
        </row>
        <row r="13711">
          <cell r="A13711">
            <v>3305</v>
          </cell>
          <cell r="B13711">
            <v>45040</v>
          </cell>
          <cell r="F13711">
            <v>555</v>
          </cell>
        </row>
        <row r="13712">
          <cell r="A13712">
            <v>3306</v>
          </cell>
          <cell r="B13712">
            <v>45040</v>
          </cell>
          <cell r="F13712">
            <v>555</v>
          </cell>
        </row>
        <row r="13713">
          <cell r="A13713">
            <v>3307</v>
          </cell>
          <cell r="B13713">
            <v>45040</v>
          </cell>
          <cell r="F13713">
            <v>555</v>
          </cell>
        </row>
        <row r="13714">
          <cell r="A13714">
            <v>3308</v>
          </cell>
          <cell r="B13714">
            <v>45040</v>
          </cell>
          <cell r="F13714">
            <v>555</v>
          </cell>
        </row>
        <row r="13715">
          <cell r="A13715">
            <v>3309</v>
          </cell>
          <cell r="B13715">
            <v>45040</v>
          </cell>
          <cell r="F13715">
            <v>555</v>
          </cell>
        </row>
        <row r="13716">
          <cell r="A13716">
            <v>3310</v>
          </cell>
          <cell r="B13716">
            <v>45040</v>
          </cell>
          <cell r="F13716">
            <v>555</v>
          </cell>
        </row>
        <row r="13717">
          <cell r="A13717">
            <v>3311</v>
          </cell>
          <cell r="B13717">
            <v>45040</v>
          </cell>
          <cell r="F13717">
            <v>555</v>
          </cell>
        </row>
        <row r="13718">
          <cell r="A13718">
            <v>3312</v>
          </cell>
          <cell r="B13718">
            <v>45040</v>
          </cell>
          <cell r="F13718">
            <v>555</v>
          </cell>
        </row>
        <row r="13719">
          <cell r="A13719">
            <v>3313</v>
          </cell>
          <cell r="B13719">
            <v>45040</v>
          </cell>
          <cell r="F13719">
            <v>555</v>
          </cell>
        </row>
        <row r="13720">
          <cell r="A13720">
            <v>3314</v>
          </cell>
          <cell r="B13720">
            <v>45040</v>
          </cell>
          <cell r="F13720">
            <v>555</v>
          </cell>
        </row>
        <row r="13721">
          <cell r="A13721">
            <v>3315</v>
          </cell>
          <cell r="B13721">
            <v>45040</v>
          </cell>
          <cell r="F13721">
            <v>555</v>
          </cell>
        </row>
        <row r="13722">
          <cell r="A13722">
            <v>3316</v>
          </cell>
          <cell r="B13722">
            <v>45040</v>
          </cell>
          <cell r="F13722">
            <v>555</v>
          </cell>
        </row>
        <row r="13723">
          <cell r="A13723">
            <v>3317</v>
          </cell>
          <cell r="B13723">
            <v>45040</v>
          </cell>
          <cell r="F13723">
            <v>555</v>
          </cell>
        </row>
        <row r="13724">
          <cell r="A13724">
            <v>3318</v>
          </cell>
          <cell r="B13724">
            <v>45040</v>
          </cell>
          <cell r="F13724">
            <v>555</v>
          </cell>
        </row>
        <row r="13725">
          <cell r="A13725">
            <v>3319</v>
          </cell>
          <cell r="B13725">
            <v>45040</v>
          </cell>
          <cell r="F13725">
            <v>555</v>
          </cell>
        </row>
        <row r="13726">
          <cell r="A13726">
            <v>3320</v>
          </cell>
          <cell r="B13726">
            <v>45040</v>
          </cell>
          <cell r="F13726">
            <v>555</v>
          </cell>
        </row>
        <row r="13727">
          <cell r="A13727">
            <v>3321</v>
          </cell>
          <cell r="B13727">
            <v>45040</v>
          </cell>
          <cell r="F13727">
            <v>555</v>
          </cell>
        </row>
        <row r="13728">
          <cell r="A13728">
            <v>3322</v>
          </cell>
          <cell r="B13728">
            <v>45040</v>
          </cell>
          <cell r="F13728">
            <v>555</v>
          </cell>
        </row>
        <row r="13729">
          <cell r="A13729">
            <v>3323</v>
          </cell>
          <cell r="B13729">
            <v>45040</v>
          </cell>
          <cell r="F13729">
            <v>555</v>
          </cell>
        </row>
        <row r="13730">
          <cell r="A13730">
            <v>3324</v>
          </cell>
          <cell r="B13730">
            <v>45040</v>
          </cell>
          <cell r="F13730">
            <v>555</v>
          </cell>
        </row>
        <row r="13731">
          <cell r="A13731">
            <v>3325</v>
          </cell>
          <cell r="B13731">
            <v>45040</v>
          </cell>
          <cell r="F13731">
            <v>555</v>
          </cell>
        </row>
        <row r="13732">
          <cell r="A13732">
            <v>3326</v>
          </cell>
          <cell r="B13732">
            <v>45040</v>
          </cell>
          <cell r="F13732">
            <v>555</v>
          </cell>
        </row>
        <row r="13733">
          <cell r="A13733">
            <v>3327</v>
          </cell>
          <cell r="B13733">
            <v>45040</v>
          </cell>
          <cell r="F13733">
            <v>555</v>
          </cell>
        </row>
        <row r="13734">
          <cell r="A13734">
            <v>3328</v>
          </cell>
          <cell r="B13734">
            <v>45040</v>
          </cell>
          <cell r="F13734">
            <v>555</v>
          </cell>
        </row>
        <row r="13735">
          <cell r="A13735">
            <v>3329</v>
          </cell>
          <cell r="B13735">
            <v>45040</v>
          </cell>
          <cell r="F13735">
            <v>555</v>
          </cell>
        </row>
        <row r="13736">
          <cell r="A13736">
            <v>3330</v>
          </cell>
          <cell r="B13736">
            <v>45040</v>
          </cell>
          <cell r="F13736">
            <v>555</v>
          </cell>
        </row>
        <row r="13737">
          <cell r="A13737">
            <v>3331</v>
          </cell>
          <cell r="B13737">
            <v>45040</v>
          </cell>
          <cell r="F13737">
            <v>555</v>
          </cell>
        </row>
        <row r="13738">
          <cell r="A13738">
            <v>3332</v>
          </cell>
          <cell r="B13738">
            <v>45040</v>
          </cell>
          <cell r="F13738">
            <v>555</v>
          </cell>
        </row>
        <row r="13739">
          <cell r="A13739">
            <v>3333</v>
          </cell>
          <cell r="B13739">
            <v>45040</v>
          </cell>
          <cell r="F13739">
            <v>555</v>
          </cell>
        </row>
        <row r="13740">
          <cell r="A13740">
            <v>3334</v>
          </cell>
          <cell r="B13740">
            <v>45040</v>
          </cell>
          <cell r="F13740">
            <v>555</v>
          </cell>
        </row>
        <row r="13741">
          <cell r="A13741">
            <v>3335</v>
          </cell>
          <cell r="B13741">
            <v>45040</v>
          </cell>
          <cell r="F13741">
            <v>555</v>
          </cell>
        </row>
        <row r="13742">
          <cell r="A13742">
            <v>3336</v>
          </cell>
          <cell r="B13742">
            <v>45040</v>
          </cell>
          <cell r="F13742">
            <v>555</v>
          </cell>
        </row>
        <row r="13743">
          <cell r="A13743">
            <v>3337</v>
          </cell>
          <cell r="B13743">
            <v>45040</v>
          </cell>
          <cell r="F13743">
            <v>555</v>
          </cell>
        </row>
        <row r="13744">
          <cell r="A13744">
            <v>3338</v>
          </cell>
          <cell r="B13744">
            <v>45040</v>
          </cell>
          <cell r="F13744">
            <v>555</v>
          </cell>
        </row>
        <row r="13745">
          <cell r="A13745">
            <v>3339</v>
          </cell>
          <cell r="B13745">
            <v>45040</v>
          </cell>
          <cell r="F13745">
            <v>555</v>
          </cell>
        </row>
        <row r="13746">
          <cell r="A13746">
            <v>3340</v>
          </cell>
          <cell r="B13746">
            <v>45040</v>
          </cell>
          <cell r="F13746">
            <v>555</v>
          </cell>
        </row>
        <row r="13747">
          <cell r="A13747">
            <v>3341</v>
          </cell>
          <cell r="B13747">
            <v>45040</v>
          </cell>
          <cell r="F13747">
            <v>555</v>
          </cell>
        </row>
        <row r="13748">
          <cell r="A13748">
            <v>3342</v>
          </cell>
          <cell r="B13748">
            <v>45040</v>
          </cell>
          <cell r="F13748">
            <v>555</v>
          </cell>
        </row>
        <row r="13749">
          <cell r="A13749">
            <v>3343</v>
          </cell>
          <cell r="B13749">
            <v>45040</v>
          </cell>
          <cell r="F13749">
            <v>555</v>
          </cell>
        </row>
        <row r="13750">
          <cell r="A13750">
            <v>3344</v>
          </cell>
          <cell r="B13750">
            <v>45040</v>
          </cell>
          <cell r="F13750">
            <v>555</v>
          </cell>
        </row>
        <row r="13751">
          <cell r="A13751">
            <v>3345</v>
          </cell>
          <cell r="B13751">
            <v>45040</v>
          </cell>
          <cell r="F13751">
            <v>555</v>
          </cell>
        </row>
        <row r="13752">
          <cell r="A13752">
            <v>3346</v>
          </cell>
          <cell r="B13752">
            <v>45040</v>
          </cell>
          <cell r="F13752">
            <v>555</v>
          </cell>
        </row>
        <row r="13753">
          <cell r="A13753">
            <v>3347</v>
          </cell>
          <cell r="B13753">
            <v>45040</v>
          </cell>
          <cell r="F13753">
            <v>555</v>
          </cell>
        </row>
        <row r="13754">
          <cell r="A13754">
            <v>3348</v>
          </cell>
          <cell r="B13754">
            <v>45040</v>
          </cell>
          <cell r="F13754">
            <v>555</v>
          </cell>
        </row>
        <row r="13755">
          <cell r="A13755">
            <v>3349</v>
          </cell>
          <cell r="B13755">
            <v>45040</v>
          </cell>
          <cell r="F13755">
            <v>555</v>
          </cell>
        </row>
        <row r="13756">
          <cell r="A13756">
            <v>3350</v>
          </cell>
          <cell r="B13756">
            <v>45040</v>
          </cell>
          <cell r="F13756">
            <v>555</v>
          </cell>
        </row>
        <row r="13757">
          <cell r="A13757">
            <v>3351</v>
          </cell>
          <cell r="B13757">
            <v>45040</v>
          </cell>
          <cell r="F13757">
            <v>555</v>
          </cell>
        </row>
        <row r="13758">
          <cell r="A13758">
            <v>3352</v>
          </cell>
          <cell r="B13758">
            <v>45040</v>
          </cell>
          <cell r="F13758">
            <v>555</v>
          </cell>
        </row>
        <row r="13759">
          <cell r="A13759">
            <v>3353</v>
          </cell>
          <cell r="B13759">
            <v>45040</v>
          </cell>
          <cell r="F13759">
            <v>555</v>
          </cell>
        </row>
        <row r="13760">
          <cell r="A13760">
            <v>3354</v>
          </cell>
          <cell r="B13760">
            <v>45040</v>
          </cell>
          <cell r="F13760">
            <v>555</v>
          </cell>
        </row>
        <row r="13761">
          <cell r="A13761">
            <v>3355</v>
          </cell>
          <cell r="B13761">
            <v>45040</v>
          </cell>
          <cell r="F13761">
            <v>555</v>
          </cell>
        </row>
        <row r="13762">
          <cell r="A13762">
            <v>3356</v>
          </cell>
          <cell r="B13762">
            <v>45040</v>
          </cell>
          <cell r="F13762">
            <v>555</v>
          </cell>
        </row>
        <row r="13763">
          <cell r="A13763">
            <v>3357</v>
          </cell>
          <cell r="B13763">
            <v>45040</v>
          </cell>
          <cell r="F13763">
            <v>555</v>
          </cell>
        </row>
        <row r="13764">
          <cell r="A13764">
            <v>3358</v>
          </cell>
          <cell r="B13764">
            <v>45040</v>
          </cell>
          <cell r="F13764">
            <v>555</v>
          </cell>
        </row>
        <row r="13765">
          <cell r="A13765">
            <v>3359</v>
          </cell>
          <cell r="B13765">
            <v>45040</v>
          </cell>
          <cell r="F13765">
            <v>555</v>
          </cell>
        </row>
        <row r="13766">
          <cell r="A13766">
            <v>3360</v>
          </cell>
          <cell r="B13766">
            <v>45040</v>
          </cell>
          <cell r="F13766">
            <v>555</v>
          </cell>
        </row>
        <row r="13767">
          <cell r="A13767">
            <v>3361</v>
          </cell>
          <cell r="B13767">
            <v>45040</v>
          </cell>
          <cell r="F13767">
            <v>555</v>
          </cell>
        </row>
        <row r="13768">
          <cell r="A13768">
            <v>3362</v>
          </cell>
          <cell r="B13768">
            <v>45040</v>
          </cell>
          <cell r="F13768">
            <v>555</v>
          </cell>
        </row>
        <row r="13769">
          <cell r="A13769">
            <v>3363</v>
          </cell>
          <cell r="B13769">
            <v>45040</v>
          </cell>
          <cell r="F13769">
            <v>555</v>
          </cell>
        </row>
        <row r="13770">
          <cell r="A13770">
            <v>3364</v>
          </cell>
          <cell r="B13770">
            <v>45040</v>
          </cell>
          <cell r="F13770">
            <v>555</v>
          </cell>
        </row>
        <row r="13771">
          <cell r="A13771">
            <v>3365</v>
          </cell>
          <cell r="B13771">
            <v>45040</v>
          </cell>
          <cell r="F13771">
            <v>555</v>
          </cell>
        </row>
        <row r="13772">
          <cell r="A13772">
            <v>3366</v>
          </cell>
          <cell r="B13772">
            <v>45040</v>
          </cell>
          <cell r="F13772">
            <v>555</v>
          </cell>
        </row>
        <row r="13773">
          <cell r="A13773">
            <v>3367</v>
          </cell>
          <cell r="B13773">
            <v>45040</v>
          </cell>
          <cell r="F13773">
            <v>555</v>
          </cell>
        </row>
        <row r="13774">
          <cell r="A13774">
            <v>3368</v>
          </cell>
          <cell r="B13774">
            <v>45040</v>
          </cell>
          <cell r="F13774">
            <v>555</v>
          </cell>
        </row>
        <row r="13775">
          <cell r="A13775">
            <v>3369</v>
          </cell>
          <cell r="B13775">
            <v>45040</v>
          </cell>
          <cell r="F13775">
            <v>555</v>
          </cell>
        </row>
        <row r="13776">
          <cell r="A13776">
            <v>3370</v>
          </cell>
          <cell r="B13776">
            <v>45040</v>
          </cell>
          <cell r="F13776">
            <v>555</v>
          </cell>
        </row>
        <row r="13777">
          <cell r="A13777">
            <v>3371</v>
          </cell>
          <cell r="B13777">
            <v>45040</v>
          </cell>
          <cell r="F13777">
            <v>555</v>
          </cell>
        </row>
        <row r="13778">
          <cell r="A13778">
            <v>3372</v>
          </cell>
          <cell r="B13778">
            <v>45040</v>
          </cell>
          <cell r="F13778">
            <v>555</v>
          </cell>
        </row>
        <row r="13779">
          <cell r="A13779">
            <v>3373</v>
          </cell>
          <cell r="B13779">
            <v>45040</v>
          </cell>
          <cell r="F13779">
            <v>555</v>
          </cell>
        </row>
        <row r="13780">
          <cell r="A13780">
            <v>3374</v>
          </cell>
          <cell r="B13780">
            <v>45040</v>
          </cell>
          <cell r="F13780">
            <v>555</v>
          </cell>
        </row>
        <row r="13781">
          <cell r="A13781">
            <v>3375</v>
          </cell>
          <cell r="B13781">
            <v>45040</v>
          </cell>
          <cell r="F13781">
            <v>555</v>
          </cell>
        </row>
        <row r="13782">
          <cell r="A13782">
            <v>3376</v>
          </cell>
          <cell r="B13782">
            <v>45040</v>
          </cell>
          <cell r="F13782">
            <v>555</v>
          </cell>
        </row>
        <row r="13783">
          <cell r="A13783">
            <v>3377</v>
          </cell>
          <cell r="B13783">
            <v>45040</v>
          </cell>
          <cell r="F13783">
            <v>555</v>
          </cell>
        </row>
        <row r="13784">
          <cell r="A13784">
            <v>3378</v>
          </cell>
          <cell r="B13784">
            <v>45040</v>
          </cell>
          <cell r="F13784">
            <v>555</v>
          </cell>
        </row>
        <row r="13785">
          <cell r="A13785">
            <v>3379</v>
          </cell>
          <cell r="B13785">
            <v>45040</v>
          </cell>
          <cell r="F13785">
            <v>555</v>
          </cell>
        </row>
        <row r="13786">
          <cell r="A13786">
            <v>3380</v>
          </cell>
          <cell r="B13786">
            <v>45040</v>
          </cell>
          <cell r="F13786">
            <v>555</v>
          </cell>
        </row>
        <row r="13787">
          <cell r="A13787">
            <v>3381</v>
          </cell>
          <cell r="B13787">
            <v>45040</v>
          </cell>
          <cell r="F13787">
            <v>555</v>
          </cell>
        </row>
        <row r="13788">
          <cell r="A13788">
            <v>3382</v>
          </cell>
          <cell r="B13788">
            <v>45040</v>
          </cell>
          <cell r="F13788">
            <v>555</v>
          </cell>
        </row>
        <row r="13789">
          <cell r="A13789">
            <v>3383</v>
          </cell>
          <cell r="B13789">
            <v>45040</v>
          </cell>
          <cell r="F13789">
            <v>555</v>
          </cell>
        </row>
        <row r="13790">
          <cell r="A13790">
            <v>3384</v>
          </cell>
          <cell r="B13790">
            <v>45040</v>
          </cell>
          <cell r="F13790">
            <v>555</v>
          </cell>
        </row>
        <row r="13791">
          <cell r="A13791">
            <v>3385</v>
          </cell>
          <cell r="B13791">
            <v>45040</v>
          </cell>
          <cell r="F13791">
            <v>555</v>
          </cell>
        </row>
        <row r="13792">
          <cell r="A13792">
            <v>3386</v>
          </cell>
          <cell r="B13792">
            <v>45040</v>
          </cell>
          <cell r="F13792">
            <v>555</v>
          </cell>
        </row>
        <row r="13793">
          <cell r="A13793">
            <v>3387</v>
          </cell>
          <cell r="B13793">
            <v>45040</v>
          </cell>
          <cell r="F13793">
            <v>555</v>
          </cell>
        </row>
        <row r="13794">
          <cell r="A13794">
            <v>3388</v>
          </cell>
          <cell r="B13794">
            <v>45040</v>
          </cell>
          <cell r="F13794">
            <v>555</v>
          </cell>
        </row>
        <row r="13795">
          <cell r="A13795">
            <v>3389</v>
          </cell>
          <cell r="B13795">
            <v>45040</v>
          </cell>
          <cell r="F13795">
            <v>555</v>
          </cell>
        </row>
        <row r="13796">
          <cell r="A13796">
            <v>3390</v>
          </cell>
          <cell r="B13796">
            <v>45040</v>
          </cell>
          <cell r="F13796">
            <v>555</v>
          </cell>
        </row>
        <row r="13797">
          <cell r="A13797">
            <v>3391</v>
          </cell>
          <cell r="B13797">
            <v>45040</v>
          </cell>
          <cell r="F13797">
            <v>555</v>
          </cell>
        </row>
        <row r="13798">
          <cell r="A13798">
            <v>3392</v>
          </cell>
          <cell r="B13798">
            <v>45040</v>
          </cell>
          <cell r="F13798">
            <v>555</v>
          </cell>
        </row>
        <row r="13799">
          <cell r="A13799">
            <v>3393</v>
          </cell>
          <cell r="B13799">
            <v>45040</v>
          </cell>
          <cell r="F13799">
            <v>555</v>
          </cell>
        </row>
        <row r="13800">
          <cell r="A13800">
            <v>3394</v>
          </cell>
          <cell r="B13800">
            <v>45040</v>
          </cell>
          <cell r="F13800">
            <v>555</v>
          </cell>
        </row>
        <row r="13801">
          <cell r="A13801">
            <v>3395</v>
          </cell>
          <cell r="B13801">
            <v>45040</v>
          </cell>
          <cell r="F13801">
            <v>555</v>
          </cell>
        </row>
        <row r="13802">
          <cell r="A13802">
            <v>3396</v>
          </cell>
          <cell r="B13802">
            <v>45040</v>
          </cell>
          <cell r="F13802">
            <v>555</v>
          </cell>
        </row>
        <row r="13803">
          <cell r="A13803">
            <v>3397</v>
          </cell>
          <cell r="B13803">
            <v>45040</v>
          </cell>
          <cell r="F13803">
            <v>555</v>
          </cell>
        </row>
        <row r="13804">
          <cell r="A13804">
            <v>3398</v>
          </cell>
          <cell r="B13804">
            <v>45040</v>
          </cell>
          <cell r="F13804">
            <v>555</v>
          </cell>
        </row>
        <row r="13805">
          <cell r="A13805">
            <v>3399</v>
          </cell>
          <cell r="B13805">
            <v>45040</v>
          </cell>
          <cell r="F13805">
            <v>555</v>
          </cell>
        </row>
        <row r="13806">
          <cell r="A13806">
            <v>3400</v>
          </cell>
          <cell r="B13806">
            <v>45040</v>
          </cell>
          <cell r="F13806">
            <v>555</v>
          </cell>
        </row>
        <row r="13807">
          <cell r="A13807">
            <v>3401</v>
          </cell>
          <cell r="B13807">
            <v>45040</v>
          </cell>
          <cell r="F13807">
            <v>555</v>
          </cell>
        </row>
        <row r="13808">
          <cell r="A13808">
            <v>3402</v>
          </cell>
          <cell r="B13808">
            <v>45040</v>
          </cell>
          <cell r="F13808">
            <v>555</v>
          </cell>
        </row>
        <row r="13809">
          <cell r="A13809">
            <v>3403</v>
          </cell>
          <cell r="B13809">
            <v>45040</v>
          </cell>
          <cell r="F13809">
            <v>555</v>
          </cell>
        </row>
        <row r="13810">
          <cell r="A13810">
            <v>3404</v>
          </cell>
          <cell r="B13810">
            <v>45040</v>
          </cell>
          <cell r="F13810">
            <v>555</v>
          </cell>
        </row>
        <row r="13811">
          <cell r="A13811">
            <v>3405</v>
          </cell>
          <cell r="B13811">
            <v>45040</v>
          </cell>
          <cell r="F13811">
            <v>555</v>
          </cell>
        </row>
        <row r="13812">
          <cell r="A13812">
            <v>3406</v>
          </cell>
          <cell r="B13812">
            <v>45040</v>
          </cell>
          <cell r="F13812">
            <v>555</v>
          </cell>
        </row>
        <row r="13813">
          <cell r="A13813">
            <v>3407</v>
          </cell>
          <cell r="B13813">
            <v>45040</v>
          </cell>
          <cell r="F13813">
            <v>555</v>
          </cell>
        </row>
        <row r="13814">
          <cell r="A13814">
            <v>3408</v>
          </cell>
          <cell r="B13814">
            <v>45040</v>
          </cell>
          <cell r="F13814">
            <v>555</v>
          </cell>
        </row>
        <row r="13815">
          <cell r="A13815">
            <v>3409</v>
          </cell>
          <cell r="B13815">
            <v>45040</v>
          </cell>
          <cell r="F13815">
            <v>555</v>
          </cell>
        </row>
        <row r="13816">
          <cell r="A13816">
            <v>3410</v>
          </cell>
          <cell r="B13816">
            <v>45040</v>
          </cell>
          <cell r="F13816">
            <v>555</v>
          </cell>
        </row>
        <row r="13817">
          <cell r="A13817">
            <v>3411</v>
          </cell>
          <cell r="B13817">
            <v>45040</v>
          </cell>
          <cell r="F13817">
            <v>555</v>
          </cell>
        </row>
        <row r="13818">
          <cell r="A13818">
            <v>3412</v>
          </cell>
          <cell r="B13818">
            <v>45040</v>
          </cell>
          <cell r="F13818">
            <v>555</v>
          </cell>
        </row>
        <row r="13819">
          <cell r="A13819">
            <v>3413</v>
          </cell>
          <cell r="B13819">
            <v>45040</v>
          </cell>
          <cell r="F13819">
            <v>555</v>
          </cell>
        </row>
        <row r="13820">
          <cell r="A13820">
            <v>3414</v>
          </cell>
          <cell r="B13820">
            <v>45040</v>
          </cell>
          <cell r="F13820">
            <v>555</v>
          </cell>
        </row>
        <row r="13821">
          <cell r="A13821">
            <v>3415</v>
          </cell>
          <cell r="B13821">
            <v>45040</v>
          </cell>
          <cell r="F13821">
            <v>555</v>
          </cell>
        </row>
        <row r="13822">
          <cell r="A13822">
            <v>3416</v>
          </cell>
          <cell r="B13822">
            <v>45040</v>
          </cell>
          <cell r="F13822">
            <v>555</v>
          </cell>
        </row>
        <row r="13823">
          <cell r="A13823">
            <v>3417</v>
          </cell>
          <cell r="B13823">
            <v>45040</v>
          </cell>
          <cell r="F13823">
            <v>555</v>
          </cell>
        </row>
        <row r="13824">
          <cell r="A13824">
            <v>3418</v>
          </cell>
          <cell r="B13824">
            <v>45040</v>
          </cell>
          <cell r="F13824">
            <v>555</v>
          </cell>
        </row>
        <row r="13825">
          <cell r="A13825">
            <v>3419</v>
          </cell>
          <cell r="B13825">
            <v>45040</v>
          </cell>
          <cell r="F13825">
            <v>555</v>
          </cell>
        </row>
        <row r="13826">
          <cell r="A13826">
            <v>3420</v>
          </cell>
          <cell r="B13826">
            <v>45040</v>
          </cell>
          <cell r="F13826">
            <v>555</v>
          </cell>
        </row>
        <row r="13827">
          <cell r="A13827">
            <v>3421</v>
          </cell>
          <cell r="B13827">
            <v>45040</v>
          </cell>
          <cell r="F13827">
            <v>555</v>
          </cell>
        </row>
        <row r="13828">
          <cell r="A13828">
            <v>3422</v>
          </cell>
          <cell r="B13828">
            <v>45040</v>
          </cell>
          <cell r="F13828">
            <v>555</v>
          </cell>
        </row>
        <row r="13829">
          <cell r="A13829">
            <v>3423</v>
          </cell>
          <cell r="B13829">
            <v>45040</v>
          </cell>
          <cell r="F13829">
            <v>555</v>
          </cell>
        </row>
        <row r="13830">
          <cell r="A13830">
            <v>3424</v>
          </cell>
          <cell r="B13830">
            <v>45040</v>
          </cell>
          <cell r="F13830">
            <v>555</v>
          </cell>
        </row>
        <row r="13831">
          <cell r="A13831">
            <v>3425</v>
          </cell>
          <cell r="B13831">
            <v>45040</v>
          </cell>
          <cell r="F13831">
            <v>555</v>
          </cell>
        </row>
        <row r="13832">
          <cell r="A13832">
            <v>3426</v>
          </cell>
          <cell r="B13832">
            <v>45040</v>
          </cell>
          <cell r="F13832">
            <v>555</v>
          </cell>
        </row>
        <row r="13833">
          <cell r="A13833">
            <v>3427</v>
          </cell>
          <cell r="B13833">
            <v>45040</v>
          </cell>
          <cell r="F13833">
            <v>555</v>
          </cell>
        </row>
        <row r="13834">
          <cell r="A13834">
            <v>3428</v>
          </cell>
          <cell r="B13834">
            <v>45040</v>
          </cell>
          <cell r="F13834">
            <v>555</v>
          </cell>
        </row>
        <row r="13835">
          <cell r="A13835">
            <v>3429</v>
          </cell>
          <cell r="B13835">
            <v>45040</v>
          </cell>
          <cell r="F13835">
            <v>555</v>
          </cell>
        </row>
        <row r="13836">
          <cell r="A13836">
            <v>3430</v>
          </cell>
          <cell r="B13836">
            <v>45040</v>
          </cell>
          <cell r="F13836">
            <v>555</v>
          </cell>
        </row>
        <row r="13837">
          <cell r="A13837">
            <v>3431</v>
          </cell>
          <cell r="B13837">
            <v>45040</v>
          </cell>
          <cell r="F13837">
            <v>555</v>
          </cell>
        </row>
        <row r="13838">
          <cell r="A13838">
            <v>3432</v>
          </cell>
          <cell r="B13838">
            <v>45040</v>
          </cell>
          <cell r="F13838">
            <v>555</v>
          </cell>
        </row>
        <row r="13839">
          <cell r="A13839">
            <v>3433</v>
          </cell>
          <cell r="B13839">
            <v>45040</v>
          </cell>
          <cell r="F13839">
            <v>555</v>
          </cell>
        </row>
        <row r="13840">
          <cell r="A13840">
            <v>3434</v>
          </cell>
          <cell r="B13840">
            <v>45040</v>
          </cell>
          <cell r="F13840">
            <v>555</v>
          </cell>
        </row>
        <row r="13841">
          <cell r="A13841">
            <v>3435</v>
          </cell>
          <cell r="B13841">
            <v>45040</v>
          </cell>
          <cell r="F13841">
            <v>555</v>
          </cell>
        </row>
        <row r="13842">
          <cell r="A13842">
            <v>3436</v>
          </cell>
          <cell r="B13842">
            <v>45040</v>
          </cell>
          <cell r="F13842">
            <v>555</v>
          </cell>
        </row>
        <row r="13843">
          <cell r="A13843">
            <v>3437</v>
          </cell>
          <cell r="B13843">
            <v>45040</v>
          </cell>
          <cell r="F13843">
            <v>555</v>
          </cell>
        </row>
        <row r="13844">
          <cell r="A13844">
            <v>3438</v>
          </cell>
          <cell r="B13844">
            <v>45040</v>
          </cell>
          <cell r="F13844">
            <v>555</v>
          </cell>
        </row>
        <row r="13845">
          <cell r="A13845">
            <v>3439</v>
          </cell>
          <cell r="B13845">
            <v>45040</v>
          </cell>
          <cell r="F13845">
            <v>555</v>
          </cell>
        </row>
        <row r="13846">
          <cell r="A13846">
            <v>3440</v>
          </cell>
          <cell r="B13846">
            <v>45040</v>
          </cell>
          <cell r="F13846">
            <v>555</v>
          </cell>
        </row>
        <row r="13847">
          <cell r="A13847">
            <v>3441</v>
          </cell>
          <cell r="B13847">
            <v>45040</v>
          </cell>
          <cell r="F13847">
            <v>555</v>
          </cell>
        </row>
        <row r="13848">
          <cell r="A13848">
            <v>3442</v>
          </cell>
          <cell r="B13848">
            <v>45040</v>
          </cell>
          <cell r="F13848">
            <v>555</v>
          </cell>
        </row>
        <row r="13849">
          <cell r="A13849">
            <v>3443</v>
          </cell>
          <cell r="B13849">
            <v>45040</v>
          </cell>
          <cell r="F13849">
            <v>555</v>
          </cell>
        </row>
        <row r="13850">
          <cell r="A13850">
            <v>3444</v>
          </cell>
          <cell r="B13850">
            <v>45040</v>
          </cell>
          <cell r="F13850">
            <v>555</v>
          </cell>
        </row>
        <row r="13851">
          <cell r="A13851">
            <v>3445</v>
          </cell>
          <cell r="B13851">
            <v>45040</v>
          </cell>
          <cell r="F13851">
            <v>555</v>
          </cell>
        </row>
        <row r="13852">
          <cell r="A13852">
            <v>3446</v>
          </cell>
          <cell r="B13852">
            <v>45040</v>
          </cell>
          <cell r="F13852">
            <v>555</v>
          </cell>
        </row>
        <row r="13853">
          <cell r="A13853">
            <v>3447</v>
          </cell>
          <cell r="B13853">
            <v>45040</v>
          </cell>
          <cell r="F13853">
            <v>555</v>
          </cell>
        </row>
        <row r="13854">
          <cell r="A13854">
            <v>3448</v>
          </cell>
          <cell r="B13854">
            <v>45040</v>
          </cell>
          <cell r="F13854">
            <v>555</v>
          </cell>
        </row>
        <row r="13855">
          <cell r="A13855">
            <v>3449</v>
          </cell>
          <cell r="B13855">
            <v>45040</v>
          </cell>
          <cell r="F13855">
            <v>555</v>
          </cell>
        </row>
        <row r="13856">
          <cell r="A13856">
            <v>3450</v>
          </cell>
          <cell r="B13856">
            <v>45040</v>
          </cell>
          <cell r="F13856">
            <v>555</v>
          </cell>
        </row>
        <row r="13857">
          <cell r="A13857">
            <v>3451</v>
          </cell>
          <cell r="B13857">
            <v>45040</v>
          </cell>
          <cell r="F13857">
            <v>555</v>
          </cell>
        </row>
        <row r="13858">
          <cell r="A13858">
            <v>3452</v>
          </cell>
          <cell r="B13858">
            <v>45040</v>
          </cell>
          <cell r="F13858">
            <v>555</v>
          </cell>
        </row>
        <row r="13859">
          <cell r="A13859">
            <v>3453</v>
          </cell>
          <cell r="B13859">
            <v>45040</v>
          </cell>
          <cell r="F13859">
            <v>555</v>
          </cell>
        </row>
        <row r="13860">
          <cell r="A13860">
            <v>3454</v>
          </cell>
          <cell r="B13860">
            <v>45040</v>
          </cell>
          <cell r="F13860">
            <v>555</v>
          </cell>
        </row>
        <row r="13861">
          <cell r="A13861">
            <v>3455</v>
          </cell>
          <cell r="B13861">
            <v>45040</v>
          </cell>
          <cell r="F13861">
            <v>555</v>
          </cell>
        </row>
        <row r="13862">
          <cell r="A13862">
            <v>3456</v>
          </cell>
          <cell r="B13862">
            <v>45040</v>
          </cell>
          <cell r="F13862">
            <v>555</v>
          </cell>
        </row>
        <row r="13863">
          <cell r="A13863">
            <v>3457</v>
          </cell>
          <cell r="B13863">
            <v>45040</v>
          </cell>
          <cell r="F13863">
            <v>555</v>
          </cell>
        </row>
        <row r="13864">
          <cell r="A13864">
            <v>3458</v>
          </cell>
          <cell r="B13864">
            <v>45040</v>
          </cell>
          <cell r="F13864">
            <v>555</v>
          </cell>
        </row>
        <row r="13865">
          <cell r="A13865">
            <v>3459</v>
          </cell>
          <cell r="B13865">
            <v>45040</v>
          </cell>
          <cell r="F13865">
            <v>555</v>
          </cell>
        </row>
        <row r="13866">
          <cell r="A13866">
            <v>3460</v>
          </cell>
          <cell r="B13866">
            <v>45040</v>
          </cell>
          <cell r="F13866">
            <v>555</v>
          </cell>
        </row>
        <row r="13867">
          <cell r="A13867">
            <v>3461</v>
          </cell>
          <cell r="B13867">
            <v>45040</v>
          </cell>
          <cell r="F13867">
            <v>555</v>
          </cell>
        </row>
        <row r="13868">
          <cell r="A13868">
            <v>3462</v>
          </cell>
          <cell r="B13868">
            <v>45040</v>
          </cell>
          <cell r="F13868">
            <v>555</v>
          </cell>
        </row>
        <row r="13869">
          <cell r="A13869">
            <v>3463</v>
          </cell>
          <cell r="B13869">
            <v>45040</v>
          </cell>
          <cell r="F13869">
            <v>555</v>
          </cell>
        </row>
        <row r="13870">
          <cell r="A13870">
            <v>3464</v>
          </cell>
          <cell r="B13870">
            <v>45040</v>
          </cell>
          <cell r="F13870">
            <v>555</v>
          </cell>
        </row>
        <row r="13871">
          <cell r="A13871">
            <v>3465</v>
          </cell>
          <cell r="B13871">
            <v>45040</v>
          </cell>
          <cell r="F13871">
            <v>555</v>
          </cell>
        </row>
        <row r="13872">
          <cell r="A13872">
            <v>3466</v>
          </cell>
          <cell r="B13872">
            <v>45040</v>
          </cell>
          <cell r="F13872">
            <v>555</v>
          </cell>
        </row>
        <row r="13873">
          <cell r="A13873">
            <v>3467</v>
          </cell>
          <cell r="B13873">
            <v>45040</v>
          </cell>
          <cell r="F13873">
            <v>555</v>
          </cell>
        </row>
        <row r="13874">
          <cell r="A13874">
            <v>3468</v>
          </cell>
          <cell r="B13874">
            <v>45040</v>
          </cell>
          <cell r="F13874">
            <v>555</v>
          </cell>
        </row>
        <row r="13875">
          <cell r="A13875">
            <v>3469</v>
          </cell>
          <cell r="B13875">
            <v>45040</v>
          </cell>
          <cell r="F13875">
            <v>555</v>
          </cell>
        </row>
        <row r="13876">
          <cell r="A13876">
            <v>3470</v>
          </cell>
          <cell r="B13876">
            <v>45040</v>
          </cell>
          <cell r="F13876">
            <v>555</v>
          </cell>
        </row>
        <row r="13877">
          <cell r="A13877">
            <v>3471</v>
          </cell>
          <cell r="B13877">
            <v>45040</v>
          </cell>
          <cell r="F13877">
            <v>555</v>
          </cell>
        </row>
        <row r="13878">
          <cell r="A13878">
            <v>3472</v>
          </cell>
          <cell r="B13878">
            <v>45040</v>
          </cell>
          <cell r="F13878">
            <v>555</v>
          </cell>
        </row>
        <row r="13879">
          <cell r="A13879">
            <v>3473</v>
          </cell>
          <cell r="B13879">
            <v>45040</v>
          </cell>
          <cell r="F13879">
            <v>555</v>
          </cell>
        </row>
        <row r="13880">
          <cell r="A13880">
            <v>3474</v>
          </cell>
          <cell r="B13880">
            <v>45040</v>
          </cell>
          <cell r="F13880">
            <v>555</v>
          </cell>
        </row>
        <row r="13881">
          <cell r="A13881">
            <v>3475</v>
          </cell>
          <cell r="B13881">
            <v>45040</v>
          </cell>
          <cell r="F13881">
            <v>555</v>
          </cell>
        </row>
        <row r="13882">
          <cell r="A13882">
            <v>3476</v>
          </cell>
          <cell r="B13882">
            <v>45040</v>
          </cell>
          <cell r="F13882">
            <v>555</v>
          </cell>
        </row>
        <row r="13883">
          <cell r="A13883">
            <v>3477</v>
          </cell>
          <cell r="B13883">
            <v>45040</v>
          </cell>
          <cell r="F13883">
            <v>555</v>
          </cell>
        </row>
        <row r="13884">
          <cell r="A13884">
            <v>3478</v>
          </cell>
          <cell r="B13884">
            <v>45040</v>
          </cell>
          <cell r="F13884">
            <v>555</v>
          </cell>
        </row>
        <row r="13885">
          <cell r="A13885">
            <v>3479</v>
          </cell>
          <cell r="B13885">
            <v>45040</v>
          </cell>
          <cell r="F13885">
            <v>555</v>
          </cell>
        </row>
        <row r="13886">
          <cell r="A13886">
            <v>3480</v>
          </cell>
          <cell r="B13886">
            <v>45040</v>
          </cell>
          <cell r="F13886">
            <v>555</v>
          </cell>
        </row>
        <row r="13887">
          <cell r="A13887">
            <v>3481</v>
          </cell>
          <cell r="B13887">
            <v>45040</v>
          </cell>
          <cell r="F13887">
            <v>555</v>
          </cell>
        </row>
        <row r="13888">
          <cell r="A13888">
            <v>3482</v>
          </cell>
          <cell r="B13888">
            <v>45040</v>
          </cell>
          <cell r="F13888">
            <v>555</v>
          </cell>
        </row>
        <row r="13889">
          <cell r="A13889">
            <v>3483</v>
          </cell>
          <cell r="B13889">
            <v>45040</v>
          </cell>
          <cell r="F13889">
            <v>555</v>
          </cell>
        </row>
        <row r="13890">
          <cell r="A13890">
            <v>3484</v>
          </cell>
          <cell r="B13890">
            <v>45040</v>
          </cell>
          <cell r="F13890">
            <v>555</v>
          </cell>
        </row>
        <row r="13891">
          <cell r="A13891">
            <v>3485</v>
          </cell>
          <cell r="B13891">
            <v>45040</v>
          </cell>
          <cell r="F13891">
            <v>555</v>
          </cell>
        </row>
        <row r="13892">
          <cell r="A13892">
            <v>3486</v>
          </cell>
          <cell r="B13892">
            <v>45040</v>
          </cell>
          <cell r="F13892">
            <v>555</v>
          </cell>
        </row>
        <row r="13893">
          <cell r="A13893">
            <v>3487</v>
          </cell>
          <cell r="B13893">
            <v>45040</v>
          </cell>
          <cell r="F13893">
            <v>555</v>
          </cell>
        </row>
        <row r="13894">
          <cell r="A13894">
            <v>3488</v>
          </cell>
          <cell r="B13894">
            <v>45040</v>
          </cell>
          <cell r="F13894">
            <v>555</v>
          </cell>
        </row>
        <row r="13895">
          <cell r="A13895">
            <v>3489</v>
          </cell>
          <cell r="B13895">
            <v>45040</v>
          </cell>
          <cell r="F13895">
            <v>555</v>
          </cell>
        </row>
        <row r="13896">
          <cell r="A13896">
            <v>3490</v>
          </cell>
          <cell r="B13896">
            <v>45040</v>
          </cell>
          <cell r="F13896">
            <v>555</v>
          </cell>
        </row>
        <row r="13897">
          <cell r="A13897">
            <v>3491</v>
          </cell>
          <cell r="B13897">
            <v>45040</v>
          </cell>
          <cell r="F13897">
            <v>555</v>
          </cell>
        </row>
        <row r="13898">
          <cell r="A13898">
            <v>3492</v>
          </cell>
          <cell r="B13898">
            <v>45040</v>
          </cell>
          <cell r="F13898">
            <v>555</v>
          </cell>
        </row>
        <row r="13899">
          <cell r="A13899">
            <v>3493</v>
          </cell>
          <cell r="B13899">
            <v>45040</v>
          </cell>
          <cell r="F13899">
            <v>555</v>
          </cell>
        </row>
        <row r="13900">
          <cell r="A13900">
            <v>3494</v>
          </cell>
          <cell r="B13900">
            <v>45040</v>
          </cell>
          <cell r="F13900">
            <v>555</v>
          </cell>
        </row>
        <row r="13901">
          <cell r="A13901">
            <v>3495</v>
          </cell>
          <cell r="B13901">
            <v>45040</v>
          </cell>
          <cell r="F13901">
            <v>555</v>
          </cell>
        </row>
        <row r="13902">
          <cell r="A13902">
            <v>3496</v>
          </cell>
          <cell r="B13902">
            <v>45040</v>
          </cell>
          <cell r="F13902">
            <v>555</v>
          </cell>
        </row>
        <row r="13903">
          <cell r="A13903">
            <v>3497</v>
          </cell>
          <cell r="B13903">
            <v>45040</v>
          </cell>
          <cell r="F13903">
            <v>555</v>
          </cell>
        </row>
        <row r="13904">
          <cell r="A13904">
            <v>3498</v>
          </cell>
          <cell r="B13904">
            <v>45040</v>
          </cell>
          <cell r="F13904">
            <v>555</v>
          </cell>
        </row>
        <row r="13905">
          <cell r="A13905">
            <v>3499</v>
          </cell>
          <cell r="B13905">
            <v>45040</v>
          </cell>
          <cell r="F13905">
            <v>555</v>
          </cell>
        </row>
        <row r="13906">
          <cell r="A13906">
            <v>3500</v>
          </cell>
          <cell r="B13906">
            <v>45040</v>
          </cell>
          <cell r="F13906">
            <v>555</v>
          </cell>
        </row>
        <row r="13907">
          <cell r="A13907">
            <v>3501</v>
          </cell>
          <cell r="B13907">
            <v>45040</v>
          </cell>
          <cell r="F13907">
            <v>555</v>
          </cell>
        </row>
        <row r="13908">
          <cell r="A13908">
            <v>3502</v>
          </cell>
          <cell r="B13908">
            <v>45040</v>
          </cell>
          <cell r="F13908">
            <v>555</v>
          </cell>
        </row>
        <row r="13909">
          <cell r="A13909">
            <v>3503</v>
          </cell>
          <cell r="B13909">
            <v>45040</v>
          </cell>
          <cell r="F13909">
            <v>555</v>
          </cell>
        </row>
        <row r="13910">
          <cell r="A13910">
            <v>3504</v>
          </cell>
          <cell r="B13910">
            <v>45040</v>
          </cell>
          <cell r="F13910">
            <v>555</v>
          </cell>
        </row>
        <row r="13911">
          <cell r="A13911">
            <v>3505</v>
          </cell>
          <cell r="B13911">
            <v>45040</v>
          </cell>
          <cell r="F13911">
            <v>555</v>
          </cell>
        </row>
        <row r="13912">
          <cell r="A13912">
            <v>3506</v>
          </cell>
          <cell r="B13912">
            <v>45040</v>
          </cell>
          <cell r="F13912">
            <v>555</v>
          </cell>
        </row>
        <row r="13913">
          <cell r="A13913">
            <v>3507</v>
          </cell>
          <cell r="B13913">
            <v>45040</v>
          </cell>
          <cell r="F13913">
            <v>555</v>
          </cell>
        </row>
        <row r="13914">
          <cell r="A13914">
            <v>3508</v>
          </cell>
          <cell r="B13914">
            <v>45040</v>
          </cell>
          <cell r="F13914">
            <v>555</v>
          </cell>
        </row>
        <row r="13915">
          <cell r="A13915">
            <v>3509</v>
          </cell>
          <cell r="B13915">
            <v>45040</v>
          </cell>
          <cell r="F13915">
            <v>555</v>
          </cell>
        </row>
        <row r="13916">
          <cell r="A13916">
            <v>3510</v>
          </cell>
          <cell r="B13916">
            <v>45040</v>
          </cell>
          <cell r="F13916">
            <v>555</v>
          </cell>
        </row>
        <row r="13917">
          <cell r="A13917">
            <v>3511</v>
          </cell>
          <cell r="B13917">
            <v>45040</v>
          </cell>
          <cell r="F13917">
            <v>555</v>
          </cell>
        </row>
        <row r="13918">
          <cell r="A13918">
            <v>3512</v>
          </cell>
          <cell r="B13918">
            <v>45040</v>
          </cell>
          <cell r="F13918">
            <v>555</v>
          </cell>
        </row>
        <row r="13919">
          <cell r="A13919">
            <v>3513</v>
          </cell>
          <cell r="B13919">
            <v>45040</v>
          </cell>
          <cell r="F13919">
            <v>555</v>
          </cell>
        </row>
        <row r="13920">
          <cell r="A13920">
            <v>3514</v>
          </cell>
          <cell r="B13920">
            <v>45040</v>
          </cell>
          <cell r="F13920">
            <v>555</v>
          </cell>
        </row>
        <row r="13921">
          <cell r="A13921">
            <v>3515</v>
          </cell>
          <cell r="B13921">
            <v>45040</v>
          </cell>
          <cell r="F13921">
            <v>555</v>
          </cell>
        </row>
        <row r="13922">
          <cell r="A13922">
            <v>3516</v>
          </cell>
          <cell r="B13922">
            <v>45040</v>
          </cell>
          <cell r="F13922">
            <v>555</v>
          </cell>
        </row>
        <row r="13923">
          <cell r="A13923">
            <v>3517</v>
          </cell>
          <cell r="B13923">
            <v>45040</v>
          </cell>
          <cell r="F13923">
            <v>555</v>
          </cell>
        </row>
        <row r="13924">
          <cell r="A13924">
            <v>3518</v>
          </cell>
          <cell r="B13924">
            <v>45040</v>
          </cell>
          <cell r="F13924">
            <v>555</v>
          </cell>
        </row>
        <row r="13925">
          <cell r="A13925">
            <v>3519</v>
          </cell>
          <cell r="B13925">
            <v>45040</v>
          </cell>
          <cell r="F13925">
            <v>555</v>
          </cell>
        </row>
        <row r="13926">
          <cell r="A13926">
            <v>3520</v>
          </cell>
          <cell r="B13926">
            <v>45040</v>
          </cell>
          <cell r="F13926">
            <v>555</v>
          </cell>
        </row>
        <row r="13927">
          <cell r="A13927">
            <v>3521</v>
          </cell>
          <cell r="B13927">
            <v>45040</v>
          </cell>
          <cell r="F13927">
            <v>555</v>
          </cell>
        </row>
        <row r="13928">
          <cell r="A13928">
            <v>3522</v>
          </cell>
          <cell r="B13928">
            <v>45040</v>
          </cell>
          <cell r="F13928">
            <v>555</v>
          </cell>
        </row>
        <row r="13929">
          <cell r="A13929">
            <v>3523</v>
          </cell>
          <cell r="B13929">
            <v>45040</v>
          </cell>
          <cell r="F13929">
            <v>555</v>
          </cell>
        </row>
        <row r="13930">
          <cell r="A13930">
            <v>3524</v>
          </cell>
          <cell r="B13930">
            <v>45040</v>
          </cell>
          <cell r="F13930">
            <v>555</v>
          </cell>
        </row>
        <row r="13931">
          <cell r="A13931">
            <v>3525</v>
          </cell>
          <cell r="B13931">
            <v>45040</v>
          </cell>
          <cell r="F13931">
            <v>555</v>
          </cell>
        </row>
        <row r="13932">
          <cell r="A13932">
            <v>3526</v>
          </cell>
          <cell r="B13932">
            <v>45040</v>
          </cell>
          <cell r="F13932">
            <v>555</v>
          </cell>
        </row>
        <row r="13933">
          <cell r="A13933">
            <v>3527</v>
          </cell>
          <cell r="B13933">
            <v>45040</v>
          </cell>
          <cell r="F13933">
            <v>555</v>
          </cell>
        </row>
        <row r="13934">
          <cell r="A13934">
            <v>3528</v>
          </cell>
          <cell r="B13934">
            <v>45040</v>
          </cell>
          <cell r="F13934">
            <v>555</v>
          </cell>
        </row>
        <row r="13935">
          <cell r="A13935">
            <v>3529</v>
          </cell>
          <cell r="B13935">
            <v>45040</v>
          </cell>
          <cell r="F13935">
            <v>555</v>
          </cell>
        </row>
        <row r="13936">
          <cell r="A13936">
            <v>3530</v>
          </cell>
          <cell r="B13936">
            <v>45040</v>
          </cell>
          <cell r="F13936">
            <v>555</v>
          </cell>
        </row>
        <row r="13937">
          <cell r="A13937">
            <v>3531</v>
          </cell>
          <cell r="B13937">
            <v>45040</v>
          </cell>
          <cell r="F13937">
            <v>555</v>
          </cell>
        </row>
        <row r="13938">
          <cell r="A13938">
            <v>3532</v>
          </cell>
          <cell r="B13938">
            <v>45040</v>
          </cell>
          <cell r="F13938">
            <v>555</v>
          </cell>
        </row>
        <row r="13939">
          <cell r="A13939">
            <v>3533</v>
          </cell>
          <cell r="B13939">
            <v>45040</v>
          </cell>
          <cell r="F13939">
            <v>555</v>
          </cell>
        </row>
        <row r="13940">
          <cell r="A13940">
            <v>3534</v>
          </cell>
          <cell r="B13940">
            <v>45040</v>
          </cell>
          <cell r="F13940">
            <v>555</v>
          </cell>
        </row>
        <row r="13941">
          <cell r="A13941">
            <v>3535</v>
          </cell>
          <cell r="B13941">
            <v>45040</v>
          </cell>
          <cell r="F13941">
            <v>555</v>
          </cell>
        </row>
        <row r="13942">
          <cell r="A13942">
            <v>3536</v>
          </cell>
          <cell r="B13942">
            <v>45040</v>
          </cell>
          <cell r="F13942">
            <v>555</v>
          </cell>
        </row>
        <row r="13943">
          <cell r="A13943">
            <v>3537</v>
          </cell>
          <cell r="B13943">
            <v>45040</v>
          </cell>
          <cell r="F13943">
            <v>555</v>
          </cell>
        </row>
        <row r="13944">
          <cell r="A13944">
            <v>3538</v>
          </cell>
          <cell r="B13944">
            <v>45040</v>
          </cell>
          <cell r="F13944">
            <v>555</v>
          </cell>
        </row>
        <row r="13945">
          <cell r="A13945">
            <v>3539</v>
          </cell>
          <cell r="B13945">
            <v>45040</v>
          </cell>
          <cell r="F13945">
            <v>555</v>
          </cell>
        </row>
        <row r="13946">
          <cell r="A13946">
            <v>3540</v>
          </cell>
          <cell r="B13946">
            <v>45040</v>
          </cell>
          <cell r="F13946">
            <v>555</v>
          </cell>
        </row>
        <row r="13947">
          <cell r="A13947">
            <v>3541</v>
          </cell>
          <cell r="B13947">
            <v>45040</v>
          </cell>
          <cell r="F13947">
            <v>555</v>
          </cell>
        </row>
        <row r="13948">
          <cell r="A13948">
            <v>3542</v>
          </cell>
          <cell r="B13948">
            <v>45040</v>
          </cell>
          <cell r="F13948">
            <v>555</v>
          </cell>
        </row>
        <row r="13949">
          <cell r="A13949">
            <v>3543</v>
          </cell>
          <cell r="B13949">
            <v>45040</v>
          </cell>
          <cell r="F13949">
            <v>555</v>
          </cell>
        </row>
        <row r="13950">
          <cell r="A13950">
            <v>3544</v>
          </cell>
          <cell r="B13950">
            <v>45040</v>
          </cell>
          <cell r="F13950">
            <v>555</v>
          </cell>
        </row>
        <row r="13951">
          <cell r="A13951">
            <v>3545</v>
          </cell>
          <cell r="B13951">
            <v>45040</v>
          </cell>
          <cell r="F13951">
            <v>555</v>
          </cell>
        </row>
        <row r="13952">
          <cell r="A13952">
            <v>3546</v>
          </cell>
          <cell r="B13952">
            <v>45040</v>
          </cell>
          <cell r="F13952">
            <v>555</v>
          </cell>
        </row>
        <row r="13953">
          <cell r="A13953">
            <v>3547</v>
          </cell>
          <cell r="B13953">
            <v>45040</v>
          </cell>
          <cell r="F13953">
            <v>555</v>
          </cell>
        </row>
        <row r="13954">
          <cell r="A13954">
            <v>3548</v>
          </cell>
          <cell r="B13954">
            <v>45040</v>
          </cell>
          <cell r="F13954">
            <v>555</v>
          </cell>
        </row>
        <row r="13955">
          <cell r="A13955">
            <v>3549</v>
          </cell>
          <cell r="B13955">
            <v>45040</v>
          </cell>
          <cell r="F13955">
            <v>555</v>
          </cell>
        </row>
        <row r="13956">
          <cell r="A13956">
            <v>3550</v>
          </cell>
          <cell r="B13956">
            <v>45040</v>
          </cell>
          <cell r="F13956">
            <v>555</v>
          </cell>
        </row>
        <row r="13957">
          <cell r="A13957">
            <v>3551</v>
          </cell>
          <cell r="B13957">
            <v>45040</v>
          </cell>
          <cell r="F13957">
            <v>555</v>
          </cell>
        </row>
        <row r="13958">
          <cell r="A13958">
            <v>3552</v>
          </cell>
          <cell r="B13958">
            <v>45040</v>
          </cell>
          <cell r="F13958">
            <v>555</v>
          </cell>
        </row>
        <row r="13959">
          <cell r="A13959">
            <v>3553</v>
          </cell>
          <cell r="B13959">
            <v>45040</v>
          </cell>
          <cell r="F13959">
            <v>555</v>
          </cell>
        </row>
        <row r="13960">
          <cell r="A13960">
            <v>3554</v>
          </cell>
          <cell r="B13960">
            <v>45040</v>
          </cell>
          <cell r="F13960">
            <v>555</v>
          </cell>
        </row>
        <row r="13961">
          <cell r="A13961">
            <v>3555</v>
          </cell>
          <cell r="B13961">
            <v>45040</v>
          </cell>
          <cell r="F13961">
            <v>555</v>
          </cell>
        </row>
        <row r="13962">
          <cell r="A13962">
            <v>3556</v>
          </cell>
          <cell r="B13962">
            <v>45040</v>
          </cell>
          <cell r="F13962">
            <v>555</v>
          </cell>
        </row>
        <row r="13963">
          <cell r="A13963">
            <v>3557</v>
          </cell>
          <cell r="B13963">
            <v>45040</v>
          </cell>
          <cell r="F13963">
            <v>555</v>
          </cell>
        </row>
        <row r="13964">
          <cell r="A13964">
            <v>3558</v>
          </cell>
          <cell r="B13964">
            <v>45040</v>
          </cell>
          <cell r="F13964">
            <v>555</v>
          </cell>
        </row>
        <row r="13965">
          <cell r="A13965">
            <v>3559</v>
          </cell>
          <cell r="B13965">
            <v>45040</v>
          </cell>
          <cell r="F13965">
            <v>555</v>
          </cell>
        </row>
        <row r="13966">
          <cell r="A13966">
            <v>3560</v>
          </cell>
          <cell r="B13966">
            <v>45040</v>
          </cell>
          <cell r="F13966">
            <v>555</v>
          </cell>
        </row>
        <row r="13967">
          <cell r="A13967">
            <v>3561</v>
          </cell>
          <cell r="B13967">
            <v>45040</v>
          </cell>
          <cell r="F13967">
            <v>555</v>
          </cell>
        </row>
        <row r="13968">
          <cell r="A13968">
            <v>3562</v>
          </cell>
          <cell r="B13968">
            <v>45040</v>
          </cell>
          <cell r="F13968">
            <v>555</v>
          </cell>
        </row>
        <row r="13969">
          <cell r="A13969">
            <v>3563</v>
          </cell>
          <cell r="B13969">
            <v>45040</v>
          </cell>
          <cell r="F13969">
            <v>555</v>
          </cell>
        </row>
        <row r="13970">
          <cell r="A13970">
            <v>3564</v>
          </cell>
          <cell r="B13970">
            <v>45040</v>
          </cell>
          <cell r="F13970">
            <v>555</v>
          </cell>
        </row>
        <row r="13971">
          <cell r="A13971">
            <v>3565</v>
          </cell>
          <cell r="B13971">
            <v>45040</v>
          </cell>
          <cell r="F13971">
            <v>555</v>
          </cell>
        </row>
        <row r="13972">
          <cell r="A13972">
            <v>3566</v>
          </cell>
          <cell r="B13972">
            <v>45040</v>
          </cell>
          <cell r="F13972">
            <v>555</v>
          </cell>
        </row>
        <row r="13973">
          <cell r="A13973">
            <v>3567</v>
          </cell>
          <cell r="B13973">
            <v>45040</v>
          </cell>
          <cell r="F13973">
            <v>555</v>
          </cell>
        </row>
        <row r="13974">
          <cell r="A13974">
            <v>3568</v>
          </cell>
          <cell r="B13974">
            <v>45040</v>
          </cell>
          <cell r="F13974">
            <v>555</v>
          </cell>
        </row>
        <row r="13975">
          <cell r="A13975">
            <v>3569</v>
          </cell>
          <cell r="B13975">
            <v>45040</v>
          </cell>
          <cell r="F13975">
            <v>555</v>
          </cell>
        </row>
        <row r="13976">
          <cell r="A13976">
            <v>3570</v>
          </cell>
          <cell r="B13976">
            <v>45040</v>
          </cell>
          <cell r="F13976">
            <v>555</v>
          </cell>
        </row>
        <row r="13977">
          <cell r="A13977">
            <v>3571</v>
          </cell>
          <cell r="B13977">
            <v>45040</v>
          </cell>
          <cell r="F13977">
            <v>555</v>
          </cell>
        </row>
        <row r="13978">
          <cell r="A13978">
            <v>3572</v>
          </cell>
          <cell r="B13978">
            <v>45040</v>
          </cell>
          <cell r="F13978">
            <v>555</v>
          </cell>
        </row>
        <row r="13979">
          <cell r="A13979">
            <v>3573</v>
          </cell>
          <cell r="B13979">
            <v>45040</v>
          </cell>
          <cell r="F13979">
            <v>555</v>
          </cell>
        </row>
        <row r="13980">
          <cell r="A13980">
            <v>3574</v>
          </cell>
          <cell r="B13980">
            <v>45040</v>
          </cell>
          <cell r="F13980">
            <v>555</v>
          </cell>
        </row>
        <row r="13981">
          <cell r="A13981">
            <v>3575</v>
          </cell>
          <cell r="B13981">
            <v>45040</v>
          </cell>
          <cell r="F13981">
            <v>555</v>
          </cell>
        </row>
        <row r="13982">
          <cell r="A13982">
            <v>3576</v>
          </cell>
          <cell r="B13982">
            <v>45040</v>
          </cell>
          <cell r="F13982">
            <v>555</v>
          </cell>
        </row>
        <row r="13983">
          <cell r="A13983">
            <v>3577</v>
          </cell>
          <cell r="B13983">
            <v>45040</v>
          </cell>
          <cell r="F13983">
            <v>555</v>
          </cell>
        </row>
        <row r="13984">
          <cell r="A13984">
            <v>3578</v>
          </cell>
          <cell r="B13984">
            <v>45040</v>
          </cell>
          <cell r="F13984">
            <v>555</v>
          </cell>
        </row>
        <row r="13985">
          <cell r="A13985">
            <v>3579</v>
          </cell>
          <cell r="B13985">
            <v>45040</v>
          </cell>
          <cell r="F13985">
            <v>555</v>
          </cell>
        </row>
        <row r="13986">
          <cell r="A13986">
            <v>3580</v>
          </cell>
          <cell r="B13986">
            <v>45040</v>
          </cell>
          <cell r="F13986">
            <v>555</v>
          </cell>
        </row>
        <row r="13987">
          <cell r="A13987">
            <v>3581</v>
          </cell>
          <cell r="B13987">
            <v>45040</v>
          </cell>
          <cell r="F13987">
            <v>555</v>
          </cell>
        </row>
        <row r="13988">
          <cell r="A13988">
            <v>3582</v>
          </cell>
          <cell r="B13988">
            <v>45040</v>
          </cell>
          <cell r="F13988">
            <v>555</v>
          </cell>
        </row>
        <row r="13989">
          <cell r="A13989">
            <v>3798</v>
          </cell>
          <cell r="B13989">
            <v>45055</v>
          </cell>
          <cell r="F13989">
            <v>679</v>
          </cell>
        </row>
        <row r="13990">
          <cell r="A13990">
            <v>3799</v>
          </cell>
          <cell r="B13990">
            <v>45055</v>
          </cell>
          <cell r="F13990">
            <v>679</v>
          </cell>
        </row>
        <row r="13991">
          <cell r="A13991">
            <v>3800</v>
          </cell>
          <cell r="B13991">
            <v>45055</v>
          </cell>
          <cell r="F13991">
            <v>679</v>
          </cell>
        </row>
        <row r="13992">
          <cell r="A13992">
            <v>3801</v>
          </cell>
          <cell r="B13992">
            <v>45055</v>
          </cell>
          <cell r="F13992">
            <v>679</v>
          </cell>
        </row>
        <row r="13993">
          <cell r="A13993">
            <v>3802</v>
          </cell>
          <cell r="B13993">
            <v>45055</v>
          </cell>
          <cell r="F13993">
            <v>679</v>
          </cell>
        </row>
        <row r="13994">
          <cell r="A13994">
            <v>3803</v>
          </cell>
          <cell r="B13994">
            <v>45055</v>
          </cell>
          <cell r="F13994">
            <v>679</v>
          </cell>
        </row>
        <row r="13995">
          <cell r="A13995">
            <v>3804</v>
          </cell>
          <cell r="B13995">
            <v>45055</v>
          </cell>
          <cell r="F13995">
            <v>679</v>
          </cell>
        </row>
        <row r="13996">
          <cell r="A13996">
            <v>3805</v>
          </cell>
          <cell r="B13996">
            <v>45055</v>
          </cell>
          <cell r="F13996">
            <v>679</v>
          </cell>
        </row>
        <row r="13997">
          <cell r="A13997">
            <v>3806</v>
          </cell>
          <cell r="B13997">
            <v>45055</v>
          </cell>
          <cell r="F13997">
            <v>679</v>
          </cell>
        </row>
        <row r="13998">
          <cell r="A13998">
            <v>3807</v>
          </cell>
          <cell r="B13998">
            <v>45055</v>
          </cell>
          <cell r="F13998">
            <v>679</v>
          </cell>
        </row>
        <row r="13999">
          <cell r="A13999">
            <v>3808</v>
          </cell>
          <cell r="B13999">
            <v>45055</v>
          </cell>
          <cell r="F13999">
            <v>679</v>
          </cell>
        </row>
        <row r="14000">
          <cell r="A14000">
            <v>3809</v>
          </cell>
          <cell r="B14000">
            <v>45055</v>
          </cell>
          <cell r="F14000">
            <v>679</v>
          </cell>
        </row>
        <row r="14001">
          <cell r="A14001">
            <v>3810</v>
          </cell>
          <cell r="B14001">
            <v>45055</v>
          </cell>
          <cell r="F14001">
            <v>679</v>
          </cell>
        </row>
        <row r="14002">
          <cell r="A14002">
            <v>3811</v>
          </cell>
          <cell r="B14002">
            <v>45055</v>
          </cell>
          <cell r="F14002">
            <v>679</v>
          </cell>
        </row>
        <row r="14003">
          <cell r="A14003">
            <v>3812</v>
          </cell>
          <cell r="B14003">
            <v>45055</v>
          </cell>
          <cell r="F14003">
            <v>679</v>
          </cell>
        </row>
        <row r="14004">
          <cell r="A14004">
            <v>3813</v>
          </cell>
          <cell r="B14004">
            <v>45055</v>
          </cell>
          <cell r="F14004">
            <v>679</v>
          </cell>
        </row>
        <row r="14005">
          <cell r="A14005">
            <v>3814</v>
          </cell>
          <cell r="B14005">
            <v>45055</v>
          </cell>
          <cell r="F14005">
            <v>679</v>
          </cell>
        </row>
        <row r="14006">
          <cell r="A14006">
            <v>3815</v>
          </cell>
          <cell r="B14006">
            <v>45055</v>
          </cell>
          <cell r="F14006">
            <v>679</v>
          </cell>
        </row>
        <row r="14007">
          <cell r="A14007">
            <v>3816</v>
          </cell>
          <cell r="B14007">
            <v>45055</v>
          </cell>
          <cell r="F14007">
            <v>679</v>
          </cell>
        </row>
        <row r="14008">
          <cell r="A14008">
            <v>3817</v>
          </cell>
          <cell r="B14008">
            <v>45055</v>
          </cell>
          <cell r="F14008">
            <v>679</v>
          </cell>
        </row>
        <row r="14009">
          <cell r="A14009">
            <v>3818</v>
          </cell>
          <cell r="B14009">
            <v>45055</v>
          </cell>
          <cell r="F14009">
            <v>679</v>
          </cell>
        </row>
        <row r="14010">
          <cell r="A14010">
            <v>3819</v>
          </cell>
          <cell r="B14010">
            <v>45055</v>
          </cell>
          <cell r="F14010">
            <v>679</v>
          </cell>
        </row>
        <row r="14011">
          <cell r="A14011">
            <v>3820</v>
          </cell>
          <cell r="B14011">
            <v>45055</v>
          </cell>
          <cell r="F14011">
            <v>679</v>
          </cell>
        </row>
        <row r="14012">
          <cell r="A14012">
            <v>3821</v>
          </cell>
          <cell r="B14012">
            <v>45055</v>
          </cell>
          <cell r="F14012">
            <v>679</v>
          </cell>
        </row>
        <row r="14013">
          <cell r="A14013">
            <v>3822</v>
          </cell>
          <cell r="B14013">
            <v>45055</v>
          </cell>
          <cell r="F14013">
            <v>679</v>
          </cell>
        </row>
        <row r="14014">
          <cell r="A14014">
            <v>3823</v>
          </cell>
          <cell r="B14014">
            <v>45055</v>
          </cell>
          <cell r="F14014">
            <v>679</v>
          </cell>
        </row>
        <row r="14015">
          <cell r="A14015">
            <v>3824</v>
          </cell>
          <cell r="B14015">
            <v>45055</v>
          </cell>
          <cell r="F14015">
            <v>679</v>
          </cell>
        </row>
        <row r="14016">
          <cell r="A14016">
            <v>3825</v>
          </cell>
          <cell r="B14016">
            <v>45055</v>
          </cell>
          <cell r="F14016">
            <v>679</v>
          </cell>
        </row>
        <row r="14017">
          <cell r="A14017">
            <v>3826</v>
          </cell>
          <cell r="B14017">
            <v>45055</v>
          </cell>
          <cell r="F14017">
            <v>679</v>
          </cell>
        </row>
        <row r="14018">
          <cell r="A14018">
            <v>3827</v>
          </cell>
          <cell r="B14018">
            <v>45055</v>
          </cell>
          <cell r="F14018">
            <v>679</v>
          </cell>
        </row>
        <row r="14019">
          <cell r="A14019">
            <v>3828</v>
          </cell>
          <cell r="B14019">
            <v>45055</v>
          </cell>
          <cell r="F14019">
            <v>679</v>
          </cell>
        </row>
        <row r="14020">
          <cell r="A14020">
            <v>3829</v>
          </cell>
          <cell r="B14020">
            <v>45055</v>
          </cell>
          <cell r="F14020">
            <v>679</v>
          </cell>
        </row>
        <row r="14021">
          <cell r="A14021">
            <v>3830</v>
          </cell>
          <cell r="B14021">
            <v>45055</v>
          </cell>
          <cell r="F14021">
            <v>679</v>
          </cell>
        </row>
        <row r="14022">
          <cell r="A14022">
            <v>3831</v>
          </cell>
          <cell r="B14022">
            <v>45055</v>
          </cell>
          <cell r="F14022">
            <v>679</v>
          </cell>
        </row>
        <row r="14023">
          <cell r="A14023">
            <v>3832</v>
          </cell>
          <cell r="B14023">
            <v>45055</v>
          </cell>
          <cell r="F14023">
            <v>679</v>
          </cell>
        </row>
        <row r="14024">
          <cell r="A14024">
            <v>3833</v>
          </cell>
          <cell r="B14024">
            <v>45055</v>
          </cell>
          <cell r="F14024">
            <v>679</v>
          </cell>
        </row>
        <row r="14025">
          <cell r="A14025">
            <v>3834</v>
          </cell>
          <cell r="B14025">
            <v>45055</v>
          </cell>
          <cell r="F14025">
            <v>679</v>
          </cell>
        </row>
        <row r="14026">
          <cell r="A14026">
            <v>3835</v>
          </cell>
          <cell r="B14026">
            <v>45055</v>
          </cell>
          <cell r="F14026">
            <v>679</v>
          </cell>
        </row>
        <row r="14027">
          <cell r="A14027">
            <v>3836</v>
          </cell>
          <cell r="B14027">
            <v>45055</v>
          </cell>
          <cell r="F14027">
            <v>679</v>
          </cell>
        </row>
        <row r="14028">
          <cell r="A14028">
            <v>3837</v>
          </cell>
          <cell r="B14028">
            <v>45055</v>
          </cell>
          <cell r="F14028">
            <v>679</v>
          </cell>
        </row>
        <row r="14029">
          <cell r="A14029">
            <v>3838</v>
          </cell>
          <cell r="B14029">
            <v>45055</v>
          </cell>
          <cell r="F14029">
            <v>679</v>
          </cell>
        </row>
        <row r="14030">
          <cell r="A14030">
            <v>3839</v>
          </cell>
          <cell r="B14030">
            <v>45055</v>
          </cell>
          <cell r="F14030">
            <v>679</v>
          </cell>
        </row>
        <row r="14031">
          <cell r="A14031">
            <v>3840</v>
          </cell>
          <cell r="B14031">
            <v>45055</v>
          </cell>
          <cell r="F14031">
            <v>679</v>
          </cell>
        </row>
        <row r="14032">
          <cell r="A14032">
            <v>3841</v>
          </cell>
          <cell r="B14032">
            <v>45055</v>
          </cell>
          <cell r="F14032">
            <v>679</v>
          </cell>
        </row>
        <row r="14033">
          <cell r="A14033">
            <v>3842</v>
          </cell>
          <cell r="B14033">
            <v>45055</v>
          </cell>
          <cell r="F14033">
            <v>679</v>
          </cell>
        </row>
        <row r="14034">
          <cell r="A14034">
            <v>3843</v>
          </cell>
          <cell r="B14034">
            <v>45055</v>
          </cell>
          <cell r="F14034">
            <v>679</v>
          </cell>
        </row>
        <row r="14035">
          <cell r="A14035">
            <v>3844</v>
          </cell>
          <cell r="B14035">
            <v>45055</v>
          </cell>
          <cell r="F14035">
            <v>679</v>
          </cell>
        </row>
        <row r="14036">
          <cell r="A14036">
            <v>3845</v>
          </cell>
          <cell r="B14036">
            <v>45055</v>
          </cell>
          <cell r="F14036">
            <v>679</v>
          </cell>
        </row>
        <row r="14037">
          <cell r="A14037">
            <v>3846</v>
          </cell>
          <cell r="B14037">
            <v>45055</v>
          </cell>
          <cell r="F14037">
            <v>679</v>
          </cell>
        </row>
        <row r="14038">
          <cell r="A14038">
            <v>3847</v>
          </cell>
          <cell r="B14038">
            <v>45055</v>
          </cell>
          <cell r="F14038">
            <v>679</v>
          </cell>
        </row>
        <row r="14039">
          <cell r="A14039">
            <v>3848</v>
          </cell>
          <cell r="B14039">
            <v>45055</v>
          </cell>
          <cell r="F14039">
            <v>679</v>
          </cell>
        </row>
        <row r="14040">
          <cell r="A14040">
            <v>3849</v>
          </cell>
          <cell r="B14040">
            <v>45055</v>
          </cell>
          <cell r="F14040">
            <v>679</v>
          </cell>
        </row>
        <row r="14041">
          <cell r="A14041">
            <v>3850</v>
          </cell>
          <cell r="B14041">
            <v>45055</v>
          </cell>
          <cell r="F14041">
            <v>679</v>
          </cell>
        </row>
        <row r="14042">
          <cell r="A14042">
            <v>3851</v>
          </cell>
          <cell r="B14042">
            <v>45055</v>
          </cell>
          <cell r="F14042">
            <v>679</v>
          </cell>
        </row>
        <row r="14043">
          <cell r="A14043">
            <v>3852</v>
          </cell>
          <cell r="B14043">
            <v>45055</v>
          </cell>
          <cell r="F14043">
            <v>679</v>
          </cell>
        </row>
        <row r="14044">
          <cell r="A14044">
            <v>3853</v>
          </cell>
          <cell r="B14044">
            <v>45055</v>
          </cell>
          <cell r="F14044">
            <v>679</v>
          </cell>
        </row>
        <row r="14045">
          <cell r="A14045">
            <v>3854</v>
          </cell>
          <cell r="B14045">
            <v>45055</v>
          </cell>
          <cell r="F14045">
            <v>679</v>
          </cell>
        </row>
        <row r="14046">
          <cell r="A14046">
            <v>3855</v>
          </cell>
          <cell r="B14046">
            <v>45055</v>
          </cell>
          <cell r="F14046">
            <v>679</v>
          </cell>
        </row>
        <row r="14047">
          <cell r="A14047">
            <v>3856</v>
          </cell>
          <cell r="B14047">
            <v>45055</v>
          </cell>
          <cell r="F14047">
            <v>679</v>
          </cell>
        </row>
        <row r="14048">
          <cell r="A14048">
            <v>3857</v>
          </cell>
          <cell r="B14048">
            <v>45055</v>
          </cell>
          <cell r="F14048">
            <v>679</v>
          </cell>
        </row>
        <row r="14049">
          <cell r="A14049">
            <v>3858</v>
          </cell>
          <cell r="B14049">
            <v>45055</v>
          </cell>
          <cell r="F14049">
            <v>679</v>
          </cell>
        </row>
        <row r="14050">
          <cell r="A14050">
            <v>3859</v>
          </cell>
          <cell r="B14050">
            <v>45055</v>
          </cell>
          <cell r="F14050">
            <v>679</v>
          </cell>
        </row>
        <row r="14051">
          <cell r="A14051">
            <v>3860</v>
          </cell>
          <cell r="B14051">
            <v>45055</v>
          </cell>
          <cell r="F14051">
            <v>679</v>
          </cell>
        </row>
        <row r="14052">
          <cell r="A14052">
            <v>3861</v>
          </cell>
          <cell r="B14052">
            <v>45055</v>
          </cell>
          <cell r="F14052">
            <v>679</v>
          </cell>
        </row>
        <row r="14053">
          <cell r="A14053">
            <v>3862</v>
          </cell>
          <cell r="B14053">
            <v>45055</v>
          </cell>
          <cell r="F14053">
            <v>679</v>
          </cell>
        </row>
        <row r="14054">
          <cell r="A14054">
            <v>3863</v>
          </cell>
          <cell r="B14054">
            <v>45055</v>
          </cell>
          <cell r="F14054">
            <v>679</v>
          </cell>
        </row>
        <row r="14055">
          <cell r="A14055">
            <v>3864</v>
          </cell>
          <cell r="B14055">
            <v>45055</v>
          </cell>
          <cell r="F14055">
            <v>679</v>
          </cell>
        </row>
        <row r="14056">
          <cell r="A14056">
            <v>3865</v>
          </cell>
          <cell r="B14056">
            <v>45055</v>
          </cell>
          <cell r="F14056">
            <v>679</v>
          </cell>
        </row>
        <row r="14057">
          <cell r="A14057">
            <v>3866</v>
          </cell>
          <cell r="B14057">
            <v>45055</v>
          </cell>
          <cell r="F14057">
            <v>679</v>
          </cell>
        </row>
        <row r="14058">
          <cell r="A14058">
            <v>3867</v>
          </cell>
          <cell r="B14058">
            <v>45055</v>
          </cell>
          <cell r="F14058">
            <v>679</v>
          </cell>
        </row>
        <row r="14059">
          <cell r="A14059">
            <v>3868</v>
          </cell>
          <cell r="B14059">
            <v>45055</v>
          </cell>
          <cell r="F14059">
            <v>679</v>
          </cell>
        </row>
        <row r="14060">
          <cell r="A14060">
            <v>3869</v>
          </cell>
          <cell r="B14060">
            <v>45055</v>
          </cell>
          <cell r="F14060">
            <v>679</v>
          </cell>
        </row>
        <row r="14061">
          <cell r="A14061">
            <v>3870</v>
          </cell>
          <cell r="B14061">
            <v>45055</v>
          </cell>
          <cell r="F14061">
            <v>679</v>
          </cell>
        </row>
        <row r="14062">
          <cell r="A14062">
            <v>3871</v>
          </cell>
          <cell r="B14062">
            <v>45055</v>
          </cell>
          <cell r="F14062">
            <v>679</v>
          </cell>
        </row>
        <row r="14063">
          <cell r="A14063">
            <v>3872</v>
          </cell>
          <cell r="B14063">
            <v>45055</v>
          </cell>
          <cell r="F14063">
            <v>679</v>
          </cell>
        </row>
        <row r="14064">
          <cell r="A14064">
            <v>3873</v>
          </cell>
          <cell r="B14064">
            <v>45055</v>
          </cell>
          <cell r="F14064">
            <v>679</v>
          </cell>
        </row>
        <row r="14065">
          <cell r="A14065">
            <v>3874</v>
          </cell>
          <cell r="B14065">
            <v>45055</v>
          </cell>
          <cell r="F14065">
            <v>679</v>
          </cell>
        </row>
        <row r="14066">
          <cell r="A14066">
            <v>3875</v>
          </cell>
          <cell r="B14066">
            <v>45055</v>
          </cell>
          <cell r="F14066">
            <v>679</v>
          </cell>
        </row>
        <row r="14067">
          <cell r="A14067">
            <v>3876</v>
          </cell>
          <cell r="B14067">
            <v>45055</v>
          </cell>
          <cell r="F14067">
            <v>679</v>
          </cell>
        </row>
        <row r="14068">
          <cell r="A14068">
            <v>3877</v>
          </cell>
          <cell r="B14068">
            <v>45055</v>
          </cell>
          <cell r="F14068">
            <v>679</v>
          </cell>
        </row>
        <row r="14069">
          <cell r="A14069">
            <v>3878</v>
          </cell>
          <cell r="B14069">
            <v>45055</v>
          </cell>
          <cell r="F14069">
            <v>679</v>
          </cell>
        </row>
        <row r="14070">
          <cell r="A14070">
            <v>3879</v>
          </cell>
          <cell r="B14070">
            <v>45055</v>
          </cell>
          <cell r="F14070">
            <v>679</v>
          </cell>
        </row>
        <row r="14071">
          <cell r="A14071">
            <v>3880</v>
          </cell>
          <cell r="B14071">
            <v>45055</v>
          </cell>
          <cell r="F14071">
            <v>679</v>
          </cell>
        </row>
        <row r="14072">
          <cell r="A14072">
            <v>3881</v>
          </cell>
          <cell r="B14072">
            <v>45055</v>
          </cell>
          <cell r="F14072">
            <v>679</v>
          </cell>
        </row>
        <row r="14073">
          <cell r="A14073">
            <v>3882</v>
          </cell>
          <cell r="B14073">
            <v>45055</v>
          </cell>
          <cell r="F14073">
            <v>679</v>
          </cell>
        </row>
        <row r="14074">
          <cell r="A14074">
            <v>3883</v>
          </cell>
          <cell r="B14074">
            <v>45055</v>
          </cell>
          <cell r="F14074">
            <v>679</v>
          </cell>
        </row>
        <row r="14075">
          <cell r="A14075">
            <v>3884</v>
          </cell>
          <cell r="B14075">
            <v>45055</v>
          </cell>
          <cell r="F14075">
            <v>679</v>
          </cell>
        </row>
        <row r="14076">
          <cell r="A14076">
            <v>3885</v>
          </cell>
          <cell r="B14076">
            <v>45055</v>
          </cell>
          <cell r="F14076">
            <v>679</v>
          </cell>
        </row>
        <row r="14077">
          <cell r="A14077">
            <v>3886</v>
          </cell>
          <cell r="B14077">
            <v>45055</v>
          </cell>
          <cell r="F14077">
            <v>679</v>
          </cell>
        </row>
        <row r="14078">
          <cell r="A14078">
            <v>3887</v>
          </cell>
          <cell r="B14078">
            <v>45055</v>
          </cell>
          <cell r="F14078">
            <v>679</v>
          </cell>
        </row>
        <row r="14079">
          <cell r="A14079">
            <v>3888</v>
          </cell>
          <cell r="B14079">
            <v>45055</v>
          </cell>
          <cell r="F14079">
            <v>679</v>
          </cell>
        </row>
        <row r="14080">
          <cell r="A14080">
            <v>3889</v>
          </cell>
          <cell r="B14080">
            <v>45055</v>
          </cell>
          <cell r="F14080">
            <v>679</v>
          </cell>
        </row>
        <row r="14081">
          <cell r="A14081">
            <v>3890</v>
          </cell>
          <cell r="B14081">
            <v>45055</v>
          </cell>
          <cell r="F14081">
            <v>679</v>
          </cell>
        </row>
        <row r="14082">
          <cell r="A14082">
            <v>3891</v>
          </cell>
          <cell r="B14082">
            <v>45055</v>
          </cell>
          <cell r="F14082">
            <v>679</v>
          </cell>
        </row>
        <row r="14083">
          <cell r="A14083">
            <v>3892</v>
          </cell>
          <cell r="B14083">
            <v>45055</v>
          </cell>
          <cell r="F14083">
            <v>679</v>
          </cell>
        </row>
        <row r="14084">
          <cell r="A14084">
            <v>3893</v>
          </cell>
          <cell r="B14084">
            <v>45055</v>
          </cell>
          <cell r="F14084">
            <v>679</v>
          </cell>
        </row>
        <row r="14085">
          <cell r="A14085">
            <v>3894</v>
          </cell>
          <cell r="B14085">
            <v>45055</v>
          </cell>
          <cell r="F14085">
            <v>679</v>
          </cell>
        </row>
        <row r="14086">
          <cell r="A14086">
            <v>3895</v>
          </cell>
          <cell r="B14086">
            <v>45055</v>
          </cell>
          <cell r="F14086">
            <v>679</v>
          </cell>
        </row>
        <row r="14087">
          <cell r="A14087">
            <v>3896</v>
          </cell>
          <cell r="B14087">
            <v>45055</v>
          </cell>
          <cell r="F14087">
            <v>679</v>
          </cell>
        </row>
        <row r="14088">
          <cell r="A14088">
            <v>3897</v>
          </cell>
          <cell r="B14088">
            <v>45055</v>
          </cell>
          <cell r="F14088">
            <v>679</v>
          </cell>
        </row>
        <row r="14089">
          <cell r="A14089">
            <v>3898</v>
          </cell>
          <cell r="B14089">
            <v>45055</v>
          </cell>
          <cell r="F14089">
            <v>679</v>
          </cell>
        </row>
        <row r="14090">
          <cell r="A14090">
            <v>3899</v>
          </cell>
          <cell r="B14090">
            <v>45055</v>
          </cell>
          <cell r="F14090">
            <v>679</v>
          </cell>
        </row>
        <row r="14091">
          <cell r="A14091">
            <v>3900</v>
          </cell>
          <cell r="B14091">
            <v>45055</v>
          </cell>
          <cell r="F14091">
            <v>679</v>
          </cell>
        </row>
        <row r="14092">
          <cell r="A14092">
            <v>3901</v>
          </cell>
          <cell r="B14092">
            <v>45055</v>
          </cell>
          <cell r="F14092">
            <v>679</v>
          </cell>
        </row>
        <row r="14093">
          <cell r="A14093">
            <v>3902</v>
          </cell>
          <cell r="B14093">
            <v>45055</v>
          </cell>
          <cell r="F14093">
            <v>679</v>
          </cell>
        </row>
        <row r="14094">
          <cell r="A14094">
            <v>3903</v>
          </cell>
          <cell r="B14094">
            <v>45055</v>
          </cell>
          <cell r="F14094">
            <v>679</v>
          </cell>
        </row>
        <row r="14095">
          <cell r="A14095">
            <v>3904</v>
          </cell>
          <cell r="B14095">
            <v>45055</v>
          </cell>
          <cell r="F14095">
            <v>679</v>
          </cell>
        </row>
        <row r="14096">
          <cell r="A14096">
            <v>3905</v>
          </cell>
          <cell r="B14096">
            <v>45055</v>
          </cell>
          <cell r="F14096">
            <v>679</v>
          </cell>
        </row>
        <row r="14097">
          <cell r="A14097">
            <v>3906</v>
          </cell>
          <cell r="B14097">
            <v>45055</v>
          </cell>
          <cell r="F14097">
            <v>679</v>
          </cell>
        </row>
        <row r="14098">
          <cell r="A14098">
            <v>3907</v>
          </cell>
          <cell r="B14098">
            <v>45055</v>
          </cell>
          <cell r="F14098">
            <v>679</v>
          </cell>
        </row>
        <row r="14099">
          <cell r="A14099">
            <v>3908</v>
          </cell>
          <cell r="B14099">
            <v>45055</v>
          </cell>
          <cell r="F14099">
            <v>679</v>
          </cell>
        </row>
        <row r="14100">
          <cell r="A14100">
            <v>3909</v>
          </cell>
          <cell r="B14100">
            <v>45055</v>
          </cell>
          <cell r="F14100">
            <v>679</v>
          </cell>
        </row>
        <row r="14101">
          <cell r="A14101">
            <v>3910</v>
          </cell>
          <cell r="B14101">
            <v>45055</v>
          </cell>
          <cell r="F14101">
            <v>679</v>
          </cell>
        </row>
        <row r="14102">
          <cell r="A14102">
            <v>3911</v>
          </cell>
          <cell r="B14102">
            <v>45055</v>
          </cell>
          <cell r="F14102">
            <v>679</v>
          </cell>
        </row>
        <row r="14103">
          <cell r="A14103">
            <v>3912</v>
          </cell>
          <cell r="B14103">
            <v>45055</v>
          </cell>
          <cell r="F14103">
            <v>679</v>
          </cell>
        </row>
        <row r="14104">
          <cell r="A14104">
            <v>3913</v>
          </cell>
          <cell r="B14104">
            <v>45055</v>
          </cell>
          <cell r="F14104">
            <v>679</v>
          </cell>
        </row>
        <row r="14105">
          <cell r="A14105">
            <v>3914</v>
          </cell>
          <cell r="B14105">
            <v>45055</v>
          </cell>
          <cell r="F14105">
            <v>679</v>
          </cell>
        </row>
        <row r="14106">
          <cell r="A14106">
            <v>3915</v>
          </cell>
          <cell r="B14106">
            <v>45055</v>
          </cell>
          <cell r="F14106">
            <v>679</v>
          </cell>
        </row>
        <row r="14107">
          <cell r="A14107">
            <v>3916</v>
          </cell>
          <cell r="B14107">
            <v>45055</v>
          </cell>
          <cell r="F14107">
            <v>679</v>
          </cell>
        </row>
        <row r="14108">
          <cell r="A14108">
            <v>3917</v>
          </cell>
          <cell r="B14108">
            <v>45055</v>
          </cell>
          <cell r="F14108">
            <v>679</v>
          </cell>
        </row>
        <row r="14109">
          <cell r="A14109">
            <v>3918</v>
          </cell>
          <cell r="B14109">
            <v>45055</v>
          </cell>
          <cell r="F14109">
            <v>679</v>
          </cell>
        </row>
        <row r="14110">
          <cell r="A14110">
            <v>3919</v>
          </cell>
          <cell r="B14110">
            <v>45055</v>
          </cell>
          <cell r="F14110">
            <v>679</v>
          </cell>
        </row>
        <row r="14111">
          <cell r="A14111">
            <v>3920</v>
          </cell>
          <cell r="B14111">
            <v>45055</v>
          </cell>
          <cell r="F14111">
            <v>679</v>
          </cell>
        </row>
        <row r="14112">
          <cell r="A14112">
            <v>3921</v>
          </cell>
          <cell r="B14112">
            <v>45055</v>
          </cell>
          <cell r="F14112">
            <v>679</v>
          </cell>
        </row>
        <row r="14113">
          <cell r="A14113">
            <v>3922</v>
          </cell>
          <cell r="B14113">
            <v>45055</v>
          </cell>
          <cell r="F14113">
            <v>679</v>
          </cell>
        </row>
        <row r="14114">
          <cell r="A14114">
            <v>3923</v>
          </cell>
          <cell r="B14114">
            <v>45055</v>
          </cell>
          <cell r="F14114">
            <v>679</v>
          </cell>
        </row>
        <row r="14115">
          <cell r="A14115">
            <v>3924</v>
          </cell>
          <cell r="B14115">
            <v>45055</v>
          </cell>
          <cell r="F14115">
            <v>679</v>
          </cell>
        </row>
        <row r="14116">
          <cell r="A14116">
            <v>3925</v>
          </cell>
          <cell r="B14116">
            <v>45055</v>
          </cell>
          <cell r="F14116">
            <v>679</v>
          </cell>
        </row>
        <row r="14117">
          <cell r="A14117">
            <v>3926</v>
          </cell>
          <cell r="B14117">
            <v>45055</v>
          </cell>
          <cell r="F14117">
            <v>679</v>
          </cell>
        </row>
        <row r="14118">
          <cell r="A14118">
            <v>3927</v>
          </cell>
          <cell r="B14118">
            <v>45055</v>
          </cell>
          <cell r="F14118">
            <v>679</v>
          </cell>
        </row>
        <row r="14119">
          <cell r="A14119">
            <v>3928</v>
          </cell>
          <cell r="B14119">
            <v>45055</v>
          </cell>
          <cell r="F14119">
            <v>679</v>
          </cell>
        </row>
        <row r="14120">
          <cell r="A14120">
            <v>3929</v>
          </cell>
          <cell r="B14120">
            <v>45055</v>
          </cell>
          <cell r="F14120">
            <v>679</v>
          </cell>
        </row>
        <row r="14121">
          <cell r="A14121">
            <v>3930</v>
          </cell>
          <cell r="B14121">
            <v>45055</v>
          </cell>
          <cell r="F14121">
            <v>679</v>
          </cell>
        </row>
        <row r="14122">
          <cell r="A14122">
            <v>3931</v>
          </cell>
          <cell r="B14122">
            <v>45055</v>
          </cell>
          <cell r="F14122">
            <v>679</v>
          </cell>
        </row>
        <row r="14123">
          <cell r="A14123">
            <v>3932</v>
          </cell>
          <cell r="B14123">
            <v>45055</v>
          </cell>
          <cell r="F14123">
            <v>679</v>
          </cell>
        </row>
        <row r="14124">
          <cell r="A14124">
            <v>3933</v>
          </cell>
          <cell r="B14124">
            <v>45055</v>
          </cell>
          <cell r="F14124">
            <v>679</v>
          </cell>
        </row>
        <row r="14125">
          <cell r="A14125">
            <v>3934</v>
          </cell>
          <cell r="B14125">
            <v>45055</v>
          </cell>
          <cell r="F14125">
            <v>679</v>
          </cell>
        </row>
        <row r="14126">
          <cell r="A14126">
            <v>3935</v>
          </cell>
          <cell r="B14126">
            <v>45055</v>
          </cell>
          <cell r="F14126">
            <v>679</v>
          </cell>
        </row>
        <row r="14127">
          <cell r="A14127">
            <v>3936</v>
          </cell>
          <cell r="B14127">
            <v>45055</v>
          </cell>
          <cell r="F14127">
            <v>679</v>
          </cell>
        </row>
        <row r="14128">
          <cell r="A14128">
            <v>3937</v>
          </cell>
          <cell r="B14128">
            <v>45055</v>
          </cell>
          <cell r="F14128">
            <v>679</v>
          </cell>
        </row>
        <row r="14129">
          <cell r="A14129">
            <v>3938</v>
          </cell>
          <cell r="B14129">
            <v>45055</v>
          </cell>
          <cell r="F14129">
            <v>679</v>
          </cell>
        </row>
        <row r="14130">
          <cell r="A14130">
            <v>3939</v>
          </cell>
          <cell r="B14130">
            <v>45055</v>
          </cell>
          <cell r="F14130">
            <v>679</v>
          </cell>
        </row>
        <row r="14131">
          <cell r="A14131">
            <v>3940</v>
          </cell>
          <cell r="B14131">
            <v>45055</v>
          </cell>
          <cell r="F14131">
            <v>679</v>
          </cell>
        </row>
        <row r="14132">
          <cell r="A14132">
            <v>3941</v>
          </cell>
          <cell r="B14132">
            <v>45055</v>
          </cell>
          <cell r="F14132">
            <v>679</v>
          </cell>
        </row>
        <row r="14133">
          <cell r="A14133">
            <v>3942</v>
          </cell>
          <cell r="B14133">
            <v>45055</v>
          </cell>
          <cell r="F14133">
            <v>679</v>
          </cell>
        </row>
        <row r="14134">
          <cell r="A14134">
            <v>3943</v>
          </cell>
          <cell r="B14134">
            <v>45055</v>
          </cell>
          <cell r="F14134">
            <v>679</v>
          </cell>
        </row>
        <row r="14135">
          <cell r="A14135">
            <v>3944</v>
          </cell>
          <cell r="B14135">
            <v>45055</v>
          </cell>
          <cell r="F14135">
            <v>679</v>
          </cell>
        </row>
        <row r="14136">
          <cell r="A14136">
            <v>3945</v>
          </cell>
          <cell r="B14136">
            <v>45055</v>
          </cell>
          <cell r="F14136">
            <v>679</v>
          </cell>
        </row>
        <row r="14137">
          <cell r="A14137">
            <v>3946</v>
          </cell>
          <cell r="B14137">
            <v>45055</v>
          </cell>
          <cell r="F14137">
            <v>679</v>
          </cell>
        </row>
        <row r="14138">
          <cell r="A14138">
            <v>3947</v>
          </cell>
          <cell r="B14138">
            <v>45055</v>
          </cell>
          <cell r="F14138">
            <v>679</v>
          </cell>
        </row>
        <row r="14139">
          <cell r="A14139">
            <v>3948</v>
          </cell>
          <cell r="B14139">
            <v>45055</v>
          </cell>
          <cell r="F14139">
            <v>679</v>
          </cell>
        </row>
        <row r="14140">
          <cell r="A14140">
            <v>3949</v>
          </cell>
          <cell r="B14140">
            <v>45055</v>
          </cell>
          <cell r="F14140">
            <v>679</v>
          </cell>
        </row>
        <row r="14141">
          <cell r="A14141">
            <v>3950</v>
          </cell>
          <cell r="B14141">
            <v>45055</v>
          </cell>
          <cell r="F14141">
            <v>679</v>
          </cell>
        </row>
        <row r="14142">
          <cell r="A14142">
            <v>3951</v>
          </cell>
          <cell r="B14142">
            <v>45055</v>
          </cell>
          <cell r="F14142">
            <v>679</v>
          </cell>
        </row>
        <row r="14143">
          <cell r="A14143">
            <v>3952</v>
          </cell>
          <cell r="B14143">
            <v>45055</v>
          </cell>
          <cell r="F14143">
            <v>679</v>
          </cell>
        </row>
        <row r="14144">
          <cell r="A14144">
            <v>3953</v>
          </cell>
          <cell r="B14144">
            <v>45055</v>
          </cell>
          <cell r="F14144">
            <v>679</v>
          </cell>
        </row>
        <row r="14145">
          <cell r="A14145">
            <v>3954</v>
          </cell>
          <cell r="B14145">
            <v>45055</v>
          </cell>
          <cell r="F14145">
            <v>679</v>
          </cell>
        </row>
        <row r="14146">
          <cell r="A14146">
            <v>3955</v>
          </cell>
          <cell r="B14146">
            <v>45055</v>
          </cell>
          <cell r="F14146">
            <v>679</v>
          </cell>
        </row>
        <row r="14147">
          <cell r="A14147">
            <v>3956</v>
          </cell>
          <cell r="B14147">
            <v>45055</v>
          </cell>
          <cell r="F14147">
            <v>679</v>
          </cell>
        </row>
        <row r="14148">
          <cell r="A14148">
            <v>3957</v>
          </cell>
          <cell r="B14148">
            <v>45055</v>
          </cell>
          <cell r="F14148">
            <v>679</v>
          </cell>
        </row>
        <row r="14149">
          <cell r="A14149">
            <v>3958</v>
          </cell>
          <cell r="B14149">
            <v>45055</v>
          </cell>
          <cell r="F14149">
            <v>679</v>
          </cell>
        </row>
        <row r="14150">
          <cell r="A14150">
            <v>3959</v>
          </cell>
          <cell r="B14150">
            <v>45055</v>
          </cell>
          <cell r="F14150">
            <v>679</v>
          </cell>
        </row>
        <row r="14151">
          <cell r="A14151">
            <v>3960</v>
          </cell>
          <cell r="B14151">
            <v>45055</v>
          </cell>
          <cell r="F14151">
            <v>679</v>
          </cell>
        </row>
        <row r="14152">
          <cell r="A14152">
            <v>3961</v>
          </cell>
          <cell r="B14152">
            <v>45055</v>
          </cell>
          <cell r="F14152">
            <v>679</v>
          </cell>
        </row>
        <row r="14153">
          <cell r="A14153">
            <v>3962</v>
          </cell>
          <cell r="B14153">
            <v>45055</v>
          </cell>
          <cell r="F14153">
            <v>679</v>
          </cell>
        </row>
        <row r="14154">
          <cell r="A14154">
            <v>3963</v>
          </cell>
          <cell r="B14154">
            <v>45055</v>
          </cell>
          <cell r="F14154">
            <v>679</v>
          </cell>
        </row>
        <row r="14155">
          <cell r="A14155">
            <v>3964</v>
          </cell>
          <cell r="B14155">
            <v>45055</v>
          </cell>
          <cell r="F14155">
            <v>679</v>
          </cell>
        </row>
        <row r="14156">
          <cell r="A14156">
            <v>3965</v>
          </cell>
          <cell r="B14156">
            <v>45055</v>
          </cell>
          <cell r="F14156">
            <v>679</v>
          </cell>
        </row>
        <row r="14157">
          <cell r="A14157">
            <v>3966</v>
          </cell>
          <cell r="B14157">
            <v>45055</v>
          </cell>
          <cell r="F14157">
            <v>679</v>
          </cell>
        </row>
        <row r="14158">
          <cell r="A14158">
            <v>3967</v>
          </cell>
          <cell r="B14158">
            <v>45055</v>
          </cell>
          <cell r="F14158">
            <v>679</v>
          </cell>
        </row>
        <row r="14159">
          <cell r="A14159">
            <v>3968</v>
          </cell>
          <cell r="B14159">
            <v>45055</v>
          </cell>
          <cell r="F14159">
            <v>679</v>
          </cell>
        </row>
        <row r="14160">
          <cell r="A14160">
            <v>3969</v>
          </cell>
          <cell r="B14160">
            <v>45055</v>
          </cell>
          <cell r="F14160">
            <v>679</v>
          </cell>
        </row>
        <row r="14161">
          <cell r="A14161">
            <v>3970</v>
          </cell>
          <cell r="B14161">
            <v>45055</v>
          </cell>
          <cell r="F14161">
            <v>679</v>
          </cell>
        </row>
        <row r="14162">
          <cell r="A14162">
            <v>3971</v>
          </cell>
          <cell r="B14162">
            <v>45055</v>
          </cell>
          <cell r="F14162">
            <v>679</v>
          </cell>
        </row>
        <row r="14163">
          <cell r="A14163">
            <v>3972</v>
          </cell>
          <cell r="B14163">
            <v>45055</v>
          </cell>
          <cell r="F14163">
            <v>679</v>
          </cell>
        </row>
        <row r="14164">
          <cell r="A14164">
            <v>3973</v>
          </cell>
          <cell r="B14164">
            <v>45055</v>
          </cell>
          <cell r="F14164">
            <v>679</v>
          </cell>
        </row>
        <row r="14165">
          <cell r="A14165">
            <v>3974</v>
          </cell>
          <cell r="B14165">
            <v>45055</v>
          </cell>
          <cell r="F14165">
            <v>679</v>
          </cell>
        </row>
        <row r="14166">
          <cell r="A14166">
            <v>3975</v>
          </cell>
          <cell r="B14166">
            <v>45055</v>
          </cell>
          <cell r="F14166">
            <v>679</v>
          </cell>
        </row>
        <row r="14167">
          <cell r="A14167">
            <v>3976</v>
          </cell>
          <cell r="B14167">
            <v>45055</v>
          </cell>
          <cell r="F14167">
            <v>679</v>
          </cell>
        </row>
        <row r="14168">
          <cell r="A14168">
            <v>3977</v>
          </cell>
          <cell r="B14168">
            <v>45055</v>
          </cell>
          <cell r="F14168">
            <v>679</v>
          </cell>
        </row>
        <row r="14169">
          <cell r="A14169">
            <v>3978</v>
          </cell>
          <cell r="B14169">
            <v>45055</v>
          </cell>
          <cell r="F14169">
            <v>679</v>
          </cell>
        </row>
        <row r="14170">
          <cell r="A14170">
            <v>3979</v>
          </cell>
          <cell r="B14170">
            <v>45055</v>
          </cell>
          <cell r="F14170">
            <v>679</v>
          </cell>
        </row>
        <row r="14171">
          <cell r="A14171">
            <v>3980</v>
          </cell>
          <cell r="B14171">
            <v>45055</v>
          </cell>
          <cell r="F14171">
            <v>679</v>
          </cell>
        </row>
        <row r="14172">
          <cell r="A14172">
            <v>3981</v>
          </cell>
          <cell r="B14172">
            <v>45055</v>
          </cell>
          <cell r="F14172">
            <v>679</v>
          </cell>
        </row>
        <row r="14173">
          <cell r="A14173">
            <v>3982</v>
          </cell>
          <cell r="B14173">
            <v>45055</v>
          </cell>
          <cell r="F14173">
            <v>679</v>
          </cell>
        </row>
        <row r="14174">
          <cell r="A14174">
            <v>3983</v>
          </cell>
          <cell r="B14174">
            <v>45055</v>
          </cell>
          <cell r="F14174">
            <v>679</v>
          </cell>
        </row>
        <row r="14175">
          <cell r="A14175">
            <v>3984</v>
          </cell>
          <cell r="B14175">
            <v>45055</v>
          </cell>
          <cell r="F14175">
            <v>679</v>
          </cell>
        </row>
        <row r="14176">
          <cell r="A14176">
            <v>3985</v>
          </cell>
          <cell r="B14176">
            <v>45055</v>
          </cell>
          <cell r="F14176">
            <v>679</v>
          </cell>
        </row>
        <row r="14177">
          <cell r="A14177">
            <v>3986</v>
          </cell>
          <cell r="B14177">
            <v>45055</v>
          </cell>
          <cell r="F14177">
            <v>679</v>
          </cell>
        </row>
        <row r="14178">
          <cell r="A14178">
            <v>3987</v>
          </cell>
          <cell r="B14178">
            <v>45055</v>
          </cell>
          <cell r="F14178">
            <v>679</v>
          </cell>
        </row>
        <row r="14179">
          <cell r="A14179">
            <v>3988</v>
          </cell>
          <cell r="B14179">
            <v>45055</v>
          </cell>
          <cell r="F14179">
            <v>679</v>
          </cell>
        </row>
        <row r="14180">
          <cell r="A14180">
            <v>3989</v>
          </cell>
          <cell r="B14180">
            <v>45055</v>
          </cell>
          <cell r="F14180">
            <v>679</v>
          </cell>
        </row>
        <row r="14181">
          <cell r="A14181">
            <v>3990</v>
          </cell>
          <cell r="B14181">
            <v>45055</v>
          </cell>
          <cell r="F14181">
            <v>679</v>
          </cell>
        </row>
        <row r="14182">
          <cell r="A14182">
            <v>3991</v>
          </cell>
          <cell r="B14182">
            <v>45055</v>
          </cell>
          <cell r="F14182">
            <v>679</v>
          </cell>
        </row>
        <row r="14183">
          <cell r="A14183">
            <v>3992</v>
          </cell>
          <cell r="B14183">
            <v>45055</v>
          </cell>
          <cell r="F14183">
            <v>679</v>
          </cell>
        </row>
        <row r="14184">
          <cell r="A14184">
            <v>3993</v>
          </cell>
          <cell r="B14184">
            <v>45055</v>
          </cell>
          <cell r="F14184">
            <v>679</v>
          </cell>
        </row>
        <row r="14185">
          <cell r="A14185">
            <v>3994</v>
          </cell>
          <cell r="B14185">
            <v>45055</v>
          </cell>
          <cell r="F14185">
            <v>679</v>
          </cell>
        </row>
        <row r="14186">
          <cell r="A14186">
            <v>3995</v>
          </cell>
          <cell r="B14186">
            <v>45055</v>
          </cell>
          <cell r="F14186">
            <v>679</v>
          </cell>
        </row>
        <row r="14187">
          <cell r="A14187">
            <v>3996</v>
          </cell>
          <cell r="B14187">
            <v>45055</v>
          </cell>
          <cell r="F14187">
            <v>679</v>
          </cell>
        </row>
        <row r="14188">
          <cell r="A14188">
            <v>3997</v>
          </cell>
          <cell r="B14188">
            <v>45055</v>
          </cell>
          <cell r="F14188">
            <v>679</v>
          </cell>
        </row>
        <row r="14189">
          <cell r="A14189">
            <v>3998</v>
          </cell>
          <cell r="B14189">
            <v>45055</v>
          </cell>
          <cell r="F14189">
            <v>679</v>
          </cell>
        </row>
        <row r="14190">
          <cell r="A14190">
            <v>3999</v>
          </cell>
          <cell r="B14190">
            <v>45055</v>
          </cell>
          <cell r="F14190">
            <v>679</v>
          </cell>
        </row>
        <row r="14191">
          <cell r="A14191">
            <v>4000</v>
          </cell>
          <cell r="B14191">
            <v>45055</v>
          </cell>
          <cell r="F14191">
            <v>679</v>
          </cell>
        </row>
        <row r="14192">
          <cell r="A14192">
            <v>4001</v>
          </cell>
          <cell r="B14192">
            <v>45055</v>
          </cell>
          <cell r="F14192">
            <v>679</v>
          </cell>
        </row>
        <row r="14193">
          <cell r="A14193">
            <v>4002</v>
          </cell>
          <cell r="B14193">
            <v>45055</v>
          </cell>
          <cell r="F14193">
            <v>679</v>
          </cell>
        </row>
        <row r="14194">
          <cell r="A14194">
            <v>4003</v>
          </cell>
          <cell r="B14194">
            <v>45055</v>
          </cell>
          <cell r="F14194">
            <v>679</v>
          </cell>
        </row>
        <row r="14195">
          <cell r="A14195">
            <v>4004</v>
          </cell>
          <cell r="B14195">
            <v>45055</v>
          </cell>
          <cell r="F14195">
            <v>679</v>
          </cell>
        </row>
        <row r="14196">
          <cell r="A14196">
            <v>4005</v>
          </cell>
          <cell r="B14196">
            <v>45055</v>
          </cell>
          <cell r="F14196">
            <v>679</v>
          </cell>
        </row>
        <row r="14197">
          <cell r="A14197">
            <v>4006</v>
          </cell>
          <cell r="B14197">
            <v>45055</v>
          </cell>
          <cell r="F14197">
            <v>679</v>
          </cell>
        </row>
        <row r="14198">
          <cell r="A14198">
            <v>4007</v>
          </cell>
          <cell r="B14198">
            <v>45055</v>
          </cell>
          <cell r="F14198">
            <v>679</v>
          </cell>
        </row>
        <row r="14199">
          <cell r="A14199">
            <v>4008</v>
          </cell>
          <cell r="B14199">
            <v>45055</v>
          </cell>
          <cell r="F14199">
            <v>679</v>
          </cell>
        </row>
        <row r="14200">
          <cell r="A14200">
            <v>4009</v>
          </cell>
          <cell r="B14200">
            <v>45055</v>
          </cell>
          <cell r="F14200">
            <v>679</v>
          </cell>
        </row>
        <row r="14201">
          <cell r="A14201">
            <v>4010</v>
          </cell>
          <cell r="B14201">
            <v>45055</v>
          </cell>
          <cell r="F14201">
            <v>679</v>
          </cell>
        </row>
        <row r="14202">
          <cell r="A14202">
            <v>4011</v>
          </cell>
          <cell r="B14202">
            <v>45055</v>
          </cell>
          <cell r="F14202">
            <v>679</v>
          </cell>
        </row>
        <row r="14203">
          <cell r="A14203">
            <v>4012</v>
          </cell>
          <cell r="B14203">
            <v>45055</v>
          </cell>
          <cell r="F14203">
            <v>679</v>
          </cell>
        </row>
        <row r="14204">
          <cell r="A14204">
            <v>4013</v>
          </cell>
          <cell r="B14204">
            <v>45055</v>
          </cell>
          <cell r="F14204">
            <v>679</v>
          </cell>
        </row>
        <row r="14205">
          <cell r="A14205">
            <v>4014</v>
          </cell>
          <cell r="B14205">
            <v>45055</v>
          </cell>
          <cell r="F14205">
            <v>679</v>
          </cell>
        </row>
        <row r="14206">
          <cell r="A14206">
            <v>4015</v>
          </cell>
          <cell r="B14206">
            <v>45055</v>
          </cell>
          <cell r="F14206">
            <v>679</v>
          </cell>
        </row>
        <row r="14207">
          <cell r="A14207">
            <v>4016</v>
          </cell>
          <cell r="B14207">
            <v>45055</v>
          </cell>
          <cell r="F14207">
            <v>679</v>
          </cell>
        </row>
        <row r="14208">
          <cell r="A14208">
            <v>4017</v>
          </cell>
          <cell r="B14208">
            <v>45055</v>
          </cell>
          <cell r="F14208">
            <v>679</v>
          </cell>
        </row>
        <row r="14209">
          <cell r="A14209">
            <v>4018</v>
          </cell>
          <cell r="B14209">
            <v>45055</v>
          </cell>
          <cell r="F14209">
            <v>679</v>
          </cell>
        </row>
        <row r="14210">
          <cell r="A14210">
            <v>4019</v>
          </cell>
          <cell r="B14210">
            <v>45055</v>
          </cell>
          <cell r="F14210">
            <v>679</v>
          </cell>
        </row>
        <row r="14211">
          <cell r="A14211">
            <v>4020</v>
          </cell>
          <cell r="B14211">
            <v>45055</v>
          </cell>
          <cell r="F14211">
            <v>679</v>
          </cell>
        </row>
        <row r="14212">
          <cell r="A14212">
            <v>4021</v>
          </cell>
          <cell r="B14212">
            <v>45055</v>
          </cell>
          <cell r="F14212">
            <v>679</v>
          </cell>
        </row>
        <row r="14213">
          <cell r="A14213">
            <v>4022</v>
          </cell>
          <cell r="B14213">
            <v>45055</v>
          </cell>
          <cell r="F14213">
            <v>679</v>
          </cell>
        </row>
        <row r="14214">
          <cell r="A14214">
            <v>4023</v>
          </cell>
          <cell r="B14214">
            <v>45055</v>
          </cell>
          <cell r="F14214">
            <v>679</v>
          </cell>
        </row>
        <row r="14215">
          <cell r="A14215">
            <v>4024</v>
          </cell>
          <cell r="B14215">
            <v>45055</v>
          </cell>
          <cell r="F14215">
            <v>679</v>
          </cell>
        </row>
        <row r="14216">
          <cell r="A14216">
            <v>4025</v>
          </cell>
          <cell r="B14216">
            <v>45055</v>
          </cell>
          <cell r="F14216">
            <v>679</v>
          </cell>
        </row>
        <row r="14217">
          <cell r="A14217">
            <v>4026</v>
          </cell>
          <cell r="B14217">
            <v>45055</v>
          </cell>
          <cell r="F14217">
            <v>679</v>
          </cell>
        </row>
        <row r="14218">
          <cell r="A14218">
            <v>4027</v>
          </cell>
          <cell r="B14218">
            <v>45055</v>
          </cell>
          <cell r="F14218">
            <v>679</v>
          </cell>
        </row>
        <row r="14219">
          <cell r="A14219">
            <v>4028</v>
          </cell>
          <cell r="B14219">
            <v>45055</v>
          </cell>
          <cell r="F14219">
            <v>679</v>
          </cell>
        </row>
        <row r="14220">
          <cell r="A14220">
            <v>4029</v>
          </cell>
          <cell r="B14220">
            <v>45055</v>
          </cell>
          <cell r="F14220">
            <v>679</v>
          </cell>
        </row>
        <row r="14221">
          <cell r="A14221">
            <v>4030</v>
          </cell>
          <cell r="B14221">
            <v>45055</v>
          </cell>
          <cell r="F14221">
            <v>679</v>
          </cell>
        </row>
        <row r="14222">
          <cell r="A14222">
            <v>4031</v>
          </cell>
          <cell r="B14222">
            <v>45055</v>
          </cell>
          <cell r="F14222">
            <v>679</v>
          </cell>
        </row>
        <row r="14223">
          <cell r="A14223">
            <v>4032</v>
          </cell>
          <cell r="B14223">
            <v>45055</v>
          </cell>
          <cell r="F14223">
            <v>679</v>
          </cell>
        </row>
        <row r="14224">
          <cell r="A14224">
            <v>4033</v>
          </cell>
          <cell r="B14224">
            <v>45055</v>
          </cell>
          <cell r="F14224">
            <v>679</v>
          </cell>
        </row>
        <row r="14225">
          <cell r="A14225">
            <v>4034</v>
          </cell>
          <cell r="B14225">
            <v>45055</v>
          </cell>
          <cell r="F14225">
            <v>679</v>
          </cell>
        </row>
        <row r="14226">
          <cell r="A14226">
            <v>4035</v>
          </cell>
          <cell r="B14226">
            <v>45055</v>
          </cell>
          <cell r="F14226">
            <v>679</v>
          </cell>
        </row>
        <row r="14227">
          <cell r="A14227">
            <v>4036</v>
          </cell>
          <cell r="B14227">
            <v>45055</v>
          </cell>
          <cell r="F14227">
            <v>679</v>
          </cell>
        </row>
        <row r="14228">
          <cell r="A14228">
            <v>4037</v>
          </cell>
          <cell r="B14228">
            <v>45055</v>
          </cell>
          <cell r="F14228">
            <v>679</v>
          </cell>
        </row>
        <row r="14229">
          <cell r="A14229">
            <v>4038</v>
          </cell>
          <cell r="B14229">
            <v>45055</v>
          </cell>
          <cell r="F14229">
            <v>679</v>
          </cell>
        </row>
        <row r="14230">
          <cell r="A14230">
            <v>4039</v>
          </cell>
          <cell r="B14230">
            <v>45055</v>
          </cell>
          <cell r="F14230">
            <v>679</v>
          </cell>
        </row>
        <row r="14231">
          <cell r="A14231">
            <v>4040</v>
          </cell>
          <cell r="B14231">
            <v>45055</v>
          </cell>
          <cell r="F14231">
            <v>679</v>
          </cell>
        </row>
        <row r="14232">
          <cell r="A14232">
            <v>4041</v>
          </cell>
          <cell r="B14232">
            <v>45055</v>
          </cell>
          <cell r="F14232">
            <v>679</v>
          </cell>
        </row>
        <row r="14233">
          <cell r="A14233">
            <v>4042</v>
          </cell>
          <cell r="B14233">
            <v>45055</v>
          </cell>
          <cell r="F14233">
            <v>679</v>
          </cell>
        </row>
        <row r="14234">
          <cell r="A14234">
            <v>4043</v>
          </cell>
          <cell r="B14234">
            <v>45055</v>
          </cell>
          <cell r="F14234">
            <v>679</v>
          </cell>
        </row>
        <row r="14235">
          <cell r="A14235">
            <v>4044</v>
          </cell>
          <cell r="B14235">
            <v>45055</v>
          </cell>
          <cell r="F14235">
            <v>679</v>
          </cell>
        </row>
        <row r="14236">
          <cell r="A14236">
            <v>4045</v>
          </cell>
          <cell r="B14236">
            <v>45055</v>
          </cell>
          <cell r="F14236">
            <v>679</v>
          </cell>
        </row>
        <row r="14237">
          <cell r="A14237">
            <v>4046</v>
          </cell>
          <cell r="B14237">
            <v>45055</v>
          </cell>
          <cell r="F14237">
            <v>679</v>
          </cell>
        </row>
        <row r="14238">
          <cell r="A14238">
            <v>4047</v>
          </cell>
          <cell r="B14238">
            <v>45055</v>
          </cell>
          <cell r="F14238">
            <v>679</v>
          </cell>
        </row>
        <row r="14239">
          <cell r="A14239">
            <v>4048</v>
          </cell>
          <cell r="B14239">
            <v>45055</v>
          </cell>
          <cell r="F14239">
            <v>679</v>
          </cell>
        </row>
        <row r="14240">
          <cell r="A14240">
            <v>4049</v>
          </cell>
          <cell r="B14240">
            <v>45055</v>
          </cell>
          <cell r="F14240">
            <v>679</v>
          </cell>
        </row>
        <row r="14241">
          <cell r="A14241">
            <v>4050</v>
          </cell>
          <cell r="B14241">
            <v>45055</v>
          </cell>
          <cell r="F14241">
            <v>679</v>
          </cell>
        </row>
        <row r="14242">
          <cell r="A14242">
            <v>4051</v>
          </cell>
          <cell r="B14242">
            <v>45055</v>
          </cell>
          <cell r="F14242">
            <v>679</v>
          </cell>
        </row>
        <row r="14243">
          <cell r="A14243">
            <v>4052</v>
          </cell>
          <cell r="B14243">
            <v>45055</v>
          </cell>
          <cell r="F14243">
            <v>679</v>
          </cell>
        </row>
        <row r="14244">
          <cell r="A14244">
            <v>4053</v>
          </cell>
          <cell r="B14244">
            <v>45055</v>
          </cell>
          <cell r="F14244">
            <v>679</v>
          </cell>
        </row>
        <row r="14245">
          <cell r="A14245">
            <v>4054</v>
          </cell>
          <cell r="B14245">
            <v>45055</v>
          </cell>
          <cell r="F14245">
            <v>679</v>
          </cell>
        </row>
        <row r="14246">
          <cell r="A14246">
            <v>4055</v>
          </cell>
          <cell r="B14246">
            <v>45055</v>
          </cell>
          <cell r="F14246">
            <v>679</v>
          </cell>
        </row>
        <row r="14247">
          <cell r="A14247">
            <v>4056</v>
          </cell>
          <cell r="B14247">
            <v>45055</v>
          </cell>
          <cell r="F14247">
            <v>679</v>
          </cell>
        </row>
        <row r="14248">
          <cell r="A14248">
            <v>4057</v>
          </cell>
          <cell r="B14248">
            <v>45055</v>
          </cell>
          <cell r="F14248">
            <v>679</v>
          </cell>
        </row>
        <row r="14249">
          <cell r="A14249">
            <v>4058</v>
          </cell>
          <cell r="B14249">
            <v>45055</v>
          </cell>
          <cell r="F14249">
            <v>679</v>
          </cell>
        </row>
        <row r="14250">
          <cell r="A14250">
            <v>4059</v>
          </cell>
          <cell r="B14250">
            <v>45055</v>
          </cell>
          <cell r="F14250">
            <v>679</v>
          </cell>
        </row>
        <row r="14251">
          <cell r="A14251">
            <v>4060</v>
          </cell>
          <cell r="B14251">
            <v>45055</v>
          </cell>
          <cell r="F14251">
            <v>679</v>
          </cell>
        </row>
        <row r="14252">
          <cell r="A14252">
            <v>4061</v>
          </cell>
          <cell r="B14252">
            <v>45055</v>
          </cell>
          <cell r="F14252">
            <v>679</v>
          </cell>
        </row>
        <row r="14253">
          <cell r="A14253">
            <v>4062</v>
          </cell>
          <cell r="B14253">
            <v>45055</v>
          </cell>
          <cell r="F14253">
            <v>679</v>
          </cell>
        </row>
        <row r="14254">
          <cell r="A14254">
            <v>4063</v>
          </cell>
          <cell r="B14254">
            <v>45055</v>
          </cell>
          <cell r="F14254">
            <v>679</v>
          </cell>
        </row>
        <row r="14255">
          <cell r="A14255">
            <v>4064</v>
          </cell>
          <cell r="B14255">
            <v>45055</v>
          </cell>
          <cell r="F14255">
            <v>679</v>
          </cell>
        </row>
        <row r="14256">
          <cell r="A14256">
            <v>4065</v>
          </cell>
          <cell r="B14256">
            <v>45055</v>
          </cell>
          <cell r="F14256">
            <v>679</v>
          </cell>
        </row>
        <row r="14257">
          <cell r="A14257">
            <v>4066</v>
          </cell>
          <cell r="B14257">
            <v>45055</v>
          </cell>
          <cell r="F14257">
            <v>679</v>
          </cell>
        </row>
        <row r="14258">
          <cell r="A14258">
            <v>4067</v>
          </cell>
          <cell r="B14258">
            <v>45055</v>
          </cell>
          <cell r="F14258">
            <v>679</v>
          </cell>
        </row>
        <row r="14259">
          <cell r="A14259">
            <v>4068</v>
          </cell>
          <cell r="B14259">
            <v>45055</v>
          </cell>
          <cell r="F14259">
            <v>679</v>
          </cell>
        </row>
        <row r="14260">
          <cell r="A14260">
            <v>4069</v>
          </cell>
          <cell r="B14260">
            <v>45055</v>
          </cell>
          <cell r="F14260">
            <v>679</v>
          </cell>
        </row>
        <row r="14261">
          <cell r="A14261">
            <v>4070</v>
          </cell>
          <cell r="B14261">
            <v>45055</v>
          </cell>
          <cell r="F14261">
            <v>679</v>
          </cell>
        </row>
        <row r="14262">
          <cell r="A14262">
            <v>4071</v>
          </cell>
          <cell r="B14262">
            <v>45055</v>
          </cell>
          <cell r="F14262">
            <v>679</v>
          </cell>
        </row>
        <row r="14263">
          <cell r="A14263">
            <v>4072</v>
          </cell>
          <cell r="B14263">
            <v>45055</v>
          </cell>
          <cell r="F14263">
            <v>679</v>
          </cell>
        </row>
        <row r="14264">
          <cell r="A14264">
            <v>4073</v>
          </cell>
          <cell r="B14264">
            <v>45055</v>
          </cell>
          <cell r="F14264">
            <v>679</v>
          </cell>
        </row>
        <row r="14265">
          <cell r="A14265">
            <v>4074</v>
          </cell>
          <cell r="B14265">
            <v>45055</v>
          </cell>
          <cell r="F14265">
            <v>679</v>
          </cell>
        </row>
        <row r="14266">
          <cell r="A14266">
            <v>4075</v>
          </cell>
          <cell r="B14266">
            <v>45055</v>
          </cell>
          <cell r="F14266">
            <v>679</v>
          </cell>
        </row>
        <row r="14267">
          <cell r="A14267">
            <v>4076</v>
          </cell>
          <cell r="B14267">
            <v>45055</v>
          </cell>
          <cell r="F14267">
            <v>679</v>
          </cell>
        </row>
        <row r="14268">
          <cell r="A14268">
            <v>4077</v>
          </cell>
          <cell r="B14268">
            <v>45055</v>
          </cell>
          <cell r="F14268">
            <v>679</v>
          </cell>
        </row>
        <row r="14269">
          <cell r="A14269">
            <v>4078</v>
          </cell>
          <cell r="B14269">
            <v>45055</v>
          </cell>
          <cell r="F14269">
            <v>679</v>
          </cell>
        </row>
        <row r="14270">
          <cell r="A14270">
            <v>4079</v>
          </cell>
          <cell r="B14270">
            <v>45055</v>
          </cell>
          <cell r="F14270">
            <v>679</v>
          </cell>
        </row>
        <row r="14271">
          <cell r="A14271">
            <v>4080</v>
          </cell>
          <cell r="B14271">
            <v>45055</v>
          </cell>
          <cell r="F14271">
            <v>679</v>
          </cell>
        </row>
        <row r="14272">
          <cell r="A14272">
            <v>4081</v>
          </cell>
          <cell r="B14272">
            <v>45055</v>
          </cell>
          <cell r="F14272">
            <v>679</v>
          </cell>
        </row>
        <row r="14273">
          <cell r="A14273">
            <v>4082</v>
          </cell>
          <cell r="B14273">
            <v>45055</v>
          </cell>
          <cell r="F14273">
            <v>679</v>
          </cell>
        </row>
        <row r="14274">
          <cell r="A14274">
            <v>4083</v>
          </cell>
          <cell r="B14274">
            <v>45055</v>
          </cell>
          <cell r="F14274">
            <v>679</v>
          </cell>
        </row>
        <row r="14275">
          <cell r="A14275">
            <v>4084</v>
          </cell>
          <cell r="B14275">
            <v>45055</v>
          </cell>
          <cell r="F14275">
            <v>679</v>
          </cell>
        </row>
        <row r="14276">
          <cell r="A14276">
            <v>4085</v>
          </cell>
          <cell r="B14276">
            <v>45055</v>
          </cell>
          <cell r="F14276">
            <v>679</v>
          </cell>
        </row>
        <row r="14277">
          <cell r="A14277">
            <v>4086</v>
          </cell>
          <cell r="B14277">
            <v>45055</v>
          </cell>
          <cell r="F14277">
            <v>679</v>
          </cell>
        </row>
        <row r="14278">
          <cell r="A14278">
            <v>4087</v>
          </cell>
          <cell r="B14278">
            <v>45055</v>
          </cell>
          <cell r="F14278">
            <v>679</v>
          </cell>
        </row>
        <row r="14279">
          <cell r="A14279">
            <v>4088</v>
          </cell>
          <cell r="B14279">
            <v>45055</v>
          </cell>
          <cell r="F14279">
            <v>679</v>
          </cell>
        </row>
        <row r="14280">
          <cell r="A14280">
            <v>4089</v>
          </cell>
          <cell r="B14280">
            <v>45055</v>
          </cell>
          <cell r="F14280">
            <v>679</v>
          </cell>
        </row>
        <row r="14281">
          <cell r="A14281">
            <v>4090</v>
          </cell>
          <cell r="B14281">
            <v>45055</v>
          </cell>
          <cell r="F14281">
            <v>679</v>
          </cell>
        </row>
        <row r="14282">
          <cell r="A14282">
            <v>4091</v>
          </cell>
          <cell r="B14282">
            <v>45055</v>
          </cell>
          <cell r="F14282">
            <v>679</v>
          </cell>
        </row>
        <row r="14283">
          <cell r="A14283">
            <v>4092</v>
          </cell>
          <cell r="B14283">
            <v>45055</v>
          </cell>
          <cell r="F14283">
            <v>679</v>
          </cell>
        </row>
        <row r="14284">
          <cell r="A14284">
            <v>4093</v>
          </cell>
          <cell r="B14284">
            <v>45055</v>
          </cell>
          <cell r="F14284">
            <v>679</v>
          </cell>
        </row>
        <row r="14285">
          <cell r="A14285">
            <v>4094</v>
          </cell>
          <cell r="B14285">
            <v>45055</v>
          </cell>
          <cell r="F14285">
            <v>679</v>
          </cell>
        </row>
        <row r="14286">
          <cell r="A14286">
            <v>4095</v>
          </cell>
          <cell r="B14286">
            <v>45055</v>
          </cell>
          <cell r="F14286">
            <v>679</v>
          </cell>
        </row>
        <row r="14287">
          <cell r="A14287">
            <v>4096</v>
          </cell>
          <cell r="B14287">
            <v>45055</v>
          </cell>
          <cell r="F14287">
            <v>679</v>
          </cell>
        </row>
        <row r="14288">
          <cell r="A14288">
            <v>4097</v>
          </cell>
          <cell r="B14288">
            <v>45055</v>
          </cell>
          <cell r="F14288">
            <v>679</v>
          </cell>
        </row>
        <row r="14289">
          <cell r="A14289">
            <v>4098</v>
          </cell>
          <cell r="B14289">
            <v>45055</v>
          </cell>
          <cell r="F14289">
            <v>679</v>
          </cell>
        </row>
        <row r="14290">
          <cell r="A14290">
            <v>4099</v>
          </cell>
          <cell r="B14290">
            <v>45055</v>
          </cell>
          <cell r="F14290">
            <v>679</v>
          </cell>
        </row>
        <row r="14291">
          <cell r="A14291">
            <v>4100</v>
          </cell>
          <cell r="B14291">
            <v>45055</v>
          </cell>
          <cell r="F14291">
            <v>679</v>
          </cell>
        </row>
        <row r="14292">
          <cell r="A14292">
            <v>4101</v>
          </cell>
          <cell r="B14292">
            <v>45055</v>
          </cell>
          <cell r="F14292">
            <v>679</v>
          </cell>
        </row>
        <row r="14293">
          <cell r="A14293">
            <v>4102</v>
          </cell>
          <cell r="B14293">
            <v>45055</v>
          </cell>
          <cell r="F14293">
            <v>679</v>
          </cell>
        </row>
        <row r="14294">
          <cell r="A14294">
            <v>4103</v>
          </cell>
          <cell r="B14294">
            <v>45055</v>
          </cell>
          <cell r="F14294">
            <v>679</v>
          </cell>
        </row>
        <row r="14295">
          <cell r="A14295">
            <v>4104</v>
          </cell>
          <cell r="B14295">
            <v>45055</v>
          </cell>
          <cell r="F14295">
            <v>679</v>
          </cell>
        </row>
        <row r="14296">
          <cell r="A14296">
            <v>4105</v>
          </cell>
          <cell r="B14296">
            <v>45055</v>
          </cell>
          <cell r="F14296">
            <v>679</v>
          </cell>
        </row>
        <row r="14297">
          <cell r="A14297">
            <v>4106</v>
          </cell>
          <cell r="B14297">
            <v>45055</v>
          </cell>
          <cell r="F14297">
            <v>679</v>
          </cell>
        </row>
        <row r="14298">
          <cell r="A14298">
            <v>4107</v>
          </cell>
          <cell r="B14298">
            <v>45055</v>
          </cell>
          <cell r="F14298">
            <v>679</v>
          </cell>
        </row>
        <row r="14299">
          <cell r="A14299">
            <v>4108</v>
          </cell>
          <cell r="B14299">
            <v>45055</v>
          </cell>
          <cell r="F14299">
            <v>679</v>
          </cell>
        </row>
        <row r="14300">
          <cell r="A14300">
            <v>4109</v>
          </cell>
          <cell r="B14300">
            <v>45055</v>
          </cell>
          <cell r="F14300">
            <v>679</v>
          </cell>
        </row>
        <row r="14301">
          <cell r="A14301">
            <v>4110</v>
          </cell>
          <cell r="B14301">
            <v>45055</v>
          </cell>
          <cell r="F14301">
            <v>679</v>
          </cell>
        </row>
        <row r="14302">
          <cell r="A14302">
            <v>4111</v>
          </cell>
          <cell r="B14302">
            <v>45055</v>
          </cell>
          <cell r="F14302">
            <v>679</v>
          </cell>
        </row>
        <row r="14303">
          <cell r="A14303">
            <v>4112</v>
          </cell>
          <cell r="B14303">
            <v>45055</v>
          </cell>
          <cell r="F14303">
            <v>679</v>
          </cell>
        </row>
        <row r="14304">
          <cell r="A14304">
            <v>4113</v>
          </cell>
          <cell r="B14304">
            <v>45055</v>
          </cell>
          <cell r="F14304">
            <v>679</v>
          </cell>
        </row>
        <row r="14305">
          <cell r="A14305">
            <v>4114</v>
          </cell>
          <cell r="B14305">
            <v>45055</v>
          </cell>
          <cell r="F14305">
            <v>679</v>
          </cell>
        </row>
        <row r="14306">
          <cell r="A14306">
            <v>4115</v>
          </cell>
          <cell r="B14306">
            <v>45055</v>
          </cell>
          <cell r="F14306">
            <v>679</v>
          </cell>
        </row>
        <row r="14307">
          <cell r="A14307">
            <v>4116</v>
          </cell>
          <cell r="B14307">
            <v>45055</v>
          </cell>
          <cell r="F14307">
            <v>679</v>
          </cell>
        </row>
        <row r="14308">
          <cell r="A14308">
            <v>4117</v>
          </cell>
          <cell r="B14308">
            <v>45055</v>
          </cell>
          <cell r="F14308">
            <v>679</v>
          </cell>
        </row>
        <row r="14309">
          <cell r="A14309">
            <v>4118</v>
          </cell>
          <cell r="B14309">
            <v>45055</v>
          </cell>
          <cell r="F14309">
            <v>679</v>
          </cell>
        </row>
        <row r="14310">
          <cell r="A14310">
            <v>4119</v>
          </cell>
          <cell r="B14310">
            <v>45055</v>
          </cell>
          <cell r="F14310">
            <v>679</v>
          </cell>
        </row>
        <row r="14311">
          <cell r="A14311">
            <v>4120</v>
          </cell>
          <cell r="B14311">
            <v>45055</v>
          </cell>
          <cell r="F14311">
            <v>679</v>
          </cell>
        </row>
        <row r="14312">
          <cell r="A14312">
            <v>4121</v>
          </cell>
          <cell r="B14312">
            <v>45055</v>
          </cell>
          <cell r="F14312">
            <v>679</v>
          </cell>
        </row>
        <row r="14313">
          <cell r="A14313">
            <v>4122</v>
          </cell>
          <cell r="B14313">
            <v>45055</v>
          </cell>
          <cell r="F14313">
            <v>679</v>
          </cell>
        </row>
        <row r="14314">
          <cell r="A14314">
            <v>4123</v>
          </cell>
          <cell r="B14314">
            <v>45055</v>
          </cell>
          <cell r="F14314">
            <v>679</v>
          </cell>
        </row>
        <row r="14315">
          <cell r="A14315">
            <v>4124</v>
          </cell>
          <cell r="B14315">
            <v>45055</v>
          </cell>
          <cell r="F14315">
            <v>679</v>
          </cell>
        </row>
        <row r="14316">
          <cell r="A14316">
            <v>4125</v>
          </cell>
          <cell r="B14316">
            <v>45055</v>
          </cell>
          <cell r="F14316">
            <v>679</v>
          </cell>
        </row>
        <row r="14317">
          <cell r="A14317">
            <v>4126</v>
          </cell>
          <cell r="B14317">
            <v>45055</v>
          </cell>
          <cell r="F14317">
            <v>679</v>
          </cell>
        </row>
        <row r="14318">
          <cell r="A14318">
            <v>4127</v>
          </cell>
          <cell r="B14318">
            <v>45055</v>
          </cell>
          <cell r="F14318">
            <v>679</v>
          </cell>
        </row>
        <row r="14319">
          <cell r="A14319">
            <v>4128</v>
          </cell>
          <cell r="B14319">
            <v>45055</v>
          </cell>
          <cell r="F14319">
            <v>679</v>
          </cell>
        </row>
        <row r="14320">
          <cell r="A14320">
            <v>4129</v>
          </cell>
          <cell r="B14320">
            <v>45055</v>
          </cell>
          <cell r="F14320">
            <v>679</v>
          </cell>
        </row>
        <row r="14321">
          <cell r="A14321">
            <v>4130</v>
          </cell>
          <cell r="B14321">
            <v>45055</v>
          </cell>
          <cell r="F14321">
            <v>679</v>
          </cell>
        </row>
        <row r="14322">
          <cell r="A14322">
            <v>4131</v>
          </cell>
          <cell r="B14322">
            <v>45055</v>
          </cell>
          <cell r="F14322">
            <v>679</v>
          </cell>
        </row>
        <row r="14323">
          <cell r="A14323">
            <v>4132</v>
          </cell>
          <cell r="B14323">
            <v>45055</v>
          </cell>
          <cell r="F14323">
            <v>679</v>
          </cell>
        </row>
        <row r="14324">
          <cell r="A14324">
            <v>4133</v>
          </cell>
          <cell r="B14324">
            <v>45055</v>
          </cell>
          <cell r="F14324">
            <v>679</v>
          </cell>
        </row>
        <row r="14325">
          <cell r="A14325">
            <v>4134</v>
          </cell>
          <cell r="B14325">
            <v>45055</v>
          </cell>
          <cell r="F14325">
            <v>679</v>
          </cell>
        </row>
        <row r="14326">
          <cell r="A14326">
            <v>4135</v>
          </cell>
          <cell r="B14326">
            <v>45055</v>
          </cell>
          <cell r="F14326">
            <v>679</v>
          </cell>
        </row>
        <row r="14327">
          <cell r="A14327">
            <v>4136</v>
          </cell>
          <cell r="B14327">
            <v>45055</v>
          </cell>
          <cell r="F14327">
            <v>679</v>
          </cell>
        </row>
        <row r="14328">
          <cell r="A14328">
            <v>4137</v>
          </cell>
          <cell r="B14328">
            <v>45055</v>
          </cell>
          <cell r="F14328">
            <v>679</v>
          </cell>
        </row>
        <row r="14329">
          <cell r="A14329">
            <v>4138</v>
          </cell>
          <cell r="B14329">
            <v>45055</v>
          </cell>
          <cell r="F14329">
            <v>679</v>
          </cell>
        </row>
        <row r="14330">
          <cell r="A14330">
            <v>4139</v>
          </cell>
          <cell r="B14330">
            <v>45055</v>
          </cell>
          <cell r="F14330">
            <v>679</v>
          </cell>
        </row>
        <row r="14331">
          <cell r="A14331">
            <v>4140</v>
          </cell>
          <cell r="B14331">
            <v>45055</v>
          </cell>
          <cell r="F14331">
            <v>679</v>
          </cell>
        </row>
        <row r="14332">
          <cell r="A14332">
            <v>4141</v>
          </cell>
          <cell r="B14332">
            <v>45055</v>
          </cell>
          <cell r="F14332">
            <v>679</v>
          </cell>
        </row>
        <row r="14333">
          <cell r="A14333">
            <v>4142</v>
          </cell>
          <cell r="B14333">
            <v>45055</v>
          </cell>
          <cell r="F14333">
            <v>679</v>
          </cell>
        </row>
        <row r="14334">
          <cell r="A14334">
            <v>4143</v>
          </cell>
          <cell r="B14334">
            <v>45055</v>
          </cell>
          <cell r="F14334">
            <v>679</v>
          </cell>
        </row>
        <row r="14335">
          <cell r="A14335">
            <v>4144</v>
          </cell>
          <cell r="B14335">
            <v>45055</v>
          </cell>
          <cell r="F14335">
            <v>679</v>
          </cell>
        </row>
        <row r="14336">
          <cell r="A14336">
            <v>4145</v>
          </cell>
          <cell r="B14336">
            <v>45055</v>
          </cell>
          <cell r="F14336">
            <v>679</v>
          </cell>
        </row>
        <row r="14337">
          <cell r="A14337">
            <v>4146</v>
          </cell>
          <cell r="B14337">
            <v>45055</v>
          </cell>
          <cell r="F14337">
            <v>679</v>
          </cell>
        </row>
        <row r="14338">
          <cell r="A14338">
            <v>4147</v>
          </cell>
          <cell r="B14338">
            <v>45055</v>
          </cell>
          <cell r="F14338">
            <v>679</v>
          </cell>
        </row>
        <row r="14339">
          <cell r="A14339">
            <v>4148</v>
          </cell>
          <cell r="B14339">
            <v>45055</v>
          </cell>
          <cell r="F14339">
            <v>679</v>
          </cell>
        </row>
        <row r="14340">
          <cell r="A14340">
            <v>4149</v>
          </cell>
          <cell r="B14340">
            <v>45055</v>
          </cell>
          <cell r="F14340">
            <v>679</v>
          </cell>
        </row>
        <row r="14341">
          <cell r="A14341">
            <v>4150</v>
          </cell>
          <cell r="B14341">
            <v>45055</v>
          </cell>
          <cell r="F14341">
            <v>679</v>
          </cell>
        </row>
        <row r="14342">
          <cell r="A14342">
            <v>4151</v>
          </cell>
          <cell r="B14342">
            <v>45055</v>
          </cell>
          <cell r="F14342">
            <v>679</v>
          </cell>
        </row>
        <row r="14343">
          <cell r="A14343">
            <v>4152</v>
          </cell>
          <cell r="B14343">
            <v>45055</v>
          </cell>
          <cell r="F14343">
            <v>679</v>
          </cell>
        </row>
        <row r="14344">
          <cell r="A14344">
            <v>4153</v>
          </cell>
          <cell r="B14344">
            <v>45055</v>
          </cell>
          <cell r="F14344">
            <v>679</v>
          </cell>
        </row>
        <row r="14345">
          <cell r="A14345">
            <v>4154</v>
          </cell>
          <cell r="B14345">
            <v>45055</v>
          </cell>
          <cell r="F14345">
            <v>679</v>
          </cell>
        </row>
        <row r="14346">
          <cell r="A14346">
            <v>4155</v>
          </cell>
          <cell r="B14346">
            <v>45055</v>
          </cell>
          <cell r="F14346">
            <v>679</v>
          </cell>
        </row>
        <row r="14347">
          <cell r="A14347">
            <v>4156</v>
          </cell>
          <cell r="B14347">
            <v>45055</v>
          </cell>
          <cell r="F14347">
            <v>679</v>
          </cell>
        </row>
        <row r="14348">
          <cell r="A14348">
            <v>4157</v>
          </cell>
          <cell r="B14348">
            <v>45055</v>
          </cell>
          <cell r="F14348">
            <v>679</v>
          </cell>
        </row>
        <row r="14349">
          <cell r="A14349">
            <v>4158</v>
          </cell>
          <cell r="B14349">
            <v>45055</v>
          </cell>
          <cell r="F14349">
            <v>679</v>
          </cell>
        </row>
        <row r="14350">
          <cell r="A14350">
            <v>4159</v>
          </cell>
          <cell r="B14350">
            <v>45055</v>
          </cell>
          <cell r="F14350">
            <v>679</v>
          </cell>
        </row>
        <row r="14351">
          <cell r="A14351">
            <v>4160</v>
          </cell>
          <cell r="B14351">
            <v>45055</v>
          </cell>
          <cell r="F14351">
            <v>679</v>
          </cell>
        </row>
        <row r="14352">
          <cell r="A14352">
            <v>4161</v>
          </cell>
          <cell r="B14352">
            <v>45055</v>
          </cell>
          <cell r="F14352">
            <v>679</v>
          </cell>
        </row>
        <row r="14353">
          <cell r="A14353">
            <v>4162</v>
          </cell>
          <cell r="B14353">
            <v>45055</v>
          </cell>
          <cell r="F14353">
            <v>679</v>
          </cell>
        </row>
        <row r="14354">
          <cell r="A14354">
            <v>4163</v>
          </cell>
          <cell r="B14354">
            <v>45055</v>
          </cell>
          <cell r="F14354">
            <v>679</v>
          </cell>
        </row>
        <row r="14355">
          <cell r="A14355">
            <v>4164</v>
          </cell>
          <cell r="B14355">
            <v>45055</v>
          </cell>
          <cell r="F14355">
            <v>679</v>
          </cell>
        </row>
        <row r="14356">
          <cell r="A14356">
            <v>4165</v>
          </cell>
          <cell r="B14356">
            <v>45055</v>
          </cell>
          <cell r="F14356">
            <v>679</v>
          </cell>
        </row>
        <row r="14357">
          <cell r="A14357">
            <v>4166</v>
          </cell>
          <cell r="B14357">
            <v>45055</v>
          </cell>
          <cell r="F14357">
            <v>679</v>
          </cell>
        </row>
        <row r="14358">
          <cell r="A14358">
            <v>4167</v>
          </cell>
          <cell r="B14358">
            <v>45055</v>
          </cell>
          <cell r="F14358">
            <v>679</v>
          </cell>
        </row>
        <row r="14359">
          <cell r="A14359">
            <v>4168</v>
          </cell>
          <cell r="B14359">
            <v>45055</v>
          </cell>
          <cell r="F14359">
            <v>679</v>
          </cell>
        </row>
        <row r="14360">
          <cell r="A14360">
            <v>4169</v>
          </cell>
          <cell r="B14360">
            <v>45055</v>
          </cell>
          <cell r="F14360">
            <v>679</v>
          </cell>
        </row>
        <row r="14361">
          <cell r="A14361">
            <v>4170</v>
          </cell>
          <cell r="B14361">
            <v>45055</v>
          </cell>
          <cell r="F14361">
            <v>679</v>
          </cell>
        </row>
        <row r="14362">
          <cell r="A14362">
            <v>4171</v>
          </cell>
          <cell r="B14362">
            <v>45055</v>
          </cell>
          <cell r="F14362">
            <v>679</v>
          </cell>
        </row>
        <row r="14363">
          <cell r="A14363">
            <v>4172</v>
          </cell>
          <cell r="B14363">
            <v>45055</v>
          </cell>
          <cell r="F14363">
            <v>679</v>
          </cell>
        </row>
        <row r="14364">
          <cell r="A14364">
            <v>4173</v>
          </cell>
          <cell r="B14364">
            <v>45055</v>
          </cell>
          <cell r="F14364">
            <v>679</v>
          </cell>
        </row>
        <row r="14365">
          <cell r="A14365">
            <v>4174</v>
          </cell>
          <cell r="B14365">
            <v>45055</v>
          </cell>
          <cell r="F14365">
            <v>679</v>
          </cell>
        </row>
        <row r="14366">
          <cell r="A14366">
            <v>4175</v>
          </cell>
          <cell r="B14366">
            <v>45055</v>
          </cell>
          <cell r="F14366">
            <v>679</v>
          </cell>
        </row>
        <row r="14367">
          <cell r="A14367">
            <v>4176</v>
          </cell>
          <cell r="B14367">
            <v>45055</v>
          </cell>
          <cell r="F14367">
            <v>679</v>
          </cell>
        </row>
        <row r="14368">
          <cell r="A14368">
            <v>4177</v>
          </cell>
          <cell r="B14368">
            <v>45055</v>
          </cell>
          <cell r="F14368">
            <v>679</v>
          </cell>
        </row>
        <row r="14369">
          <cell r="A14369">
            <v>4178</v>
          </cell>
          <cell r="B14369">
            <v>45055</v>
          </cell>
          <cell r="F14369">
            <v>679</v>
          </cell>
        </row>
        <row r="14370">
          <cell r="A14370">
            <v>4179</v>
          </cell>
          <cell r="B14370">
            <v>45055</v>
          </cell>
          <cell r="F14370">
            <v>679</v>
          </cell>
        </row>
        <row r="14371">
          <cell r="A14371">
            <v>4180</v>
          </cell>
          <cell r="B14371">
            <v>45055</v>
          </cell>
          <cell r="F14371">
            <v>679</v>
          </cell>
        </row>
        <row r="14372">
          <cell r="A14372">
            <v>4181</v>
          </cell>
          <cell r="B14372">
            <v>45055</v>
          </cell>
          <cell r="F14372">
            <v>679</v>
          </cell>
        </row>
        <row r="14373">
          <cell r="A14373">
            <v>4182</v>
          </cell>
          <cell r="B14373">
            <v>45055</v>
          </cell>
          <cell r="F14373">
            <v>679</v>
          </cell>
        </row>
        <row r="14374">
          <cell r="A14374">
            <v>4183</v>
          </cell>
          <cell r="B14374">
            <v>45055</v>
          </cell>
          <cell r="F14374">
            <v>679</v>
          </cell>
        </row>
        <row r="14375">
          <cell r="A14375">
            <v>4184</v>
          </cell>
          <cell r="B14375">
            <v>45055</v>
          </cell>
          <cell r="F14375">
            <v>679</v>
          </cell>
        </row>
        <row r="14376">
          <cell r="A14376">
            <v>4185</v>
          </cell>
          <cell r="B14376">
            <v>45055</v>
          </cell>
          <cell r="F14376">
            <v>679</v>
          </cell>
        </row>
        <row r="14377">
          <cell r="A14377">
            <v>4186</v>
          </cell>
          <cell r="B14377">
            <v>45055</v>
          </cell>
          <cell r="F14377">
            <v>679</v>
          </cell>
        </row>
        <row r="14378">
          <cell r="A14378">
            <v>4187</v>
          </cell>
          <cell r="B14378">
            <v>45055</v>
          </cell>
          <cell r="F14378">
            <v>679</v>
          </cell>
        </row>
        <row r="14379">
          <cell r="A14379">
            <v>4188</v>
          </cell>
          <cell r="B14379">
            <v>45055</v>
          </cell>
          <cell r="F14379">
            <v>679</v>
          </cell>
        </row>
        <row r="14380">
          <cell r="A14380">
            <v>4189</v>
          </cell>
          <cell r="B14380">
            <v>45055</v>
          </cell>
          <cell r="F14380">
            <v>679</v>
          </cell>
        </row>
        <row r="14381">
          <cell r="A14381">
            <v>4190</v>
          </cell>
          <cell r="B14381">
            <v>45055</v>
          </cell>
          <cell r="F14381">
            <v>679</v>
          </cell>
        </row>
        <row r="14382">
          <cell r="A14382">
            <v>4191</v>
          </cell>
          <cell r="B14382">
            <v>45055</v>
          </cell>
          <cell r="F14382">
            <v>679</v>
          </cell>
        </row>
        <row r="14383">
          <cell r="A14383">
            <v>4192</v>
          </cell>
          <cell r="B14383">
            <v>45055</v>
          </cell>
          <cell r="F14383">
            <v>679</v>
          </cell>
        </row>
        <row r="14384">
          <cell r="A14384">
            <v>4193</v>
          </cell>
          <cell r="B14384">
            <v>45055</v>
          </cell>
          <cell r="F14384">
            <v>679</v>
          </cell>
        </row>
        <row r="14385">
          <cell r="A14385">
            <v>4194</v>
          </cell>
          <cell r="B14385">
            <v>45055</v>
          </cell>
          <cell r="F14385">
            <v>679</v>
          </cell>
        </row>
        <row r="14386">
          <cell r="A14386">
            <v>4195</v>
          </cell>
          <cell r="B14386">
            <v>45055</v>
          </cell>
          <cell r="F14386">
            <v>679</v>
          </cell>
        </row>
        <row r="14387">
          <cell r="A14387">
            <v>4196</v>
          </cell>
          <cell r="B14387">
            <v>45055</v>
          </cell>
          <cell r="F14387">
            <v>679</v>
          </cell>
        </row>
        <row r="14388">
          <cell r="A14388">
            <v>4197</v>
          </cell>
          <cell r="B14388">
            <v>45055</v>
          </cell>
          <cell r="F14388">
            <v>679</v>
          </cell>
        </row>
        <row r="14389">
          <cell r="A14389">
            <v>4198</v>
          </cell>
          <cell r="B14389">
            <v>45055</v>
          </cell>
          <cell r="F14389">
            <v>679</v>
          </cell>
        </row>
        <row r="14390">
          <cell r="A14390">
            <v>4199</v>
          </cell>
          <cell r="B14390">
            <v>45055</v>
          </cell>
          <cell r="F14390">
            <v>679</v>
          </cell>
        </row>
        <row r="14391">
          <cell r="A14391">
            <v>4200</v>
          </cell>
          <cell r="B14391">
            <v>45055</v>
          </cell>
          <cell r="F14391">
            <v>679</v>
          </cell>
        </row>
        <row r="14392">
          <cell r="A14392">
            <v>4201</v>
          </cell>
          <cell r="B14392">
            <v>45055</v>
          </cell>
          <cell r="F14392">
            <v>679</v>
          </cell>
        </row>
        <row r="14393">
          <cell r="A14393">
            <v>4202</v>
          </cell>
          <cell r="B14393">
            <v>45055</v>
          </cell>
          <cell r="F14393">
            <v>679</v>
          </cell>
        </row>
        <row r="14394">
          <cell r="A14394">
            <v>4203</v>
          </cell>
          <cell r="B14394">
            <v>45055</v>
          </cell>
          <cell r="F14394">
            <v>679</v>
          </cell>
        </row>
        <row r="14395">
          <cell r="A14395">
            <v>4204</v>
          </cell>
          <cell r="B14395">
            <v>45055</v>
          </cell>
          <cell r="F14395">
            <v>679</v>
          </cell>
        </row>
        <row r="14396">
          <cell r="A14396">
            <v>4205</v>
          </cell>
          <cell r="B14396">
            <v>45055</v>
          </cell>
          <cell r="F14396">
            <v>679</v>
          </cell>
        </row>
        <row r="14397">
          <cell r="A14397">
            <v>4206</v>
          </cell>
          <cell r="B14397">
            <v>45055</v>
          </cell>
          <cell r="F14397">
            <v>679</v>
          </cell>
        </row>
        <row r="14398">
          <cell r="A14398">
            <v>4207</v>
          </cell>
          <cell r="B14398">
            <v>45055</v>
          </cell>
          <cell r="F14398">
            <v>679</v>
          </cell>
        </row>
        <row r="14399">
          <cell r="A14399">
            <v>4208</v>
          </cell>
          <cell r="B14399">
            <v>45055</v>
          </cell>
          <cell r="F14399">
            <v>679</v>
          </cell>
        </row>
        <row r="14400">
          <cell r="A14400">
            <v>4209</v>
          </cell>
          <cell r="B14400">
            <v>45055</v>
          </cell>
          <cell r="F14400">
            <v>679</v>
          </cell>
        </row>
        <row r="14401">
          <cell r="A14401">
            <v>4210</v>
          </cell>
          <cell r="B14401">
            <v>45055</v>
          </cell>
          <cell r="F14401">
            <v>679</v>
          </cell>
        </row>
        <row r="14402">
          <cell r="A14402">
            <v>4211</v>
          </cell>
          <cell r="B14402">
            <v>45055</v>
          </cell>
          <cell r="F14402">
            <v>679</v>
          </cell>
        </row>
        <row r="14403">
          <cell r="A14403">
            <v>4212</v>
          </cell>
          <cell r="B14403">
            <v>45055</v>
          </cell>
          <cell r="F14403">
            <v>679</v>
          </cell>
        </row>
        <row r="14404">
          <cell r="A14404">
            <v>4213</v>
          </cell>
          <cell r="B14404">
            <v>45055</v>
          </cell>
          <cell r="F14404">
            <v>679</v>
          </cell>
        </row>
        <row r="14405">
          <cell r="A14405">
            <v>4214</v>
          </cell>
          <cell r="B14405">
            <v>45055</v>
          </cell>
          <cell r="F14405">
            <v>679</v>
          </cell>
        </row>
        <row r="14406">
          <cell r="A14406">
            <v>4215</v>
          </cell>
          <cell r="B14406">
            <v>45055</v>
          </cell>
          <cell r="F14406">
            <v>679</v>
          </cell>
        </row>
        <row r="14407">
          <cell r="A14407">
            <v>4216</v>
          </cell>
          <cell r="B14407">
            <v>45055</v>
          </cell>
          <cell r="F14407">
            <v>679</v>
          </cell>
        </row>
        <row r="14408">
          <cell r="A14408">
            <v>4217</v>
          </cell>
          <cell r="B14408">
            <v>45055</v>
          </cell>
          <cell r="F14408">
            <v>679</v>
          </cell>
        </row>
        <row r="14409">
          <cell r="A14409">
            <v>4218</v>
          </cell>
          <cell r="B14409">
            <v>45055</v>
          </cell>
          <cell r="F14409">
            <v>679</v>
          </cell>
        </row>
        <row r="14410">
          <cell r="A14410">
            <v>4219</v>
          </cell>
          <cell r="B14410">
            <v>45055</v>
          </cell>
          <cell r="F14410">
            <v>679</v>
          </cell>
        </row>
        <row r="14411">
          <cell r="A14411">
            <v>4220</v>
          </cell>
          <cell r="B14411">
            <v>45055</v>
          </cell>
          <cell r="F14411">
            <v>679</v>
          </cell>
        </row>
        <row r="14412">
          <cell r="A14412">
            <v>4221</v>
          </cell>
          <cell r="B14412">
            <v>45055</v>
          </cell>
          <cell r="F14412">
            <v>679</v>
          </cell>
        </row>
        <row r="14413">
          <cell r="A14413">
            <v>4222</v>
          </cell>
          <cell r="B14413">
            <v>45055</v>
          </cell>
          <cell r="F14413">
            <v>679</v>
          </cell>
        </row>
        <row r="14414">
          <cell r="A14414">
            <v>4223</v>
          </cell>
          <cell r="B14414">
            <v>45055</v>
          </cell>
          <cell r="F14414">
            <v>679</v>
          </cell>
        </row>
        <row r="14415">
          <cell r="A14415">
            <v>4224</v>
          </cell>
          <cell r="B14415">
            <v>45055</v>
          </cell>
          <cell r="F14415">
            <v>679</v>
          </cell>
        </row>
        <row r="14416">
          <cell r="A14416">
            <v>4225</v>
          </cell>
          <cell r="B14416">
            <v>45055</v>
          </cell>
          <cell r="F14416">
            <v>679</v>
          </cell>
        </row>
        <row r="14417">
          <cell r="A14417">
            <v>4226</v>
          </cell>
          <cell r="B14417">
            <v>45055</v>
          </cell>
          <cell r="F14417">
            <v>679</v>
          </cell>
        </row>
        <row r="14418">
          <cell r="A14418">
            <v>4227</v>
          </cell>
          <cell r="B14418">
            <v>45055</v>
          </cell>
          <cell r="F14418">
            <v>679</v>
          </cell>
        </row>
        <row r="14419">
          <cell r="A14419">
            <v>4228</v>
          </cell>
          <cell r="B14419">
            <v>45055</v>
          </cell>
          <cell r="F14419">
            <v>679</v>
          </cell>
        </row>
        <row r="14420">
          <cell r="A14420">
            <v>4229</v>
          </cell>
          <cell r="B14420">
            <v>45055</v>
          </cell>
          <cell r="F14420">
            <v>679</v>
          </cell>
        </row>
        <row r="14421">
          <cell r="A14421">
            <v>4230</v>
          </cell>
          <cell r="B14421">
            <v>45055</v>
          </cell>
          <cell r="F14421">
            <v>679</v>
          </cell>
        </row>
        <row r="14422">
          <cell r="A14422">
            <v>4231</v>
          </cell>
          <cell r="B14422">
            <v>45055</v>
          </cell>
          <cell r="F14422">
            <v>679</v>
          </cell>
        </row>
        <row r="14423">
          <cell r="A14423">
            <v>4232</v>
          </cell>
          <cell r="B14423">
            <v>45055</v>
          </cell>
          <cell r="F14423">
            <v>679</v>
          </cell>
        </row>
        <row r="14424">
          <cell r="A14424">
            <v>4233</v>
          </cell>
          <cell r="B14424">
            <v>45055</v>
          </cell>
          <cell r="F14424">
            <v>679</v>
          </cell>
        </row>
        <row r="14425">
          <cell r="A14425">
            <v>4234</v>
          </cell>
          <cell r="B14425">
            <v>45055</v>
          </cell>
          <cell r="F14425">
            <v>679</v>
          </cell>
        </row>
        <row r="14426">
          <cell r="A14426">
            <v>4235</v>
          </cell>
          <cell r="B14426">
            <v>45055</v>
          </cell>
          <cell r="F14426">
            <v>679</v>
          </cell>
        </row>
        <row r="14427">
          <cell r="A14427">
            <v>4236</v>
          </cell>
          <cell r="B14427">
            <v>45055</v>
          </cell>
          <cell r="F14427">
            <v>679</v>
          </cell>
        </row>
        <row r="14428">
          <cell r="A14428">
            <v>4237</v>
          </cell>
          <cell r="B14428">
            <v>45055</v>
          </cell>
          <cell r="F14428">
            <v>679</v>
          </cell>
        </row>
        <row r="14429">
          <cell r="A14429">
            <v>4238</v>
          </cell>
          <cell r="B14429">
            <v>45055</v>
          </cell>
          <cell r="F14429">
            <v>679</v>
          </cell>
        </row>
        <row r="14430">
          <cell r="A14430">
            <v>4239</v>
          </cell>
          <cell r="B14430">
            <v>45055</v>
          </cell>
          <cell r="F14430">
            <v>679</v>
          </cell>
        </row>
        <row r="14431">
          <cell r="A14431">
            <v>4240</v>
          </cell>
          <cell r="B14431">
            <v>45055</v>
          </cell>
          <cell r="F14431">
            <v>679</v>
          </cell>
        </row>
        <row r="14432">
          <cell r="A14432">
            <v>4241</v>
          </cell>
          <cell r="B14432">
            <v>45055</v>
          </cell>
          <cell r="F14432">
            <v>679</v>
          </cell>
        </row>
        <row r="14433">
          <cell r="A14433">
            <v>4242</v>
          </cell>
          <cell r="B14433">
            <v>45055</v>
          </cell>
          <cell r="F14433">
            <v>679</v>
          </cell>
        </row>
        <row r="14434">
          <cell r="A14434">
            <v>4243</v>
          </cell>
          <cell r="B14434">
            <v>45055</v>
          </cell>
          <cell r="F14434">
            <v>679</v>
          </cell>
        </row>
        <row r="14435">
          <cell r="A14435">
            <v>4244</v>
          </cell>
          <cell r="B14435">
            <v>45055</v>
          </cell>
          <cell r="F14435">
            <v>679</v>
          </cell>
        </row>
        <row r="14436">
          <cell r="A14436">
            <v>4245</v>
          </cell>
          <cell r="B14436">
            <v>45055</v>
          </cell>
          <cell r="F14436">
            <v>679</v>
          </cell>
        </row>
        <row r="14437">
          <cell r="A14437">
            <v>4246</v>
          </cell>
          <cell r="B14437">
            <v>45055</v>
          </cell>
          <cell r="F14437">
            <v>679</v>
          </cell>
        </row>
        <row r="14438">
          <cell r="A14438">
            <v>4247</v>
          </cell>
          <cell r="B14438">
            <v>45055</v>
          </cell>
          <cell r="F14438">
            <v>679</v>
          </cell>
        </row>
        <row r="14439">
          <cell r="A14439">
            <v>4248</v>
          </cell>
          <cell r="B14439">
            <v>45055</v>
          </cell>
          <cell r="F14439">
            <v>679</v>
          </cell>
        </row>
        <row r="14440">
          <cell r="A14440">
            <v>4249</v>
          </cell>
          <cell r="B14440">
            <v>45055</v>
          </cell>
          <cell r="F14440">
            <v>679</v>
          </cell>
        </row>
        <row r="14441">
          <cell r="A14441">
            <v>4250</v>
          </cell>
          <cell r="B14441">
            <v>45055</v>
          </cell>
          <cell r="F14441">
            <v>679</v>
          </cell>
        </row>
        <row r="14442">
          <cell r="A14442">
            <v>4251</v>
          </cell>
          <cell r="B14442">
            <v>45055</v>
          </cell>
          <cell r="F14442">
            <v>679</v>
          </cell>
        </row>
        <row r="14443">
          <cell r="A14443">
            <v>4252</v>
          </cell>
          <cell r="B14443">
            <v>45055</v>
          </cell>
          <cell r="F14443">
            <v>679</v>
          </cell>
        </row>
        <row r="14444">
          <cell r="A14444">
            <v>4253</v>
          </cell>
          <cell r="B14444">
            <v>45055</v>
          </cell>
          <cell r="F14444">
            <v>679</v>
          </cell>
        </row>
        <row r="14445">
          <cell r="A14445">
            <v>4254</v>
          </cell>
          <cell r="B14445">
            <v>45055</v>
          </cell>
          <cell r="F14445">
            <v>679</v>
          </cell>
        </row>
        <row r="14446">
          <cell r="A14446">
            <v>4255</v>
          </cell>
          <cell r="B14446">
            <v>45055</v>
          </cell>
          <cell r="F14446">
            <v>679</v>
          </cell>
        </row>
        <row r="14447">
          <cell r="A14447">
            <v>4256</v>
          </cell>
          <cell r="B14447">
            <v>45055</v>
          </cell>
          <cell r="F14447">
            <v>679</v>
          </cell>
        </row>
        <row r="14448">
          <cell r="A14448">
            <v>4257</v>
          </cell>
          <cell r="B14448">
            <v>45055</v>
          </cell>
          <cell r="F14448">
            <v>679</v>
          </cell>
        </row>
        <row r="14449">
          <cell r="A14449">
            <v>4258</v>
          </cell>
          <cell r="B14449">
            <v>45055</v>
          </cell>
          <cell r="F14449">
            <v>679</v>
          </cell>
        </row>
        <row r="14450">
          <cell r="A14450">
            <v>4259</v>
          </cell>
          <cell r="B14450">
            <v>45055</v>
          </cell>
          <cell r="F14450">
            <v>679</v>
          </cell>
        </row>
        <row r="14451">
          <cell r="A14451">
            <v>4260</v>
          </cell>
          <cell r="B14451">
            <v>45055</v>
          </cell>
          <cell r="F14451">
            <v>679</v>
          </cell>
        </row>
        <row r="14452">
          <cell r="A14452">
            <v>4261</v>
          </cell>
          <cell r="B14452">
            <v>45055</v>
          </cell>
          <cell r="F14452">
            <v>679</v>
          </cell>
        </row>
        <row r="14453">
          <cell r="A14453">
            <v>4262</v>
          </cell>
          <cell r="B14453">
            <v>45055</v>
          </cell>
          <cell r="F14453">
            <v>679</v>
          </cell>
        </row>
        <row r="14454">
          <cell r="A14454">
            <v>4263</v>
          </cell>
          <cell r="B14454">
            <v>45055</v>
          </cell>
          <cell r="F14454">
            <v>679</v>
          </cell>
        </row>
        <row r="14455">
          <cell r="A14455">
            <v>4264</v>
          </cell>
          <cell r="B14455">
            <v>45055</v>
          </cell>
          <cell r="F14455">
            <v>679</v>
          </cell>
        </row>
        <row r="14456">
          <cell r="A14456">
            <v>4265</v>
          </cell>
          <cell r="B14456">
            <v>45055</v>
          </cell>
          <cell r="F14456">
            <v>679</v>
          </cell>
        </row>
        <row r="14457">
          <cell r="A14457">
            <v>4266</v>
          </cell>
          <cell r="B14457">
            <v>45055</v>
          </cell>
          <cell r="F14457">
            <v>679</v>
          </cell>
        </row>
        <row r="14458">
          <cell r="A14458">
            <v>4267</v>
          </cell>
          <cell r="B14458">
            <v>45055</v>
          </cell>
          <cell r="F14458">
            <v>679</v>
          </cell>
        </row>
        <row r="14459">
          <cell r="A14459">
            <v>4268</v>
          </cell>
          <cell r="B14459">
            <v>45055</v>
          </cell>
          <cell r="F14459">
            <v>679</v>
          </cell>
        </row>
        <row r="14460">
          <cell r="A14460">
            <v>4269</v>
          </cell>
          <cell r="B14460">
            <v>45055</v>
          </cell>
          <cell r="F14460">
            <v>679</v>
          </cell>
        </row>
        <row r="14461">
          <cell r="A14461">
            <v>4270</v>
          </cell>
          <cell r="B14461">
            <v>45055</v>
          </cell>
          <cell r="F14461">
            <v>679</v>
          </cell>
        </row>
        <row r="14462">
          <cell r="A14462">
            <v>4271</v>
          </cell>
          <cell r="B14462">
            <v>45055</v>
          </cell>
          <cell r="F14462">
            <v>679</v>
          </cell>
        </row>
        <row r="14463">
          <cell r="A14463">
            <v>4272</v>
          </cell>
          <cell r="B14463">
            <v>45055</v>
          </cell>
          <cell r="F14463">
            <v>679</v>
          </cell>
        </row>
        <row r="14464">
          <cell r="A14464">
            <v>4273</v>
          </cell>
          <cell r="B14464">
            <v>45055</v>
          </cell>
          <cell r="F14464">
            <v>679</v>
          </cell>
        </row>
        <row r="14465">
          <cell r="A14465">
            <v>4274</v>
          </cell>
          <cell r="B14465">
            <v>45055</v>
          </cell>
          <cell r="F14465">
            <v>679</v>
          </cell>
        </row>
        <row r="14466">
          <cell r="A14466">
            <v>4275</v>
          </cell>
          <cell r="B14466">
            <v>45055</v>
          </cell>
          <cell r="F14466">
            <v>679</v>
          </cell>
        </row>
        <row r="14467">
          <cell r="A14467">
            <v>4276</v>
          </cell>
          <cell r="B14467">
            <v>45055</v>
          </cell>
          <cell r="F14467">
            <v>679</v>
          </cell>
        </row>
        <row r="14468">
          <cell r="A14468">
            <v>4277</v>
          </cell>
          <cell r="B14468">
            <v>45055</v>
          </cell>
          <cell r="F14468">
            <v>679</v>
          </cell>
        </row>
        <row r="14469">
          <cell r="A14469">
            <v>4278</v>
          </cell>
          <cell r="B14469">
            <v>45055</v>
          </cell>
          <cell r="F14469">
            <v>679</v>
          </cell>
        </row>
        <row r="14470">
          <cell r="A14470">
            <v>4279</v>
          </cell>
          <cell r="B14470">
            <v>45055</v>
          </cell>
          <cell r="F14470">
            <v>679</v>
          </cell>
        </row>
        <row r="14471">
          <cell r="A14471">
            <v>4280</v>
          </cell>
          <cell r="B14471">
            <v>45055</v>
          </cell>
          <cell r="F14471">
            <v>679</v>
          </cell>
        </row>
        <row r="14472">
          <cell r="A14472">
            <v>4281</v>
          </cell>
          <cell r="B14472">
            <v>45055</v>
          </cell>
          <cell r="F14472">
            <v>679</v>
          </cell>
        </row>
        <row r="14473">
          <cell r="A14473">
            <v>4282</v>
          </cell>
          <cell r="B14473">
            <v>45055</v>
          </cell>
          <cell r="F14473">
            <v>679</v>
          </cell>
        </row>
        <row r="14474">
          <cell r="A14474">
            <v>4283</v>
          </cell>
          <cell r="B14474">
            <v>45055</v>
          </cell>
          <cell r="F14474">
            <v>679</v>
          </cell>
        </row>
        <row r="14475">
          <cell r="A14475">
            <v>4284</v>
          </cell>
          <cell r="B14475">
            <v>45055</v>
          </cell>
          <cell r="F14475">
            <v>679</v>
          </cell>
        </row>
        <row r="14476">
          <cell r="A14476">
            <v>4285</v>
          </cell>
          <cell r="B14476">
            <v>45055</v>
          </cell>
          <cell r="F14476">
            <v>679</v>
          </cell>
        </row>
        <row r="14477">
          <cell r="A14477">
            <v>4286</v>
          </cell>
          <cell r="B14477">
            <v>45055</v>
          </cell>
          <cell r="F14477">
            <v>679</v>
          </cell>
        </row>
        <row r="14478">
          <cell r="A14478">
            <v>4287</v>
          </cell>
          <cell r="B14478">
            <v>45055</v>
          </cell>
          <cell r="F14478">
            <v>679</v>
          </cell>
        </row>
        <row r="14479">
          <cell r="A14479">
            <v>4288</v>
          </cell>
          <cell r="B14479">
            <v>45055</v>
          </cell>
          <cell r="F14479">
            <v>679</v>
          </cell>
        </row>
        <row r="14480">
          <cell r="A14480">
            <v>4289</v>
          </cell>
          <cell r="B14480">
            <v>45055</v>
          </cell>
          <cell r="F14480">
            <v>679</v>
          </cell>
        </row>
        <row r="14481">
          <cell r="A14481">
            <v>4290</v>
          </cell>
          <cell r="B14481">
            <v>45055</v>
          </cell>
          <cell r="F14481">
            <v>679</v>
          </cell>
        </row>
        <row r="14482">
          <cell r="A14482">
            <v>4291</v>
          </cell>
          <cell r="B14482">
            <v>45055</v>
          </cell>
          <cell r="F14482">
            <v>679</v>
          </cell>
        </row>
        <row r="14483">
          <cell r="A14483">
            <v>4292</v>
          </cell>
          <cell r="B14483">
            <v>45055</v>
          </cell>
          <cell r="F14483">
            <v>679</v>
          </cell>
        </row>
        <row r="14484">
          <cell r="A14484">
            <v>4293</v>
          </cell>
          <cell r="B14484">
            <v>45055</v>
          </cell>
          <cell r="F14484">
            <v>679</v>
          </cell>
        </row>
        <row r="14485">
          <cell r="A14485">
            <v>4294</v>
          </cell>
          <cell r="B14485">
            <v>45055</v>
          </cell>
          <cell r="F14485">
            <v>679</v>
          </cell>
        </row>
        <row r="14486">
          <cell r="A14486">
            <v>4295</v>
          </cell>
          <cell r="B14486">
            <v>45055</v>
          </cell>
          <cell r="F14486">
            <v>679</v>
          </cell>
        </row>
        <row r="14487">
          <cell r="A14487">
            <v>4296</v>
          </cell>
          <cell r="B14487">
            <v>45055</v>
          </cell>
          <cell r="F14487">
            <v>679</v>
          </cell>
        </row>
        <row r="14488">
          <cell r="A14488">
            <v>4297</v>
          </cell>
          <cell r="B14488">
            <v>45055</v>
          </cell>
          <cell r="F14488">
            <v>679</v>
          </cell>
        </row>
        <row r="14489">
          <cell r="A14489">
            <v>4298</v>
          </cell>
          <cell r="B14489">
            <v>45055</v>
          </cell>
          <cell r="F14489">
            <v>679</v>
          </cell>
        </row>
        <row r="14490">
          <cell r="A14490">
            <v>4299</v>
          </cell>
          <cell r="B14490">
            <v>45055</v>
          </cell>
          <cell r="F14490">
            <v>679</v>
          </cell>
        </row>
        <row r="14491">
          <cell r="A14491">
            <v>4300</v>
          </cell>
          <cell r="B14491">
            <v>45055</v>
          </cell>
          <cell r="F14491">
            <v>679</v>
          </cell>
        </row>
        <row r="14492">
          <cell r="A14492">
            <v>4301</v>
          </cell>
          <cell r="B14492">
            <v>45055</v>
          </cell>
          <cell r="F14492">
            <v>679</v>
          </cell>
        </row>
        <row r="14493">
          <cell r="A14493">
            <v>4302</v>
          </cell>
          <cell r="B14493">
            <v>45055</v>
          </cell>
          <cell r="F14493">
            <v>679</v>
          </cell>
        </row>
        <row r="14494">
          <cell r="A14494">
            <v>4303</v>
          </cell>
          <cell r="B14494">
            <v>45055</v>
          </cell>
          <cell r="F14494">
            <v>679</v>
          </cell>
        </row>
        <row r="14495">
          <cell r="A14495">
            <v>4304</v>
          </cell>
          <cell r="B14495">
            <v>45055</v>
          </cell>
          <cell r="F14495">
            <v>679</v>
          </cell>
        </row>
        <row r="14496">
          <cell r="A14496">
            <v>4305</v>
          </cell>
          <cell r="B14496">
            <v>45055</v>
          </cell>
          <cell r="F14496">
            <v>679</v>
          </cell>
        </row>
        <row r="14497">
          <cell r="A14497">
            <v>4306</v>
          </cell>
          <cell r="B14497">
            <v>45055</v>
          </cell>
          <cell r="F14497">
            <v>679</v>
          </cell>
        </row>
        <row r="14498">
          <cell r="A14498">
            <v>4307</v>
          </cell>
          <cell r="B14498">
            <v>45055</v>
          </cell>
          <cell r="F14498">
            <v>679</v>
          </cell>
        </row>
        <row r="14499">
          <cell r="A14499">
            <v>4308</v>
          </cell>
          <cell r="B14499">
            <v>45055</v>
          </cell>
          <cell r="F14499">
            <v>679</v>
          </cell>
        </row>
        <row r="14500">
          <cell r="A14500">
            <v>4309</v>
          </cell>
          <cell r="B14500">
            <v>45055</v>
          </cell>
          <cell r="F14500">
            <v>679</v>
          </cell>
        </row>
        <row r="14501">
          <cell r="A14501">
            <v>4310</v>
          </cell>
          <cell r="B14501">
            <v>45055</v>
          </cell>
          <cell r="F14501">
            <v>679</v>
          </cell>
        </row>
        <row r="14502">
          <cell r="A14502">
            <v>4311</v>
          </cell>
          <cell r="B14502">
            <v>45055</v>
          </cell>
          <cell r="F14502">
            <v>679</v>
          </cell>
        </row>
        <row r="14503">
          <cell r="A14503">
            <v>4312</v>
          </cell>
          <cell r="B14503">
            <v>45055</v>
          </cell>
          <cell r="F14503">
            <v>679</v>
          </cell>
        </row>
        <row r="14504">
          <cell r="A14504">
            <v>4313</v>
          </cell>
          <cell r="B14504">
            <v>45055</v>
          </cell>
          <cell r="F14504">
            <v>679</v>
          </cell>
        </row>
        <row r="14505">
          <cell r="A14505">
            <v>4314</v>
          </cell>
          <cell r="B14505">
            <v>45055</v>
          </cell>
          <cell r="F14505">
            <v>679</v>
          </cell>
        </row>
        <row r="14506">
          <cell r="A14506">
            <v>4315</v>
          </cell>
          <cell r="B14506">
            <v>45055</v>
          </cell>
          <cell r="F14506">
            <v>679</v>
          </cell>
        </row>
        <row r="14507">
          <cell r="A14507">
            <v>4316</v>
          </cell>
          <cell r="B14507">
            <v>45055</v>
          </cell>
          <cell r="F14507">
            <v>679</v>
          </cell>
        </row>
        <row r="14508">
          <cell r="A14508">
            <v>4317</v>
          </cell>
          <cell r="B14508">
            <v>45055</v>
          </cell>
          <cell r="F14508">
            <v>679</v>
          </cell>
        </row>
        <row r="14509">
          <cell r="A14509">
            <v>4318</v>
          </cell>
          <cell r="B14509">
            <v>45055</v>
          </cell>
          <cell r="F14509">
            <v>679</v>
          </cell>
        </row>
        <row r="14510">
          <cell r="A14510">
            <v>4319</v>
          </cell>
          <cell r="B14510">
            <v>45055</v>
          </cell>
          <cell r="F14510">
            <v>679</v>
          </cell>
        </row>
        <row r="14511">
          <cell r="A14511">
            <v>4320</v>
          </cell>
          <cell r="B14511">
            <v>45055</v>
          </cell>
          <cell r="F14511">
            <v>679</v>
          </cell>
        </row>
        <row r="14512">
          <cell r="A14512">
            <v>4321</v>
          </cell>
          <cell r="B14512">
            <v>45055</v>
          </cell>
          <cell r="F14512">
            <v>679</v>
          </cell>
        </row>
        <row r="14513">
          <cell r="A14513">
            <v>4322</v>
          </cell>
          <cell r="B14513">
            <v>45055</v>
          </cell>
          <cell r="F14513">
            <v>679</v>
          </cell>
        </row>
        <row r="14514">
          <cell r="A14514">
            <v>4323</v>
          </cell>
          <cell r="B14514">
            <v>45055</v>
          </cell>
          <cell r="F14514">
            <v>679</v>
          </cell>
        </row>
        <row r="14515">
          <cell r="A14515">
            <v>4324</v>
          </cell>
          <cell r="B14515">
            <v>45055</v>
          </cell>
          <cell r="F14515">
            <v>679</v>
          </cell>
        </row>
        <row r="14516">
          <cell r="A14516">
            <v>4325</v>
          </cell>
          <cell r="B14516">
            <v>45055</v>
          </cell>
          <cell r="F14516">
            <v>679</v>
          </cell>
        </row>
        <row r="14517">
          <cell r="A14517">
            <v>4326</v>
          </cell>
          <cell r="B14517">
            <v>45055</v>
          </cell>
          <cell r="F14517">
            <v>679</v>
          </cell>
        </row>
        <row r="14518">
          <cell r="A14518">
            <v>4327</v>
          </cell>
          <cell r="B14518">
            <v>45055</v>
          </cell>
          <cell r="F14518">
            <v>679</v>
          </cell>
        </row>
        <row r="14519">
          <cell r="A14519">
            <v>4328</v>
          </cell>
          <cell r="B14519">
            <v>45055</v>
          </cell>
          <cell r="F14519">
            <v>679</v>
          </cell>
        </row>
        <row r="14520">
          <cell r="A14520">
            <v>4329</v>
          </cell>
          <cell r="B14520">
            <v>45055</v>
          </cell>
          <cell r="F14520">
            <v>679</v>
          </cell>
        </row>
        <row r="14521">
          <cell r="A14521">
            <v>4330</v>
          </cell>
          <cell r="B14521">
            <v>45055</v>
          </cell>
          <cell r="F14521">
            <v>679</v>
          </cell>
        </row>
        <row r="14522">
          <cell r="A14522">
            <v>4331</v>
          </cell>
          <cell r="B14522">
            <v>45055</v>
          </cell>
          <cell r="F14522">
            <v>679</v>
          </cell>
        </row>
        <row r="14523">
          <cell r="A14523">
            <v>4332</v>
          </cell>
          <cell r="B14523">
            <v>45055</v>
          </cell>
          <cell r="F14523">
            <v>679</v>
          </cell>
        </row>
        <row r="14524">
          <cell r="A14524">
            <v>4333</v>
          </cell>
          <cell r="B14524">
            <v>45055</v>
          </cell>
          <cell r="F14524">
            <v>679</v>
          </cell>
        </row>
        <row r="14525">
          <cell r="A14525">
            <v>4334</v>
          </cell>
          <cell r="B14525">
            <v>45055</v>
          </cell>
          <cell r="F14525">
            <v>679</v>
          </cell>
        </row>
        <row r="14526">
          <cell r="A14526">
            <v>4335</v>
          </cell>
          <cell r="B14526">
            <v>45055</v>
          </cell>
          <cell r="F14526">
            <v>679</v>
          </cell>
        </row>
        <row r="14527">
          <cell r="A14527">
            <v>4336</v>
          </cell>
          <cell r="B14527">
            <v>45055</v>
          </cell>
          <cell r="F14527">
            <v>679</v>
          </cell>
        </row>
        <row r="14528">
          <cell r="A14528">
            <v>4337</v>
          </cell>
          <cell r="B14528">
            <v>45055</v>
          </cell>
          <cell r="F14528">
            <v>679</v>
          </cell>
        </row>
        <row r="14529">
          <cell r="A14529">
            <v>4338</v>
          </cell>
          <cell r="B14529">
            <v>45055</v>
          </cell>
          <cell r="F14529">
            <v>679</v>
          </cell>
        </row>
        <row r="14530">
          <cell r="A14530">
            <v>4339</v>
          </cell>
          <cell r="B14530">
            <v>45055</v>
          </cell>
          <cell r="F14530">
            <v>679</v>
          </cell>
        </row>
        <row r="14531">
          <cell r="A14531">
            <v>4340</v>
          </cell>
          <cell r="B14531">
            <v>45055</v>
          </cell>
          <cell r="F14531">
            <v>679</v>
          </cell>
        </row>
        <row r="14532">
          <cell r="A14532">
            <v>4341</v>
          </cell>
          <cell r="B14532">
            <v>45055</v>
          </cell>
          <cell r="F14532">
            <v>679</v>
          </cell>
        </row>
        <row r="14533">
          <cell r="A14533">
            <v>4342</v>
          </cell>
          <cell r="B14533">
            <v>45055</v>
          </cell>
          <cell r="F14533">
            <v>679</v>
          </cell>
        </row>
        <row r="14534">
          <cell r="A14534">
            <v>4343</v>
          </cell>
          <cell r="B14534">
            <v>45055</v>
          </cell>
          <cell r="F14534">
            <v>679</v>
          </cell>
        </row>
        <row r="14535">
          <cell r="A14535">
            <v>4344</v>
          </cell>
          <cell r="B14535">
            <v>45055</v>
          </cell>
          <cell r="F14535">
            <v>679</v>
          </cell>
        </row>
        <row r="14536">
          <cell r="A14536">
            <v>4345</v>
          </cell>
          <cell r="B14536">
            <v>45055</v>
          </cell>
          <cell r="F14536">
            <v>679</v>
          </cell>
        </row>
        <row r="14537">
          <cell r="A14537">
            <v>4346</v>
          </cell>
          <cell r="B14537">
            <v>45055</v>
          </cell>
          <cell r="F14537">
            <v>679</v>
          </cell>
        </row>
        <row r="14538">
          <cell r="A14538">
            <v>4347</v>
          </cell>
          <cell r="B14538">
            <v>45055</v>
          </cell>
          <cell r="F14538">
            <v>679</v>
          </cell>
        </row>
        <row r="14539">
          <cell r="A14539">
            <v>4348</v>
          </cell>
          <cell r="B14539">
            <v>45055</v>
          </cell>
          <cell r="F14539">
            <v>679</v>
          </cell>
        </row>
        <row r="14540">
          <cell r="A14540">
            <v>4349</v>
          </cell>
          <cell r="B14540">
            <v>45055</v>
          </cell>
          <cell r="F14540">
            <v>679</v>
          </cell>
        </row>
        <row r="14541">
          <cell r="A14541">
            <v>4350</v>
          </cell>
          <cell r="B14541">
            <v>45055</v>
          </cell>
          <cell r="F14541">
            <v>679</v>
          </cell>
        </row>
        <row r="14542">
          <cell r="A14542">
            <v>4351</v>
          </cell>
          <cell r="B14542">
            <v>45055</v>
          </cell>
          <cell r="F14542">
            <v>679</v>
          </cell>
        </row>
        <row r="14543">
          <cell r="A14543">
            <v>4352</v>
          </cell>
          <cell r="B14543">
            <v>45055</v>
          </cell>
          <cell r="F14543">
            <v>679</v>
          </cell>
        </row>
        <row r="14544">
          <cell r="A14544">
            <v>4353</v>
          </cell>
          <cell r="B14544">
            <v>45055</v>
          </cell>
          <cell r="F14544">
            <v>679</v>
          </cell>
        </row>
        <row r="14545">
          <cell r="A14545">
            <v>4354</v>
          </cell>
          <cell r="B14545">
            <v>45055</v>
          </cell>
          <cell r="F14545">
            <v>679</v>
          </cell>
        </row>
        <row r="14546">
          <cell r="A14546">
            <v>4355</v>
          </cell>
          <cell r="B14546">
            <v>45055</v>
          </cell>
          <cell r="F14546">
            <v>679</v>
          </cell>
        </row>
        <row r="14547">
          <cell r="A14547">
            <v>4356</v>
          </cell>
          <cell r="B14547">
            <v>45055</v>
          </cell>
          <cell r="F14547">
            <v>679</v>
          </cell>
        </row>
        <row r="14548">
          <cell r="A14548">
            <v>4357</v>
          </cell>
          <cell r="B14548">
            <v>45055</v>
          </cell>
          <cell r="F14548">
            <v>679</v>
          </cell>
        </row>
        <row r="14549">
          <cell r="A14549">
            <v>4358</v>
          </cell>
          <cell r="B14549">
            <v>45055</v>
          </cell>
          <cell r="F14549">
            <v>679</v>
          </cell>
        </row>
        <row r="14550">
          <cell r="A14550">
            <v>4359</v>
          </cell>
          <cell r="B14550">
            <v>45055</v>
          </cell>
          <cell r="F14550">
            <v>679</v>
          </cell>
        </row>
        <row r="14551">
          <cell r="A14551">
            <v>4360</v>
          </cell>
          <cell r="B14551">
            <v>45055</v>
          </cell>
          <cell r="F14551">
            <v>679</v>
          </cell>
        </row>
        <row r="14552">
          <cell r="A14552">
            <v>4361</v>
          </cell>
          <cell r="B14552">
            <v>45055</v>
          </cell>
          <cell r="F14552">
            <v>679</v>
          </cell>
        </row>
        <row r="14553">
          <cell r="A14553">
            <v>4362</v>
          </cell>
          <cell r="B14553">
            <v>45055</v>
          </cell>
          <cell r="F14553">
            <v>679</v>
          </cell>
        </row>
        <row r="14554">
          <cell r="A14554">
            <v>4363</v>
          </cell>
          <cell r="B14554">
            <v>45055</v>
          </cell>
          <cell r="F14554">
            <v>679</v>
          </cell>
        </row>
        <row r="14555">
          <cell r="A14555">
            <v>4364</v>
          </cell>
          <cell r="B14555">
            <v>45055</v>
          </cell>
          <cell r="F14555">
            <v>679</v>
          </cell>
        </row>
        <row r="14556">
          <cell r="A14556">
            <v>4365</v>
          </cell>
          <cell r="B14556">
            <v>45055</v>
          </cell>
          <cell r="F14556">
            <v>679</v>
          </cell>
        </row>
        <row r="14557">
          <cell r="A14557">
            <v>4366</v>
          </cell>
          <cell r="B14557">
            <v>45055</v>
          </cell>
          <cell r="F14557">
            <v>679</v>
          </cell>
        </row>
        <row r="14558">
          <cell r="A14558">
            <v>4367</v>
          </cell>
          <cell r="B14558">
            <v>45055</v>
          </cell>
          <cell r="F14558">
            <v>679</v>
          </cell>
        </row>
        <row r="14559">
          <cell r="A14559">
            <v>4368</v>
          </cell>
          <cell r="B14559">
            <v>45055</v>
          </cell>
          <cell r="F14559">
            <v>679</v>
          </cell>
        </row>
        <row r="14560">
          <cell r="A14560">
            <v>4369</v>
          </cell>
          <cell r="B14560">
            <v>45055</v>
          </cell>
          <cell r="F14560">
            <v>679</v>
          </cell>
        </row>
        <row r="14561">
          <cell r="A14561">
            <v>4370</v>
          </cell>
          <cell r="B14561">
            <v>45055</v>
          </cell>
          <cell r="F14561">
            <v>679</v>
          </cell>
        </row>
        <row r="14562">
          <cell r="A14562">
            <v>4371</v>
          </cell>
          <cell r="B14562">
            <v>45055</v>
          </cell>
          <cell r="F14562">
            <v>679</v>
          </cell>
        </row>
        <row r="14563">
          <cell r="A14563">
            <v>4372</v>
          </cell>
          <cell r="B14563">
            <v>45055</v>
          </cell>
          <cell r="F14563">
            <v>679</v>
          </cell>
        </row>
        <row r="14564">
          <cell r="A14564">
            <v>4373</v>
          </cell>
          <cell r="B14564">
            <v>45055</v>
          </cell>
          <cell r="F14564">
            <v>679</v>
          </cell>
        </row>
        <row r="14565">
          <cell r="A14565">
            <v>4374</v>
          </cell>
          <cell r="B14565">
            <v>45055</v>
          </cell>
          <cell r="F14565">
            <v>679</v>
          </cell>
        </row>
        <row r="14566">
          <cell r="A14566">
            <v>4375</v>
          </cell>
          <cell r="B14566">
            <v>45055</v>
          </cell>
          <cell r="F14566">
            <v>679</v>
          </cell>
        </row>
        <row r="14567">
          <cell r="A14567">
            <v>4376</v>
          </cell>
          <cell r="B14567">
            <v>45055</v>
          </cell>
          <cell r="F14567">
            <v>679</v>
          </cell>
        </row>
        <row r="14568">
          <cell r="A14568">
            <v>4377</v>
          </cell>
          <cell r="B14568">
            <v>45055</v>
          </cell>
          <cell r="F14568">
            <v>679</v>
          </cell>
        </row>
        <row r="14569">
          <cell r="A14569">
            <v>4378</v>
          </cell>
          <cell r="B14569">
            <v>45055</v>
          </cell>
          <cell r="F14569">
            <v>679</v>
          </cell>
        </row>
        <row r="14570">
          <cell r="A14570">
            <v>4379</v>
          </cell>
          <cell r="B14570">
            <v>45055</v>
          </cell>
          <cell r="F14570">
            <v>679</v>
          </cell>
        </row>
        <row r="14571">
          <cell r="A14571">
            <v>4380</v>
          </cell>
          <cell r="B14571">
            <v>45055</v>
          </cell>
          <cell r="F14571">
            <v>679</v>
          </cell>
        </row>
        <row r="14572">
          <cell r="A14572">
            <v>4381</v>
          </cell>
          <cell r="B14572">
            <v>45055</v>
          </cell>
          <cell r="F14572">
            <v>679</v>
          </cell>
        </row>
        <row r="14573">
          <cell r="A14573">
            <v>4382</v>
          </cell>
          <cell r="B14573">
            <v>45055</v>
          </cell>
          <cell r="F14573">
            <v>679</v>
          </cell>
        </row>
        <row r="14574">
          <cell r="A14574">
            <v>4383</v>
          </cell>
          <cell r="B14574">
            <v>45055</v>
          </cell>
          <cell r="F14574">
            <v>679</v>
          </cell>
        </row>
        <row r="14575">
          <cell r="A14575">
            <v>4384</v>
          </cell>
          <cell r="B14575">
            <v>45055</v>
          </cell>
          <cell r="F14575">
            <v>679</v>
          </cell>
        </row>
        <row r="14576">
          <cell r="A14576">
            <v>4385</v>
          </cell>
          <cell r="B14576">
            <v>45055</v>
          </cell>
          <cell r="F14576">
            <v>679</v>
          </cell>
        </row>
        <row r="14577">
          <cell r="A14577">
            <v>4386</v>
          </cell>
          <cell r="B14577">
            <v>45055</v>
          </cell>
          <cell r="F14577">
            <v>679</v>
          </cell>
        </row>
        <row r="14578">
          <cell r="A14578">
            <v>4387</v>
          </cell>
          <cell r="B14578">
            <v>45055</v>
          </cell>
          <cell r="F14578">
            <v>679</v>
          </cell>
        </row>
        <row r="14579">
          <cell r="A14579">
            <v>4388</v>
          </cell>
          <cell r="B14579">
            <v>45055</v>
          </cell>
          <cell r="F14579">
            <v>679</v>
          </cell>
        </row>
        <row r="14580">
          <cell r="A14580">
            <v>4389</v>
          </cell>
          <cell r="B14580">
            <v>45055</v>
          </cell>
          <cell r="F14580">
            <v>679</v>
          </cell>
        </row>
        <row r="14581">
          <cell r="A14581">
            <v>4390</v>
          </cell>
          <cell r="B14581">
            <v>45055</v>
          </cell>
          <cell r="F14581">
            <v>679</v>
          </cell>
        </row>
        <row r="14582">
          <cell r="A14582">
            <v>4391</v>
          </cell>
          <cell r="B14582">
            <v>45055</v>
          </cell>
          <cell r="F14582">
            <v>679</v>
          </cell>
        </row>
        <row r="14583">
          <cell r="A14583">
            <v>4392</v>
          </cell>
          <cell r="B14583">
            <v>45055</v>
          </cell>
          <cell r="F14583">
            <v>679</v>
          </cell>
        </row>
        <row r="14584">
          <cell r="A14584">
            <v>4393</v>
          </cell>
          <cell r="B14584">
            <v>45055</v>
          </cell>
          <cell r="F14584">
            <v>679</v>
          </cell>
        </row>
        <row r="14585">
          <cell r="A14585">
            <v>4394</v>
          </cell>
          <cell r="B14585">
            <v>45055</v>
          </cell>
          <cell r="F14585">
            <v>679</v>
          </cell>
        </row>
        <row r="14586">
          <cell r="A14586">
            <v>4395</v>
          </cell>
          <cell r="B14586">
            <v>45055</v>
          </cell>
          <cell r="F14586">
            <v>679</v>
          </cell>
        </row>
        <row r="14587">
          <cell r="A14587">
            <v>4396</v>
          </cell>
          <cell r="B14587">
            <v>45055</v>
          </cell>
          <cell r="F14587">
            <v>679</v>
          </cell>
        </row>
        <row r="14588">
          <cell r="A14588">
            <v>4397</v>
          </cell>
          <cell r="B14588">
            <v>45055</v>
          </cell>
          <cell r="F14588">
            <v>679</v>
          </cell>
        </row>
        <row r="14589">
          <cell r="A14589">
            <v>4398</v>
          </cell>
          <cell r="B14589">
            <v>45055</v>
          </cell>
          <cell r="F14589">
            <v>679</v>
          </cell>
        </row>
        <row r="14590">
          <cell r="A14590">
            <v>4399</v>
          </cell>
          <cell r="B14590">
            <v>45055</v>
          </cell>
          <cell r="F14590">
            <v>679</v>
          </cell>
        </row>
        <row r="14591">
          <cell r="A14591">
            <v>4400</v>
          </cell>
          <cell r="B14591">
            <v>45055</v>
          </cell>
          <cell r="F14591">
            <v>679</v>
          </cell>
        </row>
        <row r="14592">
          <cell r="A14592">
            <v>4401</v>
          </cell>
          <cell r="B14592">
            <v>45055</v>
          </cell>
          <cell r="F14592">
            <v>679</v>
          </cell>
        </row>
        <row r="14593">
          <cell r="A14593">
            <v>4402</v>
          </cell>
          <cell r="B14593">
            <v>45055</v>
          </cell>
          <cell r="F14593">
            <v>679</v>
          </cell>
        </row>
        <row r="14594">
          <cell r="A14594">
            <v>4403</v>
          </cell>
          <cell r="B14594">
            <v>45055</v>
          </cell>
          <cell r="F14594">
            <v>679</v>
          </cell>
        </row>
        <row r="14595">
          <cell r="A14595">
            <v>4404</v>
          </cell>
          <cell r="B14595">
            <v>45055</v>
          </cell>
          <cell r="F14595">
            <v>679</v>
          </cell>
        </row>
        <row r="14596">
          <cell r="A14596">
            <v>4405</v>
          </cell>
          <cell r="B14596">
            <v>45055</v>
          </cell>
          <cell r="F14596">
            <v>679</v>
          </cell>
        </row>
        <row r="14597">
          <cell r="A14597">
            <v>4406</v>
          </cell>
          <cell r="B14597">
            <v>45055</v>
          </cell>
          <cell r="F14597">
            <v>679</v>
          </cell>
        </row>
        <row r="14598">
          <cell r="A14598">
            <v>4407</v>
          </cell>
          <cell r="B14598">
            <v>45055</v>
          </cell>
          <cell r="F14598">
            <v>679</v>
          </cell>
        </row>
        <row r="14599">
          <cell r="A14599">
            <v>4408</v>
          </cell>
          <cell r="B14599">
            <v>45055</v>
          </cell>
          <cell r="F14599">
            <v>679</v>
          </cell>
        </row>
        <row r="14600">
          <cell r="A14600">
            <v>4409</v>
          </cell>
          <cell r="B14600">
            <v>45055</v>
          </cell>
          <cell r="F14600">
            <v>679</v>
          </cell>
        </row>
        <row r="14601">
          <cell r="A14601">
            <v>4410</v>
          </cell>
          <cell r="B14601">
            <v>45055</v>
          </cell>
          <cell r="F14601">
            <v>679</v>
          </cell>
        </row>
        <row r="14602">
          <cell r="A14602">
            <v>4411</v>
          </cell>
          <cell r="B14602">
            <v>45055</v>
          </cell>
          <cell r="F14602">
            <v>679</v>
          </cell>
        </row>
        <row r="14603">
          <cell r="A14603">
            <v>4476</v>
          </cell>
          <cell r="B14603">
            <v>45056</v>
          </cell>
          <cell r="F14603">
            <v>676</v>
          </cell>
        </row>
        <row r="14604">
          <cell r="A14604">
            <v>4477</v>
          </cell>
          <cell r="B14604">
            <v>45056</v>
          </cell>
          <cell r="F14604">
            <v>676</v>
          </cell>
        </row>
        <row r="14605">
          <cell r="A14605">
            <v>4478</v>
          </cell>
          <cell r="B14605">
            <v>45056</v>
          </cell>
          <cell r="F14605">
            <v>676</v>
          </cell>
        </row>
        <row r="14606">
          <cell r="A14606">
            <v>4479</v>
          </cell>
          <cell r="B14606">
            <v>45056</v>
          </cell>
          <cell r="F14606">
            <v>676</v>
          </cell>
        </row>
        <row r="14607">
          <cell r="A14607">
            <v>4480</v>
          </cell>
          <cell r="B14607">
            <v>45056</v>
          </cell>
          <cell r="F14607">
            <v>676</v>
          </cell>
        </row>
        <row r="14608">
          <cell r="A14608">
            <v>4481</v>
          </cell>
          <cell r="B14608">
            <v>45056</v>
          </cell>
          <cell r="F14608">
            <v>676</v>
          </cell>
        </row>
        <row r="14609">
          <cell r="A14609">
            <v>4482</v>
          </cell>
          <cell r="B14609">
            <v>45056</v>
          </cell>
          <cell r="F14609">
            <v>676</v>
          </cell>
        </row>
        <row r="14610">
          <cell r="A14610">
            <v>4483</v>
          </cell>
          <cell r="B14610">
            <v>45056</v>
          </cell>
          <cell r="F14610">
            <v>676</v>
          </cell>
        </row>
        <row r="14611">
          <cell r="A14611">
            <v>4484</v>
          </cell>
          <cell r="B14611">
            <v>45056</v>
          </cell>
          <cell r="F14611">
            <v>676</v>
          </cell>
        </row>
        <row r="14612">
          <cell r="A14612">
            <v>4485</v>
          </cell>
          <cell r="B14612">
            <v>45056</v>
          </cell>
          <cell r="F14612">
            <v>676</v>
          </cell>
        </row>
        <row r="14613">
          <cell r="A14613">
            <v>4486</v>
          </cell>
          <cell r="B14613">
            <v>45056</v>
          </cell>
          <cell r="F14613">
            <v>676</v>
          </cell>
        </row>
        <row r="14614">
          <cell r="A14614">
            <v>4487</v>
          </cell>
          <cell r="B14614">
            <v>45056</v>
          </cell>
          <cell r="F14614">
            <v>676</v>
          </cell>
        </row>
        <row r="14615">
          <cell r="A14615">
            <v>4488</v>
          </cell>
          <cell r="B14615">
            <v>45056</v>
          </cell>
          <cell r="F14615">
            <v>676</v>
          </cell>
        </row>
        <row r="14616">
          <cell r="A14616">
            <v>4489</v>
          </cell>
          <cell r="B14616">
            <v>45056</v>
          </cell>
          <cell r="F14616">
            <v>676</v>
          </cell>
        </row>
        <row r="14617">
          <cell r="A14617">
            <v>4490</v>
          </cell>
          <cell r="B14617">
            <v>45056</v>
          </cell>
          <cell r="F14617">
            <v>676</v>
          </cell>
        </row>
        <row r="14618">
          <cell r="A14618">
            <v>4491</v>
          </cell>
          <cell r="B14618">
            <v>45056</v>
          </cell>
          <cell r="F14618">
            <v>676</v>
          </cell>
        </row>
        <row r="14619">
          <cell r="A14619">
            <v>4492</v>
          </cell>
          <cell r="B14619">
            <v>45056</v>
          </cell>
          <cell r="F14619">
            <v>676</v>
          </cell>
        </row>
        <row r="14620">
          <cell r="A14620">
            <v>4493</v>
          </cell>
          <cell r="B14620">
            <v>45056</v>
          </cell>
          <cell r="F14620">
            <v>676</v>
          </cell>
        </row>
        <row r="14621">
          <cell r="A14621">
            <v>4494</v>
          </cell>
          <cell r="B14621">
            <v>45056</v>
          </cell>
          <cell r="F14621">
            <v>676</v>
          </cell>
        </row>
        <row r="14622">
          <cell r="A14622">
            <v>4495</v>
          </cell>
          <cell r="B14622">
            <v>45056</v>
          </cell>
          <cell r="F14622">
            <v>676</v>
          </cell>
        </row>
        <row r="14623">
          <cell r="A14623">
            <v>4496</v>
          </cell>
          <cell r="B14623">
            <v>45056</v>
          </cell>
          <cell r="F14623">
            <v>676</v>
          </cell>
        </row>
        <row r="14624">
          <cell r="A14624">
            <v>4497</v>
          </cell>
          <cell r="B14624">
            <v>45056</v>
          </cell>
          <cell r="F14624">
            <v>676</v>
          </cell>
        </row>
        <row r="14625">
          <cell r="A14625">
            <v>4498</v>
          </cell>
          <cell r="B14625">
            <v>45056</v>
          </cell>
          <cell r="F14625">
            <v>676</v>
          </cell>
        </row>
        <row r="14626">
          <cell r="A14626">
            <v>4499</v>
          </cell>
          <cell r="B14626">
            <v>45056</v>
          </cell>
          <cell r="F14626">
            <v>676</v>
          </cell>
        </row>
        <row r="14627">
          <cell r="A14627">
            <v>4500</v>
          </cell>
          <cell r="B14627">
            <v>45056</v>
          </cell>
          <cell r="F14627">
            <v>676</v>
          </cell>
        </row>
        <row r="14628">
          <cell r="A14628">
            <v>4501</v>
          </cell>
          <cell r="B14628">
            <v>45056</v>
          </cell>
          <cell r="F14628">
            <v>676</v>
          </cell>
        </row>
        <row r="14629">
          <cell r="A14629">
            <v>4502</v>
          </cell>
          <cell r="B14629">
            <v>45056</v>
          </cell>
          <cell r="F14629">
            <v>676</v>
          </cell>
        </row>
        <row r="14630">
          <cell r="A14630">
            <v>4503</v>
          </cell>
          <cell r="B14630">
            <v>45056</v>
          </cell>
          <cell r="F14630">
            <v>676</v>
          </cell>
        </row>
        <row r="14631">
          <cell r="A14631">
            <v>4504</v>
          </cell>
          <cell r="B14631">
            <v>45056</v>
          </cell>
          <cell r="F14631">
            <v>676</v>
          </cell>
        </row>
        <row r="14632">
          <cell r="A14632">
            <v>4505</v>
          </cell>
          <cell r="B14632">
            <v>45056</v>
          </cell>
          <cell r="F14632">
            <v>676</v>
          </cell>
        </row>
        <row r="14633">
          <cell r="A14633">
            <v>4506</v>
          </cell>
          <cell r="B14633">
            <v>45056</v>
          </cell>
          <cell r="F14633">
            <v>676</v>
          </cell>
        </row>
        <row r="14634">
          <cell r="A14634">
            <v>4507</v>
          </cell>
          <cell r="B14634">
            <v>45056</v>
          </cell>
          <cell r="F14634">
            <v>676</v>
          </cell>
        </row>
        <row r="14635">
          <cell r="A14635">
            <v>4508</v>
          </cell>
          <cell r="B14635">
            <v>45056</v>
          </cell>
          <cell r="F14635">
            <v>676</v>
          </cell>
        </row>
        <row r="14636">
          <cell r="A14636">
            <v>4509</v>
          </cell>
          <cell r="B14636">
            <v>45056</v>
          </cell>
          <cell r="F14636">
            <v>676</v>
          </cell>
        </row>
        <row r="14637">
          <cell r="A14637">
            <v>4510</v>
          </cell>
          <cell r="B14637">
            <v>45056</v>
          </cell>
          <cell r="F14637">
            <v>676</v>
          </cell>
        </row>
        <row r="14638">
          <cell r="A14638">
            <v>4511</v>
          </cell>
          <cell r="B14638">
            <v>45056</v>
          </cell>
          <cell r="F14638">
            <v>676</v>
          </cell>
        </row>
        <row r="14639">
          <cell r="A14639">
            <v>4512</v>
          </cell>
          <cell r="B14639">
            <v>45056</v>
          </cell>
          <cell r="F14639">
            <v>676</v>
          </cell>
        </row>
        <row r="14640">
          <cell r="A14640">
            <v>4513</v>
          </cell>
          <cell r="B14640">
            <v>45056</v>
          </cell>
          <cell r="F14640">
            <v>676</v>
          </cell>
        </row>
        <row r="14641">
          <cell r="A14641">
            <v>4514</v>
          </cell>
          <cell r="B14641">
            <v>45056</v>
          </cell>
          <cell r="F14641">
            <v>676</v>
          </cell>
        </row>
        <row r="14642">
          <cell r="A14642">
            <v>4515</v>
          </cell>
          <cell r="B14642">
            <v>45056</v>
          </cell>
          <cell r="F14642">
            <v>676</v>
          </cell>
        </row>
        <row r="14643">
          <cell r="A14643">
            <v>4516</v>
          </cell>
          <cell r="B14643">
            <v>45056</v>
          </cell>
          <cell r="F14643">
            <v>676</v>
          </cell>
        </row>
        <row r="14644">
          <cell r="A14644">
            <v>4517</v>
          </cell>
          <cell r="B14644">
            <v>45056</v>
          </cell>
          <cell r="F14644">
            <v>676</v>
          </cell>
        </row>
        <row r="14645">
          <cell r="A14645">
            <v>4518</v>
          </cell>
          <cell r="B14645">
            <v>45056</v>
          </cell>
          <cell r="F14645">
            <v>676</v>
          </cell>
        </row>
        <row r="14646">
          <cell r="A14646">
            <v>4519</v>
          </cell>
          <cell r="B14646">
            <v>45056</v>
          </cell>
          <cell r="F14646">
            <v>676</v>
          </cell>
        </row>
        <row r="14647">
          <cell r="A14647">
            <v>4520</v>
          </cell>
          <cell r="B14647">
            <v>45056</v>
          </cell>
          <cell r="F14647">
            <v>676</v>
          </cell>
        </row>
        <row r="14648">
          <cell r="A14648">
            <v>4521</v>
          </cell>
          <cell r="B14648">
            <v>45056</v>
          </cell>
          <cell r="F14648">
            <v>676</v>
          </cell>
        </row>
        <row r="14649">
          <cell r="A14649">
            <v>4522</v>
          </cell>
          <cell r="B14649">
            <v>45056</v>
          </cell>
          <cell r="F14649">
            <v>676</v>
          </cell>
        </row>
        <row r="14650">
          <cell r="A14650">
            <v>4523</v>
          </cell>
          <cell r="B14650">
            <v>45056</v>
          </cell>
          <cell r="F14650">
            <v>676</v>
          </cell>
        </row>
        <row r="14651">
          <cell r="A14651">
            <v>4524</v>
          </cell>
          <cell r="B14651">
            <v>45056</v>
          </cell>
          <cell r="F14651">
            <v>676</v>
          </cell>
        </row>
        <row r="14652">
          <cell r="A14652">
            <v>4525</v>
          </cell>
          <cell r="B14652">
            <v>45056</v>
          </cell>
          <cell r="F14652">
            <v>676</v>
          </cell>
        </row>
        <row r="14653">
          <cell r="A14653">
            <v>4526</v>
          </cell>
          <cell r="B14653">
            <v>45056</v>
          </cell>
          <cell r="F14653">
            <v>676</v>
          </cell>
        </row>
        <row r="14654">
          <cell r="A14654">
            <v>4527</v>
          </cell>
          <cell r="B14654">
            <v>45056</v>
          </cell>
          <cell r="F14654">
            <v>676</v>
          </cell>
        </row>
        <row r="14655">
          <cell r="A14655">
            <v>4528</v>
          </cell>
          <cell r="B14655">
            <v>45056</v>
          </cell>
          <cell r="F14655">
            <v>676</v>
          </cell>
        </row>
        <row r="14656">
          <cell r="A14656">
            <v>4529</v>
          </cell>
          <cell r="B14656">
            <v>45056</v>
          </cell>
          <cell r="F14656">
            <v>676</v>
          </cell>
        </row>
        <row r="14657">
          <cell r="A14657">
            <v>4530</v>
          </cell>
          <cell r="B14657">
            <v>45056</v>
          </cell>
          <cell r="F14657">
            <v>676</v>
          </cell>
        </row>
        <row r="14658">
          <cell r="A14658">
            <v>4531</v>
          </cell>
          <cell r="B14658">
            <v>45056</v>
          </cell>
          <cell r="F14658">
            <v>676</v>
          </cell>
        </row>
        <row r="14659">
          <cell r="A14659">
            <v>4532</v>
          </cell>
          <cell r="B14659">
            <v>45056</v>
          </cell>
          <cell r="F14659">
            <v>676</v>
          </cell>
        </row>
        <row r="14660">
          <cell r="A14660">
            <v>4533</v>
          </cell>
          <cell r="B14660">
            <v>45056</v>
          </cell>
          <cell r="F14660">
            <v>676</v>
          </cell>
        </row>
        <row r="14661">
          <cell r="A14661">
            <v>4534</v>
          </cell>
          <cell r="B14661">
            <v>45056</v>
          </cell>
          <cell r="F14661">
            <v>676</v>
          </cell>
        </row>
        <row r="14662">
          <cell r="A14662">
            <v>4535</v>
          </cell>
          <cell r="B14662">
            <v>45056</v>
          </cell>
          <cell r="F14662">
            <v>676</v>
          </cell>
        </row>
        <row r="14663">
          <cell r="A14663">
            <v>4536</v>
          </cell>
          <cell r="B14663">
            <v>45056</v>
          </cell>
          <cell r="F14663">
            <v>676</v>
          </cell>
        </row>
        <row r="14664">
          <cell r="A14664">
            <v>4537</v>
          </cell>
          <cell r="B14664">
            <v>45056</v>
          </cell>
          <cell r="F14664">
            <v>676</v>
          </cell>
        </row>
        <row r="14665">
          <cell r="A14665">
            <v>4538</v>
          </cell>
          <cell r="B14665">
            <v>45056</v>
          </cell>
          <cell r="F14665">
            <v>676</v>
          </cell>
        </row>
        <row r="14666">
          <cell r="A14666">
            <v>4539</v>
          </cell>
          <cell r="B14666">
            <v>45056</v>
          </cell>
          <cell r="F14666">
            <v>676</v>
          </cell>
        </row>
        <row r="14667">
          <cell r="A14667">
            <v>4540</v>
          </cell>
          <cell r="B14667">
            <v>45056</v>
          </cell>
          <cell r="F14667">
            <v>676</v>
          </cell>
        </row>
        <row r="14668">
          <cell r="A14668">
            <v>4541</v>
          </cell>
          <cell r="B14668">
            <v>45056</v>
          </cell>
          <cell r="F14668">
            <v>676</v>
          </cell>
        </row>
        <row r="14669">
          <cell r="A14669">
            <v>4542</v>
          </cell>
          <cell r="B14669">
            <v>45056</v>
          </cell>
          <cell r="F14669">
            <v>676</v>
          </cell>
        </row>
        <row r="14670">
          <cell r="A14670">
            <v>4543</v>
          </cell>
          <cell r="B14670">
            <v>45056</v>
          </cell>
          <cell r="F14670">
            <v>676</v>
          </cell>
        </row>
        <row r="14671">
          <cell r="A14671">
            <v>4544</v>
          </cell>
          <cell r="B14671">
            <v>45056</v>
          </cell>
          <cell r="F14671">
            <v>676</v>
          </cell>
        </row>
        <row r="14672">
          <cell r="A14672">
            <v>4545</v>
          </cell>
          <cell r="B14672">
            <v>45056</v>
          </cell>
          <cell r="F14672">
            <v>676</v>
          </cell>
        </row>
        <row r="14673">
          <cell r="A14673">
            <v>4546</v>
          </cell>
          <cell r="B14673">
            <v>45056</v>
          </cell>
          <cell r="F14673">
            <v>676</v>
          </cell>
        </row>
        <row r="14674">
          <cell r="A14674">
            <v>4547</v>
          </cell>
          <cell r="B14674">
            <v>45056</v>
          </cell>
          <cell r="F14674">
            <v>676</v>
          </cell>
        </row>
        <row r="14675">
          <cell r="A14675">
            <v>4548</v>
          </cell>
          <cell r="B14675">
            <v>45056</v>
          </cell>
          <cell r="F14675">
            <v>676</v>
          </cell>
        </row>
        <row r="14676">
          <cell r="A14676">
            <v>4549</v>
          </cell>
          <cell r="B14676">
            <v>45056</v>
          </cell>
          <cell r="F14676">
            <v>676</v>
          </cell>
        </row>
        <row r="14677">
          <cell r="A14677">
            <v>4550</v>
          </cell>
          <cell r="B14677">
            <v>45056</v>
          </cell>
          <cell r="F14677">
            <v>676</v>
          </cell>
        </row>
        <row r="14678">
          <cell r="A14678">
            <v>4551</v>
          </cell>
          <cell r="B14678">
            <v>45056</v>
          </cell>
          <cell r="F14678">
            <v>676</v>
          </cell>
        </row>
        <row r="14679">
          <cell r="A14679">
            <v>4552</v>
          </cell>
          <cell r="B14679">
            <v>45056</v>
          </cell>
          <cell r="F14679">
            <v>676</v>
          </cell>
        </row>
        <row r="14680">
          <cell r="A14680">
            <v>4553</v>
          </cell>
          <cell r="B14680">
            <v>45056</v>
          </cell>
          <cell r="F14680">
            <v>676</v>
          </cell>
        </row>
        <row r="14681">
          <cell r="A14681">
            <v>4554</v>
          </cell>
          <cell r="B14681">
            <v>45056</v>
          </cell>
          <cell r="F14681">
            <v>676</v>
          </cell>
        </row>
        <row r="14682">
          <cell r="A14682">
            <v>4555</v>
          </cell>
          <cell r="B14682">
            <v>45056</v>
          </cell>
          <cell r="F14682">
            <v>676</v>
          </cell>
        </row>
        <row r="14683">
          <cell r="A14683">
            <v>4556</v>
          </cell>
          <cell r="B14683">
            <v>45056</v>
          </cell>
          <cell r="F14683">
            <v>676</v>
          </cell>
        </row>
        <row r="14684">
          <cell r="A14684">
            <v>4557</v>
          </cell>
          <cell r="B14684">
            <v>45056</v>
          </cell>
          <cell r="F14684">
            <v>676</v>
          </cell>
        </row>
        <row r="14685">
          <cell r="A14685">
            <v>4558</v>
          </cell>
          <cell r="B14685">
            <v>45056</v>
          </cell>
          <cell r="F14685">
            <v>676</v>
          </cell>
        </row>
        <row r="14686">
          <cell r="A14686">
            <v>4559</v>
          </cell>
          <cell r="B14686">
            <v>45056</v>
          </cell>
          <cell r="F14686">
            <v>676</v>
          </cell>
        </row>
        <row r="14687">
          <cell r="A14687">
            <v>4560</v>
          </cell>
          <cell r="B14687">
            <v>45056</v>
          </cell>
          <cell r="F14687">
            <v>676</v>
          </cell>
        </row>
        <row r="14688">
          <cell r="A14688">
            <v>4561</v>
          </cell>
          <cell r="B14688">
            <v>45056</v>
          </cell>
          <cell r="F14688">
            <v>676</v>
          </cell>
        </row>
        <row r="14689">
          <cell r="A14689">
            <v>4562</v>
          </cell>
          <cell r="B14689">
            <v>45056</v>
          </cell>
          <cell r="F14689">
            <v>676</v>
          </cell>
        </row>
        <row r="14690">
          <cell r="A14690">
            <v>4563</v>
          </cell>
          <cell r="B14690">
            <v>45056</v>
          </cell>
          <cell r="F14690">
            <v>676</v>
          </cell>
        </row>
        <row r="14691">
          <cell r="A14691">
            <v>4564</v>
          </cell>
          <cell r="B14691">
            <v>45056</v>
          </cell>
          <cell r="F14691">
            <v>676</v>
          </cell>
        </row>
        <row r="14692">
          <cell r="A14692">
            <v>4565</v>
          </cell>
          <cell r="B14692">
            <v>45056</v>
          </cell>
          <cell r="F14692">
            <v>676</v>
          </cell>
        </row>
        <row r="14693">
          <cell r="A14693">
            <v>4566</v>
          </cell>
          <cell r="B14693">
            <v>45056</v>
          </cell>
          <cell r="F14693">
            <v>676</v>
          </cell>
        </row>
        <row r="14694">
          <cell r="A14694">
            <v>4567</v>
          </cell>
          <cell r="B14694">
            <v>45056</v>
          </cell>
          <cell r="F14694">
            <v>676</v>
          </cell>
        </row>
        <row r="14695">
          <cell r="A14695">
            <v>4568</v>
          </cell>
          <cell r="B14695">
            <v>45056</v>
          </cell>
          <cell r="F14695">
            <v>676</v>
          </cell>
        </row>
        <row r="14696">
          <cell r="A14696">
            <v>4569</v>
          </cell>
          <cell r="B14696">
            <v>45056</v>
          </cell>
          <cell r="F14696">
            <v>676</v>
          </cell>
        </row>
        <row r="14697">
          <cell r="A14697">
            <v>4570</v>
          </cell>
          <cell r="B14697">
            <v>45056</v>
          </cell>
          <cell r="F14697">
            <v>676</v>
          </cell>
        </row>
        <row r="14698">
          <cell r="A14698">
            <v>4571</v>
          </cell>
          <cell r="B14698">
            <v>45056</v>
          </cell>
          <cell r="F14698">
            <v>676</v>
          </cell>
        </row>
        <row r="14699">
          <cell r="A14699">
            <v>4572</v>
          </cell>
          <cell r="B14699">
            <v>45056</v>
          </cell>
          <cell r="F14699">
            <v>676</v>
          </cell>
        </row>
        <row r="14700">
          <cell r="A14700">
            <v>4573</v>
          </cell>
          <cell r="B14700">
            <v>45056</v>
          </cell>
          <cell r="F14700">
            <v>676</v>
          </cell>
        </row>
        <row r="14701">
          <cell r="A14701">
            <v>4574</v>
          </cell>
          <cell r="B14701">
            <v>45056</v>
          </cell>
          <cell r="F14701">
            <v>676</v>
          </cell>
        </row>
        <row r="14702">
          <cell r="A14702">
            <v>4575</v>
          </cell>
          <cell r="B14702">
            <v>45056</v>
          </cell>
          <cell r="F14702">
            <v>676</v>
          </cell>
        </row>
        <row r="14703">
          <cell r="A14703">
            <v>4576</v>
          </cell>
          <cell r="B14703">
            <v>45056</v>
          </cell>
          <cell r="F14703">
            <v>676</v>
          </cell>
        </row>
        <row r="14704">
          <cell r="A14704">
            <v>4577</v>
          </cell>
          <cell r="B14704">
            <v>45056</v>
          </cell>
          <cell r="F14704">
            <v>676</v>
          </cell>
        </row>
        <row r="14705">
          <cell r="A14705">
            <v>4578</v>
          </cell>
          <cell r="B14705">
            <v>45056</v>
          </cell>
          <cell r="F14705">
            <v>676</v>
          </cell>
        </row>
        <row r="14706">
          <cell r="A14706">
            <v>4579</v>
          </cell>
          <cell r="B14706">
            <v>45056</v>
          </cell>
          <cell r="F14706">
            <v>676</v>
          </cell>
        </row>
        <row r="14707">
          <cell r="A14707">
            <v>4580</v>
          </cell>
          <cell r="B14707">
            <v>45056</v>
          </cell>
          <cell r="F14707">
            <v>676</v>
          </cell>
        </row>
        <row r="14708">
          <cell r="A14708">
            <v>4581</v>
          </cell>
          <cell r="B14708">
            <v>45056</v>
          </cell>
          <cell r="F14708">
            <v>676</v>
          </cell>
        </row>
        <row r="14709">
          <cell r="A14709">
            <v>4582</v>
          </cell>
          <cell r="B14709">
            <v>45056</v>
          </cell>
          <cell r="F14709">
            <v>676</v>
          </cell>
        </row>
        <row r="14710">
          <cell r="A14710">
            <v>4583</v>
          </cell>
          <cell r="B14710">
            <v>45056</v>
          </cell>
          <cell r="F14710">
            <v>676</v>
          </cell>
        </row>
        <row r="14711">
          <cell r="A14711">
            <v>4584</v>
          </cell>
          <cell r="B14711">
            <v>45056</v>
          </cell>
          <cell r="F14711">
            <v>676</v>
          </cell>
        </row>
        <row r="14712">
          <cell r="A14712">
            <v>4585</v>
          </cell>
          <cell r="B14712">
            <v>45056</v>
          </cell>
          <cell r="F14712">
            <v>676</v>
          </cell>
        </row>
        <row r="14713">
          <cell r="A14713">
            <v>4586</v>
          </cell>
          <cell r="B14713">
            <v>45056</v>
          </cell>
          <cell r="F14713">
            <v>676</v>
          </cell>
        </row>
        <row r="14714">
          <cell r="A14714">
            <v>4587</v>
          </cell>
          <cell r="B14714">
            <v>45056</v>
          </cell>
          <cell r="F14714">
            <v>676</v>
          </cell>
        </row>
        <row r="14715">
          <cell r="A14715">
            <v>4588</v>
          </cell>
          <cell r="B14715">
            <v>45056</v>
          </cell>
          <cell r="F14715">
            <v>676</v>
          </cell>
        </row>
        <row r="14716">
          <cell r="A14716">
            <v>4589</v>
          </cell>
          <cell r="B14716">
            <v>45056</v>
          </cell>
          <cell r="F14716">
            <v>676</v>
          </cell>
        </row>
        <row r="14717">
          <cell r="A14717">
            <v>4590</v>
          </cell>
          <cell r="B14717">
            <v>45056</v>
          </cell>
          <cell r="F14717">
            <v>676</v>
          </cell>
        </row>
        <row r="14718">
          <cell r="A14718">
            <v>4591</v>
          </cell>
          <cell r="B14718">
            <v>45056</v>
          </cell>
          <cell r="F14718">
            <v>676</v>
          </cell>
        </row>
        <row r="14719">
          <cell r="A14719">
            <v>4592</v>
          </cell>
          <cell r="B14719">
            <v>45056</v>
          </cell>
          <cell r="F14719">
            <v>676</v>
          </cell>
        </row>
        <row r="14720">
          <cell r="A14720">
            <v>4593</v>
          </cell>
          <cell r="B14720">
            <v>45056</v>
          </cell>
          <cell r="F14720">
            <v>676</v>
          </cell>
        </row>
        <row r="14721">
          <cell r="A14721">
            <v>4594</v>
          </cell>
          <cell r="B14721">
            <v>45056</v>
          </cell>
          <cell r="F14721">
            <v>676</v>
          </cell>
        </row>
        <row r="14722">
          <cell r="A14722">
            <v>4595</v>
          </cell>
          <cell r="B14722">
            <v>45056</v>
          </cell>
          <cell r="F14722">
            <v>676</v>
          </cell>
        </row>
        <row r="14723">
          <cell r="A14723">
            <v>4596</v>
          </cell>
          <cell r="B14723">
            <v>45056</v>
          </cell>
          <cell r="F14723">
            <v>676</v>
          </cell>
        </row>
        <row r="14724">
          <cell r="A14724">
            <v>4597</v>
          </cell>
          <cell r="B14724">
            <v>45056</v>
          </cell>
          <cell r="F14724">
            <v>676</v>
          </cell>
        </row>
        <row r="14725">
          <cell r="A14725">
            <v>4598</v>
          </cell>
          <cell r="B14725">
            <v>45056</v>
          </cell>
          <cell r="F14725">
            <v>676</v>
          </cell>
        </row>
        <row r="14726">
          <cell r="A14726">
            <v>4599</v>
          </cell>
          <cell r="B14726">
            <v>45056</v>
          </cell>
          <cell r="F14726">
            <v>676</v>
          </cell>
        </row>
        <row r="14727">
          <cell r="A14727">
            <v>4600</v>
          </cell>
          <cell r="B14727">
            <v>45056</v>
          </cell>
          <cell r="F14727">
            <v>676</v>
          </cell>
        </row>
        <row r="14728">
          <cell r="A14728">
            <v>4601</v>
          </cell>
          <cell r="B14728">
            <v>45056</v>
          </cell>
          <cell r="F14728">
            <v>676</v>
          </cell>
        </row>
        <row r="14729">
          <cell r="A14729">
            <v>4602</v>
          </cell>
          <cell r="B14729">
            <v>45056</v>
          </cell>
          <cell r="F14729">
            <v>676</v>
          </cell>
        </row>
        <row r="14730">
          <cell r="A14730">
            <v>4603</v>
          </cell>
          <cell r="B14730">
            <v>45056</v>
          </cell>
          <cell r="F14730">
            <v>676</v>
          </cell>
        </row>
        <row r="14731">
          <cell r="A14731">
            <v>4604</v>
          </cell>
          <cell r="B14731">
            <v>45056</v>
          </cell>
          <cell r="F14731">
            <v>676</v>
          </cell>
        </row>
        <row r="14732">
          <cell r="A14732">
            <v>4605</v>
          </cell>
          <cell r="B14732">
            <v>45056</v>
          </cell>
          <cell r="F14732">
            <v>676</v>
          </cell>
        </row>
        <row r="14733">
          <cell r="A14733">
            <v>4606</v>
          </cell>
          <cell r="B14733">
            <v>45056</v>
          </cell>
          <cell r="F14733">
            <v>676</v>
          </cell>
        </row>
        <row r="14734">
          <cell r="A14734">
            <v>4607</v>
          </cell>
          <cell r="B14734">
            <v>45056</v>
          </cell>
          <cell r="F14734">
            <v>676</v>
          </cell>
        </row>
        <row r="14735">
          <cell r="A14735">
            <v>4608</v>
          </cell>
          <cell r="B14735">
            <v>45056</v>
          </cell>
          <cell r="F14735">
            <v>676</v>
          </cell>
        </row>
        <row r="14736">
          <cell r="A14736">
            <v>4609</v>
          </cell>
          <cell r="B14736">
            <v>45056</v>
          </cell>
          <cell r="F14736">
            <v>676</v>
          </cell>
        </row>
        <row r="14737">
          <cell r="A14737">
            <v>4610</v>
          </cell>
          <cell r="B14737">
            <v>45056</v>
          </cell>
          <cell r="F14737">
            <v>676</v>
          </cell>
        </row>
        <row r="14738">
          <cell r="A14738">
            <v>4611</v>
          </cell>
          <cell r="B14738">
            <v>45056</v>
          </cell>
          <cell r="F14738">
            <v>676</v>
          </cell>
        </row>
        <row r="14739">
          <cell r="A14739">
            <v>4612</v>
          </cell>
          <cell r="B14739">
            <v>45056</v>
          </cell>
          <cell r="F14739">
            <v>676</v>
          </cell>
        </row>
        <row r="14740">
          <cell r="A14740">
            <v>4613</v>
          </cell>
          <cell r="B14740">
            <v>45056</v>
          </cell>
          <cell r="F14740">
            <v>676</v>
          </cell>
        </row>
        <row r="14741">
          <cell r="A14741">
            <v>4614</v>
          </cell>
          <cell r="B14741">
            <v>45056</v>
          </cell>
          <cell r="F14741">
            <v>676</v>
          </cell>
        </row>
        <row r="14742">
          <cell r="A14742">
            <v>4615</v>
          </cell>
          <cell r="B14742">
            <v>45056</v>
          </cell>
          <cell r="F14742">
            <v>676</v>
          </cell>
        </row>
        <row r="14743">
          <cell r="A14743">
            <v>4616</v>
          </cell>
          <cell r="B14743">
            <v>45056</v>
          </cell>
          <cell r="F14743">
            <v>676</v>
          </cell>
        </row>
        <row r="14744">
          <cell r="A14744">
            <v>4617</v>
          </cell>
          <cell r="B14744">
            <v>45056</v>
          </cell>
          <cell r="F14744">
            <v>676</v>
          </cell>
        </row>
        <row r="14745">
          <cell r="A14745">
            <v>4618</v>
          </cell>
          <cell r="B14745">
            <v>45056</v>
          </cell>
          <cell r="F14745">
            <v>676</v>
          </cell>
        </row>
        <row r="14746">
          <cell r="A14746">
            <v>4619</v>
          </cell>
          <cell r="B14746">
            <v>45056</v>
          </cell>
          <cell r="F14746">
            <v>676</v>
          </cell>
        </row>
        <row r="14747">
          <cell r="A14747">
            <v>4620</v>
          </cell>
          <cell r="B14747">
            <v>45056</v>
          </cell>
          <cell r="F14747">
            <v>676</v>
          </cell>
        </row>
        <row r="14748">
          <cell r="A14748">
            <v>4621</v>
          </cell>
          <cell r="B14748">
            <v>45056</v>
          </cell>
          <cell r="F14748">
            <v>676</v>
          </cell>
        </row>
        <row r="14749">
          <cell r="A14749">
            <v>4622</v>
          </cell>
          <cell r="B14749">
            <v>45056</v>
          </cell>
          <cell r="F14749">
            <v>676</v>
          </cell>
        </row>
        <row r="14750">
          <cell r="A14750">
            <v>4623</v>
          </cell>
          <cell r="B14750">
            <v>45056</v>
          </cell>
          <cell r="F14750">
            <v>676</v>
          </cell>
        </row>
        <row r="14751">
          <cell r="A14751">
            <v>4624</v>
          </cell>
          <cell r="B14751">
            <v>45056</v>
          </cell>
          <cell r="F14751">
            <v>676</v>
          </cell>
        </row>
        <row r="14752">
          <cell r="A14752">
            <v>4625</v>
          </cell>
          <cell r="B14752">
            <v>45056</v>
          </cell>
          <cell r="F14752">
            <v>676</v>
          </cell>
        </row>
        <row r="14753">
          <cell r="A14753">
            <v>4626</v>
          </cell>
          <cell r="B14753">
            <v>45056</v>
          </cell>
          <cell r="F14753">
            <v>676</v>
          </cell>
        </row>
        <row r="14754">
          <cell r="A14754">
            <v>4627</v>
          </cell>
          <cell r="B14754">
            <v>45056</v>
          </cell>
          <cell r="F14754">
            <v>676</v>
          </cell>
        </row>
        <row r="14755">
          <cell r="A14755">
            <v>4628</v>
          </cell>
          <cell r="B14755">
            <v>45056</v>
          </cell>
          <cell r="F14755">
            <v>676</v>
          </cell>
        </row>
        <row r="14756">
          <cell r="A14756">
            <v>4629</v>
          </cell>
          <cell r="B14756">
            <v>45056</v>
          </cell>
          <cell r="F14756">
            <v>676</v>
          </cell>
        </row>
        <row r="14757">
          <cell r="A14757">
            <v>4630</v>
          </cell>
          <cell r="B14757">
            <v>45056</v>
          </cell>
          <cell r="F14757">
            <v>676</v>
          </cell>
        </row>
        <row r="14758">
          <cell r="A14758">
            <v>4631</v>
          </cell>
          <cell r="B14758">
            <v>45056</v>
          </cell>
          <cell r="F14758">
            <v>676</v>
          </cell>
        </row>
        <row r="14759">
          <cell r="A14759">
            <v>4632</v>
          </cell>
          <cell r="B14759">
            <v>45056</v>
          </cell>
          <cell r="F14759">
            <v>676</v>
          </cell>
        </row>
        <row r="14760">
          <cell r="A14760">
            <v>4633</v>
          </cell>
          <cell r="B14760">
            <v>45056</v>
          </cell>
          <cell r="F14760">
            <v>676</v>
          </cell>
        </row>
        <row r="14761">
          <cell r="A14761">
            <v>4634</v>
          </cell>
          <cell r="B14761">
            <v>45056</v>
          </cell>
          <cell r="F14761">
            <v>676</v>
          </cell>
        </row>
        <row r="14762">
          <cell r="A14762">
            <v>4635</v>
          </cell>
          <cell r="B14762">
            <v>45056</v>
          </cell>
          <cell r="F14762">
            <v>676</v>
          </cell>
        </row>
        <row r="14763">
          <cell r="A14763">
            <v>4636</v>
          </cell>
          <cell r="B14763">
            <v>45056</v>
          </cell>
          <cell r="F14763">
            <v>676</v>
          </cell>
        </row>
        <row r="14764">
          <cell r="A14764">
            <v>4637</v>
          </cell>
          <cell r="B14764">
            <v>45056</v>
          </cell>
          <cell r="F14764">
            <v>676</v>
          </cell>
        </row>
        <row r="14765">
          <cell r="A14765">
            <v>4638</v>
          </cell>
          <cell r="B14765">
            <v>45056</v>
          </cell>
          <cell r="F14765">
            <v>676</v>
          </cell>
        </row>
        <row r="14766">
          <cell r="A14766">
            <v>4639</v>
          </cell>
          <cell r="B14766">
            <v>45056</v>
          </cell>
          <cell r="F14766">
            <v>676</v>
          </cell>
        </row>
        <row r="14767">
          <cell r="A14767">
            <v>4640</v>
          </cell>
          <cell r="B14767">
            <v>45056</v>
          </cell>
          <cell r="F14767">
            <v>676</v>
          </cell>
        </row>
        <row r="14768">
          <cell r="A14768">
            <v>4641</v>
          </cell>
          <cell r="B14768">
            <v>45056</v>
          </cell>
          <cell r="F14768">
            <v>676</v>
          </cell>
        </row>
        <row r="14769">
          <cell r="A14769">
            <v>4642</v>
          </cell>
          <cell r="B14769">
            <v>45056</v>
          </cell>
          <cell r="F14769">
            <v>676</v>
          </cell>
        </row>
        <row r="14770">
          <cell r="A14770">
            <v>4643</v>
          </cell>
          <cell r="B14770">
            <v>45056</v>
          </cell>
          <cell r="F14770">
            <v>676</v>
          </cell>
        </row>
        <row r="14771">
          <cell r="A14771">
            <v>4644</v>
          </cell>
          <cell r="B14771">
            <v>45056</v>
          </cell>
          <cell r="F14771">
            <v>676</v>
          </cell>
        </row>
        <row r="14772">
          <cell r="A14772">
            <v>4645</v>
          </cell>
          <cell r="B14772">
            <v>45056</v>
          </cell>
          <cell r="F14772">
            <v>676</v>
          </cell>
        </row>
        <row r="14773">
          <cell r="A14773">
            <v>4646</v>
          </cell>
          <cell r="B14773">
            <v>45056</v>
          </cell>
          <cell r="F14773">
            <v>676</v>
          </cell>
        </row>
        <row r="14774">
          <cell r="A14774">
            <v>4647</v>
          </cell>
          <cell r="B14774">
            <v>45056</v>
          </cell>
          <cell r="F14774">
            <v>676</v>
          </cell>
        </row>
        <row r="14775">
          <cell r="A14775">
            <v>4648</v>
          </cell>
          <cell r="B14775">
            <v>45056</v>
          </cell>
          <cell r="F14775">
            <v>676</v>
          </cell>
        </row>
        <row r="14776">
          <cell r="A14776">
            <v>4649</v>
          </cell>
          <cell r="B14776">
            <v>45056</v>
          </cell>
          <cell r="F14776">
            <v>676</v>
          </cell>
        </row>
        <row r="14777">
          <cell r="A14777">
            <v>4650</v>
          </cell>
          <cell r="B14777">
            <v>45056</v>
          </cell>
          <cell r="F14777">
            <v>676</v>
          </cell>
        </row>
        <row r="14778">
          <cell r="A14778">
            <v>4651</v>
          </cell>
          <cell r="B14778">
            <v>45056</v>
          </cell>
          <cell r="F14778">
            <v>676</v>
          </cell>
        </row>
        <row r="14779">
          <cell r="A14779">
            <v>4652</v>
          </cell>
          <cell r="B14779">
            <v>45056</v>
          </cell>
          <cell r="F14779">
            <v>676</v>
          </cell>
        </row>
        <row r="14780">
          <cell r="A14780">
            <v>4653</v>
          </cell>
          <cell r="B14780">
            <v>45056</v>
          </cell>
          <cell r="F14780">
            <v>676</v>
          </cell>
        </row>
        <row r="14781">
          <cell r="A14781">
            <v>4654</v>
          </cell>
          <cell r="B14781">
            <v>45056</v>
          </cell>
          <cell r="F14781">
            <v>676</v>
          </cell>
        </row>
        <row r="14782">
          <cell r="A14782">
            <v>4655</v>
          </cell>
          <cell r="B14782">
            <v>45056</v>
          </cell>
          <cell r="F14782">
            <v>676</v>
          </cell>
        </row>
        <row r="14783">
          <cell r="A14783">
            <v>4656</v>
          </cell>
          <cell r="B14783">
            <v>45056</v>
          </cell>
          <cell r="F14783">
            <v>676</v>
          </cell>
        </row>
        <row r="14784">
          <cell r="A14784">
            <v>4657</v>
          </cell>
          <cell r="B14784">
            <v>45056</v>
          </cell>
          <cell r="F14784">
            <v>676</v>
          </cell>
        </row>
        <row r="14785">
          <cell r="A14785">
            <v>4658</v>
          </cell>
          <cell r="B14785">
            <v>45056</v>
          </cell>
          <cell r="F14785">
            <v>676</v>
          </cell>
        </row>
        <row r="14786">
          <cell r="A14786">
            <v>4659</v>
          </cell>
          <cell r="B14786">
            <v>45056</v>
          </cell>
          <cell r="F14786">
            <v>676</v>
          </cell>
        </row>
        <row r="14787">
          <cell r="A14787">
            <v>4660</v>
          </cell>
          <cell r="B14787">
            <v>45056</v>
          </cell>
          <cell r="F14787">
            <v>676</v>
          </cell>
        </row>
        <row r="14788">
          <cell r="A14788">
            <v>4661</v>
          </cell>
          <cell r="B14788">
            <v>45056</v>
          </cell>
          <cell r="F14788">
            <v>676</v>
          </cell>
        </row>
        <row r="14789">
          <cell r="A14789">
            <v>4662</v>
          </cell>
          <cell r="B14789">
            <v>45056</v>
          </cell>
          <cell r="F14789">
            <v>676</v>
          </cell>
        </row>
        <row r="14790">
          <cell r="A14790">
            <v>4663</v>
          </cell>
          <cell r="B14790">
            <v>45056</v>
          </cell>
          <cell r="F14790">
            <v>676</v>
          </cell>
        </row>
        <row r="14791">
          <cell r="A14791">
            <v>4664</v>
          </cell>
          <cell r="B14791">
            <v>45056</v>
          </cell>
          <cell r="F14791">
            <v>676</v>
          </cell>
        </row>
        <row r="14792">
          <cell r="A14792">
            <v>4665</v>
          </cell>
          <cell r="B14792">
            <v>45056</v>
          </cell>
          <cell r="F14792">
            <v>676</v>
          </cell>
        </row>
        <row r="14793">
          <cell r="A14793">
            <v>4666</v>
          </cell>
          <cell r="B14793">
            <v>45056</v>
          </cell>
          <cell r="F14793">
            <v>676</v>
          </cell>
        </row>
        <row r="14794">
          <cell r="A14794">
            <v>4667</v>
          </cell>
          <cell r="B14794">
            <v>45056</v>
          </cell>
          <cell r="F14794">
            <v>676</v>
          </cell>
        </row>
        <row r="14795">
          <cell r="A14795">
            <v>4668</v>
          </cell>
          <cell r="B14795">
            <v>45056</v>
          </cell>
          <cell r="F14795">
            <v>676</v>
          </cell>
        </row>
        <row r="14796">
          <cell r="A14796">
            <v>4669</v>
          </cell>
          <cell r="B14796">
            <v>45056</v>
          </cell>
          <cell r="F14796">
            <v>676</v>
          </cell>
        </row>
        <row r="14797">
          <cell r="A14797">
            <v>4670</v>
          </cell>
          <cell r="B14797">
            <v>45056</v>
          </cell>
          <cell r="F14797">
            <v>676</v>
          </cell>
        </row>
        <row r="14798">
          <cell r="A14798">
            <v>4671</v>
          </cell>
          <cell r="B14798">
            <v>45056</v>
          </cell>
          <cell r="F14798">
            <v>676</v>
          </cell>
        </row>
        <row r="14799">
          <cell r="A14799">
            <v>4672</v>
          </cell>
          <cell r="B14799">
            <v>45056</v>
          </cell>
          <cell r="F14799">
            <v>676</v>
          </cell>
        </row>
        <row r="14800">
          <cell r="A14800">
            <v>4673</v>
          </cell>
          <cell r="B14800">
            <v>45056</v>
          </cell>
          <cell r="F14800">
            <v>676</v>
          </cell>
        </row>
        <row r="14801">
          <cell r="A14801">
            <v>4674</v>
          </cell>
          <cell r="B14801">
            <v>45056</v>
          </cell>
          <cell r="F14801">
            <v>676</v>
          </cell>
        </row>
        <row r="14802">
          <cell r="A14802">
            <v>4675</v>
          </cell>
          <cell r="B14802">
            <v>45056</v>
          </cell>
          <cell r="F14802">
            <v>676</v>
          </cell>
        </row>
        <row r="14803">
          <cell r="A14803">
            <v>4676</v>
          </cell>
          <cell r="B14803">
            <v>45056</v>
          </cell>
          <cell r="F14803">
            <v>676</v>
          </cell>
        </row>
        <row r="14804">
          <cell r="A14804">
            <v>4677</v>
          </cell>
          <cell r="B14804">
            <v>45056</v>
          </cell>
          <cell r="F14804">
            <v>676</v>
          </cell>
        </row>
        <row r="14805">
          <cell r="A14805">
            <v>4678</v>
          </cell>
          <cell r="B14805">
            <v>45056</v>
          </cell>
          <cell r="F14805">
            <v>676</v>
          </cell>
        </row>
        <row r="14806">
          <cell r="A14806">
            <v>4679</v>
          </cell>
          <cell r="B14806">
            <v>45056</v>
          </cell>
          <cell r="F14806">
            <v>676</v>
          </cell>
        </row>
        <row r="14807">
          <cell r="A14807">
            <v>4680</v>
          </cell>
          <cell r="B14807">
            <v>45056</v>
          </cell>
          <cell r="F14807">
            <v>676</v>
          </cell>
        </row>
        <row r="14808">
          <cell r="A14808">
            <v>4681</v>
          </cell>
          <cell r="B14808">
            <v>45056</v>
          </cell>
          <cell r="F14808">
            <v>676</v>
          </cell>
        </row>
        <row r="14809">
          <cell r="A14809">
            <v>4682</v>
          </cell>
          <cell r="B14809">
            <v>45056</v>
          </cell>
          <cell r="F14809">
            <v>676</v>
          </cell>
        </row>
        <row r="14810">
          <cell r="A14810">
            <v>4683</v>
          </cell>
          <cell r="B14810">
            <v>45056</v>
          </cell>
          <cell r="F14810">
            <v>676</v>
          </cell>
        </row>
        <row r="14811">
          <cell r="A14811">
            <v>4684</v>
          </cell>
          <cell r="B14811">
            <v>45056</v>
          </cell>
          <cell r="F14811">
            <v>676</v>
          </cell>
        </row>
        <row r="14812">
          <cell r="A14812">
            <v>4685</v>
          </cell>
          <cell r="B14812">
            <v>45056</v>
          </cell>
          <cell r="F14812">
            <v>676</v>
          </cell>
        </row>
        <row r="14813">
          <cell r="A14813">
            <v>4686</v>
          </cell>
          <cell r="B14813">
            <v>45056</v>
          </cell>
          <cell r="F14813">
            <v>676</v>
          </cell>
        </row>
        <row r="14814">
          <cell r="A14814">
            <v>4687</v>
          </cell>
          <cell r="B14814">
            <v>45056</v>
          </cell>
          <cell r="F14814">
            <v>676</v>
          </cell>
        </row>
        <row r="14815">
          <cell r="A14815">
            <v>4688</v>
          </cell>
          <cell r="B14815">
            <v>45056</v>
          </cell>
          <cell r="F14815">
            <v>676</v>
          </cell>
        </row>
        <row r="14816">
          <cell r="A14816">
            <v>4689</v>
          </cell>
          <cell r="B14816">
            <v>45056</v>
          </cell>
          <cell r="F14816">
            <v>676</v>
          </cell>
        </row>
        <row r="14817">
          <cell r="A14817">
            <v>4690</v>
          </cell>
          <cell r="B14817">
            <v>45056</v>
          </cell>
          <cell r="F14817">
            <v>676</v>
          </cell>
        </row>
        <row r="14818">
          <cell r="A14818">
            <v>4691</v>
          </cell>
          <cell r="B14818">
            <v>45056</v>
          </cell>
          <cell r="F14818">
            <v>676</v>
          </cell>
        </row>
        <row r="14819">
          <cell r="A14819">
            <v>4692</v>
          </cell>
          <cell r="B14819">
            <v>45056</v>
          </cell>
          <cell r="F14819">
            <v>676</v>
          </cell>
        </row>
        <row r="14820">
          <cell r="A14820">
            <v>4693</v>
          </cell>
          <cell r="B14820">
            <v>45056</v>
          </cell>
          <cell r="F14820">
            <v>676</v>
          </cell>
        </row>
        <row r="14821">
          <cell r="A14821">
            <v>4694</v>
          </cell>
          <cell r="B14821">
            <v>45056</v>
          </cell>
          <cell r="F14821">
            <v>676</v>
          </cell>
        </row>
        <row r="14822">
          <cell r="A14822">
            <v>4695</v>
          </cell>
          <cell r="B14822">
            <v>45056</v>
          </cell>
          <cell r="F14822">
            <v>676</v>
          </cell>
        </row>
        <row r="14823">
          <cell r="A14823">
            <v>4696</v>
          </cell>
          <cell r="B14823">
            <v>45056</v>
          </cell>
          <cell r="F14823">
            <v>676</v>
          </cell>
        </row>
        <row r="14824">
          <cell r="A14824">
            <v>4697</v>
          </cell>
          <cell r="B14824">
            <v>45056</v>
          </cell>
          <cell r="F14824">
            <v>676</v>
          </cell>
        </row>
        <row r="14825">
          <cell r="A14825">
            <v>4698</v>
          </cell>
          <cell r="B14825">
            <v>45056</v>
          </cell>
          <cell r="F14825">
            <v>676</v>
          </cell>
        </row>
        <row r="14826">
          <cell r="A14826">
            <v>4699</v>
          </cell>
          <cell r="B14826">
            <v>45056</v>
          </cell>
          <cell r="F14826">
            <v>676</v>
          </cell>
        </row>
        <row r="14827">
          <cell r="A14827">
            <v>4700</v>
          </cell>
          <cell r="B14827">
            <v>45056</v>
          </cell>
          <cell r="F14827">
            <v>676</v>
          </cell>
        </row>
        <row r="14828">
          <cell r="A14828">
            <v>4701</v>
          </cell>
          <cell r="B14828">
            <v>45056</v>
          </cell>
          <cell r="F14828">
            <v>676</v>
          </cell>
        </row>
        <row r="14829">
          <cell r="A14829">
            <v>4702</v>
          </cell>
          <cell r="B14829">
            <v>45056</v>
          </cell>
          <cell r="F14829">
            <v>676</v>
          </cell>
        </row>
        <row r="14830">
          <cell r="A14830">
            <v>4703</v>
          </cell>
          <cell r="B14830">
            <v>45056</v>
          </cell>
          <cell r="F14830">
            <v>676</v>
          </cell>
        </row>
        <row r="14831">
          <cell r="A14831">
            <v>4704</v>
          </cell>
          <cell r="B14831">
            <v>45056</v>
          </cell>
          <cell r="F14831">
            <v>676</v>
          </cell>
        </row>
        <row r="14832">
          <cell r="A14832">
            <v>4705</v>
          </cell>
          <cell r="B14832">
            <v>45056</v>
          </cell>
          <cell r="F14832">
            <v>676</v>
          </cell>
        </row>
        <row r="14833">
          <cell r="A14833">
            <v>4706</v>
          </cell>
          <cell r="B14833">
            <v>45056</v>
          </cell>
          <cell r="F14833">
            <v>676</v>
          </cell>
        </row>
        <row r="14834">
          <cell r="A14834">
            <v>4707</v>
          </cell>
          <cell r="B14834">
            <v>45056</v>
          </cell>
          <cell r="F14834">
            <v>676</v>
          </cell>
        </row>
        <row r="14835">
          <cell r="A14835">
            <v>4708</v>
          </cell>
          <cell r="B14835">
            <v>45056</v>
          </cell>
          <cell r="F14835">
            <v>676</v>
          </cell>
        </row>
        <row r="14836">
          <cell r="A14836">
            <v>4709</v>
          </cell>
          <cell r="B14836">
            <v>45056</v>
          </cell>
          <cell r="F14836">
            <v>676</v>
          </cell>
        </row>
        <row r="14837">
          <cell r="A14837">
            <v>4710</v>
          </cell>
          <cell r="B14837">
            <v>45056</v>
          </cell>
          <cell r="F14837">
            <v>676</v>
          </cell>
        </row>
        <row r="14838">
          <cell r="A14838">
            <v>4711</v>
          </cell>
          <cell r="B14838">
            <v>45056</v>
          </cell>
          <cell r="F14838">
            <v>676</v>
          </cell>
        </row>
        <row r="14839">
          <cell r="A14839">
            <v>4712</v>
          </cell>
          <cell r="B14839">
            <v>45056</v>
          </cell>
          <cell r="F14839">
            <v>676</v>
          </cell>
        </row>
        <row r="14840">
          <cell r="A14840">
            <v>4713</v>
          </cell>
          <cell r="B14840">
            <v>45056</v>
          </cell>
          <cell r="F14840">
            <v>676</v>
          </cell>
        </row>
        <row r="14841">
          <cell r="A14841">
            <v>4714</v>
          </cell>
          <cell r="B14841">
            <v>45056</v>
          </cell>
          <cell r="F14841">
            <v>676</v>
          </cell>
        </row>
        <row r="14842">
          <cell r="A14842">
            <v>4715</v>
          </cell>
          <cell r="B14842">
            <v>45056</v>
          </cell>
          <cell r="F14842">
            <v>676</v>
          </cell>
        </row>
        <row r="14843">
          <cell r="A14843">
            <v>4716</v>
          </cell>
          <cell r="B14843">
            <v>45056</v>
          </cell>
          <cell r="F14843">
            <v>676</v>
          </cell>
        </row>
        <row r="14844">
          <cell r="A14844">
            <v>4717</v>
          </cell>
          <cell r="B14844">
            <v>45056</v>
          </cell>
          <cell r="F14844">
            <v>676</v>
          </cell>
        </row>
        <row r="14845">
          <cell r="A14845">
            <v>4718</v>
          </cell>
          <cell r="B14845">
            <v>45056</v>
          </cell>
          <cell r="F14845">
            <v>676</v>
          </cell>
        </row>
        <row r="14846">
          <cell r="A14846">
            <v>4719</v>
          </cell>
          <cell r="B14846">
            <v>45056</v>
          </cell>
          <cell r="F14846">
            <v>676</v>
          </cell>
        </row>
        <row r="14847">
          <cell r="A14847">
            <v>4720</v>
          </cell>
          <cell r="B14847">
            <v>45056</v>
          </cell>
          <cell r="F14847">
            <v>676</v>
          </cell>
        </row>
        <row r="14848">
          <cell r="A14848">
            <v>4721</v>
          </cell>
          <cell r="B14848">
            <v>45056</v>
          </cell>
          <cell r="F14848">
            <v>676</v>
          </cell>
        </row>
        <row r="14849">
          <cell r="A14849">
            <v>4722</v>
          </cell>
          <cell r="B14849">
            <v>45056</v>
          </cell>
          <cell r="F14849">
            <v>676</v>
          </cell>
        </row>
        <row r="14850">
          <cell r="A14850">
            <v>4723</v>
          </cell>
          <cell r="B14850">
            <v>45056</v>
          </cell>
          <cell r="F14850">
            <v>676</v>
          </cell>
        </row>
        <row r="14851">
          <cell r="A14851">
            <v>4724</v>
          </cell>
          <cell r="B14851">
            <v>45056</v>
          </cell>
          <cell r="F14851">
            <v>676</v>
          </cell>
        </row>
        <row r="14852">
          <cell r="A14852">
            <v>4725</v>
          </cell>
          <cell r="B14852">
            <v>45056</v>
          </cell>
          <cell r="F14852">
            <v>676</v>
          </cell>
        </row>
        <row r="14853">
          <cell r="A14853">
            <v>4726</v>
          </cell>
          <cell r="B14853">
            <v>45056</v>
          </cell>
          <cell r="F14853">
            <v>676</v>
          </cell>
        </row>
        <row r="14854">
          <cell r="A14854">
            <v>4727</v>
          </cell>
          <cell r="B14854">
            <v>45056</v>
          </cell>
          <cell r="F14854">
            <v>676</v>
          </cell>
        </row>
        <row r="14855">
          <cell r="A14855">
            <v>4728</v>
          </cell>
          <cell r="B14855">
            <v>45056</v>
          </cell>
          <cell r="F14855">
            <v>676</v>
          </cell>
        </row>
        <row r="14856">
          <cell r="A14856">
            <v>4729</v>
          </cell>
          <cell r="B14856">
            <v>45056</v>
          </cell>
          <cell r="F14856">
            <v>676</v>
          </cell>
        </row>
        <row r="14857">
          <cell r="A14857">
            <v>4730</v>
          </cell>
          <cell r="B14857">
            <v>45056</v>
          </cell>
          <cell r="F14857">
            <v>676</v>
          </cell>
        </row>
        <row r="14858">
          <cell r="A14858">
            <v>4731</v>
          </cell>
          <cell r="B14858">
            <v>45056</v>
          </cell>
          <cell r="F14858">
            <v>676</v>
          </cell>
        </row>
        <row r="14859">
          <cell r="A14859">
            <v>4732</v>
          </cell>
          <cell r="B14859">
            <v>45056</v>
          </cell>
          <cell r="F14859">
            <v>676</v>
          </cell>
        </row>
        <row r="14860">
          <cell r="A14860">
            <v>4733</v>
          </cell>
          <cell r="B14860">
            <v>45056</v>
          </cell>
          <cell r="F14860">
            <v>676</v>
          </cell>
        </row>
        <row r="14861">
          <cell r="A14861">
            <v>4734</v>
          </cell>
          <cell r="B14861">
            <v>45056</v>
          </cell>
          <cell r="F14861">
            <v>676</v>
          </cell>
        </row>
        <row r="14862">
          <cell r="A14862">
            <v>4735</v>
          </cell>
          <cell r="B14862">
            <v>45056</v>
          </cell>
          <cell r="F14862">
            <v>676</v>
          </cell>
        </row>
        <row r="14863">
          <cell r="A14863">
            <v>4736</v>
          </cell>
          <cell r="B14863">
            <v>45056</v>
          </cell>
          <cell r="F14863">
            <v>676</v>
          </cell>
        </row>
        <row r="14864">
          <cell r="A14864">
            <v>4737</v>
          </cell>
          <cell r="B14864">
            <v>45056</v>
          </cell>
          <cell r="F14864">
            <v>676</v>
          </cell>
        </row>
        <row r="14865">
          <cell r="A14865">
            <v>4738</v>
          </cell>
          <cell r="B14865">
            <v>45056</v>
          </cell>
          <cell r="F14865">
            <v>676</v>
          </cell>
        </row>
        <row r="14866">
          <cell r="A14866">
            <v>4739</v>
          </cell>
          <cell r="B14866">
            <v>45056</v>
          </cell>
          <cell r="F14866">
            <v>676</v>
          </cell>
        </row>
        <row r="14867">
          <cell r="A14867">
            <v>4740</v>
          </cell>
          <cell r="B14867">
            <v>45056</v>
          </cell>
          <cell r="F14867">
            <v>676</v>
          </cell>
        </row>
        <row r="14868">
          <cell r="A14868">
            <v>4741</v>
          </cell>
          <cell r="B14868">
            <v>45056</v>
          </cell>
          <cell r="F14868">
            <v>676</v>
          </cell>
        </row>
        <row r="14869">
          <cell r="A14869">
            <v>4742</v>
          </cell>
          <cell r="B14869">
            <v>45056</v>
          </cell>
          <cell r="F14869">
            <v>676</v>
          </cell>
        </row>
        <row r="14870">
          <cell r="A14870">
            <v>4743</v>
          </cell>
          <cell r="B14870">
            <v>45056</v>
          </cell>
          <cell r="F14870">
            <v>676</v>
          </cell>
        </row>
        <row r="14871">
          <cell r="A14871">
            <v>4744</v>
          </cell>
          <cell r="B14871">
            <v>45056</v>
          </cell>
          <cell r="F14871">
            <v>676</v>
          </cell>
        </row>
        <row r="14872">
          <cell r="A14872">
            <v>4745</v>
          </cell>
          <cell r="B14872">
            <v>45056</v>
          </cell>
          <cell r="F14872">
            <v>676</v>
          </cell>
        </row>
        <row r="14873">
          <cell r="A14873">
            <v>4746</v>
          </cell>
          <cell r="B14873">
            <v>45056</v>
          </cell>
          <cell r="F14873">
            <v>676</v>
          </cell>
        </row>
        <row r="14874">
          <cell r="A14874">
            <v>4747</v>
          </cell>
          <cell r="B14874">
            <v>45056</v>
          </cell>
          <cell r="F14874">
            <v>676</v>
          </cell>
        </row>
        <row r="14875">
          <cell r="A14875">
            <v>4748</v>
          </cell>
          <cell r="B14875">
            <v>45056</v>
          </cell>
          <cell r="F14875">
            <v>676</v>
          </cell>
        </row>
        <row r="14876">
          <cell r="A14876">
            <v>4749</v>
          </cell>
          <cell r="B14876">
            <v>45056</v>
          </cell>
          <cell r="F14876">
            <v>676</v>
          </cell>
        </row>
        <row r="14877">
          <cell r="A14877">
            <v>4750</v>
          </cell>
          <cell r="B14877">
            <v>45056</v>
          </cell>
          <cell r="F14877">
            <v>676</v>
          </cell>
        </row>
        <row r="14878">
          <cell r="A14878">
            <v>4751</v>
          </cell>
          <cell r="B14878">
            <v>45056</v>
          </cell>
          <cell r="F14878">
            <v>676</v>
          </cell>
        </row>
        <row r="14879">
          <cell r="A14879">
            <v>4752</v>
          </cell>
          <cell r="B14879">
            <v>45056</v>
          </cell>
          <cell r="F14879">
            <v>676</v>
          </cell>
        </row>
        <row r="14880">
          <cell r="A14880">
            <v>4753</v>
          </cell>
          <cell r="B14880">
            <v>45056</v>
          </cell>
          <cell r="F14880">
            <v>676</v>
          </cell>
        </row>
        <row r="14881">
          <cell r="A14881">
            <v>4754</v>
          </cell>
          <cell r="B14881">
            <v>45056</v>
          </cell>
          <cell r="F14881">
            <v>676</v>
          </cell>
        </row>
        <row r="14882">
          <cell r="A14882">
            <v>4755</v>
          </cell>
          <cell r="B14882">
            <v>45056</v>
          </cell>
          <cell r="F14882">
            <v>676</v>
          </cell>
        </row>
        <row r="14883">
          <cell r="A14883">
            <v>4756</v>
          </cell>
          <cell r="B14883">
            <v>45056</v>
          </cell>
          <cell r="F14883">
            <v>676</v>
          </cell>
        </row>
        <row r="14884">
          <cell r="A14884">
            <v>4757</v>
          </cell>
          <cell r="B14884">
            <v>45056</v>
          </cell>
          <cell r="F14884">
            <v>676</v>
          </cell>
        </row>
        <row r="14885">
          <cell r="A14885">
            <v>4758</v>
          </cell>
          <cell r="B14885">
            <v>45056</v>
          </cell>
          <cell r="F14885">
            <v>676</v>
          </cell>
        </row>
        <row r="14886">
          <cell r="A14886">
            <v>4759</v>
          </cell>
          <cell r="B14886">
            <v>45056</v>
          </cell>
          <cell r="F14886">
            <v>676</v>
          </cell>
        </row>
        <row r="14887">
          <cell r="A14887">
            <v>4760</v>
          </cell>
          <cell r="B14887">
            <v>45056</v>
          </cell>
          <cell r="F14887">
            <v>676</v>
          </cell>
        </row>
        <row r="14888">
          <cell r="A14888">
            <v>4761</v>
          </cell>
          <cell r="B14888">
            <v>45056</v>
          </cell>
          <cell r="F14888">
            <v>676</v>
          </cell>
        </row>
        <row r="14889">
          <cell r="A14889">
            <v>4762</v>
          </cell>
          <cell r="B14889">
            <v>45056</v>
          </cell>
          <cell r="F14889">
            <v>676</v>
          </cell>
        </row>
        <row r="14890">
          <cell r="A14890">
            <v>4763</v>
          </cell>
          <cell r="B14890">
            <v>45056</v>
          </cell>
          <cell r="F14890">
            <v>676</v>
          </cell>
        </row>
        <row r="14891">
          <cell r="A14891">
            <v>4764</v>
          </cell>
          <cell r="B14891">
            <v>45056</v>
          </cell>
          <cell r="F14891">
            <v>676</v>
          </cell>
        </row>
        <row r="14892">
          <cell r="A14892">
            <v>4765</v>
          </cell>
          <cell r="B14892">
            <v>45056</v>
          </cell>
          <cell r="F14892">
            <v>676</v>
          </cell>
        </row>
        <row r="14893">
          <cell r="A14893">
            <v>4766</v>
          </cell>
          <cell r="B14893">
            <v>45056</v>
          </cell>
          <cell r="F14893">
            <v>676</v>
          </cell>
        </row>
        <row r="14894">
          <cell r="A14894">
            <v>4767</v>
          </cell>
          <cell r="B14894">
            <v>45056</v>
          </cell>
          <cell r="F14894">
            <v>676</v>
          </cell>
        </row>
        <row r="14895">
          <cell r="A14895">
            <v>4768</v>
          </cell>
          <cell r="B14895">
            <v>45056</v>
          </cell>
          <cell r="F14895">
            <v>676</v>
          </cell>
        </row>
        <row r="14896">
          <cell r="A14896">
            <v>4769</v>
          </cell>
          <cell r="B14896">
            <v>45056</v>
          </cell>
          <cell r="F14896">
            <v>676</v>
          </cell>
        </row>
        <row r="14897">
          <cell r="A14897">
            <v>4770</v>
          </cell>
          <cell r="B14897">
            <v>45056</v>
          </cell>
          <cell r="F14897">
            <v>676</v>
          </cell>
        </row>
        <row r="14898">
          <cell r="A14898">
            <v>4771</v>
          </cell>
          <cell r="B14898">
            <v>45056</v>
          </cell>
          <cell r="F14898">
            <v>676</v>
          </cell>
        </row>
        <row r="14899">
          <cell r="A14899">
            <v>4772</v>
          </cell>
          <cell r="B14899">
            <v>45056</v>
          </cell>
          <cell r="F14899">
            <v>676</v>
          </cell>
        </row>
        <row r="14900">
          <cell r="A14900">
            <v>4773</v>
          </cell>
          <cell r="B14900">
            <v>45056</v>
          </cell>
          <cell r="F14900">
            <v>676</v>
          </cell>
        </row>
        <row r="14901">
          <cell r="A14901">
            <v>4774</v>
          </cell>
          <cell r="B14901">
            <v>45056</v>
          </cell>
          <cell r="F14901">
            <v>676</v>
          </cell>
        </row>
        <row r="14902">
          <cell r="A14902">
            <v>4775</v>
          </cell>
          <cell r="B14902">
            <v>45056</v>
          </cell>
          <cell r="F14902">
            <v>676</v>
          </cell>
        </row>
        <row r="14903">
          <cell r="A14903">
            <v>4776</v>
          </cell>
          <cell r="B14903">
            <v>45056</v>
          </cell>
          <cell r="F14903">
            <v>676</v>
          </cell>
        </row>
        <row r="14904">
          <cell r="A14904">
            <v>4777</v>
          </cell>
          <cell r="B14904">
            <v>45056</v>
          </cell>
          <cell r="F14904">
            <v>676</v>
          </cell>
        </row>
        <row r="14905">
          <cell r="A14905">
            <v>4778</v>
          </cell>
          <cell r="B14905">
            <v>45056</v>
          </cell>
          <cell r="F14905">
            <v>676</v>
          </cell>
        </row>
        <row r="14906">
          <cell r="A14906">
            <v>4779</v>
          </cell>
          <cell r="B14906">
            <v>45056</v>
          </cell>
          <cell r="F14906">
            <v>676</v>
          </cell>
        </row>
        <row r="14907">
          <cell r="A14907">
            <v>4780</v>
          </cell>
          <cell r="B14907">
            <v>45056</v>
          </cell>
          <cell r="F14907">
            <v>676</v>
          </cell>
        </row>
        <row r="14908">
          <cell r="A14908">
            <v>4781</v>
          </cell>
          <cell r="B14908">
            <v>45056</v>
          </cell>
          <cell r="F14908">
            <v>676</v>
          </cell>
        </row>
        <row r="14909">
          <cell r="A14909">
            <v>5272</v>
          </cell>
          <cell r="B14909">
            <v>45084</v>
          </cell>
          <cell r="F14909">
            <v>826</v>
          </cell>
        </row>
        <row r="14910">
          <cell r="A14910">
            <v>5273</v>
          </cell>
          <cell r="B14910">
            <v>45084</v>
          </cell>
          <cell r="F14910">
            <v>826</v>
          </cell>
        </row>
        <row r="14911">
          <cell r="A14911">
            <v>5274</v>
          </cell>
          <cell r="B14911">
            <v>45084</v>
          </cell>
          <cell r="F14911">
            <v>826</v>
          </cell>
        </row>
        <row r="14912">
          <cell r="A14912">
            <v>5275</v>
          </cell>
          <cell r="B14912">
            <v>45084</v>
          </cell>
          <cell r="F14912">
            <v>826</v>
          </cell>
        </row>
        <row r="14913">
          <cell r="A14913">
            <v>5276</v>
          </cell>
          <cell r="B14913">
            <v>45084</v>
          </cell>
          <cell r="F14913">
            <v>826</v>
          </cell>
        </row>
        <row r="14914">
          <cell r="A14914">
            <v>5277</v>
          </cell>
          <cell r="B14914">
            <v>45084</v>
          </cell>
          <cell r="F14914">
            <v>826</v>
          </cell>
        </row>
        <row r="14915">
          <cell r="A14915">
            <v>5278</v>
          </cell>
          <cell r="B14915">
            <v>45084</v>
          </cell>
          <cell r="F14915">
            <v>826</v>
          </cell>
        </row>
        <row r="14916">
          <cell r="A14916">
            <v>5279</v>
          </cell>
          <cell r="B14916">
            <v>45084</v>
          </cell>
          <cell r="F14916">
            <v>826</v>
          </cell>
        </row>
        <row r="14917">
          <cell r="A14917">
            <v>5280</v>
          </cell>
          <cell r="B14917">
            <v>45084</v>
          </cell>
          <cell r="F14917">
            <v>826</v>
          </cell>
        </row>
        <row r="14918">
          <cell r="A14918">
            <v>5281</v>
          </cell>
          <cell r="B14918">
            <v>45084</v>
          </cell>
          <cell r="F14918">
            <v>826</v>
          </cell>
        </row>
        <row r="14919">
          <cell r="A14919">
            <v>5282</v>
          </cell>
          <cell r="B14919">
            <v>45084</v>
          </cell>
          <cell r="F14919">
            <v>826</v>
          </cell>
        </row>
        <row r="14920">
          <cell r="A14920">
            <v>5283</v>
          </cell>
          <cell r="B14920">
            <v>45084</v>
          </cell>
          <cell r="F14920">
            <v>826</v>
          </cell>
        </row>
        <row r="14921">
          <cell r="A14921">
            <v>5284</v>
          </cell>
          <cell r="B14921">
            <v>45084</v>
          </cell>
          <cell r="F14921">
            <v>826</v>
          </cell>
        </row>
        <row r="14922">
          <cell r="A14922">
            <v>5285</v>
          </cell>
          <cell r="B14922">
            <v>45084</v>
          </cell>
          <cell r="F14922">
            <v>826</v>
          </cell>
        </row>
        <row r="14923">
          <cell r="A14923">
            <v>5286</v>
          </cell>
          <cell r="B14923">
            <v>45084</v>
          </cell>
          <cell r="F14923">
            <v>826</v>
          </cell>
        </row>
        <row r="14924">
          <cell r="A14924">
            <v>5287</v>
          </cell>
          <cell r="B14924">
            <v>45084</v>
          </cell>
          <cell r="F14924">
            <v>826</v>
          </cell>
        </row>
        <row r="14925">
          <cell r="A14925">
            <v>5288</v>
          </cell>
          <cell r="B14925">
            <v>45084</v>
          </cell>
          <cell r="F14925">
            <v>826</v>
          </cell>
        </row>
        <row r="14926">
          <cell r="A14926">
            <v>5289</v>
          </cell>
          <cell r="B14926">
            <v>45084</v>
          </cell>
          <cell r="F14926">
            <v>826</v>
          </cell>
        </row>
        <row r="14927">
          <cell r="A14927">
            <v>5290</v>
          </cell>
          <cell r="B14927">
            <v>45084</v>
          </cell>
          <cell r="F14927">
            <v>826</v>
          </cell>
        </row>
        <row r="14928">
          <cell r="A14928">
            <v>5291</v>
          </cell>
          <cell r="B14928">
            <v>45084</v>
          </cell>
          <cell r="F14928">
            <v>826</v>
          </cell>
        </row>
        <row r="14929">
          <cell r="A14929">
            <v>5292</v>
          </cell>
          <cell r="B14929">
            <v>45084</v>
          </cell>
          <cell r="F14929">
            <v>826</v>
          </cell>
        </row>
        <row r="14930">
          <cell r="A14930">
            <v>5293</v>
          </cell>
          <cell r="B14930">
            <v>45084</v>
          </cell>
          <cell r="F14930">
            <v>826</v>
          </cell>
        </row>
        <row r="14931">
          <cell r="A14931">
            <v>5294</v>
          </cell>
          <cell r="B14931">
            <v>45084</v>
          </cell>
          <cell r="F14931">
            <v>826</v>
          </cell>
        </row>
        <row r="14932">
          <cell r="A14932">
            <v>5295</v>
          </cell>
          <cell r="B14932">
            <v>45084</v>
          </cell>
          <cell r="F14932">
            <v>826</v>
          </cell>
        </row>
        <row r="14933">
          <cell r="A14933">
            <v>5296</v>
          </cell>
          <cell r="B14933">
            <v>45084</v>
          </cell>
          <cell r="F14933">
            <v>826</v>
          </cell>
        </row>
        <row r="14934">
          <cell r="A14934">
            <v>5297</v>
          </cell>
          <cell r="B14934">
            <v>45084</v>
          </cell>
          <cell r="F14934">
            <v>826</v>
          </cell>
        </row>
        <row r="14935">
          <cell r="A14935">
            <v>5298</v>
          </cell>
          <cell r="B14935">
            <v>45084</v>
          </cell>
          <cell r="F14935">
            <v>826</v>
          </cell>
        </row>
        <row r="14936">
          <cell r="A14936">
            <v>5299</v>
          </cell>
          <cell r="B14936">
            <v>45084</v>
          </cell>
          <cell r="F14936">
            <v>826</v>
          </cell>
        </row>
        <row r="14937">
          <cell r="A14937">
            <v>5300</v>
          </cell>
          <cell r="B14937">
            <v>45084</v>
          </cell>
          <cell r="F14937">
            <v>826</v>
          </cell>
        </row>
        <row r="14938">
          <cell r="A14938">
            <v>5301</v>
          </cell>
          <cell r="B14938">
            <v>45084</v>
          </cell>
          <cell r="F14938">
            <v>826</v>
          </cell>
        </row>
        <row r="14939">
          <cell r="A14939">
            <v>5302</v>
          </cell>
          <cell r="B14939">
            <v>45084</v>
          </cell>
          <cell r="F14939">
            <v>826</v>
          </cell>
        </row>
        <row r="14940">
          <cell r="A14940">
            <v>5303</v>
          </cell>
          <cell r="B14940">
            <v>45084</v>
          </cell>
          <cell r="F14940">
            <v>826</v>
          </cell>
        </row>
        <row r="14941">
          <cell r="A14941">
            <v>5304</v>
          </cell>
          <cell r="B14941">
            <v>45084</v>
          </cell>
          <cell r="F14941">
            <v>826</v>
          </cell>
        </row>
        <row r="14942">
          <cell r="A14942">
            <v>5305</v>
          </cell>
          <cell r="B14942">
            <v>45084</v>
          </cell>
          <cell r="F14942">
            <v>826</v>
          </cell>
        </row>
        <row r="14943">
          <cell r="A14943">
            <v>5306</v>
          </cell>
          <cell r="B14943">
            <v>45084</v>
          </cell>
          <cell r="F14943">
            <v>826</v>
          </cell>
        </row>
        <row r="14944">
          <cell r="A14944">
            <v>5307</v>
          </cell>
          <cell r="B14944">
            <v>45084</v>
          </cell>
          <cell r="F14944">
            <v>826</v>
          </cell>
        </row>
        <row r="14945">
          <cell r="A14945">
            <v>5308</v>
          </cell>
          <cell r="B14945">
            <v>45084</v>
          </cell>
          <cell r="F14945">
            <v>826</v>
          </cell>
        </row>
        <row r="14946">
          <cell r="A14946">
            <v>5309</v>
          </cell>
          <cell r="B14946">
            <v>45084</v>
          </cell>
          <cell r="F14946">
            <v>826</v>
          </cell>
        </row>
        <row r="14947">
          <cell r="A14947">
            <v>5310</v>
          </cell>
          <cell r="B14947">
            <v>45084</v>
          </cell>
          <cell r="F14947">
            <v>826</v>
          </cell>
        </row>
        <row r="14948">
          <cell r="A14948">
            <v>5311</v>
          </cell>
          <cell r="B14948">
            <v>45084</v>
          </cell>
          <cell r="F14948">
            <v>826</v>
          </cell>
        </row>
        <row r="14949">
          <cell r="A14949">
            <v>5312</v>
          </cell>
          <cell r="B14949">
            <v>45084</v>
          </cell>
          <cell r="F14949">
            <v>826</v>
          </cell>
        </row>
        <row r="14950">
          <cell r="A14950">
            <v>5313</v>
          </cell>
          <cell r="B14950">
            <v>45084</v>
          </cell>
          <cell r="F14950">
            <v>826</v>
          </cell>
        </row>
        <row r="14951">
          <cell r="A14951">
            <v>5314</v>
          </cell>
          <cell r="B14951">
            <v>45084</v>
          </cell>
          <cell r="F14951">
            <v>826</v>
          </cell>
        </row>
        <row r="14952">
          <cell r="A14952">
            <v>5315</v>
          </cell>
          <cell r="B14952">
            <v>45084</v>
          </cell>
          <cell r="F14952">
            <v>826</v>
          </cell>
        </row>
        <row r="14953">
          <cell r="A14953">
            <v>5316</v>
          </cell>
          <cell r="B14953">
            <v>45084</v>
          </cell>
          <cell r="F14953">
            <v>826</v>
          </cell>
        </row>
        <row r="14954">
          <cell r="A14954">
            <v>5317</v>
          </cell>
          <cell r="B14954">
            <v>45084</v>
          </cell>
          <cell r="F14954">
            <v>826</v>
          </cell>
        </row>
        <row r="14955">
          <cell r="A14955">
            <v>5318</v>
          </cell>
          <cell r="B14955">
            <v>45084</v>
          </cell>
          <cell r="F14955">
            <v>826</v>
          </cell>
        </row>
        <row r="14956">
          <cell r="A14956">
            <v>5319</v>
          </cell>
          <cell r="B14956">
            <v>45084</v>
          </cell>
          <cell r="F14956">
            <v>826</v>
          </cell>
        </row>
        <row r="14957">
          <cell r="A14957">
            <v>5320</v>
          </cell>
          <cell r="B14957">
            <v>45084</v>
          </cell>
          <cell r="F14957">
            <v>826</v>
          </cell>
        </row>
        <row r="14958">
          <cell r="A14958">
            <v>5321</v>
          </cell>
          <cell r="B14958">
            <v>45084</v>
          </cell>
          <cell r="F14958">
            <v>826</v>
          </cell>
        </row>
        <row r="14959">
          <cell r="A14959">
            <v>5322</v>
          </cell>
          <cell r="B14959">
            <v>45084</v>
          </cell>
          <cell r="F14959">
            <v>826</v>
          </cell>
        </row>
        <row r="14960">
          <cell r="A14960">
            <v>5323</v>
          </cell>
          <cell r="B14960">
            <v>45084</v>
          </cell>
          <cell r="F14960">
            <v>826</v>
          </cell>
        </row>
        <row r="14961">
          <cell r="A14961">
            <v>5324</v>
          </cell>
          <cell r="B14961">
            <v>45084</v>
          </cell>
          <cell r="F14961">
            <v>826</v>
          </cell>
        </row>
        <row r="14962">
          <cell r="A14962">
            <v>5325</v>
          </cell>
          <cell r="B14962">
            <v>45084</v>
          </cell>
          <cell r="F14962">
            <v>826</v>
          </cell>
        </row>
        <row r="14963">
          <cell r="A14963">
            <v>5326</v>
          </cell>
          <cell r="B14963">
            <v>45084</v>
          </cell>
          <cell r="F14963">
            <v>826</v>
          </cell>
        </row>
        <row r="14964">
          <cell r="A14964">
            <v>5327</v>
          </cell>
          <cell r="B14964">
            <v>45084</v>
          </cell>
          <cell r="F14964">
            <v>826</v>
          </cell>
        </row>
        <row r="14965">
          <cell r="A14965">
            <v>5328</v>
          </cell>
          <cell r="B14965">
            <v>45084</v>
          </cell>
          <cell r="F14965">
            <v>826</v>
          </cell>
        </row>
        <row r="14966">
          <cell r="A14966">
            <v>5329</v>
          </cell>
          <cell r="B14966">
            <v>45084</v>
          </cell>
          <cell r="F14966">
            <v>826</v>
          </cell>
        </row>
        <row r="14967">
          <cell r="A14967">
            <v>5330</v>
          </cell>
          <cell r="B14967">
            <v>45084</v>
          </cell>
          <cell r="F14967">
            <v>826</v>
          </cell>
        </row>
        <row r="14968">
          <cell r="A14968">
            <v>5331</v>
          </cell>
          <cell r="B14968">
            <v>45084</v>
          </cell>
          <cell r="F14968">
            <v>826</v>
          </cell>
        </row>
        <row r="14969">
          <cell r="A14969">
            <v>5332</v>
          </cell>
          <cell r="B14969">
            <v>45084</v>
          </cell>
          <cell r="F14969">
            <v>826</v>
          </cell>
        </row>
        <row r="14970">
          <cell r="A14970">
            <v>5333</v>
          </cell>
          <cell r="B14970">
            <v>45084</v>
          </cell>
          <cell r="F14970">
            <v>826</v>
          </cell>
        </row>
        <row r="14971">
          <cell r="A14971">
            <v>5334</v>
          </cell>
          <cell r="B14971">
            <v>45084</v>
          </cell>
          <cell r="F14971">
            <v>826</v>
          </cell>
        </row>
        <row r="14972">
          <cell r="A14972">
            <v>5335</v>
          </cell>
          <cell r="B14972">
            <v>45084</v>
          </cell>
          <cell r="F14972">
            <v>826</v>
          </cell>
        </row>
        <row r="14973">
          <cell r="A14973">
            <v>5336</v>
          </cell>
          <cell r="B14973">
            <v>45084</v>
          </cell>
          <cell r="F14973">
            <v>826</v>
          </cell>
        </row>
        <row r="14974">
          <cell r="A14974">
            <v>5337</v>
          </cell>
          <cell r="B14974">
            <v>45084</v>
          </cell>
          <cell r="F14974">
            <v>826</v>
          </cell>
        </row>
        <row r="14975">
          <cell r="A14975">
            <v>5338</v>
          </cell>
          <cell r="B14975">
            <v>45084</v>
          </cell>
          <cell r="F14975">
            <v>826</v>
          </cell>
        </row>
        <row r="14976">
          <cell r="A14976">
            <v>5339</v>
          </cell>
          <cell r="B14976">
            <v>45084</v>
          </cell>
          <cell r="F14976">
            <v>826</v>
          </cell>
        </row>
        <row r="14977">
          <cell r="A14977">
            <v>5340</v>
          </cell>
          <cell r="B14977">
            <v>45084</v>
          </cell>
          <cell r="F14977">
            <v>826</v>
          </cell>
        </row>
        <row r="14978">
          <cell r="A14978">
            <v>5341</v>
          </cell>
          <cell r="B14978">
            <v>45084</v>
          </cell>
          <cell r="F14978">
            <v>826</v>
          </cell>
        </row>
        <row r="14979">
          <cell r="A14979">
            <v>5342</v>
          </cell>
          <cell r="B14979">
            <v>45084</v>
          </cell>
          <cell r="F14979">
            <v>826</v>
          </cell>
        </row>
        <row r="14980">
          <cell r="A14980">
            <v>5343</v>
          </cell>
          <cell r="B14980">
            <v>45084</v>
          </cell>
          <cell r="F14980">
            <v>826</v>
          </cell>
        </row>
        <row r="14981">
          <cell r="A14981">
            <v>5344</v>
          </cell>
          <cell r="B14981">
            <v>45084</v>
          </cell>
          <cell r="F14981">
            <v>826</v>
          </cell>
        </row>
        <row r="14982">
          <cell r="A14982">
            <v>5345</v>
          </cell>
          <cell r="B14982">
            <v>45084</v>
          </cell>
          <cell r="F14982">
            <v>826</v>
          </cell>
        </row>
        <row r="14983">
          <cell r="A14983">
            <v>5346</v>
          </cell>
          <cell r="B14983">
            <v>45084</v>
          </cell>
          <cell r="F14983">
            <v>826</v>
          </cell>
        </row>
        <row r="14984">
          <cell r="A14984">
            <v>5347</v>
          </cell>
          <cell r="B14984">
            <v>45084</v>
          </cell>
          <cell r="F14984">
            <v>826</v>
          </cell>
        </row>
        <row r="14985">
          <cell r="A14985">
            <v>5348</v>
          </cell>
          <cell r="B14985">
            <v>45084</v>
          </cell>
          <cell r="F14985">
            <v>826</v>
          </cell>
        </row>
        <row r="14986">
          <cell r="A14986">
            <v>5349</v>
          </cell>
          <cell r="B14986">
            <v>45084</v>
          </cell>
          <cell r="F14986">
            <v>826</v>
          </cell>
        </row>
        <row r="14987">
          <cell r="A14987">
            <v>5350</v>
          </cell>
          <cell r="B14987">
            <v>45084</v>
          </cell>
          <cell r="F14987">
            <v>826</v>
          </cell>
        </row>
        <row r="14988">
          <cell r="A14988">
            <v>5351</v>
          </cell>
          <cell r="B14988">
            <v>45084</v>
          </cell>
          <cell r="F14988">
            <v>826</v>
          </cell>
        </row>
        <row r="14989">
          <cell r="A14989">
            <v>5352</v>
          </cell>
          <cell r="B14989">
            <v>45084</v>
          </cell>
          <cell r="F14989">
            <v>826</v>
          </cell>
        </row>
        <row r="14990">
          <cell r="A14990">
            <v>5353</v>
          </cell>
          <cell r="B14990">
            <v>45084</v>
          </cell>
          <cell r="F14990">
            <v>826</v>
          </cell>
        </row>
        <row r="14991">
          <cell r="A14991">
            <v>5354</v>
          </cell>
          <cell r="B14991">
            <v>45084</v>
          </cell>
          <cell r="F14991">
            <v>826</v>
          </cell>
        </row>
        <row r="14992">
          <cell r="A14992">
            <v>5355</v>
          </cell>
          <cell r="B14992">
            <v>45084</v>
          </cell>
          <cell r="F14992">
            <v>826</v>
          </cell>
        </row>
        <row r="14993">
          <cell r="A14993">
            <v>5356</v>
          </cell>
          <cell r="B14993">
            <v>45084</v>
          </cell>
          <cell r="F14993">
            <v>826</v>
          </cell>
        </row>
        <row r="14994">
          <cell r="A14994">
            <v>5357</v>
          </cell>
          <cell r="B14994">
            <v>45084</v>
          </cell>
          <cell r="F14994">
            <v>826</v>
          </cell>
        </row>
        <row r="14995">
          <cell r="A14995">
            <v>5358</v>
          </cell>
          <cell r="B14995">
            <v>45084</v>
          </cell>
          <cell r="F14995">
            <v>826</v>
          </cell>
        </row>
        <row r="14996">
          <cell r="A14996">
            <v>5359</v>
          </cell>
          <cell r="B14996">
            <v>45084</v>
          </cell>
          <cell r="F14996">
            <v>826</v>
          </cell>
        </row>
        <row r="14997">
          <cell r="A14997">
            <v>5360</v>
          </cell>
          <cell r="B14997">
            <v>45084</v>
          </cell>
          <cell r="F14997">
            <v>826</v>
          </cell>
        </row>
        <row r="14998">
          <cell r="A14998">
            <v>5361</v>
          </cell>
          <cell r="B14998">
            <v>45084</v>
          </cell>
          <cell r="F14998">
            <v>826</v>
          </cell>
        </row>
        <row r="14999">
          <cell r="A14999">
            <v>5362</v>
          </cell>
          <cell r="B14999">
            <v>45084</v>
          </cell>
          <cell r="F14999">
            <v>826</v>
          </cell>
        </row>
        <row r="15000">
          <cell r="A15000">
            <v>5363</v>
          </cell>
          <cell r="B15000">
            <v>45084</v>
          </cell>
          <cell r="F15000">
            <v>826</v>
          </cell>
        </row>
        <row r="15001">
          <cell r="A15001">
            <v>5364</v>
          </cell>
          <cell r="B15001">
            <v>45084</v>
          </cell>
          <cell r="F15001">
            <v>826</v>
          </cell>
        </row>
        <row r="15002">
          <cell r="A15002">
            <v>5365</v>
          </cell>
          <cell r="B15002">
            <v>45084</v>
          </cell>
          <cell r="F15002">
            <v>826</v>
          </cell>
        </row>
        <row r="15003">
          <cell r="A15003">
            <v>5366</v>
          </cell>
          <cell r="B15003">
            <v>45084</v>
          </cell>
          <cell r="F15003">
            <v>826</v>
          </cell>
        </row>
        <row r="15004">
          <cell r="A15004">
            <v>5367</v>
          </cell>
          <cell r="B15004">
            <v>45084</v>
          </cell>
          <cell r="F15004">
            <v>826</v>
          </cell>
        </row>
        <row r="15005">
          <cell r="A15005">
            <v>5368</v>
          </cell>
          <cell r="B15005">
            <v>45084</v>
          </cell>
          <cell r="F15005">
            <v>826</v>
          </cell>
        </row>
        <row r="15006">
          <cell r="A15006">
            <v>5369</v>
          </cell>
          <cell r="B15006">
            <v>45084</v>
          </cell>
          <cell r="F15006">
            <v>826</v>
          </cell>
        </row>
        <row r="15007">
          <cell r="A15007">
            <v>5370</v>
          </cell>
          <cell r="B15007">
            <v>45084</v>
          </cell>
          <cell r="F15007">
            <v>826</v>
          </cell>
        </row>
        <row r="15008">
          <cell r="A15008">
            <v>5371</v>
          </cell>
          <cell r="B15008">
            <v>45084</v>
          </cell>
          <cell r="F15008">
            <v>826</v>
          </cell>
        </row>
        <row r="15009">
          <cell r="A15009">
            <v>5372</v>
          </cell>
          <cell r="B15009">
            <v>45084</v>
          </cell>
          <cell r="F15009">
            <v>826</v>
          </cell>
        </row>
        <row r="15010">
          <cell r="A15010">
            <v>5373</v>
          </cell>
          <cell r="B15010">
            <v>45084</v>
          </cell>
          <cell r="F15010">
            <v>826</v>
          </cell>
        </row>
        <row r="15011">
          <cell r="A15011">
            <v>5374</v>
          </cell>
          <cell r="B15011">
            <v>45084</v>
          </cell>
          <cell r="F15011">
            <v>826</v>
          </cell>
        </row>
        <row r="15012">
          <cell r="A15012">
            <v>5375</v>
          </cell>
          <cell r="B15012">
            <v>45084</v>
          </cell>
          <cell r="F15012">
            <v>826</v>
          </cell>
        </row>
        <row r="15013">
          <cell r="A15013">
            <v>5376</v>
          </cell>
          <cell r="B15013">
            <v>45084</v>
          </cell>
          <cell r="F15013">
            <v>826</v>
          </cell>
        </row>
        <row r="15014">
          <cell r="A15014">
            <v>5377</v>
          </cell>
          <cell r="B15014">
            <v>45084</v>
          </cell>
          <cell r="F15014">
            <v>826</v>
          </cell>
        </row>
        <row r="15015">
          <cell r="A15015">
            <v>5378</v>
          </cell>
          <cell r="B15015">
            <v>45084</v>
          </cell>
          <cell r="F15015">
            <v>826</v>
          </cell>
        </row>
        <row r="15016">
          <cell r="A15016">
            <v>5379</v>
          </cell>
          <cell r="B15016">
            <v>45084</v>
          </cell>
          <cell r="F15016">
            <v>826</v>
          </cell>
        </row>
        <row r="15017">
          <cell r="A15017">
            <v>5380</v>
          </cell>
          <cell r="B15017">
            <v>45084</v>
          </cell>
          <cell r="F15017">
            <v>826</v>
          </cell>
        </row>
        <row r="15018">
          <cell r="A15018">
            <v>5381</v>
          </cell>
          <cell r="B15018">
            <v>45084</v>
          </cell>
          <cell r="F15018">
            <v>826</v>
          </cell>
        </row>
        <row r="15019">
          <cell r="A15019">
            <v>5382</v>
          </cell>
          <cell r="B15019">
            <v>45084</v>
          </cell>
          <cell r="F15019">
            <v>826</v>
          </cell>
        </row>
        <row r="15020">
          <cell r="A15020">
            <v>5383</v>
          </cell>
          <cell r="B15020">
            <v>45084</v>
          </cell>
          <cell r="F15020">
            <v>826</v>
          </cell>
        </row>
        <row r="15021">
          <cell r="A15021">
            <v>5384</v>
          </cell>
          <cell r="B15021">
            <v>45084</v>
          </cell>
          <cell r="F15021">
            <v>826</v>
          </cell>
        </row>
        <row r="15022">
          <cell r="A15022">
            <v>5385</v>
          </cell>
          <cell r="B15022">
            <v>45084</v>
          </cell>
          <cell r="F15022">
            <v>826</v>
          </cell>
        </row>
        <row r="15023">
          <cell r="A15023">
            <v>5386</v>
          </cell>
          <cell r="B15023">
            <v>45084</v>
          </cell>
          <cell r="F15023">
            <v>826</v>
          </cell>
        </row>
        <row r="15024">
          <cell r="A15024">
            <v>5387</v>
          </cell>
          <cell r="B15024">
            <v>45084</v>
          </cell>
          <cell r="F15024">
            <v>826</v>
          </cell>
        </row>
        <row r="15025">
          <cell r="A15025">
            <v>5388</v>
          </cell>
          <cell r="B15025">
            <v>45084</v>
          </cell>
          <cell r="F15025">
            <v>826</v>
          </cell>
        </row>
        <row r="15026">
          <cell r="A15026">
            <v>5389</v>
          </cell>
          <cell r="B15026">
            <v>45084</v>
          </cell>
          <cell r="F15026">
            <v>826</v>
          </cell>
        </row>
        <row r="15027">
          <cell r="A15027">
            <v>5390</v>
          </cell>
          <cell r="B15027">
            <v>45084</v>
          </cell>
          <cell r="F15027">
            <v>826</v>
          </cell>
        </row>
        <row r="15028">
          <cell r="A15028">
            <v>5391</v>
          </cell>
          <cell r="B15028">
            <v>45084</v>
          </cell>
          <cell r="F15028">
            <v>826</v>
          </cell>
        </row>
        <row r="15029">
          <cell r="A15029">
            <v>5392</v>
          </cell>
          <cell r="B15029">
            <v>45084</v>
          </cell>
          <cell r="F15029">
            <v>826</v>
          </cell>
        </row>
        <row r="15030">
          <cell r="A15030">
            <v>5393</v>
          </cell>
          <cell r="B15030">
            <v>45084</v>
          </cell>
          <cell r="F15030">
            <v>826</v>
          </cell>
        </row>
        <row r="15031">
          <cell r="A15031">
            <v>5394</v>
          </cell>
          <cell r="B15031">
            <v>45084</v>
          </cell>
          <cell r="F15031">
            <v>826</v>
          </cell>
        </row>
        <row r="15032">
          <cell r="A15032">
            <v>5395</v>
          </cell>
          <cell r="B15032">
            <v>45084</v>
          </cell>
          <cell r="F15032">
            <v>826</v>
          </cell>
        </row>
        <row r="15033">
          <cell r="A15033">
            <v>5396</v>
          </cell>
          <cell r="B15033">
            <v>45084</v>
          </cell>
          <cell r="F15033">
            <v>826</v>
          </cell>
        </row>
        <row r="15034">
          <cell r="A15034">
            <v>5397</v>
          </cell>
          <cell r="B15034">
            <v>45084</v>
          </cell>
          <cell r="F15034">
            <v>826</v>
          </cell>
        </row>
        <row r="15035">
          <cell r="A15035">
            <v>5398</v>
          </cell>
          <cell r="B15035">
            <v>45084</v>
          </cell>
          <cell r="F15035">
            <v>826</v>
          </cell>
        </row>
        <row r="15036">
          <cell r="A15036">
            <v>5399</v>
          </cell>
          <cell r="B15036">
            <v>45084</v>
          </cell>
          <cell r="F15036">
            <v>826</v>
          </cell>
        </row>
        <row r="15037">
          <cell r="A15037">
            <v>5400</v>
          </cell>
          <cell r="B15037">
            <v>45084</v>
          </cell>
          <cell r="F15037">
            <v>826</v>
          </cell>
        </row>
        <row r="15038">
          <cell r="A15038">
            <v>5401</v>
          </cell>
          <cell r="B15038">
            <v>45084</v>
          </cell>
          <cell r="F15038">
            <v>826</v>
          </cell>
        </row>
        <row r="15039">
          <cell r="A15039">
            <v>5402</v>
          </cell>
          <cell r="B15039">
            <v>45084</v>
          </cell>
          <cell r="F15039">
            <v>826</v>
          </cell>
        </row>
        <row r="15040">
          <cell r="A15040">
            <v>5403</v>
          </cell>
          <cell r="B15040">
            <v>45084</v>
          </cell>
          <cell r="F15040">
            <v>826</v>
          </cell>
        </row>
        <row r="15041">
          <cell r="A15041">
            <v>5404</v>
          </cell>
          <cell r="B15041">
            <v>45084</v>
          </cell>
          <cell r="F15041">
            <v>826</v>
          </cell>
        </row>
        <row r="15042">
          <cell r="A15042">
            <v>5405</v>
          </cell>
          <cell r="B15042">
            <v>45084</v>
          </cell>
          <cell r="F15042">
            <v>826</v>
          </cell>
        </row>
        <row r="15043">
          <cell r="A15043">
            <v>5406</v>
          </cell>
          <cell r="B15043">
            <v>45084</v>
          </cell>
          <cell r="F15043">
            <v>826</v>
          </cell>
        </row>
        <row r="15044">
          <cell r="A15044">
            <v>5407</v>
          </cell>
          <cell r="B15044">
            <v>45084</v>
          </cell>
          <cell r="F15044">
            <v>826</v>
          </cell>
        </row>
        <row r="15045">
          <cell r="A15045">
            <v>5408</v>
          </cell>
          <cell r="B15045">
            <v>45084</v>
          </cell>
          <cell r="F15045">
            <v>826</v>
          </cell>
        </row>
        <row r="15046">
          <cell r="A15046">
            <v>5409</v>
          </cell>
          <cell r="B15046">
            <v>45084</v>
          </cell>
          <cell r="F15046">
            <v>826</v>
          </cell>
        </row>
        <row r="15047">
          <cell r="A15047">
            <v>5410</v>
          </cell>
          <cell r="B15047">
            <v>45084</v>
          </cell>
          <cell r="F15047">
            <v>826</v>
          </cell>
        </row>
        <row r="15048">
          <cell r="A15048">
            <v>5411</v>
          </cell>
          <cell r="B15048">
            <v>45084</v>
          </cell>
          <cell r="F15048">
            <v>826</v>
          </cell>
        </row>
        <row r="15049">
          <cell r="A15049">
            <v>5412</v>
          </cell>
          <cell r="B15049">
            <v>45084</v>
          </cell>
          <cell r="F15049">
            <v>826</v>
          </cell>
        </row>
        <row r="15050">
          <cell r="A15050">
            <v>5413</v>
          </cell>
          <cell r="B15050">
            <v>45084</v>
          </cell>
          <cell r="F15050">
            <v>826</v>
          </cell>
        </row>
        <row r="15051">
          <cell r="A15051">
            <v>5414</v>
          </cell>
          <cell r="B15051">
            <v>45084</v>
          </cell>
          <cell r="F15051">
            <v>826</v>
          </cell>
        </row>
        <row r="15052">
          <cell r="A15052">
            <v>5415</v>
          </cell>
          <cell r="B15052">
            <v>45084</v>
          </cell>
          <cell r="F15052">
            <v>826</v>
          </cell>
        </row>
        <row r="15053">
          <cell r="A15053">
            <v>5416</v>
          </cell>
          <cell r="B15053">
            <v>45084</v>
          </cell>
          <cell r="F15053">
            <v>826</v>
          </cell>
        </row>
        <row r="15054">
          <cell r="A15054">
            <v>5417</v>
          </cell>
          <cell r="B15054">
            <v>45084</v>
          </cell>
          <cell r="F15054">
            <v>826</v>
          </cell>
        </row>
        <row r="15055">
          <cell r="A15055">
            <v>5418</v>
          </cell>
          <cell r="B15055">
            <v>45084</v>
          </cell>
          <cell r="F15055">
            <v>826</v>
          </cell>
        </row>
        <row r="15056">
          <cell r="A15056">
            <v>5419</v>
          </cell>
          <cell r="B15056">
            <v>45084</v>
          </cell>
          <cell r="F15056">
            <v>826</v>
          </cell>
        </row>
        <row r="15057">
          <cell r="A15057">
            <v>5420</v>
          </cell>
          <cell r="B15057">
            <v>45084</v>
          </cell>
          <cell r="F15057">
            <v>826</v>
          </cell>
        </row>
        <row r="15058">
          <cell r="A15058">
            <v>5421</v>
          </cell>
          <cell r="B15058">
            <v>45084</v>
          </cell>
          <cell r="F15058">
            <v>826</v>
          </cell>
        </row>
        <row r="15059">
          <cell r="A15059">
            <v>5422</v>
          </cell>
          <cell r="B15059">
            <v>45084</v>
          </cell>
          <cell r="F15059">
            <v>826</v>
          </cell>
        </row>
        <row r="15060">
          <cell r="A15060">
            <v>5423</v>
          </cell>
          <cell r="B15060">
            <v>45084</v>
          </cell>
          <cell r="F15060">
            <v>826</v>
          </cell>
        </row>
        <row r="15061">
          <cell r="A15061">
            <v>5424</v>
          </cell>
          <cell r="B15061">
            <v>45084</v>
          </cell>
          <cell r="F15061">
            <v>826</v>
          </cell>
        </row>
        <row r="15062">
          <cell r="A15062">
            <v>5425</v>
          </cell>
          <cell r="B15062">
            <v>45084</v>
          </cell>
          <cell r="F15062">
            <v>826</v>
          </cell>
        </row>
        <row r="15063">
          <cell r="A15063">
            <v>5426</v>
          </cell>
          <cell r="B15063">
            <v>45084</v>
          </cell>
          <cell r="F15063">
            <v>826</v>
          </cell>
        </row>
        <row r="15064">
          <cell r="A15064">
            <v>5427</v>
          </cell>
          <cell r="B15064">
            <v>45084</v>
          </cell>
          <cell r="F15064">
            <v>826</v>
          </cell>
        </row>
        <row r="15065">
          <cell r="A15065">
            <v>5428</v>
          </cell>
          <cell r="B15065">
            <v>45084</v>
          </cell>
          <cell r="F15065">
            <v>826</v>
          </cell>
        </row>
        <row r="15066">
          <cell r="A15066">
            <v>5429</v>
          </cell>
          <cell r="B15066">
            <v>45084</v>
          </cell>
          <cell r="F15066">
            <v>826</v>
          </cell>
        </row>
        <row r="15067">
          <cell r="A15067">
            <v>5430</v>
          </cell>
          <cell r="B15067">
            <v>45084</v>
          </cell>
          <cell r="F15067">
            <v>826</v>
          </cell>
        </row>
        <row r="15068">
          <cell r="A15068">
            <v>5431</v>
          </cell>
          <cell r="B15068">
            <v>45084</v>
          </cell>
          <cell r="F15068">
            <v>826</v>
          </cell>
        </row>
        <row r="15069">
          <cell r="A15069">
            <v>5432</v>
          </cell>
          <cell r="B15069">
            <v>45084</v>
          </cell>
          <cell r="F15069">
            <v>826</v>
          </cell>
        </row>
        <row r="15070">
          <cell r="A15070">
            <v>5433</v>
          </cell>
          <cell r="B15070">
            <v>45084</v>
          </cell>
          <cell r="F15070">
            <v>826</v>
          </cell>
        </row>
        <row r="15071">
          <cell r="A15071">
            <v>5434</v>
          </cell>
          <cell r="B15071">
            <v>45084</v>
          </cell>
          <cell r="F15071">
            <v>826</v>
          </cell>
        </row>
        <row r="15072">
          <cell r="A15072">
            <v>5435</v>
          </cell>
          <cell r="B15072">
            <v>45084</v>
          </cell>
          <cell r="F15072">
            <v>826</v>
          </cell>
        </row>
        <row r="15073">
          <cell r="A15073">
            <v>5436</v>
          </cell>
          <cell r="B15073">
            <v>45084</v>
          </cell>
          <cell r="F15073">
            <v>826</v>
          </cell>
        </row>
        <row r="15074">
          <cell r="A15074">
            <v>5437</v>
          </cell>
          <cell r="B15074">
            <v>45084</v>
          </cell>
          <cell r="F15074">
            <v>826</v>
          </cell>
        </row>
        <row r="15075">
          <cell r="A15075">
            <v>5438</v>
          </cell>
          <cell r="B15075">
            <v>45084</v>
          </cell>
          <cell r="F15075">
            <v>826</v>
          </cell>
        </row>
        <row r="15076">
          <cell r="A15076">
            <v>5439</v>
          </cell>
          <cell r="B15076">
            <v>45084</v>
          </cell>
          <cell r="F15076">
            <v>826</v>
          </cell>
        </row>
        <row r="15077">
          <cell r="A15077">
            <v>5440</v>
          </cell>
          <cell r="B15077">
            <v>45084</v>
          </cell>
          <cell r="F15077">
            <v>826</v>
          </cell>
        </row>
        <row r="15078">
          <cell r="A15078">
            <v>5441</v>
          </cell>
          <cell r="B15078">
            <v>45084</v>
          </cell>
          <cell r="F15078">
            <v>826</v>
          </cell>
        </row>
        <row r="15079">
          <cell r="A15079">
            <v>5442</v>
          </cell>
          <cell r="B15079">
            <v>45084</v>
          </cell>
          <cell r="F15079">
            <v>826</v>
          </cell>
        </row>
        <row r="15080">
          <cell r="A15080">
            <v>5443</v>
          </cell>
          <cell r="B15080">
            <v>45084</v>
          </cell>
          <cell r="F15080">
            <v>826</v>
          </cell>
        </row>
        <row r="15081">
          <cell r="A15081">
            <v>5444</v>
          </cell>
          <cell r="B15081">
            <v>45084</v>
          </cell>
          <cell r="F15081">
            <v>826</v>
          </cell>
        </row>
        <row r="15082">
          <cell r="A15082">
            <v>5445</v>
          </cell>
          <cell r="B15082">
            <v>45084</v>
          </cell>
          <cell r="F15082">
            <v>826</v>
          </cell>
        </row>
        <row r="15083">
          <cell r="A15083">
            <v>5446</v>
          </cell>
          <cell r="B15083">
            <v>45084</v>
          </cell>
          <cell r="F15083">
            <v>826</v>
          </cell>
        </row>
        <row r="15084">
          <cell r="A15084">
            <v>5447</v>
          </cell>
          <cell r="B15084">
            <v>45084</v>
          </cell>
          <cell r="F15084">
            <v>826</v>
          </cell>
        </row>
        <row r="15085">
          <cell r="A15085">
            <v>5448</v>
          </cell>
          <cell r="B15085">
            <v>45084</v>
          </cell>
          <cell r="F15085">
            <v>826</v>
          </cell>
        </row>
        <row r="15086">
          <cell r="A15086">
            <v>5449</v>
          </cell>
          <cell r="B15086">
            <v>45084</v>
          </cell>
          <cell r="F15086">
            <v>826</v>
          </cell>
        </row>
        <row r="15087">
          <cell r="A15087">
            <v>5450</v>
          </cell>
          <cell r="B15087">
            <v>45084</v>
          </cell>
          <cell r="F15087">
            <v>826</v>
          </cell>
        </row>
        <row r="15088">
          <cell r="A15088">
            <v>5451</v>
          </cell>
          <cell r="B15088">
            <v>45084</v>
          </cell>
          <cell r="F15088">
            <v>826</v>
          </cell>
        </row>
        <row r="15089">
          <cell r="A15089">
            <v>5452</v>
          </cell>
          <cell r="B15089">
            <v>45084</v>
          </cell>
          <cell r="F15089">
            <v>826</v>
          </cell>
        </row>
        <row r="15090">
          <cell r="A15090">
            <v>5453</v>
          </cell>
          <cell r="B15090">
            <v>45084</v>
          </cell>
          <cell r="F15090">
            <v>826</v>
          </cell>
        </row>
        <row r="15091">
          <cell r="A15091">
            <v>5454</v>
          </cell>
          <cell r="B15091">
            <v>45084</v>
          </cell>
          <cell r="F15091">
            <v>826</v>
          </cell>
        </row>
        <row r="15092">
          <cell r="A15092">
            <v>5455</v>
          </cell>
          <cell r="B15092">
            <v>45084</v>
          </cell>
          <cell r="F15092">
            <v>826</v>
          </cell>
        </row>
        <row r="15093">
          <cell r="A15093">
            <v>5456</v>
          </cell>
          <cell r="B15093">
            <v>45084</v>
          </cell>
          <cell r="F15093">
            <v>826</v>
          </cell>
        </row>
        <row r="15094">
          <cell r="A15094">
            <v>5457</v>
          </cell>
          <cell r="B15094">
            <v>45084</v>
          </cell>
          <cell r="F15094">
            <v>826</v>
          </cell>
        </row>
        <row r="15095">
          <cell r="A15095">
            <v>5458</v>
          </cell>
          <cell r="B15095">
            <v>45084</v>
          </cell>
          <cell r="F15095">
            <v>826</v>
          </cell>
        </row>
        <row r="15096">
          <cell r="A15096">
            <v>5459</v>
          </cell>
          <cell r="B15096">
            <v>45084</v>
          </cell>
          <cell r="F15096">
            <v>826</v>
          </cell>
        </row>
        <row r="15097">
          <cell r="A15097">
            <v>5460</v>
          </cell>
          <cell r="B15097">
            <v>45084</v>
          </cell>
          <cell r="F15097">
            <v>826</v>
          </cell>
        </row>
        <row r="15098">
          <cell r="A15098">
            <v>5461</v>
          </cell>
          <cell r="B15098">
            <v>45084</v>
          </cell>
          <cell r="F15098">
            <v>826</v>
          </cell>
        </row>
        <row r="15099">
          <cell r="A15099">
            <v>5462</v>
          </cell>
          <cell r="B15099">
            <v>45084</v>
          </cell>
          <cell r="F15099">
            <v>826</v>
          </cell>
        </row>
        <row r="15100">
          <cell r="A15100">
            <v>5463</v>
          </cell>
          <cell r="B15100">
            <v>45084</v>
          </cell>
          <cell r="F15100">
            <v>826</v>
          </cell>
        </row>
        <row r="15101">
          <cell r="A15101">
            <v>5464</v>
          </cell>
          <cell r="B15101">
            <v>45084</v>
          </cell>
          <cell r="F15101">
            <v>826</v>
          </cell>
        </row>
        <row r="15102">
          <cell r="A15102">
            <v>5465</v>
          </cell>
          <cell r="B15102">
            <v>45084</v>
          </cell>
          <cell r="F15102">
            <v>826</v>
          </cell>
        </row>
        <row r="15103">
          <cell r="A15103">
            <v>5466</v>
          </cell>
          <cell r="B15103">
            <v>45084</v>
          </cell>
          <cell r="F15103">
            <v>826</v>
          </cell>
        </row>
        <row r="15104">
          <cell r="A15104">
            <v>5467</v>
          </cell>
          <cell r="B15104">
            <v>45084</v>
          </cell>
          <cell r="F15104">
            <v>826</v>
          </cell>
        </row>
        <row r="15105">
          <cell r="A15105">
            <v>5468</v>
          </cell>
          <cell r="B15105">
            <v>45084</v>
          </cell>
          <cell r="F15105">
            <v>826</v>
          </cell>
        </row>
        <row r="15106">
          <cell r="A15106">
            <v>5469</v>
          </cell>
          <cell r="B15106">
            <v>45084</v>
          </cell>
          <cell r="F15106">
            <v>826</v>
          </cell>
        </row>
        <row r="15107">
          <cell r="A15107">
            <v>5470</v>
          </cell>
          <cell r="B15107">
            <v>45084</v>
          </cell>
          <cell r="F15107">
            <v>826</v>
          </cell>
        </row>
        <row r="15108">
          <cell r="A15108">
            <v>5471</v>
          </cell>
          <cell r="B15108">
            <v>45084</v>
          </cell>
          <cell r="F15108">
            <v>826</v>
          </cell>
        </row>
        <row r="15109">
          <cell r="A15109">
            <v>5472</v>
          </cell>
          <cell r="B15109">
            <v>45084</v>
          </cell>
          <cell r="F15109">
            <v>826</v>
          </cell>
        </row>
        <row r="15110">
          <cell r="A15110">
            <v>5473</v>
          </cell>
          <cell r="B15110">
            <v>45084</v>
          </cell>
          <cell r="F15110">
            <v>826</v>
          </cell>
        </row>
        <row r="15111">
          <cell r="A15111">
            <v>5474</v>
          </cell>
          <cell r="B15111">
            <v>45084</v>
          </cell>
          <cell r="F15111">
            <v>826</v>
          </cell>
        </row>
        <row r="15112">
          <cell r="A15112">
            <v>5475</v>
          </cell>
          <cell r="B15112">
            <v>45084</v>
          </cell>
          <cell r="F15112">
            <v>826</v>
          </cell>
        </row>
        <row r="15113">
          <cell r="A15113">
            <v>5476</v>
          </cell>
          <cell r="B15113">
            <v>45084</v>
          </cell>
          <cell r="F15113">
            <v>826</v>
          </cell>
        </row>
        <row r="15114">
          <cell r="A15114">
            <v>5477</v>
          </cell>
          <cell r="B15114">
            <v>45084</v>
          </cell>
          <cell r="F15114">
            <v>826</v>
          </cell>
        </row>
        <row r="15115">
          <cell r="A15115">
            <v>5478</v>
          </cell>
          <cell r="B15115">
            <v>45084</v>
          </cell>
          <cell r="F15115">
            <v>826</v>
          </cell>
        </row>
        <row r="15116">
          <cell r="A15116">
            <v>5479</v>
          </cell>
          <cell r="B15116">
            <v>45084</v>
          </cell>
          <cell r="F15116">
            <v>826</v>
          </cell>
        </row>
        <row r="15117">
          <cell r="A15117">
            <v>5480</v>
          </cell>
          <cell r="B15117">
            <v>45084</v>
          </cell>
          <cell r="F15117">
            <v>826</v>
          </cell>
        </row>
        <row r="15118">
          <cell r="A15118">
            <v>5481</v>
          </cell>
          <cell r="B15118">
            <v>45084</v>
          </cell>
          <cell r="F15118">
            <v>826</v>
          </cell>
        </row>
        <row r="15119">
          <cell r="A15119">
            <v>5482</v>
          </cell>
          <cell r="B15119">
            <v>45084</v>
          </cell>
          <cell r="F15119">
            <v>826</v>
          </cell>
        </row>
        <row r="15120">
          <cell r="A15120">
            <v>5483</v>
          </cell>
          <cell r="B15120">
            <v>45084</v>
          </cell>
          <cell r="F15120">
            <v>826</v>
          </cell>
        </row>
        <row r="15121">
          <cell r="A15121">
            <v>5484</v>
          </cell>
          <cell r="B15121">
            <v>45084</v>
          </cell>
          <cell r="F15121">
            <v>826</v>
          </cell>
        </row>
        <row r="15122">
          <cell r="A15122">
            <v>5485</v>
          </cell>
          <cell r="B15122">
            <v>45084</v>
          </cell>
          <cell r="F15122">
            <v>826</v>
          </cell>
        </row>
        <row r="15123">
          <cell r="A15123">
            <v>5486</v>
          </cell>
          <cell r="B15123">
            <v>45084</v>
          </cell>
          <cell r="F15123">
            <v>826</v>
          </cell>
        </row>
        <row r="15124">
          <cell r="A15124">
            <v>5487</v>
          </cell>
          <cell r="B15124">
            <v>45084</v>
          </cell>
          <cell r="F15124">
            <v>826</v>
          </cell>
        </row>
        <row r="15125">
          <cell r="A15125">
            <v>5488</v>
          </cell>
          <cell r="B15125">
            <v>45084</v>
          </cell>
          <cell r="F15125">
            <v>826</v>
          </cell>
        </row>
        <row r="15126">
          <cell r="A15126">
            <v>5489</v>
          </cell>
          <cell r="B15126">
            <v>45084</v>
          </cell>
          <cell r="F15126">
            <v>826</v>
          </cell>
        </row>
        <row r="15127">
          <cell r="A15127">
            <v>5490</v>
          </cell>
          <cell r="B15127">
            <v>45084</v>
          </cell>
          <cell r="F15127">
            <v>826</v>
          </cell>
        </row>
        <row r="15128">
          <cell r="A15128">
            <v>5491</v>
          </cell>
          <cell r="B15128">
            <v>45084</v>
          </cell>
          <cell r="F15128">
            <v>826</v>
          </cell>
        </row>
        <row r="15129">
          <cell r="A15129">
            <v>5492</v>
          </cell>
          <cell r="B15129">
            <v>45084</v>
          </cell>
          <cell r="F15129">
            <v>826</v>
          </cell>
        </row>
        <row r="15130">
          <cell r="A15130">
            <v>5493</v>
          </cell>
          <cell r="B15130">
            <v>45084</v>
          </cell>
          <cell r="F15130">
            <v>826</v>
          </cell>
        </row>
        <row r="15131">
          <cell r="A15131">
            <v>5494</v>
          </cell>
          <cell r="B15131">
            <v>45084</v>
          </cell>
          <cell r="F15131">
            <v>826</v>
          </cell>
        </row>
        <row r="15132">
          <cell r="A15132">
            <v>5495</v>
          </cell>
          <cell r="B15132">
            <v>45084</v>
          </cell>
          <cell r="F15132">
            <v>826</v>
          </cell>
        </row>
        <row r="15133">
          <cell r="A15133">
            <v>5496</v>
          </cell>
          <cell r="B15133">
            <v>45084</v>
          </cell>
          <cell r="F15133">
            <v>826</v>
          </cell>
        </row>
        <row r="15134">
          <cell r="A15134">
            <v>5497</v>
          </cell>
          <cell r="B15134">
            <v>45084</v>
          </cell>
          <cell r="F15134">
            <v>826</v>
          </cell>
        </row>
        <row r="15135">
          <cell r="A15135">
            <v>5498</v>
          </cell>
          <cell r="B15135">
            <v>45084</v>
          </cell>
          <cell r="F15135">
            <v>826</v>
          </cell>
        </row>
        <row r="15136">
          <cell r="A15136">
            <v>5499</v>
          </cell>
          <cell r="B15136">
            <v>45084</v>
          </cell>
          <cell r="F15136">
            <v>826</v>
          </cell>
        </row>
        <row r="15137">
          <cell r="A15137">
            <v>5500</v>
          </cell>
          <cell r="B15137">
            <v>45084</v>
          </cell>
          <cell r="F15137">
            <v>826</v>
          </cell>
        </row>
        <row r="15138">
          <cell r="A15138">
            <v>5501</v>
          </cell>
          <cell r="B15138">
            <v>45084</v>
          </cell>
          <cell r="F15138">
            <v>826</v>
          </cell>
        </row>
        <row r="15139">
          <cell r="A15139">
            <v>5502</v>
          </cell>
          <cell r="B15139">
            <v>45084</v>
          </cell>
          <cell r="F15139">
            <v>826</v>
          </cell>
        </row>
        <row r="15140">
          <cell r="A15140">
            <v>5503</v>
          </cell>
          <cell r="B15140">
            <v>45084</v>
          </cell>
          <cell r="F15140">
            <v>826</v>
          </cell>
        </row>
        <row r="15141">
          <cell r="A15141">
            <v>5504</v>
          </cell>
          <cell r="B15141">
            <v>45084</v>
          </cell>
          <cell r="F15141">
            <v>826</v>
          </cell>
        </row>
        <row r="15142">
          <cell r="A15142">
            <v>5505</v>
          </cell>
          <cell r="B15142">
            <v>45084</v>
          </cell>
          <cell r="F15142">
            <v>826</v>
          </cell>
        </row>
        <row r="15143">
          <cell r="A15143">
            <v>5506</v>
          </cell>
          <cell r="B15143">
            <v>45084</v>
          </cell>
          <cell r="F15143">
            <v>826</v>
          </cell>
        </row>
        <row r="15144">
          <cell r="A15144">
            <v>5507</v>
          </cell>
          <cell r="B15144">
            <v>45084</v>
          </cell>
          <cell r="F15144">
            <v>826</v>
          </cell>
        </row>
        <row r="15145">
          <cell r="A15145">
            <v>5508</v>
          </cell>
          <cell r="B15145">
            <v>45084</v>
          </cell>
          <cell r="F15145">
            <v>826</v>
          </cell>
        </row>
        <row r="15146">
          <cell r="A15146">
            <v>5509</v>
          </cell>
          <cell r="B15146">
            <v>45084</v>
          </cell>
          <cell r="F15146">
            <v>826</v>
          </cell>
        </row>
        <row r="15147">
          <cell r="A15147">
            <v>5510</v>
          </cell>
          <cell r="B15147">
            <v>45084</v>
          </cell>
          <cell r="F15147">
            <v>826</v>
          </cell>
        </row>
        <row r="15148">
          <cell r="A15148">
            <v>5511</v>
          </cell>
          <cell r="B15148">
            <v>45084</v>
          </cell>
          <cell r="F15148">
            <v>826</v>
          </cell>
        </row>
        <row r="15149">
          <cell r="A15149">
            <v>5512</v>
          </cell>
          <cell r="B15149">
            <v>45084</v>
          </cell>
          <cell r="F15149">
            <v>826</v>
          </cell>
        </row>
        <row r="15150">
          <cell r="A15150">
            <v>5513</v>
          </cell>
          <cell r="B15150">
            <v>45084</v>
          </cell>
          <cell r="F15150">
            <v>826</v>
          </cell>
        </row>
        <row r="15151">
          <cell r="A15151">
            <v>5514</v>
          </cell>
          <cell r="B15151">
            <v>45084</v>
          </cell>
          <cell r="F15151">
            <v>826</v>
          </cell>
        </row>
        <row r="15152">
          <cell r="A15152">
            <v>5515</v>
          </cell>
          <cell r="B15152">
            <v>45084</v>
          </cell>
          <cell r="F15152">
            <v>826</v>
          </cell>
        </row>
        <row r="15153">
          <cell r="A15153">
            <v>5516</v>
          </cell>
          <cell r="B15153">
            <v>45084</v>
          </cell>
          <cell r="F15153">
            <v>826</v>
          </cell>
        </row>
        <row r="15154">
          <cell r="A15154">
            <v>5517</v>
          </cell>
          <cell r="B15154">
            <v>45084</v>
          </cell>
          <cell r="F15154">
            <v>826</v>
          </cell>
        </row>
        <row r="15155">
          <cell r="A15155">
            <v>5518</v>
          </cell>
          <cell r="B15155">
            <v>45084</v>
          </cell>
          <cell r="F15155">
            <v>826</v>
          </cell>
        </row>
        <row r="15156">
          <cell r="A15156">
            <v>5519</v>
          </cell>
          <cell r="B15156">
            <v>45084</v>
          </cell>
          <cell r="F15156">
            <v>826</v>
          </cell>
        </row>
        <row r="15157">
          <cell r="A15157">
            <v>5520</v>
          </cell>
          <cell r="B15157">
            <v>45084</v>
          </cell>
          <cell r="F15157">
            <v>826</v>
          </cell>
        </row>
        <row r="15158">
          <cell r="A15158">
            <v>5521</v>
          </cell>
          <cell r="B15158">
            <v>45084</v>
          </cell>
          <cell r="F15158">
            <v>826</v>
          </cell>
        </row>
        <row r="15159">
          <cell r="A15159">
            <v>5522</v>
          </cell>
          <cell r="B15159">
            <v>45084</v>
          </cell>
          <cell r="F15159">
            <v>826</v>
          </cell>
        </row>
        <row r="15160">
          <cell r="A15160">
            <v>5523</v>
          </cell>
          <cell r="B15160">
            <v>45084</v>
          </cell>
          <cell r="F15160">
            <v>826</v>
          </cell>
        </row>
        <row r="15161">
          <cell r="A15161">
            <v>5524</v>
          </cell>
          <cell r="B15161">
            <v>45084</v>
          </cell>
          <cell r="F15161">
            <v>826</v>
          </cell>
        </row>
        <row r="15162">
          <cell r="A15162">
            <v>5525</v>
          </cell>
          <cell r="B15162">
            <v>45084</v>
          </cell>
          <cell r="F15162">
            <v>826</v>
          </cell>
        </row>
        <row r="15163">
          <cell r="A15163">
            <v>5526</v>
          </cell>
          <cell r="B15163">
            <v>45084</v>
          </cell>
          <cell r="F15163">
            <v>826</v>
          </cell>
        </row>
        <row r="15164">
          <cell r="A15164">
            <v>5527</v>
          </cell>
          <cell r="B15164">
            <v>45084</v>
          </cell>
          <cell r="F15164">
            <v>826</v>
          </cell>
        </row>
        <row r="15165">
          <cell r="A15165">
            <v>5528</v>
          </cell>
          <cell r="B15165">
            <v>45084</v>
          </cell>
          <cell r="F15165">
            <v>826</v>
          </cell>
        </row>
        <row r="15166">
          <cell r="A15166">
            <v>5529</v>
          </cell>
          <cell r="B15166">
            <v>45084</v>
          </cell>
          <cell r="F15166">
            <v>826</v>
          </cell>
        </row>
        <row r="15167">
          <cell r="A15167">
            <v>5530</v>
          </cell>
          <cell r="B15167">
            <v>45084</v>
          </cell>
          <cell r="F15167">
            <v>826</v>
          </cell>
        </row>
        <row r="15168">
          <cell r="A15168">
            <v>5531</v>
          </cell>
          <cell r="B15168">
            <v>45084</v>
          </cell>
          <cell r="F15168">
            <v>826</v>
          </cell>
        </row>
        <row r="15169">
          <cell r="A15169">
            <v>5532</v>
          </cell>
          <cell r="B15169">
            <v>45084</v>
          </cell>
          <cell r="F15169">
            <v>826</v>
          </cell>
        </row>
        <row r="15170">
          <cell r="A15170">
            <v>5533</v>
          </cell>
          <cell r="B15170">
            <v>45084</v>
          </cell>
          <cell r="F15170">
            <v>826</v>
          </cell>
        </row>
        <row r="15171">
          <cell r="A15171">
            <v>5534</v>
          </cell>
          <cell r="B15171">
            <v>45084</v>
          </cell>
          <cell r="F15171">
            <v>826</v>
          </cell>
        </row>
        <row r="15172">
          <cell r="A15172">
            <v>5535</v>
          </cell>
          <cell r="B15172">
            <v>45084</v>
          </cell>
          <cell r="F15172">
            <v>826</v>
          </cell>
        </row>
        <row r="15173">
          <cell r="A15173">
            <v>5536</v>
          </cell>
          <cell r="B15173">
            <v>45084</v>
          </cell>
          <cell r="F15173">
            <v>826</v>
          </cell>
        </row>
        <row r="15174">
          <cell r="A15174">
            <v>5537</v>
          </cell>
          <cell r="B15174">
            <v>45084</v>
          </cell>
          <cell r="F15174">
            <v>826</v>
          </cell>
        </row>
        <row r="15175">
          <cell r="A15175">
            <v>5538</v>
          </cell>
          <cell r="B15175">
            <v>45084</v>
          </cell>
          <cell r="F15175">
            <v>826</v>
          </cell>
        </row>
        <row r="15176">
          <cell r="A15176">
            <v>5539</v>
          </cell>
          <cell r="B15176">
            <v>45084</v>
          </cell>
          <cell r="F15176">
            <v>826</v>
          </cell>
        </row>
        <row r="15177">
          <cell r="A15177">
            <v>5540</v>
          </cell>
          <cell r="B15177">
            <v>45084</v>
          </cell>
          <cell r="F15177">
            <v>826</v>
          </cell>
        </row>
        <row r="15178">
          <cell r="A15178">
            <v>5541</v>
          </cell>
          <cell r="B15178">
            <v>45084</v>
          </cell>
          <cell r="F15178">
            <v>826</v>
          </cell>
        </row>
        <row r="15179">
          <cell r="A15179">
            <v>5542</v>
          </cell>
          <cell r="B15179">
            <v>45084</v>
          </cell>
          <cell r="F15179">
            <v>826</v>
          </cell>
        </row>
        <row r="15180">
          <cell r="A15180">
            <v>5543</v>
          </cell>
          <cell r="B15180">
            <v>45084</v>
          </cell>
          <cell r="F15180">
            <v>826</v>
          </cell>
        </row>
        <row r="15181">
          <cell r="A15181">
            <v>5544</v>
          </cell>
          <cell r="B15181">
            <v>45084</v>
          </cell>
          <cell r="F15181">
            <v>826</v>
          </cell>
        </row>
        <row r="15182">
          <cell r="A15182">
            <v>5545</v>
          </cell>
          <cell r="B15182">
            <v>45084</v>
          </cell>
          <cell r="F15182">
            <v>826</v>
          </cell>
        </row>
        <row r="15183">
          <cell r="A15183">
            <v>5546</v>
          </cell>
          <cell r="B15183">
            <v>45084</v>
          </cell>
          <cell r="F15183">
            <v>826</v>
          </cell>
        </row>
        <row r="15184">
          <cell r="A15184">
            <v>5547</v>
          </cell>
          <cell r="B15184">
            <v>45084</v>
          </cell>
          <cell r="F15184">
            <v>826</v>
          </cell>
        </row>
        <row r="15185">
          <cell r="A15185">
            <v>5548</v>
          </cell>
          <cell r="B15185">
            <v>45084</v>
          </cell>
          <cell r="F15185">
            <v>826</v>
          </cell>
        </row>
        <row r="15186">
          <cell r="A15186">
            <v>5549</v>
          </cell>
          <cell r="B15186">
            <v>45084</v>
          </cell>
          <cell r="F15186">
            <v>826</v>
          </cell>
        </row>
        <row r="15187">
          <cell r="A15187">
            <v>5550</v>
          </cell>
          <cell r="B15187">
            <v>45084</v>
          </cell>
          <cell r="F15187">
            <v>826</v>
          </cell>
        </row>
        <row r="15188">
          <cell r="A15188">
            <v>5551</v>
          </cell>
          <cell r="B15188">
            <v>45084</v>
          </cell>
          <cell r="F15188">
            <v>826</v>
          </cell>
        </row>
        <row r="15189">
          <cell r="A15189">
            <v>5552</v>
          </cell>
          <cell r="B15189">
            <v>45084</v>
          </cell>
          <cell r="F15189">
            <v>826</v>
          </cell>
        </row>
        <row r="15190">
          <cell r="A15190">
            <v>5553</v>
          </cell>
          <cell r="B15190">
            <v>45084</v>
          </cell>
          <cell r="F15190">
            <v>826</v>
          </cell>
        </row>
        <row r="15191">
          <cell r="A15191">
            <v>5554</v>
          </cell>
          <cell r="B15191">
            <v>45084</v>
          </cell>
          <cell r="F15191">
            <v>826</v>
          </cell>
        </row>
        <row r="15192">
          <cell r="A15192">
            <v>5555</v>
          </cell>
          <cell r="B15192">
            <v>45084</v>
          </cell>
          <cell r="F15192">
            <v>826</v>
          </cell>
        </row>
        <row r="15193">
          <cell r="A15193">
            <v>5556</v>
          </cell>
          <cell r="B15193">
            <v>45084</v>
          </cell>
          <cell r="F15193">
            <v>826</v>
          </cell>
        </row>
        <row r="15194">
          <cell r="A15194">
            <v>5557</v>
          </cell>
          <cell r="B15194">
            <v>45084</v>
          </cell>
          <cell r="F15194">
            <v>826</v>
          </cell>
        </row>
        <row r="15195">
          <cell r="A15195">
            <v>5558</v>
          </cell>
          <cell r="B15195">
            <v>45084</v>
          </cell>
          <cell r="F15195">
            <v>826</v>
          </cell>
        </row>
        <row r="15196">
          <cell r="A15196">
            <v>5559</v>
          </cell>
          <cell r="B15196">
            <v>45084</v>
          </cell>
          <cell r="F15196">
            <v>826</v>
          </cell>
        </row>
        <row r="15197">
          <cell r="A15197">
            <v>5560</v>
          </cell>
          <cell r="B15197">
            <v>45084</v>
          </cell>
          <cell r="F15197">
            <v>826</v>
          </cell>
        </row>
        <row r="15198">
          <cell r="A15198">
            <v>5561</v>
          </cell>
          <cell r="B15198">
            <v>45084</v>
          </cell>
          <cell r="F15198">
            <v>826</v>
          </cell>
        </row>
        <row r="15199">
          <cell r="A15199">
            <v>5562</v>
          </cell>
          <cell r="B15199">
            <v>45084</v>
          </cell>
          <cell r="F15199">
            <v>826</v>
          </cell>
        </row>
        <row r="15200">
          <cell r="A15200">
            <v>5563</v>
          </cell>
          <cell r="B15200">
            <v>45084</v>
          </cell>
          <cell r="F15200">
            <v>826</v>
          </cell>
        </row>
        <row r="15201">
          <cell r="A15201">
            <v>5564</v>
          </cell>
          <cell r="B15201">
            <v>45084</v>
          </cell>
          <cell r="F15201">
            <v>826</v>
          </cell>
        </row>
        <row r="15202">
          <cell r="A15202">
            <v>5565</v>
          </cell>
          <cell r="B15202">
            <v>45084</v>
          </cell>
          <cell r="F15202">
            <v>826</v>
          </cell>
        </row>
        <row r="15203">
          <cell r="A15203">
            <v>5566</v>
          </cell>
          <cell r="B15203">
            <v>45084</v>
          </cell>
          <cell r="F15203">
            <v>826</v>
          </cell>
        </row>
        <row r="15204">
          <cell r="A15204">
            <v>5567</v>
          </cell>
          <cell r="B15204">
            <v>45084</v>
          </cell>
          <cell r="F15204">
            <v>826</v>
          </cell>
        </row>
        <row r="15205">
          <cell r="A15205">
            <v>5568</v>
          </cell>
          <cell r="B15205">
            <v>45084</v>
          </cell>
          <cell r="F15205">
            <v>826</v>
          </cell>
        </row>
        <row r="15206">
          <cell r="A15206">
            <v>5569</v>
          </cell>
          <cell r="B15206">
            <v>45084</v>
          </cell>
          <cell r="F15206">
            <v>826</v>
          </cell>
        </row>
        <row r="15207">
          <cell r="A15207">
            <v>5570</v>
          </cell>
          <cell r="B15207">
            <v>45084</v>
          </cell>
          <cell r="F15207">
            <v>826</v>
          </cell>
        </row>
        <row r="15208">
          <cell r="A15208">
            <v>5571</v>
          </cell>
          <cell r="B15208">
            <v>45084</v>
          </cell>
          <cell r="F15208">
            <v>826</v>
          </cell>
        </row>
        <row r="15209">
          <cell r="A15209">
            <v>5572</v>
          </cell>
          <cell r="B15209">
            <v>45084</v>
          </cell>
          <cell r="F15209">
            <v>826</v>
          </cell>
        </row>
        <row r="15210">
          <cell r="A15210">
            <v>5573</v>
          </cell>
          <cell r="B15210">
            <v>45084</v>
          </cell>
          <cell r="F15210">
            <v>826</v>
          </cell>
        </row>
        <row r="15211">
          <cell r="A15211">
            <v>5574</v>
          </cell>
          <cell r="B15211">
            <v>45084</v>
          </cell>
          <cell r="F15211">
            <v>826</v>
          </cell>
        </row>
        <row r="15212">
          <cell r="A15212">
            <v>5575</v>
          </cell>
          <cell r="B15212">
            <v>45084</v>
          </cell>
          <cell r="F15212">
            <v>826</v>
          </cell>
        </row>
        <row r="15213">
          <cell r="A15213">
            <v>5576</v>
          </cell>
          <cell r="B15213">
            <v>45084</v>
          </cell>
          <cell r="F15213">
            <v>826</v>
          </cell>
        </row>
        <row r="15214">
          <cell r="A15214">
            <v>5577</v>
          </cell>
          <cell r="B15214">
            <v>45084</v>
          </cell>
          <cell r="F15214">
            <v>826</v>
          </cell>
        </row>
        <row r="15215">
          <cell r="A15215">
            <v>5578</v>
          </cell>
          <cell r="B15215">
            <v>45084</v>
          </cell>
          <cell r="F15215">
            <v>826</v>
          </cell>
        </row>
        <row r="15216">
          <cell r="A15216">
            <v>5579</v>
          </cell>
          <cell r="B15216">
            <v>45084</v>
          </cell>
          <cell r="F15216">
            <v>826</v>
          </cell>
        </row>
        <row r="15217">
          <cell r="A15217">
            <v>5580</v>
          </cell>
          <cell r="B15217">
            <v>45084</v>
          </cell>
          <cell r="F15217">
            <v>826</v>
          </cell>
        </row>
        <row r="15218">
          <cell r="A15218">
            <v>5581</v>
          </cell>
          <cell r="B15218">
            <v>45084</v>
          </cell>
          <cell r="F15218">
            <v>826</v>
          </cell>
        </row>
        <row r="15219">
          <cell r="A15219">
            <v>5582</v>
          </cell>
          <cell r="B15219">
            <v>45084</v>
          </cell>
          <cell r="F15219">
            <v>826</v>
          </cell>
        </row>
        <row r="15220">
          <cell r="A15220">
            <v>5583</v>
          </cell>
          <cell r="B15220">
            <v>45084</v>
          </cell>
          <cell r="F15220">
            <v>826</v>
          </cell>
        </row>
        <row r="15221">
          <cell r="A15221">
            <v>5584</v>
          </cell>
          <cell r="B15221">
            <v>45084</v>
          </cell>
          <cell r="F15221">
            <v>826</v>
          </cell>
        </row>
        <row r="15222">
          <cell r="A15222">
            <v>5585</v>
          </cell>
          <cell r="B15222">
            <v>45084</v>
          </cell>
          <cell r="F15222">
            <v>826</v>
          </cell>
        </row>
        <row r="15223">
          <cell r="A15223">
            <v>5586</v>
          </cell>
          <cell r="B15223">
            <v>45084</v>
          </cell>
          <cell r="F15223">
            <v>826</v>
          </cell>
        </row>
        <row r="15224">
          <cell r="A15224">
            <v>5587</v>
          </cell>
          <cell r="B15224">
            <v>45084</v>
          </cell>
          <cell r="F15224">
            <v>826</v>
          </cell>
        </row>
        <row r="15225">
          <cell r="A15225">
            <v>5588</v>
          </cell>
          <cell r="B15225">
            <v>45084</v>
          </cell>
          <cell r="F15225">
            <v>826</v>
          </cell>
        </row>
        <row r="15226">
          <cell r="A15226">
            <v>5589</v>
          </cell>
          <cell r="B15226">
            <v>45084</v>
          </cell>
          <cell r="F15226">
            <v>826</v>
          </cell>
        </row>
        <row r="15227">
          <cell r="A15227">
            <v>5590</v>
          </cell>
          <cell r="B15227">
            <v>45084</v>
          </cell>
          <cell r="F15227">
            <v>826</v>
          </cell>
        </row>
        <row r="15228">
          <cell r="A15228">
            <v>5591</v>
          </cell>
          <cell r="B15228">
            <v>45084</v>
          </cell>
          <cell r="F15228">
            <v>826</v>
          </cell>
        </row>
        <row r="15229">
          <cell r="A15229">
            <v>5592</v>
          </cell>
          <cell r="B15229">
            <v>45084</v>
          </cell>
          <cell r="F15229">
            <v>826</v>
          </cell>
        </row>
        <row r="15230">
          <cell r="A15230">
            <v>5593</v>
          </cell>
          <cell r="B15230">
            <v>45084</v>
          </cell>
          <cell r="F15230">
            <v>826</v>
          </cell>
        </row>
        <row r="15231">
          <cell r="A15231">
            <v>5594</v>
          </cell>
          <cell r="B15231">
            <v>45084</v>
          </cell>
          <cell r="F15231">
            <v>826</v>
          </cell>
        </row>
        <row r="15232">
          <cell r="A15232">
            <v>5595</v>
          </cell>
          <cell r="B15232">
            <v>45084</v>
          </cell>
          <cell r="F15232">
            <v>826</v>
          </cell>
        </row>
        <row r="15233">
          <cell r="A15233">
            <v>5596</v>
          </cell>
          <cell r="B15233">
            <v>45084</v>
          </cell>
          <cell r="F15233">
            <v>826</v>
          </cell>
        </row>
        <row r="15234">
          <cell r="A15234">
            <v>5597</v>
          </cell>
          <cell r="B15234">
            <v>45084</v>
          </cell>
          <cell r="F15234">
            <v>826</v>
          </cell>
        </row>
        <row r="15235">
          <cell r="A15235">
            <v>5598</v>
          </cell>
          <cell r="B15235">
            <v>45084</v>
          </cell>
          <cell r="F15235">
            <v>826</v>
          </cell>
        </row>
        <row r="15236">
          <cell r="A15236">
            <v>5599</v>
          </cell>
          <cell r="B15236">
            <v>45084</v>
          </cell>
          <cell r="F15236">
            <v>826</v>
          </cell>
        </row>
        <row r="15237">
          <cell r="A15237">
            <v>5600</v>
          </cell>
          <cell r="B15237">
            <v>45084</v>
          </cell>
          <cell r="F15237">
            <v>826</v>
          </cell>
        </row>
        <row r="15238">
          <cell r="A15238">
            <v>5601</v>
          </cell>
          <cell r="B15238">
            <v>45084</v>
          </cell>
          <cell r="F15238">
            <v>826</v>
          </cell>
        </row>
        <row r="15239">
          <cell r="A15239">
            <v>5602</v>
          </cell>
          <cell r="B15239">
            <v>45084</v>
          </cell>
          <cell r="F15239">
            <v>826</v>
          </cell>
        </row>
        <row r="15240">
          <cell r="A15240">
            <v>5603</v>
          </cell>
          <cell r="B15240">
            <v>45084</v>
          </cell>
          <cell r="F15240">
            <v>826</v>
          </cell>
        </row>
        <row r="15241">
          <cell r="A15241">
            <v>5604</v>
          </cell>
          <cell r="B15241">
            <v>45084</v>
          </cell>
          <cell r="F15241">
            <v>826</v>
          </cell>
        </row>
        <row r="15242">
          <cell r="A15242">
            <v>5605</v>
          </cell>
          <cell r="B15242">
            <v>45084</v>
          </cell>
          <cell r="F15242">
            <v>826</v>
          </cell>
        </row>
        <row r="15243">
          <cell r="A15243">
            <v>5606</v>
          </cell>
          <cell r="B15243">
            <v>45084</v>
          </cell>
          <cell r="F15243">
            <v>826</v>
          </cell>
        </row>
        <row r="15244">
          <cell r="A15244">
            <v>5607</v>
          </cell>
          <cell r="B15244">
            <v>45084</v>
          </cell>
          <cell r="F15244">
            <v>826</v>
          </cell>
        </row>
        <row r="15245">
          <cell r="A15245">
            <v>5608</v>
          </cell>
          <cell r="B15245">
            <v>45084</v>
          </cell>
          <cell r="F15245">
            <v>826</v>
          </cell>
        </row>
        <row r="15246">
          <cell r="A15246">
            <v>5609</v>
          </cell>
          <cell r="B15246">
            <v>45084</v>
          </cell>
          <cell r="F15246">
            <v>826</v>
          </cell>
        </row>
        <row r="15247">
          <cell r="A15247">
            <v>5610</v>
          </cell>
          <cell r="B15247">
            <v>45084</v>
          </cell>
          <cell r="F15247">
            <v>826</v>
          </cell>
        </row>
        <row r="15248">
          <cell r="A15248">
            <v>5611</v>
          </cell>
          <cell r="B15248">
            <v>45084</v>
          </cell>
          <cell r="F15248">
            <v>826</v>
          </cell>
        </row>
        <row r="15249">
          <cell r="A15249">
            <v>5612</v>
          </cell>
          <cell r="B15249">
            <v>45084</v>
          </cell>
          <cell r="F15249">
            <v>826</v>
          </cell>
        </row>
        <row r="15250">
          <cell r="A15250">
            <v>5613</v>
          </cell>
          <cell r="B15250">
            <v>45084</v>
          </cell>
          <cell r="F15250">
            <v>826</v>
          </cell>
        </row>
        <row r="15251">
          <cell r="A15251">
            <v>5614</v>
          </cell>
          <cell r="B15251">
            <v>45084</v>
          </cell>
          <cell r="F15251">
            <v>826</v>
          </cell>
        </row>
        <row r="15252">
          <cell r="A15252">
            <v>5615</v>
          </cell>
          <cell r="B15252">
            <v>45084</v>
          </cell>
          <cell r="F15252">
            <v>826</v>
          </cell>
        </row>
        <row r="15253">
          <cell r="A15253">
            <v>5616</v>
          </cell>
          <cell r="B15253">
            <v>45084</v>
          </cell>
          <cell r="F15253">
            <v>826</v>
          </cell>
        </row>
        <row r="15254">
          <cell r="A15254">
            <v>5617</v>
          </cell>
          <cell r="B15254">
            <v>45084</v>
          </cell>
          <cell r="F15254">
            <v>826</v>
          </cell>
        </row>
        <row r="15255">
          <cell r="A15255">
            <v>5618</v>
          </cell>
          <cell r="B15255">
            <v>45084</v>
          </cell>
          <cell r="F15255">
            <v>826</v>
          </cell>
        </row>
        <row r="15256">
          <cell r="A15256">
            <v>5619</v>
          </cell>
          <cell r="B15256">
            <v>45084</v>
          </cell>
          <cell r="F15256">
            <v>826</v>
          </cell>
        </row>
        <row r="15257">
          <cell r="A15257">
            <v>5620</v>
          </cell>
          <cell r="B15257">
            <v>45084</v>
          </cell>
          <cell r="F15257">
            <v>826</v>
          </cell>
        </row>
        <row r="15258">
          <cell r="A15258">
            <v>5621</v>
          </cell>
          <cell r="B15258">
            <v>45084</v>
          </cell>
          <cell r="F15258">
            <v>826</v>
          </cell>
        </row>
        <row r="15259">
          <cell r="A15259">
            <v>5622</v>
          </cell>
          <cell r="B15259">
            <v>45084</v>
          </cell>
          <cell r="F15259">
            <v>826</v>
          </cell>
        </row>
        <row r="15260">
          <cell r="A15260">
            <v>5623</v>
          </cell>
          <cell r="B15260">
            <v>45084</v>
          </cell>
          <cell r="F15260">
            <v>826</v>
          </cell>
        </row>
        <row r="15261">
          <cell r="A15261">
            <v>5624</v>
          </cell>
          <cell r="B15261">
            <v>45084</v>
          </cell>
          <cell r="F15261">
            <v>826</v>
          </cell>
        </row>
        <row r="15262">
          <cell r="A15262">
            <v>5625</v>
          </cell>
          <cell r="B15262">
            <v>45084</v>
          </cell>
          <cell r="F15262">
            <v>826</v>
          </cell>
        </row>
        <row r="15263">
          <cell r="A15263">
            <v>5626</v>
          </cell>
          <cell r="B15263">
            <v>45084</v>
          </cell>
          <cell r="F15263">
            <v>826</v>
          </cell>
        </row>
        <row r="15264">
          <cell r="A15264">
            <v>5627</v>
          </cell>
          <cell r="B15264">
            <v>45084</v>
          </cell>
          <cell r="F15264">
            <v>826</v>
          </cell>
        </row>
        <row r="15265">
          <cell r="A15265">
            <v>5628</v>
          </cell>
          <cell r="B15265">
            <v>45084</v>
          </cell>
          <cell r="F15265">
            <v>826</v>
          </cell>
        </row>
        <row r="15266">
          <cell r="A15266">
            <v>5629</v>
          </cell>
          <cell r="B15266">
            <v>45084</v>
          </cell>
          <cell r="F15266">
            <v>826</v>
          </cell>
        </row>
        <row r="15267">
          <cell r="A15267">
            <v>5630</v>
          </cell>
          <cell r="B15267">
            <v>45084</v>
          </cell>
          <cell r="F15267">
            <v>826</v>
          </cell>
        </row>
        <row r="15268">
          <cell r="A15268">
            <v>5631</v>
          </cell>
          <cell r="B15268">
            <v>45084</v>
          </cell>
          <cell r="F15268">
            <v>826</v>
          </cell>
        </row>
        <row r="15269">
          <cell r="A15269">
            <v>5632</v>
          </cell>
          <cell r="B15269">
            <v>45084</v>
          </cell>
          <cell r="F15269">
            <v>826</v>
          </cell>
        </row>
        <row r="15270">
          <cell r="A15270">
            <v>5633</v>
          </cell>
          <cell r="B15270">
            <v>45084</v>
          </cell>
          <cell r="F15270">
            <v>826</v>
          </cell>
        </row>
        <row r="15271">
          <cell r="A15271">
            <v>5634</v>
          </cell>
          <cell r="B15271">
            <v>45084</v>
          </cell>
          <cell r="F15271">
            <v>826</v>
          </cell>
        </row>
        <row r="15272">
          <cell r="A15272">
            <v>5635</v>
          </cell>
          <cell r="B15272">
            <v>45084</v>
          </cell>
          <cell r="F15272">
            <v>826</v>
          </cell>
        </row>
        <row r="15273">
          <cell r="A15273">
            <v>5636</v>
          </cell>
          <cell r="B15273">
            <v>45084</v>
          </cell>
          <cell r="F15273">
            <v>826</v>
          </cell>
        </row>
        <row r="15274">
          <cell r="A15274">
            <v>5637</v>
          </cell>
          <cell r="B15274">
            <v>45084</v>
          </cell>
          <cell r="F15274">
            <v>826</v>
          </cell>
        </row>
        <row r="15275">
          <cell r="A15275">
            <v>5638</v>
          </cell>
          <cell r="B15275">
            <v>45084</v>
          </cell>
          <cell r="F15275">
            <v>826</v>
          </cell>
        </row>
        <row r="15276">
          <cell r="A15276">
            <v>5639</v>
          </cell>
          <cell r="B15276">
            <v>45084</v>
          </cell>
          <cell r="F15276">
            <v>826</v>
          </cell>
        </row>
        <row r="15277">
          <cell r="A15277">
            <v>5640</v>
          </cell>
          <cell r="B15277">
            <v>45084</v>
          </cell>
          <cell r="F15277">
            <v>826</v>
          </cell>
        </row>
        <row r="15278">
          <cell r="A15278">
            <v>5641</v>
          </cell>
          <cell r="B15278">
            <v>45084</v>
          </cell>
          <cell r="F15278">
            <v>826</v>
          </cell>
        </row>
        <row r="15279">
          <cell r="A15279">
            <v>5642</v>
          </cell>
          <cell r="B15279">
            <v>45084</v>
          </cell>
          <cell r="F15279">
            <v>826</v>
          </cell>
        </row>
        <row r="15280">
          <cell r="A15280">
            <v>5643</v>
          </cell>
          <cell r="B15280">
            <v>45084</v>
          </cell>
          <cell r="F15280">
            <v>826</v>
          </cell>
        </row>
        <row r="15281">
          <cell r="A15281">
            <v>5644</v>
          </cell>
          <cell r="B15281">
            <v>45084</v>
          </cell>
          <cell r="F15281">
            <v>826</v>
          </cell>
        </row>
        <row r="15282">
          <cell r="A15282">
            <v>5645</v>
          </cell>
          <cell r="B15282">
            <v>45084</v>
          </cell>
          <cell r="F15282">
            <v>826</v>
          </cell>
        </row>
        <row r="15283">
          <cell r="A15283">
            <v>5646</v>
          </cell>
          <cell r="B15283">
            <v>45084</v>
          </cell>
          <cell r="F15283">
            <v>826</v>
          </cell>
        </row>
        <row r="15284">
          <cell r="A15284">
            <v>5647</v>
          </cell>
          <cell r="B15284">
            <v>45084</v>
          </cell>
          <cell r="F15284">
            <v>826</v>
          </cell>
        </row>
        <row r="15285">
          <cell r="A15285">
            <v>5648</v>
          </cell>
          <cell r="B15285">
            <v>45084</v>
          </cell>
          <cell r="F15285">
            <v>826</v>
          </cell>
        </row>
        <row r="15286">
          <cell r="A15286">
            <v>5649</v>
          </cell>
          <cell r="B15286">
            <v>45084</v>
          </cell>
          <cell r="F15286">
            <v>826</v>
          </cell>
        </row>
        <row r="15287">
          <cell r="A15287">
            <v>5650</v>
          </cell>
          <cell r="B15287">
            <v>45084</v>
          </cell>
          <cell r="F15287">
            <v>826</v>
          </cell>
        </row>
        <row r="15288">
          <cell r="A15288">
            <v>5651</v>
          </cell>
          <cell r="B15288">
            <v>45084</v>
          </cell>
          <cell r="F15288">
            <v>826</v>
          </cell>
        </row>
        <row r="15289">
          <cell r="A15289">
            <v>5652</v>
          </cell>
          <cell r="B15289">
            <v>45084</v>
          </cell>
          <cell r="F15289">
            <v>826</v>
          </cell>
        </row>
        <row r="15290">
          <cell r="A15290">
            <v>5653</v>
          </cell>
          <cell r="B15290">
            <v>45084</v>
          </cell>
          <cell r="F15290">
            <v>826</v>
          </cell>
        </row>
        <row r="15291">
          <cell r="A15291">
            <v>5654</v>
          </cell>
          <cell r="B15291">
            <v>45084</v>
          </cell>
          <cell r="F15291">
            <v>826</v>
          </cell>
        </row>
        <row r="15292">
          <cell r="A15292">
            <v>5655</v>
          </cell>
          <cell r="B15292">
            <v>45084</v>
          </cell>
          <cell r="F15292">
            <v>826</v>
          </cell>
        </row>
        <row r="15293">
          <cell r="A15293">
            <v>5656</v>
          </cell>
          <cell r="B15293">
            <v>45084</v>
          </cell>
          <cell r="F15293">
            <v>826</v>
          </cell>
        </row>
        <row r="15294">
          <cell r="A15294">
            <v>5657</v>
          </cell>
          <cell r="B15294">
            <v>45084</v>
          </cell>
          <cell r="F15294">
            <v>826</v>
          </cell>
        </row>
        <row r="15295">
          <cell r="A15295">
            <v>5658</v>
          </cell>
          <cell r="B15295">
            <v>45084</v>
          </cell>
          <cell r="F15295">
            <v>826</v>
          </cell>
        </row>
        <row r="15296">
          <cell r="A15296">
            <v>5659</v>
          </cell>
          <cell r="B15296">
            <v>45084</v>
          </cell>
          <cell r="F15296">
            <v>826</v>
          </cell>
        </row>
        <row r="15297">
          <cell r="A15297">
            <v>5660</v>
          </cell>
          <cell r="B15297">
            <v>45084</v>
          </cell>
          <cell r="F15297">
            <v>826</v>
          </cell>
        </row>
        <row r="15298">
          <cell r="A15298">
            <v>5661</v>
          </cell>
          <cell r="B15298">
            <v>45084</v>
          </cell>
          <cell r="F15298">
            <v>826</v>
          </cell>
        </row>
        <row r="15299">
          <cell r="A15299">
            <v>5662</v>
          </cell>
          <cell r="B15299">
            <v>45084</v>
          </cell>
          <cell r="F15299">
            <v>826</v>
          </cell>
        </row>
        <row r="15300">
          <cell r="A15300">
            <v>5663</v>
          </cell>
          <cell r="B15300">
            <v>45084</v>
          </cell>
          <cell r="F15300">
            <v>826</v>
          </cell>
        </row>
        <row r="15301">
          <cell r="A15301">
            <v>5664</v>
          </cell>
          <cell r="B15301">
            <v>45084</v>
          </cell>
          <cell r="F15301">
            <v>826</v>
          </cell>
        </row>
        <row r="15302">
          <cell r="A15302">
            <v>5665</v>
          </cell>
          <cell r="B15302">
            <v>45084</v>
          </cell>
          <cell r="F15302">
            <v>826</v>
          </cell>
        </row>
        <row r="15303">
          <cell r="A15303">
            <v>5666</v>
          </cell>
          <cell r="B15303">
            <v>45084</v>
          </cell>
          <cell r="F15303">
            <v>826</v>
          </cell>
        </row>
        <row r="15304">
          <cell r="A15304">
            <v>5667</v>
          </cell>
          <cell r="B15304">
            <v>45084</v>
          </cell>
          <cell r="F15304">
            <v>826</v>
          </cell>
        </row>
        <row r="15305">
          <cell r="A15305">
            <v>5668</v>
          </cell>
          <cell r="B15305">
            <v>45084</v>
          </cell>
          <cell r="F15305">
            <v>826</v>
          </cell>
        </row>
        <row r="15306">
          <cell r="A15306">
            <v>5669</v>
          </cell>
          <cell r="B15306">
            <v>45084</v>
          </cell>
          <cell r="F15306">
            <v>826</v>
          </cell>
        </row>
        <row r="15307">
          <cell r="A15307">
            <v>5670</v>
          </cell>
          <cell r="B15307">
            <v>45084</v>
          </cell>
          <cell r="F15307">
            <v>826</v>
          </cell>
        </row>
        <row r="15308">
          <cell r="A15308">
            <v>5671</v>
          </cell>
          <cell r="B15308">
            <v>45084</v>
          </cell>
          <cell r="F15308">
            <v>826</v>
          </cell>
        </row>
        <row r="15309">
          <cell r="A15309">
            <v>5672</v>
          </cell>
          <cell r="B15309">
            <v>45084</v>
          </cell>
          <cell r="F15309">
            <v>826</v>
          </cell>
        </row>
        <row r="15310">
          <cell r="A15310">
            <v>5673</v>
          </cell>
          <cell r="B15310">
            <v>45084</v>
          </cell>
          <cell r="F15310">
            <v>826</v>
          </cell>
        </row>
        <row r="15311">
          <cell r="A15311">
            <v>5674</v>
          </cell>
          <cell r="B15311">
            <v>45084</v>
          </cell>
          <cell r="F15311">
            <v>826</v>
          </cell>
        </row>
        <row r="15312">
          <cell r="A15312">
            <v>5675</v>
          </cell>
          <cell r="B15312">
            <v>45084</v>
          </cell>
          <cell r="F15312">
            <v>826</v>
          </cell>
        </row>
        <row r="15313">
          <cell r="A15313">
            <v>5676</v>
          </cell>
          <cell r="B15313">
            <v>45084</v>
          </cell>
          <cell r="F15313">
            <v>826</v>
          </cell>
        </row>
        <row r="15314">
          <cell r="A15314">
            <v>5677</v>
          </cell>
          <cell r="B15314">
            <v>45084</v>
          </cell>
          <cell r="F15314">
            <v>826</v>
          </cell>
        </row>
        <row r="15315">
          <cell r="A15315">
            <v>5678</v>
          </cell>
          <cell r="B15315">
            <v>45084</v>
          </cell>
          <cell r="F15315">
            <v>826</v>
          </cell>
        </row>
        <row r="15316">
          <cell r="A15316">
            <v>5679</v>
          </cell>
          <cell r="B15316">
            <v>45084</v>
          </cell>
          <cell r="F15316">
            <v>826</v>
          </cell>
        </row>
        <row r="15317">
          <cell r="A15317">
            <v>5680</v>
          </cell>
          <cell r="B15317">
            <v>45084</v>
          </cell>
          <cell r="F15317">
            <v>826</v>
          </cell>
        </row>
        <row r="15318">
          <cell r="A15318">
            <v>5681</v>
          </cell>
          <cell r="B15318">
            <v>45084</v>
          </cell>
          <cell r="F15318">
            <v>826</v>
          </cell>
        </row>
        <row r="15319">
          <cell r="A15319">
            <v>5682</v>
          </cell>
          <cell r="B15319">
            <v>45084</v>
          </cell>
          <cell r="F15319">
            <v>826</v>
          </cell>
        </row>
        <row r="15320">
          <cell r="A15320">
            <v>5683</v>
          </cell>
          <cell r="B15320">
            <v>45084</v>
          </cell>
          <cell r="F15320">
            <v>826</v>
          </cell>
        </row>
        <row r="15321">
          <cell r="A15321">
            <v>5684</v>
          </cell>
          <cell r="B15321">
            <v>45084</v>
          </cell>
          <cell r="F15321">
            <v>826</v>
          </cell>
        </row>
        <row r="15322">
          <cell r="A15322">
            <v>5685</v>
          </cell>
          <cell r="B15322">
            <v>45084</v>
          </cell>
          <cell r="F15322">
            <v>826</v>
          </cell>
        </row>
        <row r="15323">
          <cell r="A15323">
            <v>5686</v>
          </cell>
          <cell r="B15323">
            <v>45084</v>
          </cell>
          <cell r="F15323">
            <v>826</v>
          </cell>
        </row>
        <row r="15324">
          <cell r="A15324">
            <v>5687</v>
          </cell>
          <cell r="B15324">
            <v>45084</v>
          </cell>
          <cell r="F15324">
            <v>826</v>
          </cell>
        </row>
        <row r="15325">
          <cell r="A15325">
            <v>5688</v>
          </cell>
          <cell r="B15325">
            <v>45084</v>
          </cell>
          <cell r="F15325">
            <v>826</v>
          </cell>
        </row>
        <row r="15326">
          <cell r="A15326">
            <v>5689</v>
          </cell>
          <cell r="B15326">
            <v>45084</v>
          </cell>
          <cell r="F15326">
            <v>826</v>
          </cell>
        </row>
        <row r="15327">
          <cell r="A15327">
            <v>5690</v>
          </cell>
          <cell r="B15327">
            <v>45084</v>
          </cell>
          <cell r="F15327">
            <v>826</v>
          </cell>
        </row>
        <row r="15328">
          <cell r="A15328">
            <v>5691</v>
          </cell>
          <cell r="B15328">
            <v>45084</v>
          </cell>
          <cell r="F15328">
            <v>826</v>
          </cell>
        </row>
        <row r="15329">
          <cell r="A15329">
            <v>5692</v>
          </cell>
          <cell r="B15329">
            <v>45084</v>
          </cell>
          <cell r="F15329">
            <v>826</v>
          </cell>
        </row>
        <row r="15330">
          <cell r="A15330">
            <v>5693</v>
          </cell>
          <cell r="B15330">
            <v>45084</v>
          </cell>
          <cell r="F15330">
            <v>826</v>
          </cell>
        </row>
        <row r="15331">
          <cell r="A15331">
            <v>5694</v>
          </cell>
          <cell r="B15331">
            <v>45084</v>
          </cell>
          <cell r="F15331">
            <v>826</v>
          </cell>
        </row>
        <row r="15332">
          <cell r="A15332">
            <v>5695</v>
          </cell>
          <cell r="B15332">
            <v>45084</v>
          </cell>
          <cell r="F15332">
            <v>826</v>
          </cell>
        </row>
        <row r="15333">
          <cell r="A15333">
            <v>5696</v>
          </cell>
          <cell r="B15333">
            <v>45084</v>
          </cell>
          <cell r="F15333">
            <v>826</v>
          </cell>
        </row>
        <row r="15334">
          <cell r="A15334">
            <v>5697</v>
          </cell>
          <cell r="B15334">
            <v>45084</v>
          </cell>
          <cell r="F15334">
            <v>826</v>
          </cell>
        </row>
        <row r="15335">
          <cell r="A15335">
            <v>5698</v>
          </cell>
          <cell r="B15335">
            <v>45084</v>
          </cell>
          <cell r="F15335">
            <v>826</v>
          </cell>
        </row>
        <row r="15336">
          <cell r="A15336">
            <v>5699</v>
          </cell>
          <cell r="B15336">
            <v>45084</v>
          </cell>
          <cell r="F15336">
            <v>826</v>
          </cell>
        </row>
        <row r="15337">
          <cell r="A15337">
            <v>5700</v>
          </cell>
          <cell r="B15337">
            <v>45084</v>
          </cell>
          <cell r="F15337">
            <v>826</v>
          </cell>
        </row>
        <row r="15338">
          <cell r="A15338">
            <v>5701</v>
          </cell>
          <cell r="B15338">
            <v>45084</v>
          </cell>
          <cell r="F15338">
            <v>826</v>
          </cell>
        </row>
        <row r="15339">
          <cell r="A15339">
            <v>5702</v>
          </cell>
          <cell r="B15339">
            <v>45084</v>
          </cell>
          <cell r="F15339">
            <v>826</v>
          </cell>
        </row>
        <row r="15340">
          <cell r="A15340">
            <v>5703</v>
          </cell>
          <cell r="B15340">
            <v>45084</v>
          </cell>
          <cell r="F15340">
            <v>826</v>
          </cell>
        </row>
        <row r="15341">
          <cell r="A15341">
            <v>5704</v>
          </cell>
          <cell r="B15341">
            <v>45084</v>
          </cell>
          <cell r="F15341">
            <v>826</v>
          </cell>
        </row>
        <row r="15342">
          <cell r="A15342">
            <v>5705</v>
          </cell>
          <cell r="B15342">
            <v>45084</v>
          </cell>
          <cell r="F15342">
            <v>826</v>
          </cell>
        </row>
        <row r="15343">
          <cell r="A15343">
            <v>5706</v>
          </cell>
          <cell r="B15343">
            <v>45084</v>
          </cell>
          <cell r="F15343">
            <v>826</v>
          </cell>
        </row>
        <row r="15344">
          <cell r="A15344">
            <v>5707</v>
          </cell>
          <cell r="B15344">
            <v>45084</v>
          </cell>
          <cell r="F15344">
            <v>826</v>
          </cell>
        </row>
        <row r="15345">
          <cell r="A15345">
            <v>5708</v>
          </cell>
          <cell r="B15345">
            <v>45084</v>
          </cell>
          <cell r="F15345">
            <v>826</v>
          </cell>
        </row>
        <row r="15346">
          <cell r="A15346">
            <v>5709</v>
          </cell>
          <cell r="B15346">
            <v>45084</v>
          </cell>
          <cell r="F15346">
            <v>826</v>
          </cell>
        </row>
        <row r="15347">
          <cell r="A15347">
            <v>5710</v>
          </cell>
          <cell r="B15347">
            <v>45084</v>
          </cell>
          <cell r="F15347">
            <v>826</v>
          </cell>
        </row>
        <row r="15348">
          <cell r="A15348">
            <v>5711</v>
          </cell>
          <cell r="B15348">
            <v>45084</v>
          </cell>
          <cell r="F15348">
            <v>826</v>
          </cell>
        </row>
        <row r="15349">
          <cell r="A15349">
            <v>5712</v>
          </cell>
          <cell r="B15349">
            <v>45084</v>
          </cell>
          <cell r="F15349">
            <v>826</v>
          </cell>
        </row>
        <row r="15350">
          <cell r="A15350">
            <v>5713</v>
          </cell>
          <cell r="B15350">
            <v>45084</v>
          </cell>
          <cell r="F15350">
            <v>826</v>
          </cell>
        </row>
        <row r="15351">
          <cell r="A15351">
            <v>5714</v>
          </cell>
          <cell r="B15351">
            <v>45084</v>
          </cell>
          <cell r="F15351">
            <v>826</v>
          </cell>
        </row>
        <row r="15352">
          <cell r="A15352">
            <v>5715</v>
          </cell>
          <cell r="B15352">
            <v>45084</v>
          </cell>
          <cell r="F15352">
            <v>826</v>
          </cell>
        </row>
        <row r="15353">
          <cell r="A15353">
            <v>5716</v>
          </cell>
          <cell r="B15353">
            <v>45084</v>
          </cell>
          <cell r="F15353">
            <v>826</v>
          </cell>
        </row>
        <row r="15354">
          <cell r="A15354">
            <v>5717</v>
          </cell>
          <cell r="B15354">
            <v>45084</v>
          </cell>
          <cell r="F15354">
            <v>826</v>
          </cell>
        </row>
        <row r="15355">
          <cell r="A15355">
            <v>5718</v>
          </cell>
          <cell r="B15355">
            <v>45084</v>
          </cell>
          <cell r="F15355">
            <v>826</v>
          </cell>
        </row>
        <row r="15356">
          <cell r="A15356">
            <v>5719</v>
          </cell>
          <cell r="B15356">
            <v>45084</v>
          </cell>
          <cell r="F15356">
            <v>826</v>
          </cell>
        </row>
        <row r="15357">
          <cell r="A15357">
            <v>5720</v>
          </cell>
          <cell r="B15357">
            <v>45084</v>
          </cell>
          <cell r="F15357">
            <v>826</v>
          </cell>
        </row>
        <row r="15358">
          <cell r="A15358">
            <v>5721</v>
          </cell>
          <cell r="B15358">
            <v>45084</v>
          </cell>
          <cell r="F15358">
            <v>826</v>
          </cell>
        </row>
        <row r="15359">
          <cell r="A15359">
            <v>5722</v>
          </cell>
          <cell r="B15359">
            <v>45084</v>
          </cell>
          <cell r="F15359">
            <v>826</v>
          </cell>
        </row>
        <row r="15360">
          <cell r="A15360">
            <v>5723</v>
          </cell>
          <cell r="B15360">
            <v>45084</v>
          </cell>
          <cell r="F15360">
            <v>826</v>
          </cell>
        </row>
        <row r="15361">
          <cell r="A15361">
            <v>5724</v>
          </cell>
          <cell r="B15361">
            <v>45084</v>
          </cell>
          <cell r="F15361">
            <v>826</v>
          </cell>
        </row>
        <row r="15362">
          <cell r="A15362">
            <v>5725</v>
          </cell>
          <cell r="B15362">
            <v>45084</v>
          </cell>
          <cell r="F15362">
            <v>826</v>
          </cell>
        </row>
        <row r="15363">
          <cell r="A15363">
            <v>5726</v>
          </cell>
          <cell r="B15363">
            <v>45084</v>
          </cell>
          <cell r="F15363">
            <v>826</v>
          </cell>
        </row>
        <row r="15364">
          <cell r="A15364">
            <v>5727</v>
          </cell>
          <cell r="B15364">
            <v>45084</v>
          </cell>
          <cell r="F15364">
            <v>826</v>
          </cell>
        </row>
        <row r="15365">
          <cell r="A15365">
            <v>5728</v>
          </cell>
          <cell r="B15365">
            <v>45084</v>
          </cell>
          <cell r="F15365">
            <v>826</v>
          </cell>
        </row>
        <row r="15366">
          <cell r="A15366">
            <v>5729</v>
          </cell>
          <cell r="B15366">
            <v>45084</v>
          </cell>
          <cell r="F15366">
            <v>826</v>
          </cell>
        </row>
        <row r="15367">
          <cell r="A15367">
            <v>5730</v>
          </cell>
          <cell r="B15367">
            <v>45084</v>
          </cell>
          <cell r="F15367">
            <v>826</v>
          </cell>
        </row>
        <row r="15368">
          <cell r="A15368">
            <v>5731</v>
          </cell>
          <cell r="B15368">
            <v>45084</v>
          </cell>
          <cell r="F15368">
            <v>826</v>
          </cell>
        </row>
        <row r="15369">
          <cell r="A15369">
            <v>5732</v>
          </cell>
          <cell r="B15369">
            <v>45084</v>
          </cell>
          <cell r="F15369">
            <v>826</v>
          </cell>
        </row>
        <row r="15370">
          <cell r="A15370">
            <v>5733</v>
          </cell>
          <cell r="B15370">
            <v>45084</v>
          </cell>
          <cell r="F15370">
            <v>826</v>
          </cell>
        </row>
        <row r="15371">
          <cell r="A15371">
            <v>5734</v>
          </cell>
          <cell r="B15371">
            <v>45084</v>
          </cell>
          <cell r="F15371">
            <v>826</v>
          </cell>
        </row>
        <row r="15372">
          <cell r="A15372">
            <v>5735</v>
          </cell>
          <cell r="B15372">
            <v>45084</v>
          </cell>
          <cell r="F15372">
            <v>826</v>
          </cell>
        </row>
        <row r="15373">
          <cell r="A15373">
            <v>5736</v>
          </cell>
          <cell r="B15373">
            <v>45084</v>
          </cell>
          <cell r="F15373">
            <v>826</v>
          </cell>
        </row>
        <row r="15374">
          <cell r="A15374">
            <v>5737</v>
          </cell>
          <cell r="B15374">
            <v>45084</v>
          </cell>
          <cell r="F15374">
            <v>826</v>
          </cell>
        </row>
        <row r="15375">
          <cell r="A15375">
            <v>5738</v>
          </cell>
          <cell r="B15375">
            <v>45084</v>
          </cell>
          <cell r="F15375">
            <v>826</v>
          </cell>
        </row>
        <row r="15376">
          <cell r="A15376">
            <v>5739</v>
          </cell>
          <cell r="B15376">
            <v>45084</v>
          </cell>
          <cell r="F15376">
            <v>826</v>
          </cell>
        </row>
        <row r="15377">
          <cell r="A15377">
            <v>5740</v>
          </cell>
          <cell r="B15377">
            <v>45084</v>
          </cell>
          <cell r="F15377">
            <v>826</v>
          </cell>
        </row>
        <row r="15378">
          <cell r="A15378">
            <v>5741</v>
          </cell>
          <cell r="B15378">
            <v>45084</v>
          </cell>
          <cell r="F15378">
            <v>826</v>
          </cell>
        </row>
        <row r="15379">
          <cell r="A15379">
            <v>5742</v>
          </cell>
          <cell r="B15379">
            <v>45084</v>
          </cell>
          <cell r="F15379">
            <v>826</v>
          </cell>
        </row>
        <row r="15380">
          <cell r="A15380">
            <v>5743</v>
          </cell>
          <cell r="B15380">
            <v>45084</v>
          </cell>
          <cell r="F15380">
            <v>826</v>
          </cell>
        </row>
        <row r="15381">
          <cell r="A15381">
            <v>5744</v>
          </cell>
          <cell r="B15381">
            <v>45084</v>
          </cell>
          <cell r="F15381">
            <v>826</v>
          </cell>
        </row>
        <row r="15382">
          <cell r="A15382">
            <v>5745</v>
          </cell>
          <cell r="B15382">
            <v>45084</v>
          </cell>
          <cell r="F15382">
            <v>826</v>
          </cell>
        </row>
        <row r="15383">
          <cell r="A15383">
            <v>5746</v>
          </cell>
          <cell r="B15383">
            <v>45084</v>
          </cell>
          <cell r="F15383">
            <v>826</v>
          </cell>
        </row>
        <row r="15384">
          <cell r="A15384">
            <v>5747</v>
          </cell>
          <cell r="B15384">
            <v>45084</v>
          </cell>
          <cell r="F15384">
            <v>826</v>
          </cell>
        </row>
        <row r="15385">
          <cell r="A15385">
            <v>5748</v>
          </cell>
          <cell r="B15385">
            <v>45084</v>
          </cell>
          <cell r="F15385">
            <v>826</v>
          </cell>
        </row>
        <row r="15386">
          <cell r="A15386">
            <v>5749</v>
          </cell>
          <cell r="B15386">
            <v>45084</v>
          </cell>
          <cell r="F15386">
            <v>826</v>
          </cell>
        </row>
        <row r="15387">
          <cell r="A15387">
            <v>5750</v>
          </cell>
          <cell r="B15387">
            <v>45084</v>
          </cell>
          <cell r="F15387">
            <v>826</v>
          </cell>
        </row>
        <row r="15388">
          <cell r="A15388">
            <v>5751</v>
          </cell>
          <cell r="B15388">
            <v>45084</v>
          </cell>
          <cell r="F15388">
            <v>826</v>
          </cell>
        </row>
        <row r="15389">
          <cell r="A15389">
            <v>5752</v>
          </cell>
          <cell r="B15389">
            <v>45084</v>
          </cell>
          <cell r="F15389">
            <v>826</v>
          </cell>
        </row>
        <row r="15390">
          <cell r="A15390">
            <v>5753</v>
          </cell>
          <cell r="B15390">
            <v>45084</v>
          </cell>
          <cell r="F15390">
            <v>826</v>
          </cell>
        </row>
        <row r="15391">
          <cell r="A15391">
            <v>5754</v>
          </cell>
          <cell r="B15391">
            <v>45084</v>
          </cell>
          <cell r="F15391">
            <v>826</v>
          </cell>
        </row>
        <row r="15392">
          <cell r="A15392">
            <v>5755</v>
          </cell>
          <cell r="B15392">
            <v>45084</v>
          </cell>
          <cell r="F15392">
            <v>826</v>
          </cell>
        </row>
        <row r="15393">
          <cell r="A15393">
            <v>5756</v>
          </cell>
          <cell r="B15393">
            <v>45084</v>
          </cell>
          <cell r="F15393">
            <v>826</v>
          </cell>
        </row>
        <row r="15394">
          <cell r="A15394">
            <v>5757</v>
          </cell>
          <cell r="B15394">
            <v>45084</v>
          </cell>
          <cell r="F15394">
            <v>826</v>
          </cell>
        </row>
        <row r="15395">
          <cell r="A15395">
            <v>5758</v>
          </cell>
          <cell r="B15395">
            <v>45084</v>
          </cell>
          <cell r="F15395">
            <v>826</v>
          </cell>
        </row>
        <row r="15396">
          <cell r="A15396">
            <v>5759</v>
          </cell>
          <cell r="B15396">
            <v>45084</v>
          </cell>
          <cell r="F15396">
            <v>826</v>
          </cell>
        </row>
        <row r="15397">
          <cell r="A15397">
            <v>5760</v>
          </cell>
          <cell r="B15397">
            <v>45084</v>
          </cell>
          <cell r="F15397">
            <v>826</v>
          </cell>
        </row>
        <row r="15398">
          <cell r="A15398">
            <v>5761</v>
          </cell>
          <cell r="B15398">
            <v>45084</v>
          </cell>
          <cell r="F15398">
            <v>826</v>
          </cell>
        </row>
        <row r="15399">
          <cell r="A15399">
            <v>5762</v>
          </cell>
          <cell r="B15399">
            <v>45084</v>
          </cell>
          <cell r="F15399">
            <v>826</v>
          </cell>
        </row>
        <row r="15400">
          <cell r="A15400">
            <v>5763</v>
          </cell>
          <cell r="B15400">
            <v>45084</v>
          </cell>
          <cell r="F15400">
            <v>826</v>
          </cell>
        </row>
        <row r="15401">
          <cell r="A15401">
            <v>5764</v>
          </cell>
          <cell r="B15401">
            <v>45084</v>
          </cell>
          <cell r="F15401">
            <v>826</v>
          </cell>
        </row>
        <row r="15402">
          <cell r="A15402">
            <v>5765</v>
          </cell>
          <cell r="B15402">
            <v>45084</v>
          </cell>
          <cell r="F15402">
            <v>826</v>
          </cell>
        </row>
        <row r="15403">
          <cell r="A15403">
            <v>5766</v>
          </cell>
          <cell r="B15403">
            <v>45084</v>
          </cell>
          <cell r="F15403">
            <v>826</v>
          </cell>
        </row>
        <row r="15404">
          <cell r="A15404">
            <v>5767</v>
          </cell>
          <cell r="B15404">
            <v>45084</v>
          </cell>
          <cell r="F15404">
            <v>826</v>
          </cell>
        </row>
        <row r="15405">
          <cell r="A15405">
            <v>5768</v>
          </cell>
          <cell r="B15405">
            <v>45084</v>
          </cell>
          <cell r="F15405">
            <v>826</v>
          </cell>
        </row>
        <row r="15406">
          <cell r="A15406">
            <v>5769</v>
          </cell>
          <cell r="B15406">
            <v>45084</v>
          </cell>
          <cell r="F15406">
            <v>826</v>
          </cell>
        </row>
        <row r="15407">
          <cell r="A15407">
            <v>5770</v>
          </cell>
          <cell r="B15407">
            <v>45084</v>
          </cell>
          <cell r="F15407">
            <v>826</v>
          </cell>
        </row>
        <row r="15408">
          <cell r="A15408">
            <v>5771</v>
          </cell>
          <cell r="B15408">
            <v>45084</v>
          </cell>
          <cell r="F15408">
            <v>826</v>
          </cell>
        </row>
        <row r="15409">
          <cell r="A15409">
            <v>5772</v>
          </cell>
          <cell r="B15409">
            <v>45084</v>
          </cell>
          <cell r="F15409">
            <v>826</v>
          </cell>
        </row>
        <row r="15410">
          <cell r="A15410">
            <v>5773</v>
          </cell>
          <cell r="B15410">
            <v>45084</v>
          </cell>
          <cell r="F15410">
            <v>826</v>
          </cell>
        </row>
        <row r="15411">
          <cell r="A15411">
            <v>5774</v>
          </cell>
          <cell r="B15411">
            <v>45084</v>
          </cell>
          <cell r="F15411">
            <v>826</v>
          </cell>
        </row>
        <row r="15412">
          <cell r="A15412">
            <v>5775</v>
          </cell>
          <cell r="B15412">
            <v>45084</v>
          </cell>
          <cell r="F15412">
            <v>826</v>
          </cell>
        </row>
        <row r="15413">
          <cell r="A15413">
            <v>5776</v>
          </cell>
          <cell r="B15413">
            <v>45084</v>
          </cell>
          <cell r="F15413">
            <v>826</v>
          </cell>
        </row>
        <row r="15414">
          <cell r="A15414">
            <v>5777</v>
          </cell>
          <cell r="B15414">
            <v>45084</v>
          </cell>
          <cell r="F15414">
            <v>826</v>
          </cell>
        </row>
        <row r="15415">
          <cell r="A15415">
            <v>5778</v>
          </cell>
          <cell r="B15415">
            <v>45084</v>
          </cell>
          <cell r="F15415">
            <v>826</v>
          </cell>
        </row>
        <row r="15416">
          <cell r="A15416">
            <v>5779</v>
          </cell>
          <cell r="B15416">
            <v>45084</v>
          </cell>
          <cell r="F15416">
            <v>826</v>
          </cell>
        </row>
        <row r="15417">
          <cell r="A15417">
            <v>5780</v>
          </cell>
          <cell r="B15417">
            <v>45084</v>
          </cell>
          <cell r="F15417">
            <v>826</v>
          </cell>
        </row>
        <row r="15418">
          <cell r="A15418">
            <v>5781</v>
          </cell>
          <cell r="B15418">
            <v>45084</v>
          </cell>
          <cell r="F15418">
            <v>826</v>
          </cell>
        </row>
        <row r="15419">
          <cell r="A15419">
            <v>5782</v>
          </cell>
          <cell r="B15419">
            <v>45084</v>
          </cell>
          <cell r="F15419">
            <v>826</v>
          </cell>
        </row>
        <row r="15420">
          <cell r="A15420">
            <v>5783</v>
          </cell>
          <cell r="B15420">
            <v>45084</v>
          </cell>
          <cell r="F15420">
            <v>826</v>
          </cell>
        </row>
        <row r="15421">
          <cell r="A15421">
            <v>5784</v>
          </cell>
          <cell r="B15421">
            <v>45084</v>
          </cell>
          <cell r="F15421">
            <v>826</v>
          </cell>
        </row>
        <row r="15422">
          <cell r="A15422">
            <v>5785</v>
          </cell>
          <cell r="B15422">
            <v>45084</v>
          </cell>
          <cell r="F15422">
            <v>826</v>
          </cell>
        </row>
        <row r="15423">
          <cell r="A15423">
            <v>5786</v>
          </cell>
          <cell r="B15423">
            <v>45084</v>
          </cell>
          <cell r="F15423">
            <v>826</v>
          </cell>
        </row>
        <row r="15424">
          <cell r="A15424">
            <v>5787</v>
          </cell>
          <cell r="B15424">
            <v>45084</v>
          </cell>
          <cell r="F15424">
            <v>826</v>
          </cell>
        </row>
        <row r="15425">
          <cell r="A15425">
            <v>5788</v>
          </cell>
          <cell r="B15425">
            <v>45084</v>
          </cell>
          <cell r="F15425">
            <v>826</v>
          </cell>
        </row>
        <row r="15426">
          <cell r="A15426">
            <v>5789</v>
          </cell>
          <cell r="B15426">
            <v>45084</v>
          </cell>
          <cell r="F15426">
            <v>826</v>
          </cell>
        </row>
        <row r="15427">
          <cell r="A15427">
            <v>5790</v>
          </cell>
          <cell r="B15427">
            <v>45084</v>
          </cell>
          <cell r="F15427">
            <v>826</v>
          </cell>
        </row>
        <row r="15428">
          <cell r="A15428">
            <v>5791</v>
          </cell>
          <cell r="B15428">
            <v>45084</v>
          </cell>
          <cell r="F15428">
            <v>826</v>
          </cell>
        </row>
        <row r="15429">
          <cell r="A15429">
            <v>5792</v>
          </cell>
          <cell r="B15429">
            <v>45084</v>
          </cell>
          <cell r="F15429">
            <v>826</v>
          </cell>
        </row>
        <row r="15430">
          <cell r="A15430">
            <v>5793</v>
          </cell>
          <cell r="B15430">
            <v>45084</v>
          </cell>
          <cell r="F15430">
            <v>826</v>
          </cell>
        </row>
        <row r="15431">
          <cell r="A15431">
            <v>5794</v>
          </cell>
          <cell r="B15431">
            <v>45084</v>
          </cell>
          <cell r="F15431">
            <v>826</v>
          </cell>
        </row>
        <row r="15432">
          <cell r="A15432">
            <v>5795</v>
          </cell>
          <cell r="B15432">
            <v>45084</v>
          </cell>
          <cell r="F15432">
            <v>826</v>
          </cell>
        </row>
        <row r="15433">
          <cell r="A15433">
            <v>5796</v>
          </cell>
          <cell r="B15433">
            <v>45084</v>
          </cell>
          <cell r="F15433">
            <v>826</v>
          </cell>
        </row>
        <row r="15434">
          <cell r="A15434">
            <v>5797</v>
          </cell>
          <cell r="B15434">
            <v>45084</v>
          </cell>
          <cell r="F15434">
            <v>826</v>
          </cell>
        </row>
        <row r="15435">
          <cell r="A15435">
            <v>5798</v>
          </cell>
          <cell r="B15435">
            <v>45084</v>
          </cell>
          <cell r="F15435">
            <v>826</v>
          </cell>
        </row>
        <row r="15436">
          <cell r="A15436">
            <v>5799</v>
          </cell>
          <cell r="B15436">
            <v>45084</v>
          </cell>
          <cell r="F15436">
            <v>826</v>
          </cell>
        </row>
        <row r="15437">
          <cell r="A15437">
            <v>5800</v>
          </cell>
          <cell r="B15437">
            <v>45084</v>
          </cell>
          <cell r="F15437">
            <v>826</v>
          </cell>
        </row>
        <row r="15438">
          <cell r="A15438">
            <v>5801</v>
          </cell>
          <cell r="B15438">
            <v>45084</v>
          </cell>
          <cell r="F15438">
            <v>826</v>
          </cell>
        </row>
        <row r="15439">
          <cell r="A15439">
            <v>5802</v>
          </cell>
          <cell r="B15439">
            <v>45084</v>
          </cell>
          <cell r="F15439">
            <v>826</v>
          </cell>
        </row>
        <row r="15440">
          <cell r="A15440">
            <v>5803</v>
          </cell>
          <cell r="B15440">
            <v>45084</v>
          </cell>
          <cell r="F15440">
            <v>826</v>
          </cell>
        </row>
        <row r="15441">
          <cell r="A15441">
            <v>5804</v>
          </cell>
          <cell r="B15441">
            <v>45084</v>
          </cell>
          <cell r="F15441">
            <v>826</v>
          </cell>
        </row>
        <row r="15442">
          <cell r="A15442">
            <v>5805</v>
          </cell>
          <cell r="B15442">
            <v>45084</v>
          </cell>
          <cell r="F15442">
            <v>826</v>
          </cell>
        </row>
        <row r="15443">
          <cell r="A15443">
            <v>5806</v>
          </cell>
          <cell r="B15443">
            <v>45084</v>
          </cell>
          <cell r="F15443">
            <v>826</v>
          </cell>
        </row>
        <row r="15444">
          <cell r="A15444">
            <v>5807</v>
          </cell>
          <cell r="B15444">
            <v>45084</v>
          </cell>
          <cell r="F15444">
            <v>826</v>
          </cell>
        </row>
        <row r="15445">
          <cell r="A15445">
            <v>5808</v>
          </cell>
          <cell r="B15445">
            <v>45084</v>
          </cell>
          <cell r="F15445">
            <v>826</v>
          </cell>
        </row>
        <row r="15446">
          <cell r="A15446">
            <v>5809</v>
          </cell>
          <cell r="B15446">
            <v>45084</v>
          </cell>
          <cell r="F15446">
            <v>826</v>
          </cell>
        </row>
        <row r="15447">
          <cell r="A15447">
            <v>5810</v>
          </cell>
          <cell r="B15447">
            <v>45084</v>
          </cell>
          <cell r="F15447">
            <v>826</v>
          </cell>
        </row>
        <row r="15448">
          <cell r="A15448">
            <v>5811</v>
          </cell>
          <cell r="B15448">
            <v>45084</v>
          </cell>
          <cell r="F15448">
            <v>826</v>
          </cell>
        </row>
        <row r="15449">
          <cell r="A15449">
            <v>5812</v>
          </cell>
          <cell r="B15449">
            <v>45084</v>
          </cell>
          <cell r="F15449">
            <v>826</v>
          </cell>
        </row>
        <row r="15450">
          <cell r="A15450">
            <v>5813</v>
          </cell>
          <cell r="B15450">
            <v>45084</v>
          </cell>
          <cell r="F15450">
            <v>826</v>
          </cell>
        </row>
        <row r="15451">
          <cell r="A15451">
            <v>5814</v>
          </cell>
          <cell r="B15451">
            <v>45084</v>
          </cell>
          <cell r="F15451">
            <v>826</v>
          </cell>
        </row>
        <row r="15452">
          <cell r="A15452">
            <v>5815</v>
          </cell>
          <cell r="B15452">
            <v>45084</v>
          </cell>
          <cell r="F15452">
            <v>826</v>
          </cell>
        </row>
        <row r="15453">
          <cell r="A15453">
            <v>5816</v>
          </cell>
          <cell r="B15453">
            <v>45084</v>
          </cell>
          <cell r="F15453">
            <v>826</v>
          </cell>
        </row>
        <row r="15454">
          <cell r="A15454">
            <v>5817</v>
          </cell>
          <cell r="B15454">
            <v>45084</v>
          </cell>
          <cell r="F15454">
            <v>826</v>
          </cell>
        </row>
        <row r="15455">
          <cell r="A15455">
            <v>5818</v>
          </cell>
          <cell r="B15455">
            <v>45084</v>
          </cell>
          <cell r="F15455">
            <v>826</v>
          </cell>
        </row>
        <row r="15456">
          <cell r="A15456">
            <v>5819</v>
          </cell>
          <cell r="B15456">
            <v>45084</v>
          </cell>
          <cell r="F15456">
            <v>826</v>
          </cell>
        </row>
        <row r="15457">
          <cell r="A15457">
            <v>5820</v>
          </cell>
          <cell r="B15457">
            <v>45084</v>
          </cell>
          <cell r="F15457">
            <v>826</v>
          </cell>
        </row>
        <row r="15458">
          <cell r="A15458">
            <v>5821</v>
          </cell>
          <cell r="B15458">
            <v>45084</v>
          </cell>
          <cell r="F15458">
            <v>826</v>
          </cell>
        </row>
        <row r="15459">
          <cell r="A15459">
            <v>5822</v>
          </cell>
          <cell r="B15459">
            <v>45084</v>
          </cell>
          <cell r="F15459">
            <v>826</v>
          </cell>
        </row>
        <row r="15460">
          <cell r="A15460">
            <v>5823</v>
          </cell>
          <cell r="B15460">
            <v>45084</v>
          </cell>
          <cell r="F15460">
            <v>826</v>
          </cell>
        </row>
        <row r="15461">
          <cell r="A15461">
            <v>5824</v>
          </cell>
          <cell r="B15461">
            <v>45084</v>
          </cell>
          <cell r="F15461">
            <v>826</v>
          </cell>
        </row>
        <row r="15462">
          <cell r="A15462">
            <v>5825</v>
          </cell>
          <cell r="B15462">
            <v>45084</v>
          </cell>
          <cell r="F15462">
            <v>826</v>
          </cell>
        </row>
        <row r="15463">
          <cell r="A15463">
            <v>5826</v>
          </cell>
          <cell r="B15463">
            <v>45084</v>
          </cell>
          <cell r="F15463">
            <v>826</v>
          </cell>
        </row>
        <row r="15464">
          <cell r="A15464">
            <v>5827</v>
          </cell>
          <cell r="B15464">
            <v>45084</v>
          </cell>
          <cell r="F15464">
            <v>826</v>
          </cell>
        </row>
        <row r="15465">
          <cell r="A15465">
            <v>5828</v>
          </cell>
          <cell r="B15465">
            <v>45084</v>
          </cell>
          <cell r="F15465">
            <v>826</v>
          </cell>
        </row>
        <row r="15466">
          <cell r="A15466">
            <v>5829</v>
          </cell>
          <cell r="B15466">
            <v>45084</v>
          </cell>
          <cell r="F15466">
            <v>826</v>
          </cell>
        </row>
        <row r="15467">
          <cell r="A15467">
            <v>5830</v>
          </cell>
          <cell r="B15467">
            <v>45084</v>
          </cell>
          <cell r="F15467">
            <v>826</v>
          </cell>
        </row>
        <row r="15468">
          <cell r="A15468">
            <v>5831</v>
          </cell>
          <cell r="B15468">
            <v>45084</v>
          </cell>
          <cell r="F15468">
            <v>826</v>
          </cell>
        </row>
        <row r="15469">
          <cell r="A15469">
            <v>5832</v>
          </cell>
          <cell r="B15469">
            <v>45084</v>
          </cell>
          <cell r="F15469">
            <v>826</v>
          </cell>
        </row>
        <row r="15470">
          <cell r="A15470">
            <v>5833</v>
          </cell>
          <cell r="B15470">
            <v>45084</v>
          </cell>
          <cell r="F15470">
            <v>826</v>
          </cell>
        </row>
        <row r="15471">
          <cell r="A15471">
            <v>5834</v>
          </cell>
          <cell r="B15471">
            <v>45084</v>
          </cell>
          <cell r="F15471">
            <v>826</v>
          </cell>
        </row>
        <row r="15472">
          <cell r="A15472">
            <v>5835</v>
          </cell>
          <cell r="B15472">
            <v>45084</v>
          </cell>
          <cell r="F15472">
            <v>826</v>
          </cell>
        </row>
        <row r="15473">
          <cell r="A15473">
            <v>5836</v>
          </cell>
          <cell r="B15473">
            <v>45084</v>
          </cell>
          <cell r="F15473">
            <v>826</v>
          </cell>
        </row>
        <row r="15474">
          <cell r="A15474">
            <v>5837</v>
          </cell>
          <cell r="B15474">
            <v>45084</v>
          </cell>
          <cell r="F15474">
            <v>826</v>
          </cell>
        </row>
        <row r="15475">
          <cell r="A15475">
            <v>5838</v>
          </cell>
          <cell r="B15475">
            <v>45084</v>
          </cell>
          <cell r="F15475">
            <v>826</v>
          </cell>
        </row>
        <row r="15476">
          <cell r="A15476">
            <v>5839</v>
          </cell>
          <cell r="B15476">
            <v>45084</v>
          </cell>
          <cell r="F15476">
            <v>826</v>
          </cell>
        </row>
        <row r="15477">
          <cell r="A15477">
            <v>5840</v>
          </cell>
          <cell r="B15477">
            <v>45084</v>
          </cell>
          <cell r="F15477">
            <v>826</v>
          </cell>
        </row>
        <row r="15478">
          <cell r="A15478">
            <v>5841</v>
          </cell>
          <cell r="B15478">
            <v>45084</v>
          </cell>
          <cell r="F15478">
            <v>826</v>
          </cell>
        </row>
        <row r="15479">
          <cell r="A15479">
            <v>5842</v>
          </cell>
          <cell r="B15479">
            <v>45084</v>
          </cell>
          <cell r="F15479">
            <v>826</v>
          </cell>
        </row>
        <row r="15480">
          <cell r="A15480">
            <v>5843</v>
          </cell>
          <cell r="B15480">
            <v>45084</v>
          </cell>
          <cell r="F15480">
            <v>826</v>
          </cell>
        </row>
        <row r="15481">
          <cell r="A15481">
            <v>5844</v>
          </cell>
          <cell r="B15481">
            <v>45084</v>
          </cell>
          <cell r="F15481">
            <v>826</v>
          </cell>
        </row>
        <row r="15482">
          <cell r="A15482">
            <v>5845</v>
          </cell>
          <cell r="B15482">
            <v>45084</v>
          </cell>
          <cell r="F15482">
            <v>826</v>
          </cell>
        </row>
        <row r="15483">
          <cell r="A15483">
            <v>5846</v>
          </cell>
          <cell r="B15483">
            <v>45084</v>
          </cell>
          <cell r="F15483">
            <v>826</v>
          </cell>
        </row>
        <row r="15484">
          <cell r="A15484">
            <v>5847</v>
          </cell>
          <cell r="B15484">
            <v>45084</v>
          </cell>
          <cell r="F15484">
            <v>826</v>
          </cell>
        </row>
        <row r="15485">
          <cell r="A15485">
            <v>5848</v>
          </cell>
          <cell r="B15485">
            <v>45084</v>
          </cell>
          <cell r="F15485">
            <v>826</v>
          </cell>
        </row>
        <row r="15486">
          <cell r="A15486">
            <v>5849</v>
          </cell>
          <cell r="B15486">
            <v>45084</v>
          </cell>
          <cell r="F15486">
            <v>826</v>
          </cell>
        </row>
        <row r="15487">
          <cell r="A15487">
            <v>5850</v>
          </cell>
          <cell r="B15487">
            <v>45084</v>
          </cell>
          <cell r="F15487">
            <v>826</v>
          </cell>
        </row>
        <row r="15488">
          <cell r="A15488">
            <v>5851</v>
          </cell>
          <cell r="B15488">
            <v>45084</v>
          </cell>
          <cell r="F15488">
            <v>826</v>
          </cell>
        </row>
        <row r="15489">
          <cell r="A15489">
            <v>5852</v>
          </cell>
          <cell r="B15489">
            <v>45084</v>
          </cell>
          <cell r="F15489">
            <v>826</v>
          </cell>
        </row>
        <row r="15490">
          <cell r="A15490">
            <v>5853</v>
          </cell>
          <cell r="B15490">
            <v>45084</v>
          </cell>
          <cell r="F15490">
            <v>826</v>
          </cell>
        </row>
        <row r="15491">
          <cell r="A15491">
            <v>5854</v>
          </cell>
          <cell r="B15491">
            <v>45084</v>
          </cell>
          <cell r="F15491">
            <v>826</v>
          </cell>
        </row>
        <row r="15492">
          <cell r="A15492">
            <v>5855</v>
          </cell>
          <cell r="B15492">
            <v>45084</v>
          </cell>
          <cell r="F15492">
            <v>826</v>
          </cell>
        </row>
        <row r="15493">
          <cell r="A15493">
            <v>5856</v>
          </cell>
          <cell r="B15493">
            <v>45084</v>
          </cell>
          <cell r="F15493">
            <v>826</v>
          </cell>
        </row>
        <row r="15494">
          <cell r="A15494">
            <v>5857</v>
          </cell>
          <cell r="B15494">
            <v>45084</v>
          </cell>
          <cell r="F15494">
            <v>826</v>
          </cell>
        </row>
        <row r="15495">
          <cell r="A15495">
            <v>5858</v>
          </cell>
          <cell r="B15495">
            <v>45084</v>
          </cell>
          <cell r="F15495">
            <v>826</v>
          </cell>
        </row>
        <row r="15496">
          <cell r="A15496">
            <v>5859</v>
          </cell>
          <cell r="B15496">
            <v>45084</v>
          </cell>
          <cell r="F15496">
            <v>826</v>
          </cell>
        </row>
        <row r="15497">
          <cell r="A15497">
            <v>5860</v>
          </cell>
          <cell r="B15497">
            <v>45084</v>
          </cell>
          <cell r="F15497">
            <v>826</v>
          </cell>
        </row>
        <row r="15498">
          <cell r="A15498">
            <v>5861</v>
          </cell>
          <cell r="B15498">
            <v>45084</v>
          </cell>
          <cell r="F15498">
            <v>826</v>
          </cell>
        </row>
        <row r="15499">
          <cell r="A15499">
            <v>5862</v>
          </cell>
          <cell r="B15499">
            <v>45084</v>
          </cell>
          <cell r="F15499">
            <v>826</v>
          </cell>
        </row>
        <row r="15500">
          <cell r="A15500">
            <v>5863</v>
          </cell>
          <cell r="B15500">
            <v>45084</v>
          </cell>
          <cell r="F15500">
            <v>826</v>
          </cell>
        </row>
        <row r="15501">
          <cell r="A15501">
            <v>5864</v>
          </cell>
          <cell r="B15501">
            <v>45084</v>
          </cell>
          <cell r="F15501">
            <v>826</v>
          </cell>
        </row>
        <row r="15502">
          <cell r="A15502">
            <v>5865</v>
          </cell>
          <cell r="B15502">
            <v>45084</v>
          </cell>
          <cell r="F15502">
            <v>826</v>
          </cell>
        </row>
        <row r="15503">
          <cell r="A15503">
            <v>5866</v>
          </cell>
          <cell r="B15503">
            <v>45084</v>
          </cell>
          <cell r="F15503">
            <v>826</v>
          </cell>
        </row>
        <row r="15504">
          <cell r="A15504">
            <v>5867</v>
          </cell>
          <cell r="B15504">
            <v>45084</v>
          </cell>
          <cell r="F15504">
            <v>826</v>
          </cell>
        </row>
        <row r="15505">
          <cell r="A15505">
            <v>5868</v>
          </cell>
          <cell r="B15505">
            <v>45084</v>
          </cell>
          <cell r="F15505">
            <v>826</v>
          </cell>
        </row>
        <row r="15506">
          <cell r="A15506">
            <v>5869</v>
          </cell>
          <cell r="B15506">
            <v>45084</v>
          </cell>
          <cell r="F15506">
            <v>826</v>
          </cell>
        </row>
        <row r="15507">
          <cell r="A15507">
            <v>5870</v>
          </cell>
          <cell r="B15507">
            <v>45084</v>
          </cell>
          <cell r="F15507">
            <v>826</v>
          </cell>
        </row>
        <row r="15508">
          <cell r="A15508">
            <v>5871</v>
          </cell>
          <cell r="B15508">
            <v>45084</v>
          </cell>
          <cell r="F15508">
            <v>826</v>
          </cell>
        </row>
        <row r="15509">
          <cell r="A15509">
            <v>5872</v>
          </cell>
          <cell r="B15509">
            <v>45084</v>
          </cell>
          <cell r="F15509">
            <v>826</v>
          </cell>
        </row>
        <row r="15510">
          <cell r="A15510">
            <v>5873</v>
          </cell>
          <cell r="B15510">
            <v>45084</v>
          </cell>
          <cell r="F15510">
            <v>826</v>
          </cell>
        </row>
        <row r="15511">
          <cell r="A15511">
            <v>5874</v>
          </cell>
          <cell r="B15511">
            <v>45084</v>
          </cell>
          <cell r="F15511">
            <v>826</v>
          </cell>
        </row>
        <row r="15512">
          <cell r="A15512">
            <v>5875</v>
          </cell>
          <cell r="B15512">
            <v>45084</v>
          </cell>
          <cell r="F15512">
            <v>826</v>
          </cell>
        </row>
        <row r="15513">
          <cell r="A15513">
            <v>5876</v>
          </cell>
          <cell r="B15513">
            <v>45084</v>
          </cell>
          <cell r="F15513">
            <v>826</v>
          </cell>
        </row>
        <row r="15514">
          <cell r="A15514">
            <v>5877</v>
          </cell>
          <cell r="B15514">
            <v>45084</v>
          </cell>
          <cell r="F15514">
            <v>826</v>
          </cell>
        </row>
        <row r="15515">
          <cell r="A15515">
            <v>5878</v>
          </cell>
          <cell r="B15515">
            <v>45084</v>
          </cell>
          <cell r="F15515">
            <v>826</v>
          </cell>
        </row>
        <row r="15516">
          <cell r="A15516">
            <v>5879</v>
          </cell>
          <cell r="B15516">
            <v>45084</v>
          </cell>
          <cell r="F15516">
            <v>826</v>
          </cell>
        </row>
        <row r="15517">
          <cell r="A15517">
            <v>5880</v>
          </cell>
          <cell r="B15517">
            <v>45084</v>
          </cell>
          <cell r="F15517">
            <v>826</v>
          </cell>
        </row>
        <row r="15518">
          <cell r="A15518">
            <v>5881</v>
          </cell>
          <cell r="B15518">
            <v>45084</v>
          </cell>
          <cell r="F15518">
            <v>826</v>
          </cell>
        </row>
        <row r="15519">
          <cell r="A15519">
            <v>5882</v>
          </cell>
          <cell r="B15519">
            <v>45084</v>
          </cell>
          <cell r="F15519">
            <v>826</v>
          </cell>
        </row>
        <row r="15520">
          <cell r="A15520">
            <v>5883</v>
          </cell>
          <cell r="B15520">
            <v>45084</v>
          </cell>
          <cell r="F15520">
            <v>826</v>
          </cell>
        </row>
        <row r="15521">
          <cell r="A15521">
            <v>5884</v>
          </cell>
          <cell r="B15521">
            <v>45084</v>
          </cell>
          <cell r="F15521">
            <v>826</v>
          </cell>
        </row>
        <row r="15522">
          <cell r="A15522">
            <v>6075</v>
          </cell>
          <cell r="B15522">
            <v>45086</v>
          </cell>
          <cell r="F15522">
            <v>825</v>
          </cell>
        </row>
        <row r="15523">
          <cell r="A15523">
            <v>6076</v>
          </cell>
          <cell r="B15523">
            <v>45086</v>
          </cell>
          <cell r="F15523">
            <v>825</v>
          </cell>
        </row>
        <row r="15524">
          <cell r="A15524">
            <v>6077</v>
          </cell>
          <cell r="B15524">
            <v>45086</v>
          </cell>
          <cell r="F15524">
            <v>825</v>
          </cell>
        </row>
        <row r="15525">
          <cell r="A15525">
            <v>6078</v>
          </cell>
          <cell r="B15525">
            <v>45086</v>
          </cell>
          <cell r="F15525">
            <v>825</v>
          </cell>
        </row>
        <row r="15526">
          <cell r="A15526">
            <v>6079</v>
          </cell>
          <cell r="B15526">
            <v>45086</v>
          </cell>
          <cell r="F15526">
            <v>825</v>
          </cell>
        </row>
        <row r="15527">
          <cell r="A15527">
            <v>6080</v>
          </cell>
          <cell r="B15527">
            <v>45086</v>
          </cell>
          <cell r="F15527">
            <v>825</v>
          </cell>
        </row>
        <row r="15528">
          <cell r="A15528">
            <v>6081</v>
          </cell>
          <cell r="B15528">
            <v>45086</v>
          </cell>
          <cell r="F15528">
            <v>825</v>
          </cell>
        </row>
        <row r="15529">
          <cell r="A15529">
            <v>6082</v>
          </cell>
          <cell r="B15529">
            <v>45086</v>
          </cell>
          <cell r="F15529">
            <v>825</v>
          </cell>
        </row>
        <row r="15530">
          <cell r="A15530">
            <v>6083</v>
          </cell>
          <cell r="B15530">
            <v>45086</v>
          </cell>
          <cell r="F15530">
            <v>825</v>
          </cell>
        </row>
        <row r="15531">
          <cell r="A15531">
            <v>6084</v>
          </cell>
          <cell r="B15531">
            <v>45086</v>
          </cell>
          <cell r="F15531">
            <v>825</v>
          </cell>
        </row>
        <row r="15532">
          <cell r="A15532">
            <v>6085</v>
          </cell>
          <cell r="B15532">
            <v>45086</v>
          </cell>
          <cell r="F15532">
            <v>825</v>
          </cell>
        </row>
        <row r="15533">
          <cell r="A15533">
            <v>6086</v>
          </cell>
          <cell r="B15533">
            <v>45086</v>
          </cell>
          <cell r="F15533">
            <v>825</v>
          </cell>
        </row>
        <row r="15534">
          <cell r="A15534">
            <v>6087</v>
          </cell>
          <cell r="B15534">
            <v>45086</v>
          </cell>
          <cell r="F15534">
            <v>825</v>
          </cell>
        </row>
        <row r="15535">
          <cell r="A15535">
            <v>6088</v>
          </cell>
          <cell r="B15535">
            <v>45086</v>
          </cell>
          <cell r="F15535">
            <v>825</v>
          </cell>
        </row>
        <row r="15536">
          <cell r="A15536">
            <v>6089</v>
          </cell>
          <cell r="B15536">
            <v>45086</v>
          </cell>
          <cell r="F15536">
            <v>825</v>
          </cell>
        </row>
        <row r="15537">
          <cell r="A15537">
            <v>6090</v>
          </cell>
          <cell r="B15537">
            <v>45086</v>
          </cell>
          <cell r="F15537">
            <v>825</v>
          </cell>
        </row>
        <row r="15538">
          <cell r="A15538">
            <v>6091</v>
          </cell>
          <cell r="B15538">
            <v>45086</v>
          </cell>
          <cell r="F15538">
            <v>825</v>
          </cell>
        </row>
        <row r="15539">
          <cell r="A15539">
            <v>6092</v>
          </cell>
          <cell r="B15539">
            <v>45086</v>
          </cell>
          <cell r="F15539">
            <v>825</v>
          </cell>
        </row>
        <row r="15540">
          <cell r="A15540">
            <v>6093</v>
          </cell>
          <cell r="B15540">
            <v>45086</v>
          </cell>
          <cell r="F15540">
            <v>825</v>
          </cell>
        </row>
        <row r="15541">
          <cell r="A15541">
            <v>6094</v>
          </cell>
          <cell r="B15541">
            <v>45086</v>
          </cell>
          <cell r="F15541">
            <v>825</v>
          </cell>
        </row>
        <row r="15542">
          <cell r="A15542">
            <v>6095</v>
          </cell>
          <cell r="B15542">
            <v>45086</v>
          </cell>
          <cell r="F15542">
            <v>825</v>
          </cell>
        </row>
        <row r="15543">
          <cell r="A15543">
            <v>6096</v>
          </cell>
          <cell r="B15543">
            <v>45086</v>
          </cell>
          <cell r="F15543">
            <v>825</v>
          </cell>
        </row>
        <row r="15544">
          <cell r="A15544">
            <v>6097</v>
          </cell>
          <cell r="B15544">
            <v>45086</v>
          </cell>
          <cell r="F15544">
            <v>825</v>
          </cell>
        </row>
        <row r="15545">
          <cell r="A15545">
            <v>6098</v>
          </cell>
          <cell r="B15545">
            <v>45086</v>
          </cell>
          <cell r="F15545">
            <v>825</v>
          </cell>
        </row>
        <row r="15546">
          <cell r="A15546">
            <v>6099</v>
          </cell>
          <cell r="B15546">
            <v>45086</v>
          </cell>
          <cell r="F15546">
            <v>825</v>
          </cell>
        </row>
        <row r="15547">
          <cell r="A15547">
            <v>6100</v>
          </cell>
          <cell r="B15547">
            <v>45086</v>
          </cell>
          <cell r="F15547">
            <v>825</v>
          </cell>
        </row>
        <row r="15548">
          <cell r="A15548">
            <v>6101</v>
          </cell>
          <cell r="B15548">
            <v>45086</v>
          </cell>
          <cell r="F15548">
            <v>825</v>
          </cell>
        </row>
        <row r="15549">
          <cell r="A15549">
            <v>6102</v>
          </cell>
          <cell r="B15549">
            <v>45086</v>
          </cell>
          <cell r="F15549">
            <v>825</v>
          </cell>
        </row>
        <row r="15550">
          <cell r="A15550">
            <v>6103</v>
          </cell>
          <cell r="B15550">
            <v>45086</v>
          </cell>
          <cell r="F15550">
            <v>825</v>
          </cell>
        </row>
        <row r="15551">
          <cell r="A15551">
            <v>6104</v>
          </cell>
          <cell r="B15551">
            <v>45086</v>
          </cell>
          <cell r="F15551">
            <v>825</v>
          </cell>
        </row>
        <row r="15552">
          <cell r="A15552">
            <v>6105</v>
          </cell>
          <cell r="B15552">
            <v>45086</v>
          </cell>
          <cell r="F15552">
            <v>825</v>
          </cell>
        </row>
        <row r="15553">
          <cell r="A15553">
            <v>6106</v>
          </cell>
          <cell r="B15553">
            <v>45086</v>
          </cell>
          <cell r="F15553">
            <v>825</v>
          </cell>
        </row>
        <row r="15554">
          <cell r="A15554">
            <v>6107</v>
          </cell>
          <cell r="B15554">
            <v>45086</v>
          </cell>
          <cell r="F15554">
            <v>825</v>
          </cell>
        </row>
        <row r="15555">
          <cell r="A15555">
            <v>6108</v>
          </cell>
          <cell r="B15555">
            <v>45086</v>
          </cell>
          <cell r="F15555">
            <v>825</v>
          </cell>
        </row>
        <row r="15556">
          <cell r="A15556">
            <v>6109</v>
          </cell>
          <cell r="B15556">
            <v>45086</v>
          </cell>
          <cell r="F15556">
            <v>825</v>
          </cell>
        </row>
        <row r="15557">
          <cell r="A15557">
            <v>6110</v>
          </cell>
          <cell r="B15557">
            <v>45086</v>
          </cell>
          <cell r="F15557">
            <v>825</v>
          </cell>
        </row>
        <row r="15558">
          <cell r="A15558">
            <v>6111</v>
          </cell>
          <cell r="B15558">
            <v>45086</v>
          </cell>
          <cell r="F15558">
            <v>825</v>
          </cell>
        </row>
        <row r="15559">
          <cell r="A15559">
            <v>6112</v>
          </cell>
          <cell r="B15559">
            <v>45086</v>
          </cell>
          <cell r="F15559">
            <v>825</v>
          </cell>
        </row>
        <row r="15560">
          <cell r="A15560">
            <v>6113</v>
          </cell>
          <cell r="B15560">
            <v>45086</v>
          </cell>
          <cell r="F15560">
            <v>825</v>
          </cell>
        </row>
        <row r="15561">
          <cell r="A15561">
            <v>6114</v>
          </cell>
          <cell r="B15561">
            <v>45086</v>
          </cell>
          <cell r="F15561">
            <v>825</v>
          </cell>
        </row>
        <row r="15562">
          <cell r="A15562">
            <v>6115</v>
          </cell>
          <cell r="B15562">
            <v>45086</v>
          </cell>
          <cell r="F15562">
            <v>825</v>
          </cell>
        </row>
        <row r="15563">
          <cell r="A15563">
            <v>6116</v>
          </cell>
          <cell r="B15563">
            <v>45086</v>
          </cell>
          <cell r="F15563">
            <v>825</v>
          </cell>
        </row>
        <row r="15564">
          <cell r="A15564">
            <v>6117</v>
          </cell>
          <cell r="B15564">
            <v>45086</v>
          </cell>
          <cell r="F15564">
            <v>825</v>
          </cell>
        </row>
        <row r="15565">
          <cell r="A15565">
            <v>6118</v>
          </cell>
          <cell r="B15565">
            <v>45086</v>
          </cell>
          <cell r="F15565">
            <v>825</v>
          </cell>
        </row>
        <row r="15566">
          <cell r="A15566">
            <v>6119</v>
          </cell>
          <cell r="B15566">
            <v>45086</v>
          </cell>
          <cell r="F15566">
            <v>825</v>
          </cell>
        </row>
        <row r="15567">
          <cell r="A15567">
            <v>6120</v>
          </cell>
          <cell r="B15567">
            <v>45086</v>
          </cell>
          <cell r="F15567">
            <v>825</v>
          </cell>
        </row>
        <row r="15568">
          <cell r="A15568">
            <v>6121</v>
          </cell>
          <cell r="B15568">
            <v>45086</v>
          </cell>
          <cell r="F15568">
            <v>825</v>
          </cell>
        </row>
        <row r="15569">
          <cell r="A15569">
            <v>6122</v>
          </cell>
          <cell r="B15569">
            <v>45086</v>
          </cell>
          <cell r="F15569">
            <v>825</v>
          </cell>
        </row>
        <row r="15570">
          <cell r="A15570">
            <v>6123</v>
          </cell>
          <cell r="B15570">
            <v>45086</v>
          </cell>
          <cell r="F15570">
            <v>825</v>
          </cell>
        </row>
        <row r="15571">
          <cell r="A15571">
            <v>6124</v>
          </cell>
          <cell r="B15571">
            <v>45086</v>
          </cell>
          <cell r="F15571">
            <v>825</v>
          </cell>
        </row>
        <row r="15572">
          <cell r="A15572">
            <v>6125</v>
          </cell>
          <cell r="B15572">
            <v>45086</v>
          </cell>
          <cell r="F15572">
            <v>825</v>
          </cell>
        </row>
        <row r="15573">
          <cell r="A15573">
            <v>6126</v>
          </cell>
          <cell r="B15573">
            <v>45086</v>
          </cell>
          <cell r="F15573">
            <v>825</v>
          </cell>
        </row>
        <row r="15574">
          <cell r="A15574">
            <v>6127</v>
          </cell>
          <cell r="B15574">
            <v>45086</v>
          </cell>
          <cell r="F15574">
            <v>825</v>
          </cell>
        </row>
        <row r="15575">
          <cell r="A15575">
            <v>6128</v>
          </cell>
          <cell r="B15575">
            <v>45086</v>
          </cell>
          <cell r="F15575">
            <v>825</v>
          </cell>
        </row>
        <row r="15576">
          <cell r="A15576">
            <v>6129</v>
          </cell>
          <cell r="B15576">
            <v>45086</v>
          </cell>
          <cell r="F15576">
            <v>825</v>
          </cell>
        </row>
        <row r="15577">
          <cell r="A15577">
            <v>6130</v>
          </cell>
          <cell r="B15577">
            <v>45086</v>
          </cell>
          <cell r="F15577">
            <v>825</v>
          </cell>
        </row>
        <row r="15578">
          <cell r="A15578">
            <v>6131</v>
          </cell>
          <cell r="B15578">
            <v>45086</v>
          </cell>
          <cell r="F15578">
            <v>825</v>
          </cell>
        </row>
        <row r="15579">
          <cell r="A15579">
            <v>6132</v>
          </cell>
          <cell r="B15579">
            <v>45086</v>
          </cell>
          <cell r="F15579">
            <v>825</v>
          </cell>
        </row>
        <row r="15580">
          <cell r="A15580">
            <v>6133</v>
          </cell>
          <cell r="B15580">
            <v>45086</v>
          </cell>
          <cell r="F15580">
            <v>825</v>
          </cell>
        </row>
        <row r="15581">
          <cell r="A15581">
            <v>6134</v>
          </cell>
          <cell r="B15581">
            <v>45086</v>
          </cell>
          <cell r="F15581">
            <v>825</v>
          </cell>
        </row>
        <row r="15582">
          <cell r="A15582">
            <v>6135</v>
          </cell>
          <cell r="B15582">
            <v>45086</v>
          </cell>
          <cell r="F15582">
            <v>825</v>
          </cell>
        </row>
        <row r="15583">
          <cell r="A15583">
            <v>6136</v>
          </cell>
          <cell r="B15583">
            <v>45086</v>
          </cell>
          <cell r="F15583">
            <v>825</v>
          </cell>
        </row>
        <row r="15584">
          <cell r="A15584">
            <v>6137</v>
          </cell>
          <cell r="B15584">
            <v>45086</v>
          </cell>
          <cell r="F15584">
            <v>825</v>
          </cell>
        </row>
        <row r="15585">
          <cell r="A15585">
            <v>6138</v>
          </cell>
          <cell r="B15585">
            <v>45086</v>
          </cell>
          <cell r="F15585">
            <v>825</v>
          </cell>
        </row>
        <row r="15586">
          <cell r="A15586">
            <v>6139</v>
          </cell>
          <cell r="B15586">
            <v>45086</v>
          </cell>
          <cell r="F15586">
            <v>825</v>
          </cell>
        </row>
        <row r="15587">
          <cell r="A15587">
            <v>6140</v>
          </cell>
          <cell r="B15587">
            <v>45086</v>
          </cell>
          <cell r="F15587">
            <v>825</v>
          </cell>
        </row>
        <row r="15588">
          <cell r="A15588">
            <v>6141</v>
          </cell>
          <cell r="B15588">
            <v>45086</v>
          </cell>
          <cell r="F15588">
            <v>825</v>
          </cell>
        </row>
        <row r="15589">
          <cell r="A15589">
            <v>6142</v>
          </cell>
          <cell r="B15589">
            <v>45086</v>
          </cell>
          <cell r="F15589">
            <v>825</v>
          </cell>
        </row>
        <row r="15590">
          <cell r="A15590">
            <v>6143</v>
          </cell>
          <cell r="B15590">
            <v>45086</v>
          </cell>
          <cell r="F15590">
            <v>825</v>
          </cell>
        </row>
        <row r="15591">
          <cell r="A15591">
            <v>6144</v>
          </cell>
          <cell r="B15591">
            <v>45086</v>
          </cell>
          <cell r="F15591">
            <v>825</v>
          </cell>
        </row>
        <row r="15592">
          <cell r="A15592">
            <v>6145</v>
          </cell>
          <cell r="B15592">
            <v>45086</v>
          </cell>
          <cell r="F15592">
            <v>825</v>
          </cell>
        </row>
        <row r="15593">
          <cell r="A15593">
            <v>6146</v>
          </cell>
          <cell r="B15593">
            <v>45086</v>
          </cell>
          <cell r="F15593">
            <v>825</v>
          </cell>
        </row>
        <row r="15594">
          <cell r="A15594">
            <v>6147</v>
          </cell>
          <cell r="B15594">
            <v>45086</v>
          </cell>
          <cell r="F15594">
            <v>825</v>
          </cell>
        </row>
        <row r="15595">
          <cell r="A15595">
            <v>6148</v>
          </cell>
          <cell r="B15595">
            <v>45086</v>
          </cell>
          <cell r="F15595">
            <v>825</v>
          </cell>
        </row>
        <row r="15596">
          <cell r="A15596">
            <v>6149</v>
          </cell>
          <cell r="B15596">
            <v>45086</v>
          </cell>
          <cell r="F15596">
            <v>825</v>
          </cell>
        </row>
        <row r="15597">
          <cell r="A15597">
            <v>6150</v>
          </cell>
          <cell r="B15597">
            <v>45086</v>
          </cell>
          <cell r="F15597">
            <v>825</v>
          </cell>
        </row>
        <row r="15598">
          <cell r="A15598">
            <v>6151</v>
          </cell>
          <cell r="B15598">
            <v>45086</v>
          </cell>
          <cell r="F15598">
            <v>825</v>
          </cell>
        </row>
        <row r="15599">
          <cell r="A15599">
            <v>6152</v>
          </cell>
          <cell r="B15599">
            <v>45086</v>
          </cell>
          <cell r="F15599">
            <v>825</v>
          </cell>
        </row>
        <row r="15600">
          <cell r="A15600">
            <v>6153</v>
          </cell>
          <cell r="B15600">
            <v>45086</v>
          </cell>
          <cell r="F15600">
            <v>825</v>
          </cell>
        </row>
        <row r="15601">
          <cell r="A15601">
            <v>6154</v>
          </cell>
          <cell r="B15601">
            <v>45086</v>
          </cell>
          <cell r="F15601">
            <v>825</v>
          </cell>
        </row>
        <row r="15602">
          <cell r="A15602">
            <v>6155</v>
          </cell>
          <cell r="B15602">
            <v>45086</v>
          </cell>
          <cell r="F15602">
            <v>825</v>
          </cell>
        </row>
        <row r="15603">
          <cell r="A15603">
            <v>6156</v>
          </cell>
          <cell r="B15603">
            <v>45086</v>
          </cell>
          <cell r="F15603">
            <v>825</v>
          </cell>
        </row>
        <row r="15604">
          <cell r="A15604">
            <v>6157</v>
          </cell>
          <cell r="B15604">
            <v>45086</v>
          </cell>
          <cell r="F15604">
            <v>825</v>
          </cell>
        </row>
        <row r="15605">
          <cell r="A15605">
            <v>6158</v>
          </cell>
          <cell r="B15605">
            <v>45086</v>
          </cell>
          <cell r="F15605">
            <v>825</v>
          </cell>
        </row>
        <row r="15606">
          <cell r="A15606">
            <v>6159</v>
          </cell>
          <cell r="B15606">
            <v>45086</v>
          </cell>
          <cell r="F15606">
            <v>825</v>
          </cell>
        </row>
        <row r="15607">
          <cell r="A15607">
            <v>6160</v>
          </cell>
          <cell r="B15607">
            <v>45086</v>
          </cell>
          <cell r="F15607">
            <v>825</v>
          </cell>
        </row>
        <row r="15608">
          <cell r="A15608">
            <v>6161</v>
          </cell>
          <cell r="B15608">
            <v>45086</v>
          </cell>
          <cell r="F15608">
            <v>825</v>
          </cell>
        </row>
        <row r="15609">
          <cell r="A15609">
            <v>6162</v>
          </cell>
          <cell r="B15609">
            <v>45086</v>
          </cell>
          <cell r="F15609">
            <v>825</v>
          </cell>
        </row>
        <row r="15610">
          <cell r="A15610">
            <v>6163</v>
          </cell>
          <cell r="B15610">
            <v>45086</v>
          </cell>
          <cell r="F15610">
            <v>825</v>
          </cell>
        </row>
        <row r="15611">
          <cell r="A15611">
            <v>6164</v>
          </cell>
          <cell r="B15611">
            <v>45086</v>
          </cell>
          <cell r="F15611">
            <v>825</v>
          </cell>
        </row>
        <row r="15612">
          <cell r="A15612">
            <v>6165</v>
          </cell>
          <cell r="B15612">
            <v>45086</v>
          </cell>
          <cell r="F15612">
            <v>825</v>
          </cell>
        </row>
        <row r="15613">
          <cell r="A15613">
            <v>6166</v>
          </cell>
          <cell r="B15613">
            <v>45086</v>
          </cell>
          <cell r="F15613">
            <v>825</v>
          </cell>
        </row>
        <row r="15614">
          <cell r="A15614">
            <v>6167</v>
          </cell>
          <cell r="B15614">
            <v>45086</v>
          </cell>
          <cell r="F15614">
            <v>825</v>
          </cell>
        </row>
        <row r="15615">
          <cell r="A15615">
            <v>6168</v>
          </cell>
          <cell r="B15615">
            <v>45086</v>
          </cell>
          <cell r="F15615">
            <v>825</v>
          </cell>
        </row>
        <row r="15616">
          <cell r="A15616">
            <v>6169</v>
          </cell>
          <cell r="B15616">
            <v>45086</v>
          </cell>
          <cell r="F15616">
            <v>825</v>
          </cell>
        </row>
        <row r="15617">
          <cell r="A15617">
            <v>6170</v>
          </cell>
          <cell r="B15617">
            <v>45086</v>
          </cell>
          <cell r="F15617">
            <v>825</v>
          </cell>
        </row>
        <row r="15618">
          <cell r="A15618">
            <v>6171</v>
          </cell>
          <cell r="B15618">
            <v>45086</v>
          </cell>
          <cell r="F15618">
            <v>825</v>
          </cell>
        </row>
        <row r="15619">
          <cell r="A15619">
            <v>6172</v>
          </cell>
          <cell r="B15619">
            <v>45086</v>
          </cell>
          <cell r="F15619">
            <v>825</v>
          </cell>
        </row>
        <row r="15620">
          <cell r="A15620">
            <v>6173</v>
          </cell>
          <cell r="B15620">
            <v>45086</v>
          </cell>
          <cell r="F15620">
            <v>825</v>
          </cell>
        </row>
        <row r="15621">
          <cell r="A15621">
            <v>6174</v>
          </cell>
          <cell r="B15621">
            <v>45086</v>
          </cell>
          <cell r="F15621">
            <v>825</v>
          </cell>
        </row>
        <row r="15622">
          <cell r="A15622">
            <v>6175</v>
          </cell>
          <cell r="B15622">
            <v>45086</v>
          </cell>
          <cell r="F15622">
            <v>825</v>
          </cell>
        </row>
        <row r="15623">
          <cell r="A15623">
            <v>6176</v>
          </cell>
          <cell r="B15623">
            <v>45086</v>
          </cell>
          <cell r="F15623">
            <v>825</v>
          </cell>
        </row>
        <row r="15624">
          <cell r="A15624">
            <v>6177</v>
          </cell>
          <cell r="B15624">
            <v>45086</v>
          </cell>
          <cell r="F15624">
            <v>825</v>
          </cell>
        </row>
        <row r="15625">
          <cell r="A15625">
            <v>6178</v>
          </cell>
          <cell r="B15625">
            <v>45086</v>
          </cell>
          <cell r="F15625">
            <v>825</v>
          </cell>
        </row>
        <row r="15626">
          <cell r="A15626">
            <v>6179</v>
          </cell>
          <cell r="B15626">
            <v>45086</v>
          </cell>
          <cell r="F15626">
            <v>825</v>
          </cell>
        </row>
        <row r="15627">
          <cell r="A15627">
            <v>6180</v>
          </cell>
          <cell r="B15627">
            <v>45086</v>
          </cell>
          <cell r="F15627">
            <v>825</v>
          </cell>
        </row>
        <row r="15628">
          <cell r="A15628">
            <v>6181</v>
          </cell>
          <cell r="B15628">
            <v>45086</v>
          </cell>
          <cell r="F15628">
            <v>825</v>
          </cell>
        </row>
        <row r="15629">
          <cell r="A15629">
            <v>6182</v>
          </cell>
          <cell r="B15629">
            <v>45086</v>
          </cell>
          <cell r="F15629">
            <v>825</v>
          </cell>
        </row>
        <row r="15630">
          <cell r="A15630">
            <v>6183</v>
          </cell>
          <cell r="B15630">
            <v>45086</v>
          </cell>
          <cell r="F15630">
            <v>825</v>
          </cell>
        </row>
        <row r="15631">
          <cell r="A15631">
            <v>6184</v>
          </cell>
          <cell r="B15631">
            <v>45086</v>
          </cell>
          <cell r="F15631">
            <v>825</v>
          </cell>
        </row>
        <row r="15632">
          <cell r="A15632">
            <v>6185</v>
          </cell>
          <cell r="B15632">
            <v>45086</v>
          </cell>
          <cell r="F15632">
            <v>825</v>
          </cell>
        </row>
        <row r="15633">
          <cell r="A15633">
            <v>6186</v>
          </cell>
          <cell r="B15633">
            <v>45086</v>
          </cell>
          <cell r="F15633">
            <v>825</v>
          </cell>
        </row>
        <row r="15634">
          <cell r="A15634">
            <v>6187</v>
          </cell>
          <cell r="B15634">
            <v>45086</v>
          </cell>
          <cell r="F15634">
            <v>825</v>
          </cell>
        </row>
        <row r="15635">
          <cell r="A15635">
            <v>6188</v>
          </cell>
          <cell r="B15635">
            <v>45086</v>
          </cell>
          <cell r="F15635">
            <v>825</v>
          </cell>
        </row>
        <row r="15636">
          <cell r="A15636">
            <v>6189</v>
          </cell>
          <cell r="B15636">
            <v>45086</v>
          </cell>
          <cell r="F15636">
            <v>825</v>
          </cell>
        </row>
        <row r="15637">
          <cell r="A15637">
            <v>6190</v>
          </cell>
          <cell r="B15637">
            <v>45086</v>
          </cell>
          <cell r="F15637">
            <v>825</v>
          </cell>
        </row>
        <row r="15638">
          <cell r="A15638">
            <v>6191</v>
          </cell>
          <cell r="B15638">
            <v>45086</v>
          </cell>
          <cell r="F15638">
            <v>825</v>
          </cell>
        </row>
        <row r="15639">
          <cell r="A15639">
            <v>6192</v>
          </cell>
          <cell r="B15639">
            <v>45086</v>
          </cell>
          <cell r="F15639">
            <v>825</v>
          </cell>
        </row>
        <row r="15640">
          <cell r="A15640">
            <v>6193</v>
          </cell>
          <cell r="B15640">
            <v>45086</v>
          </cell>
          <cell r="F15640">
            <v>825</v>
          </cell>
        </row>
        <row r="15641">
          <cell r="A15641">
            <v>6194</v>
          </cell>
          <cell r="B15641">
            <v>45086</v>
          </cell>
          <cell r="F15641">
            <v>825</v>
          </cell>
        </row>
        <row r="15642">
          <cell r="A15642">
            <v>6195</v>
          </cell>
          <cell r="B15642">
            <v>45086</v>
          </cell>
          <cell r="F15642">
            <v>825</v>
          </cell>
        </row>
        <row r="15643">
          <cell r="A15643">
            <v>6196</v>
          </cell>
          <cell r="B15643">
            <v>45086</v>
          </cell>
          <cell r="F15643">
            <v>825</v>
          </cell>
        </row>
        <row r="15644">
          <cell r="A15644">
            <v>6197</v>
          </cell>
          <cell r="B15644">
            <v>45086</v>
          </cell>
          <cell r="F15644">
            <v>825</v>
          </cell>
        </row>
        <row r="15645">
          <cell r="A15645">
            <v>6198</v>
          </cell>
          <cell r="B15645">
            <v>45086</v>
          </cell>
          <cell r="F15645">
            <v>825</v>
          </cell>
        </row>
        <row r="15646">
          <cell r="A15646">
            <v>6199</v>
          </cell>
          <cell r="B15646">
            <v>45086</v>
          </cell>
          <cell r="F15646">
            <v>825</v>
          </cell>
        </row>
        <row r="15647">
          <cell r="A15647">
            <v>6200</v>
          </cell>
          <cell r="B15647">
            <v>45086</v>
          </cell>
          <cell r="F15647">
            <v>825</v>
          </cell>
        </row>
        <row r="15648">
          <cell r="A15648">
            <v>6201</v>
          </cell>
          <cell r="B15648">
            <v>45086</v>
          </cell>
          <cell r="F15648">
            <v>825</v>
          </cell>
        </row>
        <row r="15649">
          <cell r="A15649">
            <v>6202</v>
          </cell>
          <cell r="B15649">
            <v>45086</v>
          </cell>
          <cell r="F15649">
            <v>825</v>
          </cell>
        </row>
        <row r="15650">
          <cell r="A15650">
            <v>6203</v>
          </cell>
          <cell r="B15650">
            <v>45086</v>
          </cell>
          <cell r="F15650">
            <v>825</v>
          </cell>
        </row>
        <row r="15651">
          <cell r="A15651">
            <v>6204</v>
          </cell>
          <cell r="B15651">
            <v>45086</v>
          </cell>
          <cell r="F15651">
            <v>825</v>
          </cell>
        </row>
        <row r="15652">
          <cell r="A15652">
            <v>6205</v>
          </cell>
          <cell r="B15652">
            <v>45086</v>
          </cell>
          <cell r="F15652">
            <v>825</v>
          </cell>
        </row>
        <row r="15653">
          <cell r="A15653">
            <v>6206</v>
          </cell>
          <cell r="B15653">
            <v>45086</v>
          </cell>
          <cell r="F15653">
            <v>825</v>
          </cell>
        </row>
        <row r="15654">
          <cell r="A15654">
            <v>6207</v>
          </cell>
          <cell r="B15654">
            <v>45086</v>
          </cell>
          <cell r="F15654">
            <v>825</v>
          </cell>
        </row>
        <row r="15655">
          <cell r="A15655">
            <v>6208</v>
          </cell>
          <cell r="B15655">
            <v>45086</v>
          </cell>
          <cell r="F15655">
            <v>825</v>
          </cell>
        </row>
        <row r="15656">
          <cell r="A15656">
            <v>6209</v>
          </cell>
          <cell r="B15656">
            <v>45086</v>
          </cell>
          <cell r="F15656">
            <v>825</v>
          </cell>
        </row>
        <row r="15657">
          <cell r="A15657">
            <v>6210</v>
          </cell>
          <cell r="B15657">
            <v>45086</v>
          </cell>
          <cell r="F15657">
            <v>825</v>
          </cell>
        </row>
        <row r="15658">
          <cell r="A15658">
            <v>6211</v>
          </cell>
          <cell r="B15658">
            <v>45086</v>
          </cell>
          <cell r="F15658">
            <v>825</v>
          </cell>
        </row>
        <row r="15659">
          <cell r="A15659">
            <v>6212</v>
          </cell>
          <cell r="B15659">
            <v>45086</v>
          </cell>
          <cell r="F15659">
            <v>825</v>
          </cell>
        </row>
        <row r="15660">
          <cell r="A15660">
            <v>6213</v>
          </cell>
          <cell r="B15660">
            <v>45086</v>
          </cell>
          <cell r="F15660">
            <v>825</v>
          </cell>
        </row>
        <row r="15661">
          <cell r="A15661">
            <v>6214</v>
          </cell>
          <cell r="B15661">
            <v>45086</v>
          </cell>
          <cell r="F15661">
            <v>825</v>
          </cell>
        </row>
        <row r="15662">
          <cell r="A15662">
            <v>6215</v>
          </cell>
          <cell r="B15662">
            <v>45086</v>
          </cell>
          <cell r="F15662">
            <v>825</v>
          </cell>
        </row>
        <row r="15663">
          <cell r="A15663">
            <v>6216</v>
          </cell>
          <cell r="B15663">
            <v>45086</v>
          </cell>
          <cell r="F15663">
            <v>825</v>
          </cell>
        </row>
        <row r="15664">
          <cell r="A15664">
            <v>6217</v>
          </cell>
          <cell r="B15664">
            <v>45086</v>
          </cell>
          <cell r="F15664">
            <v>825</v>
          </cell>
        </row>
        <row r="15665">
          <cell r="A15665">
            <v>6218</v>
          </cell>
          <cell r="B15665">
            <v>45086</v>
          </cell>
          <cell r="F15665">
            <v>825</v>
          </cell>
        </row>
        <row r="15666">
          <cell r="A15666">
            <v>6219</v>
          </cell>
          <cell r="B15666">
            <v>45086</v>
          </cell>
          <cell r="F15666">
            <v>825</v>
          </cell>
        </row>
        <row r="15667">
          <cell r="A15667">
            <v>6220</v>
          </cell>
          <cell r="B15667">
            <v>45086</v>
          </cell>
          <cell r="F15667">
            <v>825</v>
          </cell>
        </row>
        <row r="15668">
          <cell r="A15668">
            <v>6221</v>
          </cell>
          <cell r="B15668">
            <v>45086</v>
          </cell>
          <cell r="F15668">
            <v>825</v>
          </cell>
        </row>
        <row r="15669">
          <cell r="A15669">
            <v>6222</v>
          </cell>
          <cell r="B15669">
            <v>45086</v>
          </cell>
          <cell r="F15669">
            <v>825</v>
          </cell>
        </row>
        <row r="15670">
          <cell r="A15670">
            <v>6223</v>
          </cell>
          <cell r="B15670">
            <v>45086</v>
          </cell>
          <cell r="F15670">
            <v>825</v>
          </cell>
        </row>
        <row r="15671">
          <cell r="A15671">
            <v>6224</v>
          </cell>
          <cell r="B15671">
            <v>45086</v>
          </cell>
          <cell r="F15671">
            <v>825</v>
          </cell>
        </row>
        <row r="15672">
          <cell r="A15672">
            <v>6225</v>
          </cell>
          <cell r="B15672">
            <v>45086</v>
          </cell>
          <cell r="F15672">
            <v>825</v>
          </cell>
        </row>
        <row r="15673">
          <cell r="A15673">
            <v>6226</v>
          </cell>
          <cell r="B15673">
            <v>45086</v>
          </cell>
          <cell r="F15673">
            <v>825</v>
          </cell>
        </row>
        <row r="15674">
          <cell r="A15674">
            <v>6227</v>
          </cell>
          <cell r="B15674">
            <v>45086</v>
          </cell>
          <cell r="F15674">
            <v>825</v>
          </cell>
        </row>
        <row r="15675">
          <cell r="A15675">
            <v>6228</v>
          </cell>
          <cell r="B15675">
            <v>45086</v>
          </cell>
          <cell r="F15675">
            <v>825</v>
          </cell>
        </row>
        <row r="15676">
          <cell r="A15676">
            <v>6229</v>
          </cell>
          <cell r="B15676">
            <v>45086</v>
          </cell>
          <cell r="F15676">
            <v>825</v>
          </cell>
        </row>
        <row r="15677">
          <cell r="A15677">
            <v>6230</v>
          </cell>
          <cell r="B15677">
            <v>45086</v>
          </cell>
          <cell r="F15677">
            <v>825</v>
          </cell>
        </row>
        <row r="15678">
          <cell r="A15678">
            <v>6231</v>
          </cell>
          <cell r="B15678">
            <v>45086</v>
          </cell>
          <cell r="F15678">
            <v>825</v>
          </cell>
        </row>
        <row r="15679">
          <cell r="A15679">
            <v>6232</v>
          </cell>
          <cell r="B15679">
            <v>45086</v>
          </cell>
          <cell r="F15679">
            <v>825</v>
          </cell>
        </row>
        <row r="15680">
          <cell r="A15680">
            <v>6233</v>
          </cell>
          <cell r="B15680">
            <v>45086</v>
          </cell>
          <cell r="F15680">
            <v>825</v>
          </cell>
        </row>
        <row r="15681">
          <cell r="A15681">
            <v>6234</v>
          </cell>
          <cell r="B15681">
            <v>45086</v>
          </cell>
          <cell r="F15681">
            <v>825</v>
          </cell>
        </row>
        <row r="15682">
          <cell r="A15682">
            <v>6235</v>
          </cell>
          <cell r="B15682">
            <v>45086</v>
          </cell>
          <cell r="F15682">
            <v>825</v>
          </cell>
        </row>
        <row r="15683">
          <cell r="A15683">
            <v>6236</v>
          </cell>
          <cell r="B15683">
            <v>45086</v>
          </cell>
          <cell r="F15683">
            <v>825</v>
          </cell>
        </row>
        <row r="15684">
          <cell r="A15684">
            <v>6237</v>
          </cell>
          <cell r="B15684">
            <v>45086</v>
          </cell>
          <cell r="F15684">
            <v>825</v>
          </cell>
        </row>
        <row r="15685">
          <cell r="A15685">
            <v>6238</v>
          </cell>
          <cell r="B15685">
            <v>45086</v>
          </cell>
          <cell r="F15685">
            <v>825</v>
          </cell>
        </row>
        <row r="15686">
          <cell r="A15686">
            <v>6239</v>
          </cell>
          <cell r="B15686">
            <v>45086</v>
          </cell>
          <cell r="F15686">
            <v>825</v>
          </cell>
        </row>
        <row r="15687">
          <cell r="A15687">
            <v>6240</v>
          </cell>
          <cell r="B15687">
            <v>45086</v>
          </cell>
          <cell r="F15687">
            <v>825</v>
          </cell>
        </row>
        <row r="15688">
          <cell r="A15688">
            <v>6241</v>
          </cell>
          <cell r="B15688">
            <v>45086</v>
          </cell>
          <cell r="F15688">
            <v>825</v>
          </cell>
        </row>
        <row r="15689">
          <cell r="A15689">
            <v>6242</v>
          </cell>
          <cell r="B15689">
            <v>45086</v>
          </cell>
          <cell r="F15689">
            <v>825</v>
          </cell>
        </row>
        <row r="15690">
          <cell r="A15690">
            <v>6243</v>
          </cell>
          <cell r="B15690">
            <v>45086</v>
          </cell>
          <cell r="F15690">
            <v>825</v>
          </cell>
        </row>
        <row r="15691">
          <cell r="A15691">
            <v>6244</v>
          </cell>
          <cell r="B15691">
            <v>45086</v>
          </cell>
          <cell r="F15691">
            <v>825</v>
          </cell>
        </row>
        <row r="15692">
          <cell r="A15692">
            <v>6245</v>
          </cell>
          <cell r="B15692">
            <v>45086</v>
          </cell>
          <cell r="F15692">
            <v>825</v>
          </cell>
        </row>
        <row r="15693">
          <cell r="A15693">
            <v>6246</v>
          </cell>
          <cell r="B15693">
            <v>45086</v>
          </cell>
          <cell r="F15693">
            <v>825</v>
          </cell>
        </row>
        <row r="15694">
          <cell r="A15694">
            <v>6389</v>
          </cell>
          <cell r="B15694">
            <v>45099</v>
          </cell>
          <cell r="F15694">
            <v>891</v>
          </cell>
        </row>
        <row r="15695">
          <cell r="A15695">
            <v>6390</v>
          </cell>
          <cell r="B15695">
            <v>45099</v>
          </cell>
          <cell r="F15695">
            <v>891</v>
          </cell>
        </row>
        <row r="15696">
          <cell r="A15696">
            <v>6391</v>
          </cell>
          <cell r="B15696">
            <v>45099</v>
          </cell>
          <cell r="F15696">
            <v>891</v>
          </cell>
        </row>
        <row r="15697">
          <cell r="A15697">
            <v>6392</v>
          </cell>
          <cell r="B15697">
            <v>45099</v>
          </cell>
          <cell r="F15697">
            <v>891</v>
          </cell>
        </row>
        <row r="15698">
          <cell r="A15698">
            <v>6393</v>
          </cell>
          <cell r="B15698">
            <v>45099</v>
          </cell>
          <cell r="F15698">
            <v>891</v>
          </cell>
        </row>
        <row r="15699">
          <cell r="A15699">
            <v>6394</v>
          </cell>
          <cell r="B15699">
            <v>45099</v>
          </cell>
          <cell r="F15699">
            <v>891</v>
          </cell>
        </row>
        <row r="15700">
          <cell r="A15700">
            <v>6395</v>
          </cell>
          <cell r="B15700">
            <v>45099</v>
          </cell>
          <cell r="F15700">
            <v>891</v>
          </cell>
        </row>
        <row r="15701">
          <cell r="A15701">
            <v>6396</v>
          </cell>
          <cell r="B15701">
            <v>45099</v>
          </cell>
          <cell r="F15701">
            <v>891</v>
          </cell>
        </row>
        <row r="15702">
          <cell r="A15702">
            <v>6397</v>
          </cell>
          <cell r="B15702">
            <v>45099</v>
          </cell>
          <cell r="F15702">
            <v>891</v>
          </cell>
        </row>
        <row r="15703">
          <cell r="A15703">
            <v>6398</v>
          </cell>
          <cell r="B15703">
            <v>45099</v>
          </cell>
          <cell r="F15703">
            <v>891</v>
          </cell>
        </row>
        <row r="15704">
          <cell r="A15704">
            <v>6399</v>
          </cell>
          <cell r="B15704">
            <v>45099</v>
          </cell>
          <cell r="F15704">
            <v>891</v>
          </cell>
        </row>
        <row r="15705">
          <cell r="A15705">
            <v>6400</v>
          </cell>
          <cell r="B15705">
            <v>45099</v>
          </cell>
          <cell r="F15705">
            <v>891</v>
          </cell>
        </row>
        <row r="15706">
          <cell r="A15706">
            <v>6401</v>
          </cell>
          <cell r="B15706">
            <v>45099</v>
          </cell>
          <cell r="F15706">
            <v>891</v>
          </cell>
        </row>
        <row r="15707">
          <cell r="A15707">
            <v>6402</v>
          </cell>
          <cell r="B15707">
            <v>45099</v>
          </cell>
          <cell r="F15707">
            <v>891</v>
          </cell>
        </row>
        <row r="15708">
          <cell r="A15708">
            <v>6403</v>
          </cell>
          <cell r="B15708">
            <v>45099</v>
          </cell>
          <cell r="F15708">
            <v>891</v>
          </cell>
        </row>
        <row r="15709">
          <cell r="A15709">
            <v>6404</v>
          </cell>
          <cell r="B15709">
            <v>45099</v>
          </cell>
          <cell r="F15709">
            <v>891</v>
          </cell>
        </row>
        <row r="15710">
          <cell r="A15710">
            <v>6405</v>
          </cell>
          <cell r="B15710">
            <v>45099</v>
          </cell>
          <cell r="F15710">
            <v>891</v>
          </cell>
        </row>
        <row r="15711">
          <cell r="A15711">
            <v>6406</v>
          </cell>
          <cell r="B15711">
            <v>45099</v>
          </cell>
          <cell r="F15711">
            <v>891</v>
          </cell>
        </row>
        <row r="15712">
          <cell r="A15712">
            <v>6407</v>
          </cell>
          <cell r="B15712">
            <v>45099</v>
          </cell>
          <cell r="F15712">
            <v>891</v>
          </cell>
        </row>
        <row r="15713">
          <cell r="A15713">
            <v>6408</v>
          </cell>
          <cell r="B15713">
            <v>45099</v>
          </cell>
          <cell r="F15713">
            <v>891</v>
          </cell>
        </row>
        <row r="15714">
          <cell r="A15714">
            <v>6409</v>
          </cell>
          <cell r="B15714">
            <v>45099</v>
          </cell>
          <cell r="F15714">
            <v>891</v>
          </cell>
        </row>
        <row r="15715">
          <cell r="A15715">
            <v>6410</v>
          </cell>
          <cell r="B15715">
            <v>45099</v>
          </cell>
          <cell r="F15715">
            <v>891</v>
          </cell>
        </row>
        <row r="15716">
          <cell r="A15716">
            <v>6411</v>
          </cell>
          <cell r="B15716">
            <v>45099</v>
          </cell>
          <cell r="F15716">
            <v>891</v>
          </cell>
        </row>
        <row r="15717">
          <cell r="A15717">
            <v>6412</v>
          </cell>
          <cell r="B15717">
            <v>45099</v>
          </cell>
          <cell r="F15717">
            <v>891</v>
          </cell>
        </row>
        <row r="15718">
          <cell r="A15718">
            <v>6413</v>
          </cell>
          <cell r="B15718">
            <v>45099</v>
          </cell>
          <cell r="F15718">
            <v>891</v>
          </cell>
        </row>
        <row r="15719">
          <cell r="A15719">
            <v>6414</v>
          </cell>
          <cell r="B15719">
            <v>45099</v>
          </cell>
          <cell r="F15719">
            <v>891</v>
          </cell>
        </row>
        <row r="15720">
          <cell r="A15720">
            <v>6415</v>
          </cell>
          <cell r="B15720">
            <v>45099</v>
          </cell>
          <cell r="F15720">
            <v>891</v>
          </cell>
        </row>
        <row r="15721">
          <cell r="A15721">
            <v>6416</v>
          </cell>
          <cell r="B15721">
            <v>45099</v>
          </cell>
          <cell r="F15721">
            <v>891</v>
          </cell>
        </row>
        <row r="15722">
          <cell r="A15722">
            <v>6417</v>
          </cell>
          <cell r="B15722">
            <v>45099</v>
          </cell>
          <cell r="F15722">
            <v>891</v>
          </cell>
        </row>
        <row r="15723">
          <cell r="A15723">
            <v>5889</v>
          </cell>
          <cell r="B15723">
            <v>45085.632928240739</v>
          </cell>
          <cell r="F15723">
            <v>845</v>
          </cell>
        </row>
        <row r="15724">
          <cell r="A15724">
            <v>6539</v>
          </cell>
          <cell r="B15724">
            <v>45104.452430555553</v>
          </cell>
          <cell r="F15724">
            <v>893</v>
          </cell>
        </row>
        <row r="15725">
          <cell r="A15725">
            <v>3208</v>
          </cell>
          <cell r="B15725">
            <v>45029</v>
          </cell>
          <cell r="F15725">
            <v>490</v>
          </cell>
        </row>
        <row r="15726">
          <cell r="A15726">
            <v>3209</v>
          </cell>
          <cell r="B15726">
            <v>45029</v>
          </cell>
          <cell r="F15726">
            <v>490</v>
          </cell>
        </row>
        <row r="15727">
          <cell r="A15727">
            <v>3210</v>
          </cell>
          <cell r="B15727">
            <v>45029</v>
          </cell>
          <cell r="F15727">
            <v>490</v>
          </cell>
        </row>
        <row r="15728">
          <cell r="A15728">
            <v>3211</v>
          </cell>
          <cell r="B15728">
            <v>45029</v>
          </cell>
          <cell r="F15728">
            <v>490</v>
          </cell>
        </row>
        <row r="15729">
          <cell r="A15729">
            <v>3212</v>
          </cell>
          <cell r="B15729">
            <v>45029</v>
          </cell>
          <cell r="F15729">
            <v>490</v>
          </cell>
        </row>
        <row r="15730">
          <cell r="A15730">
            <v>3213</v>
          </cell>
          <cell r="B15730">
            <v>45029</v>
          </cell>
          <cell r="F15730">
            <v>490</v>
          </cell>
        </row>
        <row r="15731">
          <cell r="A15731">
            <v>3214</v>
          </cell>
          <cell r="B15731">
            <v>45029</v>
          </cell>
          <cell r="F15731">
            <v>490</v>
          </cell>
        </row>
        <row r="15732">
          <cell r="A15732">
            <v>3215</v>
          </cell>
          <cell r="B15732">
            <v>45029</v>
          </cell>
          <cell r="F15732">
            <v>490</v>
          </cell>
        </row>
        <row r="15733">
          <cell r="A15733">
            <v>3216</v>
          </cell>
          <cell r="B15733">
            <v>45029</v>
          </cell>
          <cell r="F15733">
            <v>490</v>
          </cell>
        </row>
        <row r="15734">
          <cell r="A15734">
            <v>3217</v>
          </cell>
          <cell r="B15734">
            <v>45029</v>
          </cell>
          <cell r="F15734">
            <v>490</v>
          </cell>
        </row>
        <row r="15735">
          <cell r="A15735">
            <v>3218</v>
          </cell>
          <cell r="B15735">
            <v>45029</v>
          </cell>
          <cell r="F15735">
            <v>490</v>
          </cell>
        </row>
        <row r="15736">
          <cell r="A15736">
            <v>3219</v>
          </cell>
          <cell r="B15736">
            <v>45029</v>
          </cell>
          <cell r="F15736">
            <v>490</v>
          </cell>
        </row>
        <row r="15737">
          <cell r="A15737">
            <v>3220</v>
          </cell>
          <cell r="B15737">
            <v>45029</v>
          </cell>
          <cell r="F15737">
            <v>490</v>
          </cell>
        </row>
        <row r="15738">
          <cell r="A15738">
            <v>3221</v>
          </cell>
          <cell r="B15738">
            <v>45029</v>
          </cell>
          <cell r="F15738">
            <v>490</v>
          </cell>
        </row>
        <row r="15739">
          <cell r="A15739">
            <v>3222</v>
          </cell>
          <cell r="B15739">
            <v>45029</v>
          </cell>
          <cell r="F15739">
            <v>490</v>
          </cell>
        </row>
        <row r="15740">
          <cell r="A15740">
            <v>3223</v>
          </cell>
          <cell r="B15740">
            <v>45029</v>
          </cell>
          <cell r="F15740">
            <v>490</v>
          </cell>
        </row>
        <row r="15741">
          <cell r="A15741">
            <v>3224</v>
          </cell>
          <cell r="B15741">
            <v>45029</v>
          </cell>
          <cell r="F15741">
            <v>490</v>
          </cell>
        </row>
        <row r="15742">
          <cell r="A15742">
            <v>3225</v>
          </cell>
          <cell r="B15742">
            <v>45029</v>
          </cell>
          <cell r="F15742">
            <v>490</v>
          </cell>
        </row>
        <row r="15743">
          <cell r="A15743">
            <v>3226</v>
          </cell>
          <cell r="B15743">
            <v>45029</v>
          </cell>
          <cell r="F15743">
            <v>490</v>
          </cell>
        </row>
        <row r="15744">
          <cell r="A15744">
            <v>3227</v>
          </cell>
          <cell r="B15744">
            <v>45029</v>
          </cell>
          <cell r="F15744">
            <v>490</v>
          </cell>
        </row>
        <row r="15745">
          <cell r="A15745">
            <v>3228</v>
          </cell>
          <cell r="B15745">
            <v>45029</v>
          </cell>
          <cell r="F15745">
            <v>490</v>
          </cell>
        </row>
        <row r="15746">
          <cell r="A15746">
            <v>3229</v>
          </cell>
          <cell r="B15746">
            <v>45029</v>
          </cell>
          <cell r="F15746">
            <v>490</v>
          </cell>
        </row>
        <row r="15747">
          <cell r="A15747">
            <v>3230</v>
          </cell>
          <cell r="B15747">
            <v>45029</v>
          </cell>
          <cell r="F15747">
            <v>490</v>
          </cell>
        </row>
        <row r="15748">
          <cell r="A15748">
            <v>3231</v>
          </cell>
          <cell r="B15748">
            <v>45029</v>
          </cell>
          <cell r="F15748">
            <v>490</v>
          </cell>
        </row>
        <row r="15749">
          <cell r="A15749">
            <v>3232</v>
          </cell>
          <cell r="B15749">
            <v>45029</v>
          </cell>
          <cell r="F15749">
            <v>490</v>
          </cell>
        </row>
        <row r="15750">
          <cell r="A15750">
            <v>3233</v>
          </cell>
          <cell r="B15750">
            <v>45029</v>
          </cell>
          <cell r="F15750">
            <v>490</v>
          </cell>
        </row>
        <row r="15751">
          <cell r="A15751">
            <v>3234</v>
          </cell>
          <cell r="B15751">
            <v>45029</v>
          </cell>
          <cell r="F15751">
            <v>490</v>
          </cell>
        </row>
        <row r="15752">
          <cell r="A15752">
            <v>3235</v>
          </cell>
          <cell r="B15752">
            <v>45029</v>
          </cell>
          <cell r="F15752">
            <v>490</v>
          </cell>
        </row>
        <row r="15753">
          <cell r="A15753">
            <v>3236</v>
          </cell>
          <cell r="B15753">
            <v>45029</v>
          </cell>
          <cell r="F15753">
            <v>490</v>
          </cell>
        </row>
        <row r="15754">
          <cell r="A15754">
            <v>3237</v>
          </cell>
          <cell r="B15754">
            <v>45029</v>
          </cell>
          <cell r="F15754">
            <v>490</v>
          </cell>
        </row>
        <row r="15755">
          <cell r="A15755">
            <v>3238</v>
          </cell>
          <cell r="B15755">
            <v>45029</v>
          </cell>
          <cell r="F15755">
            <v>490</v>
          </cell>
        </row>
        <row r="15756">
          <cell r="A15756">
            <v>3239</v>
          </cell>
          <cell r="B15756">
            <v>45029</v>
          </cell>
          <cell r="F15756">
            <v>490</v>
          </cell>
        </row>
        <row r="15757">
          <cell r="A15757">
            <v>15908</v>
          </cell>
          <cell r="B15757">
            <v>45278.744513888887</v>
          </cell>
          <cell r="F15757">
            <v>1329</v>
          </cell>
        </row>
        <row r="15758">
          <cell r="A15758">
            <v>47</v>
          </cell>
          <cell r="B15758">
            <v>44949.367685185185</v>
          </cell>
          <cell r="F15758">
            <v>65</v>
          </cell>
        </row>
        <row r="15759">
          <cell r="A15759">
            <v>48</v>
          </cell>
          <cell r="B15759">
            <v>44949.368136574078</v>
          </cell>
          <cell r="F15759">
            <v>66</v>
          </cell>
        </row>
        <row r="15760">
          <cell r="A15760">
            <v>69</v>
          </cell>
          <cell r="B15760">
            <v>44953.55909722222</v>
          </cell>
          <cell r="F15760">
            <v>63</v>
          </cell>
        </row>
        <row r="15761">
          <cell r="A15761">
            <v>405</v>
          </cell>
          <cell r="B15761">
            <v>44967.325601851851</v>
          </cell>
          <cell r="F15761">
            <v>100</v>
          </cell>
        </row>
        <row r="15762">
          <cell r="A15762">
            <v>408</v>
          </cell>
          <cell r="B15762">
            <v>44967.445775462962</v>
          </cell>
          <cell r="F15762">
            <v>98</v>
          </cell>
        </row>
        <row r="15763">
          <cell r="A15763">
            <v>1035</v>
          </cell>
          <cell r="B15763">
            <v>44972.501307870371</v>
          </cell>
          <cell r="F15763">
            <v>361</v>
          </cell>
        </row>
        <row r="15764">
          <cell r="A15764">
            <v>7602</v>
          </cell>
          <cell r="B15764">
            <v>45126.616400462961</v>
          </cell>
          <cell r="F15764">
            <v>991</v>
          </cell>
        </row>
        <row r="15765">
          <cell r="A15765">
            <v>8309</v>
          </cell>
          <cell r="B15765">
            <v>45142.371469907404</v>
          </cell>
          <cell r="F15765">
            <v>1030</v>
          </cell>
        </row>
        <row r="15766">
          <cell r="A15766">
            <v>9299</v>
          </cell>
          <cell r="B15766">
            <v>45173.389421296299</v>
          </cell>
          <cell r="F15766">
            <v>992</v>
          </cell>
        </row>
        <row r="15767">
          <cell r="A15767">
            <v>2075</v>
          </cell>
          <cell r="B15767">
            <v>44999.426377314812</v>
          </cell>
          <cell r="F15767">
            <v>434</v>
          </cell>
        </row>
        <row r="15768">
          <cell r="A15768">
            <v>6253</v>
          </cell>
          <cell r="B15768">
            <v>45091.572708333333</v>
          </cell>
          <cell r="F15768">
            <v>834</v>
          </cell>
        </row>
        <row r="15769">
          <cell r="A15769">
            <v>49</v>
          </cell>
          <cell r="B15769">
            <v>44949.368611111109</v>
          </cell>
          <cell r="F15769">
            <v>64</v>
          </cell>
        </row>
        <row r="15770">
          <cell r="A15770">
            <v>290</v>
          </cell>
          <cell r="B15770">
            <v>44960.648993055554</v>
          </cell>
          <cell r="F15770">
            <v>62</v>
          </cell>
        </row>
        <row r="15771">
          <cell r="A15771">
            <v>311</v>
          </cell>
          <cell r="B15771">
            <v>44963.727453703701</v>
          </cell>
          <cell r="F15771">
            <v>101</v>
          </cell>
        </row>
        <row r="15772">
          <cell r="A15772">
            <v>1071</v>
          </cell>
          <cell r="B15772">
            <v>44978.54886574074</v>
          </cell>
          <cell r="F15772">
            <v>97</v>
          </cell>
        </row>
        <row r="15773">
          <cell r="A15773">
            <v>7687</v>
          </cell>
          <cell r="B15773">
            <v>45138.343460648146</v>
          </cell>
          <cell r="F15773">
            <v>990</v>
          </cell>
        </row>
        <row r="15774">
          <cell r="A15774">
            <v>8309</v>
          </cell>
          <cell r="B15774">
            <v>45142.371469907404</v>
          </cell>
          <cell r="F15774">
            <v>1030</v>
          </cell>
        </row>
        <row r="15775">
          <cell r="A15775">
            <v>13846</v>
          </cell>
          <cell r="B15775">
            <v>45239.372141203705</v>
          </cell>
          <cell r="F15775">
            <v>1287</v>
          </cell>
        </row>
        <row r="15776">
          <cell r="A15776">
            <v>13847</v>
          </cell>
          <cell r="B15776">
            <v>45239.372731481482</v>
          </cell>
          <cell r="F15776">
            <v>1286</v>
          </cell>
        </row>
        <row r="15777">
          <cell r="A15777">
            <v>13849</v>
          </cell>
          <cell r="B15777">
            <v>45239.374421296299</v>
          </cell>
          <cell r="F15777">
            <v>1288</v>
          </cell>
        </row>
        <row r="15778">
          <cell r="A15778">
            <v>13850</v>
          </cell>
          <cell r="B15778">
            <v>45239.375069444446</v>
          </cell>
          <cell r="F15778">
            <v>1284</v>
          </cell>
        </row>
        <row r="15779">
          <cell r="A15779">
            <v>13856</v>
          </cell>
          <cell r="B15779">
            <v>45239.715752314813</v>
          </cell>
          <cell r="F15779">
            <v>1285</v>
          </cell>
        </row>
        <row r="15780">
          <cell r="A15780">
            <v>15619</v>
          </cell>
          <cell r="B15780">
            <v>45247.587685185186</v>
          </cell>
          <cell r="F15780">
            <v>1282</v>
          </cell>
        </row>
        <row r="15781">
          <cell r="A15781">
            <v>15620</v>
          </cell>
          <cell r="B15781">
            <v>45247.588159722225</v>
          </cell>
          <cell r="F15781">
            <v>1289</v>
          </cell>
        </row>
        <row r="15782">
          <cell r="A15782">
            <v>7688</v>
          </cell>
          <cell r="B15782">
            <v>45138.377638888887</v>
          </cell>
          <cell r="F15782">
            <v>694</v>
          </cell>
        </row>
        <row r="15783">
          <cell r="A15783">
            <v>13240</v>
          </cell>
          <cell r="B15783">
            <v>45225.642754629633</v>
          </cell>
          <cell r="F15783">
            <v>1005</v>
          </cell>
        </row>
        <row r="15784">
          <cell r="A15784">
            <v>16260</v>
          </cell>
          <cell r="B15784">
            <v>45286.6096875</v>
          </cell>
          <cell r="F15784">
            <v>1004</v>
          </cell>
        </row>
        <row r="15785">
          <cell r="A15785">
            <v>15832</v>
          </cell>
          <cell r="B15785">
            <v>45272.997407407405</v>
          </cell>
          <cell r="F15785">
            <v>1207</v>
          </cell>
        </row>
        <row r="15786">
          <cell r="A15786">
            <v>15833</v>
          </cell>
          <cell r="B15786">
            <v>45272.998472222222</v>
          </cell>
          <cell r="F15786">
            <v>1205</v>
          </cell>
        </row>
        <row r="15787">
          <cell r="A15787">
            <v>15842</v>
          </cell>
          <cell r="B15787">
            <v>45275.689710648148</v>
          </cell>
          <cell r="F15787">
            <v>1206</v>
          </cell>
        </row>
        <row r="15788">
          <cell r="A15788">
            <v>5150</v>
          </cell>
          <cell r="B15788">
            <v>45084.322754629633</v>
          </cell>
          <cell r="F15788">
            <v>693</v>
          </cell>
        </row>
        <row r="15789">
          <cell r="A15789">
            <v>7688</v>
          </cell>
          <cell r="B15789">
            <v>45138.377638888887</v>
          </cell>
          <cell r="F15789">
            <v>694</v>
          </cell>
        </row>
        <row r="15790">
          <cell r="A15790">
            <v>13857</v>
          </cell>
          <cell r="B15790">
            <v>45239.716770833336</v>
          </cell>
          <cell r="F15790">
            <v>1219</v>
          </cell>
        </row>
        <row r="15791">
          <cell r="A15791">
            <v>15769</v>
          </cell>
          <cell r="B15791">
            <v>45259.680115740739</v>
          </cell>
          <cell r="F15791">
            <v>1094</v>
          </cell>
        </row>
        <row r="15792">
          <cell r="A15792">
            <v>15799</v>
          </cell>
          <cell r="B15792">
            <v>45266.565324074072</v>
          </cell>
          <cell r="F15792">
            <v>1089</v>
          </cell>
        </row>
        <row r="15793">
          <cell r="A15793">
            <v>15828</v>
          </cell>
          <cell r="B15793">
            <v>45267.56490740741</v>
          </cell>
          <cell r="F15793">
            <v>1177</v>
          </cell>
        </row>
        <row r="15794">
          <cell r="A15794">
            <v>15832</v>
          </cell>
          <cell r="B15794">
            <v>45272.997407407405</v>
          </cell>
          <cell r="F15794">
            <v>1207</v>
          </cell>
        </row>
        <row r="15795">
          <cell r="A15795">
            <v>15833</v>
          </cell>
          <cell r="B15795">
            <v>45272.998472222222</v>
          </cell>
          <cell r="F15795">
            <v>1205</v>
          </cell>
        </row>
        <row r="15796">
          <cell r="A15796">
            <v>15842</v>
          </cell>
          <cell r="B15796">
            <v>45275.689710648148</v>
          </cell>
          <cell r="F15796">
            <v>1206</v>
          </cell>
        </row>
        <row r="15797">
          <cell r="A15797">
            <v>2190</v>
          </cell>
          <cell r="B15797">
            <v>45007.474432870367</v>
          </cell>
          <cell r="F15797">
            <v>487</v>
          </cell>
        </row>
        <row r="15798">
          <cell r="A15798">
            <v>2193</v>
          </cell>
          <cell r="B15798">
            <v>45007.475891203707</v>
          </cell>
          <cell r="F15798">
            <v>483</v>
          </cell>
        </row>
        <row r="15799">
          <cell r="A15799">
            <v>2194</v>
          </cell>
          <cell r="B15799">
            <v>45007.476215277777</v>
          </cell>
          <cell r="F15799">
            <v>486</v>
          </cell>
        </row>
        <row r="15800">
          <cell r="A15800">
            <v>3790</v>
          </cell>
          <cell r="B15800">
            <v>45054.34</v>
          </cell>
          <cell r="F15800">
            <v>662</v>
          </cell>
        </row>
        <row r="15801">
          <cell r="A15801">
            <v>3792</v>
          </cell>
          <cell r="B15801">
            <v>45054.471122685187</v>
          </cell>
          <cell r="F15801">
            <v>657</v>
          </cell>
        </row>
        <row r="15802">
          <cell r="A15802">
            <v>3795</v>
          </cell>
          <cell r="B15802">
            <v>45054.472314814811</v>
          </cell>
          <cell r="F15802">
            <v>669</v>
          </cell>
        </row>
        <row r="15803">
          <cell r="A15803">
            <v>4835</v>
          </cell>
          <cell r="B15803">
            <v>45058</v>
          </cell>
          <cell r="F15803">
            <v>695</v>
          </cell>
        </row>
        <row r="15804">
          <cell r="A15804">
            <v>4862</v>
          </cell>
          <cell r="B15804">
            <v>45062.589490740742</v>
          </cell>
          <cell r="F15804">
            <v>738</v>
          </cell>
        </row>
        <row r="15805">
          <cell r="A15805">
            <v>5065</v>
          </cell>
          <cell r="B15805">
            <v>45065.684641203705</v>
          </cell>
          <cell r="F15805">
            <v>746</v>
          </cell>
        </row>
        <row r="15806">
          <cell r="A15806">
            <v>5068</v>
          </cell>
          <cell r="B15806">
            <v>45069.369675925926</v>
          </cell>
          <cell r="F15806">
            <v>737</v>
          </cell>
        </row>
        <row r="15807">
          <cell r="A15807">
            <v>5087</v>
          </cell>
          <cell r="B15807">
            <v>45072.89565972222</v>
          </cell>
          <cell r="F15807">
            <v>744</v>
          </cell>
        </row>
        <row r="15808">
          <cell r="A15808">
            <v>5089</v>
          </cell>
          <cell r="B15808">
            <v>45075.301342592589</v>
          </cell>
          <cell r="F15808">
            <v>745</v>
          </cell>
        </row>
        <row r="15809">
          <cell r="A15809">
            <v>5091</v>
          </cell>
          <cell r="B15809">
            <v>45075.551921296297</v>
          </cell>
          <cell r="F15809">
            <v>739</v>
          </cell>
        </row>
        <row r="15810">
          <cell r="A15810">
            <v>5148</v>
          </cell>
          <cell r="B15810">
            <v>45084.321886574071</v>
          </cell>
          <cell r="F15810">
            <v>833</v>
          </cell>
        </row>
        <row r="15811">
          <cell r="A15811">
            <v>6523</v>
          </cell>
          <cell r="B15811">
            <v>45103.615289351852</v>
          </cell>
          <cell r="F15811">
            <v>837</v>
          </cell>
        </row>
        <row r="15812">
          <cell r="A15812">
            <v>6526</v>
          </cell>
          <cell r="B15812">
            <v>45103.6171875</v>
          </cell>
          <cell r="F15812">
            <v>835</v>
          </cell>
        </row>
        <row r="15813">
          <cell r="A15813">
            <v>6532</v>
          </cell>
          <cell r="B15813">
            <v>45104.452291666668</v>
          </cell>
          <cell r="F15813">
            <v>836</v>
          </cell>
        </row>
        <row r="15814">
          <cell r="A15814">
            <v>8309</v>
          </cell>
          <cell r="B15814">
            <v>45142.371469907404</v>
          </cell>
          <cell r="F15814">
            <v>1030</v>
          </cell>
        </row>
        <row r="15815">
          <cell r="A15815">
            <v>13422</v>
          </cell>
          <cell r="B15815">
            <v>45237.916400462964</v>
          </cell>
          <cell r="F15815">
            <v>1233</v>
          </cell>
        </row>
        <row r="15816">
          <cell r="A15816">
            <v>13851</v>
          </cell>
          <cell r="B15816">
            <v>45239.375648148147</v>
          </cell>
          <cell r="F15816">
            <v>1235</v>
          </cell>
        </row>
        <row r="15817">
          <cell r="A15817">
            <v>13852</v>
          </cell>
          <cell r="B15817">
            <v>45239.376157407409</v>
          </cell>
          <cell r="F15817">
            <v>1229</v>
          </cell>
        </row>
        <row r="15818">
          <cell r="A15818">
            <v>13853</v>
          </cell>
          <cell r="B15818">
            <v>45239.615081018521</v>
          </cell>
          <cell r="F15818">
            <v>1236</v>
          </cell>
        </row>
        <row r="15819">
          <cell r="A15819">
            <v>13858</v>
          </cell>
          <cell r="B15819">
            <v>45239.717268518521</v>
          </cell>
          <cell r="F15819">
            <v>1230</v>
          </cell>
        </row>
        <row r="15820">
          <cell r="A15820">
            <v>5130</v>
          </cell>
          <cell r="B15820">
            <v>45082.617442129631</v>
          </cell>
          <cell r="F15820">
            <v>469</v>
          </cell>
        </row>
        <row r="15821">
          <cell r="A15821">
            <v>8479</v>
          </cell>
          <cell r="B15821">
            <v>45160.590381944443</v>
          </cell>
          <cell r="F15821">
            <v>1040</v>
          </cell>
        </row>
        <row r="15822">
          <cell r="A15822">
            <v>5064</v>
          </cell>
          <cell r="B15822">
            <v>45064.701249999998</v>
          </cell>
          <cell r="F15822">
            <v>751</v>
          </cell>
        </row>
        <row r="15823">
          <cell r="A15823">
            <v>5184</v>
          </cell>
          <cell r="B15823">
            <v>45084.423958333333</v>
          </cell>
          <cell r="F15823">
            <v>842</v>
          </cell>
        </row>
        <row r="15824">
          <cell r="A15824">
            <v>6247</v>
          </cell>
          <cell r="B15824">
            <v>45086.564120370371</v>
          </cell>
          <cell r="F15824">
            <v>844</v>
          </cell>
        </row>
        <row r="15825">
          <cell r="A15825">
            <v>3647</v>
          </cell>
          <cell r="B15825">
            <v>45048.596585648149</v>
          </cell>
          <cell r="F15825">
            <v>589</v>
          </cell>
        </row>
        <row r="15826">
          <cell r="A15826">
            <v>3651</v>
          </cell>
          <cell r="B15826">
            <v>45048.597905092596</v>
          </cell>
          <cell r="F15826">
            <v>575</v>
          </cell>
        </row>
        <row r="15827">
          <cell r="A15827">
            <v>3654</v>
          </cell>
          <cell r="B15827">
            <v>45048.599027777775</v>
          </cell>
          <cell r="F15827">
            <v>566</v>
          </cell>
        </row>
        <row r="15828">
          <cell r="A15828">
            <v>3659</v>
          </cell>
          <cell r="B15828">
            <v>45048.860185185185</v>
          </cell>
          <cell r="F15828">
            <v>596</v>
          </cell>
        </row>
        <row r="15829">
          <cell r="A15829">
            <v>3661</v>
          </cell>
          <cell r="B15829">
            <v>45048.861111111109</v>
          </cell>
          <cell r="F15829">
            <v>580</v>
          </cell>
        </row>
        <row r="15830">
          <cell r="A15830">
            <v>3664</v>
          </cell>
          <cell r="B15830">
            <v>45048</v>
          </cell>
          <cell r="F15830">
            <v>599</v>
          </cell>
        </row>
        <row r="15831">
          <cell r="A15831">
            <v>4834</v>
          </cell>
          <cell r="B15831">
            <v>45058</v>
          </cell>
          <cell r="F15831">
            <v>606</v>
          </cell>
        </row>
        <row r="15832">
          <cell r="A15832">
            <v>4836</v>
          </cell>
          <cell r="B15832">
            <v>45058</v>
          </cell>
          <cell r="F15832">
            <v>688</v>
          </cell>
        </row>
        <row r="15833">
          <cell r="A15833">
            <v>4837</v>
          </cell>
          <cell r="B15833">
            <v>45058</v>
          </cell>
          <cell r="F15833">
            <v>690</v>
          </cell>
        </row>
        <row r="15834">
          <cell r="A15834">
            <v>5129</v>
          </cell>
          <cell r="B15834">
            <v>45082.616828703707</v>
          </cell>
          <cell r="F15834">
            <v>814</v>
          </cell>
        </row>
        <row r="15835">
          <cell r="A15835">
            <v>5136</v>
          </cell>
          <cell r="B15835">
            <v>45082.727106481485</v>
          </cell>
          <cell r="F15835">
            <v>816</v>
          </cell>
        </row>
        <row r="15836">
          <cell r="A15836">
            <v>5886</v>
          </cell>
          <cell r="B15836">
            <v>45084.653645833336</v>
          </cell>
          <cell r="F15836">
            <v>818</v>
          </cell>
        </row>
        <row r="15837">
          <cell r="A15837">
            <v>5888</v>
          </cell>
          <cell r="B15837">
            <v>45085.629189814812</v>
          </cell>
          <cell r="F15837">
            <v>812</v>
          </cell>
        </row>
        <row r="15838">
          <cell r="A15838">
            <v>6377</v>
          </cell>
          <cell r="B15838">
            <v>45097.566817129627</v>
          </cell>
          <cell r="F15838">
            <v>849</v>
          </cell>
        </row>
        <row r="15839">
          <cell r="A15839">
            <v>6461</v>
          </cell>
          <cell r="B15839">
            <v>45100.7184837963</v>
          </cell>
          <cell r="F15839">
            <v>880</v>
          </cell>
        </row>
        <row r="15840">
          <cell r="A15840">
            <v>14450</v>
          </cell>
          <cell r="B15840">
            <v>45240.474872685183</v>
          </cell>
          <cell r="F15840">
            <v>1104</v>
          </cell>
        </row>
        <row r="15841">
          <cell r="A15841">
            <v>403</v>
          </cell>
          <cell r="B15841">
            <v>44965.329016203701</v>
          </cell>
          <cell r="F15841">
            <v>313</v>
          </cell>
        </row>
        <row r="15842">
          <cell r="A15842">
            <v>28</v>
          </cell>
          <cell r="B15842">
            <v>44946.356354166666</v>
          </cell>
          <cell r="F15842">
            <v>22</v>
          </cell>
        </row>
        <row r="15843">
          <cell r="A15843">
            <v>29</v>
          </cell>
          <cell r="B15843">
            <v>44946.357083333336</v>
          </cell>
          <cell r="F15843">
            <v>30</v>
          </cell>
        </row>
        <row r="15844">
          <cell r="A15844">
            <v>31</v>
          </cell>
          <cell r="B15844">
            <v>44946.599594907406</v>
          </cell>
          <cell r="F15844">
            <v>33</v>
          </cell>
        </row>
        <row r="15845">
          <cell r="A15845">
            <v>60</v>
          </cell>
          <cell r="B15845">
            <v>44950.405729166669</v>
          </cell>
          <cell r="F15845">
            <v>56</v>
          </cell>
        </row>
        <row r="15846">
          <cell r="A15846">
            <v>64</v>
          </cell>
          <cell r="B15846">
            <v>44951.383310185185</v>
          </cell>
          <cell r="F15846">
            <v>38</v>
          </cell>
        </row>
        <row r="15847">
          <cell r="A15847">
            <v>78</v>
          </cell>
          <cell r="B15847">
            <v>44956.597291666665</v>
          </cell>
          <cell r="F15847">
            <v>91</v>
          </cell>
        </row>
        <row r="15848">
          <cell r="A15848">
            <v>79</v>
          </cell>
          <cell r="B15848">
            <v>44956.727210648147</v>
          </cell>
          <cell r="F15848">
            <v>32</v>
          </cell>
        </row>
        <row r="15849">
          <cell r="A15849">
            <v>289</v>
          </cell>
          <cell r="B15849">
            <v>44960.558263888888</v>
          </cell>
          <cell r="F15849">
            <v>315</v>
          </cell>
        </row>
        <row r="15850">
          <cell r="A15850">
            <v>1075</v>
          </cell>
          <cell r="B15850">
            <v>44979.384837962964</v>
          </cell>
          <cell r="F15850">
            <v>391</v>
          </cell>
        </row>
        <row r="15851">
          <cell r="A15851">
            <v>1449</v>
          </cell>
          <cell r="B15851">
            <v>44993.70275462963</v>
          </cell>
          <cell r="F15851">
            <v>429</v>
          </cell>
        </row>
        <row r="15852">
          <cell r="A15852">
            <v>2201</v>
          </cell>
          <cell r="B15852">
            <v>45007.483402777776</v>
          </cell>
          <cell r="F15852">
            <v>464</v>
          </cell>
        </row>
        <row r="15853">
          <cell r="A15853">
            <v>2207</v>
          </cell>
          <cell r="B15853">
            <v>45008.438159722224</v>
          </cell>
          <cell r="F15853">
            <v>491</v>
          </cell>
        </row>
        <row r="15854">
          <cell r="A15854">
            <v>3766</v>
          </cell>
          <cell r="B15854">
            <v>45051.672835648147</v>
          </cell>
          <cell r="F15854">
            <v>683</v>
          </cell>
        </row>
        <row r="15855">
          <cell r="A15855">
            <v>3791</v>
          </cell>
          <cell r="B15855">
            <v>45054.340578703705</v>
          </cell>
          <cell r="F15855">
            <v>686</v>
          </cell>
        </row>
        <row r="15856">
          <cell r="A15856">
            <v>4782</v>
          </cell>
          <cell r="B15856">
            <v>45056.379479166666</v>
          </cell>
          <cell r="F15856">
            <v>685</v>
          </cell>
        </row>
        <row r="15857">
          <cell r="A15857">
            <v>4785</v>
          </cell>
          <cell r="B15857">
            <v>45056.450474537036</v>
          </cell>
          <cell r="F15857">
            <v>687</v>
          </cell>
        </row>
        <row r="15858">
          <cell r="A15858">
            <v>4840</v>
          </cell>
          <cell r="B15858">
            <v>45061.492511574077</v>
          </cell>
          <cell r="F15858">
            <v>732</v>
          </cell>
        </row>
        <row r="15859">
          <cell r="A15859">
            <v>4842</v>
          </cell>
          <cell r="B15859">
            <v>45061.623773148145</v>
          </cell>
          <cell r="F15859">
            <v>733</v>
          </cell>
        </row>
        <row r="15860">
          <cell r="A15860">
            <v>6521</v>
          </cell>
          <cell r="B15860">
            <v>45103.612685185188</v>
          </cell>
          <cell r="F15860">
            <v>927</v>
          </cell>
        </row>
        <row r="15861">
          <cell r="A15861">
            <v>6530</v>
          </cell>
          <cell r="B15861">
            <v>45103.73096064815</v>
          </cell>
          <cell r="F15861">
            <v>931</v>
          </cell>
        </row>
        <row r="15862">
          <cell r="A15862">
            <v>261</v>
          </cell>
          <cell r="B15862">
            <v>44959.598865740743</v>
          </cell>
          <cell r="F15862">
            <v>293</v>
          </cell>
        </row>
        <row r="15863">
          <cell r="A15863">
            <v>270</v>
          </cell>
          <cell r="B15863">
            <v>44959.622546296298</v>
          </cell>
          <cell r="F15863">
            <v>294</v>
          </cell>
        </row>
        <row r="15864">
          <cell r="A15864">
            <v>272</v>
          </cell>
          <cell r="B15864">
            <v>44959.626516203702</v>
          </cell>
          <cell r="F15864">
            <v>298</v>
          </cell>
        </row>
        <row r="15865">
          <cell r="A15865">
            <v>283</v>
          </cell>
          <cell r="B15865">
            <v>44959.733483796299</v>
          </cell>
          <cell r="F15865">
            <v>301</v>
          </cell>
        </row>
        <row r="15866">
          <cell r="A15866">
            <v>1039</v>
          </cell>
          <cell r="B15866">
            <v>44972.562592592592</v>
          </cell>
          <cell r="F15866">
            <v>354</v>
          </cell>
        </row>
        <row r="15867">
          <cell r="A15867">
            <v>1190</v>
          </cell>
          <cell r="B15867">
            <v>44984.934918981482</v>
          </cell>
          <cell r="F15867">
            <v>406</v>
          </cell>
        </row>
        <row r="15868">
          <cell r="A15868">
            <v>1230</v>
          </cell>
          <cell r="B15868">
            <v>44993.394178240742</v>
          </cell>
          <cell r="F15868">
            <v>416</v>
          </cell>
        </row>
        <row r="15869">
          <cell r="A15869">
            <v>1231</v>
          </cell>
          <cell r="B15869">
            <v>44993.394525462965</v>
          </cell>
          <cell r="F15869">
            <v>415</v>
          </cell>
        </row>
        <row r="15870">
          <cell r="A15870">
            <v>2206</v>
          </cell>
          <cell r="B15870">
            <v>45007.723912037036</v>
          </cell>
          <cell r="F15870">
            <v>463</v>
          </cell>
        </row>
        <row r="15871">
          <cell r="A15871">
            <v>2208</v>
          </cell>
          <cell r="B15871">
            <v>45008.699918981481</v>
          </cell>
          <cell r="F15871">
            <v>492</v>
          </cell>
        </row>
        <row r="15872">
          <cell r="A15872">
            <v>3641</v>
          </cell>
          <cell r="B15872">
            <v>45048.595081018517</v>
          </cell>
          <cell r="F15872">
            <v>573</v>
          </cell>
        </row>
        <row r="15873">
          <cell r="A15873">
            <v>3642</v>
          </cell>
          <cell r="B15873">
            <v>45048.595092592594</v>
          </cell>
          <cell r="F15873">
            <v>612</v>
          </cell>
        </row>
        <row r="15874">
          <cell r="A15874">
            <v>3643</v>
          </cell>
          <cell r="B15874">
            <v>45048.59511574074</v>
          </cell>
          <cell r="F15874">
            <v>609</v>
          </cell>
        </row>
        <row r="15875">
          <cell r="A15875">
            <v>3644</v>
          </cell>
          <cell r="B15875">
            <v>45048.595127314817</v>
          </cell>
          <cell r="F15875">
            <v>603</v>
          </cell>
        </row>
        <row r="15876">
          <cell r="A15876">
            <v>3645</v>
          </cell>
          <cell r="B15876">
            <v>45048.595138888886</v>
          </cell>
          <cell r="F15876">
            <v>595</v>
          </cell>
        </row>
        <row r="15877">
          <cell r="A15877">
            <v>3646</v>
          </cell>
          <cell r="B15877">
            <v>45048.59516203704</v>
          </cell>
          <cell r="F15877">
            <v>594</v>
          </cell>
        </row>
        <row r="15878">
          <cell r="A15878">
            <v>3648</v>
          </cell>
          <cell r="B15878">
            <v>45048.596597222226</v>
          </cell>
          <cell r="F15878">
            <v>588</v>
          </cell>
        </row>
        <row r="15879">
          <cell r="A15879">
            <v>3649</v>
          </cell>
          <cell r="B15879">
            <v>45048.596620370372</v>
          </cell>
          <cell r="F15879">
            <v>586</v>
          </cell>
        </row>
        <row r="15880">
          <cell r="A15880">
            <v>3650</v>
          </cell>
          <cell r="B15880">
            <v>45048.596631944441</v>
          </cell>
          <cell r="F15880">
            <v>585</v>
          </cell>
        </row>
        <row r="15881">
          <cell r="A15881">
            <v>3652</v>
          </cell>
          <cell r="B15881">
            <v>45048.598356481481</v>
          </cell>
          <cell r="F15881">
            <v>572</v>
          </cell>
        </row>
        <row r="15882">
          <cell r="A15882">
            <v>3653</v>
          </cell>
          <cell r="B15882">
            <v>45048.598645833335</v>
          </cell>
          <cell r="F15882">
            <v>571</v>
          </cell>
        </row>
        <row r="15883">
          <cell r="A15883">
            <v>3655</v>
          </cell>
          <cell r="B15883">
            <v>45048.599340277775</v>
          </cell>
          <cell r="F15883">
            <v>565</v>
          </cell>
        </row>
        <row r="15884">
          <cell r="A15884">
            <v>3656</v>
          </cell>
          <cell r="B15884">
            <v>45048.85732638889</v>
          </cell>
          <cell r="F15884">
            <v>605</v>
          </cell>
        </row>
        <row r="15885">
          <cell r="A15885">
            <v>3657</v>
          </cell>
          <cell r="B15885">
            <v>45048.858935185184</v>
          </cell>
          <cell r="F15885">
            <v>601</v>
          </cell>
        </row>
        <row r="15886">
          <cell r="A15886">
            <v>3658</v>
          </cell>
          <cell r="B15886">
            <v>45048.8593287037</v>
          </cell>
          <cell r="F15886">
            <v>600</v>
          </cell>
        </row>
        <row r="15887">
          <cell r="A15887">
            <v>3660</v>
          </cell>
          <cell r="B15887">
            <v>45048.860636574071</v>
          </cell>
          <cell r="F15887">
            <v>581</v>
          </cell>
        </row>
        <row r="15888">
          <cell r="A15888">
            <v>3662</v>
          </cell>
          <cell r="B15888">
            <v>45048.861562500002</v>
          </cell>
          <cell r="F15888">
            <v>576</v>
          </cell>
        </row>
        <row r="15889">
          <cell r="A15889">
            <v>3663</v>
          </cell>
          <cell r="B15889">
            <v>45048</v>
          </cell>
          <cell r="F15889">
            <v>604</v>
          </cell>
        </row>
        <row r="15890">
          <cell r="A15890">
            <v>3665</v>
          </cell>
          <cell r="B15890">
            <v>45048</v>
          </cell>
          <cell r="F15890">
            <v>602</v>
          </cell>
        </row>
        <row r="15891">
          <cell r="A15891">
            <v>4831</v>
          </cell>
          <cell r="B15891">
            <v>45058.675497685188</v>
          </cell>
          <cell r="F15891">
            <v>684</v>
          </cell>
        </row>
        <row r="15892">
          <cell r="A15892">
            <v>4838</v>
          </cell>
          <cell r="B15892">
            <v>45058</v>
          </cell>
          <cell r="F15892">
            <v>563</v>
          </cell>
        </row>
        <row r="15893">
          <cell r="A15893">
            <v>4875</v>
          </cell>
          <cell r="B15893">
            <v>45064.456655092596</v>
          </cell>
          <cell r="F15893">
            <v>774</v>
          </cell>
        </row>
        <row r="15894">
          <cell r="A15894">
            <v>4884</v>
          </cell>
          <cell r="B15894">
            <v>45064.471041666664</v>
          </cell>
          <cell r="F15894">
            <v>767</v>
          </cell>
        </row>
        <row r="15895">
          <cell r="A15895">
            <v>4885</v>
          </cell>
          <cell r="B15895">
            <v>45064.47457175926</v>
          </cell>
          <cell r="F15895">
            <v>770</v>
          </cell>
        </row>
        <row r="15896">
          <cell r="A15896">
            <v>4890</v>
          </cell>
          <cell r="B15896">
            <v>45064.485717592594</v>
          </cell>
          <cell r="F15896">
            <v>762</v>
          </cell>
        </row>
        <row r="15897">
          <cell r="A15897">
            <v>4891</v>
          </cell>
          <cell r="B15897">
            <v>45064.486226851855</v>
          </cell>
          <cell r="F15897">
            <v>758</v>
          </cell>
        </row>
        <row r="15898">
          <cell r="A15898">
            <v>5124</v>
          </cell>
          <cell r="B15898">
            <v>45082.601655092592</v>
          </cell>
          <cell r="F15898">
            <v>813</v>
          </cell>
        </row>
        <row r="15899">
          <cell r="A15899">
            <v>6461</v>
          </cell>
          <cell r="B15899">
            <v>45100.7184837963</v>
          </cell>
          <cell r="F15899">
            <v>880</v>
          </cell>
        </row>
        <row r="15900">
          <cell r="A15900">
            <v>6524</v>
          </cell>
          <cell r="B15900">
            <v>45103.616018518522</v>
          </cell>
          <cell r="F15900">
            <v>909</v>
          </cell>
        </row>
        <row r="15901">
          <cell r="A15901">
            <v>1447</v>
          </cell>
          <cell r="B15901">
            <v>44993.701319444444</v>
          </cell>
          <cell r="F15901">
            <v>421</v>
          </cell>
        </row>
        <row r="15902">
          <cell r="A15902">
            <v>1448</v>
          </cell>
          <cell r="B15902">
            <v>44993.701909722222</v>
          </cell>
          <cell r="F15902">
            <v>423</v>
          </cell>
        </row>
        <row r="15903">
          <cell r="A15903">
            <v>2080</v>
          </cell>
          <cell r="B15903">
            <v>45000.503969907404</v>
          </cell>
          <cell r="F15903">
            <v>422</v>
          </cell>
        </row>
        <row r="15904">
          <cell r="A15904">
            <v>2195</v>
          </cell>
          <cell r="B15904">
            <v>45007.476956018516</v>
          </cell>
          <cell r="F15904">
            <v>459</v>
          </cell>
        </row>
        <row r="15905">
          <cell r="A15905">
            <v>5149</v>
          </cell>
          <cell r="B15905">
            <v>45084.32236111111</v>
          </cell>
          <cell r="F15905">
            <v>740</v>
          </cell>
        </row>
        <row r="15906">
          <cell r="A15906">
            <v>7591</v>
          </cell>
          <cell r="B15906">
            <v>45121.618078703701</v>
          </cell>
          <cell r="F15906">
            <v>740</v>
          </cell>
        </row>
        <row r="15907">
          <cell r="A15907">
            <v>8450</v>
          </cell>
          <cell r="B15907">
            <v>45146.736574074072</v>
          </cell>
          <cell r="F15907">
            <v>789</v>
          </cell>
        </row>
        <row r="15908">
          <cell r="A15908">
            <v>10741</v>
          </cell>
          <cell r="B15908">
            <v>45190.49759259259</v>
          </cell>
          <cell r="F15908">
            <v>1125</v>
          </cell>
        </row>
        <row r="15909">
          <cell r="A15909">
            <v>11780</v>
          </cell>
          <cell r="B15909">
            <v>45212.393877314818</v>
          </cell>
          <cell r="F15909">
            <v>1169</v>
          </cell>
        </row>
        <row r="15910">
          <cell r="A15910">
            <v>15806</v>
          </cell>
          <cell r="B15910">
            <v>45266.809027777781</v>
          </cell>
          <cell r="F15910">
            <v>1349</v>
          </cell>
        </row>
        <row r="15911">
          <cell r="A15911">
            <v>15807</v>
          </cell>
          <cell r="B15911">
            <v>45266.818124999998</v>
          </cell>
          <cell r="F15911">
            <v>1350</v>
          </cell>
        </row>
        <row r="15912">
          <cell r="A15912">
            <v>5130</v>
          </cell>
          <cell r="B15912">
            <v>45082.617442129631</v>
          </cell>
          <cell r="F15912">
            <v>469</v>
          </cell>
        </row>
        <row r="15913">
          <cell r="A15913">
            <v>3635</v>
          </cell>
          <cell r="B15913">
            <v>45043.718171296299</v>
          </cell>
          <cell r="F15913">
            <v>515</v>
          </cell>
        </row>
        <row r="15914">
          <cell r="A15914">
            <v>6576</v>
          </cell>
          <cell r="B15914">
            <v>45111.58488425926</v>
          </cell>
          <cell r="F15914">
            <v>851</v>
          </cell>
        </row>
        <row r="15915">
          <cell r="A15915">
            <v>13270</v>
          </cell>
          <cell r="B15915">
            <v>45232.368831018517</v>
          </cell>
          <cell r="F15915">
            <v>1184</v>
          </cell>
        </row>
        <row r="15916">
          <cell r="A15916">
            <v>14450</v>
          </cell>
          <cell r="B15916">
            <v>45240.474872685183</v>
          </cell>
          <cell r="F15916">
            <v>1104</v>
          </cell>
        </row>
        <row r="15917">
          <cell r="A15917">
            <v>3635</v>
          </cell>
          <cell r="B15917">
            <v>45043.718171296299</v>
          </cell>
          <cell r="F15917">
            <v>515</v>
          </cell>
        </row>
        <row r="15918">
          <cell r="A15918">
            <v>6374</v>
          </cell>
          <cell r="B15918">
            <v>45097.314293981479</v>
          </cell>
          <cell r="F15918">
            <v>859</v>
          </cell>
        </row>
        <row r="15919">
          <cell r="A15919">
            <v>6573</v>
          </cell>
          <cell r="B15919">
            <v>45107.614560185182</v>
          </cell>
          <cell r="F15919">
            <v>957</v>
          </cell>
        </row>
        <row r="15920">
          <cell r="A15920">
            <v>15807</v>
          </cell>
          <cell r="B15920">
            <v>45266.818124999998</v>
          </cell>
          <cell r="F15920">
            <v>1350</v>
          </cell>
        </row>
        <row r="15921">
          <cell r="A15921">
            <v>10766</v>
          </cell>
          <cell r="B15921">
            <v>45195.73097222222</v>
          </cell>
          <cell r="F15921">
            <v>1024</v>
          </cell>
        </row>
        <row r="15922">
          <cell r="A15922">
            <v>4842</v>
          </cell>
          <cell r="B15922">
            <v>45061.623773148145</v>
          </cell>
          <cell r="F15922">
            <v>733</v>
          </cell>
        </row>
        <row r="15923">
          <cell r="A15923">
            <v>5064</v>
          </cell>
          <cell r="B15923">
            <v>45064.701249999998</v>
          </cell>
          <cell r="F15923">
            <v>751</v>
          </cell>
        </row>
        <row r="15924">
          <cell r="A15924">
            <v>5184</v>
          </cell>
          <cell r="B15924">
            <v>45084.423958333333</v>
          </cell>
          <cell r="F15924">
            <v>842</v>
          </cell>
        </row>
        <row r="15925">
          <cell r="A15925">
            <v>4799</v>
          </cell>
          <cell r="B15925">
            <v>45056</v>
          </cell>
          <cell r="F15925">
            <v>592</v>
          </cell>
        </row>
        <row r="15926">
          <cell r="A15926">
            <v>4800</v>
          </cell>
          <cell r="B15926">
            <v>45056</v>
          </cell>
          <cell r="F15926">
            <v>587</v>
          </cell>
        </row>
        <row r="15927">
          <cell r="A15927">
            <v>4801</v>
          </cell>
          <cell r="B15927">
            <v>45056</v>
          </cell>
          <cell r="F15927">
            <v>582</v>
          </cell>
        </row>
        <row r="15928">
          <cell r="A15928">
            <v>4802</v>
          </cell>
          <cell r="B15928">
            <v>45056</v>
          </cell>
          <cell r="F15928">
            <v>574</v>
          </cell>
        </row>
        <row r="15929">
          <cell r="A15929">
            <v>4803</v>
          </cell>
          <cell r="B15929">
            <v>45056</v>
          </cell>
          <cell r="F15929">
            <v>570</v>
          </cell>
        </row>
        <row r="15930">
          <cell r="A15930">
            <v>4804</v>
          </cell>
          <cell r="B15930">
            <v>45056</v>
          </cell>
          <cell r="F15930">
            <v>564</v>
          </cell>
        </row>
        <row r="15931">
          <cell r="A15931">
            <v>4874</v>
          </cell>
          <cell r="B15931">
            <v>45064.455034722225</v>
          </cell>
          <cell r="F15931">
            <v>768</v>
          </cell>
        </row>
        <row r="15932">
          <cell r="A15932">
            <v>4883</v>
          </cell>
          <cell r="B15932">
            <v>45064.470543981479</v>
          </cell>
          <cell r="F15932">
            <v>759</v>
          </cell>
        </row>
        <row r="15933">
          <cell r="A15933">
            <v>5135</v>
          </cell>
          <cell r="B15933">
            <v>45082.726412037038</v>
          </cell>
          <cell r="F15933">
            <v>821</v>
          </cell>
        </row>
        <row r="15934">
          <cell r="A15934">
            <v>6537</v>
          </cell>
          <cell r="B15934">
            <v>45104.45239583333</v>
          </cell>
          <cell r="F15934">
            <v>879</v>
          </cell>
        </row>
        <row r="15935">
          <cell r="A15935">
            <v>10766</v>
          </cell>
          <cell r="B15935">
            <v>45195.73097222222</v>
          </cell>
          <cell r="F15935">
            <v>1024</v>
          </cell>
        </row>
        <row r="15936">
          <cell r="A15936">
            <v>403</v>
          </cell>
          <cell r="B15936">
            <v>44965.329016203701</v>
          </cell>
          <cell r="F15936">
            <v>313</v>
          </cell>
        </row>
        <row r="15937">
          <cell r="A15937">
            <v>16431</v>
          </cell>
          <cell r="B15937">
            <v>45289.703958333332</v>
          </cell>
          <cell r="F15937">
            <v>1375</v>
          </cell>
        </row>
        <row r="15938">
          <cell r="A15938">
            <v>28</v>
          </cell>
          <cell r="B15938">
            <v>44946.356354166666</v>
          </cell>
          <cell r="F15938">
            <v>22</v>
          </cell>
        </row>
        <row r="15939">
          <cell r="A15939">
            <v>29</v>
          </cell>
          <cell r="B15939">
            <v>44946.357083333336</v>
          </cell>
          <cell r="F15939">
            <v>30</v>
          </cell>
        </row>
        <row r="15940">
          <cell r="A15940">
            <v>31</v>
          </cell>
          <cell r="B15940">
            <v>44946.599594907406</v>
          </cell>
          <cell r="F15940">
            <v>33</v>
          </cell>
        </row>
        <row r="15941">
          <cell r="A15941">
            <v>60</v>
          </cell>
          <cell r="B15941">
            <v>44950.405729166669</v>
          </cell>
          <cell r="F15941">
            <v>56</v>
          </cell>
        </row>
        <row r="15942">
          <cell r="A15942">
            <v>64</v>
          </cell>
          <cell r="B15942">
            <v>44951.383310185185</v>
          </cell>
          <cell r="F15942">
            <v>38</v>
          </cell>
        </row>
        <row r="15943">
          <cell r="A15943">
            <v>78</v>
          </cell>
          <cell r="B15943">
            <v>44956.597291666665</v>
          </cell>
          <cell r="F15943">
            <v>91</v>
          </cell>
        </row>
        <row r="15944">
          <cell r="A15944">
            <v>79</v>
          </cell>
          <cell r="B15944">
            <v>44956.727210648147</v>
          </cell>
          <cell r="F15944">
            <v>32</v>
          </cell>
        </row>
        <row r="15945">
          <cell r="A15945">
            <v>289</v>
          </cell>
          <cell r="B15945">
            <v>44960.558263888888</v>
          </cell>
          <cell r="F15945">
            <v>315</v>
          </cell>
        </row>
        <row r="15946">
          <cell r="A15946">
            <v>1075</v>
          </cell>
          <cell r="B15946">
            <v>44979.384837962964</v>
          </cell>
          <cell r="F15946">
            <v>391</v>
          </cell>
        </row>
        <row r="15947">
          <cell r="A15947">
            <v>1449</v>
          </cell>
          <cell r="B15947">
            <v>44993.70275462963</v>
          </cell>
          <cell r="F15947">
            <v>429</v>
          </cell>
        </row>
        <row r="15948">
          <cell r="A15948">
            <v>2201</v>
          </cell>
          <cell r="B15948">
            <v>45007.483402777776</v>
          </cell>
          <cell r="F15948">
            <v>464</v>
          </cell>
        </row>
        <row r="15949">
          <cell r="A15949">
            <v>2207</v>
          </cell>
          <cell r="B15949">
            <v>45008.438159722224</v>
          </cell>
          <cell r="F15949">
            <v>491</v>
          </cell>
        </row>
        <row r="15950">
          <cell r="A15950">
            <v>3766</v>
          </cell>
          <cell r="B15950">
            <v>45051.672835648147</v>
          </cell>
          <cell r="F15950">
            <v>683</v>
          </cell>
        </row>
        <row r="15951">
          <cell r="A15951">
            <v>3791</v>
          </cell>
          <cell r="B15951">
            <v>45054.340578703705</v>
          </cell>
          <cell r="F15951">
            <v>686</v>
          </cell>
        </row>
        <row r="15952">
          <cell r="A15952">
            <v>4782</v>
          </cell>
          <cell r="B15952">
            <v>45056.379479166666</v>
          </cell>
          <cell r="F15952">
            <v>685</v>
          </cell>
        </row>
        <row r="15953">
          <cell r="A15953">
            <v>4785</v>
          </cell>
          <cell r="B15953">
            <v>45056.450474537036</v>
          </cell>
          <cell r="F15953">
            <v>687</v>
          </cell>
        </row>
        <row r="15954">
          <cell r="A15954">
            <v>4840</v>
          </cell>
          <cell r="B15954">
            <v>45061.492511574077</v>
          </cell>
          <cell r="F15954">
            <v>732</v>
          </cell>
        </row>
        <row r="15955">
          <cell r="A15955">
            <v>6247</v>
          </cell>
          <cell r="B15955">
            <v>45086.564120370371</v>
          </cell>
          <cell r="F15955">
            <v>844</v>
          </cell>
        </row>
        <row r="15956">
          <cell r="A15956">
            <v>6521</v>
          </cell>
          <cell r="B15956">
            <v>45103.612685185188</v>
          </cell>
          <cell r="F15956">
            <v>927</v>
          </cell>
        </row>
        <row r="15957">
          <cell r="A15957">
            <v>6530</v>
          </cell>
          <cell r="B15957">
            <v>45103.73096064815</v>
          </cell>
          <cell r="F15957">
            <v>931</v>
          </cell>
        </row>
        <row r="15958">
          <cell r="A15958">
            <v>263</v>
          </cell>
          <cell r="B15958">
            <v>44959.603055555555</v>
          </cell>
          <cell r="F15958">
            <v>304</v>
          </cell>
        </row>
        <row r="15959">
          <cell r="A15959">
            <v>267</v>
          </cell>
          <cell r="B15959">
            <v>44959.618854166663</v>
          </cell>
          <cell r="F15959">
            <v>306</v>
          </cell>
        </row>
        <row r="15960">
          <cell r="A15960">
            <v>268</v>
          </cell>
          <cell r="B15960">
            <v>44959.621898148151</v>
          </cell>
          <cell r="F15960">
            <v>303</v>
          </cell>
        </row>
        <row r="15961">
          <cell r="A15961">
            <v>269</v>
          </cell>
          <cell r="B15961">
            <v>44959.622361111113</v>
          </cell>
          <cell r="F15961">
            <v>292</v>
          </cell>
        </row>
        <row r="15962">
          <cell r="A15962">
            <v>1030</v>
          </cell>
          <cell r="B15962">
            <v>44971.471932870372</v>
          </cell>
          <cell r="F15962">
            <v>349</v>
          </cell>
        </row>
        <row r="15963">
          <cell r="A15963">
            <v>1068</v>
          </cell>
          <cell r="B15963">
            <v>44974.42260416667</v>
          </cell>
          <cell r="F15963">
            <v>348</v>
          </cell>
        </row>
        <row r="15964">
          <cell r="A15964">
            <v>1072</v>
          </cell>
          <cell r="B15964">
            <v>44978.549398148149</v>
          </cell>
          <cell r="F15964">
            <v>352</v>
          </cell>
        </row>
        <row r="15965">
          <cell r="A15965">
            <v>1190</v>
          </cell>
          <cell r="B15965">
            <v>44984.934918981482</v>
          </cell>
          <cell r="F15965">
            <v>406</v>
          </cell>
        </row>
        <row r="15966">
          <cell r="A15966">
            <v>2208</v>
          </cell>
          <cell r="B15966">
            <v>45008.699918981481</v>
          </cell>
          <cell r="F15966">
            <v>492</v>
          </cell>
        </row>
        <row r="15967">
          <cell r="A15967">
            <v>2211</v>
          </cell>
          <cell r="B15967">
            <v>45009.570937500001</v>
          </cell>
          <cell r="F15967">
            <v>493</v>
          </cell>
        </row>
        <row r="15968">
          <cell r="A15968">
            <v>4783</v>
          </cell>
          <cell r="B15968">
            <v>45056.380439814813</v>
          </cell>
          <cell r="F15968">
            <v>568</v>
          </cell>
        </row>
        <row r="15969">
          <cell r="A15969">
            <v>4789</v>
          </cell>
          <cell r="B15969">
            <v>45056.644432870373</v>
          </cell>
          <cell r="F15969">
            <v>608</v>
          </cell>
        </row>
        <row r="15970">
          <cell r="A15970">
            <v>4790</v>
          </cell>
          <cell r="B15970">
            <v>45056.644791666666</v>
          </cell>
          <cell r="F15970">
            <v>598</v>
          </cell>
        </row>
        <row r="15971">
          <cell r="A15971">
            <v>4792</v>
          </cell>
          <cell r="B15971">
            <v>45056.64603009259</v>
          </cell>
          <cell r="F15971">
            <v>597</v>
          </cell>
        </row>
        <row r="15972">
          <cell r="A15972">
            <v>4793</v>
          </cell>
          <cell r="B15972">
            <v>45056.646319444444</v>
          </cell>
          <cell r="F15972">
            <v>590</v>
          </cell>
        </row>
        <row r="15973">
          <cell r="A15973">
            <v>4795</v>
          </cell>
          <cell r="B15973">
            <v>45056.656145833331</v>
          </cell>
          <cell r="F15973">
            <v>569</v>
          </cell>
        </row>
        <row r="15974">
          <cell r="A15974">
            <v>4796</v>
          </cell>
          <cell r="B15974">
            <v>45056.656435185185</v>
          </cell>
          <cell r="F15974">
            <v>567</v>
          </cell>
        </row>
        <row r="15975">
          <cell r="A15975">
            <v>4807</v>
          </cell>
          <cell r="B15975">
            <v>45057.60019675926</v>
          </cell>
          <cell r="F15975">
            <v>607</v>
          </cell>
        </row>
        <row r="15976">
          <cell r="A15976">
            <v>4875</v>
          </cell>
          <cell r="B15976">
            <v>45064.456655092596</v>
          </cell>
          <cell r="F15976">
            <v>774</v>
          </cell>
        </row>
        <row r="15977">
          <cell r="A15977">
            <v>4881</v>
          </cell>
          <cell r="B15977">
            <v>45064.469687500001</v>
          </cell>
          <cell r="F15977">
            <v>763</v>
          </cell>
        </row>
        <row r="15978">
          <cell r="A15978">
            <v>4882</v>
          </cell>
          <cell r="B15978">
            <v>45064.470023148147</v>
          </cell>
          <cell r="F15978">
            <v>771</v>
          </cell>
        </row>
        <row r="15979">
          <cell r="A15979">
            <v>5135</v>
          </cell>
          <cell r="B15979">
            <v>45082.726412037038</v>
          </cell>
          <cell r="F15979">
            <v>821</v>
          </cell>
        </row>
        <row r="15980">
          <cell r="A15980">
            <v>5136</v>
          </cell>
          <cell r="B15980">
            <v>45082.727106481485</v>
          </cell>
          <cell r="F15980">
            <v>816</v>
          </cell>
        </row>
        <row r="15981">
          <cell r="A15981">
            <v>5888</v>
          </cell>
          <cell r="B15981">
            <v>45085.629189814812</v>
          </cell>
          <cell r="F15981">
            <v>812</v>
          </cell>
        </row>
        <row r="15982">
          <cell r="A15982">
            <v>6537</v>
          </cell>
          <cell r="B15982">
            <v>45104.45239583333</v>
          </cell>
          <cell r="F15982">
            <v>879</v>
          </cell>
        </row>
        <row r="15983">
          <cell r="A15983">
            <v>7587</v>
          </cell>
          <cell r="B15983">
            <v>45121.320219907408</v>
          </cell>
          <cell r="F15983">
            <v>960</v>
          </cell>
        </row>
        <row r="15984">
          <cell r="A15984">
            <v>7664</v>
          </cell>
          <cell r="B15984">
            <v>45133.385138888887</v>
          </cell>
          <cell r="F15984">
            <v>1009</v>
          </cell>
        </row>
        <row r="15985">
          <cell r="A15985">
            <v>8455</v>
          </cell>
          <cell r="B15985">
            <v>45152.555474537039</v>
          </cell>
          <cell r="F15985">
            <v>1039</v>
          </cell>
        </row>
        <row r="15986">
          <cell r="A15986">
            <v>9093</v>
          </cell>
          <cell r="B15986">
            <v>45162.499722222223</v>
          </cell>
          <cell r="F15986">
            <v>1051</v>
          </cell>
        </row>
        <row r="15987">
          <cell r="A15987">
            <v>15771</v>
          </cell>
          <cell r="B15987">
            <v>45260.673750000002</v>
          </cell>
          <cell r="F15987">
            <v>1334</v>
          </cell>
        </row>
        <row r="15988">
          <cell r="A15988">
            <v>15911</v>
          </cell>
          <cell r="B15988">
            <v>45279.729664351849</v>
          </cell>
          <cell r="F15988">
            <v>1364</v>
          </cell>
        </row>
        <row r="15989">
          <cell r="A15989">
            <v>3635</v>
          </cell>
          <cell r="B15989">
            <v>45043.718171296299</v>
          </cell>
          <cell r="F15989">
            <v>515</v>
          </cell>
        </row>
        <row r="15990">
          <cell r="A15990">
            <v>5128</v>
          </cell>
          <cell r="B15990">
            <v>45082.615925925929</v>
          </cell>
          <cell r="F15990">
            <v>806</v>
          </cell>
        </row>
        <row r="15991">
          <cell r="A15991">
            <v>6454</v>
          </cell>
          <cell r="B15991">
            <v>45099.724722222221</v>
          </cell>
          <cell r="F15991">
            <v>873</v>
          </cell>
        </row>
        <row r="15992">
          <cell r="A15992">
            <v>6456</v>
          </cell>
          <cell r="B15992">
            <v>45100.563807870371</v>
          </cell>
          <cell r="F15992">
            <v>875</v>
          </cell>
        </row>
        <row r="15993">
          <cell r="A15993">
            <v>6457</v>
          </cell>
          <cell r="B15993">
            <v>45100.564953703702</v>
          </cell>
          <cell r="F15993">
            <v>885</v>
          </cell>
        </row>
        <row r="15994">
          <cell r="A15994">
            <v>6458</v>
          </cell>
          <cell r="B15994">
            <v>45100.584907407407</v>
          </cell>
          <cell r="F15994">
            <v>883</v>
          </cell>
        </row>
        <row r="15995">
          <cell r="A15995">
            <v>6460</v>
          </cell>
          <cell r="B15995">
            <v>45100.639201388891</v>
          </cell>
          <cell r="F15995">
            <v>884</v>
          </cell>
        </row>
        <row r="15996">
          <cell r="A15996">
            <v>6524</v>
          </cell>
          <cell r="B15996">
            <v>45103.616018518522</v>
          </cell>
          <cell r="F15996">
            <v>909</v>
          </cell>
        </row>
        <row r="15997">
          <cell r="A15997">
            <v>6537</v>
          </cell>
          <cell r="B15997">
            <v>45104.45239583333</v>
          </cell>
          <cell r="F15997">
            <v>879</v>
          </cell>
        </row>
        <row r="15998">
          <cell r="A15998">
            <v>6543</v>
          </cell>
          <cell r="B15998">
            <v>45104.710324074076</v>
          </cell>
          <cell r="F15998">
            <v>907</v>
          </cell>
        </row>
        <row r="15999">
          <cell r="A15999">
            <v>6559</v>
          </cell>
          <cell r="B15999">
            <v>45105.882094907407</v>
          </cell>
          <cell r="F15999">
            <v>933</v>
          </cell>
        </row>
        <row r="16000">
          <cell r="A16000">
            <v>7565</v>
          </cell>
          <cell r="B16000">
            <v>45114.379305555558</v>
          </cell>
          <cell r="F16000">
            <v>934</v>
          </cell>
        </row>
        <row r="16001">
          <cell r="A16001">
            <v>7587</v>
          </cell>
          <cell r="B16001">
            <v>45121.320219907408</v>
          </cell>
          <cell r="F16001">
            <v>960</v>
          </cell>
        </row>
        <row r="16002">
          <cell r="A16002">
            <v>7607</v>
          </cell>
          <cell r="B16002">
            <v>45126.719571759262</v>
          </cell>
          <cell r="F16002">
            <v>986</v>
          </cell>
        </row>
        <row r="16003">
          <cell r="A16003">
            <v>7608</v>
          </cell>
          <cell r="B16003">
            <v>45126.720011574071</v>
          </cell>
          <cell r="F16003">
            <v>985</v>
          </cell>
        </row>
        <row r="16004">
          <cell r="A16004">
            <v>7609</v>
          </cell>
          <cell r="B16004">
            <v>45126.720312500001</v>
          </cell>
          <cell r="F16004">
            <v>988</v>
          </cell>
        </row>
        <row r="16005">
          <cell r="A16005">
            <v>7610</v>
          </cell>
          <cell r="B16005">
            <v>45126.720763888887</v>
          </cell>
          <cell r="F16005">
            <v>983</v>
          </cell>
        </row>
        <row r="16006">
          <cell r="A16006">
            <v>7612</v>
          </cell>
          <cell r="B16006">
            <v>45128.464675925927</v>
          </cell>
          <cell r="F16006">
            <v>987</v>
          </cell>
        </row>
        <row r="16007">
          <cell r="A16007">
            <v>7613</v>
          </cell>
          <cell r="B16007">
            <v>45128.488807870373</v>
          </cell>
          <cell r="F16007">
            <v>989</v>
          </cell>
        </row>
        <row r="16008">
          <cell r="A16008">
            <v>7640</v>
          </cell>
          <cell r="B16008">
            <v>45131.61209490741</v>
          </cell>
          <cell r="F16008">
            <v>984</v>
          </cell>
        </row>
        <row r="16009">
          <cell r="A16009">
            <v>9092</v>
          </cell>
          <cell r="B16009">
            <v>45162.498217592591</v>
          </cell>
          <cell r="F16009">
            <v>1062</v>
          </cell>
        </row>
        <row r="16010">
          <cell r="A16010">
            <v>9093</v>
          </cell>
          <cell r="B16010">
            <v>45162.499722222223</v>
          </cell>
          <cell r="F16010">
            <v>1051</v>
          </cell>
        </row>
        <row r="16011">
          <cell r="A16011">
            <v>3635</v>
          </cell>
          <cell r="B16011">
            <v>45043.718171296299</v>
          </cell>
          <cell r="F16011">
            <v>515</v>
          </cell>
        </row>
        <row r="16012">
          <cell r="A16012">
            <v>10765</v>
          </cell>
          <cell r="B16012">
            <v>45195.730462962965</v>
          </cell>
          <cell r="F16012">
            <v>1024</v>
          </cell>
        </row>
        <row r="16013">
          <cell r="A16013">
            <v>4842</v>
          </cell>
          <cell r="B16013">
            <v>45061.623773148145</v>
          </cell>
          <cell r="F16013">
            <v>733</v>
          </cell>
        </row>
        <row r="16014">
          <cell r="A16014">
            <v>5064</v>
          </cell>
          <cell r="B16014">
            <v>45064.701249999998</v>
          </cell>
          <cell r="F16014">
            <v>751</v>
          </cell>
        </row>
        <row r="16015">
          <cell r="A16015">
            <v>6521</v>
          </cell>
          <cell r="B16015">
            <v>45103.612685185188</v>
          </cell>
          <cell r="F16015">
            <v>927</v>
          </cell>
        </row>
        <row r="16016">
          <cell r="A16016">
            <v>6530</v>
          </cell>
          <cell r="B16016">
            <v>45103.73096064815</v>
          </cell>
          <cell r="F16016">
            <v>931</v>
          </cell>
        </row>
        <row r="16017">
          <cell r="A16017">
            <v>2209</v>
          </cell>
          <cell r="B16017">
            <v>45008.70039351852</v>
          </cell>
          <cell r="F16017">
            <v>461</v>
          </cell>
        </row>
        <row r="16018">
          <cell r="A16018">
            <v>4846</v>
          </cell>
          <cell r="B16018">
            <v>45062.481226851851</v>
          </cell>
          <cell r="F16018">
            <v>578</v>
          </cell>
        </row>
        <row r="16019">
          <cell r="A16019">
            <v>4848</v>
          </cell>
          <cell r="B16019">
            <v>45062.487476851849</v>
          </cell>
          <cell r="F16019">
            <v>562</v>
          </cell>
        </row>
        <row r="16020">
          <cell r="A16020">
            <v>4849</v>
          </cell>
          <cell r="B16020">
            <v>45062.488402777781</v>
          </cell>
          <cell r="F16020">
            <v>643</v>
          </cell>
        </row>
        <row r="16021">
          <cell r="A16021">
            <v>4850</v>
          </cell>
          <cell r="B16021">
            <v>45062.488912037035</v>
          </cell>
          <cell r="F16021">
            <v>561</v>
          </cell>
        </row>
        <row r="16022">
          <cell r="A16022">
            <v>4852</v>
          </cell>
          <cell r="B16022">
            <v>45062.489976851852</v>
          </cell>
          <cell r="F16022">
            <v>560</v>
          </cell>
        </row>
        <row r="16023">
          <cell r="A16023">
            <v>4853</v>
          </cell>
          <cell r="B16023">
            <v>45062.490335648145</v>
          </cell>
          <cell r="F16023">
            <v>645</v>
          </cell>
        </row>
        <row r="16024">
          <cell r="A16024">
            <v>4854</v>
          </cell>
          <cell r="B16024">
            <v>45062.49077546296</v>
          </cell>
          <cell r="F16024">
            <v>642</v>
          </cell>
        </row>
        <row r="16025">
          <cell r="A16025">
            <v>4872</v>
          </cell>
          <cell r="B16025">
            <v>45064.452245370368</v>
          </cell>
          <cell r="F16025">
            <v>772</v>
          </cell>
        </row>
        <row r="16026">
          <cell r="A16026">
            <v>4875</v>
          </cell>
          <cell r="B16026">
            <v>45064.456655092596</v>
          </cell>
          <cell r="F16026">
            <v>774</v>
          </cell>
        </row>
        <row r="16027">
          <cell r="A16027">
            <v>4879</v>
          </cell>
          <cell r="B16027">
            <v>45064.460312499999</v>
          </cell>
          <cell r="F16027">
            <v>769</v>
          </cell>
        </row>
        <row r="16028">
          <cell r="A16028">
            <v>4880</v>
          </cell>
          <cell r="B16028">
            <v>45064.467256944445</v>
          </cell>
          <cell r="F16028">
            <v>757</v>
          </cell>
        </row>
        <row r="16029">
          <cell r="A16029">
            <v>5070</v>
          </cell>
          <cell r="B16029">
            <v>45069.870729166665</v>
          </cell>
          <cell r="F16029">
            <v>786</v>
          </cell>
        </row>
        <row r="16030">
          <cell r="A16030">
            <v>5074</v>
          </cell>
          <cell r="B16030">
            <v>45070.461909722224</v>
          </cell>
          <cell r="F16030">
            <v>785</v>
          </cell>
        </row>
        <row r="16031">
          <cell r="A16031">
            <v>5075</v>
          </cell>
          <cell r="B16031">
            <v>45070.462546296294</v>
          </cell>
          <cell r="F16031">
            <v>784</v>
          </cell>
        </row>
        <row r="16032">
          <cell r="A16032">
            <v>5076</v>
          </cell>
          <cell r="B16032">
            <v>45070.463055555556</v>
          </cell>
          <cell r="F16032">
            <v>787</v>
          </cell>
        </row>
        <row r="16033">
          <cell r="A16033">
            <v>5077</v>
          </cell>
          <cell r="B16033">
            <v>45070.463530092595</v>
          </cell>
          <cell r="F16033">
            <v>788</v>
          </cell>
        </row>
        <row r="16034">
          <cell r="A16034">
            <v>5134</v>
          </cell>
          <cell r="B16034">
            <v>45082.725659722222</v>
          </cell>
          <cell r="F16034">
            <v>823</v>
          </cell>
        </row>
        <row r="16035">
          <cell r="A16035">
            <v>5136</v>
          </cell>
          <cell r="B16035">
            <v>45082.727106481485</v>
          </cell>
          <cell r="F16035">
            <v>816</v>
          </cell>
        </row>
        <row r="16036">
          <cell r="A16036">
            <v>5141</v>
          </cell>
          <cell r="B16036">
            <v>45083.556458333333</v>
          </cell>
          <cell r="F16036">
            <v>822</v>
          </cell>
        </row>
        <row r="16037">
          <cell r="A16037">
            <v>5147</v>
          </cell>
          <cell r="B16037">
            <v>45084.321099537039</v>
          </cell>
          <cell r="F16037">
            <v>824</v>
          </cell>
        </row>
        <row r="16038">
          <cell r="A16038">
            <v>5271</v>
          </cell>
          <cell r="B16038">
            <v>45084.60324074074</v>
          </cell>
          <cell r="F16038">
            <v>817</v>
          </cell>
        </row>
        <row r="16039">
          <cell r="A16039">
            <v>5885</v>
          </cell>
          <cell r="B16039">
            <v>45084.653090277781</v>
          </cell>
          <cell r="F16039">
            <v>819</v>
          </cell>
        </row>
        <row r="16040">
          <cell r="A16040">
            <v>5888</v>
          </cell>
          <cell r="B16040">
            <v>45085.629189814812</v>
          </cell>
          <cell r="F16040">
            <v>812</v>
          </cell>
        </row>
        <row r="16041">
          <cell r="A16041">
            <v>5892</v>
          </cell>
          <cell r="B16041">
            <v>45085.726006944446</v>
          </cell>
          <cell r="F16041">
            <v>815</v>
          </cell>
        </row>
        <row r="16042">
          <cell r="A16042">
            <v>7587</v>
          </cell>
          <cell r="B16042">
            <v>45121.320219907408</v>
          </cell>
          <cell r="F16042">
            <v>960</v>
          </cell>
        </row>
        <row r="16043">
          <cell r="A16043">
            <v>15808</v>
          </cell>
          <cell r="B16043">
            <v>45266.818148148152</v>
          </cell>
          <cell r="F16043">
            <v>1351</v>
          </cell>
        </row>
        <row r="16044">
          <cell r="A16044">
            <v>403</v>
          </cell>
          <cell r="B16044">
            <v>44965.329016203701</v>
          </cell>
          <cell r="F16044">
            <v>313</v>
          </cell>
        </row>
        <row r="16045">
          <cell r="A16045">
            <v>28</v>
          </cell>
          <cell r="B16045">
            <v>44946.356354166666</v>
          </cell>
          <cell r="F16045">
            <v>22</v>
          </cell>
        </row>
        <row r="16046">
          <cell r="A16046">
            <v>29</v>
          </cell>
          <cell r="B16046">
            <v>44946.357083333336</v>
          </cell>
          <cell r="F16046">
            <v>30</v>
          </cell>
        </row>
        <row r="16047">
          <cell r="A16047">
            <v>31</v>
          </cell>
          <cell r="B16047">
            <v>44946.599594907406</v>
          </cell>
          <cell r="F16047">
            <v>33</v>
          </cell>
        </row>
        <row r="16048">
          <cell r="A16048">
            <v>60</v>
          </cell>
          <cell r="B16048">
            <v>44950.405729166669</v>
          </cell>
          <cell r="F16048">
            <v>56</v>
          </cell>
        </row>
        <row r="16049">
          <cell r="A16049">
            <v>64</v>
          </cell>
          <cell r="B16049">
            <v>44951.383310185185</v>
          </cell>
          <cell r="F16049">
            <v>38</v>
          </cell>
        </row>
        <row r="16050">
          <cell r="A16050">
            <v>78</v>
          </cell>
          <cell r="B16050">
            <v>44956.597291666665</v>
          </cell>
          <cell r="F16050">
            <v>91</v>
          </cell>
        </row>
        <row r="16051">
          <cell r="A16051">
            <v>79</v>
          </cell>
          <cell r="B16051">
            <v>44956.727210648147</v>
          </cell>
          <cell r="F16051">
            <v>32</v>
          </cell>
        </row>
        <row r="16052">
          <cell r="A16052">
            <v>289</v>
          </cell>
          <cell r="B16052">
            <v>44960.558263888888</v>
          </cell>
          <cell r="F16052">
            <v>315</v>
          </cell>
        </row>
        <row r="16053">
          <cell r="A16053">
            <v>1075</v>
          </cell>
          <cell r="B16053">
            <v>44979.384837962964</v>
          </cell>
          <cell r="F16053">
            <v>391</v>
          </cell>
        </row>
        <row r="16054">
          <cell r="A16054">
            <v>1449</v>
          </cell>
          <cell r="B16054">
            <v>44993.70275462963</v>
          </cell>
          <cell r="F16054">
            <v>429</v>
          </cell>
        </row>
        <row r="16055">
          <cell r="A16055">
            <v>2201</v>
          </cell>
          <cell r="B16055">
            <v>45007.483402777776</v>
          </cell>
          <cell r="F16055">
            <v>464</v>
          </cell>
        </row>
        <row r="16056">
          <cell r="A16056">
            <v>2207</v>
          </cell>
          <cell r="B16056">
            <v>45008.438159722224</v>
          </cell>
          <cell r="F16056">
            <v>491</v>
          </cell>
        </row>
        <row r="16057">
          <cell r="A16057">
            <v>3766</v>
          </cell>
          <cell r="B16057">
            <v>45051.672835648147</v>
          </cell>
          <cell r="F16057">
            <v>683</v>
          </cell>
        </row>
        <row r="16058">
          <cell r="A16058">
            <v>3791</v>
          </cell>
          <cell r="B16058">
            <v>45054.340578703705</v>
          </cell>
          <cell r="F16058">
            <v>686</v>
          </cell>
        </row>
        <row r="16059">
          <cell r="A16059">
            <v>4782</v>
          </cell>
          <cell r="B16059">
            <v>45056.379479166666</v>
          </cell>
          <cell r="F16059">
            <v>685</v>
          </cell>
        </row>
        <row r="16060">
          <cell r="A16060">
            <v>4785</v>
          </cell>
          <cell r="B16060">
            <v>45056.450474537036</v>
          </cell>
          <cell r="F16060">
            <v>687</v>
          </cell>
        </row>
        <row r="16061">
          <cell r="A16061">
            <v>4840</v>
          </cell>
          <cell r="B16061">
            <v>45061.492511574077</v>
          </cell>
          <cell r="F16061">
            <v>732</v>
          </cell>
        </row>
        <row r="16062">
          <cell r="A16062">
            <v>5184</v>
          </cell>
          <cell r="B16062">
            <v>45084.423958333333</v>
          </cell>
          <cell r="F16062">
            <v>842</v>
          </cell>
        </row>
        <row r="16063">
          <cell r="A16063">
            <v>6247</v>
          </cell>
          <cell r="B16063">
            <v>45086.564120370371</v>
          </cell>
          <cell r="F16063">
            <v>844</v>
          </cell>
        </row>
        <row r="16064">
          <cell r="A16064">
            <v>6521</v>
          </cell>
          <cell r="B16064">
            <v>45103.612685185188</v>
          </cell>
          <cell r="F16064">
            <v>927</v>
          </cell>
        </row>
        <row r="16065">
          <cell r="A16065">
            <v>6530</v>
          </cell>
          <cell r="B16065">
            <v>45103.73096064815</v>
          </cell>
          <cell r="F16065">
            <v>931</v>
          </cell>
        </row>
        <row r="16066">
          <cell r="A16066">
            <v>262</v>
          </cell>
          <cell r="B16066">
            <v>44959.601145833331</v>
          </cell>
          <cell r="F16066">
            <v>305</v>
          </cell>
        </row>
        <row r="16067">
          <cell r="A16067">
            <v>273</v>
          </cell>
          <cell r="B16067">
            <v>44959.639189814814</v>
          </cell>
          <cell r="F16067">
            <v>308</v>
          </cell>
        </row>
        <row r="16068">
          <cell r="A16068">
            <v>274</v>
          </cell>
          <cell r="B16068">
            <v>44959.644293981481</v>
          </cell>
          <cell r="F16068">
            <v>309</v>
          </cell>
        </row>
        <row r="16069">
          <cell r="A16069">
            <v>396</v>
          </cell>
          <cell r="B16069">
            <v>44964.599594907406</v>
          </cell>
          <cell r="F16069">
            <v>300</v>
          </cell>
        </row>
        <row r="16070">
          <cell r="A16070">
            <v>397</v>
          </cell>
          <cell r="B16070">
            <v>44964.6090625</v>
          </cell>
          <cell r="F16070">
            <v>297</v>
          </cell>
        </row>
        <row r="16071">
          <cell r="A16071">
            <v>398</v>
          </cell>
          <cell r="B16071">
            <v>44964.609594907408</v>
          </cell>
          <cell r="F16071">
            <v>295</v>
          </cell>
        </row>
        <row r="16072">
          <cell r="A16072">
            <v>400</v>
          </cell>
          <cell r="B16072">
            <v>44964.631932870368</v>
          </cell>
          <cell r="F16072">
            <v>310</v>
          </cell>
        </row>
        <row r="16073">
          <cell r="A16073">
            <v>406</v>
          </cell>
          <cell r="B16073">
            <v>44967.359768518516</v>
          </cell>
          <cell r="F16073">
            <v>338</v>
          </cell>
        </row>
        <row r="16074">
          <cell r="A16074">
            <v>1043</v>
          </cell>
          <cell r="B16074">
            <v>44973.597407407404</v>
          </cell>
          <cell r="F16074">
            <v>345</v>
          </cell>
        </row>
        <row r="16075">
          <cell r="A16075">
            <v>1065</v>
          </cell>
          <cell r="B16075">
            <v>44974.421215277776</v>
          </cell>
          <cell r="F16075">
            <v>343</v>
          </cell>
        </row>
        <row r="16076">
          <cell r="A16076">
            <v>1066</v>
          </cell>
          <cell r="B16076">
            <v>44974.421597222223</v>
          </cell>
          <cell r="F16076">
            <v>346</v>
          </cell>
        </row>
        <row r="16077">
          <cell r="A16077">
            <v>1080</v>
          </cell>
          <cell r="B16077">
            <v>44980.459710648145</v>
          </cell>
          <cell r="F16077">
            <v>395</v>
          </cell>
        </row>
        <row r="16078">
          <cell r="A16078">
            <v>1081</v>
          </cell>
          <cell r="B16078">
            <v>44980.460243055553</v>
          </cell>
          <cell r="F16078">
            <v>399</v>
          </cell>
        </row>
        <row r="16079">
          <cell r="A16079">
            <v>1082</v>
          </cell>
          <cell r="B16079">
            <v>44980.461006944446</v>
          </cell>
          <cell r="F16079">
            <v>397</v>
          </cell>
        </row>
        <row r="16080">
          <cell r="A16080">
            <v>1184</v>
          </cell>
          <cell r="B16080">
            <v>44984.476956018516</v>
          </cell>
          <cell r="F16080">
            <v>396</v>
          </cell>
        </row>
        <row r="16081">
          <cell r="A16081">
            <v>1185</v>
          </cell>
          <cell r="B16081">
            <v>44984.477407407408</v>
          </cell>
          <cell r="F16081">
            <v>394</v>
          </cell>
        </row>
        <row r="16082">
          <cell r="A16082">
            <v>1199</v>
          </cell>
          <cell r="B16082">
            <v>44985.560613425929</v>
          </cell>
          <cell r="F16082">
            <v>393</v>
          </cell>
        </row>
        <row r="16083">
          <cell r="A16083">
            <v>1203</v>
          </cell>
          <cell r="B16083">
            <v>44987.653495370374</v>
          </cell>
          <cell r="F16083">
            <v>398</v>
          </cell>
        </row>
        <row r="16084">
          <cell r="A16084">
            <v>2208</v>
          </cell>
          <cell r="B16084">
            <v>45008.699918981481</v>
          </cell>
          <cell r="F16084">
            <v>492</v>
          </cell>
        </row>
        <row r="16085">
          <cell r="A16085">
            <v>2214</v>
          </cell>
          <cell r="B16085">
            <v>45012.389849537038</v>
          </cell>
          <cell r="F16085">
            <v>462</v>
          </cell>
        </row>
        <row r="16086">
          <cell r="A16086">
            <v>5139</v>
          </cell>
          <cell r="B16086">
            <v>45083.555509259262</v>
          </cell>
          <cell r="F16086">
            <v>811</v>
          </cell>
        </row>
        <row r="16087">
          <cell r="A16087">
            <v>5140</v>
          </cell>
          <cell r="B16087">
            <v>45083.555972222224</v>
          </cell>
          <cell r="F16087">
            <v>820</v>
          </cell>
        </row>
        <row r="16088">
          <cell r="A16088">
            <v>6524</v>
          </cell>
          <cell r="B16088">
            <v>45103.616018518522</v>
          </cell>
          <cell r="F16088">
            <v>909</v>
          </cell>
        </row>
        <row r="16089">
          <cell r="A16089">
            <v>6527</v>
          </cell>
          <cell r="B16089">
            <v>45103.617719907408</v>
          </cell>
          <cell r="F16089">
            <v>905</v>
          </cell>
        </row>
        <row r="16090">
          <cell r="A16090">
            <v>6528</v>
          </cell>
          <cell r="B16090">
            <v>45103.618171296293</v>
          </cell>
          <cell r="F16090">
            <v>908</v>
          </cell>
        </row>
        <row r="16091">
          <cell r="A16091">
            <v>3635</v>
          </cell>
          <cell r="B16091">
            <v>45043.718171296299</v>
          </cell>
          <cell r="F16091">
            <v>515</v>
          </cell>
        </row>
        <row r="16092">
          <cell r="A16092">
            <v>5102</v>
          </cell>
          <cell r="B16092">
            <v>45076.733182870368</v>
          </cell>
          <cell r="F16092">
            <v>644</v>
          </cell>
        </row>
        <row r="16093">
          <cell r="A16093">
            <v>10765</v>
          </cell>
          <cell r="B16093">
            <v>45195.730462962965</v>
          </cell>
          <cell r="F16093">
            <v>1024</v>
          </cell>
        </row>
        <row r="16094">
          <cell r="A16094">
            <v>6521</v>
          </cell>
          <cell r="B16094">
            <v>45103.612685185188</v>
          </cell>
          <cell r="F16094">
            <v>927</v>
          </cell>
        </row>
        <row r="16095">
          <cell r="A16095">
            <v>6530</v>
          </cell>
          <cell r="B16095">
            <v>45103.73096064815</v>
          </cell>
          <cell r="F16095">
            <v>931</v>
          </cell>
        </row>
        <row r="16096">
          <cell r="A16096">
            <v>15762</v>
          </cell>
          <cell r="B16096">
            <v>45254.766643518517</v>
          </cell>
          <cell r="F16096">
            <v>1335</v>
          </cell>
        </row>
        <row r="16097">
          <cell r="A16097">
            <v>2258</v>
          </cell>
          <cell r="B16097">
            <v>45027.367199074077</v>
          </cell>
          <cell r="F16097">
            <v>450</v>
          </cell>
        </row>
        <row r="16098">
          <cell r="A16098">
            <v>3638</v>
          </cell>
          <cell r="B16098">
            <v>45044.907881944448</v>
          </cell>
          <cell r="F16098">
            <v>510</v>
          </cell>
        </row>
        <row r="16099">
          <cell r="A16099">
            <v>6447</v>
          </cell>
          <cell r="B16099">
            <v>45099.372777777775</v>
          </cell>
          <cell r="F16099">
            <v>877</v>
          </cell>
        </row>
        <row r="16100">
          <cell r="A16100">
            <v>6448</v>
          </cell>
          <cell r="B16100">
            <v>45099.380613425928</v>
          </cell>
          <cell r="F16100">
            <v>887</v>
          </cell>
        </row>
        <row r="16101">
          <cell r="A16101">
            <v>6449</v>
          </cell>
          <cell r="B16101">
            <v>45099.380972222221</v>
          </cell>
          <cell r="F16101">
            <v>874</v>
          </cell>
        </row>
        <row r="16102">
          <cell r="A16102">
            <v>6452</v>
          </cell>
          <cell r="B16102">
            <v>45099.696967592594</v>
          </cell>
          <cell r="F16102">
            <v>881</v>
          </cell>
        </row>
        <row r="16103">
          <cell r="A16103">
            <v>6455</v>
          </cell>
          <cell r="B16103">
            <v>45100.562928240739</v>
          </cell>
          <cell r="F16103">
            <v>882</v>
          </cell>
        </row>
        <row r="16104">
          <cell r="A16104">
            <v>6459</v>
          </cell>
          <cell r="B16104">
            <v>45100.585451388892</v>
          </cell>
          <cell r="F16104">
            <v>878</v>
          </cell>
        </row>
        <row r="16105">
          <cell r="A16105">
            <v>6463</v>
          </cell>
          <cell r="B16105">
            <v>45101.294328703705</v>
          </cell>
          <cell r="F16105">
            <v>886</v>
          </cell>
        </row>
        <row r="16106">
          <cell r="A16106">
            <v>6464</v>
          </cell>
          <cell r="B16106">
            <v>45101.29478009259</v>
          </cell>
          <cell r="F16106">
            <v>871</v>
          </cell>
        </row>
        <row r="16107">
          <cell r="A16107">
            <v>6465</v>
          </cell>
          <cell r="B16107">
            <v>45101.603877314818</v>
          </cell>
          <cell r="F16107">
            <v>872</v>
          </cell>
        </row>
        <row r="16108">
          <cell r="A16108">
            <v>6524</v>
          </cell>
          <cell r="B16108">
            <v>45103.616018518522</v>
          </cell>
          <cell r="F16108">
            <v>909</v>
          </cell>
        </row>
        <row r="16109">
          <cell r="A16109">
            <v>6525</v>
          </cell>
          <cell r="B16109">
            <v>45103.616736111115</v>
          </cell>
          <cell r="F16109">
            <v>906</v>
          </cell>
        </row>
        <row r="16110">
          <cell r="A16110">
            <v>6551</v>
          </cell>
          <cell r="B16110">
            <v>45105.603784722225</v>
          </cell>
          <cell r="F16110">
            <v>911</v>
          </cell>
        </row>
        <row r="16111">
          <cell r="A16111">
            <v>6553</v>
          </cell>
          <cell r="B16111">
            <v>45105.604861111111</v>
          </cell>
          <cell r="F16111">
            <v>921</v>
          </cell>
        </row>
        <row r="16112">
          <cell r="A16112">
            <v>6577</v>
          </cell>
          <cell r="B16112">
            <v>45111.643680555557</v>
          </cell>
          <cell r="F16112">
            <v>935</v>
          </cell>
        </row>
        <row r="16113">
          <cell r="A16113">
            <v>7611</v>
          </cell>
          <cell r="B16113">
            <v>45126.911782407406</v>
          </cell>
          <cell r="F16113">
            <v>994</v>
          </cell>
        </row>
        <row r="16114">
          <cell r="A16114">
            <v>9219</v>
          </cell>
          <cell r="B16114">
            <v>45166.319120370368</v>
          </cell>
          <cell r="F16114">
            <v>460</v>
          </cell>
        </row>
        <row r="16115">
          <cell r="A16115">
            <v>9220</v>
          </cell>
          <cell r="B16115">
            <v>45166.319143518522</v>
          </cell>
          <cell r="F16115">
            <v>460</v>
          </cell>
        </row>
        <row r="16116">
          <cell r="A16116">
            <v>9221</v>
          </cell>
          <cell r="B16116">
            <v>45166.319166666668</v>
          </cell>
          <cell r="F16116">
            <v>460</v>
          </cell>
        </row>
        <row r="16117">
          <cell r="A16117">
            <v>9222</v>
          </cell>
          <cell r="B16117">
            <v>45166.319189814814</v>
          </cell>
          <cell r="F16117">
            <v>460</v>
          </cell>
        </row>
        <row r="16118">
          <cell r="A16118">
            <v>9223</v>
          </cell>
          <cell r="B16118">
            <v>45166.319201388891</v>
          </cell>
          <cell r="F16118">
            <v>460</v>
          </cell>
        </row>
        <row r="16119">
          <cell r="A16119">
            <v>9224</v>
          </cell>
          <cell r="B16119">
            <v>45166.319224537037</v>
          </cell>
          <cell r="F16119">
            <v>460</v>
          </cell>
        </row>
        <row r="16120">
          <cell r="A16120">
            <v>9225</v>
          </cell>
          <cell r="B16120">
            <v>45166.319247685184</v>
          </cell>
          <cell r="F16120">
            <v>460</v>
          </cell>
        </row>
        <row r="16121">
          <cell r="A16121">
            <v>9226</v>
          </cell>
          <cell r="B16121">
            <v>45166.31925925926</v>
          </cell>
          <cell r="F16121">
            <v>460</v>
          </cell>
        </row>
        <row r="16122">
          <cell r="A16122">
            <v>9227</v>
          </cell>
          <cell r="B16122">
            <v>45166.319282407407</v>
          </cell>
          <cell r="F16122">
            <v>460</v>
          </cell>
        </row>
        <row r="16123">
          <cell r="A16123">
            <v>9228</v>
          </cell>
          <cell r="B16123">
            <v>45166.319305555553</v>
          </cell>
          <cell r="F16123">
            <v>460</v>
          </cell>
        </row>
        <row r="16124">
          <cell r="A16124">
            <v>9229</v>
          </cell>
          <cell r="B16124">
            <v>45166.319467592592</v>
          </cell>
          <cell r="F16124">
            <v>460</v>
          </cell>
        </row>
        <row r="16125">
          <cell r="A16125">
            <v>9230</v>
          </cell>
          <cell r="B16125">
            <v>45166.319490740738</v>
          </cell>
          <cell r="F16125">
            <v>460</v>
          </cell>
        </row>
        <row r="16126">
          <cell r="A16126">
            <v>9231</v>
          </cell>
          <cell r="B16126">
            <v>45166.319513888891</v>
          </cell>
          <cell r="F16126">
            <v>460</v>
          </cell>
        </row>
        <row r="16127">
          <cell r="A16127">
            <v>9232</v>
          </cell>
          <cell r="B16127">
            <v>45166.319537037038</v>
          </cell>
          <cell r="F16127">
            <v>460</v>
          </cell>
        </row>
        <row r="16128">
          <cell r="A16128">
            <v>9233</v>
          </cell>
          <cell r="B16128">
            <v>45166.319571759261</v>
          </cell>
          <cell r="F16128">
            <v>460</v>
          </cell>
        </row>
        <row r="16129">
          <cell r="A16129">
            <v>9234</v>
          </cell>
          <cell r="B16129">
            <v>45166.31958333333</v>
          </cell>
          <cell r="F16129">
            <v>460</v>
          </cell>
        </row>
        <row r="16130">
          <cell r="A16130">
            <v>9235</v>
          </cell>
          <cell r="B16130">
            <v>45166.319606481484</v>
          </cell>
          <cell r="F16130">
            <v>460</v>
          </cell>
        </row>
        <row r="16131">
          <cell r="A16131">
            <v>9236</v>
          </cell>
          <cell r="B16131">
            <v>45166.31962962963</v>
          </cell>
          <cell r="F16131">
            <v>460</v>
          </cell>
        </row>
        <row r="16132">
          <cell r="A16132">
            <v>9237</v>
          </cell>
          <cell r="B16132">
            <v>45166.319641203707</v>
          </cell>
          <cell r="F16132">
            <v>460</v>
          </cell>
        </row>
        <row r="16133">
          <cell r="A16133">
            <v>9238</v>
          </cell>
          <cell r="B16133">
            <v>45166.319675925923</v>
          </cell>
          <cell r="F16133">
            <v>460</v>
          </cell>
        </row>
        <row r="16134">
          <cell r="A16134">
            <v>9239</v>
          </cell>
          <cell r="B16134">
            <v>45166.319699074076</v>
          </cell>
          <cell r="F16134">
            <v>460</v>
          </cell>
        </row>
        <row r="16135">
          <cell r="A16135">
            <v>9240</v>
          </cell>
          <cell r="B16135">
            <v>45166.319710648146</v>
          </cell>
          <cell r="F16135">
            <v>460</v>
          </cell>
        </row>
        <row r="16136">
          <cell r="A16136">
            <v>9241</v>
          </cell>
          <cell r="B16136">
            <v>45166.319733796299</v>
          </cell>
          <cell r="F16136">
            <v>460</v>
          </cell>
        </row>
        <row r="16137">
          <cell r="A16137">
            <v>9242</v>
          </cell>
          <cell r="B16137">
            <v>45166.319756944446</v>
          </cell>
          <cell r="F16137">
            <v>460</v>
          </cell>
        </row>
        <row r="16138">
          <cell r="A16138">
            <v>9243</v>
          </cell>
          <cell r="B16138">
            <v>45166.319780092592</v>
          </cell>
          <cell r="F16138">
            <v>460</v>
          </cell>
        </row>
        <row r="16139">
          <cell r="A16139">
            <v>9244</v>
          </cell>
          <cell r="B16139">
            <v>45166.319791666669</v>
          </cell>
          <cell r="F16139">
            <v>460</v>
          </cell>
        </row>
        <row r="16140">
          <cell r="A16140">
            <v>9245</v>
          </cell>
          <cell r="B16140">
            <v>45166.319814814815</v>
          </cell>
          <cell r="F16140">
            <v>460</v>
          </cell>
        </row>
        <row r="16141">
          <cell r="A16141">
            <v>9246</v>
          </cell>
          <cell r="B16141">
            <v>45166.319837962961</v>
          </cell>
          <cell r="F16141">
            <v>460</v>
          </cell>
        </row>
        <row r="16142">
          <cell r="A16142">
            <v>9247</v>
          </cell>
          <cell r="B16142">
            <v>45166.320428240739</v>
          </cell>
          <cell r="F16142">
            <v>460</v>
          </cell>
        </row>
        <row r="16143">
          <cell r="A16143">
            <v>9248</v>
          </cell>
          <cell r="B16143">
            <v>45166.320451388892</v>
          </cell>
          <cell r="F16143">
            <v>460</v>
          </cell>
        </row>
        <row r="16144">
          <cell r="A16144">
            <v>9249</v>
          </cell>
          <cell r="B16144">
            <v>45166.320462962962</v>
          </cell>
          <cell r="F16144">
            <v>460</v>
          </cell>
        </row>
        <row r="16145">
          <cell r="A16145">
            <v>9250</v>
          </cell>
          <cell r="B16145">
            <v>45166.320486111108</v>
          </cell>
          <cell r="F16145">
            <v>460</v>
          </cell>
        </row>
        <row r="16146">
          <cell r="A16146">
            <v>9251</v>
          </cell>
          <cell r="B16146">
            <v>45166.320509259262</v>
          </cell>
          <cell r="F16146">
            <v>460</v>
          </cell>
        </row>
        <row r="16147">
          <cell r="A16147">
            <v>9252</v>
          </cell>
          <cell r="B16147">
            <v>45166.320532407408</v>
          </cell>
          <cell r="F16147">
            <v>460</v>
          </cell>
        </row>
        <row r="16148">
          <cell r="A16148">
            <v>9253</v>
          </cell>
          <cell r="B16148">
            <v>45166.320543981485</v>
          </cell>
          <cell r="F16148">
            <v>460</v>
          </cell>
        </row>
        <row r="16149">
          <cell r="A16149">
            <v>9254</v>
          </cell>
          <cell r="B16149">
            <v>45166.320567129631</v>
          </cell>
          <cell r="F16149">
            <v>460</v>
          </cell>
        </row>
        <row r="16150">
          <cell r="A16150">
            <v>9255</v>
          </cell>
          <cell r="B16150">
            <v>45166.320590277777</v>
          </cell>
          <cell r="F16150">
            <v>460</v>
          </cell>
        </row>
        <row r="16151">
          <cell r="A16151">
            <v>9256</v>
          </cell>
          <cell r="B16151">
            <v>45166.320601851854</v>
          </cell>
          <cell r="F16151">
            <v>460</v>
          </cell>
        </row>
        <row r="16152">
          <cell r="A16152">
            <v>9257</v>
          </cell>
          <cell r="B16152">
            <v>45166.320625</v>
          </cell>
          <cell r="F16152">
            <v>460</v>
          </cell>
        </row>
        <row r="16153">
          <cell r="A16153">
            <v>9258</v>
          </cell>
          <cell r="B16153">
            <v>45166.320636574077</v>
          </cell>
          <cell r="F16153">
            <v>460</v>
          </cell>
        </row>
        <row r="16154">
          <cell r="A16154">
            <v>9259</v>
          </cell>
          <cell r="B16154">
            <v>45166.320659722223</v>
          </cell>
          <cell r="F16154">
            <v>460</v>
          </cell>
        </row>
        <row r="16155">
          <cell r="A16155">
            <v>9260</v>
          </cell>
          <cell r="B16155">
            <v>45166.32068287037</v>
          </cell>
          <cell r="F16155">
            <v>460</v>
          </cell>
        </row>
        <row r="16156">
          <cell r="A16156">
            <v>9261</v>
          </cell>
          <cell r="B16156">
            <v>45166.320694444446</v>
          </cell>
          <cell r="F16156">
            <v>460</v>
          </cell>
        </row>
        <row r="16157">
          <cell r="A16157">
            <v>9262</v>
          </cell>
          <cell r="B16157">
            <v>45166.320717592593</v>
          </cell>
          <cell r="F16157">
            <v>460</v>
          </cell>
        </row>
        <row r="16158">
          <cell r="A16158">
            <v>9263</v>
          </cell>
          <cell r="B16158">
            <v>45166.320740740739</v>
          </cell>
          <cell r="F16158">
            <v>460</v>
          </cell>
        </row>
        <row r="16159">
          <cell r="A16159">
            <v>9264</v>
          </cell>
          <cell r="B16159">
            <v>45166.320752314816</v>
          </cell>
          <cell r="F16159">
            <v>460</v>
          </cell>
        </row>
        <row r="16160">
          <cell r="A16160">
            <v>9272</v>
          </cell>
          <cell r="B16160">
            <v>45167.72457175926</v>
          </cell>
          <cell r="F16160">
            <v>460</v>
          </cell>
        </row>
        <row r="16161">
          <cell r="A16161">
            <v>9296</v>
          </cell>
          <cell r="B16161">
            <v>45170.788344907407</v>
          </cell>
          <cell r="F16161">
            <v>1077</v>
          </cell>
        </row>
        <row r="16162">
          <cell r="A16162">
            <v>9297</v>
          </cell>
          <cell r="B16162">
            <v>45173.388599537036</v>
          </cell>
          <cell r="F16162">
            <v>460</v>
          </cell>
        </row>
        <row r="16163">
          <cell r="A16163">
            <v>9298</v>
          </cell>
          <cell r="B16163">
            <v>45173.389178240737</v>
          </cell>
          <cell r="F16163">
            <v>1075</v>
          </cell>
        </row>
        <row r="16164">
          <cell r="A16164">
            <v>13273</v>
          </cell>
          <cell r="B16164">
            <v>45237.578032407408</v>
          </cell>
          <cell r="F16164">
            <v>1242</v>
          </cell>
        </row>
        <row r="16165">
          <cell r="A16165">
            <v>13274</v>
          </cell>
          <cell r="B16165">
            <v>45237.578530092593</v>
          </cell>
          <cell r="F16165">
            <v>1241</v>
          </cell>
        </row>
        <row r="16166">
          <cell r="A16166">
            <v>13275</v>
          </cell>
          <cell r="B16166">
            <v>45237.579861111109</v>
          </cell>
          <cell r="F16166">
            <v>1239</v>
          </cell>
        </row>
        <row r="16167">
          <cell r="A16167">
            <v>13276</v>
          </cell>
          <cell r="B16167">
            <v>45237.580381944441</v>
          </cell>
          <cell r="F16167">
            <v>1240</v>
          </cell>
        </row>
        <row r="16168">
          <cell r="A16168">
            <v>13277</v>
          </cell>
          <cell r="B16168">
            <v>45237.642546296294</v>
          </cell>
          <cell r="F16168">
            <v>1237</v>
          </cell>
        </row>
        <row r="16169">
          <cell r="A16169">
            <v>13278</v>
          </cell>
          <cell r="B16169">
            <v>45237.649675925924</v>
          </cell>
          <cell r="F16169">
            <v>1238</v>
          </cell>
        </row>
        <row r="16170">
          <cell r="A16170">
            <v>15739</v>
          </cell>
          <cell r="B16170">
            <v>45251.43712962963</v>
          </cell>
          <cell r="F16170">
            <v>1316</v>
          </cell>
        </row>
        <row r="16171">
          <cell r="A16171">
            <v>15754</v>
          </cell>
          <cell r="B16171">
            <v>45254.748078703706</v>
          </cell>
          <cell r="F16171">
            <v>1322</v>
          </cell>
        </row>
        <row r="16172">
          <cell r="A16172">
            <v>15756</v>
          </cell>
          <cell r="B16172">
            <v>45254.748113425929</v>
          </cell>
          <cell r="F16172">
            <v>1324</v>
          </cell>
        </row>
        <row r="16173">
          <cell r="A16173">
            <v>15757</v>
          </cell>
          <cell r="B16173">
            <v>45254.748124999998</v>
          </cell>
          <cell r="F16173">
            <v>1320</v>
          </cell>
        </row>
        <row r="16174">
          <cell r="A16174">
            <v>15761</v>
          </cell>
          <cell r="B16174">
            <v>45254.75886574074</v>
          </cell>
          <cell r="F16174">
            <v>1325</v>
          </cell>
        </row>
        <row r="16175">
          <cell r="A16175">
            <v>15787</v>
          </cell>
          <cell r="B16175">
            <v>45264.402048611111</v>
          </cell>
          <cell r="F16175">
            <v>1343</v>
          </cell>
        </row>
        <row r="16176">
          <cell r="A16176">
            <v>15788</v>
          </cell>
          <cell r="B16176">
            <v>45264.468680555554</v>
          </cell>
          <cell r="F16176">
            <v>1343</v>
          </cell>
        </row>
        <row r="16177">
          <cell r="A16177">
            <v>403</v>
          </cell>
          <cell r="B16177">
            <v>44965.329016203701</v>
          </cell>
          <cell r="F16177">
            <v>313</v>
          </cell>
        </row>
        <row r="16178">
          <cell r="A16178">
            <v>28</v>
          </cell>
          <cell r="B16178">
            <v>44946.356354166666</v>
          </cell>
          <cell r="F16178">
            <v>22</v>
          </cell>
        </row>
        <row r="16179">
          <cell r="A16179">
            <v>29</v>
          </cell>
          <cell r="B16179">
            <v>44946.357083333336</v>
          </cell>
          <cell r="F16179">
            <v>30</v>
          </cell>
        </row>
        <row r="16180">
          <cell r="A16180">
            <v>31</v>
          </cell>
          <cell r="B16180">
            <v>44946.599594907406</v>
          </cell>
          <cell r="F16180">
            <v>33</v>
          </cell>
        </row>
        <row r="16181">
          <cell r="A16181">
            <v>60</v>
          </cell>
          <cell r="B16181">
            <v>44950.405729166669</v>
          </cell>
          <cell r="F16181">
            <v>56</v>
          </cell>
        </row>
        <row r="16182">
          <cell r="A16182">
            <v>64</v>
          </cell>
          <cell r="B16182">
            <v>44951.383310185185</v>
          </cell>
          <cell r="F16182">
            <v>38</v>
          </cell>
        </row>
        <row r="16183">
          <cell r="A16183">
            <v>78</v>
          </cell>
          <cell r="B16183">
            <v>44956.597291666665</v>
          </cell>
          <cell r="F16183">
            <v>91</v>
          </cell>
        </row>
        <row r="16184">
          <cell r="A16184">
            <v>79</v>
          </cell>
          <cell r="B16184">
            <v>44956.727210648147</v>
          </cell>
          <cell r="F16184">
            <v>32</v>
          </cell>
        </row>
        <row r="16185">
          <cell r="A16185">
            <v>289</v>
          </cell>
          <cell r="B16185">
            <v>44960.558263888888</v>
          </cell>
          <cell r="F16185">
            <v>315</v>
          </cell>
        </row>
        <row r="16186">
          <cell r="A16186">
            <v>1045</v>
          </cell>
          <cell r="B16186">
            <v>44973.599386574075</v>
          </cell>
          <cell r="F16186">
            <v>351</v>
          </cell>
        </row>
        <row r="16187">
          <cell r="A16187">
            <v>1075</v>
          </cell>
          <cell r="B16187">
            <v>44979.384837962964</v>
          </cell>
          <cell r="F16187">
            <v>391</v>
          </cell>
        </row>
        <row r="16188">
          <cell r="A16188">
            <v>1449</v>
          </cell>
          <cell r="B16188">
            <v>44993.70275462963</v>
          </cell>
          <cell r="F16188">
            <v>429</v>
          </cell>
        </row>
        <row r="16189">
          <cell r="A16189">
            <v>2201</v>
          </cell>
          <cell r="B16189">
            <v>45007.483402777776</v>
          </cell>
          <cell r="F16189">
            <v>464</v>
          </cell>
        </row>
        <row r="16190">
          <cell r="A16190">
            <v>2207</v>
          </cell>
          <cell r="B16190">
            <v>45008.438159722224</v>
          </cell>
          <cell r="F16190">
            <v>491</v>
          </cell>
        </row>
        <row r="16191">
          <cell r="A16191">
            <v>3766</v>
          </cell>
          <cell r="B16191">
            <v>45051.672835648147</v>
          </cell>
          <cell r="F16191">
            <v>683</v>
          </cell>
        </row>
        <row r="16192">
          <cell r="A16192">
            <v>3791</v>
          </cell>
          <cell r="B16192">
            <v>45054.340578703705</v>
          </cell>
          <cell r="F16192">
            <v>686</v>
          </cell>
        </row>
        <row r="16193">
          <cell r="A16193">
            <v>4782</v>
          </cell>
          <cell r="B16193">
            <v>45056.379479166666</v>
          </cell>
          <cell r="F16193">
            <v>685</v>
          </cell>
        </row>
        <row r="16194">
          <cell r="A16194">
            <v>4785</v>
          </cell>
          <cell r="B16194">
            <v>45056.450474537036</v>
          </cell>
          <cell r="F16194">
            <v>687</v>
          </cell>
        </row>
        <row r="16195">
          <cell r="A16195">
            <v>4840</v>
          </cell>
          <cell r="B16195">
            <v>45061.492511574077</v>
          </cell>
          <cell r="F16195">
            <v>732</v>
          </cell>
        </row>
        <row r="16196">
          <cell r="A16196">
            <v>4842</v>
          </cell>
          <cell r="B16196">
            <v>45061.623773148145</v>
          </cell>
          <cell r="F16196">
            <v>733</v>
          </cell>
        </row>
        <row r="16197">
          <cell r="A16197">
            <v>5064</v>
          </cell>
          <cell r="B16197">
            <v>45064.701249999998</v>
          </cell>
          <cell r="F16197">
            <v>751</v>
          </cell>
        </row>
        <row r="16198">
          <cell r="A16198">
            <v>5184</v>
          </cell>
          <cell r="B16198">
            <v>45084.423958333333</v>
          </cell>
          <cell r="F16198">
            <v>842</v>
          </cell>
        </row>
        <row r="16199">
          <cell r="A16199">
            <v>6247</v>
          </cell>
          <cell r="B16199">
            <v>45086.564120370371</v>
          </cell>
          <cell r="F16199">
            <v>844</v>
          </cell>
        </row>
        <row r="16200">
          <cell r="A16200">
            <v>6521</v>
          </cell>
          <cell r="B16200">
            <v>45103.612685185188</v>
          </cell>
          <cell r="F16200">
            <v>927</v>
          </cell>
        </row>
        <row r="16201">
          <cell r="A16201">
            <v>6530</v>
          </cell>
          <cell r="B16201">
            <v>45103.73096064815</v>
          </cell>
          <cell r="F16201">
            <v>931</v>
          </cell>
        </row>
        <row r="16202">
          <cell r="A16202">
            <v>264</v>
          </cell>
          <cell r="B16202">
            <v>44959.604745370372</v>
          </cell>
          <cell r="F16202">
            <v>307</v>
          </cell>
        </row>
        <row r="16203">
          <cell r="A16203">
            <v>265</v>
          </cell>
          <cell r="B16203">
            <v>44959.606319444443</v>
          </cell>
          <cell r="F16203">
            <v>299</v>
          </cell>
        </row>
        <row r="16204">
          <cell r="A16204">
            <v>266</v>
          </cell>
          <cell r="B16204">
            <v>44959.608460648145</v>
          </cell>
          <cell r="F16204">
            <v>89</v>
          </cell>
        </row>
        <row r="16205">
          <cell r="A16205">
            <v>271</v>
          </cell>
          <cell r="B16205">
            <v>44959.624328703707</v>
          </cell>
          <cell r="F16205">
            <v>296</v>
          </cell>
        </row>
        <row r="16206">
          <cell r="A16206">
            <v>275</v>
          </cell>
          <cell r="B16206">
            <v>44959.64739583333</v>
          </cell>
          <cell r="F16206">
            <v>302</v>
          </cell>
        </row>
        <row r="16207">
          <cell r="A16207">
            <v>276</v>
          </cell>
          <cell r="B16207">
            <v>44959.650937500002</v>
          </cell>
          <cell r="F16207">
            <v>291</v>
          </cell>
        </row>
        <row r="16208">
          <cell r="A16208">
            <v>1030</v>
          </cell>
          <cell r="B16208">
            <v>44971.471932870372</v>
          </cell>
          <cell r="F16208">
            <v>349</v>
          </cell>
        </row>
        <row r="16209">
          <cell r="A16209">
            <v>1072</v>
          </cell>
          <cell r="B16209">
            <v>44978.549398148149</v>
          </cell>
          <cell r="F16209">
            <v>352</v>
          </cell>
        </row>
        <row r="16210">
          <cell r="A16210">
            <v>1077</v>
          </cell>
          <cell r="B16210">
            <v>44979.549305555556</v>
          </cell>
          <cell r="F16210">
            <v>342</v>
          </cell>
        </row>
        <row r="16211">
          <cell r="A16211">
            <v>2073</v>
          </cell>
          <cell r="B16211">
            <v>44999.425011574072</v>
          </cell>
          <cell r="F16211">
            <v>445</v>
          </cell>
        </row>
        <row r="16212">
          <cell r="A16212">
            <v>2074</v>
          </cell>
          <cell r="B16212">
            <v>44999.425787037035</v>
          </cell>
          <cell r="F16212">
            <v>444</v>
          </cell>
        </row>
        <row r="16213">
          <cell r="A16213">
            <v>2189</v>
          </cell>
          <cell r="B16213">
            <v>45007.351620370369</v>
          </cell>
          <cell r="F16213">
            <v>341</v>
          </cell>
        </row>
        <row r="16214">
          <cell r="A16214">
            <v>2196</v>
          </cell>
          <cell r="B16214">
            <v>45007.47760416667</v>
          </cell>
          <cell r="F16214">
            <v>467</v>
          </cell>
        </row>
        <row r="16215">
          <cell r="A16215">
            <v>2197</v>
          </cell>
          <cell r="B16215">
            <v>45007.478449074071</v>
          </cell>
          <cell r="F16215">
            <v>465</v>
          </cell>
        </row>
        <row r="16216">
          <cell r="A16216">
            <v>2202</v>
          </cell>
          <cell r="B16216">
            <v>45007.484131944446</v>
          </cell>
          <cell r="F16216">
            <v>350</v>
          </cell>
        </row>
        <row r="16217">
          <cell r="A16217">
            <v>2203</v>
          </cell>
          <cell r="B16217">
            <v>45007.722905092596</v>
          </cell>
          <cell r="F16217">
            <v>466</v>
          </cell>
        </row>
        <row r="16218">
          <cell r="A16218">
            <v>2210</v>
          </cell>
          <cell r="B16218">
            <v>45008.700949074075</v>
          </cell>
          <cell r="F16218">
            <v>468</v>
          </cell>
        </row>
        <row r="16219">
          <cell r="A16219">
            <v>3638</v>
          </cell>
          <cell r="B16219">
            <v>45044.907881944448</v>
          </cell>
          <cell r="F16219">
            <v>510</v>
          </cell>
        </row>
        <row r="16220">
          <cell r="A16220">
            <v>4873</v>
          </cell>
          <cell r="B16220">
            <v>45064.453796296293</v>
          </cell>
          <cell r="F16220">
            <v>766</v>
          </cell>
        </row>
        <row r="16221">
          <cell r="A16221">
            <v>4876</v>
          </cell>
          <cell r="B16221">
            <v>45064.457291666666</v>
          </cell>
          <cell r="F16221">
            <v>765</v>
          </cell>
        </row>
        <row r="16222">
          <cell r="A16222">
            <v>4877</v>
          </cell>
          <cell r="B16222">
            <v>45064.458657407406</v>
          </cell>
          <cell r="F16222">
            <v>761</v>
          </cell>
        </row>
        <row r="16223">
          <cell r="A16223">
            <v>4878</v>
          </cell>
          <cell r="B16223">
            <v>45064.459097222221</v>
          </cell>
          <cell r="F16223">
            <v>760</v>
          </cell>
        </row>
        <row r="16224">
          <cell r="A16224">
            <v>4886</v>
          </cell>
          <cell r="B16224">
            <v>45064.475092592591</v>
          </cell>
          <cell r="F16224">
            <v>764</v>
          </cell>
        </row>
        <row r="16225">
          <cell r="A16225">
            <v>4887</v>
          </cell>
          <cell r="B16225">
            <v>45064.479722222219</v>
          </cell>
          <cell r="F16225">
            <v>756</v>
          </cell>
        </row>
        <row r="16226">
          <cell r="A16226">
            <v>4889</v>
          </cell>
          <cell r="B16226">
            <v>45064.485324074078</v>
          </cell>
          <cell r="F16226">
            <v>670</v>
          </cell>
        </row>
        <row r="16227">
          <cell r="A16227">
            <v>6525</v>
          </cell>
          <cell r="B16227">
            <v>45103.616736111115</v>
          </cell>
          <cell r="F16227">
            <v>906</v>
          </cell>
        </row>
        <row r="16228">
          <cell r="A16228">
            <v>7611</v>
          </cell>
          <cell r="B16228">
            <v>45126.911782407406</v>
          </cell>
          <cell r="F16228">
            <v>994</v>
          </cell>
        </row>
        <row r="16229">
          <cell r="A16229">
            <v>9296</v>
          </cell>
          <cell r="B16229">
            <v>45170.788344907407</v>
          </cell>
          <cell r="F16229">
            <v>1077</v>
          </cell>
        </row>
        <row r="16230">
          <cell r="A16230">
            <v>15754</v>
          </cell>
          <cell r="B16230">
            <v>45254.748078703706</v>
          </cell>
          <cell r="F16230">
            <v>1322</v>
          </cell>
        </row>
        <row r="16231">
          <cell r="A16231">
            <v>15755</v>
          </cell>
          <cell r="B16231">
            <v>45254.748090277775</v>
          </cell>
          <cell r="F16231">
            <v>1321</v>
          </cell>
        </row>
        <row r="16232">
          <cell r="A16232">
            <v>15787</v>
          </cell>
          <cell r="B16232">
            <v>45264.402048611111</v>
          </cell>
          <cell r="F16232">
            <v>1343</v>
          </cell>
        </row>
        <row r="16233">
          <cell r="A16233">
            <v>15788</v>
          </cell>
          <cell r="B16233">
            <v>45264.468680555554</v>
          </cell>
          <cell r="F16233">
            <v>1343</v>
          </cell>
        </row>
        <row r="16234">
          <cell r="A16234">
            <v>15753</v>
          </cell>
          <cell r="B16234">
            <v>45254.705682870372</v>
          </cell>
          <cell r="F16234">
            <v>1337</v>
          </cell>
        </row>
        <row r="16235">
          <cell r="A16235">
            <v>15762</v>
          </cell>
          <cell r="B16235">
            <v>45254.766643518517</v>
          </cell>
          <cell r="F16235">
            <v>1335</v>
          </cell>
        </row>
        <row r="16236">
          <cell r="A16236">
            <v>9296</v>
          </cell>
          <cell r="B16236">
            <v>45170.788344907407</v>
          </cell>
          <cell r="F16236">
            <v>1077</v>
          </cell>
        </row>
        <row r="16237">
          <cell r="A16237">
            <v>15739</v>
          </cell>
          <cell r="B16237">
            <v>45251.43712962963</v>
          </cell>
          <cell r="F16237">
            <v>1316</v>
          </cell>
        </row>
        <row r="16238">
          <cell r="A16238">
            <v>15758</v>
          </cell>
          <cell r="B16238">
            <v>45254.748136574075</v>
          </cell>
          <cell r="F16238">
            <v>1323</v>
          </cell>
        </row>
        <row r="16239">
          <cell r="A16239">
            <v>15759</v>
          </cell>
          <cell r="B16239">
            <v>45254.748148148145</v>
          </cell>
          <cell r="F16239">
            <v>1328</v>
          </cell>
        </row>
        <row r="16240">
          <cell r="A16240">
            <v>15760</v>
          </cell>
          <cell r="B16240">
            <v>45254.758842592593</v>
          </cell>
          <cell r="F16240">
            <v>1326</v>
          </cell>
        </row>
        <row r="16241">
          <cell r="A16241">
            <v>15787</v>
          </cell>
          <cell r="B16241">
            <v>45264.402048611111</v>
          </cell>
          <cell r="F16241">
            <v>1343</v>
          </cell>
        </row>
        <row r="16242">
          <cell r="A16242">
            <v>15788</v>
          </cell>
          <cell r="B16242">
            <v>45264.468680555554</v>
          </cell>
          <cell r="F16242">
            <v>1343</v>
          </cell>
        </row>
        <row r="16243">
          <cell r="A16243">
            <v>3638</v>
          </cell>
          <cell r="B16243">
            <v>45044.907881944448</v>
          </cell>
          <cell r="F16243">
            <v>510</v>
          </cell>
        </row>
        <row r="16244">
          <cell r="A16244">
            <v>4889</v>
          </cell>
          <cell r="B16244">
            <v>45064.485324074078</v>
          </cell>
          <cell r="F16244">
            <v>670</v>
          </cell>
        </row>
        <row r="16245">
          <cell r="A16245">
            <v>9296</v>
          </cell>
          <cell r="B16245">
            <v>45170.788344907407</v>
          </cell>
          <cell r="F16245">
            <v>1077</v>
          </cell>
        </row>
        <row r="16246">
          <cell r="A16246">
            <v>3638</v>
          </cell>
          <cell r="B16246">
            <v>45044.907881944448</v>
          </cell>
          <cell r="F16246">
            <v>510</v>
          </cell>
        </row>
        <row r="16247">
          <cell r="A16247">
            <v>6559</v>
          </cell>
          <cell r="B16247">
            <v>45105.882094907407</v>
          </cell>
          <cell r="F16247">
            <v>933</v>
          </cell>
        </row>
        <row r="16248">
          <cell r="A16248">
            <v>7607</v>
          </cell>
          <cell r="B16248">
            <v>45126.719571759262</v>
          </cell>
          <cell r="F16248">
            <v>986</v>
          </cell>
        </row>
        <row r="16249">
          <cell r="A16249">
            <v>7608</v>
          </cell>
          <cell r="B16249">
            <v>45126.720011574071</v>
          </cell>
          <cell r="F16249">
            <v>985</v>
          </cell>
        </row>
        <row r="16250">
          <cell r="A16250">
            <v>7609</v>
          </cell>
          <cell r="B16250">
            <v>45126.720312500001</v>
          </cell>
          <cell r="F16250">
            <v>988</v>
          </cell>
        </row>
        <row r="16251">
          <cell r="A16251">
            <v>7610</v>
          </cell>
          <cell r="B16251">
            <v>45126.720763888887</v>
          </cell>
          <cell r="F16251">
            <v>983</v>
          </cell>
        </row>
        <row r="16252">
          <cell r="A16252">
            <v>7612</v>
          </cell>
          <cell r="B16252">
            <v>45128.464675925927</v>
          </cell>
          <cell r="F16252">
            <v>987</v>
          </cell>
        </row>
        <row r="16253">
          <cell r="A16253">
            <v>7613</v>
          </cell>
          <cell r="B16253">
            <v>45128.488807870373</v>
          </cell>
          <cell r="F16253">
            <v>989</v>
          </cell>
        </row>
        <row r="16254">
          <cell r="A16254">
            <v>7640</v>
          </cell>
          <cell r="B16254">
            <v>45131.61209490741</v>
          </cell>
          <cell r="F16254">
            <v>984</v>
          </cell>
        </row>
        <row r="16255">
          <cell r="A16255">
            <v>7664</v>
          </cell>
          <cell r="B16255">
            <v>45133.385138888887</v>
          </cell>
          <cell r="F16255">
            <v>1009</v>
          </cell>
        </row>
        <row r="16256">
          <cell r="A16256">
            <v>9092</v>
          </cell>
          <cell r="B16256">
            <v>45162.498217592591</v>
          </cell>
          <cell r="F16256">
            <v>1062</v>
          </cell>
        </row>
        <row r="16257">
          <cell r="A16257">
            <v>9093</v>
          </cell>
          <cell r="B16257">
            <v>45162.499722222223</v>
          </cell>
          <cell r="F16257">
            <v>1051</v>
          </cell>
        </row>
        <row r="16258">
          <cell r="A16258">
            <v>10772</v>
          </cell>
          <cell r="B16258">
            <v>45198.922650462962</v>
          </cell>
          <cell r="F16258">
            <v>1146</v>
          </cell>
        </row>
        <row r="16259">
          <cell r="A16259">
            <v>403</v>
          </cell>
          <cell r="B16259">
            <v>44965.329016203701</v>
          </cell>
          <cell r="F16259">
            <v>313</v>
          </cell>
        </row>
        <row r="16260">
          <cell r="A16260">
            <v>28</v>
          </cell>
          <cell r="B16260">
            <v>44946.356354166666</v>
          </cell>
          <cell r="F16260">
            <v>22</v>
          </cell>
        </row>
        <row r="16261">
          <cell r="A16261">
            <v>29</v>
          </cell>
          <cell r="B16261">
            <v>44946.357083333336</v>
          </cell>
          <cell r="F16261">
            <v>30</v>
          </cell>
        </row>
        <row r="16262">
          <cell r="A16262">
            <v>31</v>
          </cell>
          <cell r="B16262">
            <v>44946.599594907406</v>
          </cell>
          <cell r="F16262">
            <v>33</v>
          </cell>
        </row>
        <row r="16263">
          <cell r="A16263">
            <v>60</v>
          </cell>
          <cell r="B16263">
            <v>44950.405729166669</v>
          </cell>
          <cell r="F16263">
            <v>56</v>
          </cell>
        </row>
        <row r="16264">
          <cell r="A16264">
            <v>64</v>
          </cell>
          <cell r="B16264">
            <v>44951.383310185185</v>
          </cell>
          <cell r="F16264">
            <v>38</v>
          </cell>
        </row>
        <row r="16265">
          <cell r="A16265">
            <v>78</v>
          </cell>
          <cell r="B16265">
            <v>44956.597291666665</v>
          </cell>
          <cell r="F16265">
            <v>91</v>
          </cell>
        </row>
        <row r="16266">
          <cell r="A16266">
            <v>79</v>
          </cell>
          <cell r="B16266">
            <v>44956.727210648147</v>
          </cell>
          <cell r="F16266">
            <v>32</v>
          </cell>
        </row>
        <row r="16267">
          <cell r="A16267">
            <v>289</v>
          </cell>
          <cell r="B16267">
            <v>44960.558263888888</v>
          </cell>
          <cell r="F16267">
            <v>315</v>
          </cell>
        </row>
        <row r="16268">
          <cell r="A16268">
            <v>1045</v>
          </cell>
          <cell r="B16268">
            <v>44973.599386574075</v>
          </cell>
          <cell r="F16268">
            <v>351</v>
          </cell>
        </row>
        <row r="16269">
          <cell r="A16269">
            <v>1075</v>
          </cell>
          <cell r="B16269">
            <v>44979.384837962964</v>
          </cell>
          <cell r="F16269">
            <v>391</v>
          </cell>
        </row>
        <row r="16270">
          <cell r="A16270">
            <v>1449</v>
          </cell>
          <cell r="B16270">
            <v>44993.70275462963</v>
          </cell>
          <cell r="F16270">
            <v>429</v>
          </cell>
        </row>
        <row r="16271">
          <cell r="A16271">
            <v>2201</v>
          </cell>
          <cell r="B16271">
            <v>45007.483402777776</v>
          </cell>
          <cell r="F16271">
            <v>464</v>
          </cell>
        </row>
        <row r="16272">
          <cell r="A16272">
            <v>2207</v>
          </cell>
          <cell r="B16272">
            <v>45008.438159722224</v>
          </cell>
          <cell r="F16272">
            <v>491</v>
          </cell>
        </row>
        <row r="16273">
          <cell r="A16273">
            <v>3766</v>
          </cell>
          <cell r="B16273">
            <v>45051.672835648147</v>
          </cell>
          <cell r="F16273">
            <v>683</v>
          </cell>
        </row>
        <row r="16274">
          <cell r="A16274">
            <v>3791</v>
          </cell>
          <cell r="B16274">
            <v>45054.340578703705</v>
          </cell>
          <cell r="F16274">
            <v>686</v>
          </cell>
        </row>
        <row r="16275">
          <cell r="A16275">
            <v>4782</v>
          </cell>
          <cell r="B16275">
            <v>45056.379479166666</v>
          </cell>
          <cell r="F16275">
            <v>685</v>
          </cell>
        </row>
        <row r="16276">
          <cell r="A16276">
            <v>4785</v>
          </cell>
          <cell r="B16276">
            <v>45056.450474537036</v>
          </cell>
          <cell r="F16276">
            <v>687</v>
          </cell>
        </row>
        <row r="16277">
          <cell r="A16277">
            <v>4840</v>
          </cell>
          <cell r="B16277">
            <v>45061.492511574077</v>
          </cell>
          <cell r="F16277">
            <v>732</v>
          </cell>
        </row>
        <row r="16278">
          <cell r="A16278">
            <v>4842</v>
          </cell>
          <cell r="B16278">
            <v>45061.623773148145</v>
          </cell>
          <cell r="F16278">
            <v>733</v>
          </cell>
        </row>
        <row r="16279">
          <cell r="A16279">
            <v>5064</v>
          </cell>
          <cell r="B16279">
            <v>45064.701249999998</v>
          </cell>
          <cell r="F16279">
            <v>751</v>
          </cell>
        </row>
        <row r="16280">
          <cell r="A16280">
            <v>6521</v>
          </cell>
          <cell r="B16280">
            <v>45103.612685185188</v>
          </cell>
          <cell r="F16280">
            <v>927</v>
          </cell>
        </row>
        <row r="16281">
          <cell r="A16281">
            <v>6530</v>
          </cell>
          <cell r="B16281">
            <v>45103.73096064815</v>
          </cell>
          <cell r="F16281">
            <v>931</v>
          </cell>
        </row>
        <row r="16282">
          <cell r="A16282">
            <v>264</v>
          </cell>
          <cell r="B16282">
            <v>44959.604745370372</v>
          </cell>
          <cell r="F16282">
            <v>307</v>
          </cell>
        </row>
        <row r="16283">
          <cell r="A16283">
            <v>265</v>
          </cell>
          <cell r="B16283">
            <v>44959.606319444443</v>
          </cell>
          <cell r="F16283">
            <v>299</v>
          </cell>
        </row>
        <row r="16284">
          <cell r="A16284">
            <v>266</v>
          </cell>
          <cell r="B16284">
            <v>44959.608460648145</v>
          </cell>
          <cell r="F16284">
            <v>89</v>
          </cell>
        </row>
        <row r="16285">
          <cell r="A16285">
            <v>271</v>
          </cell>
          <cell r="B16285">
            <v>44959.624328703707</v>
          </cell>
          <cell r="F16285">
            <v>296</v>
          </cell>
        </row>
        <row r="16286">
          <cell r="A16286">
            <v>275</v>
          </cell>
          <cell r="B16286">
            <v>44959.64739583333</v>
          </cell>
          <cell r="F16286">
            <v>302</v>
          </cell>
        </row>
        <row r="16287">
          <cell r="A16287">
            <v>276</v>
          </cell>
          <cell r="B16287">
            <v>44959.650937500002</v>
          </cell>
          <cell r="F16287">
            <v>291</v>
          </cell>
        </row>
        <row r="16288">
          <cell r="A16288">
            <v>1030</v>
          </cell>
          <cell r="B16288">
            <v>44971.471932870372</v>
          </cell>
          <cell r="F16288">
            <v>349</v>
          </cell>
        </row>
        <row r="16289">
          <cell r="A16289">
            <v>1072</v>
          </cell>
          <cell r="B16289">
            <v>44978.549398148149</v>
          </cell>
          <cell r="F16289">
            <v>352</v>
          </cell>
        </row>
        <row r="16290">
          <cell r="A16290">
            <v>1077</v>
          </cell>
          <cell r="B16290">
            <v>44979.549305555556</v>
          </cell>
          <cell r="F16290">
            <v>342</v>
          </cell>
        </row>
        <row r="16291">
          <cell r="A16291">
            <v>1452</v>
          </cell>
          <cell r="B16291">
            <v>44998.610324074078</v>
          </cell>
          <cell r="F16291">
            <v>425</v>
          </cell>
        </row>
        <row r="16292">
          <cell r="A16292">
            <v>2067</v>
          </cell>
          <cell r="B16292">
            <v>44999.309398148151</v>
          </cell>
          <cell r="F16292">
            <v>426</v>
          </cell>
        </row>
        <row r="16293">
          <cell r="A16293">
            <v>2068</v>
          </cell>
          <cell r="B16293">
            <v>44999.310162037036</v>
          </cell>
          <cell r="F16293">
            <v>424</v>
          </cell>
        </row>
        <row r="16294">
          <cell r="A16294">
            <v>2073</v>
          </cell>
          <cell r="B16294">
            <v>44999.425011574072</v>
          </cell>
          <cell r="F16294">
            <v>445</v>
          </cell>
        </row>
        <row r="16295">
          <cell r="A16295">
            <v>2074</v>
          </cell>
          <cell r="B16295">
            <v>44999.425787037035</v>
          </cell>
          <cell r="F16295">
            <v>444</v>
          </cell>
        </row>
        <row r="16296">
          <cell r="A16296">
            <v>2076</v>
          </cell>
          <cell r="B16296">
            <v>44999.42690972222</v>
          </cell>
          <cell r="F16296">
            <v>428</v>
          </cell>
        </row>
        <row r="16297">
          <cell r="A16297">
            <v>2087</v>
          </cell>
          <cell r="B16297">
            <v>45002.403310185182</v>
          </cell>
          <cell r="F16297">
            <v>427</v>
          </cell>
        </row>
        <row r="16298">
          <cell r="A16298">
            <v>2189</v>
          </cell>
          <cell r="B16298">
            <v>45007.351620370369</v>
          </cell>
          <cell r="F16298">
            <v>341</v>
          </cell>
        </row>
        <row r="16299">
          <cell r="A16299">
            <v>2196</v>
          </cell>
          <cell r="B16299">
            <v>45007.47760416667</v>
          </cell>
          <cell r="F16299">
            <v>467</v>
          </cell>
        </row>
        <row r="16300">
          <cell r="A16300">
            <v>2197</v>
          </cell>
          <cell r="B16300">
            <v>45007.478449074071</v>
          </cell>
          <cell r="F16300">
            <v>465</v>
          </cell>
        </row>
        <row r="16301">
          <cell r="A16301">
            <v>2202</v>
          </cell>
          <cell r="B16301">
            <v>45007.484131944446</v>
          </cell>
          <cell r="F16301">
            <v>350</v>
          </cell>
        </row>
        <row r="16302">
          <cell r="A16302">
            <v>2203</v>
          </cell>
          <cell r="B16302">
            <v>45007.722905092596</v>
          </cell>
          <cell r="F16302">
            <v>466</v>
          </cell>
        </row>
        <row r="16303">
          <cell r="A16303">
            <v>2208</v>
          </cell>
          <cell r="B16303">
            <v>45008.699918981481</v>
          </cell>
          <cell r="F16303">
            <v>492</v>
          </cell>
        </row>
        <row r="16304">
          <cell r="A16304">
            <v>2210</v>
          </cell>
          <cell r="B16304">
            <v>45008.700949074075</v>
          </cell>
          <cell r="F16304">
            <v>468</v>
          </cell>
        </row>
        <row r="16305">
          <cell r="A16305">
            <v>2211</v>
          </cell>
          <cell r="B16305">
            <v>45009.570937500001</v>
          </cell>
          <cell r="F16305">
            <v>493</v>
          </cell>
        </row>
        <row r="16306">
          <cell r="A16306">
            <v>3244</v>
          </cell>
          <cell r="B16306">
            <v>45030.366944444446</v>
          </cell>
          <cell r="F16306">
            <v>522</v>
          </cell>
        </row>
        <row r="16307">
          <cell r="A16307">
            <v>3245</v>
          </cell>
          <cell r="B16307">
            <v>45030.367268518516</v>
          </cell>
          <cell r="F16307">
            <v>520</v>
          </cell>
        </row>
        <row r="16308">
          <cell r="A16308">
            <v>3251</v>
          </cell>
          <cell r="B16308">
            <v>45034.382152777776</v>
          </cell>
          <cell r="F16308">
            <v>521</v>
          </cell>
        </row>
        <row r="16309">
          <cell r="A16309">
            <v>3252</v>
          </cell>
          <cell r="B16309">
            <v>45034.382604166669</v>
          </cell>
          <cell r="F16309">
            <v>523</v>
          </cell>
        </row>
        <row r="16310">
          <cell r="A16310">
            <v>3253</v>
          </cell>
          <cell r="B16310">
            <v>45034.383009259262</v>
          </cell>
          <cell r="F16310">
            <v>524</v>
          </cell>
        </row>
        <row r="16311">
          <cell r="A16311">
            <v>3264</v>
          </cell>
          <cell r="B16311">
            <v>45037.390115740738</v>
          </cell>
          <cell r="F16311">
            <v>552</v>
          </cell>
        </row>
        <row r="16312">
          <cell r="A16312">
            <v>3265</v>
          </cell>
          <cell r="B16312">
            <v>45037.3908912037</v>
          </cell>
          <cell r="F16312">
            <v>551</v>
          </cell>
        </row>
        <row r="16313">
          <cell r="A16313">
            <v>3266</v>
          </cell>
          <cell r="B16313">
            <v>45037.391435185185</v>
          </cell>
          <cell r="F16313">
            <v>554</v>
          </cell>
        </row>
        <row r="16314">
          <cell r="A16314">
            <v>3593</v>
          </cell>
          <cell r="B16314">
            <v>45042.314560185187</v>
          </cell>
          <cell r="F16314">
            <v>553</v>
          </cell>
        </row>
        <row r="16315">
          <cell r="A16315">
            <v>3594</v>
          </cell>
          <cell r="B16315">
            <v>45042.314953703702</v>
          </cell>
          <cell r="F16315">
            <v>550</v>
          </cell>
        </row>
        <row r="16316">
          <cell r="A16316">
            <v>3638</v>
          </cell>
          <cell r="B16316">
            <v>45044.907881944448</v>
          </cell>
          <cell r="F16316">
            <v>510</v>
          </cell>
        </row>
        <row r="16317">
          <cell r="A16317">
            <v>4873</v>
          </cell>
          <cell r="B16317">
            <v>45064.453796296293</v>
          </cell>
          <cell r="F16317">
            <v>766</v>
          </cell>
        </row>
        <row r="16318">
          <cell r="A16318">
            <v>4876</v>
          </cell>
          <cell r="B16318">
            <v>45064.457291666666</v>
          </cell>
          <cell r="F16318">
            <v>765</v>
          </cell>
        </row>
        <row r="16319">
          <cell r="A16319">
            <v>4877</v>
          </cell>
          <cell r="B16319">
            <v>45064.458657407406</v>
          </cell>
          <cell r="F16319">
            <v>761</v>
          </cell>
        </row>
        <row r="16320">
          <cell r="A16320">
            <v>4878</v>
          </cell>
          <cell r="B16320">
            <v>45064.459097222221</v>
          </cell>
          <cell r="F16320">
            <v>760</v>
          </cell>
        </row>
        <row r="16321">
          <cell r="A16321">
            <v>4886</v>
          </cell>
          <cell r="B16321">
            <v>45064.475092592591</v>
          </cell>
          <cell r="F16321">
            <v>764</v>
          </cell>
        </row>
        <row r="16322">
          <cell r="A16322">
            <v>4887</v>
          </cell>
          <cell r="B16322">
            <v>45064.479722222219</v>
          </cell>
          <cell r="F16322">
            <v>756</v>
          </cell>
        </row>
        <row r="16323">
          <cell r="A16323">
            <v>6454</v>
          </cell>
          <cell r="B16323">
            <v>45099.724722222221</v>
          </cell>
          <cell r="F16323">
            <v>873</v>
          </cell>
        </row>
        <row r="16324">
          <cell r="A16324">
            <v>6456</v>
          </cell>
          <cell r="B16324">
            <v>45100.563807870371</v>
          </cell>
          <cell r="F16324">
            <v>875</v>
          </cell>
        </row>
        <row r="16325">
          <cell r="A16325">
            <v>6457</v>
          </cell>
          <cell r="B16325">
            <v>45100.564953703702</v>
          </cell>
          <cell r="F16325">
            <v>885</v>
          </cell>
        </row>
        <row r="16326">
          <cell r="A16326">
            <v>6458</v>
          </cell>
          <cell r="B16326">
            <v>45100.584907407407</v>
          </cell>
          <cell r="F16326">
            <v>883</v>
          </cell>
        </row>
        <row r="16327">
          <cell r="A16327">
            <v>6460</v>
          </cell>
          <cell r="B16327">
            <v>45100.639201388891</v>
          </cell>
          <cell r="F16327">
            <v>884</v>
          </cell>
        </row>
        <row r="16328">
          <cell r="A16328">
            <v>6543</v>
          </cell>
          <cell r="B16328">
            <v>45104.710324074076</v>
          </cell>
          <cell r="F16328">
            <v>907</v>
          </cell>
        </row>
        <row r="16329">
          <cell r="A16329">
            <v>7565</v>
          </cell>
          <cell r="B16329">
            <v>45114.379305555558</v>
          </cell>
          <cell r="F16329">
            <v>934</v>
          </cell>
        </row>
        <row r="16330">
          <cell r="A16330">
            <v>7612</v>
          </cell>
          <cell r="B16330">
            <v>45128.464675925927</v>
          </cell>
          <cell r="F16330">
            <v>987</v>
          </cell>
        </row>
        <row r="16331">
          <cell r="A16331">
            <v>10772</v>
          </cell>
          <cell r="B16331">
            <v>45198.922650462962</v>
          </cell>
          <cell r="F16331">
            <v>1146</v>
          </cell>
        </row>
        <row r="16332">
          <cell r="A16332">
            <v>10772</v>
          </cell>
          <cell r="B16332">
            <v>45198.922650462962</v>
          </cell>
          <cell r="F16332">
            <v>1146</v>
          </cell>
        </row>
        <row r="16333">
          <cell r="A16333">
            <v>3638</v>
          </cell>
          <cell r="B16333">
            <v>45044.907881944448</v>
          </cell>
          <cell r="F16333">
            <v>510</v>
          </cell>
        </row>
        <row r="16334">
          <cell r="A16334">
            <v>3638</v>
          </cell>
          <cell r="B16334">
            <v>45044.907881944448</v>
          </cell>
          <cell r="F16334">
            <v>510</v>
          </cell>
        </row>
        <row r="16335">
          <cell r="A16335">
            <v>10772</v>
          </cell>
          <cell r="B16335">
            <v>45198.922650462962</v>
          </cell>
          <cell r="F16335">
            <v>1146</v>
          </cell>
        </row>
        <row r="16336">
          <cell r="A16336">
            <v>10772</v>
          </cell>
          <cell r="B16336">
            <v>45198.922650462962</v>
          </cell>
          <cell r="F16336">
            <v>1146</v>
          </cell>
        </row>
        <row r="16337">
          <cell r="A16337">
            <v>3638</v>
          </cell>
          <cell r="B16337">
            <v>45044.907881944448</v>
          </cell>
          <cell r="F16337">
            <v>510</v>
          </cell>
        </row>
        <row r="16338">
          <cell r="A16338">
            <v>4978</v>
          </cell>
          <cell r="B16338">
            <v>45064</v>
          </cell>
          <cell r="F16338">
            <v>726</v>
          </cell>
        </row>
        <row r="16339">
          <cell r="A16339">
            <v>4979</v>
          </cell>
          <cell r="B16339">
            <v>45064</v>
          </cell>
          <cell r="F16339">
            <v>726</v>
          </cell>
        </row>
        <row r="16340">
          <cell r="A16340">
            <v>4980</v>
          </cell>
          <cell r="B16340">
            <v>45064</v>
          </cell>
          <cell r="F16340">
            <v>726</v>
          </cell>
        </row>
        <row r="16341">
          <cell r="A16341">
            <v>4981</v>
          </cell>
          <cell r="B16341">
            <v>45064</v>
          </cell>
          <cell r="F16341">
            <v>726</v>
          </cell>
        </row>
        <row r="16342">
          <cell r="A16342">
            <v>4982</v>
          </cell>
          <cell r="B16342">
            <v>45064</v>
          </cell>
          <cell r="F16342">
            <v>726</v>
          </cell>
        </row>
        <row r="16343">
          <cell r="A16343">
            <v>4983</v>
          </cell>
          <cell r="B16343">
            <v>45064</v>
          </cell>
          <cell r="F16343">
            <v>726</v>
          </cell>
        </row>
        <row r="16344">
          <cell r="A16344">
            <v>4984</v>
          </cell>
          <cell r="B16344">
            <v>45064</v>
          </cell>
          <cell r="F16344">
            <v>726</v>
          </cell>
        </row>
        <row r="16345">
          <cell r="A16345">
            <v>4985</v>
          </cell>
          <cell r="B16345">
            <v>45064</v>
          </cell>
          <cell r="F16345">
            <v>726</v>
          </cell>
        </row>
        <row r="16346">
          <cell r="A16346">
            <v>4986</v>
          </cell>
          <cell r="B16346">
            <v>45064</v>
          </cell>
          <cell r="F16346">
            <v>726</v>
          </cell>
        </row>
        <row r="16347">
          <cell r="A16347">
            <v>4987</v>
          </cell>
          <cell r="B16347">
            <v>45064</v>
          </cell>
          <cell r="F16347">
            <v>726</v>
          </cell>
        </row>
        <row r="16348">
          <cell r="A16348">
            <v>4988</v>
          </cell>
          <cell r="B16348">
            <v>45064</v>
          </cell>
          <cell r="F16348">
            <v>726</v>
          </cell>
        </row>
        <row r="16349">
          <cell r="A16349">
            <v>4989</v>
          </cell>
          <cell r="B16349">
            <v>45064</v>
          </cell>
          <cell r="F16349">
            <v>726</v>
          </cell>
        </row>
        <row r="16350">
          <cell r="A16350">
            <v>4990</v>
          </cell>
          <cell r="B16350">
            <v>45064</v>
          </cell>
          <cell r="F16350">
            <v>726</v>
          </cell>
        </row>
        <row r="16351">
          <cell r="A16351">
            <v>4991</v>
          </cell>
          <cell r="B16351">
            <v>45064</v>
          </cell>
          <cell r="F16351">
            <v>726</v>
          </cell>
        </row>
        <row r="16352">
          <cell r="A16352">
            <v>4992</v>
          </cell>
          <cell r="B16352">
            <v>45064</v>
          </cell>
          <cell r="F16352">
            <v>726</v>
          </cell>
        </row>
        <row r="16353">
          <cell r="A16353">
            <v>4993</v>
          </cell>
          <cell r="B16353">
            <v>45064</v>
          </cell>
          <cell r="F16353">
            <v>726</v>
          </cell>
        </row>
        <row r="16354">
          <cell r="A16354">
            <v>4994</v>
          </cell>
          <cell r="B16354">
            <v>45064</v>
          </cell>
          <cell r="F16354">
            <v>726</v>
          </cell>
        </row>
        <row r="16355">
          <cell r="A16355">
            <v>4995</v>
          </cell>
          <cell r="B16355">
            <v>45064</v>
          </cell>
          <cell r="F16355">
            <v>726</v>
          </cell>
        </row>
        <row r="16356">
          <cell r="A16356">
            <v>4996</v>
          </cell>
          <cell r="B16356">
            <v>45064</v>
          </cell>
          <cell r="F16356">
            <v>726</v>
          </cell>
        </row>
        <row r="16357">
          <cell r="A16357">
            <v>4997</v>
          </cell>
          <cell r="B16357">
            <v>45064</v>
          </cell>
          <cell r="F16357">
            <v>726</v>
          </cell>
        </row>
        <row r="16358">
          <cell r="A16358">
            <v>4998</v>
          </cell>
          <cell r="B16358">
            <v>45064</v>
          </cell>
          <cell r="F16358">
            <v>726</v>
          </cell>
        </row>
        <row r="16359">
          <cell r="A16359">
            <v>4999</v>
          </cell>
          <cell r="B16359">
            <v>45064</v>
          </cell>
          <cell r="F16359">
            <v>726</v>
          </cell>
        </row>
        <row r="16360">
          <cell r="A16360">
            <v>5000</v>
          </cell>
          <cell r="B16360">
            <v>45064</v>
          </cell>
          <cell r="F16360">
            <v>726</v>
          </cell>
        </row>
        <row r="16361">
          <cell r="A16361">
            <v>5001</v>
          </cell>
          <cell r="B16361">
            <v>45064</v>
          </cell>
          <cell r="F16361">
            <v>726</v>
          </cell>
        </row>
        <row r="16362">
          <cell r="A16362">
            <v>5002</v>
          </cell>
          <cell r="B16362">
            <v>45064</v>
          </cell>
          <cell r="F16362">
            <v>726</v>
          </cell>
        </row>
        <row r="16363">
          <cell r="A16363">
            <v>5003</v>
          </cell>
          <cell r="B16363">
            <v>45064</v>
          </cell>
          <cell r="F16363">
            <v>726</v>
          </cell>
        </row>
        <row r="16364">
          <cell r="A16364">
            <v>5004</v>
          </cell>
          <cell r="B16364">
            <v>45064</v>
          </cell>
          <cell r="F16364">
            <v>726</v>
          </cell>
        </row>
        <row r="16365">
          <cell r="A16365">
            <v>5005</v>
          </cell>
          <cell r="B16365">
            <v>45064</v>
          </cell>
          <cell r="F16365">
            <v>726</v>
          </cell>
        </row>
        <row r="16366">
          <cell r="A16366">
            <v>5006</v>
          </cell>
          <cell r="B16366">
            <v>45064</v>
          </cell>
          <cell r="F16366">
            <v>726</v>
          </cell>
        </row>
        <row r="16367">
          <cell r="A16367">
            <v>5007</v>
          </cell>
          <cell r="B16367">
            <v>45064</v>
          </cell>
          <cell r="F16367">
            <v>726</v>
          </cell>
        </row>
        <row r="16368">
          <cell r="A16368">
            <v>5008</v>
          </cell>
          <cell r="B16368">
            <v>45064</v>
          </cell>
          <cell r="F16368">
            <v>726</v>
          </cell>
        </row>
        <row r="16369">
          <cell r="A16369">
            <v>5009</v>
          </cell>
          <cell r="B16369">
            <v>45064</v>
          </cell>
          <cell r="F16369">
            <v>726</v>
          </cell>
        </row>
        <row r="16370">
          <cell r="A16370">
            <v>5010</v>
          </cell>
          <cell r="B16370">
            <v>45064</v>
          </cell>
          <cell r="F16370">
            <v>726</v>
          </cell>
        </row>
        <row r="16371">
          <cell r="A16371">
            <v>5011</v>
          </cell>
          <cell r="B16371">
            <v>45064</v>
          </cell>
          <cell r="F16371">
            <v>726</v>
          </cell>
        </row>
        <row r="16372">
          <cell r="A16372">
            <v>5012</v>
          </cell>
          <cell r="B16372">
            <v>45064</v>
          </cell>
          <cell r="F16372">
            <v>726</v>
          </cell>
        </row>
        <row r="16373">
          <cell r="A16373">
            <v>5013</v>
          </cell>
          <cell r="B16373">
            <v>45064</v>
          </cell>
          <cell r="F16373">
            <v>726</v>
          </cell>
        </row>
        <row r="16374">
          <cell r="A16374">
            <v>5014</v>
          </cell>
          <cell r="B16374">
            <v>45064</v>
          </cell>
          <cell r="F16374">
            <v>726</v>
          </cell>
        </row>
        <row r="16375">
          <cell r="A16375">
            <v>5015</v>
          </cell>
          <cell r="B16375">
            <v>45064</v>
          </cell>
          <cell r="F16375">
            <v>726</v>
          </cell>
        </row>
        <row r="16376">
          <cell r="A16376">
            <v>5016</v>
          </cell>
          <cell r="B16376">
            <v>45064</v>
          </cell>
          <cell r="F16376">
            <v>726</v>
          </cell>
        </row>
        <row r="16377">
          <cell r="A16377">
            <v>5017</v>
          </cell>
          <cell r="B16377">
            <v>45064</v>
          </cell>
          <cell r="F16377">
            <v>726</v>
          </cell>
        </row>
        <row r="16378">
          <cell r="A16378">
            <v>5018</v>
          </cell>
          <cell r="B16378">
            <v>45064</v>
          </cell>
          <cell r="F16378">
            <v>726</v>
          </cell>
        </row>
        <row r="16379">
          <cell r="A16379">
            <v>5019</v>
          </cell>
          <cell r="B16379">
            <v>45064</v>
          </cell>
          <cell r="F16379">
            <v>726</v>
          </cell>
        </row>
        <row r="16380">
          <cell r="A16380">
            <v>5020</v>
          </cell>
          <cell r="B16380">
            <v>45064</v>
          </cell>
          <cell r="F16380">
            <v>726</v>
          </cell>
        </row>
        <row r="16381">
          <cell r="A16381">
            <v>5021</v>
          </cell>
          <cell r="B16381">
            <v>45064</v>
          </cell>
          <cell r="F16381">
            <v>726</v>
          </cell>
        </row>
        <row r="16382">
          <cell r="A16382">
            <v>5022</v>
          </cell>
          <cell r="B16382">
            <v>45064</v>
          </cell>
          <cell r="F16382">
            <v>726</v>
          </cell>
        </row>
        <row r="16383">
          <cell r="A16383">
            <v>5023</v>
          </cell>
          <cell r="B16383">
            <v>45064</v>
          </cell>
          <cell r="F16383">
            <v>726</v>
          </cell>
        </row>
        <row r="16384">
          <cell r="A16384">
            <v>5024</v>
          </cell>
          <cell r="B16384">
            <v>45064</v>
          </cell>
          <cell r="F16384">
            <v>726</v>
          </cell>
        </row>
        <row r="16385">
          <cell r="A16385">
            <v>5025</v>
          </cell>
          <cell r="B16385">
            <v>45064</v>
          </cell>
          <cell r="F16385">
            <v>726</v>
          </cell>
        </row>
        <row r="16386">
          <cell r="A16386">
            <v>5026</v>
          </cell>
          <cell r="B16386">
            <v>45064</v>
          </cell>
          <cell r="F16386">
            <v>726</v>
          </cell>
        </row>
        <row r="16387">
          <cell r="A16387">
            <v>5027</v>
          </cell>
          <cell r="B16387">
            <v>45064</v>
          </cell>
          <cell r="F16387">
            <v>726</v>
          </cell>
        </row>
        <row r="16388">
          <cell r="A16388">
            <v>5028</v>
          </cell>
          <cell r="B16388">
            <v>45064</v>
          </cell>
          <cell r="F16388">
            <v>726</v>
          </cell>
        </row>
        <row r="16389">
          <cell r="A16389">
            <v>5029</v>
          </cell>
          <cell r="B16389">
            <v>45064</v>
          </cell>
          <cell r="F16389">
            <v>726</v>
          </cell>
        </row>
        <row r="16390">
          <cell r="A16390">
            <v>5030</v>
          </cell>
          <cell r="B16390">
            <v>45064</v>
          </cell>
          <cell r="F16390">
            <v>726</v>
          </cell>
        </row>
        <row r="16391">
          <cell r="A16391">
            <v>5031</v>
          </cell>
          <cell r="B16391">
            <v>45064</v>
          </cell>
          <cell r="F16391">
            <v>726</v>
          </cell>
        </row>
        <row r="16392">
          <cell r="A16392">
            <v>5032</v>
          </cell>
          <cell r="B16392">
            <v>45064</v>
          </cell>
          <cell r="F16392">
            <v>726</v>
          </cell>
        </row>
        <row r="16393">
          <cell r="A16393">
            <v>5033</v>
          </cell>
          <cell r="B16393">
            <v>45064</v>
          </cell>
          <cell r="F16393">
            <v>726</v>
          </cell>
        </row>
        <row r="16394">
          <cell r="A16394">
            <v>5034</v>
          </cell>
          <cell r="B16394">
            <v>45064</v>
          </cell>
          <cell r="F16394">
            <v>726</v>
          </cell>
        </row>
        <row r="16395">
          <cell r="A16395">
            <v>5035</v>
          </cell>
          <cell r="B16395">
            <v>45064</v>
          </cell>
          <cell r="F16395">
            <v>726</v>
          </cell>
        </row>
        <row r="16396">
          <cell r="A16396">
            <v>5036</v>
          </cell>
          <cell r="B16396">
            <v>45064</v>
          </cell>
          <cell r="F16396">
            <v>726</v>
          </cell>
        </row>
        <row r="16397">
          <cell r="A16397">
            <v>5037</v>
          </cell>
          <cell r="B16397">
            <v>45064</v>
          </cell>
          <cell r="F16397">
            <v>726</v>
          </cell>
        </row>
        <row r="16398">
          <cell r="A16398">
            <v>5038</v>
          </cell>
          <cell r="B16398">
            <v>45064</v>
          </cell>
          <cell r="F16398">
            <v>726</v>
          </cell>
        </row>
        <row r="16399">
          <cell r="A16399">
            <v>5039</v>
          </cell>
          <cell r="B16399">
            <v>45064</v>
          </cell>
          <cell r="F16399">
            <v>726</v>
          </cell>
        </row>
        <row r="16400">
          <cell r="A16400">
            <v>5040</v>
          </cell>
          <cell r="B16400">
            <v>45064</v>
          </cell>
          <cell r="F16400">
            <v>726</v>
          </cell>
        </row>
        <row r="16401">
          <cell r="A16401">
            <v>5041</v>
          </cell>
          <cell r="B16401">
            <v>45064</v>
          </cell>
          <cell r="F16401">
            <v>726</v>
          </cell>
        </row>
        <row r="16402">
          <cell r="A16402">
            <v>5042</v>
          </cell>
          <cell r="B16402">
            <v>45064</v>
          </cell>
          <cell r="F16402">
            <v>726</v>
          </cell>
        </row>
        <row r="16403">
          <cell r="A16403">
            <v>5043</v>
          </cell>
          <cell r="B16403">
            <v>45064</v>
          </cell>
          <cell r="F16403">
            <v>726</v>
          </cell>
        </row>
        <row r="16404">
          <cell r="A16404">
            <v>5044</v>
          </cell>
          <cell r="B16404">
            <v>45064</v>
          </cell>
          <cell r="F16404">
            <v>726</v>
          </cell>
        </row>
        <row r="16405">
          <cell r="A16405">
            <v>5045</v>
          </cell>
          <cell r="B16405">
            <v>45064</v>
          </cell>
          <cell r="F16405">
            <v>726</v>
          </cell>
        </row>
        <row r="16406">
          <cell r="A16406">
            <v>5046</v>
          </cell>
          <cell r="B16406">
            <v>45064</v>
          </cell>
          <cell r="F16406">
            <v>726</v>
          </cell>
        </row>
        <row r="16407">
          <cell r="A16407">
            <v>5047</v>
          </cell>
          <cell r="B16407">
            <v>45064</v>
          </cell>
          <cell r="F16407">
            <v>726</v>
          </cell>
        </row>
        <row r="16408">
          <cell r="A16408">
            <v>5048</v>
          </cell>
          <cell r="B16408">
            <v>45064</v>
          </cell>
          <cell r="F16408">
            <v>726</v>
          </cell>
        </row>
        <row r="16409">
          <cell r="A16409">
            <v>5049</v>
          </cell>
          <cell r="B16409">
            <v>45064</v>
          </cell>
          <cell r="F16409">
            <v>726</v>
          </cell>
        </row>
        <row r="16410">
          <cell r="A16410">
            <v>5050</v>
          </cell>
          <cell r="B16410">
            <v>45064</v>
          </cell>
          <cell r="F16410">
            <v>726</v>
          </cell>
        </row>
        <row r="16411">
          <cell r="A16411">
            <v>5051</v>
          </cell>
          <cell r="B16411">
            <v>45064</v>
          </cell>
          <cell r="F16411">
            <v>726</v>
          </cell>
        </row>
        <row r="16412">
          <cell r="A16412">
            <v>5052</v>
          </cell>
          <cell r="B16412">
            <v>45064</v>
          </cell>
          <cell r="F16412">
            <v>726</v>
          </cell>
        </row>
        <row r="16413">
          <cell r="A16413">
            <v>5053</v>
          </cell>
          <cell r="B16413">
            <v>45064</v>
          </cell>
          <cell r="F16413">
            <v>726</v>
          </cell>
        </row>
        <row r="16414">
          <cell r="A16414">
            <v>5054</v>
          </cell>
          <cell r="B16414">
            <v>45064</v>
          </cell>
          <cell r="F16414">
            <v>726</v>
          </cell>
        </row>
        <row r="16415">
          <cell r="A16415">
            <v>5055</v>
          </cell>
          <cell r="B16415">
            <v>45064</v>
          </cell>
          <cell r="F16415">
            <v>726</v>
          </cell>
        </row>
        <row r="16416">
          <cell r="A16416">
            <v>5056</v>
          </cell>
          <cell r="B16416">
            <v>45064</v>
          </cell>
          <cell r="F16416">
            <v>726</v>
          </cell>
        </row>
        <row r="16417">
          <cell r="A16417">
            <v>5057</v>
          </cell>
          <cell r="B16417">
            <v>45064</v>
          </cell>
          <cell r="F16417">
            <v>726</v>
          </cell>
        </row>
        <row r="16418">
          <cell r="A16418">
            <v>5058</v>
          </cell>
          <cell r="B16418">
            <v>45064</v>
          </cell>
          <cell r="F16418">
            <v>726</v>
          </cell>
        </row>
        <row r="16419">
          <cell r="A16419">
            <v>5059</v>
          </cell>
          <cell r="B16419">
            <v>45064</v>
          </cell>
          <cell r="F16419">
            <v>726</v>
          </cell>
        </row>
        <row r="16420">
          <cell r="A16420">
            <v>5060</v>
          </cell>
          <cell r="B16420">
            <v>45064</v>
          </cell>
          <cell r="F16420">
            <v>726</v>
          </cell>
        </row>
        <row r="16421">
          <cell r="A16421">
            <v>5061</v>
          </cell>
          <cell r="B16421">
            <v>45064</v>
          </cell>
          <cell r="F16421">
            <v>726</v>
          </cell>
        </row>
        <row r="16422">
          <cell r="A16422">
            <v>5062</v>
          </cell>
          <cell r="B16422">
            <v>45064</v>
          </cell>
          <cell r="F16422">
            <v>726</v>
          </cell>
        </row>
        <row r="16423">
          <cell r="A16423">
            <v>6475</v>
          </cell>
          <cell r="B16423">
            <v>45103</v>
          </cell>
          <cell r="F16423">
            <v>726</v>
          </cell>
        </row>
        <row r="16424">
          <cell r="A16424">
            <v>6476</v>
          </cell>
          <cell r="B16424">
            <v>45103</v>
          </cell>
          <cell r="F16424">
            <v>726</v>
          </cell>
        </row>
        <row r="16425">
          <cell r="A16425">
            <v>6477</v>
          </cell>
          <cell r="B16425">
            <v>45103</v>
          </cell>
          <cell r="F16425">
            <v>726</v>
          </cell>
        </row>
        <row r="16426">
          <cell r="A16426">
            <v>6478</v>
          </cell>
          <cell r="B16426">
            <v>45103</v>
          </cell>
          <cell r="F16426">
            <v>726</v>
          </cell>
        </row>
        <row r="16427">
          <cell r="A16427">
            <v>6479</v>
          </cell>
          <cell r="B16427">
            <v>45103</v>
          </cell>
          <cell r="F16427">
            <v>726</v>
          </cell>
        </row>
        <row r="16428">
          <cell r="A16428">
            <v>6480</v>
          </cell>
          <cell r="B16428">
            <v>45103</v>
          </cell>
          <cell r="F16428">
            <v>726</v>
          </cell>
        </row>
        <row r="16429">
          <cell r="A16429">
            <v>6481</v>
          </cell>
          <cell r="B16429">
            <v>45103</v>
          </cell>
          <cell r="F16429">
            <v>726</v>
          </cell>
        </row>
        <row r="16430">
          <cell r="A16430">
            <v>6501</v>
          </cell>
          <cell r="B16430">
            <v>45103</v>
          </cell>
          <cell r="F16430">
            <v>726</v>
          </cell>
        </row>
        <row r="16431">
          <cell r="A16431">
            <v>6502</v>
          </cell>
          <cell r="B16431">
            <v>45103</v>
          </cell>
          <cell r="F16431">
            <v>726</v>
          </cell>
        </row>
        <row r="16432">
          <cell r="A16432">
            <v>6503</v>
          </cell>
          <cell r="B16432">
            <v>45103</v>
          </cell>
          <cell r="F16432">
            <v>726</v>
          </cell>
        </row>
        <row r="16433">
          <cell r="A16433">
            <v>6504</v>
          </cell>
          <cell r="B16433">
            <v>45103</v>
          </cell>
          <cell r="F16433">
            <v>726</v>
          </cell>
        </row>
        <row r="16434">
          <cell r="A16434">
            <v>6505</v>
          </cell>
          <cell r="B16434">
            <v>45103</v>
          </cell>
          <cell r="F16434">
            <v>726</v>
          </cell>
        </row>
        <row r="16435">
          <cell r="A16435">
            <v>6506</v>
          </cell>
          <cell r="B16435">
            <v>45103</v>
          </cell>
          <cell r="F16435">
            <v>726</v>
          </cell>
        </row>
        <row r="16436">
          <cell r="A16436">
            <v>6507</v>
          </cell>
          <cell r="B16436">
            <v>45103</v>
          </cell>
          <cell r="F16436">
            <v>726</v>
          </cell>
        </row>
        <row r="16437">
          <cell r="A16437">
            <v>6508</v>
          </cell>
          <cell r="B16437">
            <v>45103</v>
          </cell>
          <cell r="F16437">
            <v>726</v>
          </cell>
        </row>
        <row r="16438">
          <cell r="A16438">
            <v>6509</v>
          </cell>
          <cell r="B16438">
            <v>45103</v>
          </cell>
          <cell r="F16438">
            <v>726</v>
          </cell>
        </row>
        <row r="16439">
          <cell r="A16439">
            <v>6510</v>
          </cell>
          <cell r="B16439">
            <v>45103</v>
          </cell>
          <cell r="F16439">
            <v>726</v>
          </cell>
        </row>
        <row r="16440">
          <cell r="A16440">
            <v>6511</v>
          </cell>
          <cell r="B16440">
            <v>45103</v>
          </cell>
          <cell r="F16440">
            <v>726</v>
          </cell>
        </row>
        <row r="16441">
          <cell r="A16441">
            <v>6512</v>
          </cell>
          <cell r="B16441">
            <v>45103</v>
          </cell>
          <cell r="F16441">
            <v>726</v>
          </cell>
        </row>
        <row r="16442">
          <cell r="A16442">
            <v>6513</v>
          </cell>
          <cell r="B16442">
            <v>45103</v>
          </cell>
          <cell r="F16442">
            <v>726</v>
          </cell>
        </row>
        <row r="16443">
          <cell r="A16443">
            <v>6514</v>
          </cell>
          <cell r="B16443">
            <v>45103</v>
          </cell>
          <cell r="F16443">
            <v>726</v>
          </cell>
        </row>
        <row r="16444">
          <cell r="A16444">
            <v>6515</v>
          </cell>
          <cell r="B16444">
            <v>45103</v>
          </cell>
          <cell r="F16444">
            <v>726</v>
          </cell>
        </row>
        <row r="16445">
          <cell r="A16445">
            <v>6516</v>
          </cell>
          <cell r="B16445">
            <v>45103</v>
          </cell>
          <cell r="F16445">
            <v>726</v>
          </cell>
        </row>
        <row r="16446">
          <cell r="A16446">
            <v>6517</v>
          </cell>
          <cell r="B16446">
            <v>45103</v>
          </cell>
          <cell r="F16446">
            <v>726</v>
          </cell>
        </row>
        <row r="16447">
          <cell r="A16447">
            <v>6518</v>
          </cell>
          <cell r="B16447">
            <v>45103</v>
          </cell>
          <cell r="F16447">
            <v>726</v>
          </cell>
        </row>
        <row r="16448">
          <cell r="A16448">
            <v>6519</v>
          </cell>
          <cell r="B16448">
            <v>45103</v>
          </cell>
          <cell r="F16448">
            <v>726</v>
          </cell>
        </row>
        <row r="16449">
          <cell r="A16449">
            <v>7620</v>
          </cell>
          <cell r="B16449">
            <v>45131</v>
          </cell>
          <cell r="F16449">
            <v>726</v>
          </cell>
        </row>
        <row r="16450">
          <cell r="A16450">
            <v>7621</v>
          </cell>
          <cell r="B16450">
            <v>45131</v>
          </cell>
          <cell r="F16450">
            <v>726</v>
          </cell>
        </row>
        <row r="16451">
          <cell r="A16451">
            <v>7622</v>
          </cell>
          <cell r="B16451">
            <v>45131</v>
          </cell>
          <cell r="F16451">
            <v>726</v>
          </cell>
        </row>
        <row r="16452">
          <cell r="A16452">
            <v>7623</v>
          </cell>
          <cell r="B16452">
            <v>45131</v>
          </cell>
          <cell r="F16452">
            <v>726</v>
          </cell>
        </row>
        <row r="16453">
          <cell r="A16453">
            <v>7624</v>
          </cell>
          <cell r="B16453">
            <v>45131</v>
          </cell>
          <cell r="F16453">
            <v>726</v>
          </cell>
        </row>
        <row r="16454">
          <cell r="A16454">
            <v>7625</v>
          </cell>
          <cell r="B16454">
            <v>45131</v>
          </cell>
          <cell r="F16454">
            <v>726</v>
          </cell>
        </row>
        <row r="16455">
          <cell r="A16455">
            <v>7633</v>
          </cell>
          <cell r="B16455">
            <v>45131</v>
          </cell>
          <cell r="F16455">
            <v>726</v>
          </cell>
        </row>
        <row r="16456">
          <cell r="A16456">
            <v>7634</v>
          </cell>
          <cell r="B16456">
            <v>45131</v>
          </cell>
          <cell r="F16456">
            <v>726</v>
          </cell>
        </row>
        <row r="16457">
          <cell r="A16457">
            <v>7635</v>
          </cell>
          <cell r="B16457">
            <v>45131</v>
          </cell>
          <cell r="F16457">
            <v>726</v>
          </cell>
        </row>
        <row r="16458">
          <cell r="A16458">
            <v>7636</v>
          </cell>
          <cell r="B16458">
            <v>45131</v>
          </cell>
          <cell r="F16458">
            <v>726</v>
          </cell>
        </row>
        <row r="16459">
          <cell r="A16459">
            <v>7637</v>
          </cell>
          <cell r="B16459">
            <v>45131</v>
          </cell>
          <cell r="F16459">
            <v>726</v>
          </cell>
        </row>
        <row r="16460">
          <cell r="A16460">
            <v>7638</v>
          </cell>
          <cell r="B16460">
            <v>45131</v>
          </cell>
          <cell r="F16460">
            <v>726</v>
          </cell>
        </row>
        <row r="16461">
          <cell r="A16461">
            <v>7639</v>
          </cell>
          <cell r="B16461">
            <v>45131</v>
          </cell>
          <cell r="F16461">
            <v>726</v>
          </cell>
        </row>
        <row r="16462">
          <cell r="A16462">
            <v>8310</v>
          </cell>
          <cell r="B16462">
            <v>45142</v>
          </cell>
          <cell r="F16462">
            <v>1007</v>
          </cell>
        </row>
        <row r="16463">
          <cell r="A16463">
            <v>8311</v>
          </cell>
          <cell r="B16463">
            <v>45142</v>
          </cell>
          <cell r="F16463">
            <v>1007</v>
          </cell>
        </row>
        <row r="16464">
          <cell r="A16464">
            <v>8312</v>
          </cell>
          <cell r="B16464">
            <v>45142</v>
          </cell>
          <cell r="F16464">
            <v>1007</v>
          </cell>
        </row>
        <row r="16465">
          <cell r="A16465">
            <v>8313</v>
          </cell>
          <cell r="B16465">
            <v>45142</v>
          </cell>
          <cell r="F16465">
            <v>1007</v>
          </cell>
        </row>
        <row r="16466">
          <cell r="A16466">
            <v>8314</v>
          </cell>
          <cell r="B16466">
            <v>45142</v>
          </cell>
          <cell r="F16466">
            <v>1007</v>
          </cell>
        </row>
        <row r="16467">
          <cell r="A16467">
            <v>8315</v>
          </cell>
          <cell r="B16467">
            <v>45142</v>
          </cell>
          <cell r="F16467">
            <v>1007</v>
          </cell>
        </row>
        <row r="16468">
          <cell r="A16468">
            <v>8316</v>
          </cell>
          <cell r="B16468">
            <v>45142</v>
          </cell>
          <cell r="F16468">
            <v>1007</v>
          </cell>
        </row>
        <row r="16469">
          <cell r="A16469">
            <v>8317</v>
          </cell>
          <cell r="B16469">
            <v>45142</v>
          </cell>
          <cell r="F16469">
            <v>1007</v>
          </cell>
        </row>
        <row r="16470">
          <cell r="A16470">
            <v>8318</v>
          </cell>
          <cell r="B16470">
            <v>45142</v>
          </cell>
          <cell r="F16470">
            <v>1007</v>
          </cell>
        </row>
        <row r="16471">
          <cell r="A16471">
            <v>8319</v>
          </cell>
          <cell r="B16471">
            <v>45142</v>
          </cell>
          <cell r="F16471">
            <v>1007</v>
          </cell>
        </row>
        <row r="16472">
          <cell r="A16472">
            <v>8320</v>
          </cell>
          <cell r="B16472">
            <v>45142</v>
          </cell>
          <cell r="F16472">
            <v>1007</v>
          </cell>
        </row>
        <row r="16473">
          <cell r="A16473">
            <v>8321</v>
          </cell>
          <cell r="B16473">
            <v>45142</v>
          </cell>
          <cell r="F16473">
            <v>1007</v>
          </cell>
        </row>
        <row r="16474">
          <cell r="A16474">
            <v>8322</v>
          </cell>
          <cell r="B16474">
            <v>45142</v>
          </cell>
          <cell r="F16474">
            <v>1007</v>
          </cell>
        </row>
        <row r="16475">
          <cell r="A16475">
            <v>8323</v>
          </cell>
          <cell r="B16475">
            <v>45142</v>
          </cell>
          <cell r="F16475">
            <v>1007</v>
          </cell>
        </row>
        <row r="16476">
          <cell r="A16476">
            <v>8324</v>
          </cell>
          <cell r="B16476">
            <v>45142</v>
          </cell>
          <cell r="F16476">
            <v>1007</v>
          </cell>
        </row>
        <row r="16477">
          <cell r="A16477">
            <v>8325</v>
          </cell>
          <cell r="B16477">
            <v>45142</v>
          </cell>
          <cell r="F16477">
            <v>1007</v>
          </cell>
        </row>
        <row r="16478">
          <cell r="A16478">
            <v>8326</v>
          </cell>
          <cell r="B16478">
            <v>45142</v>
          </cell>
          <cell r="F16478">
            <v>1007</v>
          </cell>
        </row>
        <row r="16479">
          <cell r="A16479">
            <v>8327</v>
          </cell>
          <cell r="B16479">
            <v>45142</v>
          </cell>
          <cell r="F16479">
            <v>1007</v>
          </cell>
        </row>
        <row r="16480">
          <cell r="A16480">
            <v>8328</v>
          </cell>
          <cell r="B16480">
            <v>45142</v>
          </cell>
          <cell r="F16480">
            <v>1007</v>
          </cell>
        </row>
        <row r="16481">
          <cell r="A16481">
            <v>8329</v>
          </cell>
          <cell r="B16481">
            <v>45142</v>
          </cell>
          <cell r="F16481">
            <v>1007</v>
          </cell>
        </row>
        <row r="16482">
          <cell r="A16482">
            <v>8330</v>
          </cell>
          <cell r="B16482">
            <v>45142</v>
          </cell>
          <cell r="F16482">
            <v>1007</v>
          </cell>
        </row>
        <row r="16483">
          <cell r="A16483">
            <v>8331</v>
          </cell>
          <cell r="B16483">
            <v>45142</v>
          </cell>
          <cell r="F16483">
            <v>1007</v>
          </cell>
        </row>
        <row r="16484">
          <cell r="A16484">
            <v>8332</v>
          </cell>
          <cell r="B16484">
            <v>45142</v>
          </cell>
          <cell r="F16484">
            <v>1007</v>
          </cell>
        </row>
        <row r="16485">
          <cell r="A16485">
            <v>8333</v>
          </cell>
          <cell r="B16485">
            <v>45142</v>
          </cell>
          <cell r="F16485">
            <v>1007</v>
          </cell>
        </row>
        <row r="16486">
          <cell r="A16486">
            <v>8334</v>
          </cell>
          <cell r="B16486">
            <v>45142</v>
          </cell>
          <cell r="F16486">
            <v>1007</v>
          </cell>
        </row>
        <row r="16487">
          <cell r="A16487">
            <v>8335</v>
          </cell>
          <cell r="B16487">
            <v>45142</v>
          </cell>
          <cell r="F16487">
            <v>1007</v>
          </cell>
        </row>
        <row r="16488">
          <cell r="A16488">
            <v>8336</v>
          </cell>
          <cell r="B16488">
            <v>45142</v>
          </cell>
          <cell r="F16488">
            <v>1007</v>
          </cell>
        </row>
        <row r="16489">
          <cell r="A16489">
            <v>8337</v>
          </cell>
          <cell r="B16489">
            <v>45142</v>
          </cell>
          <cell r="F16489">
            <v>1007</v>
          </cell>
        </row>
        <row r="16490">
          <cell r="A16490">
            <v>8338</v>
          </cell>
          <cell r="B16490">
            <v>45142</v>
          </cell>
          <cell r="F16490">
            <v>1007</v>
          </cell>
        </row>
        <row r="16491">
          <cell r="A16491">
            <v>8339</v>
          </cell>
          <cell r="B16491">
            <v>45142</v>
          </cell>
          <cell r="F16491">
            <v>1007</v>
          </cell>
        </row>
        <row r="16492">
          <cell r="A16492">
            <v>8340</v>
          </cell>
          <cell r="B16492">
            <v>45142</v>
          </cell>
          <cell r="F16492">
            <v>1007</v>
          </cell>
        </row>
        <row r="16493">
          <cell r="A16493">
            <v>8341</v>
          </cell>
          <cell r="B16493">
            <v>45142</v>
          </cell>
          <cell r="F16493">
            <v>1007</v>
          </cell>
        </row>
        <row r="16494">
          <cell r="A16494">
            <v>8342</v>
          </cell>
          <cell r="B16494">
            <v>45142</v>
          </cell>
          <cell r="F16494">
            <v>1007</v>
          </cell>
        </row>
        <row r="16495">
          <cell r="A16495">
            <v>8343</v>
          </cell>
          <cell r="B16495">
            <v>45142</v>
          </cell>
          <cell r="F16495">
            <v>1007</v>
          </cell>
        </row>
        <row r="16496">
          <cell r="A16496">
            <v>8344</v>
          </cell>
          <cell r="B16496">
            <v>45142</v>
          </cell>
          <cell r="F16496">
            <v>1007</v>
          </cell>
        </row>
        <row r="16497">
          <cell r="A16497">
            <v>8345</v>
          </cell>
          <cell r="B16497">
            <v>45142</v>
          </cell>
          <cell r="F16497">
            <v>1007</v>
          </cell>
        </row>
        <row r="16498">
          <cell r="A16498">
            <v>8346</v>
          </cell>
          <cell r="B16498">
            <v>45142</v>
          </cell>
          <cell r="F16498">
            <v>1007</v>
          </cell>
        </row>
        <row r="16499">
          <cell r="A16499">
            <v>8347</v>
          </cell>
          <cell r="B16499">
            <v>45142</v>
          </cell>
          <cell r="F16499">
            <v>1007</v>
          </cell>
        </row>
        <row r="16500">
          <cell r="A16500">
            <v>8348</v>
          </cell>
          <cell r="B16500">
            <v>45142</v>
          </cell>
          <cell r="F16500">
            <v>1007</v>
          </cell>
        </row>
        <row r="16501">
          <cell r="A16501">
            <v>8349</v>
          </cell>
          <cell r="B16501">
            <v>45142</v>
          </cell>
          <cell r="F16501">
            <v>1007</v>
          </cell>
        </row>
        <row r="16502">
          <cell r="A16502">
            <v>8350</v>
          </cell>
          <cell r="B16502">
            <v>45142</v>
          </cell>
          <cell r="F16502">
            <v>1007</v>
          </cell>
        </row>
        <row r="16503">
          <cell r="A16503">
            <v>8351</v>
          </cell>
          <cell r="B16503">
            <v>45142</v>
          </cell>
          <cell r="F16503">
            <v>1007</v>
          </cell>
        </row>
        <row r="16504">
          <cell r="A16504">
            <v>8352</v>
          </cell>
          <cell r="B16504">
            <v>45142</v>
          </cell>
          <cell r="F16504">
            <v>1007</v>
          </cell>
        </row>
        <row r="16505">
          <cell r="A16505">
            <v>8353</v>
          </cell>
          <cell r="B16505">
            <v>45142</v>
          </cell>
          <cell r="F16505">
            <v>1007</v>
          </cell>
        </row>
        <row r="16506">
          <cell r="A16506">
            <v>8354</v>
          </cell>
          <cell r="B16506">
            <v>45142</v>
          </cell>
          <cell r="F16506">
            <v>1007</v>
          </cell>
        </row>
        <row r="16507">
          <cell r="A16507">
            <v>8355</v>
          </cell>
          <cell r="B16507">
            <v>45142</v>
          </cell>
          <cell r="F16507">
            <v>1007</v>
          </cell>
        </row>
        <row r="16508">
          <cell r="A16508">
            <v>8356</v>
          </cell>
          <cell r="B16508">
            <v>45142</v>
          </cell>
          <cell r="F16508">
            <v>1007</v>
          </cell>
        </row>
        <row r="16509">
          <cell r="A16509">
            <v>8357</v>
          </cell>
          <cell r="B16509">
            <v>45142</v>
          </cell>
          <cell r="F16509">
            <v>1007</v>
          </cell>
        </row>
        <row r="16510">
          <cell r="A16510">
            <v>8358</v>
          </cell>
          <cell r="B16510">
            <v>45142</v>
          </cell>
          <cell r="F16510">
            <v>1007</v>
          </cell>
        </row>
        <row r="16511">
          <cell r="A16511">
            <v>8359</v>
          </cell>
          <cell r="B16511">
            <v>45142</v>
          </cell>
          <cell r="F16511">
            <v>1007</v>
          </cell>
        </row>
        <row r="16512">
          <cell r="A16512">
            <v>8360</v>
          </cell>
          <cell r="B16512">
            <v>45142</v>
          </cell>
          <cell r="F16512">
            <v>1007</v>
          </cell>
        </row>
        <row r="16513">
          <cell r="A16513">
            <v>8361</v>
          </cell>
          <cell r="B16513">
            <v>45142</v>
          </cell>
          <cell r="F16513">
            <v>1007</v>
          </cell>
        </row>
        <row r="16514">
          <cell r="A16514">
            <v>8362</v>
          </cell>
          <cell r="B16514">
            <v>45142</v>
          </cell>
          <cell r="F16514">
            <v>1007</v>
          </cell>
        </row>
        <row r="16515">
          <cell r="A16515">
            <v>8363</v>
          </cell>
          <cell r="B16515">
            <v>45142</v>
          </cell>
          <cell r="F16515">
            <v>1007</v>
          </cell>
        </row>
        <row r="16516">
          <cell r="A16516">
            <v>8364</v>
          </cell>
          <cell r="B16516">
            <v>45142</v>
          </cell>
          <cell r="F16516">
            <v>1007</v>
          </cell>
        </row>
        <row r="16517">
          <cell r="A16517">
            <v>8365</v>
          </cell>
          <cell r="B16517">
            <v>45142</v>
          </cell>
          <cell r="F16517">
            <v>1007</v>
          </cell>
        </row>
        <row r="16518">
          <cell r="A16518">
            <v>8366</v>
          </cell>
          <cell r="B16518">
            <v>45142</v>
          </cell>
          <cell r="F16518">
            <v>1007</v>
          </cell>
        </row>
        <row r="16519">
          <cell r="A16519">
            <v>8367</v>
          </cell>
          <cell r="B16519">
            <v>45142</v>
          </cell>
          <cell r="F16519">
            <v>1007</v>
          </cell>
        </row>
        <row r="16520">
          <cell r="A16520">
            <v>8368</v>
          </cell>
          <cell r="B16520">
            <v>45142</v>
          </cell>
          <cell r="F16520">
            <v>1007</v>
          </cell>
        </row>
        <row r="16521">
          <cell r="A16521">
            <v>8369</v>
          </cell>
          <cell r="B16521">
            <v>45142</v>
          </cell>
          <cell r="F16521">
            <v>1007</v>
          </cell>
        </row>
        <row r="16522">
          <cell r="A16522">
            <v>8370</v>
          </cell>
          <cell r="B16522">
            <v>45142</v>
          </cell>
          <cell r="F16522">
            <v>1007</v>
          </cell>
        </row>
        <row r="16523">
          <cell r="A16523">
            <v>8371</v>
          </cell>
          <cell r="B16523">
            <v>45142</v>
          </cell>
          <cell r="F16523">
            <v>1007</v>
          </cell>
        </row>
        <row r="16524">
          <cell r="A16524">
            <v>8372</v>
          </cell>
          <cell r="B16524">
            <v>45142</v>
          </cell>
          <cell r="F16524">
            <v>1007</v>
          </cell>
        </row>
        <row r="16525">
          <cell r="A16525">
            <v>8373</v>
          </cell>
          <cell r="B16525">
            <v>45142</v>
          </cell>
          <cell r="F16525">
            <v>1007</v>
          </cell>
        </row>
        <row r="16526">
          <cell r="A16526">
            <v>8374</v>
          </cell>
          <cell r="B16526">
            <v>45142</v>
          </cell>
          <cell r="F16526">
            <v>1007</v>
          </cell>
        </row>
        <row r="16527">
          <cell r="A16527">
            <v>8375</v>
          </cell>
          <cell r="B16527">
            <v>45142</v>
          </cell>
          <cell r="F16527">
            <v>1007</v>
          </cell>
        </row>
        <row r="16528">
          <cell r="A16528">
            <v>8376</v>
          </cell>
          <cell r="B16528">
            <v>45142</v>
          </cell>
          <cell r="F16528">
            <v>1007</v>
          </cell>
        </row>
        <row r="16529">
          <cell r="A16529">
            <v>8377</v>
          </cell>
          <cell r="B16529">
            <v>45142</v>
          </cell>
          <cell r="F16529">
            <v>1007</v>
          </cell>
        </row>
        <row r="16530">
          <cell r="A16530">
            <v>8378</v>
          </cell>
          <cell r="B16530">
            <v>45142</v>
          </cell>
          <cell r="F16530">
            <v>1007</v>
          </cell>
        </row>
        <row r="16531">
          <cell r="A16531">
            <v>8379</v>
          </cell>
          <cell r="B16531">
            <v>45142</v>
          </cell>
          <cell r="F16531">
            <v>1007</v>
          </cell>
        </row>
        <row r="16532">
          <cell r="A16532">
            <v>8380</v>
          </cell>
          <cell r="B16532">
            <v>45142</v>
          </cell>
          <cell r="F16532">
            <v>1007</v>
          </cell>
        </row>
        <row r="16533">
          <cell r="A16533">
            <v>8381</v>
          </cell>
          <cell r="B16533">
            <v>45142</v>
          </cell>
          <cell r="F16533">
            <v>1007</v>
          </cell>
        </row>
        <row r="16534">
          <cell r="A16534">
            <v>8382</v>
          </cell>
          <cell r="B16534">
            <v>45142</v>
          </cell>
          <cell r="F16534">
            <v>1007</v>
          </cell>
        </row>
        <row r="16535">
          <cell r="A16535">
            <v>8383</v>
          </cell>
          <cell r="B16535">
            <v>45142</v>
          </cell>
          <cell r="F16535">
            <v>1007</v>
          </cell>
        </row>
        <row r="16536">
          <cell r="A16536">
            <v>8384</v>
          </cell>
          <cell r="B16536">
            <v>45142</v>
          </cell>
          <cell r="F16536">
            <v>1007</v>
          </cell>
        </row>
        <row r="16537">
          <cell r="A16537">
            <v>8385</v>
          </cell>
          <cell r="B16537">
            <v>45142</v>
          </cell>
          <cell r="F16537">
            <v>1007</v>
          </cell>
        </row>
        <row r="16538">
          <cell r="A16538">
            <v>8386</v>
          </cell>
          <cell r="B16538">
            <v>45142</v>
          </cell>
          <cell r="F16538">
            <v>1007</v>
          </cell>
        </row>
        <row r="16539">
          <cell r="A16539">
            <v>8387</v>
          </cell>
          <cell r="B16539">
            <v>45142</v>
          </cell>
          <cell r="F16539">
            <v>1007</v>
          </cell>
        </row>
        <row r="16540">
          <cell r="A16540">
            <v>8388</v>
          </cell>
          <cell r="B16540">
            <v>45142</v>
          </cell>
          <cell r="F16540">
            <v>1007</v>
          </cell>
        </row>
        <row r="16541">
          <cell r="A16541">
            <v>8389</v>
          </cell>
          <cell r="B16541">
            <v>45142</v>
          </cell>
          <cell r="F16541">
            <v>1007</v>
          </cell>
        </row>
        <row r="16542">
          <cell r="A16542">
            <v>8390</v>
          </cell>
          <cell r="B16542">
            <v>45142</v>
          </cell>
          <cell r="F16542">
            <v>1007</v>
          </cell>
        </row>
        <row r="16543">
          <cell r="A16543">
            <v>8391</v>
          </cell>
          <cell r="B16543">
            <v>45142</v>
          </cell>
          <cell r="F16543">
            <v>1007</v>
          </cell>
        </row>
        <row r="16544">
          <cell r="A16544">
            <v>8392</v>
          </cell>
          <cell r="B16544">
            <v>45142</v>
          </cell>
          <cell r="F16544">
            <v>1007</v>
          </cell>
        </row>
        <row r="16545">
          <cell r="A16545">
            <v>8393</v>
          </cell>
          <cell r="B16545">
            <v>45142</v>
          </cell>
          <cell r="F16545">
            <v>1007</v>
          </cell>
        </row>
        <row r="16546">
          <cell r="A16546">
            <v>8394</v>
          </cell>
          <cell r="B16546">
            <v>45142</v>
          </cell>
          <cell r="F16546">
            <v>1007</v>
          </cell>
        </row>
        <row r="16547">
          <cell r="A16547">
            <v>8395</v>
          </cell>
          <cell r="B16547">
            <v>45142</v>
          </cell>
          <cell r="F16547">
            <v>1007</v>
          </cell>
        </row>
        <row r="16548">
          <cell r="A16548">
            <v>8396</v>
          </cell>
          <cell r="B16548">
            <v>45142</v>
          </cell>
          <cell r="F16548">
            <v>1007</v>
          </cell>
        </row>
        <row r="16549">
          <cell r="A16549">
            <v>8397</v>
          </cell>
          <cell r="B16549">
            <v>45142</v>
          </cell>
          <cell r="F16549">
            <v>1007</v>
          </cell>
        </row>
        <row r="16550">
          <cell r="A16550">
            <v>8398</v>
          </cell>
          <cell r="B16550">
            <v>45142</v>
          </cell>
          <cell r="F16550">
            <v>1007</v>
          </cell>
        </row>
        <row r="16551">
          <cell r="A16551">
            <v>8399</v>
          </cell>
          <cell r="B16551">
            <v>45142</v>
          </cell>
          <cell r="F16551">
            <v>1007</v>
          </cell>
        </row>
        <row r="16552">
          <cell r="A16552">
            <v>8400</v>
          </cell>
          <cell r="B16552">
            <v>45142</v>
          </cell>
          <cell r="F16552">
            <v>1007</v>
          </cell>
        </row>
        <row r="16553">
          <cell r="A16553">
            <v>8401</v>
          </cell>
          <cell r="B16553">
            <v>45142</v>
          </cell>
          <cell r="F16553">
            <v>1007</v>
          </cell>
        </row>
        <row r="16554">
          <cell r="A16554">
            <v>8402</v>
          </cell>
          <cell r="B16554">
            <v>45142</v>
          </cell>
          <cell r="F16554">
            <v>1007</v>
          </cell>
        </row>
        <row r="16555">
          <cell r="A16555">
            <v>8403</v>
          </cell>
          <cell r="B16555">
            <v>45142</v>
          </cell>
          <cell r="F16555">
            <v>1007</v>
          </cell>
        </row>
        <row r="16556">
          <cell r="A16556">
            <v>8404</v>
          </cell>
          <cell r="B16556">
            <v>45142</v>
          </cell>
          <cell r="F16556">
            <v>1007</v>
          </cell>
        </row>
        <row r="16557">
          <cell r="A16557">
            <v>8405</v>
          </cell>
          <cell r="B16557">
            <v>45142</v>
          </cell>
          <cell r="F16557">
            <v>1007</v>
          </cell>
        </row>
        <row r="16558">
          <cell r="A16558">
            <v>8406</v>
          </cell>
          <cell r="B16558">
            <v>45142</v>
          </cell>
          <cell r="F16558">
            <v>1007</v>
          </cell>
        </row>
        <row r="16559">
          <cell r="A16559">
            <v>8407</v>
          </cell>
          <cell r="B16559">
            <v>45142</v>
          </cell>
          <cell r="F16559">
            <v>1007</v>
          </cell>
        </row>
        <row r="16560">
          <cell r="A16560">
            <v>8408</v>
          </cell>
          <cell r="B16560">
            <v>45142</v>
          </cell>
          <cell r="F16560">
            <v>1007</v>
          </cell>
        </row>
        <row r="16561">
          <cell r="A16561">
            <v>8409</v>
          </cell>
          <cell r="B16561">
            <v>45142</v>
          </cell>
          <cell r="F16561">
            <v>1007</v>
          </cell>
        </row>
        <row r="16562">
          <cell r="A16562">
            <v>8410</v>
          </cell>
          <cell r="B16562">
            <v>45142</v>
          </cell>
          <cell r="F16562">
            <v>1007</v>
          </cell>
        </row>
        <row r="16563">
          <cell r="A16563">
            <v>8411</v>
          </cell>
          <cell r="B16563">
            <v>45142</v>
          </cell>
          <cell r="F16563">
            <v>1007</v>
          </cell>
        </row>
        <row r="16564">
          <cell r="A16564">
            <v>8412</v>
          </cell>
          <cell r="B16564">
            <v>45142</v>
          </cell>
          <cell r="F16564">
            <v>1007</v>
          </cell>
        </row>
        <row r="16565">
          <cell r="A16565">
            <v>8413</v>
          </cell>
          <cell r="B16565">
            <v>45142</v>
          </cell>
          <cell r="F16565">
            <v>1007</v>
          </cell>
        </row>
        <row r="16566">
          <cell r="A16566">
            <v>8414</v>
          </cell>
          <cell r="B16566">
            <v>45142</v>
          </cell>
          <cell r="F16566">
            <v>1007</v>
          </cell>
        </row>
        <row r="16567">
          <cell r="A16567">
            <v>8415</v>
          </cell>
          <cell r="B16567">
            <v>45142</v>
          </cell>
          <cell r="F16567">
            <v>1007</v>
          </cell>
        </row>
        <row r="16568">
          <cell r="A16568">
            <v>8416</v>
          </cell>
          <cell r="B16568">
            <v>45142</v>
          </cell>
          <cell r="F16568">
            <v>1007</v>
          </cell>
        </row>
        <row r="16569">
          <cell r="A16569">
            <v>8417</v>
          </cell>
          <cell r="B16569">
            <v>45142</v>
          </cell>
          <cell r="F16569">
            <v>1007</v>
          </cell>
        </row>
        <row r="16570">
          <cell r="A16570">
            <v>8418</v>
          </cell>
          <cell r="B16570">
            <v>45142</v>
          </cell>
          <cell r="F16570">
            <v>1007</v>
          </cell>
        </row>
        <row r="16571">
          <cell r="A16571">
            <v>8419</v>
          </cell>
          <cell r="B16571">
            <v>45142</v>
          </cell>
          <cell r="F16571">
            <v>1007</v>
          </cell>
        </row>
        <row r="16572">
          <cell r="A16572">
            <v>8420</v>
          </cell>
          <cell r="B16572">
            <v>45142</v>
          </cell>
          <cell r="F16572">
            <v>1007</v>
          </cell>
        </row>
        <row r="16573">
          <cell r="A16573">
            <v>8421</v>
          </cell>
          <cell r="B16573">
            <v>45142</v>
          </cell>
          <cell r="F16573">
            <v>1007</v>
          </cell>
        </row>
        <row r="16574">
          <cell r="A16574">
            <v>8422</v>
          </cell>
          <cell r="B16574">
            <v>45142</v>
          </cell>
          <cell r="F16574">
            <v>1007</v>
          </cell>
        </row>
        <row r="16575">
          <cell r="A16575">
            <v>8423</v>
          </cell>
          <cell r="B16575">
            <v>45142</v>
          </cell>
          <cell r="F16575">
            <v>1007</v>
          </cell>
        </row>
        <row r="16576">
          <cell r="A16576">
            <v>8424</v>
          </cell>
          <cell r="B16576">
            <v>45142</v>
          </cell>
          <cell r="F16576">
            <v>1007</v>
          </cell>
        </row>
        <row r="16577">
          <cell r="A16577">
            <v>8425</v>
          </cell>
          <cell r="B16577">
            <v>45142</v>
          </cell>
          <cell r="F16577">
            <v>1007</v>
          </cell>
        </row>
        <row r="16578">
          <cell r="A16578">
            <v>8426</v>
          </cell>
          <cell r="B16578">
            <v>45142</v>
          </cell>
          <cell r="F16578">
            <v>1007</v>
          </cell>
        </row>
        <row r="16579">
          <cell r="A16579">
            <v>8427</v>
          </cell>
          <cell r="B16579">
            <v>45142</v>
          </cell>
          <cell r="F16579">
            <v>1007</v>
          </cell>
        </row>
        <row r="16580">
          <cell r="A16580">
            <v>8428</v>
          </cell>
          <cell r="B16580">
            <v>45142</v>
          </cell>
          <cell r="F16580">
            <v>1007</v>
          </cell>
        </row>
        <row r="16581">
          <cell r="A16581">
            <v>8429</v>
          </cell>
          <cell r="B16581">
            <v>45142</v>
          </cell>
          <cell r="F16581">
            <v>1007</v>
          </cell>
        </row>
        <row r="16582">
          <cell r="A16582">
            <v>8430</v>
          </cell>
          <cell r="B16582">
            <v>45142</v>
          </cell>
          <cell r="F16582">
            <v>1007</v>
          </cell>
        </row>
        <row r="16583">
          <cell r="A16583">
            <v>8431</v>
          </cell>
          <cell r="B16583">
            <v>45142</v>
          </cell>
          <cell r="F16583">
            <v>1007</v>
          </cell>
        </row>
        <row r="16584">
          <cell r="A16584">
            <v>8432</v>
          </cell>
          <cell r="B16584">
            <v>45142</v>
          </cell>
          <cell r="F16584">
            <v>1007</v>
          </cell>
        </row>
        <row r="16585">
          <cell r="A16585">
            <v>8433</v>
          </cell>
          <cell r="B16585">
            <v>45142</v>
          </cell>
          <cell r="F16585">
            <v>1007</v>
          </cell>
        </row>
        <row r="16586">
          <cell r="A16586">
            <v>9096</v>
          </cell>
          <cell r="B16586">
            <v>45163</v>
          </cell>
          <cell r="F16586">
            <v>1007</v>
          </cell>
        </row>
        <row r="16587">
          <cell r="A16587">
            <v>9097</v>
          </cell>
          <cell r="B16587">
            <v>45163</v>
          </cell>
          <cell r="F16587">
            <v>726</v>
          </cell>
        </row>
        <row r="16588">
          <cell r="A16588">
            <v>9286</v>
          </cell>
          <cell r="B16588">
            <v>45167</v>
          </cell>
          <cell r="F16588">
            <v>726</v>
          </cell>
        </row>
        <row r="16589">
          <cell r="A16589">
            <v>13297</v>
          </cell>
          <cell r="B16589">
            <v>45237</v>
          </cell>
          <cell r="F16589">
            <v>1173</v>
          </cell>
        </row>
        <row r="16590">
          <cell r="A16590">
            <v>13298</v>
          </cell>
          <cell r="B16590">
            <v>45237</v>
          </cell>
          <cell r="F16590">
            <v>1173</v>
          </cell>
        </row>
        <row r="16591">
          <cell r="A16591">
            <v>13299</v>
          </cell>
          <cell r="B16591">
            <v>45237</v>
          </cell>
          <cell r="F16591">
            <v>1173</v>
          </cell>
        </row>
        <row r="16592">
          <cell r="A16592">
            <v>13300</v>
          </cell>
          <cell r="B16592">
            <v>45237</v>
          </cell>
          <cell r="F16592">
            <v>1173</v>
          </cell>
        </row>
        <row r="16593">
          <cell r="A16593">
            <v>13301</v>
          </cell>
          <cell r="B16593">
            <v>45237</v>
          </cell>
          <cell r="F16593">
            <v>1173</v>
          </cell>
        </row>
        <row r="16594">
          <cell r="A16594">
            <v>13302</v>
          </cell>
          <cell r="B16594">
            <v>45237</v>
          </cell>
          <cell r="F16594">
            <v>1173</v>
          </cell>
        </row>
        <row r="16595">
          <cell r="A16595">
            <v>13303</v>
          </cell>
          <cell r="B16595">
            <v>45237</v>
          </cell>
          <cell r="F16595">
            <v>1173</v>
          </cell>
        </row>
        <row r="16596">
          <cell r="A16596">
            <v>13304</v>
          </cell>
          <cell r="B16596">
            <v>45237</v>
          </cell>
          <cell r="F16596">
            <v>1173</v>
          </cell>
        </row>
        <row r="16597">
          <cell r="A16597">
            <v>13305</v>
          </cell>
          <cell r="B16597">
            <v>45237</v>
          </cell>
          <cell r="F16597">
            <v>1173</v>
          </cell>
        </row>
        <row r="16598">
          <cell r="A16598">
            <v>13306</v>
          </cell>
          <cell r="B16598">
            <v>45237</v>
          </cell>
          <cell r="F16598">
            <v>1173</v>
          </cell>
        </row>
        <row r="16599">
          <cell r="A16599">
            <v>13307</v>
          </cell>
          <cell r="B16599">
            <v>45237</v>
          </cell>
          <cell r="F16599">
            <v>1173</v>
          </cell>
        </row>
        <row r="16600">
          <cell r="A16600">
            <v>13308</v>
          </cell>
          <cell r="B16600">
            <v>45237</v>
          </cell>
          <cell r="F16600">
            <v>1173</v>
          </cell>
        </row>
        <row r="16601">
          <cell r="A16601">
            <v>13309</v>
          </cell>
          <cell r="B16601">
            <v>45237</v>
          </cell>
          <cell r="F16601">
            <v>1173</v>
          </cell>
        </row>
        <row r="16602">
          <cell r="A16602">
            <v>13310</v>
          </cell>
          <cell r="B16602">
            <v>45237</v>
          </cell>
          <cell r="F16602">
            <v>1173</v>
          </cell>
        </row>
        <row r="16603">
          <cell r="A16603">
            <v>13311</v>
          </cell>
          <cell r="B16603">
            <v>45237</v>
          </cell>
          <cell r="F16603">
            <v>1173</v>
          </cell>
        </row>
        <row r="16604">
          <cell r="A16604">
            <v>13312</v>
          </cell>
          <cell r="B16604">
            <v>45237</v>
          </cell>
          <cell r="F16604">
            <v>1173</v>
          </cell>
        </row>
        <row r="16605">
          <cell r="A16605">
            <v>13313</v>
          </cell>
          <cell r="B16605">
            <v>45237</v>
          </cell>
          <cell r="F16605">
            <v>1173</v>
          </cell>
        </row>
        <row r="16606">
          <cell r="A16606">
            <v>13314</v>
          </cell>
          <cell r="B16606">
            <v>45237</v>
          </cell>
          <cell r="F16606">
            <v>1173</v>
          </cell>
        </row>
        <row r="16607">
          <cell r="A16607">
            <v>13315</v>
          </cell>
          <cell r="B16607">
            <v>45237</v>
          </cell>
          <cell r="F16607">
            <v>1173</v>
          </cell>
        </row>
        <row r="16608">
          <cell r="A16608">
            <v>13316</v>
          </cell>
          <cell r="B16608">
            <v>45237</v>
          </cell>
          <cell r="F16608">
            <v>1173</v>
          </cell>
        </row>
        <row r="16609">
          <cell r="A16609">
            <v>13317</v>
          </cell>
          <cell r="B16609">
            <v>45237</v>
          </cell>
          <cell r="F16609">
            <v>1173</v>
          </cell>
        </row>
        <row r="16610">
          <cell r="A16610">
            <v>13318</v>
          </cell>
          <cell r="B16610">
            <v>45237</v>
          </cell>
          <cell r="F16610">
            <v>1173</v>
          </cell>
        </row>
        <row r="16611">
          <cell r="A16611">
            <v>13319</v>
          </cell>
          <cell r="B16611">
            <v>45237</v>
          </cell>
          <cell r="F16611">
            <v>1173</v>
          </cell>
        </row>
        <row r="16612">
          <cell r="A16612">
            <v>13320</v>
          </cell>
          <cell r="B16612">
            <v>45237</v>
          </cell>
          <cell r="F16612">
            <v>1173</v>
          </cell>
        </row>
        <row r="16613">
          <cell r="A16613">
            <v>13321</v>
          </cell>
          <cell r="B16613">
            <v>45237</v>
          </cell>
          <cell r="F16613">
            <v>1173</v>
          </cell>
        </row>
        <row r="16614">
          <cell r="A16614">
            <v>13322</v>
          </cell>
          <cell r="B16614">
            <v>45237</v>
          </cell>
          <cell r="F16614">
            <v>1173</v>
          </cell>
        </row>
        <row r="16615">
          <cell r="A16615">
            <v>13323</v>
          </cell>
          <cell r="B16615">
            <v>45237</v>
          </cell>
          <cell r="F16615">
            <v>1173</v>
          </cell>
        </row>
        <row r="16616">
          <cell r="A16616">
            <v>13324</v>
          </cell>
          <cell r="B16616">
            <v>45237</v>
          </cell>
          <cell r="F16616">
            <v>1173</v>
          </cell>
        </row>
        <row r="16617">
          <cell r="A16617">
            <v>13325</v>
          </cell>
          <cell r="B16617">
            <v>45237</v>
          </cell>
          <cell r="F16617">
            <v>1173</v>
          </cell>
        </row>
        <row r="16618">
          <cell r="A16618">
            <v>13326</v>
          </cell>
          <cell r="B16618">
            <v>45237</v>
          </cell>
          <cell r="F16618">
            <v>1173</v>
          </cell>
        </row>
        <row r="16619">
          <cell r="A16619">
            <v>13327</v>
          </cell>
          <cell r="B16619">
            <v>45237</v>
          </cell>
          <cell r="F16619">
            <v>1173</v>
          </cell>
        </row>
        <row r="16620">
          <cell r="A16620">
            <v>13328</v>
          </cell>
          <cell r="B16620">
            <v>45237</v>
          </cell>
          <cell r="F16620">
            <v>1173</v>
          </cell>
        </row>
        <row r="16621">
          <cell r="A16621">
            <v>13329</v>
          </cell>
          <cell r="B16621">
            <v>45237</v>
          </cell>
          <cell r="F16621">
            <v>1173</v>
          </cell>
        </row>
        <row r="16622">
          <cell r="A16622">
            <v>13330</v>
          </cell>
          <cell r="B16622">
            <v>45237</v>
          </cell>
          <cell r="F16622">
            <v>1173</v>
          </cell>
        </row>
        <row r="16623">
          <cell r="A16623">
            <v>13331</v>
          </cell>
          <cell r="B16623">
            <v>45237</v>
          </cell>
          <cell r="F16623">
            <v>1173</v>
          </cell>
        </row>
        <row r="16624">
          <cell r="A16624">
            <v>13332</v>
          </cell>
          <cell r="B16624">
            <v>45237</v>
          </cell>
          <cell r="F16624">
            <v>1173</v>
          </cell>
        </row>
        <row r="16625">
          <cell r="A16625">
            <v>13333</v>
          </cell>
          <cell r="B16625">
            <v>45237</v>
          </cell>
          <cell r="F16625">
            <v>1173</v>
          </cell>
        </row>
        <row r="16626">
          <cell r="A16626">
            <v>13334</v>
          </cell>
          <cell r="B16626">
            <v>45237</v>
          </cell>
          <cell r="F16626">
            <v>1173</v>
          </cell>
        </row>
        <row r="16627">
          <cell r="A16627">
            <v>13335</v>
          </cell>
          <cell r="B16627">
            <v>45237</v>
          </cell>
          <cell r="F16627">
            <v>1173</v>
          </cell>
        </row>
        <row r="16628">
          <cell r="A16628">
            <v>13336</v>
          </cell>
          <cell r="B16628">
            <v>45237</v>
          </cell>
          <cell r="F16628">
            <v>1173</v>
          </cell>
        </row>
        <row r="16629">
          <cell r="A16629">
            <v>13337</v>
          </cell>
          <cell r="B16629">
            <v>45237</v>
          </cell>
          <cell r="F16629">
            <v>1173</v>
          </cell>
        </row>
        <row r="16630">
          <cell r="A16630">
            <v>13338</v>
          </cell>
          <cell r="B16630">
            <v>45237</v>
          </cell>
          <cell r="F16630">
            <v>1173</v>
          </cell>
        </row>
        <row r="16631">
          <cell r="A16631">
            <v>13339</v>
          </cell>
          <cell r="B16631">
            <v>45237</v>
          </cell>
          <cell r="F16631">
            <v>1173</v>
          </cell>
        </row>
        <row r="16632">
          <cell r="A16632">
            <v>13340</v>
          </cell>
          <cell r="B16632">
            <v>45237</v>
          </cell>
          <cell r="F16632">
            <v>1173</v>
          </cell>
        </row>
        <row r="16633">
          <cell r="A16633">
            <v>13341</v>
          </cell>
          <cell r="B16633">
            <v>45237</v>
          </cell>
          <cell r="F16633">
            <v>1173</v>
          </cell>
        </row>
        <row r="16634">
          <cell r="A16634">
            <v>13342</v>
          </cell>
          <cell r="B16634">
            <v>45237</v>
          </cell>
          <cell r="F16634">
            <v>1173</v>
          </cell>
        </row>
        <row r="16635">
          <cell r="A16635">
            <v>13343</v>
          </cell>
          <cell r="B16635">
            <v>45237</v>
          </cell>
          <cell r="F16635">
            <v>1173</v>
          </cell>
        </row>
        <row r="16636">
          <cell r="A16636">
            <v>13344</v>
          </cell>
          <cell r="B16636">
            <v>45237</v>
          </cell>
          <cell r="F16636">
            <v>1173</v>
          </cell>
        </row>
        <row r="16637">
          <cell r="A16637">
            <v>13345</v>
          </cell>
          <cell r="B16637">
            <v>45237</v>
          </cell>
          <cell r="F16637">
            <v>1173</v>
          </cell>
        </row>
        <row r="16638">
          <cell r="A16638">
            <v>13346</v>
          </cell>
          <cell r="B16638">
            <v>45237</v>
          </cell>
          <cell r="F16638">
            <v>1173</v>
          </cell>
        </row>
        <row r="16639">
          <cell r="A16639">
            <v>13347</v>
          </cell>
          <cell r="B16639">
            <v>45237</v>
          </cell>
          <cell r="F16639">
            <v>1173</v>
          </cell>
        </row>
        <row r="16640">
          <cell r="A16640">
            <v>13348</v>
          </cell>
          <cell r="B16640">
            <v>45237</v>
          </cell>
          <cell r="F16640">
            <v>1173</v>
          </cell>
        </row>
        <row r="16641">
          <cell r="A16641">
            <v>13349</v>
          </cell>
          <cell r="B16641">
            <v>45237</v>
          </cell>
          <cell r="F16641">
            <v>1173</v>
          </cell>
        </row>
        <row r="16642">
          <cell r="A16642">
            <v>13350</v>
          </cell>
          <cell r="B16642">
            <v>45237</v>
          </cell>
          <cell r="F16642">
            <v>1173</v>
          </cell>
        </row>
        <row r="16643">
          <cell r="A16643">
            <v>13351</v>
          </cell>
          <cell r="B16643">
            <v>45237</v>
          </cell>
          <cell r="F16643">
            <v>1173</v>
          </cell>
        </row>
        <row r="16644">
          <cell r="A16644">
            <v>13352</v>
          </cell>
          <cell r="B16644">
            <v>45237</v>
          </cell>
          <cell r="F16644">
            <v>1173</v>
          </cell>
        </row>
        <row r="16645">
          <cell r="A16645">
            <v>13353</v>
          </cell>
          <cell r="B16645">
            <v>45237</v>
          </cell>
          <cell r="F16645">
            <v>1173</v>
          </cell>
        </row>
        <row r="16646">
          <cell r="A16646">
            <v>13354</v>
          </cell>
          <cell r="B16646">
            <v>45237</v>
          </cell>
          <cell r="F16646">
            <v>1173</v>
          </cell>
        </row>
        <row r="16647">
          <cell r="A16647">
            <v>13355</v>
          </cell>
          <cell r="B16647">
            <v>45237</v>
          </cell>
          <cell r="F16647">
            <v>1173</v>
          </cell>
        </row>
        <row r="16648">
          <cell r="A16648">
            <v>13356</v>
          </cell>
          <cell r="B16648">
            <v>45237</v>
          </cell>
          <cell r="F16648">
            <v>1173</v>
          </cell>
        </row>
        <row r="16649">
          <cell r="A16649">
            <v>13357</v>
          </cell>
          <cell r="B16649">
            <v>45237</v>
          </cell>
          <cell r="F16649">
            <v>1173</v>
          </cell>
        </row>
        <row r="16650">
          <cell r="A16650">
            <v>13358</v>
          </cell>
          <cell r="B16650">
            <v>45237</v>
          </cell>
          <cell r="F16650">
            <v>1173</v>
          </cell>
        </row>
        <row r="16651">
          <cell r="A16651">
            <v>13359</v>
          </cell>
          <cell r="B16651">
            <v>45237</v>
          </cell>
          <cell r="F16651">
            <v>1173</v>
          </cell>
        </row>
        <row r="16652">
          <cell r="A16652">
            <v>13360</v>
          </cell>
          <cell r="B16652">
            <v>45237</v>
          </cell>
          <cell r="F16652">
            <v>1173</v>
          </cell>
        </row>
        <row r="16653">
          <cell r="A16653">
            <v>13361</v>
          </cell>
          <cell r="B16653">
            <v>45237</v>
          </cell>
          <cell r="F16653">
            <v>1173</v>
          </cell>
        </row>
        <row r="16654">
          <cell r="A16654">
            <v>13362</v>
          </cell>
          <cell r="B16654">
            <v>45237</v>
          </cell>
          <cell r="F16654">
            <v>1173</v>
          </cell>
        </row>
        <row r="16655">
          <cell r="A16655">
            <v>13363</v>
          </cell>
          <cell r="B16655">
            <v>45237</v>
          </cell>
          <cell r="F16655">
            <v>1173</v>
          </cell>
        </row>
        <row r="16656">
          <cell r="A16656">
            <v>13364</v>
          </cell>
          <cell r="B16656">
            <v>45237</v>
          </cell>
          <cell r="F16656">
            <v>1173</v>
          </cell>
        </row>
        <row r="16657">
          <cell r="A16657">
            <v>13365</v>
          </cell>
          <cell r="B16657">
            <v>45237</v>
          </cell>
          <cell r="F16657">
            <v>1173</v>
          </cell>
        </row>
        <row r="16658">
          <cell r="A16658">
            <v>13366</v>
          </cell>
          <cell r="B16658">
            <v>45237</v>
          </cell>
          <cell r="F16658">
            <v>1173</v>
          </cell>
        </row>
        <row r="16659">
          <cell r="A16659">
            <v>13367</v>
          </cell>
          <cell r="B16659">
            <v>45237</v>
          </cell>
          <cell r="F16659">
            <v>1173</v>
          </cell>
        </row>
        <row r="16660">
          <cell r="A16660">
            <v>13368</v>
          </cell>
          <cell r="B16660">
            <v>45237</v>
          </cell>
          <cell r="F16660">
            <v>1173</v>
          </cell>
        </row>
        <row r="16661">
          <cell r="A16661">
            <v>13369</v>
          </cell>
          <cell r="B16661">
            <v>45237</v>
          </cell>
          <cell r="F16661">
            <v>1173</v>
          </cell>
        </row>
        <row r="16662">
          <cell r="A16662">
            <v>13370</v>
          </cell>
          <cell r="B16662">
            <v>45237</v>
          </cell>
          <cell r="F16662">
            <v>1173</v>
          </cell>
        </row>
        <row r="16663">
          <cell r="A16663">
            <v>13371</v>
          </cell>
          <cell r="B16663">
            <v>45237</v>
          </cell>
          <cell r="F16663">
            <v>1173</v>
          </cell>
        </row>
        <row r="16664">
          <cell r="A16664">
            <v>13372</v>
          </cell>
          <cell r="B16664">
            <v>45237</v>
          </cell>
          <cell r="F16664">
            <v>1173</v>
          </cell>
        </row>
        <row r="16665">
          <cell r="A16665">
            <v>13373</v>
          </cell>
          <cell r="B16665">
            <v>45237</v>
          </cell>
          <cell r="F16665">
            <v>1173</v>
          </cell>
        </row>
        <row r="16666">
          <cell r="A16666">
            <v>13374</v>
          </cell>
          <cell r="B16666">
            <v>45237</v>
          </cell>
          <cell r="F16666">
            <v>1173</v>
          </cell>
        </row>
        <row r="16667">
          <cell r="A16667">
            <v>13375</v>
          </cell>
          <cell r="B16667">
            <v>45237</v>
          </cell>
          <cell r="F16667">
            <v>1173</v>
          </cell>
        </row>
        <row r="16668">
          <cell r="A16668">
            <v>13376</v>
          </cell>
          <cell r="B16668">
            <v>45237</v>
          </cell>
          <cell r="F16668">
            <v>1173</v>
          </cell>
        </row>
        <row r="16669">
          <cell r="A16669">
            <v>13377</v>
          </cell>
          <cell r="B16669">
            <v>45237</v>
          </cell>
          <cell r="F16669">
            <v>1173</v>
          </cell>
        </row>
        <row r="16670">
          <cell r="A16670">
            <v>13378</v>
          </cell>
          <cell r="B16670">
            <v>45237</v>
          </cell>
          <cell r="F16670">
            <v>1173</v>
          </cell>
        </row>
        <row r="16671">
          <cell r="A16671">
            <v>13379</v>
          </cell>
          <cell r="B16671">
            <v>45237</v>
          </cell>
          <cell r="F16671">
            <v>1173</v>
          </cell>
        </row>
        <row r="16672">
          <cell r="A16672">
            <v>13380</v>
          </cell>
          <cell r="B16672">
            <v>45237</v>
          </cell>
          <cell r="F16672">
            <v>1173</v>
          </cell>
        </row>
        <row r="16673">
          <cell r="A16673">
            <v>13381</v>
          </cell>
          <cell r="B16673">
            <v>45237</v>
          </cell>
          <cell r="F16673">
            <v>1173</v>
          </cell>
        </row>
        <row r="16674">
          <cell r="A16674">
            <v>13382</v>
          </cell>
          <cell r="B16674">
            <v>45237</v>
          </cell>
          <cell r="F16674">
            <v>1173</v>
          </cell>
        </row>
        <row r="16675">
          <cell r="A16675">
            <v>13383</v>
          </cell>
          <cell r="B16675">
            <v>45237</v>
          </cell>
          <cell r="F16675">
            <v>1173</v>
          </cell>
        </row>
        <row r="16676">
          <cell r="A16676">
            <v>13384</v>
          </cell>
          <cell r="B16676">
            <v>45237</v>
          </cell>
          <cell r="F16676">
            <v>1173</v>
          </cell>
        </row>
        <row r="16677">
          <cell r="A16677">
            <v>13385</v>
          </cell>
          <cell r="B16677">
            <v>45237</v>
          </cell>
          <cell r="F16677">
            <v>1173</v>
          </cell>
        </row>
        <row r="16678">
          <cell r="A16678">
            <v>13386</v>
          </cell>
          <cell r="B16678">
            <v>45237</v>
          </cell>
          <cell r="F16678">
            <v>1173</v>
          </cell>
        </row>
        <row r="16679">
          <cell r="A16679">
            <v>13387</v>
          </cell>
          <cell r="B16679">
            <v>45237</v>
          </cell>
          <cell r="F16679">
            <v>1173</v>
          </cell>
        </row>
        <row r="16680">
          <cell r="A16680">
            <v>13388</v>
          </cell>
          <cell r="B16680">
            <v>45237</v>
          </cell>
          <cell r="F16680">
            <v>1173</v>
          </cell>
        </row>
        <row r="16681">
          <cell r="A16681">
            <v>13389</v>
          </cell>
          <cell r="B16681">
            <v>45237</v>
          </cell>
          <cell r="F16681">
            <v>1173</v>
          </cell>
        </row>
        <row r="16682">
          <cell r="A16682">
            <v>13390</v>
          </cell>
          <cell r="B16682">
            <v>45237</v>
          </cell>
          <cell r="F16682">
            <v>1173</v>
          </cell>
        </row>
        <row r="16683">
          <cell r="A16683">
            <v>13391</v>
          </cell>
          <cell r="B16683">
            <v>45237</v>
          </cell>
          <cell r="F16683">
            <v>1173</v>
          </cell>
        </row>
        <row r="16684">
          <cell r="A16684">
            <v>13392</v>
          </cell>
          <cell r="B16684">
            <v>45237</v>
          </cell>
          <cell r="F16684">
            <v>1173</v>
          </cell>
        </row>
        <row r="16685">
          <cell r="A16685">
            <v>13393</v>
          </cell>
          <cell r="B16685">
            <v>45237</v>
          </cell>
          <cell r="F16685">
            <v>1173</v>
          </cell>
        </row>
        <row r="16686">
          <cell r="A16686">
            <v>13394</v>
          </cell>
          <cell r="B16686">
            <v>45237</v>
          </cell>
          <cell r="F16686">
            <v>1173</v>
          </cell>
        </row>
        <row r="16687">
          <cell r="A16687">
            <v>13395</v>
          </cell>
          <cell r="B16687">
            <v>45237</v>
          </cell>
          <cell r="F16687">
            <v>1173</v>
          </cell>
        </row>
        <row r="16688">
          <cell r="A16688">
            <v>13396</v>
          </cell>
          <cell r="B16688">
            <v>45237</v>
          </cell>
          <cell r="F16688">
            <v>1173</v>
          </cell>
        </row>
        <row r="16689">
          <cell r="A16689">
            <v>13397</v>
          </cell>
          <cell r="B16689">
            <v>45237</v>
          </cell>
          <cell r="F16689">
            <v>1173</v>
          </cell>
        </row>
        <row r="16690">
          <cell r="A16690">
            <v>13398</v>
          </cell>
          <cell r="B16690">
            <v>45237</v>
          </cell>
          <cell r="F16690">
            <v>1173</v>
          </cell>
        </row>
        <row r="16691">
          <cell r="A16691">
            <v>13399</v>
          </cell>
          <cell r="B16691">
            <v>45237</v>
          </cell>
          <cell r="F16691">
            <v>1173</v>
          </cell>
        </row>
        <row r="16692">
          <cell r="A16692">
            <v>13400</v>
          </cell>
          <cell r="B16692">
            <v>45237</v>
          </cell>
          <cell r="F16692">
            <v>1173</v>
          </cell>
        </row>
        <row r="16693">
          <cell r="A16693">
            <v>13401</v>
          </cell>
          <cell r="B16693">
            <v>45237</v>
          </cell>
          <cell r="F16693">
            <v>1173</v>
          </cell>
        </row>
        <row r="16694">
          <cell r="A16694">
            <v>13402</v>
          </cell>
          <cell r="B16694">
            <v>45237</v>
          </cell>
          <cell r="F16694">
            <v>1173</v>
          </cell>
        </row>
        <row r="16695">
          <cell r="A16695">
            <v>13403</v>
          </cell>
          <cell r="B16695">
            <v>45237</v>
          </cell>
          <cell r="F16695">
            <v>1173</v>
          </cell>
        </row>
        <row r="16696">
          <cell r="A16696">
            <v>13404</v>
          </cell>
          <cell r="B16696">
            <v>45237</v>
          </cell>
          <cell r="F16696">
            <v>1173</v>
          </cell>
        </row>
        <row r="16697">
          <cell r="A16697">
            <v>13405</v>
          </cell>
          <cell r="B16697">
            <v>45237</v>
          </cell>
          <cell r="F16697">
            <v>1173</v>
          </cell>
        </row>
        <row r="16698">
          <cell r="A16698">
            <v>13406</v>
          </cell>
          <cell r="B16698">
            <v>45237</v>
          </cell>
          <cell r="F16698">
            <v>1173</v>
          </cell>
        </row>
        <row r="16699">
          <cell r="A16699">
            <v>13407</v>
          </cell>
          <cell r="B16699">
            <v>45237</v>
          </cell>
          <cell r="F16699">
            <v>1173</v>
          </cell>
        </row>
        <row r="16700">
          <cell r="A16700">
            <v>13408</v>
          </cell>
          <cell r="B16700">
            <v>45237</v>
          </cell>
          <cell r="F16700">
            <v>1173</v>
          </cell>
        </row>
        <row r="16701">
          <cell r="A16701">
            <v>13409</v>
          </cell>
          <cell r="B16701">
            <v>45237</v>
          </cell>
          <cell r="F16701">
            <v>1173</v>
          </cell>
        </row>
        <row r="16702">
          <cell r="A16702">
            <v>13410</v>
          </cell>
          <cell r="B16702">
            <v>45237</v>
          </cell>
          <cell r="F16702">
            <v>1173</v>
          </cell>
        </row>
        <row r="16703">
          <cell r="A16703">
            <v>13411</v>
          </cell>
          <cell r="B16703">
            <v>45237</v>
          </cell>
          <cell r="F16703">
            <v>1173</v>
          </cell>
        </row>
        <row r="16704">
          <cell r="A16704">
            <v>13412</v>
          </cell>
          <cell r="B16704">
            <v>45237</v>
          </cell>
          <cell r="F16704">
            <v>1173</v>
          </cell>
        </row>
        <row r="16705">
          <cell r="A16705">
            <v>13413</v>
          </cell>
          <cell r="B16705">
            <v>45237</v>
          </cell>
          <cell r="F16705">
            <v>1173</v>
          </cell>
        </row>
        <row r="16706">
          <cell r="A16706">
            <v>13414</v>
          </cell>
          <cell r="B16706">
            <v>45237</v>
          </cell>
          <cell r="F16706">
            <v>1173</v>
          </cell>
        </row>
        <row r="16707">
          <cell r="A16707">
            <v>13415</v>
          </cell>
          <cell r="B16707">
            <v>45237</v>
          </cell>
          <cell r="F16707">
            <v>1173</v>
          </cell>
        </row>
        <row r="16708">
          <cell r="A16708">
            <v>13416</v>
          </cell>
          <cell r="B16708">
            <v>45237</v>
          </cell>
          <cell r="F16708">
            <v>1173</v>
          </cell>
        </row>
        <row r="16709">
          <cell r="A16709">
            <v>13417</v>
          </cell>
          <cell r="B16709">
            <v>45237</v>
          </cell>
          <cell r="F16709">
            <v>1173</v>
          </cell>
        </row>
        <row r="16710">
          <cell r="A16710">
            <v>13418</v>
          </cell>
          <cell r="B16710">
            <v>45237</v>
          </cell>
          <cell r="F16710">
            <v>1173</v>
          </cell>
        </row>
        <row r="16711">
          <cell r="A16711">
            <v>13419</v>
          </cell>
          <cell r="B16711">
            <v>45237</v>
          </cell>
          <cell r="F16711">
            <v>1173</v>
          </cell>
        </row>
        <row r="16712">
          <cell r="A16712">
            <v>13420</v>
          </cell>
          <cell r="B16712">
            <v>45237</v>
          </cell>
          <cell r="F16712">
            <v>1173</v>
          </cell>
        </row>
        <row r="16713">
          <cell r="A16713">
            <v>13421</v>
          </cell>
          <cell r="B16713">
            <v>45237</v>
          </cell>
          <cell r="F16713">
            <v>1173</v>
          </cell>
        </row>
        <row r="16714">
          <cell r="A16714">
            <v>15843</v>
          </cell>
          <cell r="B16714">
            <v>45278</v>
          </cell>
          <cell r="F16714">
            <v>1315</v>
          </cell>
        </row>
        <row r="16715">
          <cell r="A16715">
            <v>15844</v>
          </cell>
          <cell r="B16715">
            <v>45278</v>
          </cell>
          <cell r="F16715">
            <v>1315</v>
          </cell>
        </row>
        <row r="16716">
          <cell r="A16716">
            <v>15845</v>
          </cell>
          <cell r="B16716">
            <v>45278</v>
          </cell>
          <cell r="F16716">
            <v>1315</v>
          </cell>
        </row>
        <row r="16717">
          <cell r="A16717">
            <v>15846</v>
          </cell>
          <cell r="B16717">
            <v>45278</v>
          </cell>
          <cell r="F16717">
            <v>1315</v>
          </cell>
        </row>
        <row r="16718">
          <cell r="A16718">
            <v>15847</v>
          </cell>
          <cell r="B16718">
            <v>45278</v>
          </cell>
          <cell r="F16718">
            <v>1315</v>
          </cell>
        </row>
        <row r="16719">
          <cell r="A16719">
            <v>15848</v>
          </cell>
          <cell r="B16719">
            <v>45278</v>
          </cell>
          <cell r="F16719">
            <v>1315</v>
          </cell>
        </row>
        <row r="16720">
          <cell r="A16720">
            <v>15849</v>
          </cell>
          <cell r="B16720">
            <v>45278</v>
          </cell>
          <cell r="F16720">
            <v>1315</v>
          </cell>
        </row>
        <row r="16721">
          <cell r="A16721">
            <v>15850</v>
          </cell>
          <cell r="B16721">
            <v>45278</v>
          </cell>
          <cell r="F16721">
            <v>1315</v>
          </cell>
        </row>
        <row r="16722">
          <cell r="A16722">
            <v>15851</v>
          </cell>
          <cell r="B16722">
            <v>45278</v>
          </cell>
          <cell r="F16722">
            <v>1315</v>
          </cell>
        </row>
        <row r="16723">
          <cell r="A16723">
            <v>15852</v>
          </cell>
          <cell r="B16723">
            <v>45278</v>
          </cell>
          <cell r="F16723">
            <v>1315</v>
          </cell>
        </row>
        <row r="16724">
          <cell r="A16724">
            <v>15853</v>
          </cell>
          <cell r="B16724">
            <v>45278</v>
          </cell>
          <cell r="F16724">
            <v>1315</v>
          </cell>
        </row>
        <row r="16725">
          <cell r="A16725">
            <v>15854</v>
          </cell>
          <cell r="B16725">
            <v>45278</v>
          </cell>
          <cell r="F16725">
            <v>1315</v>
          </cell>
        </row>
        <row r="16726">
          <cell r="A16726">
            <v>15855</v>
          </cell>
          <cell r="B16726">
            <v>45278</v>
          </cell>
          <cell r="F16726">
            <v>1315</v>
          </cell>
        </row>
        <row r="16727">
          <cell r="A16727">
            <v>15856</v>
          </cell>
          <cell r="B16727">
            <v>45278</v>
          </cell>
          <cell r="F16727">
            <v>1315</v>
          </cell>
        </row>
        <row r="16728">
          <cell r="A16728">
            <v>15857</v>
          </cell>
          <cell r="B16728">
            <v>45278</v>
          </cell>
          <cell r="F16728">
            <v>1315</v>
          </cell>
        </row>
        <row r="16729">
          <cell r="A16729">
            <v>15858</v>
          </cell>
          <cell r="B16729">
            <v>45278</v>
          </cell>
          <cell r="F16729">
            <v>1315</v>
          </cell>
        </row>
        <row r="16730">
          <cell r="A16730">
            <v>15859</v>
          </cell>
          <cell r="B16730">
            <v>45278</v>
          </cell>
          <cell r="F16730">
            <v>1315</v>
          </cell>
        </row>
        <row r="16731">
          <cell r="A16731">
            <v>15860</v>
          </cell>
          <cell r="B16731">
            <v>45278</v>
          </cell>
          <cell r="F16731">
            <v>1315</v>
          </cell>
        </row>
        <row r="16732">
          <cell r="A16732">
            <v>15861</v>
          </cell>
          <cell r="B16732">
            <v>45278</v>
          </cell>
          <cell r="F16732">
            <v>1315</v>
          </cell>
        </row>
        <row r="16733">
          <cell r="A16733">
            <v>15862</v>
          </cell>
          <cell r="B16733">
            <v>45278</v>
          </cell>
          <cell r="F16733">
            <v>1315</v>
          </cell>
        </row>
        <row r="16734">
          <cell r="A16734">
            <v>15863</v>
          </cell>
          <cell r="B16734">
            <v>45278</v>
          </cell>
          <cell r="F16734">
            <v>1315</v>
          </cell>
        </row>
        <row r="16735">
          <cell r="A16735">
            <v>15864</v>
          </cell>
          <cell r="B16735">
            <v>45278</v>
          </cell>
          <cell r="F16735">
            <v>1315</v>
          </cell>
        </row>
        <row r="16736">
          <cell r="A16736">
            <v>15865</v>
          </cell>
          <cell r="B16736">
            <v>45278</v>
          </cell>
          <cell r="F16736">
            <v>1315</v>
          </cell>
        </row>
        <row r="16737">
          <cell r="A16737">
            <v>15866</v>
          </cell>
          <cell r="B16737">
            <v>45278</v>
          </cell>
          <cell r="F16737">
            <v>1315</v>
          </cell>
        </row>
        <row r="16738">
          <cell r="A16738">
            <v>15867</v>
          </cell>
          <cell r="B16738">
            <v>45278</v>
          </cell>
          <cell r="F16738">
            <v>1315</v>
          </cell>
        </row>
        <row r="16739">
          <cell r="A16739">
            <v>15868</v>
          </cell>
          <cell r="B16739">
            <v>45278</v>
          </cell>
          <cell r="F16739">
            <v>1315</v>
          </cell>
        </row>
        <row r="16740">
          <cell r="A16740">
            <v>15869</v>
          </cell>
          <cell r="B16740">
            <v>45278</v>
          </cell>
          <cell r="F16740">
            <v>1315</v>
          </cell>
        </row>
        <row r="16741">
          <cell r="A16741">
            <v>15870</v>
          </cell>
          <cell r="B16741">
            <v>45278</v>
          </cell>
          <cell r="F16741">
            <v>1315</v>
          </cell>
        </row>
        <row r="16742">
          <cell r="A16742">
            <v>15871</v>
          </cell>
          <cell r="B16742">
            <v>45278</v>
          </cell>
          <cell r="F16742">
            <v>1315</v>
          </cell>
        </row>
        <row r="16743">
          <cell r="A16743">
            <v>15872</v>
          </cell>
          <cell r="B16743">
            <v>45278</v>
          </cell>
          <cell r="F16743">
            <v>1315</v>
          </cell>
        </row>
        <row r="16744">
          <cell r="A16744">
            <v>15873</v>
          </cell>
          <cell r="B16744">
            <v>45278</v>
          </cell>
          <cell r="F16744">
            <v>1315</v>
          </cell>
        </row>
        <row r="16745">
          <cell r="A16745">
            <v>15874</v>
          </cell>
          <cell r="B16745">
            <v>45278</v>
          </cell>
          <cell r="F16745">
            <v>1315</v>
          </cell>
        </row>
        <row r="16746">
          <cell r="A16746">
            <v>15875</v>
          </cell>
          <cell r="B16746">
            <v>45278</v>
          </cell>
          <cell r="F16746">
            <v>1315</v>
          </cell>
        </row>
        <row r="16747">
          <cell r="A16747">
            <v>15876</v>
          </cell>
          <cell r="B16747">
            <v>45278</v>
          </cell>
          <cell r="F16747">
            <v>1315</v>
          </cell>
        </row>
        <row r="16748">
          <cell r="A16748">
            <v>15877</v>
          </cell>
          <cell r="B16748">
            <v>45278</v>
          </cell>
          <cell r="F16748">
            <v>1315</v>
          </cell>
        </row>
        <row r="16749">
          <cell r="A16749">
            <v>15878</v>
          </cell>
          <cell r="B16749">
            <v>45278</v>
          </cell>
          <cell r="F16749">
            <v>1315</v>
          </cell>
        </row>
        <row r="16750">
          <cell r="A16750">
            <v>15879</v>
          </cell>
          <cell r="B16750">
            <v>45278</v>
          </cell>
          <cell r="F16750">
            <v>1315</v>
          </cell>
        </row>
        <row r="16751">
          <cell r="A16751">
            <v>15880</v>
          </cell>
          <cell r="B16751">
            <v>45278</v>
          </cell>
          <cell r="F16751">
            <v>1315</v>
          </cell>
        </row>
        <row r="16752">
          <cell r="A16752">
            <v>15881</v>
          </cell>
          <cell r="B16752">
            <v>45278</v>
          </cell>
          <cell r="F16752">
            <v>1315</v>
          </cell>
        </row>
        <row r="16753">
          <cell r="A16753">
            <v>15882</v>
          </cell>
          <cell r="B16753">
            <v>45278</v>
          </cell>
          <cell r="F16753">
            <v>1315</v>
          </cell>
        </row>
        <row r="16754">
          <cell r="A16754">
            <v>15883</v>
          </cell>
          <cell r="B16754">
            <v>45278</v>
          </cell>
          <cell r="F16754">
            <v>1315</v>
          </cell>
        </row>
        <row r="16755">
          <cell r="A16755">
            <v>15884</v>
          </cell>
          <cell r="B16755">
            <v>45278</v>
          </cell>
          <cell r="F16755">
            <v>1315</v>
          </cell>
        </row>
        <row r="16756">
          <cell r="A16756">
            <v>15885</v>
          </cell>
          <cell r="B16756">
            <v>45278</v>
          </cell>
          <cell r="F16756">
            <v>1315</v>
          </cell>
        </row>
        <row r="16757">
          <cell r="A16757">
            <v>15886</v>
          </cell>
          <cell r="B16757">
            <v>45278</v>
          </cell>
          <cell r="F16757">
            <v>1315</v>
          </cell>
        </row>
        <row r="16758">
          <cell r="A16758">
            <v>15887</v>
          </cell>
          <cell r="B16758">
            <v>45278</v>
          </cell>
          <cell r="F16758">
            <v>1315</v>
          </cell>
        </row>
        <row r="16759">
          <cell r="A16759">
            <v>15888</v>
          </cell>
          <cell r="B16759">
            <v>45278</v>
          </cell>
          <cell r="F16759">
            <v>1315</v>
          </cell>
        </row>
        <row r="16760">
          <cell r="A16760">
            <v>15889</v>
          </cell>
          <cell r="B16760">
            <v>45278</v>
          </cell>
          <cell r="F16760">
            <v>1315</v>
          </cell>
        </row>
        <row r="16761">
          <cell r="A16761">
            <v>15890</v>
          </cell>
          <cell r="B16761">
            <v>45278</v>
          </cell>
          <cell r="F16761">
            <v>1315</v>
          </cell>
        </row>
        <row r="16762">
          <cell r="A16762">
            <v>15891</v>
          </cell>
          <cell r="B16762">
            <v>45278</v>
          </cell>
          <cell r="F16762">
            <v>1315</v>
          </cell>
        </row>
        <row r="16763">
          <cell r="A16763">
            <v>15892</v>
          </cell>
          <cell r="B16763">
            <v>45278</v>
          </cell>
          <cell r="F16763">
            <v>1315</v>
          </cell>
        </row>
        <row r="16764">
          <cell r="A16764">
            <v>15893</v>
          </cell>
          <cell r="B16764">
            <v>45278</v>
          </cell>
          <cell r="F16764">
            <v>1315</v>
          </cell>
        </row>
        <row r="16765">
          <cell r="A16765">
            <v>15894</v>
          </cell>
          <cell r="B16765">
            <v>45278</v>
          </cell>
          <cell r="F16765">
            <v>1315</v>
          </cell>
        </row>
        <row r="16766">
          <cell r="A16766">
            <v>15895</v>
          </cell>
          <cell r="B16766">
            <v>45278</v>
          </cell>
          <cell r="F16766">
            <v>1315</v>
          </cell>
        </row>
        <row r="16767">
          <cell r="A16767">
            <v>15896</v>
          </cell>
          <cell r="B16767">
            <v>45278</v>
          </cell>
          <cell r="F16767">
            <v>1315</v>
          </cell>
        </row>
        <row r="16768">
          <cell r="A16768">
            <v>15897</v>
          </cell>
          <cell r="B16768">
            <v>45278</v>
          </cell>
          <cell r="F16768">
            <v>1315</v>
          </cell>
        </row>
        <row r="16769">
          <cell r="A16769">
            <v>15898</v>
          </cell>
          <cell r="B16769">
            <v>45278</v>
          </cell>
          <cell r="F16769">
            <v>1315</v>
          </cell>
        </row>
        <row r="16770">
          <cell r="A16770">
            <v>15899</v>
          </cell>
          <cell r="B16770">
            <v>45278</v>
          </cell>
          <cell r="F16770">
            <v>1315</v>
          </cell>
        </row>
        <row r="16771">
          <cell r="A16771">
            <v>15900</v>
          </cell>
          <cell r="B16771">
            <v>45278</v>
          </cell>
          <cell r="F16771">
            <v>1315</v>
          </cell>
        </row>
        <row r="16772">
          <cell r="A16772">
            <v>15901</v>
          </cell>
          <cell r="B16772">
            <v>45278</v>
          </cell>
          <cell r="F16772">
            <v>1315</v>
          </cell>
        </row>
        <row r="16773">
          <cell r="A16773">
            <v>15902</v>
          </cell>
          <cell r="B16773">
            <v>45278</v>
          </cell>
          <cell r="F16773">
            <v>1315</v>
          </cell>
        </row>
        <row r="16774">
          <cell r="A16774">
            <v>15903</v>
          </cell>
          <cell r="B16774">
            <v>45278</v>
          </cell>
          <cell r="F16774">
            <v>1315</v>
          </cell>
        </row>
        <row r="16775">
          <cell r="A16775">
            <v>4892</v>
          </cell>
          <cell r="B16775">
            <v>45064</v>
          </cell>
          <cell r="F16775">
            <v>726</v>
          </cell>
        </row>
        <row r="16776">
          <cell r="A16776">
            <v>4893</v>
          </cell>
          <cell r="B16776">
            <v>45064</v>
          </cell>
          <cell r="F16776">
            <v>726</v>
          </cell>
        </row>
        <row r="16777">
          <cell r="A16777">
            <v>4894</v>
          </cell>
          <cell r="B16777">
            <v>45064</v>
          </cell>
          <cell r="F16777">
            <v>726</v>
          </cell>
        </row>
        <row r="16778">
          <cell r="A16778">
            <v>4895</v>
          </cell>
          <cell r="B16778">
            <v>45064</v>
          </cell>
          <cell r="F16778">
            <v>726</v>
          </cell>
        </row>
        <row r="16779">
          <cell r="A16779">
            <v>4896</v>
          </cell>
          <cell r="B16779">
            <v>45064</v>
          </cell>
          <cell r="F16779">
            <v>726</v>
          </cell>
        </row>
        <row r="16780">
          <cell r="A16780">
            <v>4897</v>
          </cell>
          <cell r="B16780">
            <v>45064</v>
          </cell>
          <cell r="F16780">
            <v>726</v>
          </cell>
        </row>
        <row r="16781">
          <cell r="A16781">
            <v>4898</v>
          </cell>
          <cell r="B16781">
            <v>45064</v>
          </cell>
          <cell r="F16781">
            <v>726</v>
          </cell>
        </row>
        <row r="16782">
          <cell r="A16782">
            <v>4899</v>
          </cell>
          <cell r="B16782">
            <v>45064</v>
          </cell>
          <cell r="F16782">
            <v>726</v>
          </cell>
        </row>
        <row r="16783">
          <cell r="A16783">
            <v>4900</v>
          </cell>
          <cell r="B16783">
            <v>45064</v>
          </cell>
          <cell r="F16783">
            <v>726</v>
          </cell>
        </row>
        <row r="16784">
          <cell r="A16784">
            <v>4901</v>
          </cell>
          <cell r="B16784">
            <v>45064</v>
          </cell>
          <cell r="F16784">
            <v>726</v>
          </cell>
        </row>
        <row r="16785">
          <cell r="A16785">
            <v>4902</v>
          </cell>
          <cell r="B16785">
            <v>45064</v>
          </cell>
          <cell r="F16785">
            <v>726</v>
          </cell>
        </row>
        <row r="16786">
          <cell r="A16786">
            <v>4903</v>
          </cell>
          <cell r="B16786">
            <v>45064</v>
          </cell>
          <cell r="F16786">
            <v>726</v>
          </cell>
        </row>
        <row r="16787">
          <cell r="A16787">
            <v>4904</v>
          </cell>
          <cell r="B16787">
            <v>45064</v>
          </cell>
          <cell r="F16787">
            <v>726</v>
          </cell>
        </row>
        <row r="16788">
          <cell r="A16788">
            <v>4905</v>
          </cell>
          <cell r="B16788">
            <v>45064</v>
          </cell>
          <cell r="F16788">
            <v>726</v>
          </cell>
        </row>
        <row r="16789">
          <cell r="A16789">
            <v>4906</v>
          </cell>
          <cell r="B16789">
            <v>45064</v>
          </cell>
          <cell r="F16789">
            <v>726</v>
          </cell>
        </row>
        <row r="16790">
          <cell r="A16790">
            <v>4907</v>
          </cell>
          <cell r="B16790">
            <v>45064</v>
          </cell>
          <cell r="F16790">
            <v>726</v>
          </cell>
        </row>
        <row r="16791">
          <cell r="A16791">
            <v>4908</v>
          </cell>
          <cell r="B16791">
            <v>45064</v>
          </cell>
          <cell r="F16791">
            <v>726</v>
          </cell>
        </row>
        <row r="16792">
          <cell r="A16792">
            <v>4909</v>
          </cell>
          <cell r="B16792">
            <v>45064</v>
          </cell>
          <cell r="F16792">
            <v>726</v>
          </cell>
        </row>
        <row r="16793">
          <cell r="A16793">
            <v>4910</v>
          </cell>
          <cell r="B16793">
            <v>45064</v>
          </cell>
          <cell r="F16793">
            <v>726</v>
          </cell>
        </row>
        <row r="16794">
          <cell r="A16794">
            <v>4911</v>
          </cell>
          <cell r="B16794">
            <v>45064</v>
          </cell>
          <cell r="F16794">
            <v>726</v>
          </cell>
        </row>
        <row r="16795">
          <cell r="A16795">
            <v>4912</v>
          </cell>
          <cell r="B16795">
            <v>45064</v>
          </cell>
          <cell r="F16795">
            <v>726</v>
          </cell>
        </row>
        <row r="16796">
          <cell r="A16796">
            <v>4913</v>
          </cell>
          <cell r="B16796">
            <v>45064</v>
          </cell>
          <cell r="F16796">
            <v>726</v>
          </cell>
        </row>
        <row r="16797">
          <cell r="A16797">
            <v>4914</v>
          </cell>
          <cell r="B16797">
            <v>45064</v>
          </cell>
          <cell r="F16797">
            <v>726</v>
          </cell>
        </row>
        <row r="16798">
          <cell r="A16798">
            <v>4915</v>
          </cell>
          <cell r="B16798">
            <v>45064</v>
          </cell>
          <cell r="F16798">
            <v>726</v>
          </cell>
        </row>
        <row r="16799">
          <cell r="A16799">
            <v>4916</v>
          </cell>
          <cell r="B16799">
            <v>45064</v>
          </cell>
          <cell r="F16799">
            <v>726</v>
          </cell>
        </row>
        <row r="16800">
          <cell r="A16800">
            <v>4917</v>
          </cell>
          <cell r="B16800">
            <v>45064</v>
          </cell>
          <cell r="F16800">
            <v>726</v>
          </cell>
        </row>
        <row r="16801">
          <cell r="A16801">
            <v>4918</v>
          </cell>
          <cell r="B16801">
            <v>45064</v>
          </cell>
          <cell r="F16801">
            <v>726</v>
          </cell>
        </row>
        <row r="16802">
          <cell r="A16802">
            <v>4919</v>
          </cell>
          <cell r="B16802">
            <v>45064</v>
          </cell>
          <cell r="F16802">
            <v>726</v>
          </cell>
        </row>
        <row r="16803">
          <cell r="A16803">
            <v>4920</v>
          </cell>
          <cell r="B16803">
            <v>45064</v>
          </cell>
          <cell r="F16803">
            <v>726</v>
          </cell>
        </row>
        <row r="16804">
          <cell r="A16804">
            <v>4921</v>
          </cell>
          <cell r="B16804">
            <v>45064</v>
          </cell>
          <cell r="F16804">
            <v>726</v>
          </cell>
        </row>
        <row r="16805">
          <cell r="A16805">
            <v>4922</v>
          </cell>
          <cell r="B16805">
            <v>45064</v>
          </cell>
          <cell r="F16805">
            <v>726</v>
          </cell>
        </row>
        <row r="16806">
          <cell r="A16806">
            <v>4923</v>
          </cell>
          <cell r="B16806">
            <v>45064</v>
          </cell>
          <cell r="F16806">
            <v>726</v>
          </cell>
        </row>
        <row r="16807">
          <cell r="A16807">
            <v>4924</v>
          </cell>
          <cell r="B16807">
            <v>45064</v>
          </cell>
          <cell r="F16807">
            <v>726</v>
          </cell>
        </row>
        <row r="16808">
          <cell r="A16808">
            <v>4925</v>
          </cell>
          <cell r="B16808">
            <v>45064</v>
          </cell>
          <cell r="F16808">
            <v>726</v>
          </cell>
        </row>
        <row r="16809">
          <cell r="A16809">
            <v>4926</v>
          </cell>
          <cell r="B16809">
            <v>45064</v>
          </cell>
          <cell r="F16809">
            <v>726</v>
          </cell>
        </row>
        <row r="16810">
          <cell r="A16810">
            <v>4927</v>
          </cell>
          <cell r="B16810">
            <v>45064</v>
          </cell>
          <cell r="F16810">
            <v>726</v>
          </cell>
        </row>
        <row r="16811">
          <cell r="A16811">
            <v>4928</v>
          </cell>
          <cell r="B16811">
            <v>45064</v>
          </cell>
          <cell r="F16811">
            <v>726</v>
          </cell>
        </row>
        <row r="16812">
          <cell r="A16812">
            <v>4929</v>
          </cell>
          <cell r="B16812">
            <v>45064</v>
          </cell>
          <cell r="F16812">
            <v>726</v>
          </cell>
        </row>
        <row r="16813">
          <cell r="A16813">
            <v>4930</v>
          </cell>
          <cell r="B16813">
            <v>45064</v>
          </cell>
          <cell r="F16813">
            <v>726</v>
          </cell>
        </row>
        <row r="16814">
          <cell r="A16814">
            <v>4931</v>
          </cell>
          <cell r="B16814">
            <v>45064</v>
          </cell>
          <cell r="F16814">
            <v>726</v>
          </cell>
        </row>
        <row r="16815">
          <cell r="A16815">
            <v>4932</v>
          </cell>
          <cell r="B16815">
            <v>45064</v>
          </cell>
          <cell r="F16815">
            <v>726</v>
          </cell>
        </row>
        <row r="16816">
          <cell r="A16816">
            <v>4933</v>
          </cell>
          <cell r="B16816">
            <v>45064</v>
          </cell>
          <cell r="F16816">
            <v>726</v>
          </cell>
        </row>
        <row r="16817">
          <cell r="A16817">
            <v>4934</v>
          </cell>
          <cell r="B16817">
            <v>45064</v>
          </cell>
          <cell r="F16817">
            <v>726</v>
          </cell>
        </row>
        <row r="16818">
          <cell r="A16818">
            <v>4935</v>
          </cell>
          <cell r="B16818">
            <v>45064</v>
          </cell>
          <cell r="F16818">
            <v>726</v>
          </cell>
        </row>
        <row r="16819">
          <cell r="A16819">
            <v>4936</v>
          </cell>
          <cell r="B16819">
            <v>45064</v>
          </cell>
          <cell r="F16819">
            <v>726</v>
          </cell>
        </row>
        <row r="16820">
          <cell r="A16820">
            <v>4937</v>
          </cell>
          <cell r="B16820">
            <v>45064</v>
          </cell>
          <cell r="F16820">
            <v>726</v>
          </cell>
        </row>
        <row r="16821">
          <cell r="A16821">
            <v>4938</v>
          </cell>
          <cell r="B16821">
            <v>45064</v>
          </cell>
          <cell r="F16821">
            <v>726</v>
          </cell>
        </row>
        <row r="16822">
          <cell r="A16822">
            <v>4939</v>
          </cell>
          <cell r="B16822">
            <v>45064</v>
          </cell>
          <cell r="F16822">
            <v>726</v>
          </cell>
        </row>
        <row r="16823">
          <cell r="A16823">
            <v>4940</v>
          </cell>
          <cell r="B16823">
            <v>45064</v>
          </cell>
          <cell r="F16823">
            <v>726</v>
          </cell>
        </row>
        <row r="16824">
          <cell r="A16824">
            <v>4941</v>
          </cell>
          <cell r="B16824">
            <v>45064</v>
          </cell>
          <cell r="F16824">
            <v>726</v>
          </cell>
        </row>
        <row r="16825">
          <cell r="A16825">
            <v>4942</v>
          </cell>
          <cell r="B16825">
            <v>45064</v>
          </cell>
          <cell r="F16825">
            <v>726</v>
          </cell>
        </row>
        <row r="16826">
          <cell r="A16826">
            <v>4943</v>
          </cell>
          <cell r="B16826">
            <v>45064</v>
          </cell>
          <cell r="F16826">
            <v>726</v>
          </cell>
        </row>
        <row r="16827">
          <cell r="A16827">
            <v>4944</v>
          </cell>
          <cell r="B16827">
            <v>45064</v>
          </cell>
          <cell r="F16827">
            <v>726</v>
          </cell>
        </row>
        <row r="16828">
          <cell r="A16828">
            <v>4945</v>
          </cell>
          <cell r="B16828">
            <v>45064</v>
          </cell>
          <cell r="F16828">
            <v>726</v>
          </cell>
        </row>
        <row r="16829">
          <cell r="A16829">
            <v>4946</v>
          </cell>
          <cell r="B16829">
            <v>45064</v>
          </cell>
          <cell r="F16829">
            <v>726</v>
          </cell>
        </row>
        <row r="16830">
          <cell r="A16830">
            <v>4947</v>
          </cell>
          <cell r="B16830">
            <v>45064</v>
          </cell>
          <cell r="F16830">
            <v>726</v>
          </cell>
        </row>
        <row r="16831">
          <cell r="A16831">
            <v>4948</v>
          </cell>
          <cell r="B16831">
            <v>45064</v>
          </cell>
          <cell r="F16831">
            <v>726</v>
          </cell>
        </row>
        <row r="16832">
          <cell r="A16832">
            <v>4949</v>
          </cell>
          <cell r="B16832">
            <v>45064</v>
          </cell>
          <cell r="F16832">
            <v>726</v>
          </cell>
        </row>
        <row r="16833">
          <cell r="A16833">
            <v>4950</v>
          </cell>
          <cell r="B16833">
            <v>45064</v>
          </cell>
          <cell r="F16833">
            <v>726</v>
          </cell>
        </row>
        <row r="16834">
          <cell r="A16834">
            <v>4951</v>
          </cell>
          <cell r="B16834">
            <v>45064</v>
          </cell>
          <cell r="F16834">
            <v>726</v>
          </cell>
        </row>
        <row r="16835">
          <cell r="A16835">
            <v>4952</v>
          </cell>
          <cell r="B16835">
            <v>45064</v>
          </cell>
          <cell r="F16835">
            <v>726</v>
          </cell>
        </row>
        <row r="16836">
          <cell r="A16836">
            <v>4953</v>
          </cell>
          <cell r="B16836">
            <v>45064</v>
          </cell>
          <cell r="F16836">
            <v>726</v>
          </cell>
        </row>
        <row r="16837">
          <cell r="A16837">
            <v>4954</v>
          </cell>
          <cell r="B16837">
            <v>45064</v>
          </cell>
          <cell r="F16837">
            <v>726</v>
          </cell>
        </row>
        <row r="16838">
          <cell r="A16838">
            <v>4955</v>
          </cell>
          <cell r="B16838">
            <v>45064</v>
          </cell>
          <cell r="F16838">
            <v>726</v>
          </cell>
        </row>
        <row r="16839">
          <cell r="A16839">
            <v>4956</v>
          </cell>
          <cell r="B16839">
            <v>45064</v>
          </cell>
          <cell r="F16839">
            <v>726</v>
          </cell>
        </row>
        <row r="16840">
          <cell r="A16840">
            <v>4957</v>
          </cell>
          <cell r="B16840">
            <v>45064</v>
          </cell>
          <cell r="F16840">
            <v>726</v>
          </cell>
        </row>
        <row r="16841">
          <cell r="A16841">
            <v>4958</v>
          </cell>
          <cell r="B16841">
            <v>45064</v>
          </cell>
          <cell r="F16841">
            <v>726</v>
          </cell>
        </row>
        <row r="16842">
          <cell r="A16842">
            <v>4959</v>
          </cell>
          <cell r="B16842">
            <v>45064</v>
          </cell>
          <cell r="F16842">
            <v>726</v>
          </cell>
        </row>
        <row r="16843">
          <cell r="A16843">
            <v>4960</v>
          </cell>
          <cell r="B16843">
            <v>45064</v>
          </cell>
          <cell r="F16843">
            <v>726</v>
          </cell>
        </row>
        <row r="16844">
          <cell r="A16844">
            <v>4961</v>
          </cell>
          <cell r="B16844">
            <v>45064</v>
          </cell>
          <cell r="F16844">
            <v>726</v>
          </cell>
        </row>
        <row r="16845">
          <cell r="A16845">
            <v>4962</v>
          </cell>
          <cell r="B16845">
            <v>45064</v>
          </cell>
          <cell r="F16845">
            <v>726</v>
          </cell>
        </row>
        <row r="16846">
          <cell r="A16846">
            <v>4963</v>
          </cell>
          <cell r="B16846">
            <v>45064</v>
          </cell>
          <cell r="F16846">
            <v>726</v>
          </cell>
        </row>
        <row r="16847">
          <cell r="A16847">
            <v>4964</v>
          </cell>
          <cell r="B16847">
            <v>45064</v>
          </cell>
          <cell r="F16847">
            <v>726</v>
          </cell>
        </row>
        <row r="16848">
          <cell r="A16848">
            <v>4965</v>
          </cell>
          <cell r="B16848">
            <v>45064</v>
          </cell>
          <cell r="F16848">
            <v>726</v>
          </cell>
        </row>
        <row r="16849">
          <cell r="A16849">
            <v>4966</v>
          </cell>
          <cell r="B16849">
            <v>45064</v>
          </cell>
          <cell r="F16849">
            <v>726</v>
          </cell>
        </row>
        <row r="16850">
          <cell r="A16850">
            <v>4967</v>
          </cell>
          <cell r="B16850">
            <v>45064</v>
          </cell>
          <cell r="F16850">
            <v>726</v>
          </cell>
        </row>
        <row r="16851">
          <cell r="A16851">
            <v>4968</v>
          </cell>
          <cell r="B16851">
            <v>45064</v>
          </cell>
          <cell r="F16851">
            <v>726</v>
          </cell>
        </row>
        <row r="16852">
          <cell r="A16852">
            <v>4969</v>
          </cell>
          <cell r="B16852">
            <v>45064</v>
          </cell>
          <cell r="F16852">
            <v>726</v>
          </cell>
        </row>
        <row r="16853">
          <cell r="A16853">
            <v>4970</v>
          </cell>
          <cell r="B16853">
            <v>45064</v>
          </cell>
          <cell r="F16853">
            <v>726</v>
          </cell>
        </row>
        <row r="16854">
          <cell r="A16854">
            <v>4971</v>
          </cell>
          <cell r="B16854">
            <v>45064</v>
          </cell>
          <cell r="F16854">
            <v>726</v>
          </cell>
        </row>
        <row r="16855">
          <cell r="A16855">
            <v>4972</v>
          </cell>
          <cell r="B16855">
            <v>45064</v>
          </cell>
          <cell r="F16855">
            <v>726</v>
          </cell>
        </row>
        <row r="16856">
          <cell r="A16856">
            <v>4973</v>
          </cell>
          <cell r="B16856">
            <v>45064</v>
          </cell>
          <cell r="F16856">
            <v>726</v>
          </cell>
        </row>
        <row r="16857">
          <cell r="A16857">
            <v>4974</v>
          </cell>
          <cell r="B16857">
            <v>45064</v>
          </cell>
          <cell r="F16857">
            <v>726</v>
          </cell>
        </row>
        <row r="16858">
          <cell r="A16858">
            <v>4975</v>
          </cell>
          <cell r="B16858">
            <v>45064</v>
          </cell>
          <cell r="F16858">
            <v>726</v>
          </cell>
        </row>
        <row r="16859">
          <cell r="A16859">
            <v>4976</v>
          </cell>
          <cell r="B16859">
            <v>45064</v>
          </cell>
          <cell r="F16859">
            <v>726</v>
          </cell>
        </row>
        <row r="16860">
          <cell r="A16860">
            <v>6468</v>
          </cell>
          <cell r="B16860">
            <v>45103</v>
          </cell>
          <cell r="F16860">
            <v>726</v>
          </cell>
        </row>
        <row r="16861">
          <cell r="A16861">
            <v>6469</v>
          </cell>
          <cell r="B16861">
            <v>45103</v>
          </cell>
          <cell r="F16861">
            <v>726</v>
          </cell>
        </row>
        <row r="16862">
          <cell r="A16862">
            <v>6470</v>
          </cell>
          <cell r="B16862">
            <v>45103</v>
          </cell>
          <cell r="F16862">
            <v>726</v>
          </cell>
        </row>
        <row r="16863">
          <cell r="A16863">
            <v>6471</v>
          </cell>
          <cell r="B16863">
            <v>45103</v>
          </cell>
          <cell r="F16863">
            <v>726</v>
          </cell>
        </row>
        <row r="16864">
          <cell r="A16864">
            <v>6472</v>
          </cell>
          <cell r="B16864">
            <v>45103</v>
          </cell>
          <cell r="F16864">
            <v>726</v>
          </cell>
        </row>
        <row r="16865">
          <cell r="A16865">
            <v>6473</v>
          </cell>
          <cell r="B16865">
            <v>45103</v>
          </cell>
          <cell r="F16865">
            <v>726</v>
          </cell>
        </row>
        <row r="16866">
          <cell r="A16866">
            <v>6474</v>
          </cell>
          <cell r="B16866">
            <v>45103</v>
          </cell>
          <cell r="F16866">
            <v>726</v>
          </cell>
        </row>
        <row r="16867">
          <cell r="A16867">
            <v>6482</v>
          </cell>
          <cell r="B16867">
            <v>45103</v>
          </cell>
          <cell r="F16867">
            <v>726</v>
          </cell>
        </row>
        <row r="16868">
          <cell r="A16868">
            <v>6483</v>
          </cell>
          <cell r="B16868">
            <v>45103</v>
          </cell>
          <cell r="F16868">
            <v>726</v>
          </cell>
        </row>
        <row r="16869">
          <cell r="A16869">
            <v>6484</v>
          </cell>
          <cell r="B16869">
            <v>45103</v>
          </cell>
          <cell r="F16869">
            <v>726</v>
          </cell>
        </row>
        <row r="16870">
          <cell r="A16870">
            <v>6485</v>
          </cell>
          <cell r="B16870">
            <v>45103</v>
          </cell>
          <cell r="F16870">
            <v>726</v>
          </cell>
        </row>
        <row r="16871">
          <cell r="A16871">
            <v>6486</v>
          </cell>
          <cell r="B16871">
            <v>45103</v>
          </cell>
          <cell r="F16871">
            <v>726</v>
          </cell>
        </row>
        <row r="16872">
          <cell r="A16872">
            <v>6487</v>
          </cell>
          <cell r="B16872">
            <v>45103</v>
          </cell>
          <cell r="F16872">
            <v>726</v>
          </cell>
        </row>
        <row r="16873">
          <cell r="A16873">
            <v>6488</v>
          </cell>
          <cell r="B16873">
            <v>45103</v>
          </cell>
          <cell r="F16873">
            <v>726</v>
          </cell>
        </row>
        <row r="16874">
          <cell r="A16874">
            <v>6489</v>
          </cell>
          <cell r="B16874">
            <v>45103</v>
          </cell>
          <cell r="F16874">
            <v>726</v>
          </cell>
        </row>
        <row r="16875">
          <cell r="A16875">
            <v>6490</v>
          </cell>
          <cell r="B16875">
            <v>45103</v>
          </cell>
          <cell r="F16875">
            <v>726</v>
          </cell>
        </row>
        <row r="16876">
          <cell r="A16876">
            <v>6491</v>
          </cell>
          <cell r="B16876">
            <v>45103</v>
          </cell>
          <cell r="F16876">
            <v>726</v>
          </cell>
        </row>
        <row r="16877">
          <cell r="A16877">
            <v>6492</v>
          </cell>
          <cell r="B16877">
            <v>45103</v>
          </cell>
          <cell r="F16877">
            <v>726</v>
          </cell>
        </row>
        <row r="16878">
          <cell r="A16878">
            <v>6493</v>
          </cell>
          <cell r="B16878">
            <v>45103</v>
          </cell>
          <cell r="F16878">
            <v>726</v>
          </cell>
        </row>
        <row r="16879">
          <cell r="A16879">
            <v>6494</v>
          </cell>
          <cell r="B16879">
            <v>45103</v>
          </cell>
          <cell r="F16879">
            <v>726</v>
          </cell>
        </row>
        <row r="16880">
          <cell r="A16880">
            <v>6495</v>
          </cell>
          <cell r="B16880">
            <v>45103</v>
          </cell>
          <cell r="F16880">
            <v>726</v>
          </cell>
        </row>
        <row r="16881">
          <cell r="A16881">
            <v>6496</v>
          </cell>
          <cell r="B16881">
            <v>45103</v>
          </cell>
          <cell r="F16881">
            <v>726</v>
          </cell>
        </row>
        <row r="16882">
          <cell r="A16882">
            <v>6497</v>
          </cell>
          <cell r="B16882">
            <v>45103</v>
          </cell>
          <cell r="F16882">
            <v>726</v>
          </cell>
        </row>
        <row r="16883">
          <cell r="A16883">
            <v>6498</v>
          </cell>
          <cell r="B16883">
            <v>45103</v>
          </cell>
          <cell r="F16883">
            <v>726</v>
          </cell>
        </row>
        <row r="16884">
          <cell r="A16884">
            <v>6499</v>
          </cell>
          <cell r="B16884">
            <v>45103</v>
          </cell>
          <cell r="F16884">
            <v>726</v>
          </cell>
        </row>
        <row r="16885">
          <cell r="A16885">
            <v>6500</v>
          </cell>
          <cell r="B16885">
            <v>45103</v>
          </cell>
          <cell r="F16885">
            <v>726</v>
          </cell>
        </row>
        <row r="16886">
          <cell r="A16886">
            <v>7614</v>
          </cell>
          <cell r="B16886">
            <v>45131</v>
          </cell>
          <cell r="F16886">
            <v>726</v>
          </cell>
        </row>
        <row r="16887">
          <cell r="A16887">
            <v>7615</v>
          </cell>
          <cell r="B16887">
            <v>45131</v>
          </cell>
          <cell r="F16887">
            <v>726</v>
          </cell>
        </row>
        <row r="16888">
          <cell r="A16888">
            <v>7616</v>
          </cell>
          <cell r="B16888">
            <v>45131</v>
          </cell>
          <cell r="F16888">
            <v>726</v>
          </cell>
        </row>
        <row r="16889">
          <cell r="A16889">
            <v>7617</v>
          </cell>
          <cell r="B16889">
            <v>45131</v>
          </cell>
          <cell r="F16889">
            <v>726</v>
          </cell>
        </row>
        <row r="16890">
          <cell r="A16890">
            <v>7618</v>
          </cell>
          <cell r="B16890">
            <v>45131</v>
          </cell>
          <cell r="F16890">
            <v>726</v>
          </cell>
        </row>
        <row r="16891">
          <cell r="A16891">
            <v>7619</v>
          </cell>
          <cell r="B16891">
            <v>45131</v>
          </cell>
          <cell r="F16891">
            <v>726</v>
          </cell>
        </row>
        <row r="16892">
          <cell r="A16892">
            <v>7626</v>
          </cell>
          <cell r="B16892">
            <v>45131</v>
          </cell>
          <cell r="F16892">
            <v>726</v>
          </cell>
        </row>
        <row r="16893">
          <cell r="A16893">
            <v>7627</v>
          </cell>
          <cell r="B16893">
            <v>45131</v>
          </cell>
          <cell r="F16893">
            <v>726</v>
          </cell>
        </row>
        <row r="16894">
          <cell r="A16894">
            <v>7628</v>
          </cell>
          <cell r="B16894">
            <v>45131</v>
          </cell>
          <cell r="F16894">
            <v>726</v>
          </cell>
        </row>
        <row r="16895">
          <cell r="A16895">
            <v>7629</v>
          </cell>
          <cell r="B16895">
            <v>45131</v>
          </cell>
          <cell r="F16895">
            <v>726</v>
          </cell>
        </row>
        <row r="16896">
          <cell r="A16896">
            <v>7630</v>
          </cell>
          <cell r="B16896">
            <v>45131</v>
          </cell>
          <cell r="F16896">
            <v>726</v>
          </cell>
        </row>
        <row r="16897">
          <cell r="A16897">
            <v>7631</v>
          </cell>
          <cell r="B16897">
            <v>45131</v>
          </cell>
          <cell r="F16897">
            <v>726</v>
          </cell>
        </row>
        <row r="16898">
          <cell r="A16898">
            <v>7632</v>
          </cell>
          <cell r="B16898">
            <v>45131</v>
          </cell>
          <cell r="F16898">
            <v>726</v>
          </cell>
        </row>
        <row r="16899">
          <cell r="A16899">
            <v>9265</v>
          </cell>
          <cell r="B16899">
            <v>45166</v>
          </cell>
          <cell r="F16899">
            <v>726</v>
          </cell>
        </row>
        <row r="16900">
          <cell r="A16900">
            <v>1084</v>
          </cell>
          <cell r="B16900">
            <v>44980.650405092594</v>
          </cell>
          <cell r="F16900">
            <v>374</v>
          </cell>
        </row>
        <row r="16901">
          <cell r="A16901">
            <v>1450</v>
          </cell>
          <cell r="B16901">
            <v>44995.493877314817</v>
          </cell>
          <cell r="F16901">
            <v>375</v>
          </cell>
        </row>
        <row r="16902">
          <cell r="A16902">
            <v>2081</v>
          </cell>
          <cell r="B16902">
            <v>45001.591678240744</v>
          </cell>
          <cell r="F16902">
            <v>454</v>
          </cell>
        </row>
        <row r="16903">
          <cell r="A16903">
            <v>2213</v>
          </cell>
          <cell r="B16903">
            <v>45012.388923611114</v>
          </cell>
          <cell r="F16903">
            <v>430</v>
          </cell>
        </row>
        <row r="16904">
          <cell r="A16904">
            <v>2217</v>
          </cell>
          <cell r="B16904">
            <v>45012.574780092589</v>
          </cell>
          <cell r="F16904">
            <v>382</v>
          </cell>
        </row>
        <row r="16905">
          <cell r="A16905">
            <v>2218</v>
          </cell>
          <cell r="B16905">
            <v>45012.575324074074</v>
          </cell>
          <cell r="F16905">
            <v>324</v>
          </cell>
        </row>
        <row r="16906">
          <cell r="A16906">
            <v>2223</v>
          </cell>
          <cell r="B16906">
            <v>45014.450694444444</v>
          </cell>
          <cell r="F16906">
            <v>371</v>
          </cell>
        </row>
        <row r="16907">
          <cell r="A16907">
            <v>3246</v>
          </cell>
          <cell r="B16907">
            <v>45030.390231481484</v>
          </cell>
          <cell r="F16907">
            <v>471</v>
          </cell>
        </row>
        <row r="16908">
          <cell r="A16908">
            <v>3584</v>
          </cell>
          <cell r="B16908">
            <v>45040.727523148147</v>
          </cell>
          <cell r="F16908">
            <v>545</v>
          </cell>
        </row>
        <row r="16909">
          <cell r="A16909">
            <v>3589</v>
          </cell>
          <cell r="B16909">
            <v>45041.577731481484</v>
          </cell>
          <cell r="F16909">
            <v>543</v>
          </cell>
        </row>
        <row r="16910">
          <cell r="A16910">
            <v>3600</v>
          </cell>
          <cell r="B16910">
            <v>45043.473020833335</v>
          </cell>
          <cell r="F16910">
            <v>503</v>
          </cell>
        </row>
        <row r="16911">
          <cell r="A16911">
            <v>3668</v>
          </cell>
          <cell r="B16911">
            <v>45049.739548611113</v>
          </cell>
          <cell r="F16911">
            <v>548</v>
          </cell>
        </row>
        <row r="16912">
          <cell r="A16912">
            <v>3671</v>
          </cell>
          <cell r="B16912">
            <v>45049.740474537037</v>
          </cell>
          <cell r="F16912">
            <v>470</v>
          </cell>
        </row>
        <row r="16913">
          <cell r="A16913">
            <v>4417</v>
          </cell>
          <cell r="B16913">
            <v>45055.574143518519</v>
          </cell>
          <cell r="F16913">
            <v>613</v>
          </cell>
        </row>
        <row r="16914">
          <cell r="A16914">
            <v>4418</v>
          </cell>
          <cell r="B16914">
            <v>45055.574675925927</v>
          </cell>
          <cell r="F16914">
            <v>614</v>
          </cell>
        </row>
        <row r="16915">
          <cell r="A16915">
            <v>4419</v>
          </cell>
          <cell r="B16915">
            <v>45055.575335648151</v>
          </cell>
          <cell r="F16915">
            <v>546</v>
          </cell>
        </row>
        <row r="16916">
          <cell r="A16916">
            <v>4830</v>
          </cell>
          <cell r="B16916">
            <v>45058.411932870367</v>
          </cell>
          <cell r="F16916">
            <v>544</v>
          </cell>
        </row>
        <row r="16917">
          <cell r="A16917">
            <v>4839</v>
          </cell>
          <cell r="B16917">
            <v>45061.415844907409</v>
          </cell>
          <cell r="F16917">
            <v>702</v>
          </cell>
        </row>
        <row r="16918">
          <cell r="A16918">
            <v>4869</v>
          </cell>
          <cell r="B16918">
            <v>45063.646365740744</v>
          </cell>
          <cell r="F16918">
            <v>700</v>
          </cell>
        </row>
        <row r="16919">
          <cell r="A16919">
            <v>5066</v>
          </cell>
          <cell r="B16919">
            <v>45069.324849537035</v>
          </cell>
          <cell r="F16919">
            <v>724</v>
          </cell>
        </row>
        <row r="16920">
          <cell r="A16920">
            <v>5078</v>
          </cell>
          <cell r="B16920">
            <v>45071.565752314818</v>
          </cell>
          <cell r="F16920">
            <v>549</v>
          </cell>
        </row>
        <row r="16921">
          <cell r="A16921">
            <v>5079</v>
          </cell>
          <cell r="B16921">
            <v>45071.566076388888</v>
          </cell>
          <cell r="F16921">
            <v>703</v>
          </cell>
        </row>
        <row r="16922">
          <cell r="A16922">
            <v>5084</v>
          </cell>
          <cell r="B16922">
            <v>45072.639756944445</v>
          </cell>
          <cell r="F16922">
            <v>728</v>
          </cell>
        </row>
        <row r="16923">
          <cell r="A16923">
            <v>5106</v>
          </cell>
          <cell r="B16923">
            <v>45077.484282407408</v>
          </cell>
          <cell r="F16923">
            <v>704</v>
          </cell>
        </row>
        <row r="16924">
          <cell r="A16924">
            <v>5107</v>
          </cell>
          <cell r="B16924">
            <v>45077</v>
          </cell>
          <cell r="F16924">
            <v>701</v>
          </cell>
        </row>
        <row r="16925">
          <cell r="A16925">
            <v>5142</v>
          </cell>
          <cell r="B16925">
            <v>45083.558159722219</v>
          </cell>
          <cell r="F16925">
            <v>731</v>
          </cell>
        </row>
        <row r="16926">
          <cell r="A16926">
            <v>6381</v>
          </cell>
          <cell r="B16926">
            <v>45098.315069444441</v>
          </cell>
          <cell r="F16926">
            <v>852</v>
          </cell>
        </row>
        <row r="16927">
          <cell r="A16927">
            <v>6382</v>
          </cell>
          <cell r="B16927">
            <v>45098.315625000003</v>
          </cell>
          <cell r="F16927">
            <v>856</v>
          </cell>
        </row>
        <row r="16928">
          <cell r="A16928">
            <v>6383</v>
          </cell>
          <cell r="B16928">
            <v>45098.31622685185</v>
          </cell>
          <cell r="F16928">
            <v>857</v>
          </cell>
        </row>
        <row r="16929">
          <cell r="A16929">
            <v>6384</v>
          </cell>
          <cell r="B16929">
            <v>45098.31689814815</v>
          </cell>
          <cell r="F16929">
            <v>827</v>
          </cell>
        </row>
        <row r="16930">
          <cell r="A16930">
            <v>6387</v>
          </cell>
          <cell r="B16930">
            <v>45098.63354166667</v>
          </cell>
          <cell r="F16930">
            <v>854</v>
          </cell>
        </row>
        <row r="16931">
          <cell r="A16931">
            <v>6388</v>
          </cell>
          <cell r="B16931">
            <v>45098.633923611109</v>
          </cell>
          <cell r="F16931">
            <v>855</v>
          </cell>
        </row>
        <row r="16932">
          <cell r="A16932">
            <v>6450</v>
          </cell>
          <cell r="B16932">
            <v>45099.695289351854</v>
          </cell>
          <cell r="F16932">
            <v>867</v>
          </cell>
        </row>
        <row r="16933">
          <cell r="A16933">
            <v>6548</v>
          </cell>
          <cell r="B16933">
            <v>45105.602268518516</v>
          </cell>
          <cell r="F16933">
            <v>916</v>
          </cell>
        </row>
        <row r="16934">
          <cell r="A16934">
            <v>6550</v>
          </cell>
          <cell r="B16934">
            <v>45105.603217592594</v>
          </cell>
          <cell r="F16934">
            <v>923</v>
          </cell>
        </row>
        <row r="16935">
          <cell r="A16935">
            <v>6552</v>
          </cell>
          <cell r="B16935">
            <v>45105.604305555556</v>
          </cell>
          <cell r="F16935">
            <v>918</v>
          </cell>
        </row>
        <row r="16936">
          <cell r="A16936">
            <v>6557</v>
          </cell>
          <cell r="B16936">
            <v>45105.656192129631</v>
          </cell>
          <cell r="F16936">
            <v>920</v>
          </cell>
        </row>
        <row r="16937">
          <cell r="A16937">
            <v>6558</v>
          </cell>
          <cell r="B16937">
            <v>45105.880729166667</v>
          </cell>
          <cell r="F16937">
            <v>917</v>
          </cell>
        </row>
        <row r="16938">
          <cell r="A16938">
            <v>6560</v>
          </cell>
          <cell r="B16938">
            <v>45105.884548611109</v>
          </cell>
          <cell r="F16938">
            <v>940</v>
          </cell>
        </row>
        <row r="16939">
          <cell r="A16939">
            <v>6564</v>
          </cell>
          <cell r="B16939">
            <v>45107.43712962963</v>
          </cell>
          <cell r="F16939">
            <v>951</v>
          </cell>
        </row>
        <row r="16940">
          <cell r="A16940">
            <v>6565</v>
          </cell>
          <cell r="B16940">
            <v>45107.438333333332</v>
          </cell>
          <cell r="F16940">
            <v>937</v>
          </cell>
        </row>
        <row r="16941">
          <cell r="A16941">
            <v>6566</v>
          </cell>
          <cell r="B16941">
            <v>45107.438854166663</v>
          </cell>
          <cell r="F16941">
            <v>924</v>
          </cell>
        </row>
        <row r="16942">
          <cell r="A16942">
            <v>6567</v>
          </cell>
          <cell r="B16942">
            <v>45107.439699074072</v>
          </cell>
          <cell r="F16942">
            <v>928</v>
          </cell>
        </row>
        <row r="16943">
          <cell r="A16943">
            <v>6575</v>
          </cell>
          <cell r="B16943">
            <v>45111.556168981479</v>
          </cell>
          <cell r="F16943">
            <v>942</v>
          </cell>
        </row>
        <row r="16944">
          <cell r="A16944">
            <v>6580</v>
          </cell>
          <cell r="B16944">
            <v>45111.69258101852</v>
          </cell>
          <cell r="F16944">
            <v>945</v>
          </cell>
        </row>
        <row r="16945">
          <cell r="A16945">
            <v>9294</v>
          </cell>
          <cell r="B16945">
            <v>45169</v>
          </cell>
          <cell r="F16945">
            <v>1038</v>
          </cell>
        </row>
        <row r="16946">
          <cell r="A16946">
            <v>10777</v>
          </cell>
          <cell r="B16946">
            <v>45203.331712962965</v>
          </cell>
          <cell r="F16946">
            <v>976</v>
          </cell>
        </row>
        <row r="16947">
          <cell r="A16947">
            <v>10778</v>
          </cell>
          <cell r="B16947">
            <v>45203.332395833335</v>
          </cell>
          <cell r="F16947">
            <v>1026</v>
          </cell>
        </row>
        <row r="16948">
          <cell r="A16948">
            <v>14464</v>
          </cell>
          <cell r="B16948">
            <v>45241.967349537037</v>
          </cell>
          <cell r="F16948">
            <v>1301</v>
          </cell>
        </row>
        <row r="16949">
          <cell r="A16949">
            <v>14465</v>
          </cell>
          <cell r="B16949">
            <v>45241.971030092594</v>
          </cell>
          <cell r="F16949">
            <v>1300</v>
          </cell>
        </row>
        <row r="16950">
          <cell r="A16950">
            <v>15742</v>
          </cell>
          <cell r="B16950">
            <v>45252.329722222225</v>
          </cell>
          <cell r="F16950">
            <v>1310</v>
          </cell>
        </row>
        <row r="16951">
          <cell r="A16951">
            <v>15743</v>
          </cell>
          <cell r="B16951">
            <v>45252.334907407407</v>
          </cell>
          <cell r="F16951">
            <v>1244</v>
          </cell>
        </row>
        <row r="16952">
          <cell r="A16952">
            <v>15744</v>
          </cell>
          <cell r="B16952">
            <v>45252.706226851849</v>
          </cell>
          <cell r="F16952">
            <v>1311</v>
          </cell>
        </row>
        <row r="16953">
          <cell r="A16953">
            <v>15795</v>
          </cell>
          <cell r="B16953">
            <v>45265.57372685185</v>
          </cell>
          <cell r="F16953">
            <v>1319</v>
          </cell>
        </row>
        <row r="16954">
          <cell r="A16954">
            <v>15829</v>
          </cell>
          <cell r="B16954">
            <v>45267.580266203702</v>
          </cell>
          <cell r="F16954">
            <v>1211</v>
          </cell>
        </row>
        <row r="16955">
          <cell r="A16955">
            <v>15831</v>
          </cell>
          <cell r="B16955">
            <v>45272.487361111111</v>
          </cell>
          <cell r="F16955">
            <v>1361</v>
          </cell>
        </row>
        <row r="16956">
          <cell r="A16956">
            <v>16414</v>
          </cell>
          <cell r="B16956">
            <v>45288.6018287037</v>
          </cell>
          <cell r="F16956">
            <v>977</v>
          </cell>
        </row>
        <row r="16957">
          <cell r="A16957">
            <v>16415</v>
          </cell>
          <cell r="B16957">
            <v>45288.602858796294</v>
          </cell>
          <cell r="F16957">
            <v>1387</v>
          </cell>
        </row>
        <row r="16958">
          <cell r="A16958">
            <v>16422</v>
          </cell>
          <cell r="B16958">
            <v>45288.726111111115</v>
          </cell>
          <cell r="F16958">
            <v>1045</v>
          </cell>
        </row>
        <row r="16959">
          <cell r="A16959">
            <v>16432</v>
          </cell>
          <cell r="B16959">
            <v>45289.722997685189</v>
          </cell>
          <cell r="F16959">
            <v>1400</v>
          </cell>
        </row>
        <row r="16960">
          <cell r="A16960">
            <v>16433</v>
          </cell>
          <cell r="B16960">
            <v>45289.735821759263</v>
          </cell>
          <cell r="F16960">
            <v>1401</v>
          </cell>
        </row>
        <row r="16961">
          <cell r="A16961">
            <v>4786</v>
          </cell>
          <cell r="B16961">
            <v>45056.45244212963</v>
          </cell>
          <cell r="F16961">
            <v>720</v>
          </cell>
        </row>
        <row r="16962">
          <cell r="A16962">
            <v>4797</v>
          </cell>
          <cell r="B16962">
            <v>45056.666273148148</v>
          </cell>
          <cell r="F16962">
            <v>706</v>
          </cell>
        </row>
        <row r="16963">
          <cell r="A16963">
            <v>4798</v>
          </cell>
          <cell r="B16963">
            <v>45056.740740740737</v>
          </cell>
          <cell r="F16963">
            <v>723</v>
          </cell>
        </row>
        <row r="16964">
          <cell r="A16964">
            <v>4833</v>
          </cell>
          <cell r="B16964">
            <v>45058.684895833336</v>
          </cell>
          <cell r="F16964">
            <v>717</v>
          </cell>
        </row>
        <row r="16965">
          <cell r="A16965">
            <v>4870</v>
          </cell>
          <cell r="B16965">
            <v>45063.646921296298</v>
          </cell>
          <cell r="F16965">
            <v>775</v>
          </cell>
        </row>
        <row r="16966">
          <cell r="A16966">
            <v>4871</v>
          </cell>
          <cell r="B16966">
            <v>45063.648877314816</v>
          </cell>
          <cell r="F16966">
            <v>776</v>
          </cell>
        </row>
        <row r="16967">
          <cell r="A16967">
            <v>4888</v>
          </cell>
          <cell r="B16967">
            <v>45064.480300925927</v>
          </cell>
          <cell r="F16967">
            <v>779</v>
          </cell>
        </row>
        <row r="16968">
          <cell r="A16968">
            <v>5083</v>
          </cell>
          <cell r="B16968">
            <v>45071</v>
          </cell>
          <cell r="F16968">
            <v>791</v>
          </cell>
        </row>
        <row r="16969">
          <cell r="A16969">
            <v>5096</v>
          </cell>
          <cell r="B16969">
            <v>45075.553923611114</v>
          </cell>
          <cell r="F16969">
            <v>796</v>
          </cell>
        </row>
        <row r="16970">
          <cell r="A16970">
            <v>5098</v>
          </cell>
          <cell r="B16970">
            <v>45075.669270833336</v>
          </cell>
          <cell r="F16970">
            <v>795</v>
          </cell>
        </row>
        <row r="16971">
          <cell r="A16971">
            <v>5103</v>
          </cell>
          <cell r="B16971">
            <v>45076.733946759261</v>
          </cell>
          <cell r="F16971">
            <v>800</v>
          </cell>
        </row>
        <row r="16972">
          <cell r="A16972">
            <v>5105</v>
          </cell>
          <cell r="B16972">
            <v>45077.483923611115</v>
          </cell>
          <cell r="F16972">
            <v>798</v>
          </cell>
        </row>
        <row r="16973">
          <cell r="A16973">
            <v>5123</v>
          </cell>
          <cell r="B16973">
            <v>45082.601111111115</v>
          </cell>
          <cell r="F16973">
            <v>801</v>
          </cell>
        </row>
        <row r="16974">
          <cell r="A16974">
            <v>5126</v>
          </cell>
          <cell r="B16974">
            <v>45082.602465277778</v>
          </cell>
          <cell r="F16974">
            <v>809</v>
          </cell>
        </row>
        <row r="16975">
          <cell r="A16975">
            <v>5127</v>
          </cell>
          <cell r="B16975">
            <v>45082.614953703705</v>
          </cell>
          <cell r="F16975">
            <v>793</v>
          </cell>
        </row>
        <row r="16976">
          <cell r="A16976">
            <v>5131</v>
          </cell>
          <cell r="B16976">
            <v>45082.651076388887</v>
          </cell>
          <cell r="F16976">
            <v>797</v>
          </cell>
        </row>
        <row r="16977">
          <cell r="A16977">
            <v>5137</v>
          </cell>
          <cell r="B16977">
            <v>45082.728854166664</v>
          </cell>
          <cell r="F16977">
            <v>799</v>
          </cell>
        </row>
        <row r="16978">
          <cell r="A16978">
            <v>5143</v>
          </cell>
          <cell r="B16978">
            <v>45083.55877314815</v>
          </cell>
          <cell r="F16978">
            <v>807</v>
          </cell>
        </row>
        <row r="16979">
          <cell r="A16979">
            <v>6379</v>
          </cell>
          <cell r="B16979">
            <v>45097.590127314812</v>
          </cell>
          <cell r="F16979">
            <v>794</v>
          </cell>
        </row>
        <row r="16980">
          <cell r="A16980">
            <v>6520</v>
          </cell>
          <cell r="B16980">
            <v>45103.598321759258</v>
          </cell>
          <cell r="F16980">
            <v>925</v>
          </cell>
        </row>
        <row r="16981">
          <cell r="A16981">
            <v>6538</v>
          </cell>
          <cell r="B16981">
            <v>45104.452418981484</v>
          </cell>
          <cell r="F16981">
            <v>901</v>
          </cell>
        </row>
        <row r="16982">
          <cell r="A16982">
            <v>6563</v>
          </cell>
          <cell r="B16982">
            <v>45106.595520833333</v>
          </cell>
          <cell r="F16982">
            <v>898</v>
          </cell>
        </row>
        <row r="16983">
          <cell r="A16983">
            <v>7582</v>
          </cell>
          <cell r="B16983">
            <v>45118.571516203701</v>
          </cell>
          <cell r="F16983">
            <v>902</v>
          </cell>
        </row>
        <row r="16984">
          <cell r="A16984">
            <v>8457</v>
          </cell>
          <cell r="B16984">
            <v>45152.591793981483</v>
          </cell>
          <cell r="F16984">
            <v>1044</v>
          </cell>
        </row>
        <row r="16985">
          <cell r="A16985">
            <v>8458</v>
          </cell>
          <cell r="B16985">
            <v>45152.592476851853</v>
          </cell>
          <cell r="F16985">
            <v>1037</v>
          </cell>
        </row>
        <row r="16986">
          <cell r="A16986">
            <v>8463</v>
          </cell>
          <cell r="B16986">
            <v>45156.312488425923</v>
          </cell>
          <cell r="F16986">
            <v>995</v>
          </cell>
        </row>
        <row r="16987">
          <cell r="A16987">
            <v>8483</v>
          </cell>
          <cell r="B16987">
            <v>45161.443333333336</v>
          </cell>
          <cell r="F16987">
            <v>1049</v>
          </cell>
        </row>
        <row r="16988">
          <cell r="A16988">
            <v>8486</v>
          </cell>
          <cell r="B16988">
            <v>45161.634398148148</v>
          </cell>
          <cell r="F16988">
            <v>1063</v>
          </cell>
        </row>
        <row r="16989">
          <cell r="A16989">
            <v>12870</v>
          </cell>
          <cell r="B16989">
            <v>45223.704629629632</v>
          </cell>
          <cell r="F16989">
            <v>1180</v>
          </cell>
        </row>
        <row r="16990">
          <cell r="A16990">
            <v>15740</v>
          </cell>
          <cell r="B16990">
            <v>45251.719629629632</v>
          </cell>
          <cell r="F16990">
            <v>1308</v>
          </cell>
        </row>
        <row r="16991">
          <cell r="A16991">
            <v>15745</v>
          </cell>
          <cell r="B16991">
            <v>45252.710972222223</v>
          </cell>
          <cell r="F16991">
            <v>1302</v>
          </cell>
        </row>
        <row r="16992">
          <cell r="A16992">
            <v>15763</v>
          </cell>
          <cell r="B16992">
            <v>45258.370324074072</v>
          </cell>
          <cell r="F16992">
            <v>1076</v>
          </cell>
        </row>
        <row r="16993">
          <cell r="A16993">
            <v>16272</v>
          </cell>
          <cell r="B16993">
            <v>45287.465289351851</v>
          </cell>
          <cell r="F16993">
            <v>1340</v>
          </cell>
        </row>
        <row r="16994">
          <cell r="A16994">
            <v>16427</v>
          </cell>
          <cell r="B16994">
            <v>45289.404699074075</v>
          </cell>
          <cell r="F16994">
            <v>1340</v>
          </cell>
        </row>
        <row r="16995">
          <cell r="A16995">
            <v>6466</v>
          </cell>
          <cell r="B16995">
            <v>45101.603935185187</v>
          </cell>
          <cell r="F16995">
            <v>899</v>
          </cell>
        </row>
        <row r="16996">
          <cell r="A16996">
            <v>6570</v>
          </cell>
          <cell r="B16996">
            <v>45107.49422453704</v>
          </cell>
          <cell r="F16996">
            <v>900</v>
          </cell>
        </row>
        <row r="16997">
          <cell r="A16997">
            <v>14452</v>
          </cell>
          <cell r="B16997">
            <v>45240.477256944447</v>
          </cell>
          <cell r="F16997">
            <v>1224</v>
          </cell>
        </row>
        <row r="16998">
          <cell r="A16998">
            <v>14464</v>
          </cell>
          <cell r="B16998">
            <v>45241.967349537037</v>
          </cell>
          <cell r="F16998">
            <v>1301</v>
          </cell>
        </row>
        <row r="16999">
          <cell r="A16999">
            <v>14464</v>
          </cell>
          <cell r="B16999">
            <v>45241.967349537037</v>
          </cell>
          <cell r="F16999">
            <v>1301</v>
          </cell>
        </row>
        <row r="17000">
          <cell r="A17000">
            <v>6570</v>
          </cell>
          <cell r="B17000">
            <v>45107.49422453704</v>
          </cell>
          <cell r="F17000">
            <v>900</v>
          </cell>
        </row>
        <row r="17001">
          <cell r="A17001">
            <v>6580</v>
          </cell>
          <cell r="B17001">
            <v>45111.69258101852</v>
          </cell>
          <cell r="F17001">
            <v>945</v>
          </cell>
        </row>
        <row r="17002">
          <cell r="A17002">
            <v>14464</v>
          </cell>
          <cell r="B17002">
            <v>45241.967349537037</v>
          </cell>
          <cell r="F17002">
            <v>1301</v>
          </cell>
        </row>
        <row r="17003">
          <cell r="A17003">
            <v>15743</v>
          </cell>
          <cell r="B17003">
            <v>45252.334907407407</v>
          </cell>
          <cell r="F17003">
            <v>1244</v>
          </cell>
        </row>
        <row r="17004">
          <cell r="A17004">
            <v>403</v>
          </cell>
          <cell r="B17004">
            <v>44965.329016203701</v>
          </cell>
          <cell r="F17004">
            <v>313</v>
          </cell>
        </row>
        <row r="17005">
          <cell r="A17005">
            <v>6249</v>
          </cell>
          <cell r="B17005">
            <v>45090</v>
          </cell>
          <cell r="F17005">
            <v>750</v>
          </cell>
        </row>
        <row r="17006">
          <cell r="A17006">
            <v>28</v>
          </cell>
          <cell r="B17006">
            <v>44946.356354166666</v>
          </cell>
          <cell r="F17006">
            <v>22</v>
          </cell>
        </row>
        <row r="17007">
          <cell r="A17007">
            <v>50</v>
          </cell>
          <cell r="B17007">
            <v>44949.595312500001</v>
          </cell>
          <cell r="F17007">
            <v>29</v>
          </cell>
        </row>
        <row r="17008">
          <cell r="A17008">
            <v>54</v>
          </cell>
          <cell r="B17008">
            <v>44949.695648148147</v>
          </cell>
          <cell r="F17008">
            <v>57</v>
          </cell>
        </row>
        <row r="17009">
          <cell r="A17009">
            <v>55</v>
          </cell>
          <cell r="B17009">
            <v>44949.696111111109</v>
          </cell>
          <cell r="F17009">
            <v>40</v>
          </cell>
        </row>
        <row r="17010">
          <cell r="A17010">
            <v>56</v>
          </cell>
          <cell r="B17010">
            <v>44949.721643518518</v>
          </cell>
          <cell r="F17010">
            <v>34</v>
          </cell>
        </row>
        <row r="17011">
          <cell r="A17011">
            <v>57</v>
          </cell>
          <cell r="B17011">
            <v>44950.318969907406</v>
          </cell>
          <cell r="F17011">
            <v>26</v>
          </cell>
        </row>
        <row r="17012">
          <cell r="A17012">
            <v>58</v>
          </cell>
          <cell r="B17012">
            <v>44950.319502314815</v>
          </cell>
          <cell r="F17012">
            <v>21</v>
          </cell>
        </row>
        <row r="17013">
          <cell r="A17013">
            <v>59</v>
          </cell>
          <cell r="B17013">
            <v>44950.320173611108</v>
          </cell>
          <cell r="F17013">
            <v>23</v>
          </cell>
        </row>
        <row r="17014">
          <cell r="A17014">
            <v>60</v>
          </cell>
          <cell r="B17014">
            <v>44950.405729166669</v>
          </cell>
          <cell r="F17014">
            <v>56</v>
          </cell>
        </row>
        <row r="17015">
          <cell r="A17015">
            <v>65</v>
          </cell>
          <cell r="B17015">
            <v>44951.384097222224</v>
          </cell>
          <cell r="F17015">
            <v>24</v>
          </cell>
        </row>
        <row r="17016">
          <cell r="A17016">
            <v>67</v>
          </cell>
          <cell r="B17016">
            <v>44952.673113425924</v>
          </cell>
          <cell r="F17016">
            <v>90</v>
          </cell>
        </row>
        <row r="17017">
          <cell r="A17017">
            <v>277</v>
          </cell>
          <cell r="B17017">
            <v>44959.660960648151</v>
          </cell>
          <cell r="F17017">
            <v>286</v>
          </cell>
        </row>
        <row r="17018">
          <cell r="A17018">
            <v>278</v>
          </cell>
          <cell r="B17018">
            <v>44959.662581018521</v>
          </cell>
          <cell r="F17018">
            <v>288</v>
          </cell>
        </row>
        <row r="17019">
          <cell r="A17019">
            <v>279</v>
          </cell>
          <cell r="B17019">
            <v>44959.66915509259</v>
          </cell>
          <cell r="F17019">
            <v>287</v>
          </cell>
        </row>
        <row r="17020">
          <cell r="A17020">
            <v>280</v>
          </cell>
          <cell r="B17020">
            <v>44959.672465277778</v>
          </cell>
          <cell r="F17020">
            <v>289</v>
          </cell>
        </row>
        <row r="17021">
          <cell r="A17021">
            <v>281</v>
          </cell>
          <cell r="B17021">
            <v>44959.699490740742</v>
          </cell>
          <cell r="F17021">
            <v>283</v>
          </cell>
        </row>
        <row r="17022">
          <cell r="A17022">
            <v>1025</v>
          </cell>
          <cell r="B17022">
            <v>44970.359247685185</v>
          </cell>
          <cell r="F17022">
            <v>336</v>
          </cell>
        </row>
        <row r="17023">
          <cell r="A17023">
            <v>1026</v>
          </cell>
          <cell r="B17023">
            <v>44970.359756944446</v>
          </cell>
          <cell r="F17023">
            <v>331</v>
          </cell>
        </row>
        <row r="17024">
          <cell r="A17024">
            <v>1029</v>
          </cell>
          <cell r="B17024">
            <v>44970.654664351852</v>
          </cell>
          <cell r="F17024">
            <v>335</v>
          </cell>
        </row>
        <row r="17025">
          <cell r="A17025">
            <v>1037</v>
          </cell>
          <cell r="B17025">
            <v>44972.50440972222</v>
          </cell>
          <cell r="F17025">
            <v>368</v>
          </cell>
        </row>
        <row r="17026">
          <cell r="A17026">
            <v>1038</v>
          </cell>
          <cell r="B17026">
            <v>44972.504803240743</v>
          </cell>
          <cell r="F17026">
            <v>334</v>
          </cell>
        </row>
        <row r="17027">
          <cell r="A17027">
            <v>1044</v>
          </cell>
          <cell r="B17027">
            <v>44973.598344907405</v>
          </cell>
          <cell r="F17027">
            <v>332</v>
          </cell>
        </row>
        <row r="17028">
          <cell r="A17028">
            <v>1209</v>
          </cell>
          <cell r="B17028">
            <v>44988.667650462965</v>
          </cell>
          <cell r="F17028">
            <v>329</v>
          </cell>
        </row>
        <row r="17029">
          <cell r="A17029">
            <v>1210</v>
          </cell>
          <cell r="B17029">
            <v>44988.683842592596</v>
          </cell>
          <cell r="F17029">
            <v>389</v>
          </cell>
        </row>
        <row r="17030">
          <cell r="A17030">
            <v>2070</v>
          </cell>
          <cell r="B17030">
            <v>44999.311562499999</v>
          </cell>
          <cell r="F17030">
            <v>432</v>
          </cell>
        </row>
        <row r="17031">
          <cell r="A17031">
            <v>3247</v>
          </cell>
          <cell r="B17031">
            <v>45030.565949074073</v>
          </cell>
          <cell r="F17031">
            <v>437</v>
          </cell>
        </row>
        <row r="17032">
          <cell r="A17032">
            <v>3257</v>
          </cell>
          <cell r="B17032">
            <v>45035.65896990741</v>
          </cell>
          <cell r="F17032">
            <v>547</v>
          </cell>
        </row>
        <row r="17033">
          <cell r="A17033">
            <v>4416</v>
          </cell>
          <cell r="B17033">
            <v>45055.573518518519</v>
          </cell>
          <cell r="F17033">
            <v>710</v>
          </cell>
        </row>
        <row r="17034">
          <cell r="A17034">
            <v>4784</v>
          </cell>
          <cell r="B17034">
            <v>45056.380543981482</v>
          </cell>
          <cell r="F17034">
            <v>719</v>
          </cell>
        </row>
        <row r="17035">
          <cell r="A17035">
            <v>4786</v>
          </cell>
          <cell r="B17035">
            <v>45056.45244212963</v>
          </cell>
          <cell r="F17035">
            <v>720</v>
          </cell>
        </row>
        <row r="17036">
          <cell r="A17036">
            <v>4787</v>
          </cell>
          <cell r="B17036">
            <v>45056.578252314815</v>
          </cell>
          <cell r="F17036">
            <v>705</v>
          </cell>
        </row>
        <row r="17037">
          <cell r="A17037">
            <v>4788</v>
          </cell>
          <cell r="B17037">
            <v>45056.578877314816</v>
          </cell>
          <cell r="F17037">
            <v>712</v>
          </cell>
        </row>
        <row r="17038">
          <cell r="A17038">
            <v>4794</v>
          </cell>
          <cell r="B17038">
            <v>45056.65552083333</v>
          </cell>
          <cell r="F17038">
            <v>721</v>
          </cell>
        </row>
        <row r="17039">
          <cell r="A17039">
            <v>4808</v>
          </cell>
          <cell r="B17039">
            <v>45057.601064814815</v>
          </cell>
          <cell r="F17039">
            <v>718</v>
          </cell>
        </row>
        <row r="17040">
          <cell r="A17040">
            <v>4871</v>
          </cell>
          <cell r="B17040">
            <v>45063.648877314816</v>
          </cell>
          <cell r="F17040">
            <v>776</v>
          </cell>
        </row>
        <row r="17041">
          <cell r="A17041">
            <v>4888</v>
          </cell>
          <cell r="B17041">
            <v>45064.480300925927</v>
          </cell>
          <cell r="F17041">
            <v>779</v>
          </cell>
        </row>
        <row r="17042">
          <cell r="A17042">
            <v>8458</v>
          </cell>
          <cell r="B17042">
            <v>45152.592476851853</v>
          </cell>
          <cell r="F17042">
            <v>1037</v>
          </cell>
        </row>
        <row r="17043">
          <cell r="A17043">
            <v>8486</v>
          </cell>
          <cell r="B17043">
            <v>45161.634398148148</v>
          </cell>
          <cell r="F17043">
            <v>1063</v>
          </cell>
        </row>
        <row r="17044">
          <cell r="A17044">
            <v>12870</v>
          </cell>
          <cell r="B17044">
            <v>45223.704629629632</v>
          </cell>
          <cell r="F17044">
            <v>1180</v>
          </cell>
        </row>
        <row r="17045">
          <cell r="A17045">
            <v>52</v>
          </cell>
          <cell r="B17045">
            <v>44949.596192129633</v>
          </cell>
          <cell r="F17045">
            <v>25</v>
          </cell>
        </row>
        <row r="17046">
          <cell r="A17046">
            <v>1063</v>
          </cell>
          <cell r="B17046">
            <v>44973.700648148151</v>
          </cell>
          <cell r="F17046">
            <v>333</v>
          </cell>
        </row>
        <row r="17047">
          <cell r="A17047">
            <v>1183</v>
          </cell>
          <cell r="B17047">
            <v>44984.476469907408</v>
          </cell>
          <cell r="F17047">
            <v>337</v>
          </cell>
        </row>
        <row r="17048">
          <cell r="A17048">
            <v>5122</v>
          </cell>
          <cell r="B17048">
            <v>45082.600451388891</v>
          </cell>
          <cell r="F17048">
            <v>808</v>
          </cell>
        </row>
        <row r="17049">
          <cell r="A17049">
            <v>16257</v>
          </cell>
          <cell r="B17049">
            <v>45286.480613425927</v>
          </cell>
          <cell r="F17049">
            <v>1365</v>
          </cell>
        </row>
        <row r="17050">
          <cell r="A17050">
            <v>9290</v>
          </cell>
          <cell r="B17050">
            <v>45168.615937499999</v>
          </cell>
          <cell r="F17050">
            <v>1032</v>
          </cell>
        </row>
        <row r="17051">
          <cell r="A17051">
            <v>2231</v>
          </cell>
          <cell r="B17051">
            <v>45015.711006944446</v>
          </cell>
          <cell r="F17051">
            <v>505</v>
          </cell>
        </row>
        <row r="17052">
          <cell r="A17052">
            <v>6450</v>
          </cell>
          <cell r="B17052">
            <v>45099.695289351854</v>
          </cell>
          <cell r="F17052">
            <v>867</v>
          </cell>
        </row>
        <row r="17053">
          <cell r="A17053">
            <v>6466</v>
          </cell>
          <cell r="B17053">
            <v>45101.603935185187</v>
          </cell>
          <cell r="F17053">
            <v>899</v>
          </cell>
        </row>
        <row r="17054">
          <cell r="A17054">
            <v>6549</v>
          </cell>
          <cell r="B17054">
            <v>45105.602766203701</v>
          </cell>
          <cell r="F17054">
            <v>868</v>
          </cell>
        </row>
        <row r="17055">
          <cell r="A17055">
            <v>6580</v>
          </cell>
          <cell r="B17055">
            <v>45111.69258101852</v>
          </cell>
          <cell r="F17055">
            <v>945</v>
          </cell>
        </row>
        <row r="17056">
          <cell r="A17056">
            <v>9290</v>
          </cell>
          <cell r="B17056">
            <v>45168.615937499999</v>
          </cell>
          <cell r="F17056">
            <v>1032</v>
          </cell>
        </row>
        <row r="17057">
          <cell r="A17057">
            <v>9293</v>
          </cell>
          <cell r="B17057">
            <v>45169</v>
          </cell>
          <cell r="F17057">
            <v>1043</v>
          </cell>
        </row>
        <row r="17058">
          <cell r="A17058">
            <v>14464</v>
          </cell>
          <cell r="B17058">
            <v>45241.967349537037</v>
          </cell>
          <cell r="F17058">
            <v>1301</v>
          </cell>
        </row>
        <row r="17059">
          <cell r="A17059">
            <v>2083</v>
          </cell>
          <cell r="B17059">
            <v>45001.592858796299</v>
          </cell>
          <cell r="F17059">
            <v>451</v>
          </cell>
        </row>
        <row r="17060">
          <cell r="A17060">
            <v>2086</v>
          </cell>
          <cell r="B17060">
            <v>45001.603842592594</v>
          </cell>
          <cell r="F17060">
            <v>453</v>
          </cell>
        </row>
        <row r="17061">
          <cell r="A17061">
            <v>2220</v>
          </cell>
          <cell r="B17061">
            <v>45013.354456018518</v>
          </cell>
          <cell r="F17061">
            <v>452</v>
          </cell>
        </row>
        <row r="17062">
          <cell r="A17062">
            <v>4786</v>
          </cell>
          <cell r="B17062">
            <v>45056.45244212963</v>
          </cell>
          <cell r="F17062">
            <v>720</v>
          </cell>
        </row>
        <row r="17063">
          <cell r="A17063">
            <v>4787</v>
          </cell>
          <cell r="B17063">
            <v>45056.578252314815</v>
          </cell>
          <cell r="F17063">
            <v>705</v>
          </cell>
        </row>
        <row r="17064">
          <cell r="A17064">
            <v>4808</v>
          </cell>
          <cell r="B17064">
            <v>45057.601064814815</v>
          </cell>
          <cell r="F17064">
            <v>718</v>
          </cell>
        </row>
        <row r="17065">
          <cell r="A17065">
            <v>4833</v>
          </cell>
          <cell r="B17065">
            <v>45058.684895833336</v>
          </cell>
          <cell r="F17065">
            <v>717</v>
          </cell>
        </row>
        <row r="17066">
          <cell r="A17066">
            <v>6546</v>
          </cell>
          <cell r="B17066">
            <v>45105.342430555553</v>
          </cell>
          <cell r="F17066">
            <v>939</v>
          </cell>
        </row>
        <row r="17067">
          <cell r="A17067">
            <v>8458</v>
          </cell>
          <cell r="B17067">
            <v>45152.592476851853</v>
          </cell>
          <cell r="F17067">
            <v>1037</v>
          </cell>
        </row>
        <row r="17068">
          <cell r="A17068">
            <v>12870</v>
          </cell>
          <cell r="B17068">
            <v>45223.704629629632</v>
          </cell>
          <cell r="F17068">
            <v>1180</v>
          </cell>
        </row>
        <row r="17069">
          <cell r="A17069">
            <v>6450</v>
          </cell>
          <cell r="B17069">
            <v>45099.695289351854</v>
          </cell>
          <cell r="F17069">
            <v>867</v>
          </cell>
        </row>
        <row r="17070">
          <cell r="A17070">
            <v>6451</v>
          </cell>
          <cell r="B17070">
            <v>45099.696331018517</v>
          </cell>
          <cell r="F17070">
            <v>866</v>
          </cell>
        </row>
        <row r="17071">
          <cell r="A17071">
            <v>9290</v>
          </cell>
          <cell r="B17071">
            <v>45168.615937499999</v>
          </cell>
          <cell r="F17071">
            <v>1032</v>
          </cell>
        </row>
        <row r="17072">
          <cell r="A17072">
            <v>14464</v>
          </cell>
          <cell r="B17072">
            <v>45241.967349537037</v>
          </cell>
          <cell r="F17072">
            <v>1301</v>
          </cell>
        </row>
        <row r="17073">
          <cell r="A17073">
            <v>2081</v>
          </cell>
          <cell r="B17073">
            <v>45001.591678240744</v>
          </cell>
          <cell r="F17073">
            <v>454</v>
          </cell>
        </row>
        <row r="17074">
          <cell r="A17074">
            <v>14464</v>
          </cell>
          <cell r="B17074">
            <v>45241.967349537037</v>
          </cell>
          <cell r="F17074">
            <v>1301</v>
          </cell>
        </row>
        <row r="17075">
          <cell r="A17075">
            <v>6467</v>
          </cell>
          <cell r="B17075">
            <v>45101.607025462959</v>
          </cell>
          <cell r="F17075">
            <v>864</v>
          </cell>
        </row>
        <row r="17076">
          <cell r="A17076">
            <v>306</v>
          </cell>
          <cell r="B17076">
            <v>44963.582731481481</v>
          </cell>
          <cell r="F17076">
            <v>314</v>
          </cell>
        </row>
        <row r="17077">
          <cell r="A17077">
            <v>6467</v>
          </cell>
          <cell r="B17077">
            <v>45101.607025462959</v>
          </cell>
          <cell r="F17077">
            <v>864</v>
          </cell>
        </row>
        <row r="17078">
          <cell r="A17078">
            <v>6571</v>
          </cell>
          <cell r="B17078">
            <v>45107.584039351852</v>
          </cell>
          <cell r="F17078">
            <v>938</v>
          </cell>
        </row>
        <row r="17079">
          <cell r="A17079">
            <v>6578</v>
          </cell>
          <cell r="B17079">
            <v>45111.645243055558</v>
          </cell>
          <cell r="F17079">
            <v>941</v>
          </cell>
        </row>
        <row r="17080">
          <cell r="A17080">
            <v>6467</v>
          </cell>
          <cell r="B17080">
            <v>45101.607025462959</v>
          </cell>
          <cell r="F17080">
            <v>864</v>
          </cell>
        </row>
        <row r="17081">
          <cell r="A17081">
            <v>6571</v>
          </cell>
          <cell r="B17081">
            <v>45107.584039351852</v>
          </cell>
          <cell r="F17081">
            <v>938</v>
          </cell>
        </row>
        <row r="17082">
          <cell r="A17082">
            <v>403</v>
          </cell>
          <cell r="B17082">
            <v>44965.329016203701</v>
          </cell>
          <cell r="F17082">
            <v>313</v>
          </cell>
        </row>
        <row r="17083">
          <cell r="A17083">
            <v>6249</v>
          </cell>
          <cell r="B17083">
            <v>45090</v>
          </cell>
          <cell r="F17083">
            <v>750</v>
          </cell>
        </row>
        <row r="17084">
          <cell r="A17084">
            <v>28</v>
          </cell>
          <cell r="B17084">
            <v>44946.356354166666</v>
          </cell>
          <cell r="F17084">
            <v>22</v>
          </cell>
        </row>
        <row r="17085">
          <cell r="A17085">
            <v>54</v>
          </cell>
          <cell r="B17085">
            <v>44949.695648148147</v>
          </cell>
          <cell r="F17085">
            <v>57</v>
          </cell>
        </row>
        <row r="17086">
          <cell r="A17086">
            <v>55</v>
          </cell>
          <cell r="B17086">
            <v>44949.696111111109</v>
          </cell>
          <cell r="F17086">
            <v>40</v>
          </cell>
        </row>
        <row r="17087">
          <cell r="A17087">
            <v>56</v>
          </cell>
          <cell r="B17087">
            <v>44949.721643518518</v>
          </cell>
          <cell r="F17087">
            <v>34</v>
          </cell>
        </row>
        <row r="17088">
          <cell r="A17088">
            <v>57</v>
          </cell>
          <cell r="B17088">
            <v>44950.318969907406</v>
          </cell>
          <cell r="F17088">
            <v>26</v>
          </cell>
        </row>
        <row r="17089">
          <cell r="A17089">
            <v>59</v>
          </cell>
          <cell r="B17089">
            <v>44950.320173611108</v>
          </cell>
          <cell r="F17089">
            <v>23</v>
          </cell>
        </row>
        <row r="17090">
          <cell r="A17090">
            <v>60</v>
          </cell>
          <cell r="B17090">
            <v>44950.405729166669</v>
          </cell>
          <cell r="F17090">
            <v>56</v>
          </cell>
        </row>
        <row r="17091">
          <cell r="A17091">
            <v>65</v>
          </cell>
          <cell r="B17091">
            <v>44951.384097222224</v>
          </cell>
          <cell r="F17091">
            <v>24</v>
          </cell>
        </row>
        <row r="17092">
          <cell r="A17092">
            <v>67</v>
          </cell>
          <cell r="B17092">
            <v>44952.673113425924</v>
          </cell>
          <cell r="F17092">
            <v>90</v>
          </cell>
        </row>
        <row r="17093">
          <cell r="A17093">
            <v>281</v>
          </cell>
          <cell r="B17093">
            <v>44959.699490740742</v>
          </cell>
          <cell r="F17093">
            <v>283</v>
          </cell>
        </row>
        <row r="17094">
          <cell r="A17094">
            <v>1025</v>
          </cell>
          <cell r="B17094">
            <v>44970.359247685185</v>
          </cell>
          <cell r="F17094">
            <v>336</v>
          </cell>
        </row>
        <row r="17095">
          <cell r="A17095">
            <v>1029</v>
          </cell>
          <cell r="B17095">
            <v>44970.654664351852</v>
          </cell>
          <cell r="F17095">
            <v>335</v>
          </cell>
        </row>
        <row r="17096">
          <cell r="A17096">
            <v>1037</v>
          </cell>
          <cell r="B17096">
            <v>44972.50440972222</v>
          </cell>
          <cell r="F17096">
            <v>368</v>
          </cell>
        </row>
        <row r="17097">
          <cell r="A17097">
            <v>1038</v>
          </cell>
          <cell r="B17097">
            <v>44972.504803240743</v>
          </cell>
          <cell r="F17097">
            <v>334</v>
          </cell>
        </row>
        <row r="17098">
          <cell r="A17098">
            <v>1044</v>
          </cell>
          <cell r="B17098">
            <v>44973.598344907405</v>
          </cell>
          <cell r="F17098">
            <v>332</v>
          </cell>
        </row>
        <row r="17099">
          <cell r="A17099">
            <v>1209</v>
          </cell>
          <cell r="B17099">
            <v>44988.667650462965</v>
          </cell>
          <cell r="F17099">
            <v>329</v>
          </cell>
        </row>
        <row r="17100">
          <cell r="A17100">
            <v>1210</v>
          </cell>
          <cell r="B17100">
            <v>44988.683842592596</v>
          </cell>
          <cell r="F17100">
            <v>389</v>
          </cell>
        </row>
        <row r="17101">
          <cell r="A17101">
            <v>2070</v>
          </cell>
          <cell r="B17101">
            <v>44999.311562499999</v>
          </cell>
          <cell r="F17101">
            <v>432</v>
          </cell>
        </row>
        <row r="17102">
          <cell r="A17102">
            <v>4784</v>
          </cell>
          <cell r="B17102">
            <v>45056.380543981482</v>
          </cell>
          <cell r="F17102">
            <v>719</v>
          </cell>
        </row>
        <row r="17103">
          <cell r="A17103">
            <v>4786</v>
          </cell>
          <cell r="B17103">
            <v>45056.45244212963</v>
          </cell>
          <cell r="F17103">
            <v>720</v>
          </cell>
        </row>
        <row r="17104">
          <cell r="A17104">
            <v>4788</v>
          </cell>
          <cell r="B17104">
            <v>45056.578877314816</v>
          </cell>
          <cell r="F17104">
            <v>712</v>
          </cell>
        </row>
        <row r="17105">
          <cell r="A17105">
            <v>4794</v>
          </cell>
          <cell r="B17105">
            <v>45056.65552083333</v>
          </cell>
          <cell r="F17105">
            <v>721</v>
          </cell>
        </row>
        <row r="17106">
          <cell r="A17106">
            <v>5096</v>
          </cell>
          <cell r="B17106">
            <v>45075.553923611114</v>
          </cell>
          <cell r="F17106">
            <v>796</v>
          </cell>
        </row>
        <row r="17107">
          <cell r="A17107">
            <v>5103</v>
          </cell>
          <cell r="B17107">
            <v>45076.733946759261</v>
          </cell>
          <cell r="F17107">
            <v>800</v>
          </cell>
        </row>
        <row r="17108">
          <cell r="A17108">
            <v>5105</v>
          </cell>
          <cell r="B17108">
            <v>45077.483923611115</v>
          </cell>
          <cell r="F17108">
            <v>798</v>
          </cell>
        </row>
        <row r="17109">
          <cell r="A17109">
            <v>5123</v>
          </cell>
          <cell r="B17109">
            <v>45082.601111111115</v>
          </cell>
          <cell r="F17109">
            <v>801</v>
          </cell>
        </row>
        <row r="17110">
          <cell r="A17110">
            <v>5127</v>
          </cell>
          <cell r="B17110">
            <v>45082.614953703705</v>
          </cell>
          <cell r="F17110">
            <v>793</v>
          </cell>
        </row>
        <row r="17111">
          <cell r="A17111">
            <v>5131</v>
          </cell>
          <cell r="B17111">
            <v>45082.651076388887</v>
          </cell>
          <cell r="F17111">
            <v>797</v>
          </cell>
        </row>
        <row r="17112">
          <cell r="A17112">
            <v>5137</v>
          </cell>
          <cell r="B17112">
            <v>45082.728854166664</v>
          </cell>
          <cell r="F17112">
            <v>799</v>
          </cell>
        </row>
        <row r="17113">
          <cell r="A17113">
            <v>5085</v>
          </cell>
          <cell r="B17113">
            <v>45072.64135416667</v>
          </cell>
          <cell r="F17113">
            <v>725</v>
          </cell>
        </row>
        <row r="17114">
          <cell r="A17114">
            <v>6467</v>
          </cell>
          <cell r="B17114">
            <v>45101.607025462959</v>
          </cell>
          <cell r="F17114">
            <v>864</v>
          </cell>
        </row>
        <row r="17115">
          <cell r="A17115">
            <v>6467</v>
          </cell>
          <cell r="B17115">
            <v>45101.607025462959</v>
          </cell>
          <cell r="F17115">
            <v>864</v>
          </cell>
        </row>
        <row r="17116">
          <cell r="A17116">
            <v>4875</v>
          </cell>
          <cell r="B17116">
            <v>45064.456655092596</v>
          </cell>
          <cell r="F17116">
            <v>774</v>
          </cell>
        </row>
        <row r="17117">
          <cell r="A17117">
            <v>5136</v>
          </cell>
          <cell r="B17117">
            <v>45082.727106481485</v>
          </cell>
          <cell r="F17117">
            <v>816</v>
          </cell>
        </row>
        <row r="17118">
          <cell r="A17118">
            <v>5887</v>
          </cell>
          <cell r="B17118">
            <v>45085.62841435185</v>
          </cell>
          <cell r="F17118">
            <v>672</v>
          </cell>
        </row>
        <row r="17119">
          <cell r="A17119">
            <v>5888</v>
          </cell>
          <cell r="B17119">
            <v>45085.629189814812</v>
          </cell>
          <cell r="F17119">
            <v>812</v>
          </cell>
        </row>
        <row r="17120">
          <cell r="A17120">
            <v>15808</v>
          </cell>
          <cell r="B17120">
            <v>45266.818148148152</v>
          </cell>
          <cell r="F17120">
            <v>1351</v>
          </cell>
        </row>
        <row r="17121">
          <cell r="A17121">
            <v>403</v>
          </cell>
          <cell r="B17121">
            <v>44965.329016203701</v>
          </cell>
          <cell r="F17121">
            <v>313</v>
          </cell>
        </row>
        <row r="17122">
          <cell r="A17122">
            <v>28</v>
          </cell>
          <cell r="B17122">
            <v>44946.356354166666</v>
          </cell>
          <cell r="F17122">
            <v>22</v>
          </cell>
        </row>
        <row r="17123">
          <cell r="A17123">
            <v>29</v>
          </cell>
          <cell r="B17123">
            <v>44946.357083333336</v>
          </cell>
          <cell r="F17123">
            <v>30</v>
          </cell>
        </row>
        <row r="17124">
          <cell r="A17124">
            <v>31</v>
          </cell>
          <cell r="B17124">
            <v>44946.599594907406</v>
          </cell>
          <cell r="F17124">
            <v>33</v>
          </cell>
        </row>
        <row r="17125">
          <cell r="A17125">
            <v>60</v>
          </cell>
          <cell r="B17125">
            <v>44950.405729166669</v>
          </cell>
          <cell r="F17125">
            <v>56</v>
          </cell>
        </row>
        <row r="17126">
          <cell r="A17126">
            <v>64</v>
          </cell>
          <cell r="B17126">
            <v>44951.383310185185</v>
          </cell>
          <cell r="F17126">
            <v>38</v>
          </cell>
        </row>
        <row r="17127">
          <cell r="A17127">
            <v>78</v>
          </cell>
          <cell r="B17127">
            <v>44956.597291666665</v>
          </cell>
          <cell r="F17127">
            <v>91</v>
          </cell>
        </row>
        <row r="17128">
          <cell r="A17128">
            <v>79</v>
          </cell>
          <cell r="B17128">
            <v>44956.727210648147</v>
          </cell>
          <cell r="F17128">
            <v>32</v>
          </cell>
        </row>
        <row r="17129">
          <cell r="A17129">
            <v>260</v>
          </cell>
          <cell r="B17129">
            <v>44959.59747685185</v>
          </cell>
          <cell r="F17129">
            <v>290</v>
          </cell>
        </row>
        <row r="17130">
          <cell r="A17130">
            <v>289</v>
          </cell>
          <cell r="B17130">
            <v>44960.558263888888</v>
          </cell>
          <cell r="F17130">
            <v>315</v>
          </cell>
        </row>
        <row r="17131">
          <cell r="A17131">
            <v>1045</v>
          </cell>
          <cell r="B17131">
            <v>44973.599386574075</v>
          </cell>
          <cell r="F17131">
            <v>351</v>
          </cell>
        </row>
        <row r="17132">
          <cell r="A17132">
            <v>1067</v>
          </cell>
          <cell r="B17132">
            <v>44974.4221412037</v>
          </cell>
          <cell r="F17132">
            <v>347</v>
          </cell>
        </row>
        <row r="17133">
          <cell r="A17133">
            <v>1075</v>
          </cell>
          <cell r="B17133">
            <v>44979.384837962964</v>
          </cell>
          <cell r="F17133">
            <v>391</v>
          </cell>
        </row>
        <row r="17134">
          <cell r="A17134">
            <v>1083</v>
          </cell>
          <cell r="B17134">
            <v>44980.649502314816</v>
          </cell>
          <cell r="F17134">
            <v>311</v>
          </cell>
        </row>
        <row r="17135">
          <cell r="A17135">
            <v>2201</v>
          </cell>
          <cell r="B17135">
            <v>45007.483402777776</v>
          </cell>
          <cell r="F17135">
            <v>464</v>
          </cell>
        </row>
        <row r="17136">
          <cell r="A17136">
            <v>5184</v>
          </cell>
          <cell r="B17136">
            <v>45084.423958333333</v>
          </cell>
          <cell r="F17136">
            <v>842</v>
          </cell>
        </row>
        <row r="17137">
          <cell r="A17137">
            <v>6247</v>
          </cell>
          <cell r="B17137">
            <v>45086.564120370371</v>
          </cell>
          <cell r="F17137">
            <v>844</v>
          </cell>
        </row>
        <row r="17138">
          <cell r="A17138">
            <v>6521</v>
          </cell>
          <cell r="B17138">
            <v>45103.612685185188</v>
          </cell>
          <cell r="F17138">
            <v>927</v>
          </cell>
        </row>
        <row r="17139">
          <cell r="A17139">
            <v>6530</v>
          </cell>
          <cell r="B17139">
            <v>45103.73096064815</v>
          </cell>
          <cell r="F17139">
            <v>931</v>
          </cell>
        </row>
        <row r="17140">
          <cell r="A17140">
            <v>5887</v>
          </cell>
          <cell r="B17140">
            <v>45085.62841435185</v>
          </cell>
          <cell r="F17140">
            <v>672</v>
          </cell>
        </row>
        <row r="17141">
          <cell r="A17141">
            <v>6258</v>
          </cell>
          <cell r="B17141">
            <v>45092.699733796297</v>
          </cell>
          <cell r="F17141">
            <v>667</v>
          </cell>
        </row>
        <row r="17142">
          <cell r="A17142">
            <v>6375</v>
          </cell>
          <cell r="B17142">
            <v>45097.415925925925</v>
          </cell>
          <cell r="F17142">
            <v>666</v>
          </cell>
        </row>
        <row r="17143">
          <cell r="A17143">
            <v>6380</v>
          </cell>
          <cell r="B17143">
            <v>45098.314409722225</v>
          </cell>
          <cell r="F17143">
            <v>663</v>
          </cell>
        </row>
        <row r="17144">
          <cell r="A17144">
            <v>11768</v>
          </cell>
          <cell r="B17144">
            <v>45210.571782407409</v>
          </cell>
          <cell r="F17144">
            <v>1103</v>
          </cell>
        </row>
        <row r="17145">
          <cell r="A17145">
            <v>5887</v>
          </cell>
          <cell r="B17145">
            <v>45085.62841435185</v>
          </cell>
          <cell r="F17145">
            <v>672</v>
          </cell>
        </row>
        <row r="17146">
          <cell r="A17146">
            <v>403</v>
          </cell>
          <cell r="B17146">
            <v>44965.329016203701</v>
          </cell>
          <cell r="F17146">
            <v>313</v>
          </cell>
        </row>
        <row r="17147">
          <cell r="A17147">
            <v>6249</v>
          </cell>
          <cell r="B17147">
            <v>45090</v>
          </cell>
          <cell r="F17147">
            <v>750</v>
          </cell>
        </row>
        <row r="17148">
          <cell r="A17148">
            <v>28</v>
          </cell>
          <cell r="B17148">
            <v>44946.356354166666</v>
          </cell>
          <cell r="F17148">
            <v>22</v>
          </cell>
        </row>
        <row r="17149">
          <cell r="A17149">
            <v>54</v>
          </cell>
          <cell r="B17149">
            <v>44949.695648148147</v>
          </cell>
          <cell r="F17149">
            <v>57</v>
          </cell>
        </row>
        <row r="17150">
          <cell r="A17150">
            <v>55</v>
          </cell>
          <cell r="B17150">
            <v>44949.696111111109</v>
          </cell>
          <cell r="F17150">
            <v>40</v>
          </cell>
        </row>
        <row r="17151">
          <cell r="A17151">
            <v>56</v>
          </cell>
          <cell r="B17151">
            <v>44949.721643518518</v>
          </cell>
          <cell r="F17151">
            <v>34</v>
          </cell>
        </row>
        <row r="17152">
          <cell r="A17152">
            <v>57</v>
          </cell>
          <cell r="B17152">
            <v>44950.318969907406</v>
          </cell>
          <cell r="F17152">
            <v>26</v>
          </cell>
        </row>
        <row r="17153">
          <cell r="A17153">
            <v>59</v>
          </cell>
          <cell r="B17153">
            <v>44950.320173611108</v>
          </cell>
          <cell r="F17153">
            <v>23</v>
          </cell>
        </row>
        <row r="17154">
          <cell r="A17154">
            <v>60</v>
          </cell>
          <cell r="B17154">
            <v>44950.405729166669</v>
          </cell>
          <cell r="F17154">
            <v>56</v>
          </cell>
        </row>
        <row r="17155">
          <cell r="A17155">
            <v>65</v>
          </cell>
          <cell r="B17155">
            <v>44951.384097222224</v>
          </cell>
          <cell r="F17155">
            <v>24</v>
          </cell>
        </row>
        <row r="17156">
          <cell r="A17156">
            <v>67</v>
          </cell>
          <cell r="B17156">
            <v>44952.673113425924</v>
          </cell>
          <cell r="F17156">
            <v>90</v>
          </cell>
        </row>
        <row r="17157">
          <cell r="A17157">
            <v>281</v>
          </cell>
          <cell r="B17157">
            <v>44959.699490740742</v>
          </cell>
          <cell r="F17157">
            <v>283</v>
          </cell>
        </row>
        <row r="17158">
          <cell r="A17158">
            <v>1025</v>
          </cell>
          <cell r="B17158">
            <v>44970.359247685185</v>
          </cell>
          <cell r="F17158">
            <v>336</v>
          </cell>
        </row>
        <row r="17159">
          <cell r="A17159">
            <v>1029</v>
          </cell>
          <cell r="B17159">
            <v>44970.654664351852</v>
          </cell>
          <cell r="F17159">
            <v>335</v>
          </cell>
        </row>
        <row r="17160">
          <cell r="A17160">
            <v>1037</v>
          </cell>
          <cell r="B17160">
            <v>44972.50440972222</v>
          </cell>
          <cell r="F17160">
            <v>368</v>
          </cell>
        </row>
        <row r="17161">
          <cell r="A17161">
            <v>1038</v>
          </cell>
          <cell r="B17161">
            <v>44972.504803240743</v>
          </cell>
          <cell r="F17161">
            <v>334</v>
          </cell>
        </row>
        <row r="17162">
          <cell r="A17162">
            <v>1044</v>
          </cell>
          <cell r="B17162">
            <v>44973.598344907405</v>
          </cell>
          <cell r="F17162">
            <v>332</v>
          </cell>
        </row>
        <row r="17163">
          <cell r="A17163">
            <v>1209</v>
          </cell>
          <cell r="B17163">
            <v>44988.667650462965</v>
          </cell>
          <cell r="F17163">
            <v>329</v>
          </cell>
        </row>
        <row r="17164">
          <cell r="A17164">
            <v>1210</v>
          </cell>
          <cell r="B17164">
            <v>44988.683842592596</v>
          </cell>
          <cell r="F17164">
            <v>389</v>
          </cell>
        </row>
        <row r="17165">
          <cell r="A17165">
            <v>2070</v>
          </cell>
          <cell r="B17165">
            <v>44999.311562499999</v>
          </cell>
          <cell r="F17165">
            <v>432</v>
          </cell>
        </row>
        <row r="17166">
          <cell r="A17166">
            <v>4784</v>
          </cell>
          <cell r="B17166">
            <v>45056.380543981482</v>
          </cell>
          <cell r="F17166">
            <v>719</v>
          </cell>
        </row>
        <row r="17167">
          <cell r="A17167">
            <v>4794</v>
          </cell>
          <cell r="B17167">
            <v>45056.65552083333</v>
          </cell>
          <cell r="F17167">
            <v>721</v>
          </cell>
        </row>
        <row r="17168">
          <cell r="A17168">
            <v>5096</v>
          </cell>
          <cell r="B17168">
            <v>45075.553923611114</v>
          </cell>
          <cell r="F17168">
            <v>796</v>
          </cell>
        </row>
        <row r="17169">
          <cell r="A17169">
            <v>5103</v>
          </cell>
          <cell r="B17169">
            <v>45076.733946759261</v>
          </cell>
          <cell r="F17169">
            <v>800</v>
          </cell>
        </row>
        <row r="17170">
          <cell r="A17170">
            <v>5105</v>
          </cell>
          <cell r="B17170">
            <v>45077.483923611115</v>
          </cell>
          <cell r="F17170">
            <v>798</v>
          </cell>
        </row>
        <row r="17171">
          <cell r="A17171">
            <v>5123</v>
          </cell>
          <cell r="B17171">
            <v>45082.601111111115</v>
          </cell>
          <cell r="F17171">
            <v>801</v>
          </cell>
        </row>
        <row r="17172">
          <cell r="A17172">
            <v>5127</v>
          </cell>
          <cell r="B17172">
            <v>45082.614953703705</v>
          </cell>
          <cell r="F17172">
            <v>793</v>
          </cell>
        </row>
        <row r="17173">
          <cell r="A17173">
            <v>5131</v>
          </cell>
          <cell r="B17173">
            <v>45082.651076388887</v>
          </cell>
          <cell r="F17173">
            <v>797</v>
          </cell>
        </row>
        <row r="17174">
          <cell r="A17174">
            <v>5137</v>
          </cell>
          <cell r="B17174">
            <v>45082.728854166664</v>
          </cell>
          <cell r="F17174">
            <v>799</v>
          </cell>
        </row>
      </sheetData>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2020"/>
      <sheetName val="Tipo de Contratación"/>
      <sheetName val="Vari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5"/>
      <sheetName val="Hoja6"/>
      <sheetName val="Hoja8"/>
      <sheetName val="Hoja9"/>
      <sheetName val="INFORME  - EJECUCIÓn"/>
      <sheetName val="CRON DE ACT AMPLIADO"/>
      <sheetName val="PROYECTOS A ACTUALIZAR"/>
      <sheetName val="CRON DE ACTUALI DETALLADO"/>
      <sheetName val="PROYECTOS VIEJOS"/>
      <sheetName val="PROGRAMACIÓN"/>
      <sheetName val="TABLA DINAMICA"/>
      <sheetName val="PRESUPUESTO POR INDICADOR"/>
      <sheetName val="Hoja4"/>
      <sheetName val="PRESUPUESTO POR DEPENDENCIA"/>
      <sheetName val="INFORME BANCO DE PROYECTOS"/>
      <sheetName val="Hoja12"/>
      <sheetName val="NUEVOS  - ANTIGUOS"/>
      <sheetName val="Hoja11"/>
      <sheetName val="PRESUPUESTO POR DEPENDENCIA (2)"/>
      <sheetName val="Hoja7"/>
      <sheetName val="Hoja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 PROYECTOS VIEJOS"/>
      <sheetName val="RECURSOS DISPONIBLES INFRAESTRU"/>
      <sheetName val="Hoja2"/>
      <sheetName val="Hoja1"/>
      <sheetName val="PRESUPUESTO DEPEN - JUNIO 26 VI"/>
      <sheetName val="TD PROYECTOS NUEVOS"/>
      <sheetName val="Hoja4"/>
      <sheetName val="PRESUPUESTO DEPEN - JUNIO 2 NU"/>
      <sheetName val="PROYECTOS 2012 - 2015"/>
      <sheetName val="Hoja3"/>
      <sheetName val="Hoja6"/>
      <sheetName val="TD PROYECTOS NUEVOS (2)"/>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Luisa Fernanda Gaviria Cano" id="{B72E19A5-DC32-4A51-8B0E-90C493EB7344}" userId="S::lgaviria@indeportesantioquia.gov.co::8a8adcb7-851c-4e33-b7a4-1d13886d972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B783F-955B-47F8-8DE0-FA2A21EC74E2}" name="Contrato" displayName="Contrato" ref="A2:AN1018" totalsRowShown="0" headerRowDxfId="71" dataDxfId="70" headerRowBorderDxfId="68" tableBorderDxfId="69">
  <autoFilter ref="A2:AN1018" xr:uid="{99F933BE-D6A8-4670-8C3E-731A469C8DCE}"/>
  <tableColumns count="40">
    <tableColumn id="1" xr3:uid="{116CBFA3-36C1-42CF-B70A-4335FB928694}" name="LINEA PAA" dataDxfId="66" totalsRowDxfId="67"/>
    <tableColumn id="2" xr3:uid="{18E06733-BCB6-4E88-9D0A-E11B02FCE495}" name="CONTRATO" dataDxfId="65"/>
    <tableColumn id="3" xr3:uid="{C0CA4418-6E65-4CD9-B8F5-BE0AF6AB766F}" name="OBJETO" dataDxfId="63" totalsRowDxfId="64"/>
    <tableColumn id="4" xr3:uid="{C03D8CF3-23A5-4B5D-9BC5-78B727A57AFA}" name="DEPENDENCIA " dataDxfId="61" totalsRowDxfId="62"/>
    <tableColumn id="5" xr3:uid="{6B166E6B-B1A8-4FCC-BE38-CEE3EED3D1EE}" name="MODALIDAD DE CONTRATACIÓN " dataDxfId="59" totalsRowDxfId="60"/>
    <tableColumn id="6" xr3:uid="{1CD65F95-C878-4A49-B96D-61F4812F7848}" name="TIPO DE CONTRATO " dataDxfId="57" totalsRowDxfId="58"/>
    <tableColumn id="7" xr3:uid="{FA780546-0C42-4872-8CFD-BB0E983887E1}" name="CONTRATISTA" dataDxfId="55" totalsRowDxfId="56"/>
    <tableColumn id="8" xr3:uid="{83533559-AD6E-4E3B-9312-2C6DD6FC8A60}" name="CÉDULA O NIT" dataDxfId="53" totalsRowDxfId="54"/>
    <tableColumn id="9" xr3:uid="{D4B8E8F4-CD26-40BF-B036-3F7880EF4F02}" name="HONORARIOS MES " dataDxfId="51" totalsRowDxfId="52" dataCellStyle="Millares"/>
    <tableColumn id="10" xr3:uid="{E1AE6D52-612A-4B80-8D9A-590247B76F69}" name="VALOR CONTRATO" dataDxfId="49" totalsRowDxfId="50" dataCellStyle="Millares"/>
    <tableColumn id="11" xr3:uid="{44CFDE8F-6BDF-4BFB-B233-FCCD7B26D7B8}" name="OBSERVACIONES " dataDxfId="47" totalsRowDxfId="48"/>
    <tableColumn id="12" xr3:uid="{548B0920-0E9B-4EA2-A34A-3034ED35D140}" name="NÚMERO COMITÉ" dataDxfId="45" totalsRowDxfId="46"/>
    <tableColumn id="13" xr3:uid="{D0D598FB-533F-433B-BA0D-79B010A61747}" name="SUPERVISOR TITULAR" dataDxfId="43" totalsRowDxfId="44"/>
    <tableColumn id="14" xr3:uid="{74C5305C-4A97-4367-9720-797F33B59336}" name="DOCUMENTO " dataDxfId="41" totalsRowDxfId="42"/>
    <tableColumn id="15" xr3:uid="{F493866C-8B58-405E-B3C2-50C0EFDB1F7C}" name="SUPERVISOR SUPLENTE " dataDxfId="39" totalsRowDxfId="40"/>
    <tableColumn id="16" xr3:uid="{F187CA4C-1BEE-4CC0-B715-31560B395A49}" name="DOCUMENTO" dataDxfId="37" totalsRowDxfId="38">
      <calculatedColumnFormula>VLOOKUP(Contrato[[#This Row],[SUPERVISOR SUPLENTE ]],[1]SUPERVISORES!$E$1:$F$135,2,FALSE)</calculatedColumnFormula>
    </tableColumn>
    <tableColumn id="17" xr3:uid="{8984A1D5-A6DF-4126-B811-89C578C3371C}" name="CDP" dataDxfId="35" totalsRowDxfId="36"/>
    <tableColumn id="18" xr3:uid="{1298ADE5-1D83-44EF-B107-5277047AA7DF}" name="FECHA CDP" dataDxfId="33" totalsRowDxfId="34">
      <calculatedColumnFormula array="1">_xlfn.XLOOKUP(Contrato[[#This Row],[CDP]],[1]!CDP[[#All],[consecutivo]],[1]!CDP[[#All],[fecha_aprobacion]],"",0)</calculatedColumnFormula>
    </tableColumn>
    <tableColumn id="19" xr3:uid="{0D5428F9-1294-44D2-BE20-571DDD8B284E}" name="VALOR CDP" dataDxfId="31" totalsRowDxfId="32" dataCellStyle="Millares">
      <calculatedColumnFormula>SUMIF([1]!CDP[[#All],[consecutivo]],Contrato[[#This Row],[CDP]],[1]!CDP[[#All],[valor_total_rubro]])</calculatedColumnFormula>
    </tableColumn>
    <tableColumn id="20" xr3:uid="{39505B73-1E8B-4C7F-A58B-92CAB6527D8A}" name="RCP" dataDxfId="29" totalsRowDxfId="30">
      <calculatedColumnFormula array="1">_xlfn.XLOOKUP(Contrato[[#This Row],[CONTRATO]]&amp;Contrato[[#This Row],[CDP]],[1]!Tabla6[[#All],[CONTRATO-CDP]],[1]!Tabla6[[#All],[CRP]],_xlfn.XLOOKUP(Contrato[[#This Row],[CDP]],[1]RCPPAGOS!F:F,[1]RCPPAGOS!A:A,"",0),0)</calculatedColumnFormula>
    </tableColumn>
    <tableColumn id="21" xr3:uid="{E90FCC56-2AB4-45A8-AFBB-8080A6928B9B}" name="FECHA RCP" dataDxfId="27" totalsRowDxfId="28">
      <calculatedColumnFormula>+_xlfn.XLOOKUP(Contrato[[#This Row],[RCP]],[1]RCPPAGOS!A:A,[1]RCPPAGOS!B:B,"",0)</calculatedColumnFormula>
    </tableColumn>
    <tableColumn id="22" xr3:uid="{C4237608-61FB-4B5B-9D9B-20761B050C91}" name="VALOR RCP" dataDxfId="25" totalsRowDxfId="26">
      <calculatedColumnFormula>SUMIF([1]!RCPPAGOS[[#All],[CRP]],Contrato[[#This Row],[RCP]],[1]!RCPPAGOS[[#All],[valor_total]])</calculatedColumnFormula>
    </tableColumn>
    <tableColumn id="23" xr3:uid="{E778BF6F-F681-40DA-BA3D-5A01567CC39B}" name="FECHA DE FIRMA " dataDxfId="23" totalsRowDxfId="24"/>
    <tableColumn id="24" xr3:uid="{40B725AD-DC03-4980-8102-07399CF1FE84}" name="FECHA APROBACIÓN POLIZA " dataDxfId="21" totalsRowDxfId="22"/>
    <tableColumn id="25" xr3:uid="{621EDB18-9766-4CED-9C1B-15850A288751}" name="FECHA DE INICIO" dataDxfId="20">
      <calculatedColumnFormula>+LEFT(_xlfn.XLOOKUP(Contrato[[#This Row],[CONTRATO3DIG]],[1]SECOP_II!AE:AE,[1]SECOP_II!F:F,"",0),10)</calculatedColumnFormula>
    </tableColumn>
    <tableColumn id="26" xr3:uid="{D1FF210D-13D5-48A8-A8E6-A73F5821ADA7}" name="FECHA TERMINACIÓN " dataDxfId="18" totalsRowDxfId="19">
      <calculatedColumnFormula>+LEFT(_xlfn.XLOOKUP(Contrato[[#This Row],[CONTRATO3DIG]],[1]SECOP_II!AE:AE,[1]SECOP_II!G:G,"",0),10)</calculatedColumnFormula>
    </tableColumn>
    <tableColumn id="27" xr3:uid="{8707E885-3A64-4F51-B4E3-4BDCF1C6E73F}" name="LINK DE PUBLICACIÓN" dataDxfId="16" totalsRowDxfId="17"/>
    <tableColumn id="28" xr3:uid="{E03E9708-D60D-4444-B750-309B209D2BF9}" name="PLAZO " dataDxfId="14" totalsRowDxfId="15"/>
    <tableColumn id="29" xr3:uid="{540434FE-C811-4FC7-97F3-A4952849AB19}" name="RADICADO MERCURIO " dataDxfId="12" totalsRowDxfId="13"/>
    <tableColumn id="30" xr3:uid="{EE612775-C8AF-4A82-9803-E1A4BF536A00}" name="RENDIDO " dataDxfId="10" totalsRowDxfId="11"/>
    <tableColumn id="31" xr3:uid="{C1879114-0546-4CB7-AF4B-C6EF07DD0F08}" name="Contrato2" dataDxfId="9">
      <calculatedColumnFormula>TEXT(LEFT(Contrato[[#This Row],[CONTRATO]],3),"0")</calculatedColumnFormula>
    </tableColumn>
    <tableColumn id="32" xr3:uid="{05440ED6-513D-4AB9-9726-78085BD7BC06}" name="CONTRATO3DIG" dataDxfId="8">
      <calculatedColumnFormula>IF(LEN(Contrato[[#This Row],[Contrato2]])=3,Contrato[[#This Row],[Contrato2]],TEXT(Contrato[[#This Row],[Contrato2]],"000"))</calculatedColumnFormula>
    </tableColumn>
    <tableColumn id="33" xr3:uid="{19B0E556-3EBA-4145-A099-C9280C1F7F34}" name="Tiempo entre FT y hoy (meses)" dataDxfId="7">
      <calculatedColumnFormula>IFERROR(_xlfn.DAYS(Contrato[[#This Row],[Fecha Proyectada liquidació]],TODAY())/30,"")</calculatedColumnFormula>
    </tableColumn>
    <tableColumn id="34" xr3:uid="{98E60283-57AB-4184-BEE9-062A2DCA1923}" name="Fecha Proyectada liquidació" dataDxfId="6">
      <calculatedColumnFormula>+Contrato[[#This Row],[FECHA TERMINACIÓN ]]+120</calculatedColumnFormula>
    </tableColumn>
    <tableColumn id="35" xr3:uid="{A1176F79-3100-4059-85A8-C8CA518B3F2F}" name="Fecha Realde liquiidación " dataDxfId="5">
      <calculatedColumnFormula array="1">+Contrato[[#This Row],[Fecha Proyectada liquidació]]-hoy</calculatedColumnFormula>
    </tableColumn>
    <tableColumn id="36" xr3:uid="{8E0B7AC0-73EF-4BCE-9379-FF9B5E7B5470}" name="Columna1" dataDxfId="4">
      <calculatedColumnFormula array="1">_xlfn.XLOOKUP(Contrato[[#This Row],[CONTRATO]]&amp;Contrato[[#This Row],[CDP]],[1]!Tabla6[[#All],[CONTRATO-CDP]],[1]!Tabla6[[#All],[CRP]],_xlfn.XLOOKUP(Contrato[[#This Row],[CDP]],[1]RCPPAGOS!F:F,[1]RCPPAGOS!A:A,"",0),0)</calculatedColumnFormula>
    </tableColumn>
    <tableColumn id="37" xr3:uid="{AF5D9454-4FE9-425A-844D-1F606F652465}" name="Columna2" dataDxfId="3">
      <calculatedColumnFormula>+Contrato[[#This Row],[Columna1]]-Contrato[[#This Row],[RCP]]</calculatedColumnFormula>
    </tableColumn>
    <tableColumn id="39" xr3:uid="{9A6D8F63-A462-4981-9CD9-3D5E54F27239}" name="Valor Pagado" dataDxfId="2" dataCellStyle="Moneda">
      <calculatedColumnFormula array="1">_xlfn.XLOOKUP(Contrato[[#This Row],[RCP]],[1]!RCPPAGOS[[#All],[CRP]],[1]!RCPPAGOS[[#All],[Total pagado]],0,0)</calculatedColumnFormula>
    </tableColumn>
    <tableColumn id="40" xr3:uid="{8856FE3E-59DE-46A5-90F2-7CDA4F81931E}" name="% ejecución" dataDxfId="1" dataCellStyle="Porcentaje">
      <calculatedColumnFormula>+Contrato[[#This Row],[Valor Pagado]]/Contrato[[#This Row],[VALOR CONTRATO]]</calculatedColumnFormula>
    </tableColumn>
    <tableColumn id="41" xr3:uid="{9081C974-8272-4B67-8075-06E92C19C9AC}" name="Valor RP-Valor contrato" dataDxfId="0">
      <calculatedColumnFormula>+Contrato[[#This Row],[VALOR CONTRATO]]-Contrato[[#This Row],[Valor Pagado]]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S2" dT="2023-07-05T20:59:03.13" personId="{B72E19A5-DC32-4A51-8B0E-90C493EB7344}" id="{D3C69EC9-82E3-40C2-8EEF-333BC342F25E}">
    <text>AUTOMATIZAR CELDAS VERDES DE RCP PAGOS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mercurio.indeportesantioquia.gov.co/mercurio/servlet/ControllerMercurio?command=radinterno&amp;tipoRadicacion=abrir&amp;idDocumento=MjAyMzAxMDAwNzYz&amp;consulta=S" TargetMode="External"/><Relationship Id="rId13" Type="http://schemas.openxmlformats.org/officeDocument/2006/relationships/hyperlink" Target="https://mercurio.indeportesantioquia.gov.co/mercurio/servlet/ControllerMercurio?command=radinterno&amp;tipoRadicacion=abrir&amp;idDocumento=MjAyMzAxMDAzNTA4&amp;consulta=S" TargetMode="External"/><Relationship Id="rId18" Type="http://schemas.openxmlformats.org/officeDocument/2006/relationships/hyperlink" Target="https://www.colombiacompra.gov.co/tienda-virtual-del-estado-colombiano/ordenes-compra/113255" TargetMode="External"/><Relationship Id="rId26" Type="http://schemas.openxmlformats.org/officeDocument/2006/relationships/hyperlink" Target="https://community.secop.gov.co/Public/Tendering/OpportunityDetail/Index?noticeUID=CO1.NTC.4658964&amp;isFromPublicArea=True&amp;isModal=true&amp;asPopupView=true" TargetMode="External"/><Relationship Id="rId3" Type="http://schemas.openxmlformats.org/officeDocument/2006/relationships/hyperlink" Target="https://mercurio.indeportesantioquia.gov.co/mercurio/servlet/ControllerMercurio?command=radinterno&amp;tipoRadicacion=abrir&amp;idDocumento=MjAyMzAxMDAwNzYz&amp;consulta=S" TargetMode="External"/><Relationship Id="rId21" Type="http://schemas.openxmlformats.org/officeDocument/2006/relationships/hyperlink" Target="https://community.secop.gov.co/Public/Tendering/ContractNoticePhases/View?PPI=CO1.PPI.22840093&amp;isFromPublicArea=True&amp;isModal=False" TargetMode="External"/><Relationship Id="rId7" Type="http://schemas.openxmlformats.org/officeDocument/2006/relationships/hyperlink" Target="https://mercurio.indeportesantioquia.gov.co/mercurio/servlet/ControllerMercurio?command=radinterno&amp;tipoRadicacion=abrir&amp;idDocumento=MjAyMzAxMDAwNzYz&amp;consulta=S" TargetMode="External"/><Relationship Id="rId12" Type="http://schemas.openxmlformats.org/officeDocument/2006/relationships/hyperlink" Target="https://mercurio.indeportesantioquia.gov.co/mercurio/servlet/ControllerMercurio?command=radinterno&amp;tipoRadicacion=abrir&amp;idDocumento=MjAyMzAxMDAxMDMx&amp;consulta=S" TargetMode="External"/><Relationship Id="rId17" Type="http://schemas.openxmlformats.org/officeDocument/2006/relationships/hyperlink" Target="https://www.colombiacompra.gov.co/tienda-virtual-del-estado-colombiano/ordenes-compra/113256" TargetMode="External"/><Relationship Id="rId25" Type="http://schemas.openxmlformats.org/officeDocument/2006/relationships/hyperlink" Target="https://community.secop.gov.co/Public/Tendering/ContractNoticePhases/View?PPI=CO1.PPI.24466391&amp;isFromPublicArea=True&amp;isModal=False" TargetMode="External"/><Relationship Id="rId2" Type="http://schemas.openxmlformats.org/officeDocument/2006/relationships/hyperlink" Target="https://mercurio.indeportesantioquia.gov.co/mercurio/servlet/ControllerMercurio?command=radinterno&amp;tipoRadicacion=abrir&amp;idDocumento=MjAyMzAxMDAwNzYz&amp;consulta=S" TargetMode="External"/><Relationship Id="rId16" Type="http://schemas.openxmlformats.org/officeDocument/2006/relationships/hyperlink" Target="https://www.colombiacompra.gov.co/tienda-virtual-del-estado-colombiano/ordenes-compra/107607" TargetMode="External"/><Relationship Id="rId20" Type="http://schemas.openxmlformats.org/officeDocument/2006/relationships/hyperlink" Target="https://www.colombiacompra.gov.co/tienda-virtual-del-estado-colombiano/ordenes-compra/114051" TargetMode="External"/><Relationship Id="rId29" Type="http://schemas.openxmlformats.org/officeDocument/2006/relationships/table" Target="../tables/table1.xml"/><Relationship Id="rId1" Type="http://schemas.openxmlformats.org/officeDocument/2006/relationships/hyperlink" Target="https://mercurio.indeportesantioquia.gov.co/mercurio/servlet/ControllerMercurio?command=radinterno&amp;tipoRadicacion=abrir&amp;idDocumento=MjAyMzAxMDAwNzYz&amp;consulta=S" TargetMode="External"/><Relationship Id="rId6" Type="http://schemas.openxmlformats.org/officeDocument/2006/relationships/hyperlink" Target="https://mercurio.indeportesantioquia.gov.co/mercurio/servlet/ControllerMercurio?command=radinterno&amp;tipoRadicacion=abrir&amp;idDocumento=MjAyMzAxMDAwNzYz&amp;consulta=S" TargetMode="External"/><Relationship Id="rId11" Type="http://schemas.openxmlformats.org/officeDocument/2006/relationships/hyperlink" Target="https://mercurio.indeportesantioquia.gov.co/mercurio/servlet/ControllerMercurio?command=radinterno&amp;tipoRadicacion=abrir&amp;idDocumento=MjAyMzAxMDAwNzYz&amp;consulta=S" TargetMode="External"/><Relationship Id="rId24" Type="http://schemas.openxmlformats.org/officeDocument/2006/relationships/hyperlink" Target="https://community.secop.gov.co/Public/Tendering/ContractNoticePhases/View?PPI=CO1.PPI.15171916&amp;isFromPublicArea=True&amp;isModal=False" TargetMode="External"/><Relationship Id="rId5" Type="http://schemas.openxmlformats.org/officeDocument/2006/relationships/hyperlink" Target="https://mercurio.indeportesantioquia.gov.co/mercurio/servlet/ControllerMercurio?command=radinterno&amp;tipoRadicacion=abrir&amp;idDocumento=MjAyMzAxMDAwNzYz&amp;consulta=S" TargetMode="External"/><Relationship Id="rId15" Type="http://schemas.openxmlformats.org/officeDocument/2006/relationships/hyperlink" Target="https://www.colombiacompra.gov.co/tienda-virtual-del-estado-colombiano/ordenes-compra/107111" TargetMode="External"/><Relationship Id="rId23" Type="http://schemas.openxmlformats.org/officeDocument/2006/relationships/hyperlink" Target="https://community.secop.gov.co/Public/Tendering/ContractNoticePhases/View?PPI=CO1.PPI.28434271&amp;isFromPublicArea=True&amp;isModal=False" TargetMode="External"/><Relationship Id="rId28" Type="http://schemas.openxmlformats.org/officeDocument/2006/relationships/vmlDrawing" Target="../drawings/vmlDrawing1.vml"/><Relationship Id="rId10" Type="http://schemas.openxmlformats.org/officeDocument/2006/relationships/hyperlink" Target="https://mercurio.indeportesantioquia.gov.co/mercurio/servlet/ControllerMercurio?command=radinterno&amp;tipoRadicacion=abrir&amp;idDocumento=MjAyMzAxMDAwNzYz&amp;consulta=S" TargetMode="External"/><Relationship Id="rId19" Type="http://schemas.openxmlformats.org/officeDocument/2006/relationships/hyperlink" Target="https://www.colombiacompra.gov.co/tienda-virtual-del-estado-colombiano/ordenes-compra/115884" TargetMode="External"/><Relationship Id="rId31" Type="http://schemas.microsoft.com/office/2017/10/relationships/threadedComment" Target="../threadedComments/threadedComment1.xml"/><Relationship Id="rId4" Type="http://schemas.openxmlformats.org/officeDocument/2006/relationships/hyperlink" Target="https://mercurio.indeportesantioquia.gov.co/mercurio/servlet/ControllerMercurio?command=radinterno&amp;tipoRadicacion=abrir&amp;idDocumento=MjAyMzAxMDAwNzYz&amp;consulta=S" TargetMode="External"/><Relationship Id="rId9" Type="http://schemas.openxmlformats.org/officeDocument/2006/relationships/hyperlink" Target="https://mercurio.indeportesantioquia.gov.co/mercurio/servlet/ControllerMercurio?command=radinterno&amp;tipoRadicacion=abrir&amp;idDocumento=MjAyMzAxMDAwNzYz&amp;consulta=S" TargetMode="External"/><Relationship Id="rId14" Type="http://schemas.openxmlformats.org/officeDocument/2006/relationships/hyperlink" Target="https://www.colombiacompra.gov.co/tienda-virtual-del-estado-colombiano/ordenes-compra/109955" TargetMode="External"/><Relationship Id="rId22" Type="http://schemas.openxmlformats.org/officeDocument/2006/relationships/hyperlink" Target="https://community.secop.gov.co/Public/Tendering/ContractNoticePhases/View?PPI=CO1.PPI.22838467&amp;isFromPublicArea=True&amp;isModal=False"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F929-D44D-43E9-B5F8-0B551B8B7111}">
  <dimension ref="A1:AN1018"/>
  <sheetViews>
    <sheetView tabSelected="1" zoomScale="70" zoomScaleNormal="70" workbookViewId="0">
      <pane xSplit="2" ySplit="2" topLeftCell="C985" activePane="bottomRight" state="frozen"/>
      <selection pane="topRight" activeCell="C1" sqref="C1"/>
      <selection pane="bottomLeft" activeCell="A2" sqref="A2"/>
      <selection pane="bottomRight" activeCell="BF12" sqref="BF12"/>
    </sheetView>
  </sheetViews>
  <sheetFormatPr baseColWidth="10" defaultColWidth="11.42578125" defaultRowHeight="37.5" customHeight="1"/>
  <cols>
    <col min="1" max="1" width="14.85546875" style="58" customWidth="1"/>
    <col min="2" max="2" width="16.42578125" style="343" customWidth="1"/>
    <col min="3" max="3" width="68" style="410" customWidth="1"/>
    <col min="4" max="4" width="18.5703125" style="411" customWidth="1"/>
    <col min="5" max="5" width="38.5703125" style="251" customWidth="1"/>
    <col min="6" max="6" width="25.140625" style="411" customWidth="1"/>
    <col min="7" max="7" width="43.7109375" style="192" bestFit="1" customWidth="1"/>
    <col min="8" max="8" width="23.140625" style="58" bestFit="1" customWidth="1"/>
    <col min="9" max="9" width="23.42578125" style="271" bestFit="1" customWidth="1"/>
    <col min="10" max="10" width="25.28515625" style="271" bestFit="1" customWidth="1"/>
    <col min="11" max="11" width="23.140625" style="58" customWidth="1"/>
    <col min="12" max="12" width="21.5703125" style="412" customWidth="1"/>
    <col min="13" max="13" width="28.140625" style="413" customWidth="1"/>
    <col min="14" max="14" width="19" style="414" customWidth="1"/>
    <col min="15" max="15" width="28.140625" style="413" customWidth="1"/>
    <col min="16" max="16" width="20.5703125" style="415" customWidth="1"/>
    <col min="17" max="17" width="11.5703125" style="416" customWidth="1"/>
    <col min="18" max="18" width="16.7109375" style="58" customWidth="1"/>
    <col min="19" max="19" width="22.7109375" style="271" customWidth="1"/>
    <col min="20" max="20" width="21.5703125" style="58" customWidth="1"/>
    <col min="21" max="21" width="16.7109375" style="60" customWidth="1"/>
    <col min="22" max="22" width="36.85546875" style="417" customWidth="1"/>
    <col min="23" max="23" width="22.85546875" style="251" customWidth="1"/>
    <col min="24" max="24" width="25.7109375" style="251" customWidth="1"/>
    <col min="25" max="25" width="52.140625" style="418" customWidth="1"/>
    <col min="26" max="26" width="33.5703125" style="419" customWidth="1"/>
    <col min="27" max="27" width="98.140625" style="231" customWidth="1"/>
    <col min="28" max="28" width="19" style="251" customWidth="1"/>
    <col min="29" max="29" width="44" style="251" customWidth="1"/>
    <col min="30" max="30" width="49.140625" style="58" customWidth="1"/>
    <col min="31" max="31" width="32.85546875" style="58" hidden="1" customWidth="1"/>
    <col min="32" max="32" width="28" style="58" hidden="1" customWidth="1"/>
    <col min="33" max="33" width="34.42578125" style="58" hidden="1" customWidth="1"/>
    <col min="34" max="34" width="17.5703125" style="60" hidden="1" customWidth="1"/>
    <col min="35" max="35" width="17.5703125" style="58" hidden="1" customWidth="1"/>
    <col min="36" max="36" width="11.7109375" style="58" hidden="1" customWidth="1"/>
    <col min="37" max="37" width="0" style="58" hidden="1" customWidth="1"/>
    <col min="38" max="38" width="23.85546875" style="58" hidden="1" customWidth="1"/>
    <col min="39" max="39" width="14.42578125" style="62" hidden="1" customWidth="1"/>
    <col min="40" max="40" width="27.42578125" style="58" hidden="1" customWidth="1"/>
    <col min="41" max="43" width="0" style="58" hidden="1" customWidth="1"/>
    <col min="44" max="16384" width="11.42578125" style="58"/>
  </cols>
  <sheetData>
    <row r="1" spans="1:40" s="1" customFormat="1" ht="37.5" customHeight="1">
      <c r="B1" s="2"/>
      <c r="N1" s="3"/>
      <c r="V1" s="4"/>
      <c r="AH1" s="5"/>
      <c r="AM1" s="6"/>
    </row>
    <row r="2" spans="1:40" s="1" customFormat="1" ht="37.5" customHeight="1">
      <c r="A2" s="7" t="s">
        <v>0</v>
      </c>
      <c r="B2" s="8" t="s">
        <v>1</v>
      </c>
      <c r="C2" s="9" t="s">
        <v>2</v>
      </c>
      <c r="D2" s="10" t="s">
        <v>3</v>
      </c>
      <c r="E2" s="10" t="s">
        <v>4</v>
      </c>
      <c r="F2" s="10" t="s">
        <v>5</v>
      </c>
      <c r="G2" s="11" t="s">
        <v>6</v>
      </c>
      <c r="H2" s="12" t="s">
        <v>7</v>
      </c>
      <c r="I2" s="13" t="s">
        <v>8</v>
      </c>
      <c r="J2" s="13" t="s">
        <v>9</v>
      </c>
      <c r="K2" s="13" t="s">
        <v>10</v>
      </c>
      <c r="L2" s="14" t="s">
        <v>11</v>
      </c>
      <c r="M2" s="15" t="s">
        <v>12</v>
      </c>
      <c r="N2" s="16" t="s">
        <v>13</v>
      </c>
      <c r="O2" s="15" t="s">
        <v>14</v>
      </c>
      <c r="P2" s="16" t="s">
        <v>15</v>
      </c>
      <c r="Q2" s="17" t="s">
        <v>16</v>
      </c>
      <c r="R2" s="18" t="s">
        <v>17</v>
      </c>
      <c r="S2" s="19" t="s">
        <v>18</v>
      </c>
      <c r="T2" s="18" t="s">
        <v>19</v>
      </c>
      <c r="U2" s="20" t="s">
        <v>20</v>
      </c>
      <c r="V2" s="21" t="s">
        <v>21</v>
      </c>
      <c r="W2" s="22" t="s">
        <v>22</v>
      </c>
      <c r="X2" s="22" t="s">
        <v>23</v>
      </c>
      <c r="Y2" s="23" t="s">
        <v>24</v>
      </c>
      <c r="Z2" s="24" t="s">
        <v>25</v>
      </c>
      <c r="AA2" s="25" t="s">
        <v>26</v>
      </c>
      <c r="AB2" s="22" t="s">
        <v>27</v>
      </c>
      <c r="AC2" s="22" t="s">
        <v>28</v>
      </c>
      <c r="AD2" s="26" t="s">
        <v>29</v>
      </c>
      <c r="AE2" s="27" t="s">
        <v>30</v>
      </c>
      <c r="AF2" s="28" t="s">
        <v>31</v>
      </c>
      <c r="AG2" s="29" t="s">
        <v>32</v>
      </c>
      <c r="AH2" s="30" t="s">
        <v>33</v>
      </c>
      <c r="AI2" s="30" t="s">
        <v>34</v>
      </c>
      <c r="AJ2" s="31" t="s">
        <v>35</v>
      </c>
      <c r="AK2" s="31" t="s">
        <v>36</v>
      </c>
      <c r="AL2" s="29" t="s">
        <v>37</v>
      </c>
      <c r="AM2" s="32" t="s">
        <v>38</v>
      </c>
      <c r="AN2" s="31" t="s">
        <v>39</v>
      </c>
    </row>
    <row r="3" spans="1:40" ht="37.5" customHeight="1">
      <c r="A3" s="2">
        <v>459</v>
      </c>
      <c r="B3" s="33">
        <v>1</v>
      </c>
      <c r="C3" s="34" t="s">
        <v>40</v>
      </c>
      <c r="D3" s="35" t="s">
        <v>41</v>
      </c>
      <c r="E3" s="36" t="s">
        <v>42</v>
      </c>
      <c r="F3" s="37" t="s">
        <v>43</v>
      </c>
      <c r="G3" s="38" t="s">
        <v>44</v>
      </c>
      <c r="H3" s="39">
        <v>1020434556</v>
      </c>
      <c r="I3" s="40">
        <v>9158114</v>
      </c>
      <c r="J3" s="40">
        <v>36632456</v>
      </c>
      <c r="K3" s="41" t="s">
        <v>45</v>
      </c>
      <c r="L3" s="42" t="s">
        <v>46</v>
      </c>
      <c r="M3" s="43" t="s">
        <v>47</v>
      </c>
      <c r="N3" s="44">
        <f>VLOOKUP(Contrato[[#This Row],[SUPERVISOR TITULAR]],[1]SUPERVISORES!$E$1:$F$135,2,FALSE)</f>
        <v>43284839.700000003</v>
      </c>
      <c r="O3" s="43" t="s">
        <v>48</v>
      </c>
      <c r="P3" s="45">
        <f>VLOOKUP(Contrato[[#This Row],[SUPERVISOR SUPLENTE ]],[1]SUPERVISORES!$E$1:$F$135,2,FALSE)</f>
        <v>37864741.100000001</v>
      </c>
      <c r="Q3" s="46">
        <v>18</v>
      </c>
      <c r="R3" s="47" cm="1">
        <f t="array" ref="R3">_xlfn.XLOOKUP(Contrato[[#This Row],[CDP]],[1]!CDP[[#All],[consecutivo]],[1]!CDP[[#All],[fecha_aprobacion]],"",0)</f>
        <v>44939</v>
      </c>
      <c r="S3" s="48">
        <f>SUMIF([1]!CDP[[#All],[consecutivo]],Contrato[[#This Row],[CDP]],[1]!CDP[[#All],[valor_total_rubro]])</f>
        <v>36632456</v>
      </c>
      <c r="T3" s="49" cm="1">
        <f t="array" ref="T3">_xlfn.XLOOKUP(Contrato[[#This Row],[CONTRATO]]&amp;Contrato[[#This Row],[CDP]],[1]!Tabla6[[#All],[CONTRATO-CDP]],[1]!Tabla6[[#All],[CRP]],_xlfn.XLOOKUP(Contrato[[#This Row],[CDP]],[1]RCPPAGOS!F:F,[1]RCPPAGOS!A:A,"",0),0)</f>
        <v>13</v>
      </c>
      <c r="U3" s="47">
        <f>+_xlfn.XLOOKUP(Contrato[[#This Row],[RCP]],[1]RCPPAGOS!A:A,[1]RCPPAGOS!B:B,"",0)</f>
        <v>44943.492175925923</v>
      </c>
      <c r="V3" s="50">
        <f>SUMIF([1]!RCPPAGOS[[#All],[CRP]],Contrato[[#This Row],[RCP]],[1]!RCPPAGOS[[#All],[valor_total]])</f>
        <v>36632456</v>
      </c>
      <c r="W3" s="51">
        <v>44942</v>
      </c>
      <c r="X3" s="51">
        <v>44943</v>
      </c>
      <c r="Y3" s="52" t="str">
        <f>+LEFT(_xlfn.XLOOKUP(Contrato[[#This Row],[CONTRATO3DIG]],[1]SECOP_II!AE:AE,[1]SECOP_II!F:F,"",0),10)</f>
        <v>2023-01-17</v>
      </c>
      <c r="Z3" s="53" t="str">
        <f>+LEFT(_xlfn.XLOOKUP(Contrato[[#This Row],[CONTRATO3DIG]],[1]SECOP_II!AE:AE,[1]SECOP_II!G:G,"",0),10)</f>
        <v>2023-05-16</v>
      </c>
      <c r="AA3" s="54" t="str">
        <f>_xlfn.XLOOKUP(Contrato[[#This Row],[CONTRATO3DIG]],[1]SECOP_II!AE:AE,[1]SECOP_II!AA:AA,"",0)</f>
        <v>https://community.secop.gov.co/Public/Tendering/OpportunityDetail/Index?noticeUID=CO1.NTC.3771521&amp;isFromPublicArea=True&amp;isModal=true&amp;asPopupView=true</v>
      </c>
      <c r="AB3" s="55" t="s">
        <v>49</v>
      </c>
      <c r="AC3" s="56">
        <v>200000083823</v>
      </c>
      <c r="AD3" s="57" t="s">
        <v>50</v>
      </c>
      <c r="AE3" s="58" t="str">
        <f>TEXT(LEFT(Contrato[[#This Row],[CONTRATO]],3),"0")</f>
        <v>1</v>
      </c>
      <c r="AF3" s="58" t="str">
        <f>IF(LEN(Contrato[[#This Row],[Contrato2]])=3,Contrato[[#This Row],[Contrato2]],TEXT(Contrato[[#This Row],[Contrato2]],"000"))</f>
        <v>001</v>
      </c>
      <c r="AG3" s="59">
        <f ca="1">IFERROR(_xlfn.DAYS(Contrato[[#This Row],[Fecha Proyectada liquidació]],TODAY())/30,"")</f>
        <v>-17.666666666666668</v>
      </c>
      <c r="AH3" s="60">
        <f>+Contrato[[#This Row],[FECHA TERMINACIÓN ]]+120</f>
        <v>45182</v>
      </c>
      <c r="AI3" s="60">
        <v>45124</v>
      </c>
      <c r="AJ3" s="58" cm="1">
        <f t="array" ref="AJ3">_xlfn.XLOOKUP(Contrato[[#This Row],[CONTRATO]]&amp;Contrato[[#This Row],[CDP]],[1]!Tabla6[[#All],[CONTRATO-CDP]],[1]!Tabla6[[#All],[CRP]],_xlfn.XLOOKUP(Contrato[[#This Row],[CDP]],[1]RCPPAGOS!F:F,[1]RCPPAGOS!A:A,"",0),0)</f>
        <v>13</v>
      </c>
      <c r="AK3" s="58">
        <f>+Contrato[[#This Row],[Columna1]]-Contrato[[#This Row],[RCP]]</f>
        <v>0</v>
      </c>
      <c r="AL3" s="61" cm="1">
        <f t="array" ref="AL3">_xlfn.XLOOKUP(Contrato[[#This Row],[RCP]],[1]!RCPPAGOS[[#All],[CRP]],[1]!RCPPAGOS[[#All],[Total pagado]],0,0)</f>
        <v>36632456</v>
      </c>
      <c r="AM3" s="62">
        <f>+Contrato[[#This Row],[Valor Pagado]]/Contrato[[#This Row],[VALOR CONTRATO]]</f>
        <v>1</v>
      </c>
      <c r="AN3" s="63">
        <f>+Contrato[[#This Row],[VALOR CONTRATO]]-Contrato[[#This Row],[Valor Pagado]]</f>
        <v>0</v>
      </c>
    </row>
    <row r="4" spans="1:40" ht="37.5" customHeight="1">
      <c r="A4" s="2">
        <v>457</v>
      </c>
      <c r="B4" s="33">
        <v>2</v>
      </c>
      <c r="C4" s="34" t="s">
        <v>51</v>
      </c>
      <c r="D4" s="37" t="s">
        <v>41</v>
      </c>
      <c r="E4" s="64" t="s">
        <v>42</v>
      </c>
      <c r="F4" s="37" t="s">
        <v>43</v>
      </c>
      <c r="G4" s="65" t="s">
        <v>52</v>
      </c>
      <c r="H4" s="39">
        <v>71394301</v>
      </c>
      <c r="I4" s="40">
        <v>9158114</v>
      </c>
      <c r="J4" s="40">
        <v>32053399</v>
      </c>
      <c r="K4" s="41" t="s">
        <v>45</v>
      </c>
      <c r="L4" s="42" t="s">
        <v>53</v>
      </c>
      <c r="M4" s="66" t="s">
        <v>54</v>
      </c>
      <c r="N4" s="44">
        <f>VLOOKUP(Contrato[[#This Row],[SUPERVISOR TITULAR]],[1]SUPERVISORES!$E$1:$F$135,2,FALSE)</f>
        <v>43610005</v>
      </c>
      <c r="O4" s="66" t="s">
        <v>48</v>
      </c>
      <c r="P4" s="45">
        <f>VLOOKUP(Contrato[[#This Row],[SUPERVISOR SUPLENTE ]],[1]SUPERVISORES!$E$1:$F$135,2,FALSE)</f>
        <v>37864741.100000001</v>
      </c>
      <c r="Q4" s="46">
        <v>20</v>
      </c>
      <c r="R4" s="47" cm="1">
        <f t="array" ref="R4">_xlfn.XLOOKUP(Contrato[[#This Row],[CDP]],[1]!CDP[[#All],[consecutivo]],[1]!CDP[[#All],[fecha_aprobacion]],"",0)</f>
        <v>44939</v>
      </c>
      <c r="S4" s="48">
        <f>SUMIF([1]!CDP[[#All],[consecutivo]],Contrato[[#This Row],[CDP]],[1]!CDP[[#All],[valor_total_rubro]])</f>
        <v>32053399</v>
      </c>
      <c r="T4" s="49" cm="1">
        <f t="array" ref="T4">_xlfn.XLOOKUP(Contrato[[#This Row],[CONTRATO]]&amp;Contrato[[#This Row],[CDP]],[1]!Tabla6[[#All],[CONTRATO-CDP]],[1]!Tabla6[[#All],[CRP]],_xlfn.XLOOKUP(Contrato[[#This Row],[CDP]],[1]RCPPAGOS!F:F,[1]RCPPAGOS!A:A,"",0),0)</f>
        <v>18</v>
      </c>
      <c r="U4" s="47">
        <f>+_xlfn.XLOOKUP(Contrato[[#This Row],[RCP]],[1]RCPPAGOS!A:A,[1]RCPPAGOS!B:B,"",0)</f>
        <v>44944.38622685185</v>
      </c>
      <c r="V4" s="50">
        <f>SUMIF([1]!RCPPAGOS[[#All],[CRP]],Contrato[[#This Row],[RCP]],[1]!RCPPAGOS[[#All],[valor_total]])</f>
        <v>32053399</v>
      </c>
      <c r="W4" s="51">
        <v>44943</v>
      </c>
      <c r="X4" s="51">
        <v>44944</v>
      </c>
      <c r="Y4" s="52" t="str">
        <f>+LEFT(_xlfn.XLOOKUP(Contrato[[#This Row],[CONTRATO3DIG]],[1]SECOP_II!AE:AE,[1]SECOP_II!F:F,"",0),10)</f>
        <v>2023-01-18</v>
      </c>
      <c r="Z4" s="67" t="str">
        <f>+LEFT(_xlfn.XLOOKUP(Contrato[[#This Row],[CONTRATO3DIG]],[1]SECOP_II!AE:AE,[1]SECOP_II!G:G,"",0),10)</f>
        <v>2023-05-02</v>
      </c>
      <c r="AA4" s="54" t="str">
        <f>_xlfn.XLOOKUP(Contrato[[#This Row],[CONTRATO3DIG]],[1]SECOP_II!AE:AE,[1]SECOP_II!AA:AA,"",0)</f>
        <v>https://community.secop.gov.co/Public/Tendering/OpportunityDetail/Index?noticeUID=CO1.NTC.3780297&amp;isFromPublicArea=True&amp;isModal=true&amp;asPopupView=true</v>
      </c>
      <c r="AB4" s="55" t="s">
        <v>55</v>
      </c>
      <c r="AC4" s="56">
        <v>200000083879</v>
      </c>
      <c r="AD4" s="1" t="s">
        <v>50</v>
      </c>
      <c r="AE4" s="58" t="str">
        <f>TEXT(LEFT(Contrato[[#This Row],[CONTRATO]],3),"0")</f>
        <v>2</v>
      </c>
      <c r="AF4" s="58" t="str">
        <f>IF(LEN(Contrato[[#This Row],[Contrato2]])=3,Contrato[[#This Row],[Contrato2]],TEXT(Contrato[[#This Row],[Contrato2]],"000"))</f>
        <v>002</v>
      </c>
      <c r="AG4" s="59">
        <f ca="1">IFERROR(_xlfn.DAYS(Contrato[[#This Row],[Fecha Proyectada liquidació]],TODAY())/30,"")</f>
        <v>-18.133333333333333</v>
      </c>
      <c r="AH4" s="60">
        <f>+Contrato[[#This Row],[FECHA TERMINACIÓN ]]+120</f>
        <v>45168</v>
      </c>
      <c r="AI4" s="68"/>
      <c r="AJ4" s="58" cm="1">
        <f t="array" ref="AJ4">_xlfn.XLOOKUP(Contrato[[#This Row],[CONTRATO]]&amp;Contrato[[#This Row],[CDP]],[1]!Tabla6[[#All],[CONTRATO-CDP]],[1]!Tabla6[[#All],[CRP]],_xlfn.XLOOKUP(Contrato[[#This Row],[CDP]],[1]RCPPAGOS!F:F,[1]RCPPAGOS!A:A,"",0),0)</f>
        <v>18</v>
      </c>
      <c r="AK4" s="58">
        <f>+Contrato[[#This Row],[Columna1]]-Contrato[[#This Row],[RCP]]</f>
        <v>0</v>
      </c>
      <c r="AL4" s="61" cm="1">
        <f t="array" ref="AL4">_xlfn.XLOOKUP(Contrato[[#This Row],[RCP]],[1]!RCPPAGOS[[#All],[CRP]],[1]!RCPPAGOS[[#All],[Total pagado]],0,0)</f>
        <v>32053399</v>
      </c>
      <c r="AM4" s="62">
        <f>+Contrato[[#This Row],[Valor Pagado]]/Contrato[[#This Row],[VALOR CONTRATO]]</f>
        <v>1</v>
      </c>
      <c r="AN4" s="63">
        <f>+Contrato[[#This Row],[VALOR CONTRATO]]-Contrato[[#This Row],[Valor Pagado]]</f>
        <v>0</v>
      </c>
    </row>
    <row r="5" spans="1:40" ht="37.5" customHeight="1">
      <c r="A5" s="2">
        <v>277</v>
      </c>
      <c r="B5" s="69">
        <v>3</v>
      </c>
      <c r="C5" s="34" t="s">
        <v>56</v>
      </c>
      <c r="D5" s="37" t="s">
        <v>57</v>
      </c>
      <c r="E5" s="64" t="s">
        <v>42</v>
      </c>
      <c r="F5" s="37" t="s">
        <v>43</v>
      </c>
      <c r="G5" s="65" t="s">
        <v>58</v>
      </c>
      <c r="H5" s="39">
        <v>1017263760</v>
      </c>
      <c r="I5" s="40">
        <v>6081224</v>
      </c>
      <c r="J5" s="40">
        <v>26284284</v>
      </c>
      <c r="K5" s="70" t="s">
        <v>59</v>
      </c>
      <c r="L5" s="42" t="s">
        <v>46</v>
      </c>
      <c r="M5" s="66" t="s">
        <v>60</v>
      </c>
      <c r="N5" s="44">
        <f>VLOOKUP(Contrato[[#This Row],[SUPERVISOR TITULAR]],[1]SUPERVISORES!$E$1:$F$135,2,FALSE)</f>
        <v>40075656.899999999</v>
      </c>
      <c r="O5" s="66" t="s">
        <v>61</v>
      </c>
      <c r="P5" s="45">
        <f>VLOOKUP(Contrato[[#This Row],[SUPERVISOR SUPLENTE ]],[1]SUPERVISORES!$E$1:$F$135,2,FALSE)</f>
        <v>43251877.5</v>
      </c>
      <c r="Q5" s="46">
        <v>19</v>
      </c>
      <c r="R5" s="47" cm="1">
        <f t="array" ref="R5">_xlfn.XLOOKUP(Contrato[[#This Row],[CDP]],[1]!CDP[[#All],[consecutivo]],[1]!CDP[[#All],[fecha_aprobacion]],"",0)</f>
        <v>44939</v>
      </c>
      <c r="S5" s="48">
        <f>SUMIF([1]!CDP[[#All],[consecutivo]],Contrato[[#This Row],[CDP]],[1]!CDP[[#All],[valor_total_rubro]])</f>
        <v>26284284</v>
      </c>
      <c r="T5" s="49" cm="1">
        <f t="array" ref="T5">_xlfn.XLOOKUP(Contrato[[#This Row],[CONTRATO]]&amp;Contrato[[#This Row],[CDP]],[1]!Tabla6[[#All],[CONTRATO-CDP]],[1]!Tabla6[[#All],[CRP]],_xlfn.XLOOKUP(Contrato[[#This Row],[CDP]],[1]RCPPAGOS!F:F,[1]RCPPAGOS!A:A,"",0),0)</f>
        <v>9</v>
      </c>
      <c r="U5" s="47">
        <f>+_xlfn.XLOOKUP(Contrato[[#This Row],[RCP]],[1]RCPPAGOS!A:A,[1]RCPPAGOS!B:B,"",0)</f>
        <v>44943.489803240744</v>
      </c>
      <c r="V5" s="50">
        <f>SUMIF([1]!RCPPAGOS[[#All],[CRP]],Contrato[[#This Row],[RCP]],[1]!RCPPAGOS[[#All],[valor_total]])</f>
        <v>26284284</v>
      </c>
      <c r="W5" s="71">
        <v>44943</v>
      </c>
      <c r="X5" s="72">
        <v>44944</v>
      </c>
      <c r="Y5" s="52" t="str">
        <f>+LEFT(_xlfn.XLOOKUP(Contrato[[#This Row],[CONTRATO3DIG]],[1]SECOP_II!AE:AE,[1]SECOP_II!F:F,"",0),10)</f>
        <v>2023-01-18</v>
      </c>
      <c r="Z5" s="67" t="str">
        <f>+LEFT(_xlfn.XLOOKUP(Contrato[[#This Row],[CONTRATO3DIG]],[1]SECOP_II!AE:AE,[1]SECOP_II!G:G,"",0),10)</f>
        <v>2023-05-02</v>
      </c>
      <c r="AA5" s="54" t="str">
        <f>_xlfn.XLOOKUP(Contrato[[#This Row],[CONTRATO3DIG]],[1]SECOP_II!AE:AE,[1]SECOP_II!AA:AA,"",0)</f>
        <v>https://community.secop.gov.co/Public/Tendering/OpportunityDetail/Index?noticeUID=CO1.NTC.3772562&amp;isFromPublicArea=True&amp;isModal=true&amp;asPopupView=true</v>
      </c>
      <c r="AB5" s="55" t="s">
        <v>55</v>
      </c>
      <c r="AC5" s="56">
        <v>200000083853</v>
      </c>
      <c r="AD5" s="1" t="s">
        <v>50</v>
      </c>
      <c r="AE5" s="58" t="str">
        <f>TEXT(LEFT(Contrato[[#This Row],[CONTRATO]],3),"0")</f>
        <v>3</v>
      </c>
      <c r="AF5" s="58" t="str">
        <f>IF(LEN(Contrato[[#This Row],[Contrato2]])=3,Contrato[[#This Row],[Contrato2]],TEXT(Contrato[[#This Row],[Contrato2]],"000"))</f>
        <v>003</v>
      </c>
      <c r="AG5" s="59">
        <f ca="1">IFERROR(_xlfn.DAYS(Contrato[[#This Row],[Fecha Proyectada liquidació]],TODAY())/30,"")</f>
        <v>-18.133333333333333</v>
      </c>
      <c r="AH5" s="60">
        <f>+Contrato[[#This Row],[FECHA TERMINACIÓN ]]+120</f>
        <v>45168</v>
      </c>
      <c r="AI5" s="60">
        <v>45049</v>
      </c>
      <c r="AJ5" s="58" cm="1">
        <f t="array" ref="AJ5">_xlfn.XLOOKUP(Contrato[[#This Row],[CONTRATO]]&amp;Contrato[[#This Row],[CDP]],[1]!Tabla6[[#All],[CONTRATO-CDP]],[1]!Tabla6[[#All],[CRP]],_xlfn.XLOOKUP(Contrato[[#This Row],[CDP]],[1]RCPPAGOS!F:F,[1]RCPPAGOS!A:A,"",0),0)</f>
        <v>9</v>
      </c>
      <c r="AK5" s="58">
        <f>+Contrato[[#This Row],[Columna1]]-Contrato[[#This Row],[RCP]]</f>
        <v>0</v>
      </c>
      <c r="AL5" s="73" cm="1">
        <f t="array" ref="AL5">_xlfn.XLOOKUP(Contrato[[#This Row],[RCP]],[1]!RCPPAGOS[[#All],[CRP]],[1]!RCPPAGOS[[#All],[Total pagado]],0,0)</f>
        <v>22779884</v>
      </c>
      <c r="AM5" s="62">
        <f>+Contrato[[#This Row],[Valor Pagado]]/Contrato[[#This Row],[VALOR CONTRATO]]</f>
        <v>0.86667318006455873</v>
      </c>
      <c r="AN5" s="63">
        <f>+Contrato[[#This Row],[VALOR CONTRATO]]-Contrato[[#This Row],[Valor Pagado]]</f>
        <v>3504400</v>
      </c>
    </row>
    <row r="6" spans="1:40" ht="37.5" customHeight="1">
      <c r="A6" s="2">
        <v>250</v>
      </c>
      <c r="B6" s="33">
        <v>4</v>
      </c>
      <c r="C6" s="34" t="s">
        <v>62</v>
      </c>
      <c r="D6" s="37" t="s">
        <v>63</v>
      </c>
      <c r="E6" s="64" t="s">
        <v>42</v>
      </c>
      <c r="F6" s="37" t="s">
        <v>43</v>
      </c>
      <c r="G6" s="65" t="s">
        <v>64</v>
      </c>
      <c r="H6" s="39">
        <v>1037577309</v>
      </c>
      <c r="I6" s="40">
        <v>8262750</v>
      </c>
      <c r="J6" s="40">
        <v>28919625</v>
      </c>
      <c r="K6" s="2" t="s">
        <v>45</v>
      </c>
      <c r="L6" s="42" t="s">
        <v>46</v>
      </c>
      <c r="M6" s="66" t="s">
        <v>65</v>
      </c>
      <c r="N6" s="44">
        <f>VLOOKUP(Contrato[[#This Row],[SUPERVISOR TITULAR]],[1]SUPERVISORES!$E$1:$F$135,2,FALSE)</f>
        <v>39419422.700000003</v>
      </c>
      <c r="O6" s="66" t="s">
        <v>54</v>
      </c>
      <c r="P6" s="45">
        <f>VLOOKUP(Contrato[[#This Row],[SUPERVISOR SUPLENTE ]],[1]SUPERVISORES!$E$1:$F$135,2,FALSE)</f>
        <v>43610005</v>
      </c>
      <c r="Q6" s="46">
        <v>12</v>
      </c>
      <c r="R6" s="47" cm="1">
        <f t="array" ref="R6">_xlfn.XLOOKUP(Contrato[[#This Row],[CDP]],[1]!CDP[[#All],[consecutivo]],[1]!CDP[[#All],[fecha_aprobacion]],"",0)</f>
        <v>44939.496817129628</v>
      </c>
      <c r="S6" s="48">
        <f>SUMIF([1]!CDP[[#All],[consecutivo]],Contrato[[#This Row],[CDP]],[1]!CDP[[#All],[valor_total_rubro]])</f>
        <v>28919625</v>
      </c>
      <c r="T6" s="49" cm="1">
        <f t="array" ref="T6">_xlfn.XLOOKUP(Contrato[[#This Row],[CONTRATO]]&amp;Contrato[[#This Row],[CDP]],[1]!Tabla6[[#All],[CONTRATO-CDP]],[1]!Tabla6[[#All],[CRP]],_xlfn.XLOOKUP(Contrato[[#This Row],[CDP]],[1]RCPPAGOS!F:F,[1]RCPPAGOS!A:A,"",0),0)</f>
        <v>11</v>
      </c>
      <c r="U6" s="47">
        <f>+_xlfn.XLOOKUP(Contrato[[#This Row],[RCP]],[1]RCPPAGOS!A:A,[1]RCPPAGOS!B:B,"",0)</f>
        <v>44943.491273148145</v>
      </c>
      <c r="V6" s="50">
        <f>SUMIF([1]!RCPPAGOS[[#All],[CRP]],Contrato[[#This Row],[RCP]],[1]!RCPPAGOS[[#All],[valor_total]])</f>
        <v>28919625</v>
      </c>
      <c r="W6" s="51">
        <v>44942</v>
      </c>
      <c r="X6" s="51">
        <v>44944</v>
      </c>
      <c r="Y6" s="52" t="str">
        <f>+LEFT(_xlfn.XLOOKUP(Contrato[[#This Row],[CONTRATO3DIG]],[1]SECOP_II!AE:AE,[1]SECOP_II!F:F,"",0),10)</f>
        <v>2023-01-18</v>
      </c>
      <c r="Z6" s="67" t="str">
        <f>+LEFT(_xlfn.XLOOKUP(Contrato[[#This Row],[CONTRATO3DIG]],[1]SECOP_II!AE:AE,[1]SECOP_II!G:G,"",0),10)</f>
        <v>2023-05-02</v>
      </c>
      <c r="AA6" s="74" t="str">
        <f>_xlfn.XLOOKUP(Contrato[[#This Row],[CONTRATO3DIG]],[1]SECOP_II!AE:AE,[1]SECOP_II!AA:AA,"",0)</f>
        <v>https://community.secop.gov.co/Public/Tendering/OpportunityDetail/Index?noticeUID=CO1.NTC.3772139&amp;isFromPublicArea=True&amp;isModal=true&amp;asPopupView=true</v>
      </c>
      <c r="AB6" s="55" t="s">
        <v>55</v>
      </c>
      <c r="AC6" s="56">
        <v>200000083871</v>
      </c>
      <c r="AD6" s="1" t="s">
        <v>50</v>
      </c>
      <c r="AE6" s="58" t="str">
        <f>TEXT(LEFT(Contrato[[#This Row],[CONTRATO]],3),"0")</f>
        <v>4</v>
      </c>
      <c r="AF6" s="58" t="str">
        <f>IF(LEN(Contrato[[#This Row],[Contrato2]])=3,Contrato[[#This Row],[Contrato2]],TEXT(Contrato[[#This Row],[Contrato2]],"000"))</f>
        <v>004</v>
      </c>
      <c r="AG6" s="59">
        <f ca="1">IFERROR(_xlfn.DAYS(Contrato[[#This Row],[Fecha Proyectada liquidació]],TODAY())/30,"")</f>
        <v>-18.133333333333333</v>
      </c>
      <c r="AH6" s="60">
        <f>+Contrato[[#This Row],[FECHA TERMINACIÓN ]]+120</f>
        <v>45168</v>
      </c>
      <c r="AJ6" s="58" cm="1">
        <f t="array" ref="AJ6">_xlfn.XLOOKUP(Contrato[[#This Row],[CONTRATO]]&amp;Contrato[[#This Row],[CDP]],[1]!Tabla6[[#All],[CONTRATO-CDP]],[1]!Tabla6[[#All],[CRP]],_xlfn.XLOOKUP(Contrato[[#This Row],[CDP]],[1]RCPPAGOS!F:F,[1]RCPPAGOS!A:A,"",0),0)</f>
        <v>11</v>
      </c>
      <c r="AK6" s="58">
        <f>+Contrato[[#This Row],[Columna1]]-Contrato[[#This Row],[RCP]]</f>
        <v>0</v>
      </c>
      <c r="AL6" s="73" cm="1">
        <f t="array" ref="AL6">_xlfn.XLOOKUP(Contrato[[#This Row],[RCP]],[1]!RCPPAGOS[[#All],[CRP]],[1]!RCPPAGOS[[#All],[Total pagado]],0,0)</f>
        <v>28919625</v>
      </c>
      <c r="AM6" s="62">
        <f>+Contrato[[#This Row],[Valor Pagado]]/Contrato[[#This Row],[VALOR CONTRATO]]</f>
        <v>1</v>
      </c>
      <c r="AN6" s="63">
        <f>+Contrato[[#This Row],[VALOR CONTRATO]]-Contrato[[#This Row],[Valor Pagado]]</f>
        <v>0</v>
      </c>
    </row>
    <row r="7" spans="1:40" ht="37.5" customHeight="1">
      <c r="A7" s="2">
        <v>249</v>
      </c>
      <c r="B7" s="33">
        <v>5</v>
      </c>
      <c r="C7" s="34" t="s">
        <v>66</v>
      </c>
      <c r="D7" s="37" t="s">
        <v>63</v>
      </c>
      <c r="E7" s="64" t="s">
        <v>42</v>
      </c>
      <c r="F7" s="37" t="s">
        <v>43</v>
      </c>
      <c r="G7" s="65" t="s">
        <v>67</v>
      </c>
      <c r="H7" s="39">
        <v>32209970</v>
      </c>
      <c r="I7" s="40">
        <v>8262750</v>
      </c>
      <c r="J7" s="40">
        <v>28919625</v>
      </c>
      <c r="K7" s="2" t="s">
        <v>45</v>
      </c>
      <c r="L7" s="42" t="s">
        <v>46</v>
      </c>
      <c r="M7" s="66" t="s">
        <v>68</v>
      </c>
      <c r="N7" s="44">
        <f>VLOOKUP(Contrato[[#This Row],[SUPERVISOR TITULAR]],[1]SUPERVISORES!$E$1:$F$135,2,FALSE)</f>
        <v>8462777.5</v>
      </c>
      <c r="O7" s="66" t="s">
        <v>69</v>
      </c>
      <c r="P7" s="45">
        <f>VLOOKUP(Contrato[[#This Row],[SUPERVISOR SUPLENTE ]],[1]SUPERVISORES!$E$1:$F$135,2,FALSE)</f>
        <v>43208997.899999999</v>
      </c>
      <c r="Q7" s="46">
        <v>11</v>
      </c>
      <c r="R7" s="47" cm="1">
        <f t="array" ref="R7">_xlfn.XLOOKUP(Contrato[[#This Row],[CDP]],[1]!CDP[[#All],[consecutivo]],[1]!CDP[[#All],[fecha_aprobacion]],"",0)</f>
        <v>44939.496805555558</v>
      </c>
      <c r="S7" s="48">
        <f>SUMIF([1]!CDP[[#All],[consecutivo]],Contrato[[#This Row],[CDP]],[1]!CDP[[#All],[valor_total_rubro]])</f>
        <v>28919625</v>
      </c>
      <c r="T7" s="49" cm="1">
        <f t="array" ref="T7">_xlfn.XLOOKUP(Contrato[[#This Row],[CONTRATO]]&amp;Contrato[[#This Row],[CDP]],[1]!Tabla6[[#All],[CONTRATO-CDP]],[1]!Tabla6[[#All],[CRP]],_xlfn.XLOOKUP(Contrato[[#This Row],[CDP]],[1]RCPPAGOS!F:F,[1]RCPPAGOS!A:A,"",0),0)</f>
        <v>15</v>
      </c>
      <c r="U7" s="47">
        <f>+_xlfn.XLOOKUP(Contrato[[#This Row],[RCP]],[1]RCPPAGOS!A:A,[1]RCPPAGOS!B:B,"",0)</f>
        <v>44943.557719907411</v>
      </c>
      <c r="V7" s="50">
        <f>SUMIF([1]!RCPPAGOS[[#All],[CRP]],Contrato[[#This Row],[RCP]],[1]!RCPPAGOS[[#All],[valor_total]])</f>
        <v>28919625</v>
      </c>
      <c r="W7" s="51">
        <v>44943</v>
      </c>
      <c r="X7" s="51">
        <v>44943</v>
      </c>
      <c r="Y7" s="52" t="str">
        <f>+LEFT(_xlfn.XLOOKUP(Contrato[[#This Row],[CONTRATO3DIG]],[1]SECOP_II!AE:AE,[1]SECOP_II!F:F,"",0),10)</f>
        <v>2023-01-17</v>
      </c>
      <c r="Z7" s="67" t="str">
        <f>+LEFT(_xlfn.XLOOKUP(Contrato[[#This Row],[CONTRATO3DIG]],[1]SECOP_II!AE:AE,[1]SECOP_II!G:G,"",0),10)</f>
        <v>2023-05-01</v>
      </c>
      <c r="AA7" s="74" t="str">
        <f>_xlfn.XLOOKUP(Contrato[[#This Row],[CONTRATO3DIG]],[1]SECOP_II!AE:AE,[1]SECOP_II!AA:AA,"",0)</f>
        <v>https://community.secop.gov.co/Public/Tendering/OpportunityDetail/Index?noticeUID=CO1.NTC.3770889&amp;isFromPublicArea=True&amp;isModal=true&amp;asPopupView=true</v>
      </c>
      <c r="AB7" s="55" t="s">
        <v>55</v>
      </c>
      <c r="AC7" s="56">
        <v>200000083808</v>
      </c>
      <c r="AD7" s="1" t="s">
        <v>50</v>
      </c>
      <c r="AE7" s="58" t="str">
        <f>TEXT(LEFT(Contrato[[#This Row],[CONTRATO]],3),"0")</f>
        <v>5</v>
      </c>
      <c r="AF7" s="58" t="str">
        <f>IF(LEN(Contrato[[#This Row],[Contrato2]])=3,Contrato[[#This Row],[Contrato2]],TEXT(Contrato[[#This Row],[Contrato2]],"000"))</f>
        <v>005</v>
      </c>
      <c r="AG7" s="59">
        <f ca="1">IFERROR(_xlfn.DAYS(Contrato[[#This Row],[Fecha Proyectada liquidació]],TODAY())/30,"")</f>
        <v>-18.166666666666668</v>
      </c>
      <c r="AH7" s="60">
        <f>+Contrato[[#This Row],[FECHA TERMINACIÓN ]]+120</f>
        <v>45167</v>
      </c>
      <c r="AJ7" s="58" cm="1">
        <f t="array" ref="AJ7">_xlfn.XLOOKUP(Contrato[[#This Row],[CONTRATO]]&amp;Contrato[[#This Row],[CDP]],[1]!Tabla6[[#All],[CONTRATO-CDP]],[1]!Tabla6[[#All],[CRP]],_xlfn.XLOOKUP(Contrato[[#This Row],[CDP]],[1]RCPPAGOS!F:F,[1]RCPPAGOS!A:A,"",0),0)</f>
        <v>15</v>
      </c>
      <c r="AK7" s="58">
        <f>+Contrato[[#This Row],[Columna1]]-Contrato[[#This Row],[RCP]]</f>
        <v>0</v>
      </c>
      <c r="AL7" s="61" cm="1">
        <f t="array" ref="AL7">_xlfn.XLOOKUP(Contrato[[#This Row],[RCP]],[1]!RCPPAGOS[[#All],[CRP]],[1]!RCPPAGOS[[#All],[Total pagado]],0,0)</f>
        <v>28919625</v>
      </c>
      <c r="AM7" s="62">
        <f>+Contrato[[#This Row],[Valor Pagado]]/Contrato[[#This Row],[VALOR CONTRATO]]</f>
        <v>1</v>
      </c>
      <c r="AN7" s="63">
        <f>+Contrato[[#This Row],[VALOR CONTRATO]]-Contrato[[#This Row],[Valor Pagado]]</f>
        <v>0</v>
      </c>
    </row>
    <row r="8" spans="1:40" ht="37.5" customHeight="1">
      <c r="A8" s="2">
        <v>296</v>
      </c>
      <c r="B8" s="69">
        <v>6</v>
      </c>
      <c r="C8" s="34" t="s">
        <v>70</v>
      </c>
      <c r="D8" s="37" t="s">
        <v>71</v>
      </c>
      <c r="E8" s="64" t="s">
        <v>42</v>
      </c>
      <c r="F8" s="37" t="s">
        <v>43</v>
      </c>
      <c r="G8" s="65" t="s">
        <v>72</v>
      </c>
      <c r="H8" s="39">
        <v>43989524</v>
      </c>
      <c r="I8" s="40">
        <v>9158114</v>
      </c>
      <c r="J8" s="40">
        <v>32053399</v>
      </c>
      <c r="K8" s="2" t="s">
        <v>45</v>
      </c>
      <c r="L8" s="42" t="s">
        <v>53</v>
      </c>
      <c r="M8" s="66" t="s">
        <v>65</v>
      </c>
      <c r="N8" s="44">
        <f>VLOOKUP(Contrato[[#This Row],[SUPERVISOR TITULAR]],[1]SUPERVISORES!$E$1:$F$135,2,FALSE)</f>
        <v>39419422.700000003</v>
      </c>
      <c r="O8" s="66" t="s">
        <v>54</v>
      </c>
      <c r="P8" s="45">
        <f>VLOOKUP(Contrato[[#This Row],[SUPERVISOR SUPLENTE ]],[1]SUPERVISORES!$E$1:$F$135,2,FALSE)</f>
        <v>43610005</v>
      </c>
      <c r="Q8" s="46">
        <v>46</v>
      </c>
      <c r="R8" s="47" cm="1">
        <f t="array" ref="R8">_xlfn.XLOOKUP(Contrato[[#This Row],[CDP]],[1]!CDP[[#All],[consecutivo]],[1]!CDP[[#All],[fecha_aprobacion]],"",0)</f>
        <v>44942.662233796298</v>
      </c>
      <c r="S8" s="48">
        <f>SUMIF([1]!CDP[[#All],[consecutivo]],Contrato[[#This Row],[CDP]],[1]!CDP[[#All],[valor_total_rubro]])</f>
        <v>32053399</v>
      </c>
      <c r="T8" s="49" cm="1">
        <f t="array" ref="T8">_xlfn.XLOOKUP(Contrato[[#This Row],[CONTRATO]]&amp;Contrato[[#This Row],[CDP]],[1]!Tabla6[[#All],[CONTRATO-CDP]],[1]!Tabla6[[#All],[CRP]],_xlfn.XLOOKUP(Contrato[[#This Row],[CDP]],[1]RCPPAGOS!F:F,[1]RCPPAGOS!A:A,"",0),0)</f>
        <v>16</v>
      </c>
      <c r="U8" s="47">
        <f>+_xlfn.XLOOKUP(Contrato[[#This Row],[RCP]],[1]RCPPAGOS!A:A,[1]RCPPAGOS!B:B,"",0)</f>
        <v>44943.670219907406</v>
      </c>
      <c r="V8" s="50">
        <f>SUMIF([1]!RCPPAGOS[[#All],[CRP]],Contrato[[#This Row],[RCP]],[1]!RCPPAGOS[[#All],[valor_total]])</f>
        <v>32053399</v>
      </c>
      <c r="W8" s="51">
        <v>44943</v>
      </c>
      <c r="X8" s="51">
        <v>44944</v>
      </c>
      <c r="Y8" s="52" t="str">
        <f>+LEFT(_xlfn.XLOOKUP(Contrato[[#This Row],[CONTRATO3DIG]],[1]SECOP_II!AE:AE,[1]SECOP_II!F:F,"",0),10)</f>
        <v>2023-01-18</v>
      </c>
      <c r="Z8" s="67" t="str">
        <f>+LEFT(_xlfn.XLOOKUP(Contrato[[#This Row],[CONTRATO3DIG]],[1]SECOP_II!AE:AE,[1]SECOP_II!G:G,"",0),10)</f>
        <v>2023-05-02</v>
      </c>
      <c r="AA8" s="74" t="str">
        <f>_xlfn.XLOOKUP(Contrato[[#This Row],[CONTRATO3DIG]],[1]SECOP_II!AE:AE,[1]SECOP_II!AA:AA,"",0)</f>
        <v>https://community.secop.gov.co/Public/Tendering/OpportunityDetail/Index?noticeUID=CO1.NTC.3778409&amp;isFromPublicArea=True&amp;isModal=true&amp;asPopupView=true</v>
      </c>
      <c r="AB8" s="55" t="s">
        <v>55</v>
      </c>
      <c r="AC8" s="75" t="s">
        <v>73</v>
      </c>
      <c r="AD8" s="1" t="s">
        <v>50</v>
      </c>
      <c r="AE8" s="58" t="str">
        <f>TEXT(LEFT(Contrato[[#This Row],[CONTRATO]],3),"0")</f>
        <v>6</v>
      </c>
      <c r="AF8" s="58" t="str">
        <f>IF(LEN(Contrato[[#This Row],[Contrato2]])=3,Contrato[[#This Row],[Contrato2]],TEXT(Contrato[[#This Row],[Contrato2]],"000"))</f>
        <v>006</v>
      </c>
      <c r="AG8" s="59">
        <f ca="1">IFERROR(_xlfn.DAYS(Contrato[[#This Row],[Fecha Proyectada liquidació]],TODAY())/30,"")</f>
        <v>-18.133333333333333</v>
      </c>
      <c r="AH8" s="60">
        <f>+Contrato[[#This Row],[FECHA TERMINACIÓN ]]+120</f>
        <v>45168</v>
      </c>
      <c r="AJ8" s="58" cm="1">
        <f t="array" ref="AJ8">_xlfn.XLOOKUP(Contrato[[#This Row],[CONTRATO]]&amp;Contrato[[#This Row],[CDP]],[1]!Tabla6[[#All],[CONTRATO-CDP]],[1]!Tabla6[[#All],[CRP]],_xlfn.XLOOKUP(Contrato[[#This Row],[CDP]],[1]RCPPAGOS!F:F,[1]RCPPAGOS!A:A,"",0),0)</f>
        <v>16</v>
      </c>
      <c r="AK8" s="58">
        <f>+Contrato[[#This Row],[Columna1]]-Contrato[[#This Row],[RCP]]</f>
        <v>0</v>
      </c>
      <c r="AL8" s="61" cm="1">
        <f t="array" ref="AL8">_xlfn.XLOOKUP(Contrato[[#This Row],[RCP]],[1]!RCPPAGOS[[#All],[CRP]],[1]!RCPPAGOS[[#All],[Total pagado]],0,0)</f>
        <v>32053399</v>
      </c>
      <c r="AM8" s="62">
        <f>+Contrato[[#This Row],[Valor Pagado]]/Contrato[[#This Row],[VALOR CONTRATO]]</f>
        <v>1</v>
      </c>
      <c r="AN8" s="63">
        <f>+Contrato[[#This Row],[VALOR CONTRATO]]-Contrato[[#This Row],[Valor Pagado]]</f>
        <v>0</v>
      </c>
    </row>
    <row r="9" spans="1:40" ht="37.5" customHeight="1">
      <c r="A9" s="76">
        <v>293</v>
      </c>
      <c r="B9" s="69">
        <v>7</v>
      </c>
      <c r="C9" s="38" t="s">
        <v>74</v>
      </c>
      <c r="D9" s="37" t="s">
        <v>71</v>
      </c>
      <c r="E9" s="64" t="s">
        <v>42</v>
      </c>
      <c r="F9" s="37" t="s">
        <v>43</v>
      </c>
      <c r="G9" s="38" t="s">
        <v>75</v>
      </c>
      <c r="H9" s="77">
        <v>43103672</v>
      </c>
      <c r="I9" s="78">
        <v>6798505</v>
      </c>
      <c r="J9" s="78">
        <v>23794768</v>
      </c>
      <c r="K9" s="2" t="s">
        <v>45</v>
      </c>
      <c r="L9" s="79" t="s">
        <v>53</v>
      </c>
      <c r="M9" s="66" t="s">
        <v>76</v>
      </c>
      <c r="N9" s="44">
        <f>VLOOKUP(Contrato[[#This Row],[SUPERVISOR TITULAR]],[1]SUPERVISORES!$E$1:$F$135,2,FALSE)</f>
        <v>1088260059.0999999</v>
      </c>
      <c r="O9" s="66" t="s">
        <v>77</v>
      </c>
      <c r="P9" s="80">
        <f>VLOOKUP(Contrato[[#This Row],[SUPERVISOR SUPLENTE ]],[1]SUPERVISORES!$E$1:$F$135,2,FALSE)</f>
        <v>71265476.799999997</v>
      </c>
      <c r="Q9" s="81">
        <v>5</v>
      </c>
      <c r="R9" s="82" cm="1">
        <f t="array" ref="R9">_xlfn.XLOOKUP(Contrato[[#This Row],[CDP]],[1]!CDP[[#All],[consecutivo]],[1]!CDP[[#All],[fecha_aprobacion]],"",0)</f>
        <v>44938.722974537035</v>
      </c>
      <c r="S9" s="83">
        <f>SUMIF([1]!CDP[[#All],[consecutivo]],Contrato[[#This Row],[CDP]],[1]!CDP[[#All],[valor_total_rubro]])</f>
        <v>23794768</v>
      </c>
      <c r="T9" s="84" cm="1">
        <f t="array" ref="T9">_xlfn.XLOOKUP(Contrato[[#This Row],[CONTRATO]]&amp;Contrato[[#This Row],[CDP]],[1]!Tabla6[[#All],[CONTRATO-CDP]],[1]!Tabla6[[#All],[CRP]],_xlfn.XLOOKUP(Contrato[[#This Row],[CDP]],[1]RCPPAGOS!F:F,[1]RCPPAGOS!A:A,"",0),0)</f>
        <v>17</v>
      </c>
      <c r="U9" s="82">
        <f>+_xlfn.XLOOKUP(Contrato[[#This Row],[RCP]],[1]RCPPAGOS!A:A,[1]RCPPAGOS!B:B,"",0)</f>
        <v>44943.731979166667</v>
      </c>
      <c r="V9" s="85">
        <f>SUMIF([1]!RCPPAGOS[[#All],[CRP]],Contrato[[#This Row],[RCP]],[1]!RCPPAGOS[[#All],[valor_total]])</f>
        <v>23794768</v>
      </c>
      <c r="W9" s="51">
        <v>44943</v>
      </c>
      <c r="X9" s="51">
        <v>44944</v>
      </c>
      <c r="Y9" s="86" t="str">
        <f>+LEFT(_xlfn.XLOOKUP(Contrato[[#This Row],[CONTRATO3DIG]],[1]SECOP_II!AE:AE,[1]SECOP_II!F:F,"",0),10)</f>
        <v>2023-01-18</v>
      </c>
      <c r="Z9" s="67" t="str">
        <f>+LEFT(_xlfn.XLOOKUP(Contrato[[#This Row],[CONTRATO3DIG]],[1]SECOP_II!AE:AE,[1]SECOP_II!G:G,"",0),10)</f>
        <v>2023-05-02</v>
      </c>
      <c r="AA9" s="54" t="str">
        <f>_xlfn.XLOOKUP(Contrato[[#This Row],[CONTRATO3DIG]],[1]SECOP_II!AE:AE,[1]SECOP_II!AA:AA,"",0)</f>
        <v>https://community.secop.gov.co/Public/Tendering/OpportunityDetail/Index?noticeUID=CO1.NTC.3779507&amp;isFromPublicArea=True&amp;isModal=true&amp;asPopupView=true</v>
      </c>
      <c r="AB9" s="87" t="s">
        <v>55</v>
      </c>
      <c r="AC9" s="88">
        <v>202301000244</v>
      </c>
      <c r="AD9" s="89" t="s">
        <v>50</v>
      </c>
      <c r="AE9" s="58" t="str">
        <f>TEXT(LEFT(Contrato[[#This Row],[CONTRATO]],3),"0")</f>
        <v>7</v>
      </c>
      <c r="AF9" s="58" t="str">
        <f>IF(LEN(Contrato[[#This Row],[Contrato2]])=3,Contrato[[#This Row],[Contrato2]],TEXT(Contrato[[#This Row],[Contrato2]],"000"))</f>
        <v>007</v>
      </c>
      <c r="AG9" s="59">
        <f ca="1">IFERROR(_xlfn.DAYS(Contrato[[#This Row],[Fecha Proyectada liquidació]],TODAY())/30,"")</f>
        <v>-18.133333333333333</v>
      </c>
      <c r="AH9" s="60">
        <f>+Contrato[[#This Row],[FECHA TERMINACIÓN ]]+120</f>
        <v>45168</v>
      </c>
      <c r="AJ9" s="58" cm="1">
        <f t="array" ref="AJ9">_xlfn.XLOOKUP(Contrato[[#This Row],[CONTRATO]]&amp;Contrato[[#This Row],[CDP]],[1]!Tabla6[[#All],[CONTRATO-CDP]],[1]!Tabla6[[#All],[CRP]],_xlfn.XLOOKUP(Contrato[[#This Row],[CDP]],[1]RCPPAGOS!F:F,[1]RCPPAGOS!A:A,"",0),0)</f>
        <v>17</v>
      </c>
      <c r="AK9" s="58">
        <f>+Contrato[[#This Row],[Columna1]]-Contrato[[#This Row],[RCP]]</f>
        <v>0</v>
      </c>
      <c r="AL9" s="61" cm="1">
        <f t="array" ref="AL9">_xlfn.XLOOKUP(Contrato[[#This Row],[RCP]],[1]!RCPPAGOS[[#All],[CRP]],[1]!RCPPAGOS[[#All],[Total pagado]],0,0)</f>
        <v>23794767</v>
      </c>
      <c r="AM9" s="62">
        <f>+Contrato[[#This Row],[Valor Pagado]]/Contrato[[#This Row],[VALOR CONTRATO]]</f>
        <v>0.99999995797395458</v>
      </c>
      <c r="AN9" s="63">
        <f>+Contrato[[#This Row],[VALOR CONTRATO]]-Contrato[[#This Row],[Valor Pagado]]</f>
        <v>1</v>
      </c>
    </row>
    <row r="10" spans="1:40" ht="37.5" customHeight="1">
      <c r="A10" s="76">
        <v>469</v>
      </c>
      <c r="B10" s="69">
        <v>8</v>
      </c>
      <c r="C10" s="38" t="s">
        <v>78</v>
      </c>
      <c r="D10" s="37" t="s">
        <v>41</v>
      </c>
      <c r="E10" s="64" t="s">
        <v>42</v>
      </c>
      <c r="F10" s="37" t="s">
        <v>43</v>
      </c>
      <c r="G10" s="38" t="s">
        <v>79</v>
      </c>
      <c r="H10" s="77">
        <v>32242025</v>
      </c>
      <c r="I10" s="78">
        <v>6081224</v>
      </c>
      <c r="J10" s="78">
        <v>21284284</v>
      </c>
      <c r="K10" s="76" t="s">
        <v>45</v>
      </c>
      <c r="L10" s="79" t="s">
        <v>80</v>
      </c>
      <c r="M10" s="66" t="s">
        <v>81</v>
      </c>
      <c r="N10" s="44">
        <f>VLOOKUP(Contrato[[#This Row],[SUPERVISOR TITULAR]],[1]SUPERVISORES!$E$1:$F$135,2,FALSE)</f>
        <v>71023409.599999994</v>
      </c>
      <c r="O10" s="66" t="s">
        <v>69</v>
      </c>
      <c r="P10" s="80">
        <f>VLOOKUP(Contrato[[#This Row],[SUPERVISOR SUPLENTE ]],[1]SUPERVISORES!$E$1:$F$135,2,FALSE)</f>
        <v>43208997.899999999</v>
      </c>
      <c r="Q10" s="90">
        <v>39</v>
      </c>
      <c r="R10" s="82" cm="1">
        <f t="array" ref="R10">_xlfn.XLOOKUP(Contrato[[#This Row],[CDP]],[1]!CDP[[#All],[consecutivo]],[1]!CDP[[#All],[fecha_aprobacion]],"",0)</f>
        <v>44939</v>
      </c>
      <c r="S10" s="83">
        <f>SUMIF([1]!CDP[[#All],[consecutivo]],Contrato[[#This Row],[CDP]],[1]!CDP[[#All],[valor_total_rubro]])</f>
        <v>21284284</v>
      </c>
      <c r="T10" s="84" cm="1">
        <f t="array" ref="T10">_xlfn.XLOOKUP(Contrato[[#This Row],[CONTRATO]]&amp;Contrato[[#This Row],[CDP]],[1]!Tabla6[[#All],[CONTRATO-CDP]],[1]!Tabla6[[#All],[CRP]],_xlfn.XLOOKUP(Contrato[[#This Row],[CDP]],[1]RCPPAGOS!F:F,[1]RCPPAGOS!A:A,"",0),0)</f>
        <v>27</v>
      </c>
      <c r="U10" s="82">
        <f>+_xlfn.XLOOKUP(Contrato[[#This Row],[RCP]],[1]RCPPAGOS!A:A,[1]RCPPAGOS!B:B,"",0)</f>
        <v>44946.355451388888</v>
      </c>
      <c r="V10" s="85">
        <f>SUMIF([1]!RCPPAGOS[[#All],[CRP]],Contrato[[#This Row],[RCP]],[1]!RCPPAGOS[[#All],[valor_total]])</f>
        <v>21284284</v>
      </c>
      <c r="W10" s="91">
        <v>44946</v>
      </c>
      <c r="X10" s="91">
        <v>44946</v>
      </c>
      <c r="Y10" s="86" t="str">
        <f>+LEFT(_xlfn.XLOOKUP(Contrato[[#This Row],[CONTRATO3DIG]],[1]SECOP_II!AE:AE,[1]SECOP_II!F:F,"",0),10)</f>
        <v>2023-01-20</v>
      </c>
      <c r="Z10" s="67" t="str">
        <f>+LEFT(_xlfn.XLOOKUP(Contrato[[#This Row],[CONTRATO3DIG]],[1]SECOP_II!AE:AE,[1]SECOP_II!G:G,"",0),10)</f>
        <v>2023-05-04</v>
      </c>
      <c r="AA10" s="54" t="str">
        <f>_xlfn.XLOOKUP(Contrato[[#This Row],[CONTRATO3DIG]],[1]SECOP_II!AE:AE,[1]SECOP_II!AA:AA,"",0)</f>
        <v>https://community.secop.gov.co/Public/Tendering/OpportunityDetail/Index?noticeUID=CO1.NTC.3801138&amp;isFromPublicArea=True&amp;isModal=true&amp;asPopupView=true</v>
      </c>
      <c r="AB10" s="87" t="s">
        <v>55</v>
      </c>
      <c r="AC10" s="88">
        <v>202301000294</v>
      </c>
      <c r="AD10" s="89" t="s">
        <v>50</v>
      </c>
      <c r="AE10" s="58" t="str">
        <f>TEXT(LEFT(Contrato[[#This Row],[CONTRATO]],3),"0")</f>
        <v>8</v>
      </c>
      <c r="AF10" s="58" t="str">
        <f>IF(LEN(Contrato[[#This Row],[Contrato2]])=3,Contrato[[#This Row],[Contrato2]],TEXT(Contrato[[#This Row],[Contrato2]],"000"))</f>
        <v>008</v>
      </c>
      <c r="AG10" s="59">
        <f ca="1">IFERROR(_xlfn.DAYS(Contrato[[#This Row],[Fecha Proyectada liquidació]],TODAY())/30,"")</f>
        <v>-18.066666666666666</v>
      </c>
      <c r="AH10" s="60">
        <f>+Contrato[[#This Row],[FECHA TERMINACIÓN ]]+120</f>
        <v>45170</v>
      </c>
      <c r="AJ10" s="58" cm="1">
        <f t="array" ref="AJ10">_xlfn.XLOOKUP(Contrato[[#This Row],[CONTRATO]]&amp;Contrato[[#This Row],[CDP]],[1]!Tabla6[[#All],[CONTRATO-CDP]],[1]!Tabla6[[#All],[CRP]],_xlfn.XLOOKUP(Contrato[[#This Row],[CDP]],[1]RCPPAGOS!F:F,[1]RCPPAGOS!A:A,"",0),0)</f>
        <v>27</v>
      </c>
      <c r="AK10" s="58">
        <f>+Contrato[[#This Row],[Columna1]]-Contrato[[#This Row],[RCP]]</f>
        <v>0</v>
      </c>
      <c r="AL10" s="73" cm="1">
        <f t="array" ref="AL10">_xlfn.XLOOKUP(Contrato[[#This Row],[RCP]],[1]!RCPPAGOS[[#All],[CRP]],[1]!RCPPAGOS[[#All],[Total pagado]],0,0)</f>
        <v>21284284</v>
      </c>
      <c r="AM10" s="62">
        <f>+Contrato[[#This Row],[Valor Pagado]]/Contrato[[#This Row],[VALOR CONTRATO]]</f>
        <v>1</v>
      </c>
      <c r="AN10" s="63">
        <f>+Contrato[[#This Row],[VALOR CONTRATO]]-Contrato[[#This Row],[Valor Pagado]]</f>
        <v>0</v>
      </c>
    </row>
    <row r="11" spans="1:40" ht="37.5" customHeight="1">
      <c r="A11" s="76">
        <v>391</v>
      </c>
      <c r="B11" s="69">
        <v>9</v>
      </c>
      <c r="C11" s="38" t="s">
        <v>82</v>
      </c>
      <c r="D11" s="37" t="s">
        <v>83</v>
      </c>
      <c r="E11" s="64" t="s">
        <v>42</v>
      </c>
      <c r="F11" s="37" t="s">
        <v>43</v>
      </c>
      <c r="G11" s="38" t="s">
        <v>84</v>
      </c>
      <c r="H11" s="77">
        <v>1128276230</v>
      </c>
      <c r="I11" s="78">
        <v>6798505</v>
      </c>
      <c r="J11" s="78">
        <v>25963601</v>
      </c>
      <c r="K11" s="92" t="s">
        <v>85</v>
      </c>
      <c r="L11" s="79" t="s">
        <v>80</v>
      </c>
      <c r="M11" s="66" t="s">
        <v>86</v>
      </c>
      <c r="N11" s="44">
        <f>VLOOKUP(Contrato[[#This Row],[SUPERVISOR TITULAR]],[1]SUPERVISORES!$E$1:$F$135,2,FALSE)</f>
        <v>21509270.5</v>
      </c>
      <c r="O11" s="66" t="s">
        <v>87</v>
      </c>
      <c r="P11" s="80">
        <f>VLOOKUP(Contrato[[#This Row],[SUPERVISOR SUPLENTE ]],[1]SUPERVISORES!$E$1:$F$135,2,FALSE)</f>
        <v>98707511.400000006</v>
      </c>
      <c r="Q11" s="90">
        <v>22</v>
      </c>
      <c r="R11" s="82" cm="1">
        <f t="array" ref="R11">_xlfn.XLOOKUP(Contrato[[#This Row],[CDP]],[1]!CDP[[#All],[consecutivo]],[1]!CDP[[#All],[fecha_aprobacion]],"",0)</f>
        <v>44939</v>
      </c>
      <c r="S11" s="83">
        <f>SUMIF([1]!CDP[[#All],[consecutivo]],Contrato[[#This Row],[CDP]],[1]!CDP[[#All],[valor_total_rubro]])</f>
        <v>25963601</v>
      </c>
      <c r="T11" s="84" cm="1">
        <f t="array" ref="T11">_xlfn.XLOOKUP(Contrato[[#This Row],[CONTRATO]]&amp;Contrato[[#This Row],[CDP]],[1]!Tabla6[[#All],[CONTRATO-CDP]],[1]!Tabla6[[#All],[CRP]],_xlfn.XLOOKUP(Contrato[[#This Row],[CDP]],[1]RCPPAGOS!F:F,[1]RCPPAGOS!A:A,"",0),0)</f>
        <v>28</v>
      </c>
      <c r="U11" s="82">
        <f>+_xlfn.XLOOKUP(Contrato[[#This Row],[RCP]],[1]RCPPAGOS!A:A,[1]RCPPAGOS!B:B,"",0)</f>
        <v>44946.356354166666</v>
      </c>
      <c r="V11" s="85">
        <f>SUMIF([1]!RCPPAGOS[[#All],[CRP]],Contrato[[#This Row],[RCP]],[1]!RCPPAGOS[[#All],[valor_total]])</f>
        <v>25963601</v>
      </c>
      <c r="W11" s="91">
        <v>44949</v>
      </c>
      <c r="X11" s="91">
        <v>44949</v>
      </c>
      <c r="Y11" s="86" t="str">
        <f>+LEFT(_xlfn.XLOOKUP(Contrato[[#This Row],[CONTRATO3DIG]],[1]SECOP_II!AE:AE,[1]SECOP_II!F:F,"",0),10)</f>
        <v>2023-01-23</v>
      </c>
      <c r="Z11" s="67" t="str">
        <f>+LEFT(_xlfn.XLOOKUP(Contrato[[#This Row],[CONTRATO3DIG]],[1]SECOP_II!AE:AE,[1]SECOP_II!G:G,"",0),10)</f>
        <v>2023-05-07</v>
      </c>
      <c r="AA11" s="54" t="str">
        <f>_xlfn.XLOOKUP(Contrato[[#This Row],[CONTRATO3DIG]],[1]SECOP_II!AE:AE,[1]SECOP_II!AA:AA,"",0)</f>
        <v>https://community.secop.gov.co/Public/Tendering/OpportunityDetail/Index?noticeUID=CO1.NTC.3797564&amp;isFromPublicArea=True&amp;isModal=true&amp;asPopupView=true</v>
      </c>
      <c r="AB11" s="87" t="s">
        <v>55</v>
      </c>
      <c r="AC11" s="88" t="s">
        <v>88</v>
      </c>
      <c r="AD11" s="89" t="s">
        <v>50</v>
      </c>
      <c r="AE11" s="58" t="str">
        <f>TEXT(LEFT(Contrato[[#This Row],[CONTRATO]],3),"0")</f>
        <v>9</v>
      </c>
      <c r="AF11" s="58" t="str">
        <f>IF(LEN(Contrato[[#This Row],[Contrato2]])=3,Contrato[[#This Row],[Contrato2]],TEXT(Contrato[[#This Row],[Contrato2]],"000"))</f>
        <v>009</v>
      </c>
      <c r="AG11" s="59">
        <f ca="1">IFERROR(_xlfn.DAYS(Contrato[[#This Row],[Fecha Proyectada liquidació]],TODAY())/30,"")</f>
        <v>-17.966666666666665</v>
      </c>
      <c r="AH11" s="60">
        <f>+Contrato[[#This Row],[FECHA TERMINACIÓN ]]+120</f>
        <v>45173</v>
      </c>
      <c r="AJ11" s="58" cm="1">
        <f t="array" ref="AJ11">_xlfn.XLOOKUP(Contrato[[#This Row],[CONTRATO]]&amp;Contrato[[#This Row],[CDP]],[1]!Tabla6[[#All],[CONTRATO-CDP]],[1]!Tabla6[[#All],[CRP]],_xlfn.XLOOKUP(Contrato[[#This Row],[CDP]],[1]RCPPAGOS!F:F,[1]RCPPAGOS!A:A,"",0),0)</f>
        <v>28</v>
      </c>
      <c r="AK11" s="58">
        <f>+Contrato[[#This Row],[Columna1]]-Contrato[[#This Row],[RCP]]</f>
        <v>0</v>
      </c>
      <c r="AL11" s="61" cm="1">
        <f t="array" ref="AL11">_xlfn.XLOOKUP(Contrato[[#This Row],[RCP]],[1]!RCPPAGOS[[#All],[CRP]],[1]!RCPPAGOS[[#All],[Total pagado]],0,0)</f>
        <v>3780302</v>
      </c>
      <c r="AM11" s="62">
        <f>+Contrato[[#This Row],[Valor Pagado]]/Contrato[[#This Row],[VALOR CONTRATO]]</f>
        <v>0.1456000652605931</v>
      </c>
      <c r="AN11" s="63">
        <f>+Contrato[[#This Row],[VALOR CONTRATO]]-Contrato[[#This Row],[Valor Pagado]]</f>
        <v>22183299</v>
      </c>
    </row>
    <row r="12" spans="1:40" ht="37.5" customHeight="1">
      <c r="A12" s="76">
        <v>393</v>
      </c>
      <c r="B12" s="69">
        <v>10</v>
      </c>
      <c r="C12" s="38" t="s">
        <v>89</v>
      </c>
      <c r="D12" s="37" t="s">
        <v>83</v>
      </c>
      <c r="E12" s="64" t="s">
        <v>42</v>
      </c>
      <c r="F12" s="37" t="s">
        <v>43</v>
      </c>
      <c r="G12" s="38" t="s">
        <v>90</v>
      </c>
      <c r="H12" s="77">
        <v>1128452756</v>
      </c>
      <c r="I12" s="40">
        <v>8262750</v>
      </c>
      <c r="J12" s="78">
        <v>31088462</v>
      </c>
      <c r="K12" s="92" t="s">
        <v>91</v>
      </c>
      <c r="L12" s="79" t="s">
        <v>80</v>
      </c>
      <c r="M12" s="66" t="s">
        <v>86</v>
      </c>
      <c r="N12" s="44">
        <f>VLOOKUP(Contrato[[#This Row],[SUPERVISOR TITULAR]],[1]SUPERVISORES!$E$1:$F$135,2,FALSE)</f>
        <v>21509270.5</v>
      </c>
      <c r="O12" s="66" t="s">
        <v>87</v>
      </c>
      <c r="P12" s="80">
        <f>VLOOKUP(Contrato[[#This Row],[SUPERVISOR SUPLENTE ]],[1]SUPERVISORES!$E$1:$F$135,2,FALSE)</f>
        <v>98707511.400000006</v>
      </c>
      <c r="Q12" s="90">
        <v>30</v>
      </c>
      <c r="R12" s="82" cm="1">
        <f t="array" ref="R12">_xlfn.XLOOKUP(Contrato[[#This Row],[CDP]],[1]!CDP[[#All],[consecutivo]],[1]!CDP[[#All],[fecha_aprobacion]],"",0)</f>
        <v>44939</v>
      </c>
      <c r="S12" s="83">
        <f>SUMIF([1]!CDP[[#All],[consecutivo]],Contrato[[#This Row],[CDP]],[1]!CDP[[#All],[valor_total_rubro]])</f>
        <v>31088462</v>
      </c>
      <c r="T12" s="84" cm="1">
        <f t="array" ref="T12">_xlfn.XLOOKUP(Contrato[[#This Row],[CONTRATO]]&amp;Contrato[[#This Row],[CDP]],[1]!Tabla6[[#All],[CONTRATO-CDP]],[1]!Tabla6[[#All],[CRP]],_xlfn.XLOOKUP(Contrato[[#This Row],[CDP]],[1]RCPPAGOS!F:F,[1]RCPPAGOS!A:A,"",0),0)</f>
        <v>29</v>
      </c>
      <c r="U12" s="82">
        <f>+_xlfn.XLOOKUP(Contrato[[#This Row],[RCP]],[1]RCPPAGOS!A:A,[1]RCPPAGOS!B:B,"",0)</f>
        <v>44946.357083333336</v>
      </c>
      <c r="V12" s="85">
        <f>SUMIF([1]!RCPPAGOS[[#All],[CRP]],Contrato[[#This Row],[RCP]],[1]!RCPPAGOS[[#All],[valor_total]])</f>
        <v>31088462</v>
      </c>
      <c r="W12" s="91">
        <v>44945</v>
      </c>
      <c r="X12" s="91">
        <v>44949</v>
      </c>
      <c r="Y12" s="86" t="str">
        <f>+LEFT(_xlfn.XLOOKUP(Contrato[[#This Row],[CONTRATO3DIG]],[1]SECOP_II!AE:AE,[1]SECOP_II!F:F,"",0),10)</f>
        <v>2023-01-23</v>
      </c>
      <c r="Z12" s="67" t="str">
        <f>+LEFT(_xlfn.XLOOKUP(Contrato[[#This Row],[CONTRATO3DIG]],[1]SECOP_II!AE:AE,[1]SECOP_II!G:G,"",0),10)</f>
        <v>2023-05-04</v>
      </c>
      <c r="AA12" s="54" t="str">
        <f>_xlfn.XLOOKUP(Contrato[[#This Row],[CONTRATO3DIG]],[1]SECOP_II!AE:AE,[1]SECOP_II!AA:AA,"",0)</f>
        <v>https://community.secop.gov.co/Public/Tendering/OpportunityDetail/Index?noticeUID=CO1.NTC.3797902&amp;isFromPublicArea=True&amp;isModal=true&amp;asPopupView=true</v>
      </c>
      <c r="AB12" s="87" t="s">
        <v>55</v>
      </c>
      <c r="AC12" s="88">
        <v>202301000340</v>
      </c>
      <c r="AD12" s="89" t="s">
        <v>50</v>
      </c>
      <c r="AE12" s="58" t="str">
        <f>TEXT(LEFT(Contrato[[#This Row],[CONTRATO]],3),"0")</f>
        <v>10</v>
      </c>
      <c r="AF12" s="58" t="str">
        <f>IF(LEN(Contrato[[#This Row],[Contrato2]])=3,Contrato[[#This Row],[Contrato2]],TEXT(Contrato[[#This Row],[Contrato2]],"000"))</f>
        <v>010</v>
      </c>
      <c r="AG12" s="59">
        <f ca="1">IFERROR(_xlfn.DAYS(Contrato[[#This Row],[Fecha Proyectada liquidació]],TODAY())/30,"")</f>
        <v>-18.066666666666666</v>
      </c>
      <c r="AH12" s="60">
        <f>+Contrato[[#This Row],[FECHA TERMINACIÓN ]]+120</f>
        <v>45170</v>
      </c>
      <c r="AJ12" s="58" cm="1">
        <f t="array" ref="AJ12">_xlfn.XLOOKUP(Contrato[[#This Row],[CONTRATO]]&amp;Contrato[[#This Row],[CDP]],[1]!Tabla6[[#All],[CONTRATO-CDP]],[1]!Tabla6[[#All],[CRP]],_xlfn.XLOOKUP(Contrato[[#This Row],[CDP]],[1]RCPPAGOS!F:F,[1]RCPPAGOS!A:A,"",0),0)</f>
        <v>29</v>
      </c>
      <c r="AK12" s="58">
        <f>+Contrato[[#This Row],[Columna1]]-Contrato[[#This Row],[RCP]]</f>
        <v>0</v>
      </c>
      <c r="AL12" s="61" cm="1">
        <f t="array" ref="AL12">_xlfn.XLOOKUP(Contrato[[#This Row],[RCP]],[1]!RCPPAGOS[[#All],[CRP]],[1]!RCPPAGOS[[#All],[Total pagado]],0,0)</f>
        <v>6712332</v>
      </c>
      <c r="AM12" s="62">
        <f>+Contrato[[#This Row],[Valor Pagado]]/Contrato[[#This Row],[VALOR CONTRATO]]</f>
        <v>0.21591071311279406</v>
      </c>
      <c r="AN12" s="63">
        <f>+Contrato[[#This Row],[VALOR CONTRATO]]-Contrato[[#This Row],[Valor Pagado]]</f>
        <v>24376130</v>
      </c>
    </row>
    <row r="13" spans="1:40" ht="37.5" customHeight="1">
      <c r="A13" s="76">
        <v>290</v>
      </c>
      <c r="B13" s="69">
        <v>11</v>
      </c>
      <c r="C13" s="38" t="s">
        <v>92</v>
      </c>
      <c r="D13" s="37" t="s">
        <v>71</v>
      </c>
      <c r="E13" s="64" t="s">
        <v>42</v>
      </c>
      <c r="F13" s="37" t="s">
        <v>43</v>
      </c>
      <c r="G13" s="38" t="s">
        <v>93</v>
      </c>
      <c r="H13" s="77">
        <v>1017247082</v>
      </c>
      <c r="I13" s="40">
        <v>3523745</v>
      </c>
      <c r="J13" s="78">
        <v>12333108</v>
      </c>
      <c r="K13" s="76" t="s">
        <v>45</v>
      </c>
      <c r="L13" s="79" t="s">
        <v>80</v>
      </c>
      <c r="M13" s="66" t="s">
        <v>76</v>
      </c>
      <c r="N13" s="44">
        <f>VLOOKUP(Contrato[[#This Row],[SUPERVISOR TITULAR]],[1]SUPERVISORES!$E$1:$F$135,2,FALSE)</f>
        <v>1088260059.0999999</v>
      </c>
      <c r="O13" s="66" t="s">
        <v>94</v>
      </c>
      <c r="P13" s="80">
        <f>VLOOKUP(Contrato[[#This Row],[SUPERVISOR SUPLENTE ]],[1]SUPERVISORES!$E$1:$F$135,2,FALSE)</f>
        <v>42895674.700000003</v>
      </c>
      <c r="Q13" s="90">
        <v>1</v>
      </c>
      <c r="R13" s="82" cm="1">
        <f t="array" ref="R13">_xlfn.XLOOKUP(Contrato[[#This Row],[CDP]],[1]!CDP[[#All],[consecutivo]],[1]!CDP[[#All],[fecha_aprobacion]],"",0)</f>
        <v>44938.722928240742</v>
      </c>
      <c r="S13" s="83">
        <f>SUMIF([1]!CDP[[#All],[consecutivo]],Contrato[[#This Row],[CDP]],[1]!CDP[[#All],[valor_total_rubro]])</f>
        <v>12333108</v>
      </c>
      <c r="T13" s="84" cm="1">
        <f t="array" ref="T13">_xlfn.XLOOKUP(Contrato[[#This Row],[CONTRATO]]&amp;Contrato[[#This Row],[CDP]],[1]!Tabla6[[#All],[CONTRATO-CDP]],[1]!Tabla6[[#All],[CRP]],_xlfn.XLOOKUP(Contrato[[#This Row],[CDP]],[1]RCPPAGOS!F:F,[1]RCPPAGOS!A:A,"",0),0)</f>
        <v>32</v>
      </c>
      <c r="U13" s="82">
        <f>+_xlfn.XLOOKUP(Contrato[[#This Row],[RCP]],[1]RCPPAGOS!A:A,[1]RCPPAGOS!B:B,"",0)</f>
        <v>44946.600821759261</v>
      </c>
      <c r="V13" s="85">
        <f>SUMIF([1]!RCPPAGOS[[#All],[CRP]],Contrato[[#This Row],[RCP]],[1]!RCPPAGOS[[#All],[valor_total]])</f>
        <v>12333108</v>
      </c>
      <c r="W13" s="91">
        <v>44949</v>
      </c>
      <c r="X13" s="91">
        <v>44949</v>
      </c>
      <c r="Y13" s="86" t="str">
        <f>+LEFT(_xlfn.XLOOKUP(Contrato[[#This Row],[CONTRATO3DIG]],[1]SECOP_II!AE:AE,[1]SECOP_II!F:F,"",0),10)</f>
        <v>2023-01-23</v>
      </c>
      <c r="Z13" s="67" t="str">
        <f>+LEFT(_xlfn.XLOOKUP(Contrato[[#This Row],[CONTRATO3DIG]],[1]SECOP_II!AE:AE,[1]SECOP_II!G:G,"",0),10)</f>
        <v>2023-05-07</v>
      </c>
      <c r="AA13" s="54" t="str">
        <f>_xlfn.XLOOKUP(Contrato[[#This Row],[CONTRATO3DIG]],[1]SECOP_II!AE:AE,[1]SECOP_II!AA:AA,"",0)</f>
        <v>https://community.secop.gov.co/Public/Tendering/OpportunityDetail/Index?noticeUID=CO1.NTC.3802844&amp;isFromPublicArea=True&amp;isModal=true&amp;asPopupView=true</v>
      </c>
      <c r="AB13" s="87" t="s">
        <v>55</v>
      </c>
      <c r="AC13" s="88">
        <v>202301000000</v>
      </c>
      <c r="AD13" s="89" t="s">
        <v>50</v>
      </c>
      <c r="AE13" s="58" t="str">
        <f>TEXT(LEFT(Contrato[[#This Row],[CONTRATO]],3),"0")</f>
        <v>11</v>
      </c>
      <c r="AF13" s="58" t="str">
        <f>IF(LEN(Contrato[[#This Row],[Contrato2]])=3,Contrato[[#This Row],[Contrato2]],TEXT(Contrato[[#This Row],[Contrato2]],"000"))</f>
        <v>011</v>
      </c>
      <c r="AG13" s="59">
        <f ca="1">IFERROR(_xlfn.DAYS(Contrato[[#This Row],[Fecha Proyectada liquidació]],TODAY())/30,"")</f>
        <v>-17.966666666666665</v>
      </c>
      <c r="AH13" s="60">
        <f>+Contrato[[#This Row],[FECHA TERMINACIÓN ]]+120</f>
        <v>45173</v>
      </c>
      <c r="AJ13" s="58" cm="1">
        <f t="array" ref="AJ13">_xlfn.XLOOKUP(Contrato[[#This Row],[CONTRATO]]&amp;Contrato[[#This Row],[CDP]],[1]!Tabla6[[#All],[CONTRATO-CDP]],[1]!Tabla6[[#All],[CRP]],_xlfn.XLOOKUP(Contrato[[#This Row],[CDP]],[1]RCPPAGOS!F:F,[1]RCPPAGOS!A:A,"",0),0)</f>
        <v>32</v>
      </c>
      <c r="AK13" s="58">
        <f>+Contrato[[#This Row],[Columna1]]-Contrato[[#This Row],[RCP]]</f>
        <v>0</v>
      </c>
      <c r="AL13" s="61" cm="1">
        <f t="array" ref="AL13">_xlfn.XLOOKUP(Contrato[[#This Row],[RCP]],[1]!RCPPAGOS[[#All],[CRP]],[1]!RCPPAGOS[[#All],[Total pagado]],0,0)</f>
        <v>12333107</v>
      </c>
      <c r="AM13" s="62">
        <f>+Contrato[[#This Row],[Valor Pagado]]/Contrato[[#This Row],[VALOR CONTRATO]]</f>
        <v>0.99999991891743756</v>
      </c>
      <c r="AN13" s="63">
        <f>+Contrato[[#This Row],[VALOR CONTRATO]]-Contrato[[#This Row],[Valor Pagado]]</f>
        <v>1</v>
      </c>
    </row>
    <row r="14" spans="1:40" ht="37.5" customHeight="1">
      <c r="A14" s="76">
        <v>465</v>
      </c>
      <c r="B14" s="69">
        <v>12</v>
      </c>
      <c r="C14" s="38" t="s">
        <v>95</v>
      </c>
      <c r="D14" s="37" t="s">
        <v>41</v>
      </c>
      <c r="E14" s="64" t="s">
        <v>42</v>
      </c>
      <c r="F14" s="37" t="s">
        <v>43</v>
      </c>
      <c r="G14" s="38" t="s">
        <v>96</v>
      </c>
      <c r="H14" s="77">
        <v>70784162</v>
      </c>
      <c r="I14" s="40">
        <v>3523745</v>
      </c>
      <c r="J14" s="78">
        <v>12333108</v>
      </c>
      <c r="K14" s="76" t="s">
        <v>45</v>
      </c>
      <c r="L14" s="79" t="s">
        <v>80</v>
      </c>
      <c r="M14" s="66" t="s">
        <v>68</v>
      </c>
      <c r="N14" s="44">
        <f>VLOOKUP(Contrato[[#This Row],[SUPERVISOR TITULAR]],[1]SUPERVISORES!$E$1:$F$135,2,FALSE)</f>
        <v>8462777.5</v>
      </c>
      <c r="O14" s="66" t="s">
        <v>69</v>
      </c>
      <c r="P14" s="80">
        <f>VLOOKUP(Contrato[[#This Row],[SUPERVISOR SUPLENTE ]],[1]SUPERVISORES!$E$1:$F$135,2,FALSE)</f>
        <v>43208997.899999999</v>
      </c>
      <c r="Q14" s="90">
        <v>48</v>
      </c>
      <c r="R14" s="82" cm="1">
        <f t="array" ref="R14">_xlfn.XLOOKUP(Contrato[[#This Row],[CDP]],[1]!CDP[[#All],[consecutivo]],[1]!CDP[[#All],[fecha_aprobacion]],"",0)</f>
        <v>44942.694895833331</v>
      </c>
      <c r="S14" s="83">
        <f>SUMIF([1]!CDP[[#All],[consecutivo]],Contrato[[#This Row],[CDP]],[1]!CDP[[#All],[valor_total_rubro]])</f>
        <v>12333108</v>
      </c>
      <c r="T14" s="84" cm="1">
        <f t="array" ref="T14">_xlfn.XLOOKUP(Contrato[[#This Row],[CONTRATO]]&amp;Contrato[[#This Row],[CDP]],[1]!Tabla6[[#All],[CONTRATO-CDP]],[1]!Tabla6[[#All],[CRP]],_xlfn.XLOOKUP(Contrato[[#This Row],[CDP]],[1]RCPPAGOS!F:F,[1]RCPPAGOS!A:A,"",0),0)</f>
        <v>30</v>
      </c>
      <c r="U14" s="82">
        <f>+_xlfn.XLOOKUP(Contrato[[#This Row],[RCP]],[1]RCPPAGOS!A:A,[1]RCPPAGOS!B:B,"",0)</f>
        <v>44946.358391203707</v>
      </c>
      <c r="V14" s="85">
        <f>SUMIF([1]!RCPPAGOS[[#All],[CRP]],Contrato[[#This Row],[RCP]],[1]!RCPPAGOS[[#All],[valor_total]])</f>
        <v>12333108</v>
      </c>
      <c r="W14" s="91">
        <v>44946</v>
      </c>
      <c r="X14" s="91">
        <v>44946</v>
      </c>
      <c r="Y14" s="86" t="str">
        <f>+LEFT(_xlfn.XLOOKUP(Contrato[[#This Row],[CONTRATO3DIG]],[1]SECOP_II!AE:AE,[1]SECOP_II!F:F,"",0),10)</f>
        <v>2023-01-20</v>
      </c>
      <c r="Z14" s="67" t="str">
        <f>+LEFT(_xlfn.XLOOKUP(Contrato[[#This Row],[CONTRATO3DIG]],[1]SECOP_II!AE:AE,[1]SECOP_II!G:G,"",0),10)</f>
        <v>2023-05-04</v>
      </c>
      <c r="AA14" s="54" t="str">
        <f>_xlfn.XLOOKUP(Contrato[[#This Row],[CONTRATO3DIG]],[1]SECOP_II!AE:AE,[1]SECOP_II!AA:AA,"",0)</f>
        <v>https://community.secop.gov.co/Public/Tendering/OpportunityDetail/Index?noticeUID=CO1.NTC.3801622&amp;isFromPublicArea=True&amp;isModal=true&amp;asPopupView=true</v>
      </c>
      <c r="AB14" s="87" t="s">
        <v>55</v>
      </c>
      <c r="AC14" s="88">
        <v>202301000293</v>
      </c>
      <c r="AD14" s="89" t="s">
        <v>50</v>
      </c>
      <c r="AE14" s="58" t="str">
        <f>TEXT(LEFT(Contrato[[#This Row],[CONTRATO]],3),"0")</f>
        <v>12</v>
      </c>
      <c r="AF14" s="58" t="str">
        <f>IF(LEN(Contrato[[#This Row],[Contrato2]])=3,Contrato[[#This Row],[Contrato2]],TEXT(Contrato[[#This Row],[Contrato2]],"000"))</f>
        <v>012</v>
      </c>
      <c r="AG14" s="59">
        <f ca="1">IFERROR(_xlfn.DAYS(Contrato[[#This Row],[Fecha Proyectada liquidació]],TODAY())/30,"")</f>
        <v>-18.066666666666666</v>
      </c>
      <c r="AH14" s="60">
        <f>+Contrato[[#This Row],[FECHA TERMINACIÓN ]]+120</f>
        <v>45170</v>
      </c>
      <c r="AJ14" s="58" cm="1">
        <f t="array" ref="AJ14">_xlfn.XLOOKUP(Contrato[[#This Row],[CONTRATO]]&amp;Contrato[[#This Row],[CDP]],[1]!Tabla6[[#All],[CONTRATO-CDP]],[1]!Tabla6[[#All],[CRP]],_xlfn.XLOOKUP(Contrato[[#This Row],[CDP]],[1]RCPPAGOS!F:F,[1]RCPPAGOS!A:A,"",0),0)</f>
        <v>30</v>
      </c>
      <c r="AK14" s="58">
        <f>+Contrato[[#This Row],[Columna1]]-Contrato[[#This Row],[RCP]]</f>
        <v>0</v>
      </c>
      <c r="AL14" s="61" cm="1">
        <f t="array" ref="AL14">_xlfn.XLOOKUP(Contrato[[#This Row],[RCP]],[1]!RCPPAGOS[[#All],[CRP]],[1]!RCPPAGOS[[#All],[Total pagado]],0,0)</f>
        <v>12333108</v>
      </c>
      <c r="AM14" s="62">
        <f>+Contrato[[#This Row],[Valor Pagado]]/Contrato[[#This Row],[VALOR CONTRATO]]</f>
        <v>1</v>
      </c>
      <c r="AN14" s="63">
        <f>+Contrato[[#This Row],[VALOR CONTRATO]]-Contrato[[#This Row],[Valor Pagado]]</f>
        <v>0</v>
      </c>
    </row>
    <row r="15" spans="1:40" ht="37.5" customHeight="1">
      <c r="A15" s="76">
        <v>294</v>
      </c>
      <c r="B15" s="69">
        <v>13</v>
      </c>
      <c r="C15" s="38" t="s">
        <v>97</v>
      </c>
      <c r="D15" s="37" t="s">
        <v>71</v>
      </c>
      <c r="E15" s="64" t="s">
        <v>42</v>
      </c>
      <c r="F15" s="37" t="s">
        <v>43</v>
      </c>
      <c r="G15" s="38" t="s">
        <v>98</v>
      </c>
      <c r="H15" s="77">
        <v>71582555</v>
      </c>
      <c r="I15" s="78">
        <v>6081224</v>
      </c>
      <c r="J15" s="78">
        <v>21284284</v>
      </c>
      <c r="K15" s="76" t="s">
        <v>45</v>
      </c>
      <c r="L15" s="79" t="s">
        <v>80</v>
      </c>
      <c r="M15" s="66" t="s">
        <v>76</v>
      </c>
      <c r="N15" s="44">
        <f>VLOOKUP(Contrato[[#This Row],[SUPERVISOR TITULAR]],[1]SUPERVISORES!$E$1:$F$135,2,FALSE)</f>
        <v>1088260059.0999999</v>
      </c>
      <c r="O15" s="66" t="s">
        <v>94</v>
      </c>
      <c r="P15" s="80">
        <f>VLOOKUP(Contrato[[#This Row],[SUPERVISOR SUPLENTE ]],[1]SUPERVISORES!$E$1:$F$135,2,FALSE)</f>
        <v>42895674.700000003</v>
      </c>
      <c r="Q15" s="90">
        <v>3</v>
      </c>
      <c r="R15" s="82" cm="1">
        <f t="array" ref="R15">_xlfn.XLOOKUP(Contrato[[#This Row],[CDP]],[1]!CDP[[#All],[consecutivo]],[1]!CDP[[#All],[fecha_aprobacion]],"",0)</f>
        <v>44938.722951388889</v>
      </c>
      <c r="S15" s="83">
        <f>SUMIF([1]!CDP[[#All],[consecutivo]],Contrato[[#This Row],[CDP]],[1]!CDP[[#All],[valor_total_rubro]])</f>
        <v>21284284</v>
      </c>
      <c r="T15" s="84" cm="1">
        <f t="array" ref="T15">_xlfn.XLOOKUP(Contrato[[#This Row],[CONTRATO]]&amp;Contrato[[#This Row],[CDP]],[1]!Tabla6[[#All],[CONTRATO-CDP]],[1]!Tabla6[[#All],[CRP]],_xlfn.XLOOKUP(Contrato[[#This Row],[CDP]],[1]RCPPAGOS!F:F,[1]RCPPAGOS!A:A,"",0),0)</f>
        <v>40</v>
      </c>
      <c r="U15" s="82">
        <f>+_xlfn.XLOOKUP(Contrato[[#This Row],[RCP]],[1]RCPPAGOS!A:A,[1]RCPPAGOS!B:B,"",0)</f>
        <v>44946.713449074072</v>
      </c>
      <c r="V15" s="85">
        <f>SUMIF([1]!RCPPAGOS[[#All],[CRP]],Contrato[[#This Row],[RCP]],[1]!RCPPAGOS[[#All],[valor_total]])</f>
        <v>21284284</v>
      </c>
      <c r="W15" s="91">
        <v>44949</v>
      </c>
      <c r="X15" s="91">
        <v>44949</v>
      </c>
      <c r="Y15" s="86" t="str">
        <f>+LEFT(_xlfn.XLOOKUP(Contrato[[#This Row],[CONTRATO3DIG]],[1]SECOP_II!AE:AE,[1]SECOP_II!F:F,"",0),10)</f>
        <v>2023-01-23</v>
      </c>
      <c r="Z15" s="67" t="str">
        <f>+LEFT(_xlfn.XLOOKUP(Contrato[[#This Row],[CONTRATO3DIG]],[1]SECOP_II!AE:AE,[1]SECOP_II!G:G,"",0),10)</f>
        <v>2023-05-07</v>
      </c>
      <c r="AA15" s="54" t="str">
        <f>_xlfn.XLOOKUP(Contrato[[#This Row],[CONTRATO3DIG]],[1]SECOP_II!AE:AE,[1]SECOP_II!AA:AA,"",0)</f>
        <v>https://community.secop.gov.co/Public/Tendering/OpportunityDetail/Index?noticeUID=CO1.NTC.3802502&amp;isFromPublicArea=True&amp;isModal=true&amp;asPopupView=true</v>
      </c>
      <c r="AB15" s="87" t="s">
        <v>55</v>
      </c>
      <c r="AC15" s="88">
        <v>202301000301</v>
      </c>
      <c r="AD15" s="89" t="s">
        <v>50</v>
      </c>
      <c r="AE15" s="58" t="str">
        <f>TEXT(LEFT(Contrato[[#This Row],[CONTRATO]],3),"0")</f>
        <v>13</v>
      </c>
      <c r="AF15" s="58" t="str">
        <f>IF(LEN(Contrato[[#This Row],[Contrato2]])=3,Contrato[[#This Row],[Contrato2]],TEXT(Contrato[[#This Row],[Contrato2]],"000"))</f>
        <v>013</v>
      </c>
      <c r="AG15" s="59">
        <f ca="1">IFERROR(_xlfn.DAYS(Contrato[[#This Row],[Fecha Proyectada liquidació]],TODAY())/30,"")</f>
        <v>-17.966666666666665</v>
      </c>
      <c r="AH15" s="60">
        <f>+Contrato[[#This Row],[FECHA TERMINACIÓN ]]+120</f>
        <v>45173</v>
      </c>
      <c r="AJ15" s="58" cm="1">
        <f t="array" ref="AJ15">_xlfn.XLOOKUP(Contrato[[#This Row],[CONTRATO]]&amp;Contrato[[#This Row],[CDP]],[1]!Tabla6[[#All],[CONTRATO-CDP]],[1]!Tabla6[[#All],[CRP]],_xlfn.XLOOKUP(Contrato[[#This Row],[CDP]],[1]RCPPAGOS!F:F,[1]RCPPAGOS!A:A,"",0),0)</f>
        <v>40</v>
      </c>
      <c r="AK15" s="58">
        <f>+Contrato[[#This Row],[Columna1]]-Contrato[[#This Row],[RCP]]</f>
        <v>0</v>
      </c>
      <c r="AL15" s="61" cm="1">
        <f t="array" ref="AL15">_xlfn.XLOOKUP(Contrato[[#This Row],[RCP]],[1]!RCPPAGOS[[#All],[CRP]],[1]!RCPPAGOS[[#All],[Total pagado]],0,0)</f>
        <v>21284284</v>
      </c>
      <c r="AM15" s="62">
        <f>+Contrato[[#This Row],[Valor Pagado]]/Contrato[[#This Row],[VALOR CONTRATO]]</f>
        <v>1</v>
      </c>
      <c r="AN15" s="63">
        <f>+Contrato[[#This Row],[VALOR CONTRATO]]-Contrato[[#This Row],[Valor Pagado]]</f>
        <v>0</v>
      </c>
    </row>
    <row r="16" spans="1:40" ht="37.5" customHeight="1">
      <c r="A16" s="2">
        <v>394</v>
      </c>
      <c r="B16" s="33">
        <v>14</v>
      </c>
      <c r="C16" s="38" t="s">
        <v>99</v>
      </c>
      <c r="D16" s="37" t="s">
        <v>83</v>
      </c>
      <c r="E16" s="64" t="s">
        <v>42</v>
      </c>
      <c r="F16" s="37" t="s">
        <v>43</v>
      </c>
      <c r="G16" s="38" t="s">
        <v>100</v>
      </c>
      <c r="H16" s="77">
        <v>1039451091</v>
      </c>
      <c r="I16" s="40">
        <v>6081224</v>
      </c>
      <c r="J16" s="40">
        <v>21284284</v>
      </c>
      <c r="K16" s="2" t="s">
        <v>45</v>
      </c>
      <c r="L16" s="42" t="s">
        <v>80</v>
      </c>
      <c r="M16" s="66" t="s">
        <v>86</v>
      </c>
      <c r="N16" s="44">
        <f>VLOOKUP(Contrato[[#This Row],[SUPERVISOR TITULAR]],[1]SUPERVISORES!$E$1:$F$135,2,FALSE)</f>
        <v>21509270.5</v>
      </c>
      <c r="O16" s="43" t="s">
        <v>87</v>
      </c>
      <c r="P16" s="45">
        <f>VLOOKUP(Contrato[[#This Row],[SUPERVISOR SUPLENTE ]],[1]SUPERVISORES!$E$1:$F$135,2,FALSE)</f>
        <v>98707511.400000006</v>
      </c>
      <c r="Q16" s="93">
        <v>33</v>
      </c>
      <c r="R16" s="47" cm="1">
        <f t="array" ref="R16">_xlfn.XLOOKUP(Contrato[[#This Row],[CDP]],[1]!CDP[[#All],[consecutivo]],[1]!CDP[[#All],[fecha_aprobacion]],"",0)</f>
        <v>44939</v>
      </c>
      <c r="S16" s="48">
        <f>SUMIF([1]!CDP[[#All],[consecutivo]],Contrato[[#This Row],[CDP]],[1]!CDP[[#All],[valor_total_rubro]])</f>
        <v>21284284</v>
      </c>
      <c r="T16" s="49" cm="1">
        <f t="array" ref="T16">_xlfn.XLOOKUP(Contrato[[#This Row],[CONTRATO]]&amp;Contrato[[#This Row],[CDP]],[1]!Tabla6[[#All],[CONTRATO-CDP]],[1]!Tabla6[[#All],[CRP]],_xlfn.XLOOKUP(Contrato[[#This Row],[CDP]],[1]RCPPAGOS!F:F,[1]RCPPAGOS!A:A,"",0),0)</f>
        <v>31</v>
      </c>
      <c r="U16" s="47">
        <f>+_xlfn.XLOOKUP(Contrato[[#This Row],[RCP]],[1]RCPPAGOS!A:A,[1]RCPPAGOS!B:B,"",0)</f>
        <v>44946.599594907406</v>
      </c>
      <c r="V16" s="50">
        <f>SUMIF([1]!RCPPAGOS[[#All],[CRP]],Contrato[[#This Row],[RCP]],[1]!RCPPAGOS[[#All],[valor_total]])</f>
        <v>21284284</v>
      </c>
      <c r="W16" s="51">
        <v>44949</v>
      </c>
      <c r="X16" s="51">
        <v>44949</v>
      </c>
      <c r="Y16" s="52" t="str">
        <f>+LEFT(_xlfn.XLOOKUP(Contrato[[#This Row],[CONTRATO3DIG]],[1]SECOP_II!AE:AE,[1]SECOP_II!F:F,"",0),10)</f>
        <v>2023-01-23</v>
      </c>
      <c r="Z16" s="53" t="str">
        <f>+LEFT(_xlfn.XLOOKUP(Contrato[[#This Row],[CONTRATO3DIG]],[1]SECOP_II!AE:AE,[1]SECOP_II!G:G,"",0),10)</f>
        <v>2023-05-07</v>
      </c>
      <c r="AA16" s="54" t="str">
        <f>_xlfn.XLOOKUP(Contrato[[#This Row],[CONTRATO3DIG]],[1]SECOP_II!AE:AE,[1]SECOP_II!AA:AA,"",0)</f>
        <v>https://community.secop.gov.co/Public/Tendering/OpportunityDetail/Index?noticeUID=CO1.NTC.3798166&amp;isFromPublicArea=True&amp;isModal=true&amp;asPopupView=true</v>
      </c>
      <c r="AB16" s="55" t="s">
        <v>55</v>
      </c>
      <c r="AC16" s="75">
        <v>202301000339</v>
      </c>
      <c r="AD16" s="1" t="s">
        <v>50</v>
      </c>
      <c r="AE16" s="58" t="str">
        <f>TEXT(LEFT(Contrato[[#This Row],[CONTRATO]],3),"0")</f>
        <v>14</v>
      </c>
      <c r="AF16" s="58" t="str">
        <f>IF(LEN(Contrato[[#This Row],[Contrato2]])=3,Contrato[[#This Row],[Contrato2]],TEXT(Contrato[[#This Row],[Contrato2]],"000"))</f>
        <v>014</v>
      </c>
      <c r="AG16" s="59">
        <f ca="1">IFERROR(_xlfn.DAYS(Contrato[[#This Row],[Fecha Proyectada liquidació]],TODAY())/30,"")</f>
        <v>-17.966666666666665</v>
      </c>
      <c r="AH16" s="60">
        <f>+Contrato[[#This Row],[FECHA TERMINACIÓN ]]+120</f>
        <v>45173</v>
      </c>
      <c r="AI16" s="58" t="e" cm="1">
        <f t="array" ref="AI16">+Contrato[[#This Row],[Fecha Proyectada liquidació]]-hoy</f>
        <v>#NAME?</v>
      </c>
      <c r="AJ16" s="58" cm="1">
        <f t="array" ref="AJ16">_xlfn.XLOOKUP(Contrato[[#This Row],[CONTRATO]]&amp;Contrato[[#This Row],[CDP]],[1]!Tabla6[[#All],[CONTRATO-CDP]],[1]!Tabla6[[#All],[CRP]],_xlfn.XLOOKUP(Contrato[[#This Row],[CDP]],[1]RCPPAGOS!F:F,[1]RCPPAGOS!A:A,"",0),0)</f>
        <v>31</v>
      </c>
      <c r="AK16" s="58">
        <f>+Contrato[[#This Row],[Columna1]]-Contrato[[#This Row],[RCP]]</f>
        <v>0</v>
      </c>
      <c r="AL16" s="73" cm="1">
        <f t="array" ref="AL16">_xlfn.XLOOKUP(Contrato[[#This Row],[RCP]],[1]!RCPPAGOS[[#All],[CRP]],[1]!RCPPAGOS[[#All],[Total pagado]],0,0)</f>
        <v>4935488</v>
      </c>
      <c r="AM16" s="62">
        <f>+Contrato[[#This Row],[Valor Pagado]]/Contrato[[#This Row],[VALOR CONTRATO]]</f>
        <v>0.23188414512792632</v>
      </c>
      <c r="AN16" s="63">
        <f>+Contrato[[#This Row],[VALOR CONTRATO]]-Contrato[[#This Row],[Valor Pagado]]</f>
        <v>16348796</v>
      </c>
    </row>
    <row r="17" spans="1:40" ht="37.5" customHeight="1">
      <c r="A17" s="76">
        <v>256</v>
      </c>
      <c r="B17" s="69">
        <v>15</v>
      </c>
      <c r="C17" s="38" t="s">
        <v>101</v>
      </c>
      <c r="D17" s="37" t="s">
        <v>63</v>
      </c>
      <c r="E17" s="64" t="s">
        <v>42</v>
      </c>
      <c r="F17" s="37" t="s">
        <v>43</v>
      </c>
      <c r="G17" s="38" t="s">
        <v>102</v>
      </c>
      <c r="H17" s="77">
        <v>71748737</v>
      </c>
      <c r="I17" s="78">
        <v>8262750</v>
      </c>
      <c r="J17" s="78">
        <v>28919625</v>
      </c>
      <c r="K17" s="76" t="s">
        <v>45</v>
      </c>
      <c r="L17" s="79" t="s">
        <v>80</v>
      </c>
      <c r="M17" s="66" t="s">
        <v>103</v>
      </c>
      <c r="N17" s="44">
        <f>VLOOKUP(Contrato[[#This Row],[SUPERVISOR TITULAR]],[1]SUPERVISORES!$E$1:$F$135,2,FALSE)</f>
        <v>3507696.4</v>
      </c>
      <c r="O17" s="66" t="s">
        <v>104</v>
      </c>
      <c r="P17" s="80">
        <f>VLOOKUP(Contrato[[#This Row],[SUPERVISOR SUPLENTE ]],[1]SUPERVISORES!$E$1:$F$135,2,FALSE)</f>
        <v>75075150.099999994</v>
      </c>
      <c r="Q17" s="90">
        <v>14</v>
      </c>
      <c r="R17" s="82" cm="1">
        <f t="array" ref="R17">_xlfn.XLOOKUP(Contrato[[#This Row],[CDP]],[1]!CDP[[#All],[consecutivo]],[1]!CDP[[#All],[fecha_aprobacion]],"",0)</f>
        <v>44939.496840277781</v>
      </c>
      <c r="S17" s="83">
        <f>SUMIF([1]!CDP[[#All],[consecutivo]],Contrato[[#This Row],[CDP]],[1]!CDP[[#All],[valor_total_rubro]])</f>
        <v>28919625</v>
      </c>
      <c r="T17" s="84" cm="1">
        <f t="array" ref="T17">_xlfn.XLOOKUP(Contrato[[#This Row],[CONTRATO]]&amp;Contrato[[#This Row],[CDP]],[1]!Tabla6[[#All],[CONTRATO-CDP]],[1]!Tabla6[[#All],[CRP]],_xlfn.XLOOKUP(Contrato[[#This Row],[CDP]],[1]RCPPAGOS!F:F,[1]RCPPAGOS!A:A,"",0),0)</f>
        <v>42</v>
      </c>
      <c r="U17" s="82">
        <f>+_xlfn.XLOOKUP(Contrato[[#This Row],[RCP]],[1]RCPPAGOS!A:A,[1]RCPPAGOS!B:B,"",0)</f>
        <v>44946.713993055557</v>
      </c>
      <c r="V17" s="85">
        <f>SUMIF([1]!RCPPAGOS[[#All],[CRP]],Contrato[[#This Row],[RCP]],[1]!RCPPAGOS[[#All],[valor_total]])</f>
        <v>28919625</v>
      </c>
      <c r="W17" s="91">
        <v>44946</v>
      </c>
      <c r="X17" s="91">
        <v>44946</v>
      </c>
      <c r="Y17" s="86" t="str">
        <f>+LEFT(_xlfn.XLOOKUP(Contrato[[#This Row],[CONTRATO3DIG]],[1]SECOP_II!AE:AE,[1]SECOP_II!F:F,"",0),10)</f>
        <v>2023-01-20</v>
      </c>
      <c r="Z17" s="67" t="str">
        <f>+LEFT(_xlfn.XLOOKUP(Contrato[[#This Row],[CONTRATO3DIG]],[1]SECOP_II!AE:AE,[1]SECOP_II!G:G,"",0),10)</f>
        <v>2023-05-04</v>
      </c>
      <c r="AA17" s="54" t="str">
        <f>_xlfn.XLOOKUP(Contrato[[#This Row],[CONTRATO3DIG]],[1]SECOP_II!AE:AE,[1]SECOP_II!AA:AA,"",0)</f>
        <v>https://community.secop.gov.co/Public/Tendering/OpportunityDetail/Index?noticeUID=CO1.NTC.3800010&amp;isFromPublicArea=True&amp;isModal=true&amp;asPopupView=true</v>
      </c>
      <c r="AB17" s="87" t="s">
        <v>55</v>
      </c>
      <c r="AC17" s="88">
        <v>202301000329</v>
      </c>
      <c r="AD17" s="89" t="s">
        <v>50</v>
      </c>
      <c r="AE17" s="58" t="str">
        <f>TEXT(LEFT(Contrato[[#This Row],[CONTRATO]],3),"0")</f>
        <v>15</v>
      </c>
      <c r="AF17" s="58" t="str">
        <f>IF(LEN(Contrato[[#This Row],[Contrato2]])=3,Contrato[[#This Row],[Contrato2]],TEXT(Contrato[[#This Row],[Contrato2]],"000"))</f>
        <v>015</v>
      </c>
      <c r="AG17" s="59">
        <f ca="1">IFERROR(_xlfn.DAYS(Contrato[[#This Row],[Fecha Proyectada liquidació]],TODAY())/30,"")</f>
        <v>-18.066666666666666</v>
      </c>
      <c r="AH17" s="60">
        <f>+Contrato[[#This Row],[FECHA TERMINACIÓN ]]+120</f>
        <v>45170</v>
      </c>
      <c r="AI17" s="58" t="e" cm="1">
        <f t="array" ref="AI17">+Contrato[[#This Row],[Fecha Proyectada liquidació]]-hoy</f>
        <v>#NAME?</v>
      </c>
      <c r="AJ17" s="58" cm="1">
        <f t="array" ref="AJ17">_xlfn.XLOOKUP(Contrato[[#This Row],[CONTRATO]]&amp;Contrato[[#This Row],[CDP]],[1]!Tabla6[[#All],[CONTRATO-CDP]],[1]!Tabla6[[#All],[CRP]],_xlfn.XLOOKUP(Contrato[[#This Row],[CDP]],[1]RCPPAGOS!F:F,[1]RCPPAGOS!A:A,"",0),0)</f>
        <v>42</v>
      </c>
      <c r="AK17" s="58">
        <f>+Contrato[[#This Row],[Columna1]]-Contrato[[#This Row],[RCP]]</f>
        <v>0</v>
      </c>
      <c r="AL17" s="61" cm="1">
        <f t="array" ref="AL17">_xlfn.XLOOKUP(Contrato[[#This Row],[RCP]],[1]!RCPPAGOS[[#All],[CRP]],[1]!RCPPAGOS[[#All],[Total pagado]],0,0)</f>
        <v>28919625</v>
      </c>
      <c r="AM17" s="62">
        <f>+Contrato[[#This Row],[Valor Pagado]]/Contrato[[#This Row],[VALOR CONTRATO]]</f>
        <v>1</v>
      </c>
      <c r="AN17" s="63">
        <f>+Contrato[[#This Row],[VALOR CONTRATO]]-Contrato[[#This Row],[Valor Pagado]]</f>
        <v>0</v>
      </c>
    </row>
    <row r="18" spans="1:40" ht="37.5" customHeight="1">
      <c r="A18" s="76">
        <v>255</v>
      </c>
      <c r="B18" s="69">
        <v>16</v>
      </c>
      <c r="C18" s="38" t="s">
        <v>105</v>
      </c>
      <c r="D18" s="37" t="s">
        <v>63</v>
      </c>
      <c r="E18" s="64" t="s">
        <v>42</v>
      </c>
      <c r="F18" s="37" t="s">
        <v>43</v>
      </c>
      <c r="G18" s="38" t="s">
        <v>106</v>
      </c>
      <c r="H18" s="77">
        <v>8104231</v>
      </c>
      <c r="I18" s="40">
        <v>8262750</v>
      </c>
      <c r="J18" s="78">
        <v>28919625</v>
      </c>
      <c r="K18" s="2" t="s">
        <v>45</v>
      </c>
      <c r="L18" s="79" t="s">
        <v>80</v>
      </c>
      <c r="M18" s="66" t="s">
        <v>103</v>
      </c>
      <c r="N18" s="44">
        <f>VLOOKUP(Contrato[[#This Row],[SUPERVISOR TITULAR]],[1]SUPERVISORES!$E$1:$F$135,2,FALSE)</f>
        <v>3507696.4</v>
      </c>
      <c r="O18" s="66" t="s">
        <v>104</v>
      </c>
      <c r="P18" s="80">
        <f>VLOOKUP(Contrato[[#This Row],[SUPERVISOR SUPLENTE ]],[1]SUPERVISORES!$E$1:$F$135,2,FALSE)</f>
        <v>75075150.099999994</v>
      </c>
      <c r="Q18" s="90">
        <v>10</v>
      </c>
      <c r="R18" s="82" cm="1">
        <f t="array" ref="R18">_xlfn.XLOOKUP(Contrato[[#This Row],[CDP]],[1]!CDP[[#All],[consecutivo]],[1]!CDP[[#All],[fecha_aprobacion]],"",0)</f>
        <v>44939.496805555558</v>
      </c>
      <c r="S18" s="83">
        <f>SUMIF([1]!CDP[[#All],[consecutivo]],Contrato[[#This Row],[CDP]],[1]!CDP[[#All],[valor_total_rubro]])</f>
        <v>28919625</v>
      </c>
      <c r="T18" s="84" cm="1">
        <f t="array" ref="T18">_xlfn.XLOOKUP(Contrato[[#This Row],[CONTRATO]]&amp;Contrato[[#This Row],[CDP]],[1]!Tabla6[[#All],[CONTRATO-CDP]],[1]!Tabla6[[#All],[CRP]],_xlfn.XLOOKUP(Contrato[[#This Row],[CDP]],[1]RCPPAGOS!F:F,[1]RCPPAGOS!A:A,"",0),0)</f>
        <v>41</v>
      </c>
      <c r="U18" s="82">
        <f>+_xlfn.XLOOKUP(Contrato[[#This Row],[RCP]],[1]RCPPAGOS!A:A,[1]RCPPAGOS!B:B,"",0)</f>
        <v>44946.713958333334</v>
      </c>
      <c r="V18" s="85">
        <f>SUMIF([1]!RCPPAGOS[[#All],[CRP]],Contrato[[#This Row],[RCP]],[1]!RCPPAGOS[[#All],[valor_total]])</f>
        <v>28919625</v>
      </c>
      <c r="W18" s="91">
        <v>44946</v>
      </c>
      <c r="X18" s="91">
        <v>44946</v>
      </c>
      <c r="Y18" s="86" t="str">
        <f>+LEFT(_xlfn.XLOOKUP(Contrato[[#This Row],[CONTRATO3DIG]],[1]SECOP_II!AE:AE,[1]SECOP_II!F:F,"",0),10)</f>
        <v>2023-01-20</v>
      </c>
      <c r="Z18" s="67" t="str">
        <f>+LEFT(_xlfn.XLOOKUP(Contrato[[#This Row],[CONTRATO3DIG]],[1]SECOP_II!AE:AE,[1]SECOP_II!G:G,"",0),10)</f>
        <v>2023-05-04</v>
      </c>
      <c r="AA18" s="54" t="str">
        <f>_xlfn.XLOOKUP(Contrato[[#This Row],[CONTRATO3DIG]],[1]SECOP_II!AE:AE,[1]SECOP_II!AA:AA,"",0)</f>
        <v>https://community.secop.gov.co/Public/Tendering/OpportunityDetail/Index?noticeUID=CO1.NTC.3802731&amp;isFromPublicArea=True&amp;isModal=true&amp;asPopupView=true</v>
      </c>
      <c r="AB18" s="87" t="s">
        <v>55</v>
      </c>
      <c r="AC18" s="88">
        <v>202301000345</v>
      </c>
      <c r="AD18" s="89" t="s">
        <v>50</v>
      </c>
      <c r="AE18" s="58" t="str">
        <f>TEXT(LEFT(Contrato[[#This Row],[CONTRATO]],3),"0")</f>
        <v>16</v>
      </c>
      <c r="AF18" s="58" t="str">
        <f>IF(LEN(Contrato[[#This Row],[Contrato2]])=3,Contrato[[#This Row],[Contrato2]],TEXT(Contrato[[#This Row],[Contrato2]],"000"))</f>
        <v>016</v>
      </c>
      <c r="AG18" s="59">
        <f ca="1">IFERROR(_xlfn.DAYS(Contrato[[#This Row],[Fecha Proyectada liquidació]],TODAY())/30,"")</f>
        <v>-18.066666666666666</v>
      </c>
      <c r="AH18" s="60">
        <f>+Contrato[[#This Row],[FECHA TERMINACIÓN ]]+120</f>
        <v>45170</v>
      </c>
      <c r="AI18" s="58" t="e" cm="1">
        <f t="array" ref="AI18">+Contrato[[#This Row],[Fecha Proyectada liquidació]]-hoy</f>
        <v>#NAME?</v>
      </c>
      <c r="AJ18" s="58" cm="1">
        <f t="array" ref="AJ18">_xlfn.XLOOKUP(Contrato[[#This Row],[CONTRATO]]&amp;Contrato[[#This Row],[CDP]],[1]!Tabla6[[#All],[CONTRATO-CDP]],[1]!Tabla6[[#All],[CRP]],_xlfn.XLOOKUP(Contrato[[#This Row],[CDP]],[1]RCPPAGOS!F:F,[1]RCPPAGOS!A:A,"",0),0)</f>
        <v>41</v>
      </c>
      <c r="AK18" s="58">
        <f>+Contrato[[#This Row],[Columna1]]-Contrato[[#This Row],[RCP]]</f>
        <v>0</v>
      </c>
      <c r="AL18" s="61" cm="1">
        <f t="array" ref="AL18">_xlfn.XLOOKUP(Contrato[[#This Row],[RCP]],[1]!RCPPAGOS[[#All],[CRP]],[1]!RCPPAGOS[[#All],[Total pagado]],0,0)</f>
        <v>28919625</v>
      </c>
      <c r="AM18" s="62">
        <f>+Contrato[[#This Row],[Valor Pagado]]/Contrato[[#This Row],[VALOR CONTRATO]]</f>
        <v>1</v>
      </c>
      <c r="AN18" s="63">
        <f>+Contrato[[#This Row],[VALOR CONTRATO]]-Contrato[[#This Row],[Valor Pagado]]</f>
        <v>0</v>
      </c>
    </row>
    <row r="19" spans="1:40" ht="37.5" customHeight="1">
      <c r="A19" s="2">
        <v>252</v>
      </c>
      <c r="B19" s="69">
        <v>17</v>
      </c>
      <c r="C19" s="38" t="s">
        <v>107</v>
      </c>
      <c r="D19" s="37" t="s">
        <v>63</v>
      </c>
      <c r="E19" s="64" t="s">
        <v>42</v>
      </c>
      <c r="F19" s="37" t="s">
        <v>43</v>
      </c>
      <c r="G19" s="38" t="s">
        <v>108</v>
      </c>
      <c r="H19" s="77">
        <v>1127948077</v>
      </c>
      <c r="I19" s="40">
        <v>6798505</v>
      </c>
      <c r="J19" s="40">
        <v>23794785</v>
      </c>
      <c r="K19" s="2" t="s">
        <v>45</v>
      </c>
      <c r="L19" s="42" t="s">
        <v>80</v>
      </c>
      <c r="M19" s="66" t="s">
        <v>68</v>
      </c>
      <c r="N19" s="44">
        <f>VLOOKUP(Contrato[[#This Row],[SUPERVISOR TITULAR]],[1]SUPERVISORES!$E$1:$F$135,2,FALSE)</f>
        <v>8462777.5</v>
      </c>
      <c r="O19" s="66" t="s">
        <v>69</v>
      </c>
      <c r="P19" s="80">
        <f>VLOOKUP(Contrato[[#This Row],[SUPERVISOR SUPLENTE ]],[1]SUPERVISORES!$E$1:$F$135,2,FALSE)</f>
        <v>43208997.899999999</v>
      </c>
      <c r="Q19" s="93">
        <v>15</v>
      </c>
      <c r="R19" s="47" cm="1">
        <f t="array" ref="R19">_xlfn.XLOOKUP(Contrato[[#This Row],[CDP]],[1]!CDP[[#All],[consecutivo]],[1]!CDP[[#All],[fecha_aprobacion]],"",0)</f>
        <v>44939.496851851851</v>
      </c>
      <c r="S19" s="48">
        <f>SUMIF([1]!CDP[[#All],[consecutivo]],Contrato[[#This Row],[CDP]],[1]!CDP[[#All],[valor_total_rubro]])</f>
        <v>23794785</v>
      </c>
      <c r="T19" s="49" cm="1">
        <f t="array" ref="T19">_xlfn.XLOOKUP(Contrato[[#This Row],[CONTRATO]]&amp;Contrato[[#This Row],[CDP]],[1]!Tabla6[[#All],[CONTRATO-CDP]],[1]!Tabla6[[#All],[CRP]],_xlfn.XLOOKUP(Contrato[[#This Row],[CDP]],[1]RCPPAGOS!F:F,[1]RCPPAGOS!A:A,"",0),0)</f>
        <v>39</v>
      </c>
      <c r="U19" s="47">
        <f>+_xlfn.XLOOKUP(Contrato[[#This Row],[RCP]],[1]RCPPAGOS!A:A,[1]RCPPAGOS!B:B,"",0)</f>
        <v>44946.711805555555</v>
      </c>
      <c r="V19" s="50">
        <f>SUMIF([1]!RCPPAGOS[[#All],[CRP]],Contrato[[#This Row],[RCP]],[1]!RCPPAGOS[[#All],[valor_total]])</f>
        <v>23794768</v>
      </c>
      <c r="W19" s="51">
        <v>44946</v>
      </c>
      <c r="X19" s="51">
        <v>44946</v>
      </c>
      <c r="Y19" s="52" t="str">
        <f>+LEFT(_xlfn.XLOOKUP(Contrato[[#This Row],[CONTRATO3DIG]],[1]SECOP_II!AE:AE,[1]SECOP_II!F:F,"",0),10)</f>
        <v>2023-01-20</v>
      </c>
      <c r="Z19" s="53" t="str">
        <f>+LEFT(_xlfn.XLOOKUP(Contrato[[#This Row],[CONTRATO3DIG]],[1]SECOP_II!AE:AE,[1]SECOP_II!G:G,"",0),10)</f>
        <v>2023-05-04</v>
      </c>
      <c r="AA19" s="54" t="str">
        <f>_xlfn.XLOOKUP(Contrato[[#This Row],[CONTRATO3DIG]],[1]SECOP_II!AE:AE,[1]SECOP_II!AA:AA,"",0)</f>
        <v>https://community.secop.gov.co/Public/Tendering/OpportunityDetail/Index?noticeUID=CO1.NTC.3804163&amp;isFromPublicArea=True&amp;isModal=true&amp;asPopupView=true</v>
      </c>
      <c r="AB19" s="55" t="s">
        <v>55</v>
      </c>
      <c r="AC19" s="75">
        <v>202301000330</v>
      </c>
      <c r="AD19" s="1" t="s">
        <v>50</v>
      </c>
      <c r="AE19" s="58" t="str">
        <f>TEXT(LEFT(Contrato[[#This Row],[CONTRATO]],3),"0")</f>
        <v>17</v>
      </c>
      <c r="AF19" s="58" t="str">
        <f>IF(LEN(Contrato[[#This Row],[Contrato2]])=3,Contrato[[#This Row],[Contrato2]],TEXT(Contrato[[#This Row],[Contrato2]],"000"))</f>
        <v>017</v>
      </c>
      <c r="AG19" s="59">
        <f ca="1">IFERROR(_xlfn.DAYS(Contrato[[#This Row],[Fecha Proyectada liquidació]],TODAY())/30,"")</f>
        <v>-18.066666666666666</v>
      </c>
      <c r="AH19" s="60">
        <f>+Contrato[[#This Row],[FECHA TERMINACIÓN ]]+120</f>
        <v>45170</v>
      </c>
      <c r="AI19" s="58" t="e" cm="1">
        <f t="array" ref="AI19">+Contrato[[#This Row],[Fecha Proyectada liquidació]]-hoy</f>
        <v>#NAME?</v>
      </c>
      <c r="AJ19" s="58" cm="1">
        <f t="array" ref="AJ19">_xlfn.XLOOKUP(Contrato[[#This Row],[CONTRATO]]&amp;Contrato[[#This Row],[CDP]],[1]!Tabla6[[#All],[CONTRATO-CDP]],[1]!Tabla6[[#All],[CRP]],_xlfn.XLOOKUP(Contrato[[#This Row],[CDP]],[1]RCPPAGOS!F:F,[1]RCPPAGOS!A:A,"",0),0)</f>
        <v>39</v>
      </c>
      <c r="AK19" s="58">
        <f>+Contrato[[#This Row],[Columna1]]-Contrato[[#This Row],[RCP]]</f>
        <v>0</v>
      </c>
      <c r="AL19" s="61" cm="1">
        <f t="array" ref="AL19">_xlfn.XLOOKUP(Contrato[[#This Row],[RCP]],[1]!RCPPAGOS[[#All],[CRP]],[1]!RCPPAGOS[[#All],[Total pagado]],0,0)</f>
        <v>23794768</v>
      </c>
      <c r="AM19" s="62">
        <f>+Contrato[[#This Row],[Valor Pagado]]/Contrato[[#This Row],[VALOR CONTRATO]]</f>
        <v>0.99999928555773876</v>
      </c>
      <c r="AN19" s="63">
        <f>+Contrato[[#This Row],[VALOR CONTRATO]]-Contrato[[#This Row],[Valor Pagado]]</f>
        <v>17</v>
      </c>
    </row>
    <row r="20" spans="1:40" ht="37.5" customHeight="1">
      <c r="A20" s="2">
        <v>251</v>
      </c>
      <c r="B20" s="69">
        <v>18</v>
      </c>
      <c r="C20" s="38" t="s">
        <v>109</v>
      </c>
      <c r="D20" s="37" t="s">
        <v>63</v>
      </c>
      <c r="E20" s="64" t="s">
        <v>42</v>
      </c>
      <c r="F20" s="37" t="s">
        <v>43</v>
      </c>
      <c r="G20" s="38" t="s">
        <v>110</v>
      </c>
      <c r="H20" s="77">
        <v>1039453965</v>
      </c>
      <c r="I20" s="40">
        <v>8262750</v>
      </c>
      <c r="J20" s="40">
        <v>28919625</v>
      </c>
      <c r="K20" s="2" t="s">
        <v>45</v>
      </c>
      <c r="L20" s="42" t="s">
        <v>80</v>
      </c>
      <c r="M20" s="66" t="s">
        <v>68</v>
      </c>
      <c r="N20" s="44">
        <f>VLOOKUP(Contrato[[#This Row],[SUPERVISOR TITULAR]],[1]SUPERVISORES!$E$1:$F$135,2,FALSE)</f>
        <v>8462777.5</v>
      </c>
      <c r="O20" s="66" t="s">
        <v>69</v>
      </c>
      <c r="P20" s="80">
        <f>VLOOKUP(Contrato[[#This Row],[SUPERVISOR SUPLENTE ]],[1]SUPERVISORES!$E$1:$F$135,2,FALSE)</f>
        <v>43208997.899999999</v>
      </c>
      <c r="Q20" s="93">
        <v>13</v>
      </c>
      <c r="R20" s="47" cm="1">
        <f t="array" ref="R20">_xlfn.XLOOKUP(Contrato[[#This Row],[CDP]],[1]!CDP[[#All],[consecutivo]],[1]!CDP[[#All],[fecha_aprobacion]],"",0)</f>
        <v>44939.496828703705</v>
      </c>
      <c r="S20" s="48">
        <f>SUMIF([1]!CDP[[#All],[consecutivo]],Contrato[[#This Row],[CDP]],[1]!CDP[[#All],[valor_total_rubro]])</f>
        <v>28919625</v>
      </c>
      <c r="T20" s="49" cm="1">
        <f t="array" ref="T20">_xlfn.XLOOKUP(Contrato[[#This Row],[CONTRATO]]&amp;Contrato[[#This Row],[CDP]],[1]!Tabla6[[#All],[CONTRATO-CDP]],[1]!Tabla6[[#All],[CRP]],_xlfn.XLOOKUP(Contrato[[#This Row],[CDP]],[1]RCPPAGOS!F:F,[1]RCPPAGOS!A:A,"",0),0)</f>
        <v>38</v>
      </c>
      <c r="U20" s="47">
        <f>+_xlfn.XLOOKUP(Contrato[[#This Row],[RCP]],[1]RCPPAGOS!A:A,[1]RCPPAGOS!B:B,"",0)</f>
        <v>44946.711342592593</v>
      </c>
      <c r="V20" s="50">
        <f>SUMIF([1]!RCPPAGOS[[#All],[CRP]],Contrato[[#This Row],[RCP]],[1]!RCPPAGOS[[#All],[valor_total]])</f>
        <v>28919625</v>
      </c>
      <c r="W20" s="51">
        <v>44946</v>
      </c>
      <c r="X20" s="51">
        <v>44946</v>
      </c>
      <c r="Y20" s="52" t="str">
        <f>+LEFT(_xlfn.XLOOKUP(Contrato[[#This Row],[CONTRATO3DIG]],[1]SECOP_II!AE:AE,[1]SECOP_II!F:F,"",0),10)</f>
        <v>2023-01-20</v>
      </c>
      <c r="Z20" s="53" t="str">
        <f>+LEFT(_xlfn.XLOOKUP(Contrato[[#This Row],[CONTRATO3DIG]],[1]SECOP_II!AE:AE,[1]SECOP_II!G:G,"",0),10)</f>
        <v>2023-05-04</v>
      </c>
      <c r="AA20" s="54" t="str">
        <f>_xlfn.XLOOKUP(Contrato[[#This Row],[CONTRATO3DIG]],[1]SECOP_II!AE:AE,[1]SECOP_II!AA:AA,"",0)</f>
        <v>https://community.secop.gov.co/Public/Tendering/OpportunityDetail/Index?noticeUID=CO1.NTC.3805195&amp;isFromPublicArea=True&amp;isModal=true&amp;asPopupView=true</v>
      </c>
      <c r="AB20" s="55" t="s">
        <v>55</v>
      </c>
      <c r="AC20" s="75">
        <v>202301000000</v>
      </c>
      <c r="AD20" s="1" t="s">
        <v>50</v>
      </c>
      <c r="AE20" s="58" t="str">
        <f>TEXT(LEFT(Contrato[[#This Row],[CONTRATO]],3),"0")</f>
        <v>18</v>
      </c>
      <c r="AF20" s="58" t="str">
        <f>IF(LEN(Contrato[[#This Row],[Contrato2]])=3,Contrato[[#This Row],[Contrato2]],TEXT(Contrato[[#This Row],[Contrato2]],"000"))</f>
        <v>018</v>
      </c>
      <c r="AG20" s="59">
        <f ca="1">IFERROR(_xlfn.DAYS(Contrato[[#This Row],[Fecha Proyectada liquidació]],TODAY())/30,"")</f>
        <v>-18.066666666666666</v>
      </c>
      <c r="AH20" s="60">
        <f>+Contrato[[#This Row],[FECHA TERMINACIÓN ]]+120</f>
        <v>45170</v>
      </c>
      <c r="AI20" s="58" t="e" cm="1">
        <f t="array" ref="AI20">+Contrato[[#This Row],[Fecha Proyectada liquidació]]-hoy</f>
        <v>#NAME?</v>
      </c>
      <c r="AJ20" s="58" cm="1">
        <f t="array" ref="AJ20">_xlfn.XLOOKUP(Contrato[[#This Row],[CONTRATO]]&amp;Contrato[[#This Row],[CDP]],[1]!Tabla6[[#All],[CONTRATO-CDP]],[1]!Tabla6[[#All],[CRP]],_xlfn.XLOOKUP(Contrato[[#This Row],[CDP]],[1]RCPPAGOS!F:F,[1]RCPPAGOS!A:A,"",0),0)</f>
        <v>38</v>
      </c>
      <c r="AK20" s="58">
        <f>+Contrato[[#This Row],[Columna1]]-Contrato[[#This Row],[RCP]]</f>
        <v>0</v>
      </c>
      <c r="AL20" s="61" cm="1">
        <f t="array" ref="AL20">_xlfn.XLOOKUP(Contrato[[#This Row],[RCP]],[1]!RCPPAGOS[[#All],[CRP]],[1]!RCPPAGOS[[#All],[Total pagado]],0,0)</f>
        <v>28919625</v>
      </c>
      <c r="AM20" s="62">
        <f>+Contrato[[#This Row],[Valor Pagado]]/Contrato[[#This Row],[VALOR CONTRATO]]</f>
        <v>1</v>
      </c>
      <c r="AN20" s="63">
        <f>+Contrato[[#This Row],[VALOR CONTRATO]]-Contrato[[#This Row],[Valor Pagado]]</f>
        <v>0</v>
      </c>
    </row>
    <row r="21" spans="1:40" ht="37.5" customHeight="1">
      <c r="A21" s="76">
        <v>373</v>
      </c>
      <c r="B21" s="69">
        <v>19</v>
      </c>
      <c r="C21" s="38" t="s">
        <v>111</v>
      </c>
      <c r="D21" s="37" t="s">
        <v>112</v>
      </c>
      <c r="E21" s="64" t="s">
        <v>42</v>
      </c>
      <c r="F21" s="37" t="s">
        <v>43</v>
      </c>
      <c r="G21" s="38" t="s">
        <v>113</v>
      </c>
      <c r="H21" s="77">
        <v>1042063929</v>
      </c>
      <c r="I21" s="40">
        <v>6798505</v>
      </c>
      <c r="J21" s="78">
        <v>26194944</v>
      </c>
      <c r="K21" s="92" t="s">
        <v>114</v>
      </c>
      <c r="L21" s="79" t="s">
        <v>80</v>
      </c>
      <c r="M21" s="66" t="s">
        <v>115</v>
      </c>
      <c r="N21" s="44">
        <f>VLOOKUP(Contrato[[#This Row],[SUPERVISOR TITULAR]],[1]SUPERVISORES!$E$1:$F$135,2,FALSE)</f>
        <v>32244709.699999999</v>
      </c>
      <c r="O21" s="66" t="s">
        <v>116</v>
      </c>
      <c r="P21" s="80">
        <f>VLOOKUP(Contrato[[#This Row],[SUPERVISOR SUPLENTE ]],[1]SUPERVISORES!$E$1:$F$135,2,FALSE)</f>
        <v>98520651.200000003</v>
      </c>
      <c r="Q21" s="90">
        <v>29</v>
      </c>
      <c r="R21" s="82" cm="1">
        <f t="array" ref="R21">_xlfn.XLOOKUP(Contrato[[#This Row],[CDP]],[1]!CDP[[#All],[consecutivo]],[1]!CDP[[#All],[fecha_aprobacion]],"",0)</f>
        <v>44939</v>
      </c>
      <c r="S21" s="83">
        <f>SUMIF([1]!CDP[[#All],[consecutivo]],Contrato[[#This Row],[CDP]],[1]!CDP[[#All],[valor_total_rubro]])</f>
        <v>26194944</v>
      </c>
      <c r="T21" s="84" cm="1">
        <f t="array" ref="T21">_xlfn.XLOOKUP(Contrato[[#This Row],[CONTRATO]]&amp;Contrato[[#This Row],[CDP]],[1]!Tabla6[[#All],[CONTRATO-CDP]],[1]!Tabla6[[#All],[CRP]],_xlfn.XLOOKUP(Contrato[[#This Row],[CDP]],[1]RCPPAGOS!F:F,[1]RCPPAGOS!A:A,"",0),0)</f>
        <v>50</v>
      </c>
      <c r="U21" s="82">
        <f>+_xlfn.XLOOKUP(Contrato[[#This Row],[RCP]],[1]RCPPAGOS!A:A,[1]RCPPAGOS!B:B,"",0)</f>
        <v>44949.595312500001</v>
      </c>
      <c r="V21" s="85">
        <f>SUMIF([1]!RCPPAGOS[[#All],[CRP]],Contrato[[#This Row],[RCP]],[1]!RCPPAGOS[[#All],[valor_total]])</f>
        <v>26194944</v>
      </c>
      <c r="W21" s="94">
        <v>44946</v>
      </c>
      <c r="X21" s="94">
        <v>44946</v>
      </c>
      <c r="Y21" s="86" t="str">
        <f>+LEFT(_xlfn.XLOOKUP(Contrato[[#This Row],[CONTRATO3DIG]],[1]SECOP_II!AE:AE,[1]SECOP_II!F:F,"",0),10)</f>
        <v>2023-01-24</v>
      </c>
      <c r="Z21" s="67" t="str">
        <f>+LEFT(_xlfn.XLOOKUP(Contrato[[#This Row],[CONTRATO3DIG]],[1]SECOP_II!AE:AE,[1]SECOP_II!G:G,"",0),10)</f>
        <v>2023-05-08</v>
      </c>
      <c r="AA21" s="54" t="str">
        <f>_xlfn.XLOOKUP(Contrato[[#This Row],[CONTRATO3DIG]],[1]SECOP_II!AE:AE,[1]SECOP_II!AA:AA,"",0)</f>
        <v>https://community.secop.gov.co/Public/Tendering/OpportunityDetail/Index?noticeUID=CO1.NTC.3806207&amp;isFromPublicArea=True&amp;isModal=true&amp;asPopupView=true</v>
      </c>
      <c r="AB21" s="87" t="s">
        <v>55</v>
      </c>
      <c r="AC21" s="88">
        <v>202301000338</v>
      </c>
      <c r="AD21" s="89" t="s">
        <v>50</v>
      </c>
      <c r="AE21" s="58" t="str">
        <f>TEXT(LEFT(Contrato[[#This Row],[CONTRATO]],3),"0")</f>
        <v>19</v>
      </c>
      <c r="AF21" s="58" t="str">
        <f>IF(LEN(Contrato[[#This Row],[Contrato2]])=3,Contrato[[#This Row],[Contrato2]],TEXT(Contrato[[#This Row],[Contrato2]],"000"))</f>
        <v>019</v>
      </c>
      <c r="AG21" s="59">
        <f ca="1">IFERROR(_xlfn.DAYS(Contrato[[#This Row],[Fecha Proyectada liquidació]],TODAY())/30,"")</f>
        <v>-17.933333333333334</v>
      </c>
      <c r="AH21" s="60">
        <f>+Contrato[[#This Row],[FECHA TERMINACIÓN ]]+120</f>
        <v>45174</v>
      </c>
      <c r="AI21" s="58" t="e" cm="1">
        <f t="array" ref="AI21">+Contrato[[#This Row],[Fecha Proyectada liquidació]]-hoy</f>
        <v>#NAME?</v>
      </c>
      <c r="AJ21" s="58" cm="1">
        <f t="array" ref="AJ21">_xlfn.XLOOKUP(Contrato[[#This Row],[CONTRATO]]&amp;Contrato[[#This Row],[CDP]],[1]!Tabla6[[#All],[CONTRATO-CDP]],[1]!Tabla6[[#All],[CRP]],_xlfn.XLOOKUP(Contrato[[#This Row],[CDP]],[1]RCPPAGOS!F:F,[1]RCPPAGOS!A:A,"",0),0)</f>
        <v>50</v>
      </c>
      <c r="AK21" s="58">
        <f>+Contrato[[#This Row],[Columna1]]-Contrato[[#This Row],[RCP]]</f>
        <v>0</v>
      </c>
      <c r="AL21" s="73" cm="1">
        <f t="array" ref="AL21">_xlfn.XLOOKUP(Contrato[[#This Row],[RCP]],[1]!RCPPAGOS[[#All],[CRP]],[1]!RCPPAGOS[[#All],[Total pagado]],0,0)</f>
        <v>24048868</v>
      </c>
      <c r="AM21" s="62">
        <f>+Contrato[[#This Row],[Valor Pagado]]/Contrato[[#This Row],[VALOR CONTRATO]]</f>
        <v>0.91807289223447086</v>
      </c>
      <c r="AN21" s="63">
        <f>+Contrato[[#This Row],[VALOR CONTRATO]]-Contrato[[#This Row],[Valor Pagado]]</f>
        <v>2146076</v>
      </c>
    </row>
    <row r="22" spans="1:40" ht="37.5" customHeight="1">
      <c r="A22" s="76">
        <v>377</v>
      </c>
      <c r="B22" s="69">
        <v>20</v>
      </c>
      <c r="C22" s="38" t="s">
        <v>117</v>
      </c>
      <c r="D22" s="37" t="s">
        <v>112</v>
      </c>
      <c r="E22" s="64" t="s">
        <v>42</v>
      </c>
      <c r="F22" s="37" t="s">
        <v>43</v>
      </c>
      <c r="G22" s="38" t="s">
        <v>118</v>
      </c>
      <c r="H22" s="77">
        <v>71141781</v>
      </c>
      <c r="I22" s="78">
        <v>8262751</v>
      </c>
      <c r="J22" s="78">
        <v>32519892</v>
      </c>
      <c r="K22" s="95" t="s">
        <v>119</v>
      </c>
      <c r="L22" s="79" t="s">
        <v>80</v>
      </c>
      <c r="M22" s="66" t="s">
        <v>116</v>
      </c>
      <c r="N22" s="44">
        <f>VLOOKUP(Contrato[[#This Row],[SUPERVISOR TITULAR]],[1]SUPERVISORES!$E$1:$F$135,2,FALSE)</f>
        <v>98520651.200000003</v>
      </c>
      <c r="O22" s="66" t="s">
        <v>115</v>
      </c>
      <c r="P22" s="80">
        <f>VLOOKUP(Contrato[[#This Row],[SUPERVISOR SUPLENTE ]],[1]SUPERVISORES!$E$1:$F$135,2,FALSE)</f>
        <v>32244709.699999999</v>
      </c>
      <c r="Q22" s="90">
        <v>25</v>
      </c>
      <c r="R22" s="82" cm="1">
        <f t="array" ref="R22">_xlfn.XLOOKUP(Contrato[[#This Row],[CDP]],[1]!CDP[[#All],[consecutivo]],[1]!CDP[[#All],[fecha_aprobacion]],"",0)</f>
        <v>44939</v>
      </c>
      <c r="S22" s="83">
        <f>SUMIF([1]!CDP[[#All],[consecutivo]],Contrato[[#This Row],[CDP]],[1]!CDP[[#All],[valor_total_rubro]])</f>
        <v>32519892</v>
      </c>
      <c r="T22" s="84" cm="1">
        <f t="array" ref="T22">_xlfn.XLOOKUP(Contrato[[#This Row],[CONTRATO]]&amp;Contrato[[#This Row],[CDP]],[1]!Tabla6[[#All],[CONTRATO-CDP]],[1]!Tabla6[[#All],[CRP]],_xlfn.XLOOKUP(Contrato[[#This Row],[CDP]],[1]RCPPAGOS!F:F,[1]RCPPAGOS!A:A,"",0),0)</f>
        <v>52</v>
      </c>
      <c r="U22" s="82">
        <f>+_xlfn.XLOOKUP(Contrato[[#This Row],[RCP]],[1]RCPPAGOS!A:A,[1]RCPPAGOS!B:B,"",0)</f>
        <v>44949.596192129633</v>
      </c>
      <c r="V22" s="85">
        <f>SUMIF([1]!RCPPAGOS[[#All],[CRP]],Contrato[[#This Row],[RCP]],[1]!RCPPAGOS[[#All],[valor_total]])</f>
        <v>32519892</v>
      </c>
      <c r="W22" s="91">
        <v>44946</v>
      </c>
      <c r="X22" s="91">
        <v>44946</v>
      </c>
      <c r="Y22" s="86" t="str">
        <f>+LEFT(_xlfn.XLOOKUP(Contrato[[#This Row],[CONTRATO3DIG]],[1]SECOP_II!AE:AE,[1]SECOP_II!F:F,"",0),10)</f>
        <v>2023-01-24</v>
      </c>
      <c r="Z22" s="67" t="str">
        <f>+LEFT(_xlfn.XLOOKUP(Contrato[[#This Row],[CONTRATO3DIG]],[1]SECOP_II!AE:AE,[1]SECOP_II!G:G,"",0),10)</f>
        <v>2023-05-08</v>
      </c>
      <c r="AA22" s="96" t="str">
        <f>_xlfn.XLOOKUP(Contrato[[#This Row],[CONTRATO3DIG]],[1]SECOP_II!AE:AE,[1]SECOP_II!AA:AA,"",0)</f>
        <v>https://community.secop.gov.co/Public/Tendering/OpportunityDetail/Index?noticeUID=CO1.NTC.3806739&amp;isFromPublicArea=True&amp;isModal=true&amp;asPopupView=true</v>
      </c>
      <c r="AB22" s="87" t="s">
        <v>55</v>
      </c>
      <c r="AC22" s="88">
        <v>202301000000</v>
      </c>
      <c r="AD22" s="89" t="s">
        <v>50</v>
      </c>
      <c r="AE22" s="58" t="str">
        <f>TEXT(LEFT(Contrato[[#This Row],[CONTRATO]],3),"0")</f>
        <v>20</v>
      </c>
      <c r="AF22" s="58" t="str">
        <f>IF(LEN(Contrato[[#This Row],[Contrato2]])=3,Contrato[[#This Row],[Contrato2]],TEXT(Contrato[[#This Row],[Contrato2]],"000"))</f>
        <v>020</v>
      </c>
      <c r="AG22" s="59">
        <f ca="1">IFERROR(_xlfn.DAYS(Contrato[[#This Row],[Fecha Proyectada liquidació]],TODAY())/30,"")</f>
        <v>-17.933333333333334</v>
      </c>
      <c r="AH22" s="60">
        <f>+Contrato[[#This Row],[FECHA TERMINACIÓN ]]+120</f>
        <v>45174</v>
      </c>
      <c r="AI22" s="58" t="e" cm="1">
        <f t="array" ref="AI22">+Contrato[[#This Row],[Fecha Proyectada liquidació]]-hoy</f>
        <v>#NAME?</v>
      </c>
      <c r="AJ22" s="58" cm="1">
        <f t="array" ref="AJ22">_xlfn.XLOOKUP(Contrato[[#This Row],[CONTRATO]]&amp;Contrato[[#This Row],[CDP]],[1]!Tabla6[[#All],[CONTRATO-CDP]],[1]!Tabla6[[#All],[CRP]],_xlfn.XLOOKUP(Contrato[[#This Row],[CDP]],[1]RCPPAGOS!F:F,[1]RCPPAGOS!A:A,"",0),0)</f>
        <v>52</v>
      </c>
      <c r="AK22" s="58">
        <f>+Contrato[[#This Row],[Columna1]]-Contrato[[#This Row],[RCP]]</f>
        <v>0</v>
      </c>
      <c r="AL22" s="61" cm="1">
        <f t="array" ref="AL22">_xlfn.XLOOKUP(Contrato[[#This Row],[RCP]],[1]!RCPPAGOS[[#All],[CRP]],[1]!RCPPAGOS[[#All],[Total pagado]],0,0)</f>
        <v>29899728</v>
      </c>
      <c r="AM22" s="62">
        <f>+Contrato[[#This Row],[Valor Pagado]]/Contrato[[#This Row],[VALOR CONTRATO]]</f>
        <v>0.91942888371215992</v>
      </c>
      <c r="AN22" s="63">
        <f>+Contrato[[#This Row],[VALOR CONTRATO]]-Contrato[[#This Row],[Valor Pagado]]</f>
        <v>2620164</v>
      </c>
    </row>
    <row r="23" spans="1:40" ht="37.5" customHeight="1">
      <c r="A23" s="2">
        <v>291</v>
      </c>
      <c r="B23" s="33">
        <v>21</v>
      </c>
      <c r="C23" s="38" t="s">
        <v>120</v>
      </c>
      <c r="D23" s="37" t="s">
        <v>71</v>
      </c>
      <c r="E23" s="64" t="s">
        <v>42</v>
      </c>
      <c r="F23" s="37" t="s">
        <v>43</v>
      </c>
      <c r="G23" s="38" t="s">
        <v>121</v>
      </c>
      <c r="H23" s="77">
        <v>32354102</v>
      </c>
      <c r="I23" s="78">
        <v>6081224</v>
      </c>
      <c r="J23" s="78">
        <v>21284284</v>
      </c>
      <c r="K23" s="76" t="s">
        <v>45</v>
      </c>
      <c r="L23" s="42" t="s">
        <v>122</v>
      </c>
      <c r="M23" s="66" t="s">
        <v>76</v>
      </c>
      <c r="N23" s="44">
        <f>VLOOKUP(Contrato[[#This Row],[SUPERVISOR TITULAR]],[1]SUPERVISORES!$E$1:$F$135,2,FALSE)</f>
        <v>1088260059.0999999</v>
      </c>
      <c r="O23" s="66" t="s">
        <v>94</v>
      </c>
      <c r="P23" s="80">
        <f>VLOOKUP(Contrato[[#This Row],[SUPERVISOR SUPLENTE ]],[1]SUPERVISORES!$E$1:$F$135,2,FALSE)</f>
        <v>42895674.700000003</v>
      </c>
      <c r="Q23" s="93">
        <v>47</v>
      </c>
      <c r="R23" s="47" cm="1">
        <f t="array" ref="R23">_xlfn.XLOOKUP(Contrato[[#This Row],[CDP]],[1]!CDP[[#All],[consecutivo]],[1]!CDP[[#All],[fecha_aprobacion]],"",0)</f>
        <v>44942.662245370368</v>
      </c>
      <c r="S23" s="48">
        <f>SUMIF([1]!CDP[[#All],[consecutivo]],Contrato[[#This Row],[CDP]],[1]!CDP[[#All],[valor_total_rubro]])</f>
        <v>21284284</v>
      </c>
      <c r="T23" s="49" cm="1">
        <f t="array" ref="T23">_xlfn.XLOOKUP(Contrato[[#This Row],[CONTRATO]]&amp;Contrato[[#This Row],[CDP]],[1]!Tabla6[[#All],[CONTRATO-CDP]],[1]!Tabla6[[#All],[CRP]],_xlfn.XLOOKUP(Contrato[[#This Row],[CDP]],[1]RCPPAGOS!F:F,[1]RCPPAGOS!A:A,"",0),0)</f>
        <v>45</v>
      </c>
      <c r="U23" s="47">
        <f>+_xlfn.XLOOKUP(Contrato[[#This Row],[RCP]],[1]RCPPAGOS!A:A,[1]RCPPAGOS!B:B,"",0)</f>
        <v>44949.365335648145</v>
      </c>
      <c r="V23" s="50">
        <f>SUMIF([1]!RCPPAGOS[[#All],[CRP]],Contrato[[#This Row],[RCP]],[1]!RCPPAGOS[[#All],[valor_total]])</f>
        <v>21284284</v>
      </c>
      <c r="W23" s="51">
        <v>44946</v>
      </c>
      <c r="X23" s="51">
        <v>44949</v>
      </c>
      <c r="Y23" s="52" t="str">
        <f>+LEFT(_xlfn.XLOOKUP(Contrato[[#This Row],[CONTRATO3DIG]],[1]SECOP_II!AE:AE,[1]SECOP_II!F:F,"",0),10)</f>
        <v>2023-01-23</v>
      </c>
      <c r="Z23" s="53" t="str">
        <f>+LEFT(_xlfn.XLOOKUP(Contrato[[#This Row],[CONTRATO3DIG]],[1]SECOP_II!AE:AE,[1]SECOP_II!G:G,"",0),10)</f>
        <v>2023-05-07</v>
      </c>
      <c r="AA23" s="54" t="str">
        <f>_xlfn.XLOOKUP(Contrato[[#This Row],[CONTRATO3DIG]],[1]SECOP_II!AE:AE,[1]SECOP_II!AA:AA,"",0)</f>
        <v>https://community.secop.gov.co/Public/Tendering/OpportunityDetail/Index?noticeUID=CO1.NTC.3809912&amp;isFromPublicArea=True&amp;isModal=true&amp;asPopupView=true</v>
      </c>
      <c r="AB23" s="55" t="s">
        <v>55</v>
      </c>
      <c r="AC23" s="75">
        <v>202301000372</v>
      </c>
      <c r="AD23" s="1" t="s">
        <v>50</v>
      </c>
      <c r="AE23" s="58" t="str">
        <f>TEXT(LEFT(Contrato[[#This Row],[CONTRATO]],3),"0")</f>
        <v>21</v>
      </c>
      <c r="AF23" s="58" t="str">
        <f>IF(LEN(Contrato[[#This Row],[Contrato2]])=3,Contrato[[#This Row],[Contrato2]],TEXT(Contrato[[#This Row],[Contrato2]],"000"))</f>
        <v>021</v>
      </c>
      <c r="AG23" s="59">
        <f ca="1">IFERROR(_xlfn.DAYS(Contrato[[#This Row],[Fecha Proyectada liquidació]],TODAY())/30,"")</f>
        <v>-17.966666666666665</v>
      </c>
      <c r="AH23" s="60">
        <f>+Contrato[[#This Row],[FECHA TERMINACIÓN ]]+120</f>
        <v>45173</v>
      </c>
      <c r="AI23" s="58" t="e" cm="1">
        <f t="array" ref="AI23">+Contrato[[#This Row],[Fecha Proyectada liquidació]]-hoy</f>
        <v>#NAME?</v>
      </c>
      <c r="AJ23" s="58" cm="1">
        <f t="array" ref="AJ23">_xlfn.XLOOKUP(Contrato[[#This Row],[CONTRATO]]&amp;Contrato[[#This Row],[CDP]],[1]!Tabla6[[#All],[CONTRATO-CDP]],[1]!Tabla6[[#All],[CRP]],_xlfn.XLOOKUP(Contrato[[#This Row],[CDP]],[1]RCPPAGOS!F:F,[1]RCPPAGOS!A:A,"",0),0)</f>
        <v>45</v>
      </c>
      <c r="AK23" s="58">
        <f>+Contrato[[#This Row],[Columna1]]-Contrato[[#This Row],[RCP]]</f>
        <v>0</v>
      </c>
      <c r="AL23" s="61" cm="1">
        <f t="array" ref="AL23">_xlfn.XLOOKUP(Contrato[[#This Row],[RCP]],[1]!RCPPAGOS[[#All],[CRP]],[1]!RCPPAGOS[[#All],[Total pagado]],0,0)</f>
        <v>19865331</v>
      </c>
      <c r="AM23" s="62">
        <f>+Contrato[[#This Row],[Valor Pagado]]/Contrato[[#This Row],[VALOR CONTRATO]]</f>
        <v>0.93333329887911665</v>
      </c>
      <c r="AN23" s="63">
        <f>+Contrato[[#This Row],[VALOR CONTRATO]]-Contrato[[#This Row],[Valor Pagado]]</f>
        <v>1418953</v>
      </c>
    </row>
    <row r="24" spans="1:40" ht="37.5" customHeight="1">
      <c r="A24" s="2">
        <v>320</v>
      </c>
      <c r="B24" s="69">
        <v>22</v>
      </c>
      <c r="C24" s="38" t="s">
        <v>123</v>
      </c>
      <c r="D24" s="37" t="s">
        <v>124</v>
      </c>
      <c r="E24" s="64" t="s">
        <v>42</v>
      </c>
      <c r="F24" s="37" t="s">
        <v>43</v>
      </c>
      <c r="G24" s="38" t="s">
        <v>125</v>
      </c>
      <c r="H24" s="77">
        <v>43160439</v>
      </c>
      <c r="I24" s="40">
        <v>9158114</v>
      </c>
      <c r="J24" s="40">
        <v>104707770</v>
      </c>
      <c r="K24" s="97" t="s">
        <v>126</v>
      </c>
      <c r="L24" s="42" t="s">
        <v>122</v>
      </c>
      <c r="M24" s="66" t="s">
        <v>127</v>
      </c>
      <c r="N24" s="44">
        <f>VLOOKUP(Contrato[[#This Row],[SUPERVISOR TITULAR]],[1]SUPERVISORES!$E$1:$F$135,2,FALSE)</f>
        <v>9398399.4000000004</v>
      </c>
      <c r="O24" s="66" t="s">
        <v>128</v>
      </c>
      <c r="P24" s="80">
        <f>VLOOKUP(Contrato[[#This Row],[SUPERVISOR SUPLENTE ]],[1]SUPERVISORES!$E$1:$F$135,2,FALSE)</f>
        <v>98557958.799999997</v>
      </c>
      <c r="Q24" s="93">
        <v>7</v>
      </c>
      <c r="R24" s="47" cm="1">
        <f t="array" ref="R24">_xlfn.XLOOKUP(Contrato[[#This Row],[CDP]],[1]!CDP[[#All],[consecutivo]],[1]!CDP[[#All],[fecha_aprobacion]],"",0)</f>
        <v>44939.30232638889</v>
      </c>
      <c r="S24" s="48">
        <f>SUMIF([1]!CDP[[#All],[consecutivo]],Contrato[[#This Row],[CDP]],[1]!CDP[[#All],[valor_total_rubro]])</f>
        <v>105318311</v>
      </c>
      <c r="T24" s="49" cm="1">
        <f t="array" ref="T24">_xlfn.XLOOKUP(Contrato[[#This Row],[CONTRATO]]&amp;Contrato[[#This Row],[CDP]],[1]!Tabla6[[#All],[CONTRATO-CDP]],[1]!Tabla6[[#All],[CRP]],_xlfn.XLOOKUP(Contrato[[#This Row],[CDP]],[1]RCPPAGOS!F:F,[1]RCPPAGOS!A:A,"",0),0)</f>
        <v>46</v>
      </c>
      <c r="U24" s="47">
        <f>+_xlfn.XLOOKUP(Contrato[[#This Row],[RCP]],[1]RCPPAGOS!A:A,[1]RCPPAGOS!B:B,"",0)</f>
        <v>44949.366435185184</v>
      </c>
      <c r="V24" s="50">
        <f>SUMIF([1]!RCPPAGOS[[#All],[CRP]],Contrato[[#This Row],[RCP]],[1]!RCPPAGOS[[#All],[valor_total]])</f>
        <v>104707770</v>
      </c>
      <c r="W24" s="51">
        <v>44946</v>
      </c>
      <c r="X24" s="51">
        <v>44949</v>
      </c>
      <c r="Y24" s="52" t="str">
        <f>+LEFT(_xlfn.XLOOKUP(Contrato[[#This Row],[CONTRATO3DIG]],[1]SECOP_II!AE:AE,[1]SECOP_II!F:F,"",0),10)</f>
        <v>2023-01-23</v>
      </c>
      <c r="Z24" s="53" t="str">
        <f>+LEFT(_xlfn.XLOOKUP(Contrato[[#This Row],[CONTRATO3DIG]],[1]SECOP_II!AE:AE,[1]SECOP_II!G:G,"",0),10)</f>
        <v>2023-12-30</v>
      </c>
      <c r="AA24" s="54" t="str">
        <f>_xlfn.XLOOKUP(Contrato[[#This Row],[CONTRATO3DIG]],[1]SECOP_II!AE:AE,[1]SECOP_II!AA:AA,"",0)</f>
        <v>https://community.secop.gov.co/Public/Tendering/OpportunityDetail/Index?noticeUID=CO1.NTC.3808913&amp;isFromPublicArea=True&amp;isModal=true&amp;asPopupView=true</v>
      </c>
      <c r="AB24" s="55" t="s">
        <v>55</v>
      </c>
      <c r="AC24" s="75">
        <v>202301000000</v>
      </c>
      <c r="AD24" s="1" t="s">
        <v>50</v>
      </c>
      <c r="AE24" s="58" t="str">
        <f>TEXT(LEFT(Contrato[[#This Row],[CONTRATO]],3),"0")</f>
        <v>22</v>
      </c>
      <c r="AF24" s="58" t="str">
        <f>IF(LEN(Contrato[[#This Row],[Contrato2]])=3,Contrato[[#This Row],[Contrato2]],TEXT(Contrato[[#This Row],[Contrato2]],"000"))</f>
        <v>022</v>
      </c>
      <c r="AG24" s="59">
        <f ca="1">IFERROR(_xlfn.DAYS(Contrato[[#This Row],[Fecha Proyectada liquidació]],TODAY())/30,"")</f>
        <v>-10.066666666666666</v>
      </c>
      <c r="AH24" s="60">
        <f>+Contrato[[#This Row],[FECHA TERMINACIÓN ]]+120</f>
        <v>45410</v>
      </c>
      <c r="AI24" s="58" t="e" cm="1">
        <f t="array" ref="AI24">+Contrato[[#This Row],[Fecha Proyectada liquidació]]-hoy</f>
        <v>#NAME?</v>
      </c>
      <c r="AJ24" s="58" cm="1">
        <f t="array" ref="AJ24">_xlfn.XLOOKUP(Contrato[[#This Row],[CONTRATO]]&amp;Contrato[[#This Row],[CDP]],[1]!Tabla6[[#All],[CONTRATO-CDP]],[1]!Tabla6[[#All],[CRP]],_xlfn.XLOOKUP(Contrato[[#This Row],[CDP]],[1]RCPPAGOS!F:F,[1]RCPPAGOS!A:A,"",0),0)</f>
        <v>46</v>
      </c>
      <c r="AK24" s="58">
        <f>+Contrato[[#This Row],[Columna1]]-Contrato[[#This Row],[RCP]]</f>
        <v>0</v>
      </c>
      <c r="AL24" s="61" cm="1">
        <f t="array" ref="AL24">_xlfn.XLOOKUP(Contrato[[#This Row],[RCP]],[1]!RCPPAGOS[[#All],[CRP]],[1]!RCPPAGOS[[#All],[Total pagado]],0,0)</f>
        <v>103181417</v>
      </c>
      <c r="AM24" s="62">
        <f>+Contrato[[#This Row],[Valor Pagado]]/Contrato[[#This Row],[VALOR CONTRATO]]</f>
        <v>0.98542273414857373</v>
      </c>
      <c r="AN24" s="63">
        <f>+Contrato[[#This Row],[VALOR CONTRATO]]-Contrato[[#This Row],[Valor Pagado]]</f>
        <v>1526353</v>
      </c>
    </row>
    <row r="25" spans="1:40" ht="37.5" customHeight="1">
      <c r="A25" s="76">
        <v>292</v>
      </c>
      <c r="B25" s="69">
        <v>23</v>
      </c>
      <c r="C25" s="38" t="s">
        <v>129</v>
      </c>
      <c r="D25" s="37" t="s">
        <v>71</v>
      </c>
      <c r="E25" s="64" t="s">
        <v>42</v>
      </c>
      <c r="F25" s="37" t="s">
        <v>43</v>
      </c>
      <c r="G25" s="38" t="s">
        <v>130</v>
      </c>
      <c r="H25" s="77">
        <v>43603848</v>
      </c>
      <c r="I25" s="78">
        <v>3705329</v>
      </c>
      <c r="J25" s="78">
        <v>12968652</v>
      </c>
      <c r="K25" s="76" t="s">
        <v>45</v>
      </c>
      <c r="L25" s="79" t="s">
        <v>122</v>
      </c>
      <c r="M25" s="66" t="s">
        <v>76</v>
      </c>
      <c r="N25" s="44">
        <f>VLOOKUP(Contrato[[#This Row],[SUPERVISOR TITULAR]],[1]SUPERVISORES!$E$1:$F$135,2,FALSE)</f>
        <v>1088260059.0999999</v>
      </c>
      <c r="O25" s="66" t="s">
        <v>94</v>
      </c>
      <c r="P25" s="80">
        <f>VLOOKUP(Contrato[[#This Row],[SUPERVISOR SUPLENTE ]],[1]SUPERVISORES!$E$1:$F$135,2,FALSE)</f>
        <v>42895674.700000003</v>
      </c>
      <c r="Q25" s="98">
        <v>45</v>
      </c>
      <c r="R25" s="82" cm="1">
        <f t="array" ref="R25">_xlfn.XLOOKUP(Contrato[[#This Row],[CDP]],[1]!CDP[[#All],[consecutivo]],[1]!CDP[[#All],[fecha_aprobacion]],"",0)</f>
        <v>44942.662222222221</v>
      </c>
      <c r="S25" s="83">
        <f>SUMIF([1]!CDP[[#All],[consecutivo]],Contrato[[#This Row],[CDP]],[1]!CDP[[#All],[valor_total_rubro]])</f>
        <v>12968652</v>
      </c>
      <c r="T25" s="84" cm="1">
        <f t="array" ref="T25">_xlfn.XLOOKUP(Contrato[[#This Row],[CONTRATO]]&amp;Contrato[[#This Row],[CDP]],[1]!Tabla6[[#All],[CONTRATO-CDP]],[1]!Tabla6[[#All],[CRP]],_xlfn.XLOOKUP(Contrato[[#This Row],[CDP]],[1]RCPPAGOS!F:F,[1]RCPPAGOS!A:A,"",0),0)</f>
        <v>44</v>
      </c>
      <c r="U25" s="82">
        <f>+_xlfn.XLOOKUP(Contrato[[#This Row],[RCP]],[1]RCPPAGOS!A:A,[1]RCPPAGOS!B:B,"",0)</f>
        <v>44949.364629629628</v>
      </c>
      <c r="V25" s="85">
        <f>SUMIF([1]!RCPPAGOS[[#All],[CRP]],Contrato[[#This Row],[RCP]],[1]!RCPPAGOS[[#All],[valor_total]])</f>
        <v>12968652</v>
      </c>
      <c r="W25" s="91">
        <v>44946</v>
      </c>
      <c r="X25" s="91">
        <v>44949</v>
      </c>
      <c r="Y25" s="86" t="str">
        <f>+LEFT(_xlfn.XLOOKUP(Contrato[[#This Row],[CONTRATO3DIG]],[1]SECOP_II!AE:AE,[1]SECOP_II!F:F,"",0),10)</f>
        <v>2023-01-23</v>
      </c>
      <c r="Z25" s="67" t="str">
        <f>+LEFT(_xlfn.XLOOKUP(Contrato[[#This Row],[CONTRATO3DIG]],[1]SECOP_II!AE:AE,[1]SECOP_II!G:G,"",0),10)</f>
        <v>2023-05-07</v>
      </c>
      <c r="AA25" s="96" t="str">
        <f>_xlfn.XLOOKUP(Contrato[[#This Row],[CONTRATO3DIG]],[1]SECOP_II!AE:AE,[1]SECOP_II!AA:AA,"",0)</f>
        <v>https://community.secop.gov.co/Public/Tendering/OpportunityDetail/Index?noticeUID=CO1.NTC.3810194&amp;isFromPublicArea=True&amp;isModal=true&amp;asPopupView=true</v>
      </c>
      <c r="AB25" s="87" t="s">
        <v>55</v>
      </c>
      <c r="AC25" s="88">
        <v>202301000371</v>
      </c>
      <c r="AD25" s="89" t="s">
        <v>50</v>
      </c>
      <c r="AE25" s="58" t="str">
        <f>TEXT(LEFT(Contrato[[#This Row],[CONTRATO]],3),"0")</f>
        <v>23</v>
      </c>
      <c r="AF25" s="58" t="str">
        <f>IF(LEN(Contrato[[#This Row],[Contrato2]])=3,Contrato[[#This Row],[Contrato2]],TEXT(Contrato[[#This Row],[Contrato2]],"000"))</f>
        <v>023</v>
      </c>
      <c r="AG25" s="59">
        <f ca="1">IFERROR(_xlfn.DAYS(Contrato[[#This Row],[Fecha Proyectada liquidació]],TODAY())/30,"")</f>
        <v>-17.966666666666665</v>
      </c>
      <c r="AH25" s="60">
        <f>+Contrato[[#This Row],[FECHA TERMINACIÓN ]]+120</f>
        <v>45173</v>
      </c>
      <c r="AI25" s="58" t="e" cm="1">
        <f t="array" ref="AI25">+Contrato[[#This Row],[Fecha Proyectada liquidació]]-hoy</f>
        <v>#NAME?</v>
      </c>
      <c r="AJ25" s="58" cm="1">
        <f t="array" ref="AJ25">_xlfn.XLOOKUP(Contrato[[#This Row],[CONTRATO]]&amp;Contrato[[#This Row],[CDP]],[1]!Tabla6[[#All],[CONTRATO-CDP]],[1]!Tabla6[[#All],[CRP]],_xlfn.XLOOKUP(Contrato[[#This Row],[CDP]],[1]RCPPAGOS!F:F,[1]RCPPAGOS!A:A,"",0),0)</f>
        <v>44</v>
      </c>
      <c r="AK25" s="58">
        <f>+Contrato[[#This Row],[Columna1]]-Contrato[[#This Row],[RCP]]</f>
        <v>0</v>
      </c>
      <c r="AL25" s="61" cm="1">
        <f t="array" ref="AL25">_xlfn.XLOOKUP(Contrato[[#This Row],[RCP]],[1]!RCPPAGOS[[#All],[CRP]],[1]!RCPPAGOS[[#All],[Total pagado]],0,0)</f>
        <v>12968652</v>
      </c>
      <c r="AM25" s="62">
        <f>+Contrato[[#This Row],[Valor Pagado]]/Contrato[[#This Row],[VALOR CONTRATO]]</f>
        <v>1</v>
      </c>
      <c r="AN25" s="63">
        <f>+Contrato[[#This Row],[VALOR CONTRATO]]-Contrato[[#This Row],[Valor Pagado]]</f>
        <v>0</v>
      </c>
    </row>
    <row r="26" spans="1:40" ht="37.5" customHeight="1">
      <c r="A26" s="76">
        <v>399</v>
      </c>
      <c r="B26" s="69">
        <v>24</v>
      </c>
      <c r="C26" s="38" t="s">
        <v>131</v>
      </c>
      <c r="D26" s="37" t="s">
        <v>112</v>
      </c>
      <c r="E26" s="64" t="s">
        <v>42</v>
      </c>
      <c r="F26" s="37" t="s">
        <v>43</v>
      </c>
      <c r="G26" s="38" t="s">
        <v>132</v>
      </c>
      <c r="H26" s="77" t="s">
        <v>133</v>
      </c>
      <c r="I26" s="78">
        <v>6798505</v>
      </c>
      <c r="J26" s="78">
        <v>23794768</v>
      </c>
      <c r="K26" s="76" t="s">
        <v>45</v>
      </c>
      <c r="L26" s="79" t="s">
        <v>134</v>
      </c>
      <c r="M26" s="66" t="s">
        <v>65</v>
      </c>
      <c r="N26" s="44">
        <f>VLOOKUP(Contrato[[#This Row],[SUPERVISOR TITULAR]],[1]SUPERVISORES!$E$1:$F$135,2,FALSE)</f>
        <v>39419422.700000003</v>
      </c>
      <c r="O26" s="66" t="s">
        <v>54</v>
      </c>
      <c r="P26" s="80">
        <f>VLOOKUP(Contrato[[#This Row],[SUPERVISOR SUPLENTE ]],[1]SUPERVISORES!$E$1:$F$135,2,FALSE)</f>
        <v>43610005</v>
      </c>
      <c r="Q26" s="90">
        <v>23</v>
      </c>
      <c r="R26" s="82" cm="1">
        <f t="array" ref="R26">_xlfn.XLOOKUP(Contrato[[#This Row],[CDP]],[1]!CDP[[#All],[consecutivo]],[1]!CDP[[#All],[fecha_aprobacion]],"",0)</f>
        <v>44939</v>
      </c>
      <c r="S26" s="83">
        <f>SUMIF([1]!CDP[[#All],[consecutivo]],Contrato[[#This Row],[CDP]],[1]!CDP[[#All],[valor_total_rubro]])</f>
        <v>23794768</v>
      </c>
      <c r="T26" s="84" cm="1">
        <f t="array" ref="T26">_xlfn.XLOOKUP(Contrato[[#This Row],[CONTRATO]]&amp;Contrato[[#This Row],[CDP]],[1]!Tabla6[[#All],[CONTRATO-CDP]],[1]!Tabla6[[#All],[CRP]],_xlfn.XLOOKUP(Contrato[[#This Row],[CDP]],[1]RCPPAGOS!F:F,[1]RCPPAGOS!A:A,"",0),0)</f>
        <v>59</v>
      </c>
      <c r="U26" s="82">
        <f>+_xlfn.XLOOKUP(Contrato[[#This Row],[RCP]],[1]RCPPAGOS!A:A,[1]RCPPAGOS!B:B,"",0)</f>
        <v>44950.320173611108</v>
      </c>
      <c r="V26" s="85">
        <f>SUMIF([1]!RCPPAGOS[[#All],[CRP]],Contrato[[#This Row],[RCP]],[1]!RCPPAGOS[[#All],[valor_total]])</f>
        <v>23794768</v>
      </c>
      <c r="W26" s="91">
        <v>44946</v>
      </c>
      <c r="X26" s="91">
        <v>44950</v>
      </c>
      <c r="Y26" s="86" t="str">
        <f>+LEFT(_xlfn.XLOOKUP(Contrato[[#This Row],[CONTRATO3DIG]],[1]SECOP_II!AE:AE,[1]SECOP_II!F:F,"",0),10)</f>
        <v>2023-01-24</v>
      </c>
      <c r="Z26" s="67" t="str">
        <f>+LEFT(_xlfn.XLOOKUP(Contrato[[#This Row],[CONTRATO3DIG]],[1]SECOP_II!AE:AE,[1]SECOP_II!G:G,"",0),10)</f>
        <v>2023-05-08</v>
      </c>
      <c r="AA26" s="96" t="str">
        <f>_xlfn.XLOOKUP(Contrato[[#This Row],[CONTRATO3DIG]],[1]SECOP_II!AE:AE,[1]SECOP_II!AA:AA,"",0)</f>
        <v>https://community.secop.gov.co/Public/Tendering/OpportunityDetail/Index?noticeUID=CO1.NTC.3811469&amp;isFromPublicArea=True&amp;isModal=true&amp;asPopupView=true</v>
      </c>
      <c r="AB26" s="87" t="s">
        <v>55</v>
      </c>
      <c r="AC26" s="88">
        <v>200000084315</v>
      </c>
      <c r="AD26" s="89" t="s">
        <v>50</v>
      </c>
      <c r="AE26" s="58" t="str">
        <f>TEXT(LEFT(Contrato[[#This Row],[CONTRATO]],3),"0")</f>
        <v>24</v>
      </c>
      <c r="AF26" s="58" t="str">
        <f>IF(LEN(Contrato[[#This Row],[Contrato2]])=3,Contrato[[#This Row],[Contrato2]],TEXT(Contrato[[#This Row],[Contrato2]],"000"))</f>
        <v>024</v>
      </c>
      <c r="AG26" s="59">
        <f ca="1">IFERROR(_xlfn.DAYS(Contrato[[#This Row],[Fecha Proyectada liquidació]],TODAY())/30,"")</f>
        <v>-17.933333333333334</v>
      </c>
      <c r="AH26" s="60">
        <f>+Contrato[[#This Row],[FECHA TERMINACIÓN ]]+120</f>
        <v>45174</v>
      </c>
      <c r="AI26" s="58" t="e" cm="1">
        <f t="array" ref="AI26">+Contrato[[#This Row],[Fecha Proyectada liquidació]]-hoy</f>
        <v>#NAME?</v>
      </c>
      <c r="AJ26" s="58" cm="1">
        <f t="array" ref="AJ26">_xlfn.XLOOKUP(Contrato[[#This Row],[CONTRATO]]&amp;Contrato[[#This Row],[CDP]],[1]!Tabla6[[#All],[CONTRATO-CDP]],[1]!Tabla6[[#All],[CRP]],_xlfn.XLOOKUP(Contrato[[#This Row],[CDP]],[1]RCPPAGOS!F:F,[1]RCPPAGOS!A:A,"",0),0)</f>
        <v>59</v>
      </c>
      <c r="AK26" s="58">
        <f>+Contrato[[#This Row],[Columna1]]-Contrato[[#This Row],[RCP]]</f>
        <v>0</v>
      </c>
      <c r="AL26" s="61" cm="1">
        <f t="array" ref="AL26">_xlfn.XLOOKUP(Contrato[[#This Row],[RCP]],[1]!RCPPAGOS[[#All],[CRP]],[1]!RCPPAGOS[[#All],[Total pagado]],0,0)</f>
        <v>13937922</v>
      </c>
      <c r="AM26" s="62">
        <f>+Contrato[[#This Row],[Valor Pagado]]/Contrato[[#This Row],[VALOR CONTRATO]]</f>
        <v>0.58575574260694618</v>
      </c>
      <c r="AN26" s="63">
        <f>+Contrato[[#This Row],[VALOR CONTRATO]]-Contrato[[#This Row],[Valor Pagado]]</f>
        <v>9856846</v>
      </c>
    </row>
    <row r="27" spans="1:40" s="1" customFormat="1" ht="37.5" customHeight="1">
      <c r="A27" s="2">
        <v>460</v>
      </c>
      <c r="B27" s="33">
        <v>25</v>
      </c>
      <c r="C27" s="99" t="s">
        <v>135</v>
      </c>
      <c r="D27" s="35" t="s">
        <v>41</v>
      </c>
      <c r="E27" s="36" t="s">
        <v>42</v>
      </c>
      <c r="F27" s="37" t="s">
        <v>43</v>
      </c>
      <c r="G27" s="34" t="s">
        <v>136</v>
      </c>
      <c r="H27" s="39" t="s">
        <v>137</v>
      </c>
      <c r="I27" s="40">
        <v>10898156</v>
      </c>
      <c r="J27" s="40">
        <v>43592624</v>
      </c>
      <c r="K27" s="2" t="s">
        <v>45</v>
      </c>
      <c r="L27" s="42" t="s">
        <v>134</v>
      </c>
      <c r="M27" s="43" t="s">
        <v>65</v>
      </c>
      <c r="N27" s="44">
        <f>VLOOKUP(Contrato[[#This Row],[SUPERVISOR TITULAR]],[1]SUPERVISORES!$E$1:$F$135,2,FALSE)</f>
        <v>39419422.700000003</v>
      </c>
      <c r="O27" s="43" t="s">
        <v>48</v>
      </c>
      <c r="P27" s="45">
        <f>VLOOKUP(Contrato[[#This Row],[SUPERVISOR SUPLENTE ]],[1]SUPERVISORES!$E$1:$F$135,2,FALSE)</f>
        <v>37864741.100000001</v>
      </c>
      <c r="Q27" s="93">
        <v>17</v>
      </c>
      <c r="R27" s="47" cm="1">
        <f t="array" ref="R27">_xlfn.XLOOKUP(Contrato[[#This Row],[CDP]],[1]!CDP[[#All],[consecutivo]],[1]!CDP[[#All],[fecha_aprobacion]],"",0)</f>
        <v>44939</v>
      </c>
      <c r="S27" s="48">
        <f>SUMIF([1]!CDP[[#All],[consecutivo]],Contrato[[#This Row],[CDP]],[1]!CDP[[#All],[valor_total_rubro]])</f>
        <v>43592624</v>
      </c>
      <c r="T27" s="49" cm="1">
        <f t="array" ref="T27">_xlfn.XLOOKUP(Contrato[[#This Row],[CONTRATO]]&amp;Contrato[[#This Row],[CDP]],[1]!Tabla6[[#All],[CONTRATO-CDP]],[1]!Tabla6[[#All],[CRP]],_xlfn.XLOOKUP(Contrato[[#This Row],[CDP]],[1]RCPPAGOS!F:F,[1]RCPPAGOS!A:A,"",0),0)</f>
        <v>43</v>
      </c>
      <c r="U27" s="47">
        <f>+_xlfn.XLOOKUP(Contrato[[#This Row],[RCP]],[1]RCPPAGOS!A:A,[1]RCPPAGOS!B:B,"",0)</f>
        <v>44949.363981481481</v>
      </c>
      <c r="V27" s="50">
        <f>SUMIF([1]!RCPPAGOS[[#All],[CRP]],Contrato[[#This Row],[RCP]],[1]!RCPPAGOS[[#All],[valor_total]])</f>
        <v>43592624</v>
      </c>
      <c r="W27" s="51">
        <v>44946</v>
      </c>
      <c r="X27" s="51">
        <v>44950</v>
      </c>
      <c r="Y27" s="52" t="str">
        <f>+LEFT(_xlfn.XLOOKUP(Contrato[[#This Row],[CONTRATO3DIG]],[1]SECOP_II!AE:AE,[1]SECOP_II!F:F,"",0),10)</f>
        <v>2023-01-24</v>
      </c>
      <c r="Z27" s="53" t="str">
        <f>+LEFT(_xlfn.XLOOKUP(Contrato[[#This Row],[CONTRATO3DIG]],[1]SECOP_II!AE:AE,[1]SECOP_II!G:G,"",0),10)</f>
        <v>2023-05-23</v>
      </c>
      <c r="AA27" s="54" t="str">
        <f>_xlfn.XLOOKUP(Contrato[[#This Row],[CONTRATO3DIG]],[1]SECOP_II!AE:AE,[1]SECOP_II!AA:AA,"",0)</f>
        <v>https://community.secop.gov.co/Public/Tendering/OpportunityDetail/Index?noticeUID=CO1.NTC.3807385&amp;isFromPublicArea=True&amp;isModal=true&amp;asPopupView=true</v>
      </c>
      <c r="AB27" s="55" t="s">
        <v>49</v>
      </c>
      <c r="AC27" s="75">
        <v>202301000393</v>
      </c>
      <c r="AD27" s="1" t="s">
        <v>50</v>
      </c>
      <c r="AE27" s="1" t="str">
        <f>TEXT(LEFT(Contrato[[#This Row],[CONTRATO]],3),"0")</f>
        <v>25</v>
      </c>
      <c r="AF27" s="1" t="str">
        <f>IF(LEN(Contrato[[#This Row],[Contrato2]])=3,Contrato[[#This Row],[Contrato2]],TEXT(Contrato[[#This Row],[Contrato2]],"000"))</f>
        <v>025</v>
      </c>
      <c r="AG27" s="100">
        <f ca="1">IFERROR(_xlfn.DAYS(Contrato[[#This Row],[Fecha Proyectada liquidació]],TODAY())/30,"")</f>
        <v>-17.433333333333334</v>
      </c>
      <c r="AH27" s="5">
        <f>+Contrato[[#This Row],[FECHA TERMINACIÓN ]]+120</f>
        <v>45189</v>
      </c>
      <c r="AI27" s="1" t="e" cm="1">
        <f t="array" ref="AI27">+Contrato[[#This Row],[Fecha Proyectada liquidació]]-hoy</f>
        <v>#NAME?</v>
      </c>
      <c r="AJ27" s="1" cm="1">
        <f t="array" ref="AJ27">_xlfn.XLOOKUP(Contrato[[#This Row],[CONTRATO]]&amp;Contrato[[#This Row],[CDP]],[1]!Tabla6[[#All],[CONTRATO-CDP]],[1]!Tabla6[[#All],[CRP]],_xlfn.XLOOKUP(Contrato[[#This Row],[CDP]],[1]RCPPAGOS!F:F,[1]RCPPAGOS!A:A,"",0),0)</f>
        <v>43</v>
      </c>
      <c r="AK27" s="1">
        <f>+Contrato[[#This Row],[Columna1]]-Contrato[[#This Row],[RCP]]</f>
        <v>0</v>
      </c>
      <c r="AL27" s="101" cm="1">
        <f t="array" ref="AL27">_xlfn.XLOOKUP(Contrato[[#This Row],[RCP]],[1]!RCPPAGOS[[#All],[CRP]],[1]!RCPPAGOS[[#All],[Total pagado]],0,0)</f>
        <v>43592624</v>
      </c>
      <c r="AM27" s="62">
        <f>+Contrato[[#This Row],[Valor Pagado]]/Contrato[[#This Row],[VALOR CONTRATO]]</f>
        <v>1</v>
      </c>
      <c r="AN27" s="63">
        <f>+Contrato[[#This Row],[VALOR CONTRATO]]-Contrato[[#This Row],[Valor Pagado]]</f>
        <v>0</v>
      </c>
    </row>
    <row r="28" spans="1:40" s="1" customFormat="1" ht="37.5" customHeight="1">
      <c r="A28" s="2">
        <v>516</v>
      </c>
      <c r="B28" s="33">
        <v>26</v>
      </c>
      <c r="C28" s="102" t="s">
        <v>138</v>
      </c>
      <c r="D28" s="35" t="s">
        <v>112</v>
      </c>
      <c r="E28" s="36" t="s">
        <v>42</v>
      </c>
      <c r="F28" s="35" t="s">
        <v>43</v>
      </c>
      <c r="G28" s="34" t="s">
        <v>139</v>
      </c>
      <c r="H28" s="39" t="s">
        <v>140</v>
      </c>
      <c r="I28" s="40">
        <v>6798505</v>
      </c>
      <c r="J28" s="40">
        <v>26194944</v>
      </c>
      <c r="K28" s="92" t="s">
        <v>141</v>
      </c>
      <c r="L28" s="42" t="s">
        <v>122</v>
      </c>
      <c r="M28" s="43" t="s">
        <v>103</v>
      </c>
      <c r="N28" s="44">
        <f>VLOOKUP(Contrato[[#This Row],[SUPERVISOR TITULAR]],[1]SUPERVISORES!$E$1:$F$135,2,FALSE)</f>
        <v>3507696.4</v>
      </c>
      <c r="O28" s="43" t="s">
        <v>115</v>
      </c>
      <c r="P28" s="45">
        <f>VLOOKUP(Contrato[[#This Row],[SUPERVISOR SUPLENTE ]],[1]SUPERVISORES!$E$1:$F$135,2,FALSE)</f>
        <v>32244709.699999999</v>
      </c>
      <c r="Q28" s="93">
        <v>40</v>
      </c>
      <c r="R28" s="47" cm="1">
        <f t="array" ref="R28">_xlfn.XLOOKUP(Contrato[[#This Row],[CDP]],[1]!CDP[[#All],[consecutivo]],[1]!CDP[[#All],[fecha_aprobacion]],"",0)</f>
        <v>44939</v>
      </c>
      <c r="S28" s="48">
        <f>SUMIF([1]!CDP[[#All],[consecutivo]],Contrato[[#This Row],[CDP]],[1]!CDP[[#All],[valor_total_rubro]])</f>
        <v>26194944</v>
      </c>
      <c r="T28" s="49" cm="1">
        <f t="array" ref="T28">_xlfn.XLOOKUP(Contrato[[#This Row],[CONTRATO]]&amp;Contrato[[#This Row],[CDP]],[1]!Tabla6[[#All],[CONTRATO-CDP]],[1]!Tabla6[[#All],[CRP]],_xlfn.XLOOKUP(Contrato[[#This Row],[CDP]],[1]RCPPAGOS!F:F,[1]RCPPAGOS!A:A,"",0),0)</f>
        <v>55</v>
      </c>
      <c r="U28" s="47">
        <f>+_xlfn.XLOOKUP(Contrato[[#This Row],[RCP]],[1]RCPPAGOS!A:A,[1]RCPPAGOS!B:B,"",0)</f>
        <v>44949.696111111109</v>
      </c>
      <c r="V28" s="50">
        <f>SUMIF([1]!RCPPAGOS[[#All],[CRP]],Contrato[[#This Row],[RCP]],[1]!RCPPAGOS[[#All],[valor_total]])</f>
        <v>26194944</v>
      </c>
      <c r="W28" s="51">
        <v>44949</v>
      </c>
      <c r="X28" s="51">
        <v>44949</v>
      </c>
      <c r="Y28" s="52" t="str">
        <f>+LEFT(_xlfn.XLOOKUP(Contrato[[#This Row],[CONTRATO3DIG]],[1]SECOP_II!AE:AE,[1]SECOP_II!F:F,"",0),10)</f>
        <v>2023-01-24</v>
      </c>
      <c r="Z28" s="53" t="str">
        <f>+LEFT(_xlfn.XLOOKUP(Contrato[[#This Row],[CONTRATO3DIG]],[1]SECOP_II!AE:AE,[1]SECOP_II!G:G,"",0),10)</f>
        <v>2023-05-08</v>
      </c>
      <c r="AA28" s="54" t="str">
        <f>_xlfn.XLOOKUP(Contrato[[#This Row],[CONTRATO3DIG]],[1]SECOP_II!AE:AE,[1]SECOP_II!AA:AA,"",0)</f>
        <v>https://community.secop.gov.co/Public/Tendering/OpportunityDetail/Index?noticeUID=CO1.NTC.3811261&amp;isFromPublicArea=True&amp;isModal=true&amp;asPopupView=true</v>
      </c>
      <c r="AB28" s="55" t="s">
        <v>55</v>
      </c>
      <c r="AC28" s="75">
        <v>202301000377</v>
      </c>
      <c r="AD28" s="1" t="s">
        <v>50</v>
      </c>
      <c r="AE28" s="1" t="str">
        <f>TEXT(LEFT(Contrato[[#This Row],[CONTRATO]],3),"0")</f>
        <v>26</v>
      </c>
      <c r="AF28" s="1" t="str">
        <f>IF(LEN(Contrato[[#This Row],[Contrato2]])=3,Contrato[[#This Row],[Contrato2]],TEXT(Contrato[[#This Row],[Contrato2]],"000"))</f>
        <v>026</v>
      </c>
      <c r="AG28" s="100">
        <f ca="1">IFERROR(_xlfn.DAYS(Contrato[[#This Row],[Fecha Proyectada liquidació]],TODAY())/30,"")</f>
        <v>-17.933333333333334</v>
      </c>
      <c r="AH28" s="5">
        <f>+Contrato[[#This Row],[FECHA TERMINACIÓN ]]+120</f>
        <v>45174</v>
      </c>
      <c r="AI28" s="1" t="e" cm="1">
        <f t="array" ref="AI28">+Contrato[[#This Row],[Fecha Proyectada liquidació]]-hoy</f>
        <v>#NAME?</v>
      </c>
      <c r="AJ28" s="1" cm="1">
        <f t="array" ref="AJ28">_xlfn.XLOOKUP(Contrato[[#This Row],[CONTRATO]]&amp;Contrato[[#This Row],[CDP]],[1]!Tabla6[[#All],[CONTRATO-CDP]],[1]!Tabla6[[#All],[CRP]],_xlfn.XLOOKUP(Contrato[[#This Row],[CDP]],[1]RCPPAGOS!F:F,[1]RCPPAGOS!A:A,"",0),0)</f>
        <v>55</v>
      </c>
      <c r="AK28" s="1">
        <f>+Contrato[[#This Row],[Columna1]]-Contrato[[#This Row],[RCP]]</f>
        <v>0</v>
      </c>
      <c r="AL28" s="101" cm="1">
        <f t="array" ref="AL28">_xlfn.XLOOKUP(Contrato[[#This Row],[RCP]],[1]!RCPPAGOS[[#All],[CRP]],[1]!RCPPAGOS[[#All],[Total pagado]],0,0)</f>
        <v>16054960</v>
      </c>
      <c r="AM28" s="62">
        <f>+Contrato[[#This Row],[Valor Pagado]]/Contrato[[#This Row],[VALOR CONTRATO]]</f>
        <v>0.61290300906923112</v>
      </c>
      <c r="AN28" s="63">
        <f>+Contrato[[#This Row],[VALOR CONTRATO]]-Contrato[[#This Row],[Valor Pagado]]</f>
        <v>10139984</v>
      </c>
    </row>
    <row r="29" spans="1:40" ht="37.5" customHeight="1">
      <c r="A29" s="2">
        <v>518</v>
      </c>
      <c r="B29" s="33">
        <v>27</v>
      </c>
      <c r="C29" s="34" t="s">
        <v>111</v>
      </c>
      <c r="D29" s="35" t="s">
        <v>112</v>
      </c>
      <c r="E29" s="36" t="s">
        <v>42</v>
      </c>
      <c r="F29" s="37" t="s">
        <v>43</v>
      </c>
      <c r="G29" s="38" t="s">
        <v>142</v>
      </c>
      <c r="H29" s="39">
        <v>98564999</v>
      </c>
      <c r="I29" s="40">
        <v>8262751</v>
      </c>
      <c r="J29" s="40">
        <v>28919629</v>
      </c>
      <c r="K29" s="103" t="s">
        <v>45</v>
      </c>
      <c r="L29" s="42" t="s">
        <v>134</v>
      </c>
      <c r="M29" s="43" t="s">
        <v>68</v>
      </c>
      <c r="N29" s="44">
        <f>VLOOKUP(Contrato[[#This Row],[SUPERVISOR TITULAR]],[1]SUPERVISORES!$E$1:$F$135,2,FALSE)</f>
        <v>8462777.5</v>
      </c>
      <c r="O29" s="43" t="s">
        <v>143</v>
      </c>
      <c r="P29" s="45">
        <f>VLOOKUP(Contrato[[#This Row],[SUPERVISOR SUPLENTE ]],[1]SUPERVISORES!$E$1:$F$135,2,FALSE)</f>
        <v>43754943.200000003</v>
      </c>
      <c r="Q29" s="93">
        <v>57</v>
      </c>
      <c r="R29" s="47" cm="1">
        <f t="array" ref="R29">_xlfn.XLOOKUP(Contrato[[#This Row],[CDP]],[1]!CDP[[#All],[consecutivo]],[1]!CDP[[#All],[fecha_aprobacion]],"",0)</f>
        <v>44944.692164351851</v>
      </c>
      <c r="S29" s="48">
        <f>SUMIF([1]!CDP[[#All],[consecutivo]],Contrato[[#This Row],[CDP]],[1]!CDP[[#All],[valor_total_rubro]])</f>
        <v>28919629</v>
      </c>
      <c r="T29" s="49" cm="1">
        <f t="array" ref="T29">_xlfn.XLOOKUP(Contrato[[#This Row],[CONTRATO]]&amp;Contrato[[#This Row],[CDP]],[1]!Tabla6[[#All],[CONTRATO-CDP]],[1]!Tabla6[[#All],[CRP]],_xlfn.XLOOKUP(Contrato[[#This Row],[CDP]],[1]RCPPAGOS!F:F,[1]RCPPAGOS!A:A,"",0),0)</f>
        <v>54</v>
      </c>
      <c r="U29" s="47">
        <f>+_xlfn.XLOOKUP(Contrato[[#This Row],[RCP]],[1]RCPPAGOS!A:A,[1]RCPPAGOS!B:B,"",0)</f>
        <v>44949.695648148147</v>
      </c>
      <c r="V29" s="50">
        <f>SUMIF([1]!RCPPAGOS[[#All],[CRP]],Contrato[[#This Row],[RCP]],[1]!RCPPAGOS[[#All],[valor_total]])</f>
        <v>28919629</v>
      </c>
      <c r="W29" s="51">
        <v>44946</v>
      </c>
      <c r="X29" s="51">
        <v>44949</v>
      </c>
      <c r="Y29" s="52" t="str">
        <f>+LEFT(_xlfn.XLOOKUP(Contrato[[#This Row],[CONTRATO3DIG]],[1]SECOP_II!AE:AE,[1]SECOP_II!F:F,"",0),10)</f>
        <v>2023-01-24</v>
      </c>
      <c r="Z29" s="53" t="str">
        <f>+LEFT(_xlfn.XLOOKUP(Contrato[[#This Row],[CONTRATO3DIG]],[1]SECOP_II!AE:AE,[1]SECOP_II!G:G,"",0),10)</f>
        <v>2023-05-08</v>
      </c>
      <c r="AA29" s="54" t="str">
        <f>_xlfn.XLOOKUP(Contrato[[#This Row],[CONTRATO3DIG]],[1]SECOP_II!AE:AE,[1]SECOP_II!AA:AA,"",0)</f>
        <v>https://community.secop.gov.co/Public/Tendering/OpportunityDetail/Index?noticeUID=CO1.NTC.3810569&amp;isFromPublicArea=True&amp;isModal=true&amp;asPopupView=true</v>
      </c>
      <c r="AB29" s="55" t="s">
        <v>55</v>
      </c>
      <c r="AC29" s="75">
        <v>202301000399</v>
      </c>
      <c r="AD29" s="1" t="s">
        <v>50</v>
      </c>
      <c r="AE29" s="58" t="str">
        <f>TEXT(LEFT(Contrato[[#This Row],[CONTRATO]],3),"0")</f>
        <v>27</v>
      </c>
      <c r="AF29" s="58" t="str">
        <f>IF(LEN(Contrato[[#This Row],[Contrato2]])=3,Contrato[[#This Row],[Contrato2]],TEXT(Contrato[[#This Row],[Contrato2]],"000"))</f>
        <v>027</v>
      </c>
      <c r="AG29" s="59">
        <f ca="1">IFERROR(_xlfn.DAYS(Contrato[[#This Row],[Fecha Proyectada liquidació]],TODAY())/30,"")</f>
        <v>-17.933333333333334</v>
      </c>
      <c r="AH29" s="60">
        <f>+Contrato[[#This Row],[FECHA TERMINACIÓN ]]+120</f>
        <v>45174</v>
      </c>
      <c r="AI29" s="58" t="e" cm="1">
        <f t="array" ref="AI29">+Contrato[[#This Row],[Fecha Proyectada liquidació]]-hoy</f>
        <v>#NAME?</v>
      </c>
      <c r="AJ29" s="58" cm="1">
        <f t="array" ref="AJ29">_xlfn.XLOOKUP(Contrato[[#This Row],[CONTRATO]]&amp;Contrato[[#This Row],[CDP]],[1]!Tabla6[[#All],[CONTRATO-CDP]],[1]!Tabla6[[#All],[CRP]],_xlfn.XLOOKUP(Contrato[[#This Row],[CDP]],[1]RCPPAGOS!F:F,[1]RCPPAGOS!A:A,"",0),0)</f>
        <v>54</v>
      </c>
      <c r="AK29" s="58">
        <f>+Contrato[[#This Row],[Columna1]]-Contrato[[#This Row],[RCP]]</f>
        <v>0</v>
      </c>
      <c r="AL29" s="61" cm="1">
        <f t="array" ref="AL29">_xlfn.XLOOKUP(Contrato[[#This Row],[RCP]],[1]!RCPPAGOS[[#All],[CRP]],[1]!RCPPAGOS[[#All],[Total pagado]],0,0)</f>
        <v>17724928</v>
      </c>
      <c r="AM29" s="62">
        <f>+Contrato[[#This Row],[Valor Pagado]]/Contrato[[#This Row],[VALOR CONTRATO]]</f>
        <v>0.61290302168122557</v>
      </c>
      <c r="AN29" s="63">
        <f>+Contrato[[#This Row],[VALOR CONTRATO]]-Contrato[[#This Row],[Valor Pagado]]</f>
        <v>11194701</v>
      </c>
    </row>
    <row r="30" spans="1:40" ht="37.5" customHeight="1">
      <c r="A30" s="2">
        <v>401</v>
      </c>
      <c r="B30" s="33">
        <v>28</v>
      </c>
      <c r="C30" s="34" t="s">
        <v>117</v>
      </c>
      <c r="D30" s="35" t="s">
        <v>112</v>
      </c>
      <c r="E30" s="36" t="s">
        <v>42</v>
      </c>
      <c r="F30" s="37" t="s">
        <v>43</v>
      </c>
      <c r="G30" s="38" t="s">
        <v>144</v>
      </c>
      <c r="H30" s="39" t="s">
        <v>145</v>
      </c>
      <c r="I30" s="40">
        <v>6081224</v>
      </c>
      <c r="J30" s="40">
        <v>23084415</v>
      </c>
      <c r="K30" s="92" t="s">
        <v>146</v>
      </c>
      <c r="L30" s="42" t="s">
        <v>122</v>
      </c>
      <c r="M30" s="43" t="s">
        <v>68</v>
      </c>
      <c r="N30" s="44">
        <f>VLOOKUP(Contrato[[#This Row],[SUPERVISOR TITULAR]],[1]SUPERVISORES!$E$1:$F$135,2,FALSE)</f>
        <v>8462777.5</v>
      </c>
      <c r="O30" s="43" t="s">
        <v>116</v>
      </c>
      <c r="P30" s="45">
        <f>VLOOKUP(Contrato[[#This Row],[SUPERVISOR SUPLENTE ]],[1]SUPERVISORES!$E$1:$F$135,2,FALSE)</f>
        <v>98520651.200000003</v>
      </c>
      <c r="Q30" s="93">
        <v>24</v>
      </c>
      <c r="R30" s="47" cm="1">
        <f t="array" ref="R30">_xlfn.XLOOKUP(Contrato[[#This Row],[CDP]],[1]!CDP[[#All],[consecutivo]],[1]!CDP[[#All],[fecha_aprobacion]],"",0)</f>
        <v>44939</v>
      </c>
      <c r="S30" s="48">
        <f>SUMIF([1]!CDP[[#All],[consecutivo]],Contrato[[#This Row],[CDP]],[1]!CDP[[#All],[valor_total_rubro]])</f>
        <v>23084415</v>
      </c>
      <c r="T30" s="49" cm="1">
        <f t="array" ref="T30">_xlfn.XLOOKUP(Contrato[[#This Row],[CONTRATO]]&amp;Contrato[[#This Row],[CDP]],[1]!Tabla6[[#All],[CONTRATO-CDP]],[1]!Tabla6[[#All],[CRP]],_xlfn.XLOOKUP(Contrato[[#This Row],[CDP]],[1]RCPPAGOS!F:F,[1]RCPPAGOS!A:A,"",0),0)</f>
        <v>65</v>
      </c>
      <c r="U30" s="47">
        <f>+_xlfn.XLOOKUP(Contrato[[#This Row],[RCP]],[1]RCPPAGOS!A:A,[1]RCPPAGOS!B:B,"",0)</f>
        <v>44951.384097222224</v>
      </c>
      <c r="V30" s="50">
        <f>SUMIF([1]!RCPPAGOS[[#All],[CRP]],Contrato[[#This Row],[RCP]],[1]!RCPPAGOS[[#All],[valor_total]])</f>
        <v>23084415</v>
      </c>
      <c r="W30" s="51">
        <v>44949</v>
      </c>
      <c r="X30" s="51">
        <v>44950</v>
      </c>
      <c r="Y30" s="52" t="str">
        <f>+LEFT(_xlfn.XLOOKUP(Contrato[[#This Row],[CONTRATO3DIG]],[1]SECOP_II!AE:AE,[1]SECOP_II!F:F,"",0),10)</f>
        <v>2023-01-25</v>
      </c>
      <c r="Z30" s="53" t="str">
        <f>+LEFT(_xlfn.XLOOKUP(Contrato[[#This Row],[CONTRATO3DIG]],[1]SECOP_II!AE:AE,[1]SECOP_II!G:G,"",0),10)</f>
        <v>2023-05-09</v>
      </c>
      <c r="AA30" s="54" t="str">
        <f>_xlfn.XLOOKUP(Contrato[[#This Row],[CONTRATO3DIG]],[1]SECOP_II!AE:AE,[1]SECOP_II!AA:AA,"",0)</f>
        <v>https://community.secop.gov.co/Public/Tendering/OpportunityDetail/Index?noticeUID=CO1.NTC.3820268&amp;isFromPublicArea=True&amp;isModal=true&amp;asPopupView=true</v>
      </c>
      <c r="AB30" s="55" t="s">
        <v>55</v>
      </c>
      <c r="AC30" s="75">
        <v>202301000378</v>
      </c>
      <c r="AD30" s="1" t="s">
        <v>50</v>
      </c>
      <c r="AE30" s="58" t="str">
        <f>TEXT(LEFT(Contrato[[#This Row],[CONTRATO]],3),"0")</f>
        <v>28</v>
      </c>
      <c r="AF30" s="58" t="str">
        <f>IF(LEN(Contrato[[#This Row],[Contrato2]])=3,Contrato[[#This Row],[Contrato2]],TEXT(Contrato[[#This Row],[Contrato2]],"000"))</f>
        <v>028</v>
      </c>
      <c r="AG30" s="59">
        <f ca="1">IFERROR(_xlfn.DAYS(Contrato[[#This Row],[Fecha Proyectada liquidació]],TODAY())/30,"")</f>
        <v>-17.899999999999999</v>
      </c>
      <c r="AH30" s="60">
        <f>+Contrato[[#This Row],[FECHA TERMINACIÓN ]]+120</f>
        <v>45175</v>
      </c>
      <c r="AI30" s="58" t="e" cm="1">
        <f t="array" ref="AI30">+Contrato[[#This Row],[Fecha Proyectada liquidació]]-hoy</f>
        <v>#NAME?</v>
      </c>
      <c r="AJ30" s="58" cm="1">
        <f t="array" ref="AJ30">_xlfn.XLOOKUP(Contrato[[#This Row],[CONTRATO]]&amp;Contrato[[#This Row],[CDP]],[1]!Tabla6[[#All],[CONTRATO-CDP]],[1]!Tabla6[[#All],[CRP]],_xlfn.XLOOKUP(Contrato[[#This Row],[CDP]],[1]RCPPAGOS!F:F,[1]RCPPAGOS!A:A,"",0),0)</f>
        <v>65</v>
      </c>
      <c r="AK30" s="58">
        <f>+Contrato[[#This Row],[Columna1]]-Contrato[[#This Row],[RCP]]</f>
        <v>0</v>
      </c>
      <c r="AL30" s="61" cm="1">
        <f t="array" ref="AL30">_xlfn.XLOOKUP(Contrato[[#This Row],[RCP]],[1]!RCPPAGOS[[#All],[CRP]],[1]!RCPPAGOS[[#All],[Total pagado]],0,0)</f>
        <v>11721698</v>
      </c>
      <c r="AM30" s="62">
        <f>+Contrato[[#This Row],[Valor Pagado]]/Contrato[[#This Row],[VALOR CONTRATO]]</f>
        <v>0.50777539738390598</v>
      </c>
      <c r="AN30" s="63">
        <f>+Contrato[[#This Row],[VALOR CONTRATO]]-Contrato[[#This Row],[Valor Pagado]]</f>
        <v>11362717</v>
      </c>
    </row>
    <row r="31" spans="1:40" s="1" customFormat="1" ht="37.5" customHeight="1">
      <c r="A31" s="2">
        <v>398</v>
      </c>
      <c r="B31" s="33">
        <v>29</v>
      </c>
      <c r="C31" s="34" t="s">
        <v>147</v>
      </c>
      <c r="D31" s="35" t="s">
        <v>112</v>
      </c>
      <c r="E31" s="36" t="s">
        <v>42</v>
      </c>
      <c r="F31" s="35" t="s">
        <v>43</v>
      </c>
      <c r="G31" s="34" t="s">
        <v>148</v>
      </c>
      <c r="H31" s="39" t="s">
        <v>149</v>
      </c>
      <c r="I31" s="40">
        <v>6798505</v>
      </c>
      <c r="J31" s="40">
        <v>27395031</v>
      </c>
      <c r="K31" s="92" t="s">
        <v>150</v>
      </c>
      <c r="L31" s="42" t="s">
        <v>122</v>
      </c>
      <c r="M31" s="43" t="s">
        <v>115</v>
      </c>
      <c r="N31" s="44">
        <f>VLOOKUP(Contrato[[#This Row],[SUPERVISOR TITULAR]],[1]SUPERVISORES!$E$1:$F$135,2,FALSE)</f>
        <v>32244709.699999999</v>
      </c>
      <c r="O31" s="43" t="s">
        <v>116</v>
      </c>
      <c r="P31" s="45">
        <f>VLOOKUP(Contrato[[#This Row],[SUPERVISOR SUPLENTE ]],[1]SUPERVISORES!$E$1:$F$135,2,FALSE)</f>
        <v>98520651.200000003</v>
      </c>
      <c r="Q31" s="104">
        <v>34</v>
      </c>
      <c r="R31" s="47" cm="1">
        <f t="array" ref="R31">_xlfn.XLOOKUP(Contrato[[#This Row],[CDP]],[1]!CDP[[#All],[consecutivo]],[1]!CDP[[#All],[fecha_aprobacion]],"",0)</f>
        <v>44939</v>
      </c>
      <c r="S31" s="48">
        <f>SUMIF([1]!CDP[[#All],[consecutivo]],Contrato[[#This Row],[CDP]],[1]!CDP[[#All],[valor_total_rubro]])</f>
        <v>27395031</v>
      </c>
      <c r="T31" s="49" cm="1">
        <f t="array" ref="T31">_xlfn.XLOOKUP(Contrato[[#This Row],[CONTRATO]]&amp;Contrato[[#This Row],[CDP]],[1]!Tabla6[[#All],[CONTRATO-CDP]],[1]!Tabla6[[#All],[CRP]],_xlfn.XLOOKUP(Contrato[[#This Row],[CDP]],[1]RCPPAGOS!F:F,[1]RCPPAGOS!A:A,"",0),0)</f>
        <v>56</v>
      </c>
      <c r="U31" s="47">
        <f>+_xlfn.XLOOKUP(Contrato[[#This Row],[RCP]],[1]RCPPAGOS!A:A,[1]RCPPAGOS!B:B,"",0)</f>
        <v>44949.721643518518</v>
      </c>
      <c r="V31" s="50">
        <f>SUMIF([1]!RCPPAGOS[[#All],[CRP]],Contrato[[#This Row],[RCP]],[1]!RCPPAGOS[[#All],[valor_total]])</f>
        <v>27395031</v>
      </c>
      <c r="W31" s="105">
        <v>44949</v>
      </c>
      <c r="X31" s="105">
        <v>44950</v>
      </c>
      <c r="Y31" s="52" t="str">
        <f>+LEFT(_xlfn.XLOOKUP(Contrato[[#This Row],[CONTRATO3DIG]],[1]SECOP_II!AE:AE,[1]SECOP_II!F:F,"",0),10)</f>
        <v>2023-01-24</v>
      </c>
      <c r="Z31" s="53" t="str">
        <f>+LEFT(_xlfn.XLOOKUP(Contrato[[#This Row],[CONTRATO3DIG]],[1]SECOP_II!AE:AE,[1]SECOP_II!G:G,"",0),10)</f>
        <v>2023-05-08</v>
      </c>
      <c r="AA31" s="54" t="str">
        <f>_xlfn.XLOOKUP(Contrato[[#This Row],[CONTRATO3DIG]],[1]SECOP_II!AE:AE,[1]SECOP_II!AA:AA,"",0)</f>
        <v>https://community.secop.gov.co/Public/Tendering/OpportunityDetail/Index?noticeUID=CO1.NTC.3819210&amp;isFromPublicArea=True&amp;isModal=true&amp;asPopupView=true</v>
      </c>
      <c r="AB31" s="55" t="s">
        <v>55</v>
      </c>
      <c r="AC31" s="106">
        <v>202301000379</v>
      </c>
      <c r="AD31" s="1" t="s">
        <v>50</v>
      </c>
      <c r="AE31" s="1" t="str">
        <f>TEXT(LEFT(Contrato[[#This Row],[CONTRATO]],3),"0")</f>
        <v>29</v>
      </c>
      <c r="AF31" s="1" t="str">
        <f>IF(LEN(Contrato[[#This Row],[Contrato2]])=3,Contrato[[#This Row],[Contrato2]],TEXT(Contrato[[#This Row],[Contrato2]],"000"))</f>
        <v>029</v>
      </c>
      <c r="AG31" s="100">
        <f ca="1">IFERROR(_xlfn.DAYS(Contrato[[#This Row],[Fecha Proyectada liquidació]],TODAY())/30,"")</f>
        <v>-17.933333333333334</v>
      </c>
      <c r="AH31" s="5">
        <f>+Contrato[[#This Row],[FECHA TERMINACIÓN ]]+120</f>
        <v>45174</v>
      </c>
      <c r="AI31" s="1" t="e" cm="1">
        <f t="array" ref="AI31">+Contrato[[#This Row],[Fecha Proyectada liquidació]]-hoy</f>
        <v>#NAME?</v>
      </c>
      <c r="AJ31" s="1" cm="1">
        <f t="array" ref="AJ31">_xlfn.XLOOKUP(Contrato[[#This Row],[CONTRATO]]&amp;Contrato[[#This Row],[CDP]],[1]!Tabla6[[#All],[CONTRATO-CDP]],[1]!Tabla6[[#All],[CRP]],_xlfn.XLOOKUP(Contrato[[#This Row],[CDP]],[1]RCPPAGOS!F:F,[1]RCPPAGOS!A:A,"",0),0)</f>
        <v>56</v>
      </c>
      <c r="AK31" s="1">
        <f>+Contrato[[#This Row],[Columna1]]-Contrato[[#This Row],[RCP]]</f>
        <v>0</v>
      </c>
      <c r="AL31" s="101" cm="1">
        <f t="array" ref="AL31">_xlfn.XLOOKUP(Contrato[[#This Row],[RCP]],[1]!RCPPAGOS[[#All],[CRP]],[1]!RCPPAGOS[[#All],[Total pagado]],0,0)</f>
        <v>13602456</v>
      </c>
      <c r="AM31" s="62">
        <f>+Contrato[[#This Row],[Valor Pagado]]/Contrato[[#This Row],[VALOR CONTRATO]]</f>
        <v>0.49653004590504024</v>
      </c>
      <c r="AN31" s="63">
        <f>+Contrato[[#This Row],[VALOR CONTRATO]]-Contrato[[#This Row],[Valor Pagado]]</f>
        <v>13792575</v>
      </c>
    </row>
    <row r="32" spans="1:40" s="1" customFormat="1" ht="37.5" customHeight="1">
      <c r="A32" s="2">
        <v>382</v>
      </c>
      <c r="B32" s="33">
        <v>30</v>
      </c>
      <c r="C32" s="34" t="s">
        <v>151</v>
      </c>
      <c r="D32" s="35" t="s">
        <v>112</v>
      </c>
      <c r="E32" s="36" t="s">
        <v>42</v>
      </c>
      <c r="F32" s="37" t="s">
        <v>43</v>
      </c>
      <c r="G32" s="34" t="s">
        <v>152</v>
      </c>
      <c r="H32" s="39">
        <v>1039453354</v>
      </c>
      <c r="I32" s="40">
        <v>6798505</v>
      </c>
      <c r="J32" s="40">
        <v>26194944</v>
      </c>
      <c r="K32" s="70" t="s">
        <v>141</v>
      </c>
      <c r="L32" s="42" t="s">
        <v>122</v>
      </c>
      <c r="M32" s="43" t="s">
        <v>116</v>
      </c>
      <c r="N32" s="44">
        <f>VLOOKUP(Contrato[[#This Row],[SUPERVISOR TITULAR]],[1]SUPERVISORES!$E$1:$F$135,2,FALSE)</f>
        <v>98520651.200000003</v>
      </c>
      <c r="O32" s="43" t="s">
        <v>115</v>
      </c>
      <c r="P32" s="45">
        <f>VLOOKUP(Contrato[[#This Row],[SUPERVISOR SUPLENTE ]],[1]SUPERVISORES!$E$1:$F$135,2,FALSE)</f>
        <v>32244709.699999999</v>
      </c>
      <c r="Q32" s="93">
        <v>26</v>
      </c>
      <c r="R32" s="47" cm="1">
        <f t="array" ref="R32">_xlfn.XLOOKUP(Contrato[[#This Row],[CDP]],[1]!CDP[[#All],[consecutivo]],[1]!CDP[[#All],[fecha_aprobacion]],"",0)</f>
        <v>44939</v>
      </c>
      <c r="S32" s="48">
        <f>SUMIF([1]!CDP[[#All],[consecutivo]],Contrato[[#This Row],[CDP]],[1]!CDP[[#All],[valor_total_rubro]])</f>
        <v>26194944</v>
      </c>
      <c r="T32" s="49" cm="1">
        <f t="array" ref="T32">_xlfn.XLOOKUP(Contrato[[#This Row],[CONTRATO]]&amp;Contrato[[#This Row],[CDP]],[1]!Tabla6[[#All],[CONTRATO-CDP]],[1]!Tabla6[[#All],[CRP]],_xlfn.XLOOKUP(Contrato[[#This Row],[CDP]],[1]RCPPAGOS!F:F,[1]RCPPAGOS!A:A,"",0),0)</f>
        <v>57</v>
      </c>
      <c r="U32" s="47">
        <f>+_xlfn.XLOOKUP(Contrato[[#This Row],[RCP]],[1]RCPPAGOS!A:A,[1]RCPPAGOS!B:B,"",0)</f>
        <v>44950.318969907406</v>
      </c>
      <c r="V32" s="50">
        <f>SUMIF([1]!RCPPAGOS[[#All],[CRP]],Contrato[[#This Row],[RCP]],[1]!RCPPAGOS[[#All],[valor_total]])</f>
        <v>26194944</v>
      </c>
      <c r="W32" s="51">
        <v>44949</v>
      </c>
      <c r="X32" s="51">
        <v>44950</v>
      </c>
      <c r="Y32" s="52" t="str">
        <f>+LEFT(_xlfn.XLOOKUP(Contrato[[#This Row],[CONTRATO3DIG]],[1]SECOP_II!AE:AE,[1]SECOP_II!F:F,"",0),10)</f>
        <v>2023-01-25</v>
      </c>
      <c r="Z32" s="53" t="str">
        <f>+LEFT(_xlfn.XLOOKUP(Contrato[[#This Row],[CONTRATO3DIG]],[1]SECOP_II!AE:AE,[1]SECOP_II!G:G,"",0),10)</f>
        <v>2023-05-09</v>
      </c>
      <c r="AA32" s="54" t="str">
        <f>_xlfn.XLOOKUP(Contrato[[#This Row],[CONTRATO3DIG]],[1]SECOP_II!AE:AE,[1]SECOP_II!AA:AA,"",0)</f>
        <v>https://community.secop.gov.co/Public/Tendering/OpportunityDetail/Index?noticeUID=CO1.NTC.3820080&amp;isFromPublicArea=True&amp;isModal=true&amp;asPopupView=true</v>
      </c>
      <c r="AB32" s="55" t="s">
        <v>55</v>
      </c>
      <c r="AC32" s="106">
        <v>202301000381</v>
      </c>
      <c r="AD32" s="1" t="s">
        <v>50</v>
      </c>
      <c r="AE32" s="1" t="str">
        <f>TEXT(LEFT(Contrato[[#This Row],[CONTRATO]],3),"0")</f>
        <v>30</v>
      </c>
      <c r="AF32" s="1" t="str">
        <f>IF(LEN(Contrato[[#This Row],[Contrato2]])=3,Contrato[[#This Row],[Contrato2]],TEXT(Contrato[[#This Row],[Contrato2]],"000"))</f>
        <v>030</v>
      </c>
      <c r="AG32" s="100">
        <f ca="1">IFERROR(_xlfn.DAYS(Contrato[[#This Row],[Fecha Proyectada liquidació]],TODAY())/30,"")</f>
        <v>-17.899999999999999</v>
      </c>
      <c r="AH32" s="5">
        <f>+Contrato[[#This Row],[FECHA TERMINACIÓN ]]+120</f>
        <v>45175</v>
      </c>
      <c r="AI32" s="1" t="e" cm="1">
        <f t="array" ref="AI32">+Contrato[[#This Row],[Fecha Proyectada liquidació]]-hoy</f>
        <v>#NAME?</v>
      </c>
      <c r="AJ32" s="1" cm="1">
        <f t="array" ref="AJ32">_xlfn.XLOOKUP(Contrato[[#This Row],[CONTRATO]]&amp;Contrato[[#This Row],[CDP]],[1]!Tabla6[[#All],[CONTRATO-CDP]],[1]!Tabla6[[#All],[CRP]],_xlfn.XLOOKUP(Contrato[[#This Row],[CDP]],[1]RCPPAGOS!F:F,[1]RCPPAGOS!A:A,"",0),0)</f>
        <v>57</v>
      </c>
      <c r="AK32" s="1">
        <f>+Contrato[[#This Row],[Columna1]]-Contrato[[#This Row],[RCP]]</f>
        <v>0</v>
      </c>
      <c r="AL32" s="101" cm="1">
        <f t="array" ref="AL32">_xlfn.XLOOKUP(Contrato[[#This Row],[RCP]],[1]!RCPPAGOS[[#All],[CRP]],[1]!RCPPAGOS[[#All],[Total pagado]],0,0)</f>
        <v>15307439</v>
      </c>
      <c r="AM32" s="62">
        <f>+Contrato[[#This Row],[Valor Pagado]]/Contrato[[#This Row],[VALOR CONTRATO]]</f>
        <v>0.58436616623421678</v>
      </c>
      <c r="AN32" s="63">
        <f>+Contrato[[#This Row],[VALOR CONTRATO]]-Contrato[[#This Row],[Valor Pagado]]</f>
        <v>10887505</v>
      </c>
    </row>
    <row r="33" spans="1:40" ht="37.5" customHeight="1">
      <c r="A33" s="76">
        <v>372</v>
      </c>
      <c r="B33" s="69">
        <v>31</v>
      </c>
      <c r="C33" s="38" t="s">
        <v>153</v>
      </c>
      <c r="D33" s="37" t="s">
        <v>112</v>
      </c>
      <c r="E33" s="64" t="s">
        <v>42</v>
      </c>
      <c r="F33" s="37" t="s">
        <v>43</v>
      </c>
      <c r="G33" s="34" t="s">
        <v>154</v>
      </c>
      <c r="H33" s="77" t="s">
        <v>155</v>
      </c>
      <c r="I33" s="78">
        <v>6798505</v>
      </c>
      <c r="J33" s="78">
        <v>26194944</v>
      </c>
      <c r="K33" s="97" t="s">
        <v>141</v>
      </c>
      <c r="L33" s="79" t="s">
        <v>122</v>
      </c>
      <c r="M33" s="66" t="s">
        <v>115</v>
      </c>
      <c r="N33" s="44">
        <f>VLOOKUP(Contrato[[#This Row],[SUPERVISOR TITULAR]],[1]SUPERVISORES!$E$1:$F$135,2,FALSE)</f>
        <v>32244709.699999999</v>
      </c>
      <c r="O33" s="43" t="s">
        <v>116</v>
      </c>
      <c r="P33" s="80">
        <f>VLOOKUP(Contrato[[#This Row],[SUPERVISOR SUPLENTE ]],[1]SUPERVISORES!$E$1:$F$135,2,FALSE)</f>
        <v>98520651.200000003</v>
      </c>
      <c r="Q33" s="90">
        <v>21</v>
      </c>
      <c r="R33" s="82" cm="1">
        <f t="array" ref="R33">_xlfn.XLOOKUP(Contrato[[#This Row],[CDP]],[1]!CDP[[#All],[consecutivo]],[1]!CDP[[#All],[fecha_aprobacion]],"",0)</f>
        <v>44939</v>
      </c>
      <c r="S33" s="83">
        <f>SUMIF([1]!CDP[[#All],[consecutivo]],Contrato[[#This Row],[CDP]],[1]!CDP[[#All],[valor_total_rubro]])</f>
        <v>26194944</v>
      </c>
      <c r="T33" s="84" cm="1">
        <f t="array" ref="T33">_xlfn.XLOOKUP(Contrato[[#This Row],[CONTRATO]]&amp;Contrato[[#This Row],[CDP]],[1]!Tabla6[[#All],[CONTRATO-CDP]],[1]!Tabla6[[#All],[CRP]],_xlfn.XLOOKUP(Contrato[[#This Row],[CDP]],[1]RCPPAGOS!F:F,[1]RCPPAGOS!A:A,"",0),0)</f>
        <v>58</v>
      </c>
      <c r="U33" s="82">
        <f>+_xlfn.XLOOKUP(Contrato[[#This Row],[RCP]],[1]RCPPAGOS!A:A,[1]RCPPAGOS!B:B,"",0)</f>
        <v>44950.319502314815</v>
      </c>
      <c r="V33" s="85">
        <f>SUMIF([1]!RCPPAGOS[[#All],[CRP]],Contrato[[#This Row],[RCP]],[1]!RCPPAGOS[[#All],[valor_total]])</f>
        <v>26194944</v>
      </c>
      <c r="W33" s="91">
        <v>44949</v>
      </c>
      <c r="X33" s="91">
        <v>44950</v>
      </c>
      <c r="Y33" s="86" t="str">
        <f>+LEFT(_xlfn.XLOOKUP(Contrato[[#This Row],[CONTRATO3DIG]],[1]SECOP_II!AE:AE,[1]SECOP_II!F:F,"",0),10)</f>
        <v>2023-01-24</v>
      </c>
      <c r="Z33" s="67" t="str">
        <f>+LEFT(_xlfn.XLOOKUP(Contrato[[#This Row],[CONTRATO3DIG]],[1]SECOP_II!AE:AE,[1]SECOP_II!G:G,"",0),10)</f>
        <v>2023-05-08</v>
      </c>
      <c r="AA33" s="96" t="str">
        <f>_xlfn.XLOOKUP(Contrato[[#This Row],[CONTRATO3DIG]],[1]SECOP_II!AE:AE,[1]SECOP_II!AA:AA,"",0)</f>
        <v>https://community.secop.gov.co/Public/Tendering/OpportunityDetail/Index?noticeUID=CO1.NTC.3821775&amp;isFromPublicArea=True&amp;isModal=true&amp;asPopupView=true</v>
      </c>
      <c r="AB33" s="87" t="s">
        <v>55</v>
      </c>
      <c r="AC33" s="88">
        <v>202301000380</v>
      </c>
      <c r="AD33" s="89" t="s">
        <v>50</v>
      </c>
      <c r="AE33" s="58" t="str">
        <f>TEXT(LEFT(Contrato[[#This Row],[CONTRATO]],3),"0")</f>
        <v>31</v>
      </c>
      <c r="AF33" s="58" t="str">
        <f>IF(LEN(Contrato[[#This Row],[Contrato2]])=3,Contrato[[#This Row],[Contrato2]],TEXT(Contrato[[#This Row],[Contrato2]],"000"))</f>
        <v>031</v>
      </c>
      <c r="AG33" s="59">
        <f ca="1">IFERROR(_xlfn.DAYS(Contrato[[#This Row],[Fecha Proyectada liquidació]],TODAY())/30,"")</f>
        <v>-17.933333333333334</v>
      </c>
      <c r="AH33" s="60">
        <f>+Contrato[[#This Row],[FECHA TERMINACIÓN ]]+120</f>
        <v>45174</v>
      </c>
      <c r="AI33" s="58" t="e" cm="1">
        <f t="array" ref="AI33">+Contrato[[#This Row],[Fecha Proyectada liquidació]]-hoy</f>
        <v>#NAME?</v>
      </c>
      <c r="AJ33" s="58" cm="1">
        <f t="array" ref="AJ33">_xlfn.XLOOKUP(Contrato[[#This Row],[CONTRATO]]&amp;Contrato[[#This Row],[CDP]],[1]!Tabla6[[#All],[CONTRATO-CDP]],[1]!Tabla6[[#All],[CRP]],_xlfn.XLOOKUP(Contrato[[#This Row],[CDP]],[1]RCPPAGOS!F:F,[1]RCPPAGOS!A:A,"",0),0)</f>
        <v>58</v>
      </c>
      <c r="AK33" s="58">
        <f>+Contrato[[#This Row],[Columna1]]-Contrato[[#This Row],[RCP]]</f>
        <v>0</v>
      </c>
      <c r="AL33" s="61" cm="1">
        <f t="array" ref="AL33">_xlfn.XLOOKUP(Contrato[[#This Row],[RCP]],[1]!RCPPAGOS[[#All],[CRP]],[1]!RCPPAGOS[[#All],[Total pagado]],0,0)</f>
        <v>23794768</v>
      </c>
      <c r="AM33" s="62">
        <f>+Contrato[[#This Row],[Valor Pagado]]/Contrato[[#This Row],[VALOR CONTRATO]]</f>
        <v>0.90837254700754466</v>
      </c>
      <c r="AN33" s="63">
        <f>+Contrato[[#This Row],[VALOR CONTRATO]]-Contrato[[#This Row],[Valor Pagado]]</f>
        <v>2400176</v>
      </c>
    </row>
    <row r="34" spans="1:40" ht="37.5" customHeight="1">
      <c r="A34" s="2">
        <v>321</v>
      </c>
      <c r="B34" s="33">
        <v>32</v>
      </c>
      <c r="C34" s="34" t="s">
        <v>156</v>
      </c>
      <c r="D34" s="37" t="s">
        <v>124</v>
      </c>
      <c r="E34" s="64" t="s">
        <v>42</v>
      </c>
      <c r="F34" s="37" t="s">
        <v>43</v>
      </c>
      <c r="G34" s="34" t="s">
        <v>157</v>
      </c>
      <c r="H34" s="77">
        <v>1128430986</v>
      </c>
      <c r="I34" s="78">
        <v>8262751</v>
      </c>
      <c r="J34" s="40">
        <v>28919628</v>
      </c>
      <c r="K34" s="2" t="s">
        <v>45</v>
      </c>
      <c r="L34" s="42" t="s">
        <v>158</v>
      </c>
      <c r="M34" s="43" t="s">
        <v>127</v>
      </c>
      <c r="N34" s="44">
        <f>VLOOKUP(Contrato[[#This Row],[SUPERVISOR TITULAR]],[1]SUPERVISORES!$E$1:$F$135,2,FALSE)</f>
        <v>9398399.4000000004</v>
      </c>
      <c r="O34" s="43" t="s">
        <v>159</v>
      </c>
      <c r="P34" s="45">
        <f>VLOOKUP(Contrato[[#This Row],[SUPERVISOR SUPLENTE ]],[1]SUPERVISORES!$E$1:$F$135,2,FALSE)</f>
        <v>98663915.5</v>
      </c>
      <c r="Q34" s="93">
        <v>68</v>
      </c>
      <c r="R34" s="47" cm="1">
        <f t="array" ref="R34">_xlfn.XLOOKUP(Contrato[[#This Row],[CDP]],[1]!CDP[[#All],[consecutivo]],[1]!CDP[[#All],[fecha_aprobacion]],"",0)</f>
        <v>44946.590081018519</v>
      </c>
      <c r="S34" s="48">
        <f>SUMIF([1]!CDP[[#All],[consecutivo]],Contrato[[#This Row],[CDP]],[1]!CDP[[#All],[valor_total_rubro]])</f>
        <v>28919628</v>
      </c>
      <c r="T34" s="49" cm="1">
        <f t="array" ref="T34">_xlfn.XLOOKUP(Contrato[[#This Row],[CONTRATO]]&amp;Contrato[[#This Row],[CDP]],[1]!Tabla6[[#All],[CONTRATO-CDP]],[1]!Tabla6[[#All],[CRP]],_xlfn.XLOOKUP(Contrato[[#This Row],[CDP]],[1]RCPPAGOS!F:F,[1]RCPPAGOS!A:A,"",0),0)</f>
        <v>53</v>
      </c>
      <c r="U34" s="47">
        <f>+_xlfn.XLOOKUP(Contrato[[#This Row],[RCP]],[1]RCPPAGOS!A:A,[1]RCPPAGOS!B:B,"",0)</f>
        <v>44949.619386574072</v>
      </c>
      <c r="V34" s="50">
        <f>SUMIF([1]!RCPPAGOS[[#All],[CRP]],Contrato[[#This Row],[RCP]],[1]!RCPPAGOS[[#All],[valor_total]])</f>
        <v>28919628</v>
      </c>
      <c r="W34" s="51">
        <v>44946</v>
      </c>
      <c r="X34" s="51">
        <v>44949</v>
      </c>
      <c r="Y34" s="52" t="str">
        <f>+LEFT(_xlfn.XLOOKUP(Contrato[[#This Row],[CONTRATO3DIG]],[1]SECOP_II!AE:AE,[1]SECOP_II!F:F,"",0),10)</f>
        <v>2023-01-23</v>
      </c>
      <c r="Z34" s="53" t="str">
        <f>+LEFT(_xlfn.XLOOKUP(Contrato[[#This Row],[CONTRATO3DIG]],[1]SECOP_II!AE:AE,[1]SECOP_II!G:G,"",0),10)</f>
        <v>2023-05-07</v>
      </c>
      <c r="AA34" s="54" t="str">
        <f>_xlfn.XLOOKUP(Contrato[[#This Row],[CONTRATO3DIG]],[1]SECOP_II!AE:AE,[1]SECOP_II!AA:AA,"",0)</f>
        <v>https://community.secop.gov.co/Public/Tendering/OpportunityDetail/Index?noticeUID=CO1.NTC.3812871&amp;isFromPublicArea=True&amp;isModal=true&amp;asPopupView=true</v>
      </c>
      <c r="AB34" s="55" t="s">
        <v>55</v>
      </c>
      <c r="AC34" s="75" t="s">
        <v>160</v>
      </c>
      <c r="AD34" s="1" t="s">
        <v>50</v>
      </c>
      <c r="AE34" s="58" t="str">
        <f>TEXT(LEFT(Contrato[[#This Row],[CONTRATO]],3),"0")</f>
        <v>32</v>
      </c>
      <c r="AF34" s="58" t="str">
        <f>IF(LEN(Contrato[[#This Row],[Contrato2]])=3,Contrato[[#This Row],[Contrato2]],TEXT(Contrato[[#This Row],[Contrato2]],"000"))</f>
        <v>032</v>
      </c>
      <c r="AG34" s="59">
        <f ca="1">IFERROR(_xlfn.DAYS(Contrato[[#This Row],[Fecha Proyectada liquidació]],TODAY())/30,"")</f>
        <v>-17.966666666666665</v>
      </c>
      <c r="AH34" s="60">
        <f>+Contrato[[#This Row],[FECHA TERMINACIÓN ]]+120</f>
        <v>45173</v>
      </c>
      <c r="AI34" s="58" t="e" cm="1">
        <f t="array" ref="AI34">+Contrato[[#This Row],[Fecha Proyectada liquidació]]-hoy</f>
        <v>#NAME?</v>
      </c>
      <c r="AJ34" s="58" cm="1">
        <f t="array" ref="AJ34">_xlfn.XLOOKUP(Contrato[[#This Row],[CONTRATO]]&amp;Contrato[[#This Row],[CDP]],[1]!Tabla6[[#All],[CONTRATO-CDP]],[1]!Tabla6[[#All],[CRP]],_xlfn.XLOOKUP(Contrato[[#This Row],[CDP]],[1]RCPPAGOS!F:F,[1]RCPPAGOS!A:A,"",0),0)</f>
        <v>53</v>
      </c>
      <c r="AK34" s="58">
        <f>+Contrato[[#This Row],[Columna1]]-Contrato[[#This Row],[RCP]]</f>
        <v>0</v>
      </c>
      <c r="AL34" s="61" cm="1">
        <f t="array" ref="AL34">_xlfn.XLOOKUP(Contrato[[#This Row],[RCP]],[1]!RCPPAGOS[[#All],[CRP]],[1]!RCPPAGOS[[#All],[Total pagado]],0,0)</f>
        <v>28919628</v>
      </c>
      <c r="AM34" s="62">
        <f>+Contrato[[#This Row],[Valor Pagado]]/Contrato[[#This Row],[VALOR CONTRATO]]</f>
        <v>1</v>
      </c>
      <c r="AN34" s="63">
        <f>+Contrato[[#This Row],[VALOR CONTRATO]]-Contrato[[#This Row],[Valor Pagado]]</f>
        <v>0</v>
      </c>
    </row>
    <row r="35" spans="1:40" ht="37.5" customHeight="1">
      <c r="A35" s="2">
        <v>274</v>
      </c>
      <c r="B35" s="33">
        <v>33</v>
      </c>
      <c r="C35" s="34" t="s">
        <v>161</v>
      </c>
      <c r="D35" s="35" t="s">
        <v>162</v>
      </c>
      <c r="E35" s="64" t="s">
        <v>42</v>
      </c>
      <c r="F35" s="37" t="s">
        <v>43</v>
      </c>
      <c r="G35" s="38" t="s">
        <v>163</v>
      </c>
      <c r="H35" s="39">
        <v>1037630517</v>
      </c>
      <c r="I35" s="40">
        <v>6081224</v>
      </c>
      <c r="J35" s="40">
        <v>21284284</v>
      </c>
      <c r="K35" s="2" t="s">
        <v>45</v>
      </c>
      <c r="L35" s="42" t="s">
        <v>158</v>
      </c>
      <c r="M35" s="43" t="s">
        <v>164</v>
      </c>
      <c r="N35" s="44">
        <f>VLOOKUP(Contrato[[#This Row],[SUPERVISOR TITULAR]],[1]SUPERVISORES!$E$1:$F$135,2,FALSE)</f>
        <v>71610877.799999997</v>
      </c>
      <c r="O35" s="43" t="s">
        <v>165</v>
      </c>
      <c r="P35" s="45">
        <f>VLOOKUP(Contrato[[#This Row],[SUPERVISOR SUPLENTE ]],[1]SUPERVISORES!$E$1:$F$135,2,FALSE)</f>
        <v>43017641.200000003</v>
      </c>
      <c r="Q35" s="93">
        <v>65</v>
      </c>
      <c r="R35" s="47" cm="1">
        <f t="array" ref="R35">_xlfn.XLOOKUP(Contrato[[#This Row],[CDP]],[1]!CDP[[#All],[consecutivo]],[1]!CDP[[#All],[fecha_aprobacion]],"",0)</f>
        <v>44946.589432870373</v>
      </c>
      <c r="S35" s="48">
        <f>SUMIF([1]!CDP[[#All],[consecutivo]],Contrato[[#This Row],[CDP]],[1]!CDP[[#All],[valor_total_rubro]])</f>
        <v>21284284</v>
      </c>
      <c r="T35" s="49" cm="1">
        <f t="array" ref="T35">_xlfn.XLOOKUP(Contrato[[#This Row],[CONTRATO]]&amp;Contrato[[#This Row],[CDP]],[1]!Tabla6[[#All],[CONTRATO-CDP]],[1]!Tabla6[[#All],[CRP]],_xlfn.XLOOKUP(Contrato[[#This Row],[CDP]],[1]RCPPAGOS!F:F,[1]RCPPAGOS!A:A,"",0),0)</f>
        <v>47</v>
      </c>
      <c r="U35" s="47">
        <f>+_xlfn.XLOOKUP(Contrato[[#This Row],[RCP]],[1]RCPPAGOS!A:A,[1]RCPPAGOS!B:B,"",0)</f>
        <v>44949.367685185185</v>
      </c>
      <c r="V35" s="50">
        <f>SUMIF([1]!RCPPAGOS[[#All],[CRP]],Contrato[[#This Row],[RCP]],[1]!RCPPAGOS[[#All],[valor_total]])</f>
        <v>21284284</v>
      </c>
      <c r="W35" s="51">
        <v>44947</v>
      </c>
      <c r="X35" s="51">
        <v>44949</v>
      </c>
      <c r="Y35" s="52" t="str">
        <f>+LEFT(_xlfn.XLOOKUP(Contrato[[#This Row],[CONTRATO3DIG]],[1]SECOP_II!AE:AE,[1]SECOP_II!F:F,"",0),10)</f>
        <v>2023-01-23</v>
      </c>
      <c r="Z35" s="53" t="str">
        <f>+LEFT(_xlfn.XLOOKUP(Contrato[[#This Row],[CONTRATO3DIG]],[1]SECOP_II!AE:AE,[1]SECOP_II!G:G,"",0),10)</f>
        <v>2023-05-07</v>
      </c>
      <c r="AA35" s="54" t="str">
        <f>_xlfn.XLOOKUP(Contrato[[#This Row],[CONTRATO3DIG]],[1]SECOP_II!AE:AE,[1]SECOP_II!AA:AA,"",0)</f>
        <v>https://community.secop.gov.co/Public/Tendering/OpportunityDetail/Index?noticeUID=CO1.NTC.3812300&amp;isFromPublicArea=True&amp;isModal=true&amp;asPopupView=true</v>
      </c>
      <c r="AB35" s="55" t="s">
        <v>55</v>
      </c>
      <c r="AC35" s="75">
        <v>202301000425</v>
      </c>
      <c r="AD35" s="1" t="s">
        <v>50</v>
      </c>
      <c r="AE35" s="58" t="str">
        <f>TEXT(LEFT(Contrato[[#This Row],[CONTRATO]],3),"0")</f>
        <v>33</v>
      </c>
      <c r="AF35" s="58" t="str">
        <f>IF(LEN(Contrato[[#This Row],[Contrato2]])=3,Contrato[[#This Row],[Contrato2]],TEXT(Contrato[[#This Row],[Contrato2]],"000"))</f>
        <v>033</v>
      </c>
      <c r="AG35" s="59">
        <f ca="1">IFERROR(_xlfn.DAYS(Contrato[[#This Row],[Fecha Proyectada liquidació]],TODAY())/30,"")</f>
        <v>-17.966666666666665</v>
      </c>
      <c r="AH35" s="60">
        <f>+Contrato[[#This Row],[FECHA TERMINACIÓN ]]+120</f>
        <v>45173</v>
      </c>
      <c r="AI35" s="58" t="e" cm="1">
        <f t="array" ref="AI35">+Contrato[[#This Row],[Fecha Proyectada liquidació]]-hoy</f>
        <v>#NAME?</v>
      </c>
      <c r="AJ35" s="58" cm="1">
        <f t="array" ref="AJ35">_xlfn.XLOOKUP(Contrato[[#This Row],[CONTRATO]]&amp;Contrato[[#This Row],[CDP]],[1]!Tabla6[[#All],[CONTRATO-CDP]],[1]!Tabla6[[#All],[CRP]],_xlfn.XLOOKUP(Contrato[[#This Row],[CDP]],[1]RCPPAGOS!F:F,[1]RCPPAGOS!A:A,"",0),0)</f>
        <v>47</v>
      </c>
      <c r="AK35" s="58">
        <f>+Contrato[[#This Row],[Columna1]]-Contrato[[#This Row],[RCP]]</f>
        <v>0</v>
      </c>
      <c r="AL35" s="61" cm="1">
        <f t="array" ref="AL35">_xlfn.XLOOKUP(Contrato[[#This Row],[RCP]],[1]!RCPPAGOS[[#All],[CRP]],[1]!RCPPAGOS[[#All],[Total pagado]],0,0)</f>
        <v>21284284</v>
      </c>
      <c r="AM35" s="62">
        <f>+Contrato[[#This Row],[Valor Pagado]]/Contrato[[#This Row],[VALOR CONTRATO]]</f>
        <v>1</v>
      </c>
      <c r="AN35" s="63">
        <f>+Contrato[[#This Row],[VALOR CONTRATO]]-Contrato[[#This Row],[Valor Pagado]]</f>
        <v>0</v>
      </c>
    </row>
    <row r="36" spans="1:40" ht="37.5" customHeight="1">
      <c r="A36" s="2">
        <v>271</v>
      </c>
      <c r="B36" s="33">
        <v>34</v>
      </c>
      <c r="C36" s="34" t="s">
        <v>166</v>
      </c>
      <c r="D36" s="35" t="s">
        <v>162</v>
      </c>
      <c r="E36" s="36" t="s">
        <v>42</v>
      </c>
      <c r="F36" s="37" t="s">
        <v>43</v>
      </c>
      <c r="G36" s="38" t="s">
        <v>167</v>
      </c>
      <c r="H36" s="39">
        <v>1037658701</v>
      </c>
      <c r="I36" s="40">
        <v>6081224</v>
      </c>
      <c r="J36" s="40">
        <v>21284284</v>
      </c>
      <c r="K36" s="2" t="s">
        <v>45</v>
      </c>
      <c r="L36" s="42" t="s">
        <v>158</v>
      </c>
      <c r="M36" s="43" t="s">
        <v>164</v>
      </c>
      <c r="N36" s="44">
        <f>VLOOKUP(Contrato[[#This Row],[SUPERVISOR TITULAR]],[1]SUPERVISORES!$E$1:$F$135,2,FALSE)</f>
        <v>71610877.799999997</v>
      </c>
      <c r="O36" s="43" t="s">
        <v>165</v>
      </c>
      <c r="P36" s="45">
        <f>VLOOKUP(Contrato[[#This Row],[SUPERVISOR SUPLENTE ]],[1]SUPERVISORES!$E$1:$F$135,2,FALSE)</f>
        <v>43017641.200000003</v>
      </c>
      <c r="Q36" s="93">
        <v>66</v>
      </c>
      <c r="R36" s="47" cm="1">
        <f t="array" ref="R36">_xlfn.XLOOKUP(Contrato[[#This Row],[CDP]],[1]!CDP[[#All],[consecutivo]],[1]!CDP[[#All],[fecha_aprobacion]],"",0)</f>
        <v>44946.589618055557</v>
      </c>
      <c r="S36" s="48">
        <f>SUMIF([1]!CDP[[#All],[consecutivo]],Contrato[[#This Row],[CDP]],[1]!CDP[[#All],[valor_total_rubro]])</f>
        <v>21284284</v>
      </c>
      <c r="T36" s="49" cm="1">
        <f t="array" ref="T36">_xlfn.XLOOKUP(Contrato[[#This Row],[CONTRATO]]&amp;Contrato[[#This Row],[CDP]],[1]!Tabla6[[#All],[CONTRATO-CDP]],[1]!Tabla6[[#All],[CRP]],_xlfn.XLOOKUP(Contrato[[#This Row],[CDP]],[1]RCPPAGOS!F:F,[1]RCPPAGOS!A:A,"",0),0)</f>
        <v>48</v>
      </c>
      <c r="U36" s="47">
        <f>+_xlfn.XLOOKUP(Contrato[[#This Row],[RCP]],[1]RCPPAGOS!A:A,[1]RCPPAGOS!B:B,"",0)</f>
        <v>44949.368136574078</v>
      </c>
      <c r="V36" s="50">
        <f>SUMIF([1]!RCPPAGOS[[#All],[CRP]],Contrato[[#This Row],[RCP]],[1]!RCPPAGOS[[#All],[valor_total]])</f>
        <v>21284284</v>
      </c>
      <c r="W36" s="51">
        <v>44947</v>
      </c>
      <c r="X36" s="51">
        <v>44949</v>
      </c>
      <c r="Y36" s="52" t="str">
        <f>+LEFT(_xlfn.XLOOKUP(Contrato[[#This Row],[CONTRATO3DIG]],[1]SECOP_II!AE:AE,[1]SECOP_II!F:F,"",0),10)</f>
        <v>2023-01-23</v>
      </c>
      <c r="Z36" s="53" t="str">
        <f>+LEFT(_xlfn.XLOOKUP(Contrato[[#This Row],[CONTRATO3DIG]],[1]SECOP_II!AE:AE,[1]SECOP_II!G:G,"",0),10)</f>
        <v>2023-05-07</v>
      </c>
      <c r="AA36" s="54" t="str">
        <f>_xlfn.XLOOKUP(Contrato[[#This Row],[CONTRATO3DIG]],[1]SECOP_II!AE:AE,[1]SECOP_II!AA:AA,"",0)</f>
        <v>https://community.secop.gov.co/Public/Tendering/OpportunityDetail/Index?noticeUID=CO1.NTC.3812464&amp;isFromPublicArea=True&amp;isModal=true&amp;asPopupView=true</v>
      </c>
      <c r="AB36" s="55" t="s">
        <v>55</v>
      </c>
      <c r="AC36" s="75">
        <v>202301000426</v>
      </c>
      <c r="AD36" s="1" t="s">
        <v>50</v>
      </c>
      <c r="AE36" s="58" t="str">
        <f>TEXT(LEFT(Contrato[[#This Row],[CONTRATO]],3),"0")</f>
        <v>34</v>
      </c>
      <c r="AF36" s="58" t="str">
        <f>IF(LEN(Contrato[[#This Row],[Contrato2]])=3,Contrato[[#This Row],[Contrato2]],TEXT(Contrato[[#This Row],[Contrato2]],"000"))</f>
        <v>034</v>
      </c>
      <c r="AG36" s="59">
        <f ca="1">IFERROR(_xlfn.DAYS(Contrato[[#This Row],[Fecha Proyectada liquidació]],TODAY())/30,"")</f>
        <v>-17.966666666666665</v>
      </c>
      <c r="AH36" s="60">
        <f>+Contrato[[#This Row],[FECHA TERMINACIÓN ]]+120</f>
        <v>45173</v>
      </c>
      <c r="AI36" s="58" t="e" cm="1">
        <f t="array" ref="AI36">+Contrato[[#This Row],[Fecha Proyectada liquidació]]-hoy</f>
        <v>#NAME?</v>
      </c>
      <c r="AJ36" s="58" cm="1">
        <f t="array" ref="AJ36">_xlfn.XLOOKUP(Contrato[[#This Row],[CONTRATO]]&amp;Contrato[[#This Row],[CDP]],[1]!Tabla6[[#All],[CONTRATO-CDP]],[1]!Tabla6[[#All],[CRP]],_xlfn.XLOOKUP(Contrato[[#This Row],[CDP]],[1]RCPPAGOS!F:F,[1]RCPPAGOS!A:A,"",0),0)</f>
        <v>48</v>
      </c>
      <c r="AK36" s="58">
        <f>+Contrato[[#This Row],[Columna1]]-Contrato[[#This Row],[RCP]]</f>
        <v>0</v>
      </c>
      <c r="AL36" s="61" cm="1">
        <f t="array" ref="AL36">_xlfn.XLOOKUP(Contrato[[#This Row],[RCP]],[1]!RCPPAGOS[[#All],[CRP]],[1]!RCPPAGOS[[#All],[Total pagado]],0,0)</f>
        <v>21284284</v>
      </c>
      <c r="AM36" s="62">
        <f>+Contrato[[#This Row],[Valor Pagado]]/Contrato[[#This Row],[VALOR CONTRATO]]</f>
        <v>1</v>
      </c>
      <c r="AN36" s="63">
        <f>+Contrato[[#This Row],[VALOR CONTRATO]]-Contrato[[#This Row],[Valor Pagado]]</f>
        <v>0</v>
      </c>
    </row>
    <row r="37" spans="1:40" ht="37.5" customHeight="1">
      <c r="A37" s="2">
        <v>269</v>
      </c>
      <c r="B37" s="33">
        <v>35</v>
      </c>
      <c r="C37" s="34" t="s">
        <v>168</v>
      </c>
      <c r="D37" s="35" t="s">
        <v>162</v>
      </c>
      <c r="E37" s="36" t="s">
        <v>42</v>
      </c>
      <c r="F37" s="37" t="s">
        <v>43</v>
      </c>
      <c r="G37" s="38" t="s">
        <v>169</v>
      </c>
      <c r="H37" s="39" t="s">
        <v>170</v>
      </c>
      <c r="I37" s="40">
        <v>6798505</v>
      </c>
      <c r="J37" s="40">
        <v>23794768</v>
      </c>
      <c r="K37" s="2" t="s">
        <v>45</v>
      </c>
      <c r="L37" s="42" t="s">
        <v>158</v>
      </c>
      <c r="M37" s="43" t="s">
        <v>164</v>
      </c>
      <c r="N37" s="44">
        <f>VLOOKUP(Contrato[[#This Row],[SUPERVISOR TITULAR]],[1]SUPERVISORES!$E$1:$F$135,2,FALSE)</f>
        <v>71610877.799999997</v>
      </c>
      <c r="O37" s="43" t="s">
        <v>165</v>
      </c>
      <c r="P37" s="45">
        <f>VLOOKUP(Contrato[[#This Row],[SUPERVISOR SUPLENTE ]],[1]SUPERVISORES!$E$1:$F$135,2,FALSE)</f>
        <v>43017641.200000003</v>
      </c>
      <c r="Q37" s="93">
        <v>64</v>
      </c>
      <c r="R37" s="47" cm="1">
        <f t="array" ref="R37">_xlfn.XLOOKUP(Contrato[[#This Row],[CDP]],[1]!CDP[[#All],[consecutivo]],[1]!CDP[[#All],[fecha_aprobacion]],"",0)</f>
        <v>44946.589236111111</v>
      </c>
      <c r="S37" s="48">
        <f>SUMIF([1]!CDP[[#All],[consecutivo]],Contrato[[#This Row],[CDP]],[1]!CDP[[#All],[valor_total_rubro]])</f>
        <v>23794768</v>
      </c>
      <c r="T37" s="49" cm="1">
        <f t="array" ref="T37">_xlfn.XLOOKUP(Contrato[[#This Row],[CONTRATO]]&amp;Contrato[[#This Row],[CDP]],[1]!Tabla6[[#All],[CONTRATO-CDP]],[1]!Tabla6[[#All],[CRP]],_xlfn.XLOOKUP(Contrato[[#This Row],[CDP]],[1]RCPPAGOS!F:F,[1]RCPPAGOS!A:A,"",0),0)</f>
        <v>49</v>
      </c>
      <c r="U37" s="47">
        <f>+_xlfn.XLOOKUP(Contrato[[#This Row],[RCP]],[1]RCPPAGOS!A:A,[1]RCPPAGOS!B:B,"",0)</f>
        <v>44949.368611111109</v>
      </c>
      <c r="V37" s="50">
        <f>SUMIF([1]!RCPPAGOS[[#All],[CRP]],Contrato[[#This Row],[RCP]],[1]!RCPPAGOS[[#All],[valor_total]])</f>
        <v>23794768</v>
      </c>
      <c r="W37" s="51">
        <v>44947</v>
      </c>
      <c r="X37" s="51">
        <v>44949</v>
      </c>
      <c r="Y37" s="52" t="str">
        <f>+LEFT(_xlfn.XLOOKUP(Contrato[[#This Row],[CONTRATO3DIG]],[1]SECOP_II!AE:AE,[1]SECOP_II!F:F,"",0),10)</f>
        <v>2023-01-23</v>
      </c>
      <c r="Z37" s="53" t="str">
        <f>+LEFT(_xlfn.XLOOKUP(Contrato[[#This Row],[CONTRATO3DIG]],[1]SECOP_II!AE:AE,[1]SECOP_II!G:G,"",0),10)</f>
        <v>2023-05-07</v>
      </c>
      <c r="AA37" s="54" t="str">
        <f>_xlfn.XLOOKUP(Contrato[[#This Row],[CONTRATO3DIG]],[1]SECOP_II!AE:AE,[1]SECOP_II!AA:AA,"",0)</f>
        <v>https://community.secop.gov.co/Public/Tendering/OpportunityDetail/Index?noticeUID=CO1.NTC.3812746&amp;isFromPublicArea=True&amp;isModal=true&amp;asPopupView=true</v>
      </c>
      <c r="AB37" s="55" t="s">
        <v>55</v>
      </c>
      <c r="AC37" s="75">
        <v>202301000427</v>
      </c>
      <c r="AD37" s="1" t="s">
        <v>50</v>
      </c>
      <c r="AE37" s="58" t="str">
        <f>TEXT(LEFT(Contrato[[#This Row],[CONTRATO]],3),"0")</f>
        <v>35</v>
      </c>
      <c r="AF37" s="58" t="str">
        <f>IF(LEN(Contrato[[#This Row],[Contrato2]])=3,Contrato[[#This Row],[Contrato2]],TEXT(Contrato[[#This Row],[Contrato2]],"000"))</f>
        <v>035</v>
      </c>
      <c r="AG37" s="59">
        <f ca="1">IFERROR(_xlfn.DAYS(Contrato[[#This Row],[Fecha Proyectada liquidació]],TODAY())/30,"")</f>
        <v>-17.966666666666665</v>
      </c>
      <c r="AH37" s="60">
        <f>+Contrato[[#This Row],[FECHA TERMINACIÓN ]]+120</f>
        <v>45173</v>
      </c>
      <c r="AI37" s="58" t="e" cm="1">
        <f t="array" ref="AI37">+Contrato[[#This Row],[Fecha Proyectada liquidació]]-hoy</f>
        <v>#NAME?</v>
      </c>
      <c r="AJ37" s="58" cm="1">
        <f t="array" ref="AJ37">_xlfn.XLOOKUP(Contrato[[#This Row],[CONTRATO]]&amp;Contrato[[#This Row],[CDP]],[1]!Tabla6[[#All],[CONTRATO-CDP]],[1]!Tabla6[[#All],[CRP]],_xlfn.XLOOKUP(Contrato[[#This Row],[CDP]],[1]RCPPAGOS!F:F,[1]RCPPAGOS!A:A,"",0),0)</f>
        <v>49</v>
      </c>
      <c r="AK37" s="58">
        <f>+Contrato[[#This Row],[Columna1]]-Contrato[[#This Row],[RCP]]</f>
        <v>0</v>
      </c>
      <c r="AL37" s="61" cm="1">
        <f t="array" ref="AL37">_xlfn.XLOOKUP(Contrato[[#This Row],[RCP]],[1]!RCPPAGOS[[#All],[CRP]],[1]!RCPPAGOS[[#All],[Total pagado]],0,0)</f>
        <v>23794768</v>
      </c>
      <c r="AM37" s="62">
        <f>+Contrato[[#This Row],[Valor Pagado]]/Contrato[[#This Row],[VALOR CONTRATO]]</f>
        <v>1</v>
      </c>
      <c r="AN37" s="63">
        <f>+Contrato[[#This Row],[VALOR CONTRATO]]-Contrato[[#This Row],[Valor Pagado]]</f>
        <v>0</v>
      </c>
    </row>
    <row r="38" spans="1:40" ht="37.5" customHeight="1">
      <c r="A38" s="2">
        <v>397</v>
      </c>
      <c r="B38" s="33">
        <v>36</v>
      </c>
      <c r="C38" s="34" t="s">
        <v>171</v>
      </c>
      <c r="D38" s="35" t="s">
        <v>83</v>
      </c>
      <c r="E38" s="36" t="s">
        <v>42</v>
      </c>
      <c r="F38" s="37" t="s">
        <v>43</v>
      </c>
      <c r="G38" s="38" t="s">
        <v>172</v>
      </c>
      <c r="H38" s="39">
        <v>1152448276</v>
      </c>
      <c r="I38" s="40">
        <v>6798505</v>
      </c>
      <c r="J38" s="40">
        <v>23794768</v>
      </c>
      <c r="K38" s="2" t="s">
        <v>45</v>
      </c>
      <c r="L38" s="42" t="s">
        <v>158</v>
      </c>
      <c r="M38" s="43" t="s">
        <v>65</v>
      </c>
      <c r="N38" s="44">
        <f>VLOOKUP(Contrato[[#This Row],[SUPERVISOR TITULAR]],[1]SUPERVISORES!$E$1:$F$135,2,FALSE)</f>
        <v>39419422.700000003</v>
      </c>
      <c r="O38" s="43" t="s">
        <v>54</v>
      </c>
      <c r="P38" s="45">
        <f>VLOOKUP(Contrato[[#This Row],[SUPERVISOR SUPLENTE ]],[1]SUPERVISORES!$E$1:$F$135,2,FALSE)</f>
        <v>43610005</v>
      </c>
      <c r="Q38" s="93">
        <v>56</v>
      </c>
      <c r="R38" s="47" cm="1">
        <f t="array" ref="R38">_xlfn.XLOOKUP(Contrato[[#This Row],[CDP]],[1]!CDP[[#All],[consecutivo]],[1]!CDP[[#All],[fecha_aprobacion]],"",0)</f>
        <v>44944.692071759258</v>
      </c>
      <c r="S38" s="48">
        <f>SUMIF([1]!CDP[[#All],[consecutivo]],Contrato[[#This Row],[CDP]],[1]!CDP[[#All],[valor_total_rubro]])</f>
        <v>23794768</v>
      </c>
      <c r="T38" s="49" cm="1">
        <f t="array" ref="T38">_xlfn.XLOOKUP(Contrato[[#This Row],[CONTRATO]]&amp;Contrato[[#This Row],[CDP]],[1]!Tabla6[[#All],[CONTRATO-CDP]],[1]!Tabla6[[#All],[CRP]],_xlfn.XLOOKUP(Contrato[[#This Row],[CDP]],[1]RCPPAGOS!F:F,[1]RCPPAGOS!A:A,"",0),0)</f>
        <v>60</v>
      </c>
      <c r="U38" s="47">
        <f>+_xlfn.XLOOKUP(Contrato[[#This Row],[RCP]],[1]RCPPAGOS!A:A,[1]RCPPAGOS!B:B,"",0)</f>
        <v>44950.405729166669</v>
      </c>
      <c r="V38" s="50">
        <f>SUMIF([1]!RCPPAGOS[[#All],[CRP]],Contrato[[#This Row],[RCP]],[1]!RCPPAGOS[[#All],[valor_total]])</f>
        <v>23794768</v>
      </c>
      <c r="W38" s="51">
        <v>44949</v>
      </c>
      <c r="X38" s="51">
        <v>44951</v>
      </c>
      <c r="Y38" s="52" t="str">
        <f>+LEFT(_xlfn.XLOOKUP(Contrato[[#This Row],[CONTRATO3DIG]],[1]SECOP_II!AE:AE,[1]SECOP_II!F:F,"",0),10)</f>
        <v>2023-01-25</v>
      </c>
      <c r="Z38" s="53" t="str">
        <f>+LEFT(_xlfn.XLOOKUP(Contrato[[#This Row],[CONTRATO3DIG]],[1]SECOP_II!AE:AE,[1]SECOP_II!G:G,"",0),10)</f>
        <v>2023-05-09</v>
      </c>
      <c r="AA38" s="54" t="str">
        <f>_xlfn.XLOOKUP(Contrato[[#This Row],[CONTRATO3DIG]],[1]SECOP_II!AE:AE,[1]SECOP_II!AA:AA,"",0)</f>
        <v>https://community.secop.gov.co/Public/Tendering/OpportunityDetail/Index?noticeUID=CO1.NTC.3822227&amp;isFromPublicArea=True&amp;isModal=true&amp;asPopupView=true</v>
      </c>
      <c r="AB38" s="55" t="s">
        <v>55</v>
      </c>
      <c r="AC38" s="75">
        <v>200000084411</v>
      </c>
      <c r="AD38" s="1" t="s">
        <v>50</v>
      </c>
      <c r="AE38" s="58" t="str">
        <f>TEXT(LEFT(Contrato[[#This Row],[CONTRATO]],3),"0")</f>
        <v>36</v>
      </c>
      <c r="AF38" s="58" t="str">
        <f>IF(LEN(Contrato[[#This Row],[Contrato2]])=3,Contrato[[#This Row],[Contrato2]],TEXT(Contrato[[#This Row],[Contrato2]],"000"))</f>
        <v>036</v>
      </c>
      <c r="AG38" s="59">
        <f ca="1">IFERROR(_xlfn.DAYS(Contrato[[#This Row],[Fecha Proyectada liquidació]],TODAY())/30,"")</f>
        <v>-17.899999999999999</v>
      </c>
      <c r="AH38" s="60">
        <f>+Contrato[[#This Row],[FECHA TERMINACIÓN ]]+120</f>
        <v>45175</v>
      </c>
      <c r="AI38" s="58" t="e" cm="1">
        <f t="array" ref="AI38">+Contrato[[#This Row],[Fecha Proyectada liquidació]]-hoy</f>
        <v>#NAME?</v>
      </c>
      <c r="AJ38" s="58" cm="1">
        <f t="array" ref="AJ38">_xlfn.XLOOKUP(Contrato[[#This Row],[CONTRATO]]&amp;Contrato[[#This Row],[CDP]],[1]!Tabla6[[#All],[CONTRATO-CDP]],[1]!Tabla6[[#All],[CRP]],_xlfn.XLOOKUP(Contrato[[#This Row],[CDP]],[1]RCPPAGOS!F:F,[1]RCPPAGOS!A:A,"",0),0)</f>
        <v>60</v>
      </c>
      <c r="AK38" s="58">
        <f>+Contrato[[#This Row],[Columna1]]-Contrato[[#This Row],[RCP]]</f>
        <v>0</v>
      </c>
      <c r="AL38" s="61" cm="1">
        <f t="array" ref="AL38">_xlfn.XLOOKUP(Contrato[[#This Row],[RCP]],[1]!RCPPAGOS[[#All],[CRP]],[1]!RCPPAGOS[[#All],[Total pagado]],0,0)</f>
        <v>3807164</v>
      </c>
      <c r="AM38" s="62">
        <f>+Contrato[[#This Row],[Valor Pagado]]/Contrato[[#This Row],[VALOR CONTRATO]]</f>
        <v>0.16000004706917084</v>
      </c>
      <c r="AN38" s="63">
        <f>+Contrato[[#This Row],[VALOR CONTRATO]]-Contrato[[#This Row],[Valor Pagado]]</f>
        <v>19987604</v>
      </c>
    </row>
    <row r="39" spans="1:40" ht="37.5" customHeight="1">
      <c r="A39" s="2">
        <v>517</v>
      </c>
      <c r="B39" s="33">
        <v>37</v>
      </c>
      <c r="C39" s="34" t="s">
        <v>99</v>
      </c>
      <c r="D39" s="35" t="s">
        <v>83</v>
      </c>
      <c r="E39" s="36" t="s">
        <v>42</v>
      </c>
      <c r="F39" s="37" t="s">
        <v>43</v>
      </c>
      <c r="G39" s="38" t="s">
        <v>173</v>
      </c>
      <c r="H39" s="39" t="s">
        <v>174</v>
      </c>
      <c r="I39" s="40">
        <v>6081224</v>
      </c>
      <c r="J39" s="40">
        <v>23453117</v>
      </c>
      <c r="K39" s="92" t="s">
        <v>91</v>
      </c>
      <c r="L39" s="42" t="s">
        <v>158</v>
      </c>
      <c r="M39" s="43" t="s">
        <v>68</v>
      </c>
      <c r="N39" s="44">
        <f>VLOOKUP(Contrato[[#This Row],[SUPERVISOR TITULAR]],[1]SUPERVISORES!$E$1:$F$135,2,FALSE)</f>
        <v>8462777.5</v>
      </c>
      <c r="O39" s="43" t="s">
        <v>69</v>
      </c>
      <c r="P39" s="45">
        <f>VLOOKUP(Contrato[[#This Row],[SUPERVISOR SUPLENTE ]],[1]SUPERVISORES!$E$1:$F$135,2,FALSE)</f>
        <v>43208997.899999999</v>
      </c>
      <c r="Q39" s="93">
        <v>38</v>
      </c>
      <c r="R39" s="47" cm="1">
        <f t="array" ref="R39">_xlfn.XLOOKUP(Contrato[[#This Row],[CDP]],[1]!CDP[[#All],[consecutivo]],[1]!CDP[[#All],[fecha_aprobacion]],"",0)</f>
        <v>44939</v>
      </c>
      <c r="S39" s="48">
        <f>SUMIF([1]!CDP[[#All],[consecutivo]],Contrato[[#This Row],[CDP]],[1]!CDP[[#All],[valor_total_rubro]])</f>
        <v>23453117</v>
      </c>
      <c r="T39" s="49" cm="1">
        <f t="array" ref="T39">_xlfn.XLOOKUP(Contrato[[#This Row],[CONTRATO]]&amp;Contrato[[#This Row],[CDP]],[1]!Tabla6[[#All],[CONTRATO-CDP]],[1]!Tabla6[[#All],[CRP]],_xlfn.XLOOKUP(Contrato[[#This Row],[CDP]],[1]RCPPAGOS!F:F,[1]RCPPAGOS!A:A,"",0),0)</f>
        <v>64</v>
      </c>
      <c r="U39" s="47">
        <f>+_xlfn.XLOOKUP(Contrato[[#This Row],[RCP]],[1]RCPPAGOS!A:A,[1]RCPPAGOS!B:B,"",0)</f>
        <v>44951.383310185185</v>
      </c>
      <c r="V39" s="50">
        <f>SUMIF([1]!RCPPAGOS[[#All],[CRP]],Contrato[[#This Row],[RCP]],[1]!RCPPAGOS[[#All],[valor_total]])</f>
        <v>23453117</v>
      </c>
      <c r="W39" s="51">
        <v>44950</v>
      </c>
      <c r="X39" s="51">
        <v>44951</v>
      </c>
      <c r="Y39" s="52" t="str">
        <f>+LEFT(_xlfn.XLOOKUP(Contrato[[#This Row],[CONTRATO3DIG]],[1]SECOP_II!AE:AE,[1]SECOP_II!F:F,"",0),10)</f>
        <v>2023-01-25</v>
      </c>
      <c r="Z39" s="53" t="str">
        <f>+LEFT(_xlfn.XLOOKUP(Contrato[[#This Row],[CONTRATO3DIG]],[1]SECOP_II!AE:AE,[1]SECOP_II!G:G,"",0),10)</f>
        <v>2023-05-09</v>
      </c>
      <c r="AA39" s="54" t="str">
        <f>_xlfn.XLOOKUP(Contrato[[#This Row],[CONTRATO3DIG]],[1]SECOP_II!AE:AE,[1]SECOP_II!AA:AA,"",0)</f>
        <v>https://community.secop.gov.co/Public/Tendering/OpportunityDetail/Index?noticeUID=CO1.NTC.3825701&amp;isFromPublicArea=True&amp;isModal=true&amp;asPopupView=true</v>
      </c>
      <c r="AB39" s="55" t="s">
        <v>55</v>
      </c>
      <c r="AC39" s="75">
        <v>202301000530</v>
      </c>
      <c r="AD39" s="1" t="s">
        <v>50</v>
      </c>
      <c r="AE39" s="58" t="str">
        <f>TEXT(LEFT(Contrato[[#This Row],[CONTRATO]],3),"0")</f>
        <v>37</v>
      </c>
      <c r="AF39" s="58" t="str">
        <f>IF(LEN(Contrato[[#This Row],[Contrato2]])=3,Contrato[[#This Row],[Contrato2]],TEXT(Contrato[[#This Row],[Contrato2]],"000"))</f>
        <v>037</v>
      </c>
      <c r="AG39" s="59">
        <f ca="1">IFERROR(_xlfn.DAYS(Contrato[[#This Row],[Fecha Proyectada liquidació]],TODAY())/30,"")</f>
        <v>-17.899999999999999</v>
      </c>
      <c r="AH39" s="60">
        <f>+Contrato[[#This Row],[FECHA TERMINACIÓN ]]+120</f>
        <v>45175</v>
      </c>
      <c r="AI39" s="58" t="e" cm="1">
        <f t="array" ref="AI39">+Contrato[[#This Row],[Fecha Proyectada liquidació]]-hoy</f>
        <v>#NAME?</v>
      </c>
      <c r="AJ39" s="58" cm="1">
        <f t="array" ref="AJ39">_xlfn.XLOOKUP(Contrato[[#This Row],[CONTRATO]]&amp;Contrato[[#This Row],[CDP]],[1]!Tabla6[[#All],[CONTRATO-CDP]],[1]!Tabla6[[#All],[CRP]],_xlfn.XLOOKUP(Contrato[[#This Row],[CDP]],[1]RCPPAGOS!F:F,[1]RCPPAGOS!A:A,"",0),0)</f>
        <v>64</v>
      </c>
      <c r="AK39" s="58">
        <f>+Contrato[[#This Row],[Columna1]]-Contrato[[#This Row],[RCP]]</f>
        <v>0</v>
      </c>
      <c r="AL39" s="61" cm="1">
        <f t="array" ref="AL39">_xlfn.XLOOKUP(Contrato[[#This Row],[RCP]],[1]!RCPPAGOS[[#All],[CRP]],[1]!RCPPAGOS[[#All],[Total pagado]],0,0)</f>
        <v>5438405</v>
      </c>
      <c r="AM39" s="62">
        <f>+Contrato[[#This Row],[Valor Pagado]]/Contrato[[#This Row],[VALOR CONTRATO]]</f>
        <v>0.23188410308105314</v>
      </c>
      <c r="AN39" s="63">
        <f>+Contrato[[#This Row],[VALOR CONTRATO]]-Contrato[[#This Row],[Valor Pagado]]</f>
        <v>18014712</v>
      </c>
    </row>
    <row r="40" spans="1:40" ht="37.5" customHeight="1">
      <c r="A40" s="2">
        <v>280</v>
      </c>
      <c r="B40" s="33">
        <v>38</v>
      </c>
      <c r="C40" s="34" t="s">
        <v>175</v>
      </c>
      <c r="D40" s="35" t="s">
        <v>176</v>
      </c>
      <c r="E40" s="36" t="s">
        <v>42</v>
      </c>
      <c r="F40" s="37" t="s">
        <v>43</v>
      </c>
      <c r="G40" s="38" t="s">
        <v>177</v>
      </c>
      <c r="H40" s="39">
        <v>1152184915</v>
      </c>
      <c r="I40" s="40">
        <v>3523745</v>
      </c>
      <c r="J40" s="40">
        <v>12333108</v>
      </c>
      <c r="K40" s="2" t="s">
        <v>45</v>
      </c>
      <c r="L40" s="42" t="s">
        <v>178</v>
      </c>
      <c r="M40" s="43" t="s">
        <v>179</v>
      </c>
      <c r="N40" s="44">
        <f>VLOOKUP(Contrato[[#This Row],[SUPERVISOR TITULAR]],[1]SUPERVISORES!$E$1:$F$135,2,FALSE)</f>
        <v>1049621107.3</v>
      </c>
      <c r="O40" s="43" t="s">
        <v>180</v>
      </c>
      <c r="P40" s="45">
        <f>VLOOKUP(Contrato[[#This Row],[SUPERVISOR SUPLENTE ]],[1]SUPERVISORES!$E$1:$F$135,2,FALSE)</f>
        <v>43915464.799999997</v>
      </c>
      <c r="Q40" s="93">
        <v>75</v>
      </c>
      <c r="R40" s="47" cm="1">
        <f t="array" ref="R40">_xlfn.XLOOKUP(Contrato[[#This Row],[CDP]],[1]!CDP[[#All],[consecutivo]],[1]!CDP[[#All],[fecha_aprobacion]],"",0)</f>
        <v>44946.710543981484</v>
      </c>
      <c r="S40" s="48">
        <f>SUMIF([1]!CDP[[#All],[consecutivo]],Contrato[[#This Row],[CDP]],[1]!CDP[[#All],[valor_total_rubro]])</f>
        <v>12968652</v>
      </c>
      <c r="T40" s="49" cm="1">
        <f t="array" ref="T40">_xlfn.XLOOKUP(Contrato[[#This Row],[CONTRATO]]&amp;Contrato[[#This Row],[CDP]],[1]!Tabla6[[#All],[CONTRATO-CDP]],[1]!Tabla6[[#All],[CRP]],_xlfn.XLOOKUP(Contrato[[#This Row],[CDP]],[1]RCPPAGOS!F:F,[1]RCPPAGOS!A:A,"",0),0)</f>
        <v>70</v>
      </c>
      <c r="U40" s="47">
        <f>+_xlfn.XLOOKUP(Contrato[[#This Row],[RCP]],[1]RCPPAGOS!A:A,[1]RCPPAGOS!B:B,"",0)</f>
        <v>44953.573692129627</v>
      </c>
      <c r="V40" s="50">
        <f>SUMIF([1]!RCPPAGOS[[#All],[CRP]],Contrato[[#This Row],[RCP]],[1]!RCPPAGOS[[#All],[valor_total]])</f>
        <v>12333108</v>
      </c>
      <c r="W40" s="51">
        <v>44952</v>
      </c>
      <c r="X40" s="51">
        <v>44952</v>
      </c>
      <c r="Y40" s="52" t="str">
        <f>+LEFT(_xlfn.XLOOKUP(Contrato[[#This Row],[CONTRATO3DIG]],[1]SECOP_II!AE:AE,[1]SECOP_II!F:F,"",0),10)</f>
        <v>2023-01-27</v>
      </c>
      <c r="Z40" s="53" t="str">
        <f>+LEFT(_xlfn.XLOOKUP(Contrato[[#This Row],[CONTRATO3DIG]],[1]SECOP_II!AE:AE,[1]SECOP_II!G:G,"",0),10)</f>
        <v>2023-05-11</v>
      </c>
      <c r="AA40" s="54" t="str">
        <f>_xlfn.XLOOKUP(Contrato[[#This Row],[CONTRATO3DIG]],[1]SECOP_II!AE:AE,[1]SECOP_II!AA:AA,"",0)</f>
        <v>https://community.secop.gov.co/Public/Tendering/OpportunityDetail/Index?noticeUID=CO1.NTC.3851516&amp;isFromPublicArea=True&amp;isModal=true&amp;asPopupView=true</v>
      </c>
      <c r="AB40" s="55" t="s">
        <v>55</v>
      </c>
      <c r="AC40" s="75">
        <v>202301000587</v>
      </c>
      <c r="AD40" s="1" t="s">
        <v>50</v>
      </c>
      <c r="AE40" s="58" t="str">
        <f>TEXT(LEFT(Contrato[[#This Row],[CONTRATO]],3),"0")</f>
        <v>38</v>
      </c>
      <c r="AF40" s="58" t="str">
        <f>IF(LEN(Contrato[[#This Row],[Contrato2]])=3,Contrato[[#This Row],[Contrato2]],TEXT(Contrato[[#This Row],[Contrato2]],"000"))</f>
        <v>038</v>
      </c>
      <c r="AG40" s="59">
        <f ca="1">IFERROR(_xlfn.DAYS(Contrato[[#This Row],[Fecha Proyectada liquidació]],TODAY())/30,"")</f>
        <v>-17.833333333333332</v>
      </c>
      <c r="AH40" s="60">
        <f>+Contrato[[#This Row],[FECHA TERMINACIÓN ]]+120</f>
        <v>45177</v>
      </c>
      <c r="AI40" s="58" t="e" cm="1">
        <f t="array" ref="AI40">+Contrato[[#This Row],[Fecha Proyectada liquidació]]-hoy</f>
        <v>#NAME?</v>
      </c>
      <c r="AJ40" s="58" cm="1">
        <f t="array" ref="AJ40">_xlfn.XLOOKUP(Contrato[[#This Row],[CONTRATO]]&amp;Contrato[[#This Row],[CDP]],[1]!Tabla6[[#All],[CONTRATO-CDP]],[1]!Tabla6[[#All],[CRP]],_xlfn.XLOOKUP(Contrato[[#This Row],[CDP]],[1]RCPPAGOS!F:F,[1]RCPPAGOS!A:A,"",0),0)</f>
        <v>70</v>
      </c>
      <c r="AK40" s="58">
        <f>+Contrato[[#This Row],[Columna1]]-Contrato[[#This Row],[RCP]]</f>
        <v>0</v>
      </c>
      <c r="AL40" s="61" cm="1">
        <f t="array" ref="AL40">_xlfn.XLOOKUP(Contrato[[#This Row],[RCP]],[1]!RCPPAGOS[[#All],[CRP]],[1]!RCPPAGOS[[#All],[Total pagado]],0,0)</f>
        <v>12333108</v>
      </c>
      <c r="AM40" s="62">
        <f>+Contrato[[#This Row],[Valor Pagado]]/Contrato[[#This Row],[VALOR CONTRATO]]</f>
        <v>1</v>
      </c>
      <c r="AN40" s="63">
        <f>+Contrato[[#This Row],[VALOR CONTRATO]]-Contrato[[#This Row],[Valor Pagado]]</f>
        <v>0</v>
      </c>
    </row>
    <row r="41" spans="1:40" ht="37.5" customHeight="1">
      <c r="A41" s="2">
        <v>520</v>
      </c>
      <c r="B41" s="33">
        <v>39</v>
      </c>
      <c r="C41" s="34" t="s">
        <v>131</v>
      </c>
      <c r="D41" s="35" t="s">
        <v>112</v>
      </c>
      <c r="E41" s="36" t="s">
        <v>42</v>
      </c>
      <c r="F41" s="37" t="s">
        <v>43</v>
      </c>
      <c r="G41" s="38" t="s">
        <v>181</v>
      </c>
      <c r="H41" s="39">
        <v>1017269112</v>
      </c>
      <c r="I41" s="40" t="s">
        <v>182</v>
      </c>
      <c r="J41" s="40">
        <v>21284284</v>
      </c>
      <c r="K41" s="2" t="s">
        <v>45</v>
      </c>
      <c r="L41" s="42" t="s">
        <v>178</v>
      </c>
      <c r="M41" s="43" t="s">
        <v>65</v>
      </c>
      <c r="N41" s="44">
        <f>VLOOKUP(Contrato[[#This Row],[SUPERVISOR TITULAR]],[1]SUPERVISORES!$E$1:$F$135,2,FALSE)</f>
        <v>39419422.700000003</v>
      </c>
      <c r="O41" s="43" t="s">
        <v>54</v>
      </c>
      <c r="P41" s="45">
        <f>VLOOKUP(Contrato[[#This Row],[SUPERVISOR SUPLENTE ]],[1]SUPERVISORES!$E$1:$F$135,2,FALSE)</f>
        <v>43610005</v>
      </c>
      <c r="Q41" s="93">
        <v>90</v>
      </c>
      <c r="R41" s="47" cm="1">
        <f t="array" ref="R41">_xlfn.XLOOKUP(Contrato[[#This Row],[CDP]],[1]!CDP[[#All],[consecutivo]],[1]!CDP[[#All],[fecha_aprobacion]],"",0)</f>
        <v>44951.588043981479</v>
      </c>
      <c r="S41" s="48">
        <f>SUMIF([1]!CDP[[#All],[consecutivo]],Contrato[[#This Row],[CDP]],[1]!CDP[[#All],[valor_total_rubro]])</f>
        <v>21284284</v>
      </c>
      <c r="T41" s="49" cm="1">
        <f t="array" ref="T41">_xlfn.XLOOKUP(Contrato[[#This Row],[CONTRATO]]&amp;Contrato[[#This Row],[CDP]],[1]!Tabla6[[#All],[CONTRATO-CDP]],[1]!Tabla6[[#All],[CRP]],_xlfn.XLOOKUP(Contrato[[#This Row],[CDP]],[1]RCPPAGOS!F:F,[1]RCPPAGOS!A:A,"",0),0)</f>
        <v>67</v>
      </c>
      <c r="U41" s="47">
        <f>+_xlfn.XLOOKUP(Contrato[[#This Row],[RCP]],[1]RCPPAGOS!A:A,[1]RCPPAGOS!B:B,"",0)</f>
        <v>44952.673113425924</v>
      </c>
      <c r="V41" s="50">
        <f>SUMIF([1]!RCPPAGOS[[#All],[CRP]],Contrato[[#This Row],[RCP]],[1]!RCPPAGOS[[#All],[valor_total]])</f>
        <v>21284284</v>
      </c>
      <c r="W41" s="51">
        <v>44952</v>
      </c>
      <c r="X41" s="51">
        <v>44952</v>
      </c>
      <c r="Y41" s="52" t="str">
        <f>+LEFT(_xlfn.XLOOKUP(Contrato[[#This Row],[CONTRATO3DIG]],[1]SECOP_II!AE:AE,[1]SECOP_II!F:F,"",0),10)</f>
        <v>2023-01-26</v>
      </c>
      <c r="Z41" s="53" t="str">
        <f>+LEFT(_xlfn.XLOOKUP(Contrato[[#This Row],[CONTRATO3DIG]],[1]SECOP_II!AE:AE,[1]SECOP_II!G:G,"",0),10)</f>
        <v>2023-05-10</v>
      </c>
      <c r="AA41" s="54" t="str">
        <f>_xlfn.XLOOKUP(Contrato[[#This Row],[CONTRATO3DIG]],[1]SECOP_II!AE:AE,[1]SECOP_II!AA:AA,"",0)</f>
        <v>https://community.secop.gov.co/Public/Tendering/OpportunityDetail/Index?noticeUID=CO1.NTC.3853105&amp;isFromPublicArea=True&amp;isModal=true&amp;asPopupView=true</v>
      </c>
      <c r="AB41" s="55" t="s">
        <v>55</v>
      </c>
      <c r="AC41" s="75">
        <v>202301000000</v>
      </c>
      <c r="AD41" s="1" t="s">
        <v>50</v>
      </c>
      <c r="AE41" s="58" t="str">
        <f>TEXT(LEFT(Contrato[[#This Row],[CONTRATO]],3),"0")</f>
        <v>39</v>
      </c>
      <c r="AF41" s="58" t="str">
        <f>IF(LEN(Contrato[[#This Row],[Contrato2]])=3,Contrato[[#This Row],[Contrato2]],TEXT(Contrato[[#This Row],[Contrato2]],"000"))</f>
        <v>039</v>
      </c>
      <c r="AG41" s="59">
        <f ca="1">IFERROR(_xlfn.DAYS(Contrato[[#This Row],[Fecha Proyectada liquidació]],TODAY())/30,"")</f>
        <v>-17.866666666666667</v>
      </c>
      <c r="AH41" s="60">
        <f>+Contrato[[#This Row],[FECHA TERMINACIÓN ]]+120</f>
        <v>45176</v>
      </c>
      <c r="AI41" s="58" t="e" cm="1">
        <f t="array" ref="AI41">+Contrato[[#This Row],[Fecha Proyectada liquidació]]-hoy</f>
        <v>#NAME?</v>
      </c>
      <c r="AJ41" s="58" cm="1">
        <f t="array" ref="AJ41">_xlfn.XLOOKUP(Contrato[[#This Row],[CONTRATO]]&amp;Contrato[[#This Row],[CDP]],[1]!Tabla6[[#All],[CONTRATO-CDP]],[1]!Tabla6[[#All],[CRP]],_xlfn.XLOOKUP(Contrato[[#This Row],[CDP]],[1]RCPPAGOS!F:F,[1]RCPPAGOS!A:A,"",0),0)</f>
        <v>67</v>
      </c>
      <c r="AK41" s="58">
        <f>+Contrato[[#This Row],[Columna1]]-Contrato[[#This Row],[RCP]]</f>
        <v>0</v>
      </c>
      <c r="AL41" s="61" cm="1">
        <f t="array" ref="AL41">_xlfn.XLOOKUP(Contrato[[#This Row],[RCP]],[1]!RCPPAGOS[[#All],[CRP]],[1]!RCPPAGOS[[#All],[Total pagado]],0,0)</f>
        <v>13045206</v>
      </c>
      <c r="AM41" s="62">
        <f>+Contrato[[#This Row],[Valor Pagado]]/Contrato[[#This Row],[VALOR CONTRATO]]</f>
        <v>0.6129032106506378</v>
      </c>
      <c r="AN41" s="63">
        <f>+Contrato[[#This Row],[VALOR CONTRATO]]-Contrato[[#This Row],[Valor Pagado]]</f>
        <v>8239078</v>
      </c>
    </row>
    <row r="42" spans="1:40" ht="37.5" customHeight="1">
      <c r="A42" s="2">
        <v>392</v>
      </c>
      <c r="B42" s="33">
        <v>40</v>
      </c>
      <c r="C42" s="34" t="s">
        <v>183</v>
      </c>
      <c r="D42" s="35" t="s">
        <v>83</v>
      </c>
      <c r="E42" s="36" t="s">
        <v>42</v>
      </c>
      <c r="F42" s="37" t="s">
        <v>43</v>
      </c>
      <c r="G42" s="38" t="s">
        <v>184</v>
      </c>
      <c r="H42" s="39">
        <v>1017165383</v>
      </c>
      <c r="I42" s="40" t="s">
        <v>182</v>
      </c>
      <c r="J42" s="40">
        <v>21284284</v>
      </c>
      <c r="K42" s="2" t="s">
        <v>45</v>
      </c>
      <c r="L42" s="42" t="s">
        <v>178</v>
      </c>
      <c r="M42" s="43" t="s">
        <v>68</v>
      </c>
      <c r="N42" s="44">
        <f>VLOOKUP(Contrato[[#This Row],[SUPERVISOR TITULAR]],[1]SUPERVISORES!$E$1:$F$135,2,FALSE)</f>
        <v>8462777.5</v>
      </c>
      <c r="O42" s="43" t="s">
        <v>69</v>
      </c>
      <c r="P42" s="45">
        <f>VLOOKUP(Contrato[[#This Row],[SUPERVISOR SUPLENTE ]],[1]SUPERVISORES!$E$1:$F$135,2,FALSE)</f>
        <v>43208997.899999999</v>
      </c>
      <c r="Q42" s="93">
        <v>32</v>
      </c>
      <c r="R42" s="47" cm="1">
        <f t="array" ref="R42">_xlfn.XLOOKUP(Contrato[[#This Row],[CDP]],[1]!CDP[[#All],[consecutivo]],[1]!CDP[[#All],[fecha_aprobacion]],"",0)</f>
        <v>44939</v>
      </c>
      <c r="S42" s="48">
        <f>SUMIF([1]!CDP[[#All],[consecutivo]],Contrato[[#This Row],[CDP]],[1]!CDP[[#All],[valor_total_rubro]])</f>
        <v>21284284</v>
      </c>
      <c r="T42" s="49" cm="1">
        <f t="array" ref="T42">_xlfn.XLOOKUP(Contrato[[#This Row],[CONTRATO]]&amp;Contrato[[#This Row],[CDP]],[1]!Tabla6[[#All],[CONTRATO-CDP]],[1]!Tabla6[[#All],[CRP]],_xlfn.XLOOKUP(Contrato[[#This Row],[CDP]],[1]RCPPAGOS!F:F,[1]RCPPAGOS!A:A,"",0),0)</f>
        <v>79</v>
      </c>
      <c r="U42" s="47">
        <f>+_xlfn.XLOOKUP(Contrato[[#This Row],[RCP]],[1]RCPPAGOS!A:A,[1]RCPPAGOS!B:B,"",0)</f>
        <v>44956.727210648147</v>
      </c>
      <c r="V42" s="50">
        <f>SUMIF([1]!RCPPAGOS[[#All],[CRP]],Contrato[[#This Row],[RCP]],[1]!RCPPAGOS[[#All],[valor_total]])</f>
        <v>21284284</v>
      </c>
      <c r="W42" s="51">
        <v>44956</v>
      </c>
      <c r="X42" s="51">
        <v>44958</v>
      </c>
      <c r="Y42" s="52" t="str">
        <f>+LEFT(_xlfn.XLOOKUP(Contrato[[#This Row],[CONTRATO3DIG]],[1]SECOP_II!AE:AE,[1]SECOP_II!F:F,"",0),10)</f>
        <v>2023-02-01</v>
      </c>
      <c r="Z42" s="53" t="str">
        <f>+LEFT(_xlfn.XLOOKUP(Contrato[[#This Row],[CONTRATO3DIG]],[1]SECOP_II!AE:AE,[1]SECOP_II!G:G,"",0),10)</f>
        <v>2023-05-15</v>
      </c>
      <c r="AA42" s="54" t="str">
        <f>_xlfn.XLOOKUP(Contrato[[#This Row],[CONTRATO3DIG]],[1]SECOP_II!AE:AE,[1]SECOP_II!AA:AA,"",0)</f>
        <v>https://community.secop.gov.co/Public/Tendering/OpportunityDetail/Index?noticeUID=CO1.NTC.3875603&amp;isFromPublicArea=True&amp;isModal=true&amp;asPopupView=true</v>
      </c>
      <c r="AB42" s="55" t="s">
        <v>55</v>
      </c>
      <c r="AC42" s="75">
        <v>202301000613</v>
      </c>
      <c r="AD42" s="1" t="s">
        <v>50</v>
      </c>
      <c r="AE42" s="58" t="str">
        <f>TEXT(LEFT(Contrato[[#This Row],[CONTRATO]],3),"0")</f>
        <v>40</v>
      </c>
      <c r="AF42" s="58" t="str">
        <f>IF(LEN(Contrato[[#This Row],[Contrato2]])=3,Contrato[[#This Row],[Contrato2]],TEXT(Contrato[[#This Row],[Contrato2]],"000"))</f>
        <v>040</v>
      </c>
      <c r="AG42" s="59">
        <f ca="1">IFERROR(_xlfn.DAYS(Contrato[[#This Row],[Fecha Proyectada liquidació]],TODAY())/30,"")</f>
        <v>-17.7</v>
      </c>
      <c r="AH42" s="60">
        <f>+Contrato[[#This Row],[FECHA TERMINACIÓN ]]+120</f>
        <v>45181</v>
      </c>
      <c r="AI42" s="58" t="e" cm="1">
        <f t="array" ref="AI42">+Contrato[[#This Row],[Fecha Proyectada liquidació]]-hoy</f>
        <v>#NAME?</v>
      </c>
      <c r="AJ42" s="58" cm="1">
        <f t="array" ref="AJ42">_xlfn.XLOOKUP(Contrato[[#This Row],[CONTRATO]]&amp;Contrato[[#This Row],[CDP]],[1]!Tabla6[[#All],[CONTRATO-CDP]],[1]!Tabla6[[#All],[CRP]],_xlfn.XLOOKUP(Contrato[[#This Row],[CDP]],[1]RCPPAGOS!F:F,[1]RCPPAGOS!A:A,"",0),0)</f>
        <v>79</v>
      </c>
      <c r="AK42" s="58">
        <f>+Contrato[[#This Row],[Columna1]]-Contrato[[#This Row],[RCP]]</f>
        <v>0</v>
      </c>
      <c r="AL42" s="61" cm="1">
        <f t="array" ref="AL42">_xlfn.XLOOKUP(Contrato[[#This Row],[RCP]],[1]!RCPPAGOS[[#All],[CRP]],[1]!RCPPAGOS[[#All],[Total pagado]],0,0)</f>
        <v>4935485</v>
      </c>
      <c r="AM42" s="62">
        <f>+Contrato[[#This Row],[Valor Pagado]]/Contrato[[#This Row],[VALOR CONTRATO]]</f>
        <v>0.23188400417885799</v>
      </c>
      <c r="AN42" s="63">
        <f>+Contrato[[#This Row],[VALOR CONTRATO]]-Contrato[[#This Row],[Valor Pagado]]</f>
        <v>16348799</v>
      </c>
    </row>
    <row r="43" spans="1:40" ht="37.5" customHeight="1">
      <c r="A43" s="2">
        <v>272</v>
      </c>
      <c r="B43" s="33">
        <v>41</v>
      </c>
      <c r="C43" s="34" t="s">
        <v>185</v>
      </c>
      <c r="D43" s="35" t="s">
        <v>162</v>
      </c>
      <c r="E43" s="36" t="s">
        <v>42</v>
      </c>
      <c r="F43" s="37" t="s">
        <v>43</v>
      </c>
      <c r="G43" s="38" t="s">
        <v>186</v>
      </c>
      <c r="H43" s="39">
        <v>1040181548</v>
      </c>
      <c r="I43" s="40" t="s">
        <v>187</v>
      </c>
      <c r="J43" s="40">
        <v>23794768</v>
      </c>
      <c r="K43" s="2" t="s">
        <v>45</v>
      </c>
      <c r="L43" s="42" t="s">
        <v>178</v>
      </c>
      <c r="M43" s="43" t="s">
        <v>164</v>
      </c>
      <c r="N43" s="44">
        <f>VLOOKUP(Contrato[[#This Row],[SUPERVISOR TITULAR]],[1]SUPERVISORES!$E$1:$F$135,2,FALSE)</f>
        <v>71610877.799999997</v>
      </c>
      <c r="O43" s="43" t="s">
        <v>165</v>
      </c>
      <c r="P43" s="45">
        <f>VLOOKUP(Contrato[[#This Row],[SUPERVISOR SUPLENTE ]],[1]SUPERVISORES!$E$1:$F$135,2,FALSE)</f>
        <v>43017641.200000003</v>
      </c>
      <c r="Q43" s="93">
        <v>63</v>
      </c>
      <c r="R43" s="47" cm="1">
        <f t="array" ref="R43">_xlfn.XLOOKUP(Contrato[[#This Row],[CDP]],[1]!CDP[[#All],[consecutivo]],[1]!CDP[[#All],[fecha_aprobacion]],"",0)</f>
        <v>44946.589004629626</v>
      </c>
      <c r="S43" s="48">
        <f>SUMIF([1]!CDP[[#All],[consecutivo]],Contrato[[#This Row],[CDP]],[1]!CDP[[#All],[valor_total_rubro]])</f>
        <v>23794768</v>
      </c>
      <c r="T43" s="49" cm="1">
        <f t="array" ref="T43">_xlfn.XLOOKUP(Contrato[[#This Row],[CONTRATO]]&amp;Contrato[[#This Row],[CDP]],[1]!Tabla6[[#All],[CONTRATO-CDP]],[1]!Tabla6[[#All],[CRP]],_xlfn.XLOOKUP(Contrato[[#This Row],[CDP]],[1]RCPPAGOS!F:F,[1]RCPPAGOS!A:A,"",0),0)</f>
        <v>69</v>
      </c>
      <c r="U43" s="47">
        <f>+_xlfn.XLOOKUP(Contrato[[#This Row],[RCP]],[1]RCPPAGOS!A:A,[1]RCPPAGOS!B:B,"",0)</f>
        <v>44953.55909722222</v>
      </c>
      <c r="V43" s="50">
        <f>SUMIF([1]!RCPPAGOS[[#All],[CRP]],Contrato[[#This Row],[RCP]],[1]!RCPPAGOS[[#All],[valor_total]])</f>
        <v>23794768</v>
      </c>
      <c r="W43" s="51">
        <v>44952</v>
      </c>
      <c r="X43" s="107">
        <v>44953</v>
      </c>
      <c r="Y43" s="52" t="str">
        <f>+LEFT(_xlfn.XLOOKUP(Contrato[[#This Row],[CONTRATO3DIG]],[1]SECOP_II!AE:AE,[1]SECOP_II!F:F,"",0),10)</f>
        <v>2023-02-01</v>
      </c>
      <c r="Z43" s="53" t="str">
        <f>+LEFT(_xlfn.XLOOKUP(Contrato[[#This Row],[CONTRATO3DIG]],[1]SECOP_II!AE:AE,[1]SECOP_II!G:G,"",0),10)</f>
        <v>2023-05-15</v>
      </c>
      <c r="AA43" s="54" t="str">
        <f>_xlfn.XLOOKUP(Contrato[[#This Row],[CONTRATO3DIG]],[1]SECOP_II!AE:AE,[1]SECOP_II!AA:AA,"",0)</f>
        <v>https://community.secop.gov.co/Public/Tendering/OpportunityDetail/Index?noticeUID=CO1.NTC.3850463&amp;isFromPublicArea=True&amp;isModal=true&amp;asPopupView=true</v>
      </c>
      <c r="AB43" s="55" t="s">
        <v>55</v>
      </c>
      <c r="AC43" s="75">
        <v>202301000589</v>
      </c>
      <c r="AD43" s="1" t="s">
        <v>50</v>
      </c>
      <c r="AE43" s="58" t="str">
        <f>TEXT(LEFT(Contrato[[#This Row],[CONTRATO]],3),"0")</f>
        <v>41</v>
      </c>
      <c r="AF43" s="58" t="str">
        <f>IF(LEN(Contrato[[#This Row],[Contrato2]])=3,Contrato[[#This Row],[Contrato2]],TEXT(Contrato[[#This Row],[Contrato2]],"000"))</f>
        <v>041</v>
      </c>
      <c r="AG43" s="59">
        <f ca="1">IFERROR(_xlfn.DAYS(Contrato[[#This Row],[Fecha Proyectada liquidació]],TODAY())/30,"")</f>
        <v>-17.7</v>
      </c>
      <c r="AH43" s="60">
        <f>+Contrato[[#This Row],[FECHA TERMINACIÓN ]]+120</f>
        <v>45181</v>
      </c>
      <c r="AI43" s="58" t="e" cm="1">
        <f t="array" ref="AI43">+Contrato[[#This Row],[Fecha Proyectada liquidació]]-hoy</f>
        <v>#NAME?</v>
      </c>
      <c r="AJ43" s="58" cm="1">
        <f t="array" ref="AJ43">_xlfn.XLOOKUP(Contrato[[#This Row],[CONTRATO]]&amp;Contrato[[#This Row],[CDP]],[1]!Tabla6[[#All],[CONTRATO-CDP]],[1]!Tabla6[[#All],[CRP]],_xlfn.XLOOKUP(Contrato[[#This Row],[CDP]],[1]RCPPAGOS!F:F,[1]RCPPAGOS!A:A,"",0),0)</f>
        <v>69</v>
      </c>
      <c r="AK43" s="58">
        <f>+Contrato[[#This Row],[Columna1]]-Contrato[[#This Row],[RCP]]</f>
        <v>0</v>
      </c>
      <c r="AL43" s="61" cm="1">
        <f t="array" ref="AL43">_xlfn.XLOOKUP(Contrato[[#This Row],[RCP]],[1]!RCPPAGOS[[#All],[CRP]],[1]!RCPPAGOS[[#All],[Total pagado]],0,0)</f>
        <v>23794768</v>
      </c>
      <c r="AM43" s="62">
        <f>+Contrato[[#This Row],[Valor Pagado]]/Contrato[[#This Row],[VALOR CONTRATO]]</f>
        <v>1</v>
      </c>
      <c r="AN43" s="63">
        <f>+Contrato[[#This Row],[VALOR CONTRATO]]-Contrato[[#This Row],[Valor Pagado]]</f>
        <v>0</v>
      </c>
    </row>
    <row r="44" spans="1:40" ht="37.5" customHeight="1">
      <c r="A44" s="2">
        <v>395</v>
      </c>
      <c r="B44" s="33">
        <v>42</v>
      </c>
      <c r="C44" s="34" t="s">
        <v>188</v>
      </c>
      <c r="D44" s="35" t="s">
        <v>83</v>
      </c>
      <c r="E44" s="36" t="s">
        <v>42</v>
      </c>
      <c r="F44" s="37" t="s">
        <v>43</v>
      </c>
      <c r="G44" s="38" t="s">
        <v>189</v>
      </c>
      <c r="H44" s="39">
        <v>1017208914</v>
      </c>
      <c r="I44" s="40" t="s">
        <v>187</v>
      </c>
      <c r="J44" s="40">
        <v>25963601</v>
      </c>
      <c r="K44" s="92" t="s">
        <v>91</v>
      </c>
      <c r="L44" s="42" t="s">
        <v>190</v>
      </c>
      <c r="M44" s="43" t="s">
        <v>86</v>
      </c>
      <c r="N44" s="44">
        <f>VLOOKUP(Contrato[[#This Row],[SUPERVISOR TITULAR]],[1]SUPERVISORES!$E$1:$F$135,2,FALSE)</f>
        <v>21509270.5</v>
      </c>
      <c r="O44" s="43" t="s">
        <v>191</v>
      </c>
      <c r="P44" s="45">
        <f>VLOOKUP(Contrato[[#This Row],[SUPERVISOR SUPLENTE ]],[1]SUPERVISORES!$E$1:$F$135,2,FALSE)</f>
        <v>70140647.099999994</v>
      </c>
      <c r="Q44" s="93">
        <v>91</v>
      </c>
      <c r="R44" s="47" cm="1">
        <f t="array" ref="R44">_xlfn.XLOOKUP(Contrato[[#This Row],[CDP]],[1]!CDP[[#All],[consecutivo]],[1]!CDP[[#All],[fecha_aprobacion]],"",0)</f>
        <v>44951.588321759256</v>
      </c>
      <c r="S44" s="48">
        <f>SUMIF([1]!CDP[[#All],[consecutivo]],Contrato[[#This Row],[CDP]],[1]!CDP[[#All],[valor_total_rubro]])</f>
        <v>25963601</v>
      </c>
      <c r="T44" s="49" cm="1">
        <f t="array" ref="T44">_xlfn.XLOOKUP(Contrato[[#This Row],[CONTRATO]]&amp;Contrato[[#This Row],[CDP]],[1]!Tabla6[[#All],[CONTRATO-CDP]],[1]!Tabla6[[#All],[CRP]],_xlfn.XLOOKUP(Contrato[[#This Row],[CDP]],[1]RCPPAGOS!F:F,[1]RCPPAGOS!A:A,"",0),0)</f>
        <v>78</v>
      </c>
      <c r="U44" s="47">
        <f>+_xlfn.XLOOKUP(Contrato[[#This Row],[RCP]],[1]RCPPAGOS!A:A,[1]RCPPAGOS!B:B,"",0)</f>
        <v>44956.597291666665</v>
      </c>
      <c r="V44" s="50">
        <f>SUMIF([1]!RCPPAGOS[[#All],[CRP]],Contrato[[#This Row],[RCP]],[1]!RCPPAGOS[[#All],[valor_total]])</f>
        <v>25963601</v>
      </c>
      <c r="W44" s="51">
        <v>44953</v>
      </c>
      <c r="X44" s="51">
        <v>44958</v>
      </c>
      <c r="Y44" s="52" t="str">
        <f>+LEFT(_xlfn.XLOOKUP(Contrato[[#This Row],[CONTRATO3DIG]],[1]SECOP_II!AE:AE,[1]SECOP_II!F:F,"",0),10)</f>
        <v>2023-02-01</v>
      </c>
      <c r="Z44" s="53" t="str">
        <f>+LEFT(_xlfn.XLOOKUP(Contrato[[#This Row],[CONTRATO3DIG]],[1]SECOP_II!AE:AE,[1]SECOP_II!G:G,"",0),10)</f>
        <v>2023-05-15</v>
      </c>
      <c r="AA44" s="54" t="str">
        <f>_xlfn.XLOOKUP(Contrato[[#This Row],[CONTRATO3DIG]],[1]SECOP_II!AE:AE,[1]SECOP_II!AA:AA,"",0)</f>
        <v>https://community.secop.gov.co/Public/Tendering/OpportunityDetail/Index?noticeUID=CO1.NTC.3860827&amp;isFromPublicArea=True&amp;isModal=true&amp;asPopupView=true</v>
      </c>
      <c r="AB44" s="55" t="s">
        <v>55</v>
      </c>
      <c r="AC44" s="75">
        <v>202301000641</v>
      </c>
      <c r="AD44" s="1" t="s">
        <v>50</v>
      </c>
      <c r="AE44" s="58" t="str">
        <f>TEXT(LEFT(Contrato[[#This Row],[CONTRATO]],3),"0")</f>
        <v>42</v>
      </c>
      <c r="AF44" s="58" t="str">
        <f>IF(LEN(Contrato[[#This Row],[Contrato2]])=3,Contrato[[#This Row],[Contrato2]],TEXT(Contrato[[#This Row],[Contrato2]],"000"))</f>
        <v>042</v>
      </c>
      <c r="AG44" s="59">
        <f ca="1">IFERROR(_xlfn.DAYS(Contrato[[#This Row],[Fecha Proyectada liquidació]],TODAY())/30,"")</f>
        <v>-17.7</v>
      </c>
      <c r="AH44" s="60">
        <f>+Contrato[[#This Row],[FECHA TERMINACIÓN ]]+120</f>
        <v>45181</v>
      </c>
      <c r="AI44" s="58" t="e" cm="1">
        <f t="array" ref="AI44">+Contrato[[#This Row],[Fecha Proyectada liquidació]]-hoy</f>
        <v>#NAME?</v>
      </c>
      <c r="AJ44" s="58" cm="1">
        <f t="array" ref="AJ44">_xlfn.XLOOKUP(Contrato[[#This Row],[CONTRATO]]&amp;Contrato[[#This Row],[CDP]],[1]!Tabla6[[#All],[CONTRATO-CDP]],[1]!Tabla6[[#All],[CRP]],_xlfn.XLOOKUP(Contrato[[#This Row],[CDP]],[1]RCPPAGOS!F:F,[1]RCPPAGOS!A:A,"",0),0)</f>
        <v>78</v>
      </c>
      <c r="AK44" s="58">
        <f>+Contrato[[#This Row],[Columna1]]-Contrato[[#This Row],[RCP]]</f>
        <v>0</v>
      </c>
      <c r="AL44" s="61" cm="1">
        <f t="array" ref="AL44">_xlfn.XLOOKUP(Contrato[[#This Row],[RCP]],[1]!RCPPAGOS[[#All],[CRP]],[1]!RCPPAGOS[[#All],[Total pagado]],0,0)</f>
        <v>5523962</v>
      </c>
      <c r="AM44" s="62">
        <f>+Contrato[[#This Row],[Valor Pagado]]/Contrato[[#This Row],[VALOR CONTRATO]]</f>
        <v>0.21275792984185823</v>
      </c>
      <c r="AN44" s="63">
        <f>+Contrato[[#This Row],[VALOR CONTRATO]]-Contrato[[#This Row],[Valor Pagado]]</f>
        <v>20439639</v>
      </c>
    </row>
    <row r="45" spans="1:40" ht="37.5" customHeight="1">
      <c r="A45" s="2">
        <v>281</v>
      </c>
      <c r="B45" s="33">
        <v>43</v>
      </c>
      <c r="C45" s="34" t="s">
        <v>192</v>
      </c>
      <c r="D45" s="35" t="s">
        <v>176</v>
      </c>
      <c r="E45" s="36" t="s">
        <v>42</v>
      </c>
      <c r="F45" s="37" t="s">
        <v>43</v>
      </c>
      <c r="G45" s="38" t="s">
        <v>193</v>
      </c>
      <c r="H45" s="39">
        <v>1017190049</v>
      </c>
      <c r="I45" s="40" t="s">
        <v>194</v>
      </c>
      <c r="J45" s="40">
        <v>12333108</v>
      </c>
      <c r="K45" s="2" t="s">
        <v>45</v>
      </c>
      <c r="L45" s="42" t="s">
        <v>190</v>
      </c>
      <c r="M45" s="43" t="s">
        <v>179</v>
      </c>
      <c r="N45" s="44">
        <f>VLOOKUP(Contrato[[#This Row],[SUPERVISOR TITULAR]],[1]SUPERVISORES!$E$1:$F$135,2,FALSE)</f>
        <v>1049621107.3</v>
      </c>
      <c r="O45" s="43" t="s">
        <v>180</v>
      </c>
      <c r="P45" s="45">
        <f>VLOOKUP(Contrato[[#This Row],[SUPERVISOR SUPLENTE ]],[1]SUPERVISORES!$E$1:$F$135,2,FALSE)</f>
        <v>43915464.799999997</v>
      </c>
      <c r="Q45" s="93">
        <v>69</v>
      </c>
      <c r="R45" s="47" cm="1">
        <f t="array" ref="R45">_xlfn.XLOOKUP(Contrato[[#This Row],[CDP]],[1]!CDP[[#All],[consecutivo]],[1]!CDP[[#All],[fecha_aprobacion]],"",0)</f>
        <v>44946.590231481481</v>
      </c>
      <c r="S45" s="48">
        <f>SUMIF([1]!CDP[[#All],[consecutivo]],Contrato[[#This Row],[CDP]],[1]!CDP[[#All],[valor_total_rubro]])</f>
        <v>12968652</v>
      </c>
      <c r="T45" s="49" cm="1">
        <f t="array" ref="T45">_xlfn.XLOOKUP(Contrato[[#This Row],[CONTRATO]]&amp;Contrato[[#This Row],[CDP]],[1]!Tabla6[[#All],[CONTRATO-CDP]],[1]!Tabla6[[#All],[CRP]],_xlfn.XLOOKUP(Contrato[[#This Row],[CDP]],[1]RCPPAGOS!F:F,[1]RCPPAGOS!A:A,"",0),0)</f>
        <v>71</v>
      </c>
      <c r="U45" s="47">
        <f>+_xlfn.XLOOKUP(Contrato[[#This Row],[RCP]],[1]RCPPAGOS!A:A,[1]RCPPAGOS!B:B,"",0)</f>
        <v>44953.576932870368</v>
      </c>
      <c r="V45" s="50">
        <f>SUMIF([1]!RCPPAGOS[[#All],[CRP]],Contrato[[#This Row],[RCP]],[1]!RCPPAGOS[[#All],[valor_total]])</f>
        <v>12333108</v>
      </c>
      <c r="W45" s="51">
        <v>44952</v>
      </c>
      <c r="X45" s="51">
        <v>44953</v>
      </c>
      <c r="Y45" s="52" t="str">
        <f>+LEFT(_xlfn.XLOOKUP(Contrato[[#This Row],[CONTRATO3DIG]],[1]SECOP_II!AE:AE,[1]SECOP_II!F:F,"",0),10)</f>
        <v>2023-02-01</v>
      </c>
      <c r="Z45" s="53" t="str">
        <f>+LEFT(_xlfn.XLOOKUP(Contrato[[#This Row],[CONTRATO3DIG]],[1]SECOP_II!AE:AE,[1]SECOP_II!G:G,"",0),10)</f>
        <v>2023-05-15</v>
      </c>
      <c r="AA45" s="54" t="str">
        <f>_xlfn.XLOOKUP(Contrato[[#This Row],[CONTRATO3DIG]],[1]SECOP_II!AE:AE,[1]SECOP_II!AA:AA,"",0)</f>
        <v>https://community.secop.gov.co/Public/Tendering/OpportunityDetail/Index?noticeUID=CO1.NTC.3853890&amp;isFromPublicArea=True&amp;isModal=true&amp;asPopupView=true</v>
      </c>
      <c r="AB45" s="55" t="s">
        <v>55</v>
      </c>
      <c r="AC45" s="75">
        <v>202301000588</v>
      </c>
      <c r="AD45" s="1" t="s">
        <v>50</v>
      </c>
      <c r="AE45" s="58" t="str">
        <f>TEXT(LEFT(Contrato[[#This Row],[CONTRATO]],3),"0")</f>
        <v>43</v>
      </c>
      <c r="AF45" s="58" t="str">
        <f>IF(LEN(Contrato[[#This Row],[Contrato2]])=3,Contrato[[#This Row],[Contrato2]],TEXT(Contrato[[#This Row],[Contrato2]],"000"))</f>
        <v>043</v>
      </c>
      <c r="AG45" s="59">
        <f ca="1">IFERROR(_xlfn.DAYS(Contrato[[#This Row],[Fecha Proyectada liquidació]],TODAY())/30,"")</f>
        <v>-17.7</v>
      </c>
      <c r="AH45" s="60">
        <f>+Contrato[[#This Row],[FECHA TERMINACIÓN ]]+120</f>
        <v>45181</v>
      </c>
      <c r="AI45" s="58" t="e" cm="1">
        <f t="array" ref="AI45">+Contrato[[#This Row],[Fecha Proyectada liquidació]]-hoy</f>
        <v>#NAME?</v>
      </c>
      <c r="AJ45" s="58" cm="1">
        <f t="array" ref="AJ45">_xlfn.XLOOKUP(Contrato[[#This Row],[CONTRATO]]&amp;Contrato[[#This Row],[CDP]],[1]!Tabla6[[#All],[CONTRATO-CDP]],[1]!Tabla6[[#All],[CRP]],_xlfn.XLOOKUP(Contrato[[#This Row],[CDP]],[1]RCPPAGOS!F:F,[1]RCPPAGOS!A:A,"",0),0)</f>
        <v>71</v>
      </c>
      <c r="AK45" s="58">
        <f>+Contrato[[#This Row],[Columna1]]-Contrato[[#This Row],[RCP]]</f>
        <v>0</v>
      </c>
      <c r="AL45" s="61" cm="1">
        <f t="array" ref="AL45">_xlfn.XLOOKUP(Contrato[[#This Row],[RCP]],[1]!RCPPAGOS[[#All],[CRP]],[1]!RCPPAGOS[[#All],[Total pagado]],0,0)</f>
        <v>12333108</v>
      </c>
      <c r="AM45" s="62">
        <f>+Contrato[[#This Row],[Valor Pagado]]/Contrato[[#This Row],[VALOR CONTRATO]]</f>
        <v>1</v>
      </c>
      <c r="AN45" s="63">
        <f>+Contrato[[#This Row],[VALOR CONTRATO]]-Contrato[[#This Row],[Valor Pagado]]</f>
        <v>0</v>
      </c>
    </row>
    <row r="46" spans="1:40" s="1" customFormat="1" ht="37.5" customHeight="1">
      <c r="A46" s="2">
        <v>254</v>
      </c>
      <c r="B46" s="33">
        <v>44</v>
      </c>
      <c r="C46" s="34" t="s">
        <v>195</v>
      </c>
      <c r="D46" s="35" t="s">
        <v>63</v>
      </c>
      <c r="E46" s="36" t="s">
        <v>42</v>
      </c>
      <c r="F46" s="35" t="s">
        <v>43</v>
      </c>
      <c r="G46" s="34" t="s">
        <v>196</v>
      </c>
      <c r="H46" s="39">
        <v>71673396</v>
      </c>
      <c r="I46" s="40" t="s">
        <v>194</v>
      </c>
      <c r="J46" s="40">
        <v>12333108</v>
      </c>
      <c r="K46" s="2" t="s">
        <v>45</v>
      </c>
      <c r="L46" s="42" t="s">
        <v>190</v>
      </c>
      <c r="M46" s="43" t="s">
        <v>68</v>
      </c>
      <c r="N46" s="44">
        <f>VLOOKUP(Contrato[[#This Row],[SUPERVISOR TITULAR]],[1]SUPERVISORES!$E$1:$F$135,2,FALSE)</f>
        <v>8462777.5</v>
      </c>
      <c r="O46" s="43" t="s">
        <v>69</v>
      </c>
      <c r="P46" s="45">
        <f>VLOOKUP(Contrato[[#This Row],[SUPERVISOR SUPLENTE ]],[1]SUPERVISORES!$E$1:$F$135,2,FALSE)</f>
        <v>43208997.899999999</v>
      </c>
      <c r="Q46" s="93">
        <v>95</v>
      </c>
      <c r="R46" s="47" cm="1">
        <f t="array" ref="R46">_xlfn.XLOOKUP(Contrato[[#This Row],[CDP]],[1]!CDP[[#All],[consecutivo]],[1]!CDP[[#All],[fecha_aprobacion]],"",0)</f>
        <v>44951.665011574078</v>
      </c>
      <c r="S46" s="48">
        <f>SUMIF([1]!CDP[[#All],[consecutivo]],Contrato[[#This Row],[CDP]],[1]!CDP[[#All],[valor_total_rubro]])</f>
        <v>12333108</v>
      </c>
      <c r="T46" s="49" cm="1">
        <f t="array" ref="T46">_xlfn.XLOOKUP(Contrato[[#This Row],[CONTRATO]]&amp;Contrato[[#This Row],[CDP]],[1]!Tabla6[[#All],[CONTRATO-CDP]],[1]!Tabla6[[#All],[CRP]],_xlfn.XLOOKUP(Contrato[[#This Row],[CDP]],[1]RCPPAGOS!F:F,[1]RCPPAGOS!A:A,"",0),0)</f>
        <v>73</v>
      </c>
      <c r="U46" s="47">
        <f>+_xlfn.XLOOKUP(Contrato[[#This Row],[RCP]],[1]RCPPAGOS!A:A,[1]RCPPAGOS!B:B,"",0)</f>
        <v>44953.677152777775</v>
      </c>
      <c r="V46" s="50">
        <f>SUMIF([1]!RCPPAGOS[[#All],[CRP]],Contrato[[#This Row],[RCP]],[1]!RCPPAGOS[[#All],[valor_total]])</f>
        <v>12333108</v>
      </c>
      <c r="W46" s="51">
        <v>44953</v>
      </c>
      <c r="X46" s="51">
        <v>44956</v>
      </c>
      <c r="Y46" s="52" t="str">
        <f>+LEFT(_xlfn.XLOOKUP(Contrato[[#This Row],[CONTRATO3DIG]],[1]SECOP_II!AE:AE,[1]SECOP_II!F:F,"",0),10)</f>
        <v>2023-02-01</v>
      </c>
      <c r="Z46" s="53" t="str">
        <f>+LEFT(_xlfn.XLOOKUP(Contrato[[#This Row],[CONTRATO3DIG]],[1]SECOP_II!AE:AE,[1]SECOP_II!G:G,"",0),10)</f>
        <v>2023-05-15</v>
      </c>
      <c r="AA46" s="54" t="str">
        <f>_xlfn.XLOOKUP(Contrato[[#This Row],[CONTRATO3DIG]],[1]SECOP_II!AE:AE,[1]SECOP_II!AA:AA,"",0)</f>
        <v>https://community.secop.gov.co/Public/Tendering/OpportunityDetail/Index?noticeUID=CO1.NTC.3861401&amp;isFromPublicArea=True&amp;isModal=true&amp;asPopupView=true</v>
      </c>
      <c r="AB46" s="55" t="s">
        <v>55</v>
      </c>
      <c r="AC46" s="75">
        <v>202301000646</v>
      </c>
      <c r="AD46" s="1" t="s">
        <v>50</v>
      </c>
      <c r="AE46" s="1" t="str">
        <f>TEXT(LEFT(Contrato[[#This Row],[CONTRATO]],3),"0")</f>
        <v>44</v>
      </c>
      <c r="AF46" s="1" t="str">
        <f>IF(LEN(Contrato[[#This Row],[Contrato2]])=3,Contrato[[#This Row],[Contrato2]],TEXT(Contrato[[#This Row],[Contrato2]],"000"))</f>
        <v>044</v>
      </c>
      <c r="AG46" s="100">
        <f ca="1">IFERROR(_xlfn.DAYS(Contrato[[#This Row],[Fecha Proyectada liquidació]],TODAY())/30,"")</f>
        <v>-17.7</v>
      </c>
      <c r="AH46" s="5">
        <f>+Contrato[[#This Row],[FECHA TERMINACIÓN ]]+120</f>
        <v>45181</v>
      </c>
      <c r="AI46" s="1" t="e" cm="1">
        <f t="array" ref="AI46">+Contrato[[#This Row],[Fecha Proyectada liquidació]]-hoy</f>
        <v>#NAME?</v>
      </c>
      <c r="AJ46" s="1" cm="1">
        <f t="array" ref="AJ46">_xlfn.XLOOKUP(Contrato[[#This Row],[CONTRATO]]&amp;Contrato[[#This Row],[CDP]],[1]!Tabla6[[#All],[CONTRATO-CDP]],[1]!Tabla6[[#All],[CRP]],_xlfn.XLOOKUP(Contrato[[#This Row],[CDP]],[1]RCPPAGOS!F:F,[1]RCPPAGOS!A:A,"",0),0)</f>
        <v>73</v>
      </c>
      <c r="AK46" s="1">
        <f>+Contrato[[#This Row],[Columna1]]-Contrato[[#This Row],[RCP]]</f>
        <v>0</v>
      </c>
      <c r="AL46" s="101" cm="1">
        <f t="array" ref="AL46">_xlfn.XLOOKUP(Contrato[[#This Row],[RCP]],[1]!RCPPAGOS[[#All],[CRP]],[1]!RCPPAGOS[[#All],[Total pagado]],0,0)</f>
        <v>12333108</v>
      </c>
      <c r="AM46" s="62">
        <f>+Contrato[[#This Row],[Valor Pagado]]/Contrato[[#This Row],[VALOR CONTRATO]]</f>
        <v>1</v>
      </c>
      <c r="AN46" s="63">
        <f>+Contrato[[#This Row],[VALOR CONTRATO]]-Contrato[[#This Row],[Valor Pagado]]</f>
        <v>0</v>
      </c>
    </row>
    <row r="47" spans="1:40" s="1" customFormat="1" ht="37.5" customHeight="1">
      <c r="A47" s="2">
        <v>511</v>
      </c>
      <c r="B47" s="33">
        <v>45</v>
      </c>
      <c r="C47" s="34" t="s">
        <v>197</v>
      </c>
      <c r="D47" s="35" t="s">
        <v>63</v>
      </c>
      <c r="E47" s="36" t="s">
        <v>42</v>
      </c>
      <c r="F47" s="35" t="s">
        <v>43</v>
      </c>
      <c r="G47" s="34" t="s">
        <v>198</v>
      </c>
      <c r="H47" s="39">
        <v>49698812</v>
      </c>
      <c r="I47" s="40" t="s">
        <v>187</v>
      </c>
      <c r="J47" s="108">
        <v>23794768</v>
      </c>
      <c r="K47" s="2" t="s">
        <v>45</v>
      </c>
      <c r="L47" s="42" t="s">
        <v>190</v>
      </c>
      <c r="M47" s="43" t="s">
        <v>143</v>
      </c>
      <c r="N47" s="44">
        <f>VLOOKUP(Contrato[[#This Row],[SUPERVISOR TITULAR]],[1]SUPERVISORES!$E$1:$F$135,2,FALSE)</f>
        <v>43754943.200000003</v>
      </c>
      <c r="O47" s="43" t="s">
        <v>199</v>
      </c>
      <c r="P47" s="45">
        <f>VLOOKUP(Contrato[[#This Row],[SUPERVISOR SUPLENTE ]],[1]SUPERVISORES!$E$1:$F$135,2,FALSE)</f>
        <v>43972678.100000001</v>
      </c>
      <c r="Q47" s="93">
        <v>99</v>
      </c>
      <c r="R47" s="47" cm="1">
        <f t="array" ref="R47">_xlfn.XLOOKUP(Contrato[[#This Row],[CDP]],[1]!CDP[[#All],[consecutivo]],[1]!CDP[[#All],[fecha_aprobacion]],"",0)</f>
        <v>44951.665555555555</v>
      </c>
      <c r="S47" s="48">
        <f>SUMIF([1]!CDP[[#All],[consecutivo]],Contrato[[#This Row],[CDP]],[1]!CDP[[#All],[valor_total_rubro]])</f>
        <v>23794768</v>
      </c>
      <c r="T47" s="49" cm="1">
        <f t="array" ref="T47">_xlfn.XLOOKUP(Contrato[[#This Row],[CONTRATO]]&amp;Contrato[[#This Row],[CDP]],[1]!Tabla6[[#All],[CONTRATO-CDP]],[1]!Tabla6[[#All],[CRP]],_xlfn.XLOOKUP(Contrato[[#This Row],[CDP]],[1]RCPPAGOS!F:F,[1]RCPPAGOS!A:A,"",0),0)</f>
        <v>72</v>
      </c>
      <c r="U47" s="47">
        <f>+_xlfn.XLOOKUP(Contrato[[#This Row],[RCP]],[1]RCPPAGOS!A:A,[1]RCPPAGOS!B:B,"",0)</f>
        <v>44953.676111111112</v>
      </c>
      <c r="V47" s="50">
        <f>SUMIF([1]!RCPPAGOS[[#All],[CRP]],Contrato[[#This Row],[RCP]],[1]!RCPPAGOS[[#All],[valor_total]])</f>
        <v>23794768</v>
      </c>
      <c r="W47" s="51">
        <v>44953</v>
      </c>
      <c r="X47" s="51">
        <v>44958</v>
      </c>
      <c r="Y47" s="52" t="str">
        <f>+LEFT(_xlfn.XLOOKUP(Contrato[[#This Row],[CONTRATO3DIG]],[1]SECOP_II!AE:AE,[1]SECOP_II!F:F,"",0),10)</f>
        <v>2023-02-01</v>
      </c>
      <c r="Z47" s="53" t="str">
        <f>+LEFT(_xlfn.XLOOKUP(Contrato[[#This Row],[CONTRATO3DIG]],[1]SECOP_II!AE:AE,[1]SECOP_II!G:G,"",0),10)</f>
        <v>2023-05-15</v>
      </c>
      <c r="AA47" s="54" t="str">
        <f>_xlfn.XLOOKUP(Contrato[[#This Row],[CONTRATO3DIG]],[1]SECOP_II!AE:AE,[1]SECOP_II!AA:AA,"",0)</f>
        <v>https://community.secop.gov.co/Public/Tendering/OpportunityDetail/Index?noticeUID=CO1.NTC.3861655&amp;isFromPublicArea=True&amp;isModal=true&amp;asPopupView=true</v>
      </c>
      <c r="AB47" s="55" t="s">
        <v>55</v>
      </c>
      <c r="AC47" s="75">
        <v>202301000647</v>
      </c>
      <c r="AD47" s="1" t="s">
        <v>50</v>
      </c>
      <c r="AE47" s="1" t="str">
        <f>TEXT(LEFT(Contrato[[#This Row],[CONTRATO]],3),"0")</f>
        <v>45</v>
      </c>
      <c r="AF47" s="1" t="str">
        <f>IF(LEN(Contrato[[#This Row],[Contrato2]])=3,Contrato[[#This Row],[Contrato2]],TEXT(Contrato[[#This Row],[Contrato2]],"000"))</f>
        <v>045</v>
      </c>
      <c r="AG47" s="100">
        <f ca="1">IFERROR(_xlfn.DAYS(Contrato[[#This Row],[Fecha Proyectada liquidació]],TODAY())/30,"")</f>
        <v>-17.7</v>
      </c>
      <c r="AH47" s="5">
        <f>+Contrato[[#This Row],[FECHA TERMINACIÓN ]]+120</f>
        <v>45181</v>
      </c>
      <c r="AI47" s="1" t="e" cm="1">
        <f t="array" ref="AI47">+Contrato[[#This Row],[Fecha Proyectada liquidació]]-hoy</f>
        <v>#NAME?</v>
      </c>
      <c r="AJ47" s="1" cm="1">
        <f t="array" ref="AJ47">_xlfn.XLOOKUP(Contrato[[#This Row],[CONTRATO]]&amp;Contrato[[#This Row],[CDP]],[1]!Tabla6[[#All],[CONTRATO-CDP]],[1]!Tabla6[[#All],[CRP]],_xlfn.XLOOKUP(Contrato[[#This Row],[CDP]],[1]RCPPAGOS!F:F,[1]RCPPAGOS!A:A,"",0),0)</f>
        <v>72</v>
      </c>
      <c r="AK47" s="1">
        <f>+Contrato[[#This Row],[Columna1]]-Contrato[[#This Row],[RCP]]</f>
        <v>0</v>
      </c>
      <c r="AL47" s="101" cm="1">
        <f t="array" ref="AL47">_xlfn.XLOOKUP(Contrato[[#This Row],[RCP]],[1]!RCPPAGOS[[#All],[CRP]],[1]!RCPPAGOS[[#All],[Total pagado]],0,0)</f>
        <v>23794768</v>
      </c>
      <c r="AM47" s="62">
        <f>+Contrato[[#This Row],[Valor Pagado]]/Contrato[[#This Row],[VALOR CONTRATO]]</f>
        <v>1</v>
      </c>
      <c r="AN47" s="63">
        <f>+Contrato[[#This Row],[VALOR CONTRATO]]-Contrato[[#This Row],[Valor Pagado]]</f>
        <v>0</v>
      </c>
    </row>
    <row r="48" spans="1:40" s="1" customFormat="1" ht="37.5" customHeight="1">
      <c r="A48" s="2">
        <v>257</v>
      </c>
      <c r="B48" s="33">
        <v>46</v>
      </c>
      <c r="C48" s="34" t="s">
        <v>200</v>
      </c>
      <c r="D48" s="35" t="s">
        <v>63</v>
      </c>
      <c r="E48" s="36" t="s">
        <v>42</v>
      </c>
      <c r="F48" s="35" t="s">
        <v>43</v>
      </c>
      <c r="G48" s="34" t="s">
        <v>201</v>
      </c>
      <c r="H48" s="39">
        <v>37864662</v>
      </c>
      <c r="I48" s="40" t="s">
        <v>187</v>
      </c>
      <c r="J48" s="108">
        <v>23794768</v>
      </c>
      <c r="K48" s="2" t="s">
        <v>45</v>
      </c>
      <c r="L48" s="42" t="s">
        <v>190</v>
      </c>
      <c r="M48" s="43" t="s">
        <v>202</v>
      </c>
      <c r="N48" s="44">
        <f>VLOOKUP(Contrato[[#This Row],[SUPERVISOR TITULAR]],[1]SUPERVISORES!$E$1:$F$135,2,FALSE)</f>
        <v>43575980.700000003</v>
      </c>
      <c r="O48" s="43" t="s">
        <v>203</v>
      </c>
      <c r="P48" s="45">
        <f>VLOOKUP(Contrato[[#This Row],[SUPERVISOR SUPLENTE ]],[1]SUPERVISORES!$E$1:$F$135,2,FALSE)</f>
        <v>1017148179.9</v>
      </c>
      <c r="Q48" s="93">
        <v>92</v>
      </c>
      <c r="R48" s="47" cm="1">
        <f t="array" ref="R48">_xlfn.XLOOKUP(Contrato[[#This Row],[CDP]],[1]!CDP[[#All],[consecutivo]],[1]!CDP[[#All],[fecha_aprobacion]],"",0)</f>
        <v>44951.664918981478</v>
      </c>
      <c r="S48" s="48">
        <f>SUMIF([1]!CDP[[#All],[consecutivo]],Contrato[[#This Row],[CDP]],[1]!CDP[[#All],[valor_total_rubro]])</f>
        <v>23794768</v>
      </c>
      <c r="T48" s="49" cm="1">
        <f t="array" ref="T48">_xlfn.XLOOKUP(Contrato[[#This Row],[CONTRATO]]&amp;Contrato[[#This Row],[CDP]],[1]!Tabla6[[#All],[CONTRATO-CDP]],[1]!Tabla6[[#All],[CRP]],_xlfn.XLOOKUP(Contrato[[#This Row],[CDP]],[1]RCPPAGOS!F:F,[1]RCPPAGOS!A:A,"",0),0)</f>
        <v>74</v>
      </c>
      <c r="U48" s="47">
        <f>+_xlfn.XLOOKUP(Contrato[[#This Row],[RCP]],[1]RCPPAGOS!A:A,[1]RCPPAGOS!B:B,"",0)</f>
        <v>44953.678460648145</v>
      </c>
      <c r="V48" s="50">
        <f>SUMIF([1]!RCPPAGOS[[#All],[CRP]],Contrato[[#This Row],[RCP]],[1]!RCPPAGOS[[#All],[valor_total]])</f>
        <v>23794768</v>
      </c>
      <c r="W48" s="51">
        <v>44953</v>
      </c>
      <c r="X48" s="51">
        <v>44954</v>
      </c>
      <c r="Y48" s="52" t="str">
        <f>+LEFT(_xlfn.XLOOKUP(Contrato[[#This Row],[CONTRATO3DIG]],[1]SECOP_II!AE:AE,[1]SECOP_II!F:F,"",0),10)</f>
        <v>2023-02-01</v>
      </c>
      <c r="Z48" s="53" t="str">
        <f>+LEFT(_xlfn.XLOOKUP(Contrato[[#This Row],[CONTRATO3DIG]],[1]SECOP_II!AE:AE,[1]SECOP_II!G:G,"",0),10)</f>
        <v>2023-05-15</v>
      </c>
      <c r="AA48" s="54" t="str">
        <f>_xlfn.XLOOKUP(Contrato[[#This Row],[CONTRATO3DIG]],[1]SECOP_II!AE:AE,[1]SECOP_II!AA:AA,"",0)</f>
        <v>https://community.secop.gov.co/Public/Tendering/OpportunityDetail/Index?noticeUID=CO1.NTC.3862751&amp;isFromPublicArea=True&amp;isModal=true&amp;asPopupView=true</v>
      </c>
      <c r="AB48" s="55" t="s">
        <v>55</v>
      </c>
      <c r="AC48" s="75">
        <v>202301000648</v>
      </c>
      <c r="AD48" s="1" t="s">
        <v>50</v>
      </c>
      <c r="AE48" s="1" t="str">
        <f>TEXT(LEFT(Contrato[[#This Row],[CONTRATO]],3),"0")</f>
        <v>46</v>
      </c>
      <c r="AF48" s="1" t="str">
        <f>IF(LEN(Contrato[[#This Row],[Contrato2]])=3,Contrato[[#This Row],[Contrato2]],TEXT(Contrato[[#This Row],[Contrato2]],"000"))</f>
        <v>046</v>
      </c>
      <c r="AG48" s="100">
        <f ca="1">IFERROR(_xlfn.DAYS(Contrato[[#This Row],[Fecha Proyectada liquidació]],TODAY())/30,"")</f>
        <v>-17.7</v>
      </c>
      <c r="AH48" s="5">
        <f>+Contrato[[#This Row],[FECHA TERMINACIÓN ]]+120</f>
        <v>45181</v>
      </c>
      <c r="AI48" s="1" t="e" cm="1">
        <f t="array" ref="AI48">+Contrato[[#This Row],[Fecha Proyectada liquidació]]-hoy</f>
        <v>#NAME?</v>
      </c>
      <c r="AJ48" s="1" cm="1">
        <f t="array" ref="AJ48">_xlfn.XLOOKUP(Contrato[[#This Row],[CONTRATO]]&amp;Contrato[[#This Row],[CDP]],[1]!Tabla6[[#All],[CONTRATO-CDP]],[1]!Tabla6[[#All],[CRP]],_xlfn.XLOOKUP(Contrato[[#This Row],[CDP]],[1]RCPPAGOS!F:F,[1]RCPPAGOS!A:A,"",0),0)</f>
        <v>74</v>
      </c>
      <c r="AK48" s="1">
        <f>+Contrato[[#This Row],[Columna1]]-Contrato[[#This Row],[RCP]]</f>
        <v>0</v>
      </c>
      <c r="AL48" s="101" cm="1">
        <f t="array" ref="AL48">_xlfn.XLOOKUP(Contrato[[#This Row],[RCP]],[1]!RCPPAGOS[[#All],[CRP]],[1]!RCPPAGOS[[#All],[Total pagado]],0,0)</f>
        <v>23794768</v>
      </c>
      <c r="AM48" s="62">
        <f>+Contrato[[#This Row],[Valor Pagado]]/Contrato[[#This Row],[VALOR CONTRATO]]</f>
        <v>1</v>
      </c>
      <c r="AN48" s="63">
        <f>+Contrato[[#This Row],[VALOR CONTRATO]]-Contrato[[#This Row],[Valor Pagado]]</f>
        <v>0</v>
      </c>
    </row>
    <row r="49" spans="1:40" s="1" customFormat="1" ht="37.5" customHeight="1">
      <c r="A49" s="2">
        <v>282</v>
      </c>
      <c r="B49" s="33">
        <v>47</v>
      </c>
      <c r="C49" s="34" t="s">
        <v>204</v>
      </c>
      <c r="D49" s="35" t="s">
        <v>71</v>
      </c>
      <c r="E49" s="36" t="s">
        <v>42</v>
      </c>
      <c r="F49" s="92" t="s">
        <v>205</v>
      </c>
      <c r="G49" s="34" t="s">
        <v>206</v>
      </c>
      <c r="H49" s="39">
        <v>800167494</v>
      </c>
      <c r="I49" s="40" t="s">
        <v>207</v>
      </c>
      <c r="J49" s="108" t="s">
        <v>208</v>
      </c>
      <c r="K49" s="2" t="s">
        <v>45</v>
      </c>
      <c r="L49" s="42" t="s">
        <v>190</v>
      </c>
      <c r="M49" s="43" t="s">
        <v>76</v>
      </c>
      <c r="N49" s="44">
        <f>VLOOKUP(Contrato[[#This Row],[SUPERVISOR TITULAR]],[1]SUPERVISORES!$E$1:$F$135,2,FALSE)</f>
        <v>1088260059.0999999</v>
      </c>
      <c r="O49" s="43" t="s">
        <v>209</v>
      </c>
      <c r="P49" s="45">
        <f>VLOOKUP(Contrato[[#This Row],[SUPERVISOR SUPLENTE ]],[1]SUPERVISORES!$E$1:$F$135,2,FALSE)</f>
        <v>1017152931.7</v>
      </c>
      <c r="Q49" s="93">
        <v>58</v>
      </c>
      <c r="R49" s="47" cm="1">
        <f t="array" ref="R49">_xlfn.XLOOKUP(Contrato[[#This Row],[CDP]],[1]!CDP[[#All],[consecutivo]],[1]!CDP[[#All],[fecha_aprobacion]],"",0)</f>
        <v>44944.692291666666</v>
      </c>
      <c r="S49" s="48">
        <f>SUMIF([1]!CDP[[#All],[consecutivo]],Contrato[[#This Row],[CDP]],[1]!CDP[[#All],[valor_total_rubro]])</f>
        <v>96090808</v>
      </c>
      <c r="T49" s="49" cm="1">
        <f t="array" ref="T49">_xlfn.XLOOKUP(Contrato[[#This Row],[CONTRATO]]&amp;Contrato[[#This Row],[CDP]],[1]!Tabla6[[#All],[CONTRATO-CDP]],[1]!Tabla6[[#All],[CRP]],_xlfn.XLOOKUP(Contrato[[#This Row],[CDP]],[1]RCPPAGOS!F:F,[1]RCPPAGOS!A:A,"",0),0)</f>
        <v>84</v>
      </c>
      <c r="U49" s="47">
        <f>+_xlfn.XLOOKUP(Contrato[[#This Row],[RCP]],[1]RCPPAGOS!A:A,[1]RCPPAGOS!B:B,"",0)</f>
        <v>44957.720925925925</v>
      </c>
      <c r="V49" s="50">
        <f>SUMIF([1]!RCPPAGOS[[#All],[CRP]],Contrato[[#This Row],[RCP]],[1]!RCPPAGOS[[#All],[valor_total]])</f>
        <v>95871083</v>
      </c>
      <c r="W49" s="51">
        <v>44957</v>
      </c>
      <c r="X49" s="51">
        <v>44958</v>
      </c>
      <c r="Y49" s="52" t="str">
        <f>+LEFT(_xlfn.XLOOKUP(Contrato[[#This Row],[CONTRATO3DIG]],[1]SECOP_II!AE:AE,[1]SECOP_II!F:F,"",0),10)</f>
        <v>2023-02-01</v>
      </c>
      <c r="Z49" s="53" t="str">
        <f>+LEFT(_xlfn.XLOOKUP(Contrato[[#This Row],[CONTRATO3DIG]],[1]SECOP_II!AE:AE,[1]SECOP_II!G:G,"",0),10)</f>
        <v>2023-07-14</v>
      </c>
      <c r="AA49" s="54" t="str">
        <f>_xlfn.XLOOKUP(Contrato[[#This Row],[CONTRATO3DIG]],[1]SECOP_II!AE:AE,[1]SECOP_II!AA:AA,"",0)</f>
        <v>https://community.secop.gov.co/Public/Tendering/OpportunityDetail/Index?noticeUID=CO1.NTC.3883636&amp;isFromPublicArea=True&amp;isModal=true&amp;asPopupView=true</v>
      </c>
      <c r="AB49" s="55" t="s">
        <v>55</v>
      </c>
      <c r="AC49" s="75">
        <v>202301000660</v>
      </c>
      <c r="AD49" s="1" t="s">
        <v>50</v>
      </c>
      <c r="AE49" s="1" t="str">
        <f>TEXT(LEFT(Contrato[[#This Row],[CONTRATO]],3),"0")</f>
        <v>47</v>
      </c>
      <c r="AF49" s="1" t="str">
        <f>IF(LEN(Contrato[[#This Row],[Contrato2]])=3,Contrato[[#This Row],[Contrato2]],TEXT(Contrato[[#This Row],[Contrato2]],"000"))</f>
        <v>047</v>
      </c>
      <c r="AG49" s="100">
        <f ca="1">IFERROR(_xlfn.DAYS(Contrato[[#This Row],[Fecha Proyectada liquidació]],TODAY())/30,"")</f>
        <v>-15.7</v>
      </c>
      <c r="AH49" s="5">
        <f>+Contrato[[#This Row],[FECHA TERMINACIÓN ]]+120</f>
        <v>45241</v>
      </c>
      <c r="AI49" s="1" t="e" cm="1">
        <f t="array" ref="AI49">+Contrato[[#This Row],[Fecha Proyectada liquidació]]-hoy</f>
        <v>#NAME?</v>
      </c>
      <c r="AJ49" s="1" cm="1">
        <f t="array" ref="AJ49">_xlfn.XLOOKUP(Contrato[[#This Row],[CONTRATO]]&amp;Contrato[[#This Row],[CDP]],[1]!Tabla6[[#All],[CONTRATO-CDP]],[1]!Tabla6[[#All],[CRP]],_xlfn.XLOOKUP(Contrato[[#This Row],[CDP]],[1]RCPPAGOS!F:F,[1]RCPPAGOS!A:A,"",0),0)</f>
        <v>84</v>
      </c>
      <c r="AK49" s="1">
        <f>+Contrato[[#This Row],[Columna1]]-Contrato[[#This Row],[RCP]]</f>
        <v>0</v>
      </c>
      <c r="AL49" s="101" cm="1">
        <f t="array" ref="AL49">_xlfn.XLOOKUP(Contrato[[#This Row],[RCP]],[1]!RCPPAGOS[[#All],[CRP]],[1]!RCPPAGOS[[#All],[Total pagado]],0,0)</f>
        <v>92593823</v>
      </c>
      <c r="AM49" s="62" t="e">
        <f>+Contrato[[#This Row],[Valor Pagado]]/Contrato[[#This Row],[VALOR CONTRATO]]</f>
        <v>#VALUE!</v>
      </c>
      <c r="AN49" s="63" t="e">
        <f>+Contrato[[#This Row],[VALOR CONTRATO]]-Contrato[[#This Row],[Valor Pagado]]</f>
        <v>#VALUE!</v>
      </c>
    </row>
    <row r="50" spans="1:40" s="1" customFormat="1" ht="37.5" customHeight="1">
      <c r="A50" s="2">
        <v>52</v>
      </c>
      <c r="B50" s="33">
        <v>48</v>
      </c>
      <c r="C50" s="34" t="s">
        <v>210</v>
      </c>
      <c r="D50" s="35" t="s">
        <v>63</v>
      </c>
      <c r="E50" s="36" t="s">
        <v>42</v>
      </c>
      <c r="F50" s="35" t="s">
        <v>43</v>
      </c>
      <c r="G50" s="34" t="s">
        <v>211</v>
      </c>
      <c r="H50" s="39">
        <v>3507902</v>
      </c>
      <c r="I50" s="108">
        <v>3764173</v>
      </c>
      <c r="J50" s="108">
        <v>39523817</v>
      </c>
      <c r="K50" s="2" t="s">
        <v>45</v>
      </c>
      <c r="L50" s="42" t="s">
        <v>212</v>
      </c>
      <c r="M50" s="43" t="s">
        <v>104</v>
      </c>
      <c r="N50" s="44">
        <f>VLOOKUP(Contrato[[#This Row],[SUPERVISOR TITULAR]],[1]SUPERVISORES!$E$1:$F$135,2,FALSE)</f>
        <v>75075150.099999994</v>
      </c>
      <c r="O50" s="43" t="s">
        <v>103</v>
      </c>
      <c r="P50" s="45">
        <f>VLOOKUP(Contrato[[#This Row],[SUPERVISOR SUPLENTE ]],[1]SUPERVISORES!$E$1:$F$135,2,FALSE)</f>
        <v>3507696.4</v>
      </c>
      <c r="Q50" s="93">
        <v>102</v>
      </c>
      <c r="R50" s="47" cm="1">
        <f t="array" ref="R50">_xlfn.XLOOKUP(Contrato[[#This Row],[CDP]],[1]!CDP[[#All],[consecutivo]],[1]!CDP[[#All],[fecha_aprobacion]],"",0)</f>
        <v>44952.653229166666</v>
      </c>
      <c r="S50" s="48">
        <f>SUMIF([1]!CDP[[#All],[consecutivo]],Contrato[[#This Row],[CDP]],[1]!CDP[[#All],[valor_total_rubro]])</f>
        <v>39523817</v>
      </c>
      <c r="T50" s="49" cm="1">
        <f t="array" ref="T50">_xlfn.XLOOKUP(Contrato[[#This Row],[CONTRATO]]&amp;Contrato[[#This Row],[CDP]],[1]!Tabla6[[#All],[CONTRATO-CDP]],[1]!Tabla6[[#All],[CRP]],_xlfn.XLOOKUP(Contrato[[#This Row],[CDP]],[1]RCPPAGOS!F:F,[1]RCPPAGOS!A:A,"",0),0)</f>
        <v>99</v>
      </c>
      <c r="U50" s="47">
        <f>+_xlfn.XLOOKUP(Contrato[[#This Row],[RCP]],[1]RCPPAGOS!A:A,[1]RCPPAGOS!B:B,"",0)</f>
        <v>44958.472500000003</v>
      </c>
      <c r="V50" s="50">
        <f>SUMIF([1]!RCPPAGOS[[#All],[CRP]],Contrato[[#This Row],[RCP]],[1]!RCPPAGOS[[#All],[valor_total]])</f>
        <v>39523817</v>
      </c>
      <c r="W50" s="51">
        <v>44956</v>
      </c>
      <c r="X50" s="51">
        <v>44959</v>
      </c>
      <c r="Y50" s="52" t="str">
        <f>+LEFT(_xlfn.XLOOKUP(Contrato[[#This Row],[CONTRATO3DIG]],[1]SECOP_II!AE:AE,[1]SECOP_II!F:F,"",0),10)</f>
        <v>2023-02-02</v>
      </c>
      <c r="Z50" s="53" t="str">
        <f>+LEFT(_xlfn.XLOOKUP(Contrato[[#This Row],[CONTRATO3DIG]],[1]SECOP_II!AE:AE,[1]SECOP_II!G:G,"",0),10)</f>
        <v>2023-12-16</v>
      </c>
      <c r="AA50" s="54" t="str">
        <f>_xlfn.XLOOKUP(Contrato[[#This Row],[CONTRATO3DIG]],[1]SECOP_II!AE:AE,[1]SECOP_II!AA:AA,"",0)</f>
        <v>https://community.secop.gov.co/Public/Tendering/OpportunityDetail/Index?noticeUID=CO1.NTC.3875658&amp;isFromPublicArea=True&amp;isModal=true&amp;asPopupView=true</v>
      </c>
      <c r="AB50" s="55" t="s">
        <v>213</v>
      </c>
      <c r="AC50" s="75">
        <v>202301000762</v>
      </c>
      <c r="AD50" s="1" t="s">
        <v>50</v>
      </c>
      <c r="AE50" s="1" t="str">
        <f>TEXT(LEFT(Contrato[[#This Row],[CONTRATO]],3),"0")</f>
        <v>48</v>
      </c>
      <c r="AF50" s="1" t="str">
        <f>IF(LEN(Contrato[[#This Row],[Contrato2]])=3,Contrato[[#This Row],[Contrato2]],TEXT(Contrato[[#This Row],[Contrato2]],"000"))</f>
        <v>048</v>
      </c>
      <c r="AG50" s="100">
        <f ca="1">IFERROR(_xlfn.DAYS(Contrato[[#This Row],[Fecha Proyectada liquidació]],TODAY())/30,"")</f>
        <v>-10.533333333333333</v>
      </c>
      <c r="AH50" s="5">
        <f>+Contrato[[#This Row],[FECHA TERMINACIÓN ]]+120</f>
        <v>45396</v>
      </c>
      <c r="AI50" s="1" t="e" cm="1">
        <f t="array" ref="AI50">+Contrato[[#This Row],[Fecha Proyectada liquidació]]-hoy</f>
        <v>#NAME?</v>
      </c>
      <c r="AJ50" s="1" cm="1">
        <f t="array" ref="AJ50">_xlfn.XLOOKUP(Contrato[[#This Row],[CONTRATO]]&amp;Contrato[[#This Row],[CDP]],[1]!Tabla6[[#All],[CONTRATO-CDP]],[1]!Tabla6[[#All],[CRP]],_xlfn.XLOOKUP(Contrato[[#This Row],[CDP]],[1]RCPPAGOS!F:F,[1]RCPPAGOS!A:A,"",0),0)</f>
        <v>99</v>
      </c>
      <c r="AK50" s="1">
        <f>+Contrato[[#This Row],[Columna1]]-Contrato[[#This Row],[RCP]]</f>
        <v>0</v>
      </c>
      <c r="AL50" s="101" cm="1">
        <f t="array" ref="AL50">_xlfn.XLOOKUP(Contrato[[#This Row],[RCP]],[1]!RCPPAGOS[[#All],[CRP]],[1]!RCPPAGOS[[#All],[Total pagado]],0,0)</f>
        <v>39523817</v>
      </c>
      <c r="AM50" s="62">
        <f>+Contrato[[#This Row],[Valor Pagado]]/Contrato[[#This Row],[VALOR CONTRATO]]</f>
        <v>1</v>
      </c>
      <c r="AN50" s="63">
        <f>+Contrato[[#This Row],[VALOR CONTRATO]]-Contrato[[#This Row],[Valor Pagado]]</f>
        <v>0</v>
      </c>
    </row>
    <row r="51" spans="1:40" s="1" customFormat="1" ht="37.5" customHeight="1">
      <c r="A51" s="2" t="s">
        <v>214</v>
      </c>
      <c r="B51" s="33">
        <v>49</v>
      </c>
      <c r="C51" s="34" t="s">
        <v>215</v>
      </c>
      <c r="D51" s="35" t="s">
        <v>215</v>
      </c>
      <c r="E51" s="109" t="s">
        <v>215</v>
      </c>
      <c r="F51" s="35" t="s">
        <v>215</v>
      </c>
      <c r="G51" s="34" t="s">
        <v>215</v>
      </c>
      <c r="H51" s="35" t="s">
        <v>215</v>
      </c>
      <c r="I51" s="109" t="s">
        <v>215</v>
      </c>
      <c r="J51" s="35" t="s">
        <v>215</v>
      </c>
      <c r="K51" s="34" t="s">
        <v>215</v>
      </c>
      <c r="L51" s="42" t="s">
        <v>215</v>
      </c>
      <c r="M51" s="43"/>
      <c r="N51" s="110"/>
      <c r="O51" s="43"/>
      <c r="P51" s="45" t="e">
        <f>VLOOKUP(Contrato[[#This Row],[SUPERVISOR SUPLENTE ]],[1]SUPERVISORES!$E$1:$F$135,2,FALSE)</f>
        <v>#N/A</v>
      </c>
      <c r="Q51" s="111">
        <v>0</v>
      </c>
      <c r="R51" s="47" t="str" cm="1">
        <f t="array" ref="R51">_xlfn.XLOOKUP(Contrato[[#This Row],[CDP]],[1]!CDP[[#All],[consecutivo]],[1]!CDP[[#All],[fecha_aprobacion]],"",0)</f>
        <v/>
      </c>
      <c r="S51" s="48">
        <f>SUMIF([1]!CDP[[#All],[consecutivo]],Contrato[[#This Row],[CDP]],[1]!CDP[[#All],[valor_total_rubro]])</f>
        <v>0</v>
      </c>
      <c r="T51" s="49" t="str" cm="1">
        <f t="array" ref="T51">_xlfn.XLOOKUP(Contrato[[#This Row],[CONTRATO]]&amp;Contrato[[#This Row],[CDP]],[1]!Tabla6[[#All],[CONTRATO-CDP]],[1]!Tabla6[[#All],[CRP]],_xlfn.XLOOKUP(Contrato[[#This Row],[CDP]],[1]RCPPAGOS!F:F,[1]RCPPAGOS!A:A,"",0),0)</f>
        <v/>
      </c>
      <c r="U51" s="47" t="str">
        <f>+_xlfn.XLOOKUP(Contrato[[#This Row],[RCP]],[1]RCPPAGOS!A:A,[1]RCPPAGOS!B:B,"",0)</f>
        <v/>
      </c>
      <c r="V51" s="50">
        <f>SUMIF([1]!RCPPAGOS[[#All],[CRP]],Contrato[[#This Row],[RCP]],[1]!RCPPAGOS[[#All],[valor_total]])</f>
        <v>0</v>
      </c>
      <c r="W51" s="111">
        <v>0</v>
      </c>
      <c r="X51" s="111">
        <v>0</v>
      </c>
      <c r="Y51" s="52" t="str">
        <f>+LEFT(_xlfn.XLOOKUP(Contrato[[#This Row],[CONTRATO3DIG]],[1]SECOP_II!AE:AE,[1]SECOP_II!F:F,"",0),10)</f>
        <v/>
      </c>
      <c r="Z51" s="53" t="str">
        <f>+LEFT(_xlfn.XLOOKUP(Contrato[[#This Row],[CONTRATO3DIG]],[1]SECOP_II!AE:AE,[1]SECOP_II!G:G,"",0),10)</f>
        <v/>
      </c>
      <c r="AA51" s="54" t="str">
        <f>_xlfn.XLOOKUP(Contrato[[#This Row],[CONTRATO3DIG]],[1]SECOP_II!AE:AE,[1]SECOP_II!AA:AA,"",0)</f>
        <v/>
      </c>
      <c r="AB51" s="111">
        <v>0</v>
      </c>
      <c r="AC51" s="111">
        <v>0</v>
      </c>
      <c r="AD51" s="1" t="s">
        <v>216</v>
      </c>
      <c r="AE51" s="1" t="str">
        <f>TEXT(LEFT(Contrato[[#This Row],[CONTRATO]],3),"0")</f>
        <v>49</v>
      </c>
      <c r="AF51" s="1" t="str">
        <f>IF(LEN(Contrato[[#This Row],[Contrato2]])=3,Contrato[[#This Row],[Contrato2]],TEXT(Contrato[[#This Row],[Contrato2]],"000"))</f>
        <v>049</v>
      </c>
      <c r="AG51" s="100" t="str">
        <f ca="1">IFERROR(_xlfn.DAYS(Contrato[[#This Row],[Fecha Proyectada liquidació]],TODAY())/30,"")</f>
        <v/>
      </c>
      <c r="AH51" s="5" t="e">
        <f>+Contrato[[#This Row],[FECHA TERMINACIÓN ]]+120</f>
        <v>#VALUE!</v>
      </c>
      <c r="AI51" s="1" t="e" cm="1">
        <f t="array" ref="AI51">+Contrato[[#This Row],[Fecha Proyectada liquidació]]-hoy</f>
        <v>#VALUE!</v>
      </c>
      <c r="AJ51" s="1" t="str" cm="1">
        <f t="array" ref="AJ51">_xlfn.XLOOKUP(Contrato[[#This Row],[CONTRATO]]&amp;Contrato[[#This Row],[CDP]],[1]!Tabla6[[#All],[CONTRATO-CDP]],[1]!Tabla6[[#All],[CRP]],_xlfn.XLOOKUP(Contrato[[#This Row],[CDP]],[1]RCPPAGOS!F:F,[1]RCPPAGOS!A:A,"",0),0)</f>
        <v/>
      </c>
      <c r="AK51" s="1" t="e">
        <f>+Contrato[[#This Row],[Columna1]]-Contrato[[#This Row],[RCP]]</f>
        <v>#VALUE!</v>
      </c>
      <c r="AL51" s="101" cm="1">
        <f t="array" ref="AL51">_xlfn.XLOOKUP(Contrato[[#This Row],[RCP]],[1]!RCPPAGOS[[#All],[CRP]],[1]!RCPPAGOS[[#All],[Total pagado]],0,0)</f>
        <v>0</v>
      </c>
      <c r="AM51" s="62" t="e">
        <f>+Contrato[[#This Row],[Valor Pagado]]/Contrato[[#This Row],[VALOR CONTRATO]]</f>
        <v>#VALUE!</v>
      </c>
      <c r="AN51" s="63" t="e">
        <f>+Contrato[[#This Row],[VALOR CONTRATO]]-Contrato[[#This Row],[Valor Pagado]]</f>
        <v>#VALUE!</v>
      </c>
    </row>
    <row r="52" spans="1:40" s="1" customFormat="1" ht="37.5" customHeight="1">
      <c r="A52" s="2" t="s">
        <v>214</v>
      </c>
      <c r="B52" s="33">
        <v>50</v>
      </c>
      <c r="C52" s="34" t="s">
        <v>215</v>
      </c>
      <c r="D52" s="35" t="s">
        <v>215</v>
      </c>
      <c r="E52" s="109" t="s">
        <v>215</v>
      </c>
      <c r="F52" s="35" t="s">
        <v>215</v>
      </c>
      <c r="G52" s="34" t="s">
        <v>215</v>
      </c>
      <c r="H52" s="35" t="s">
        <v>215</v>
      </c>
      <c r="I52" s="109" t="s">
        <v>215</v>
      </c>
      <c r="J52" s="35" t="s">
        <v>215</v>
      </c>
      <c r="K52" s="34" t="s">
        <v>215</v>
      </c>
      <c r="L52" s="42" t="s">
        <v>215</v>
      </c>
      <c r="M52" s="43"/>
      <c r="N52" s="44" t="e">
        <f>VLOOKUP(Contrato[[#This Row],[SUPERVISOR TITULAR]],[1]SUPERVISORES!$E$1:$F$135,2,FALSE)</f>
        <v>#N/A</v>
      </c>
      <c r="O52" s="43"/>
      <c r="P52" s="45" t="e">
        <f>VLOOKUP(Contrato[[#This Row],[SUPERVISOR SUPLENTE ]],[1]SUPERVISORES!$E$1:$F$135,2,FALSE)</f>
        <v>#N/A</v>
      </c>
      <c r="Q52" s="111">
        <v>0</v>
      </c>
      <c r="R52" s="47" t="str" cm="1">
        <f t="array" ref="R52">_xlfn.XLOOKUP(Contrato[[#This Row],[CDP]],[1]!CDP[[#All],[consecutivo]],[1]!CDP[[#All],[fecha_aprobacion]],"",0)</f>
        <v/>
      </c>
      <c r="S52" s="48">
        <f>SUMIF([1]!CDP[[#All],[consecutivo]],Contrato[[#This Row],[CDP]],[1]!CDP[[#All],[valor_total_rubro]])</f>
        <v>0</v>
      </c>
      <c r="T52" s="49" t="str" cm="1">
        <f t="array" ref="T52">_xlfn.XLOOKUP(Contrato[[#This Row],[CONTRATO]]&amp;Contrato[[#This Row],[CDP]],[1]!Tabla6[[#All],[CONTRATO-CDP]],[1]!Tabla6[[#All],[CRP]],_xlfn.XLOOKUP(Contrato[[#This Row],[CDP]],[1]RCPPAGOS!F:F,[1]RCPPAGOS!A:A,"",0),0)</f>
        <v/>
      </c>
      <c r="U52" s="47" t="str">
        <f>+_xlfn.XLOOKUP(Contrato[[#This Row],[RCP]],[1]RCPPAGOS!A:A,[1]RCPPAGOS!B:B,"",0)</f>
        <v/>
      </c>
      <c r="V52" s="50">
        <f>SUMIF([1]!RCPPAGOS[[#All],[CRP]],Contrato[[#This Row],[RCP]],[1]!RCPPAGOS[[#All],[valor_total]])</f>
        <v>0</v>
      </c>
      <c r="W52" s="111">
        <v>0</v>
      </c>
      <c r="X52" s="111">
        <v>0</v>
      </c>
      <c r="Y52" s="52" t="str">
        <f>+LEFT(_xlfn.XLOOKUP(Contrato[[#This Row],[CONTRATO3DIG]],[1]SECOP_II!AE:AE,[1]SECOP_II!F:F,"",0),10)</f>
        <v/>
      </c>
      <c r="Z52" s="53" t="str">
        <f>+LEFT(_xlfn.XLOOKUP(Contrato[[#This Row],[CONTRATO3DIG]],[1]SECOP_II!AE:AE,[1]SECOP_II!G:G,"",0),10)</f>
        <v/>
      </c>
      <c r="AA52" s="54" t="str">
        <f>_xlfn.XLOOKUP(Contrato[[#This Row],[CONTRATO3DIG]],[1]SECOP_II!AE:AE,[1]SECOP_II!AA:AA,"",0)</f>
        <v/>
      </c>
      <c r="AB52" s="111">
        <v>0</v>
      </c>
      <c r="AC52" s="111">
        <v>0</v>
      </c>
      <c r="AD52" s="1" t="s">
        <v>216</v>
      </c>
      <c r="AE52" s="1" t="str">
        <f>TEXT(LEFT(Contrato[[#This Row],[CONTRATO]],3),"0")</f>
        <v>50</v>
      </c>
      <c r="AF52" s="1" t="str">
        <f>IF(LEN(Contrato[[#This Row],[Contrato2]])=3,Contrato[[#This Row],[Contrato2]],TEXT(Contrato[[#This Row],[Contrato2]],"000"))</f>
        <v>050</v>
      </c>
      <c r="AG52" s="100" t="str">
        <f ca="1">IFERROR(_xlfn.DAYS(Contrato[[#This Row],[Fecha Proyectada liquidació]],TODAY())/30,"")</f>
        <v/>
      </c>
      <c r="AH52" s="5" t="e">
        <f>+Contrato[[#This Row],[FECHA TERMINACIÓN ]]+120</f>
        <v>#VALUE!</v>
      </c>
      <c r="AI52" s="1" t="e" cm="1">
        <f t="array" ref="AI52">+Contrato[[#This Row],[Fecha Proyectada liquidació]]-hoy</f>
        <v>#VALUE!</v>
      </c>
      <c r="AJ52" s="1" t="str" cm="1">
        <f t="array" ref="AJ52">_xlfn.XLOOKUP(Contrato[[#This Row],[CONTRATO]]&amp;Contrato[[#This Row],[CDP]],[1]!Tabla6[[#All],[CONTRATO-CDP]],[1]!Tabla6[[#All],[CRP]],_xlfn.XLOOKUP(Contrato[[#This Row],[CDP]],[1]RCPPAGOS!F:F,[1]RCPPAGOS!A:A,"",0),0)</f>
        <v/>
      </c>
      <c r="AK52" s="1" t="e">
        <f>+Contrato[[#This Row],[Columna1]]-Contrato[[#This Row],[RCP]]</f>
        <v>#VALUE!</v>
      </c>
      <c r="AL52" s="101" cm="1">
        <f t="array" ref="AL52">_xlfn.XLOOKUP(Contrato[[#This Row],[RCP]],[1]!RCPPAGOS[[#All],[CRP]],[1]!RCPPAGOS[[#All],[Total pagado]],0,0)</f>
        <v>0</v>
      </c>
      <c r="AM52" s="62" t="e">
        <f>+Contrato[[#This Row],[Valor Pagado]]/Contrato[[#This Row],[VALOR CONTRATO]]</f>
        <v>#VALUE!</v>
      </c>
      <c r="AN52" s="63" t="e">
        <f>+Contrato[[#This Row],[VALOR CONTRATO]]-Contrato[[#This Row],[Valor Pagado]]</f>
        <v>#VALUE!</v>
      </c>
    </row>
    <row r="53" spans="1:40" s="1" customFormat="1" ht="37.5" customHeight="1">
      <c r="A53" s="2">
        <v>55</v>
      </c>
      <c r="B53" s="33">
        <v>51</v>
      </c>
      <c r="C53" s="34" t="s">
        <v>217</v>
      </c>
      <c r="D53" s="35" t="s">
        <v>63</v>
      </c>
      <c r="E53" s="36" t="s">
        <v>42</v>
      </c>
      <c r="F53" s="35" t="s">
        <v>43</v>
      </c>
      <c r="G53" s="34" t="s">
        <v>218</v>
      </c>
      <c r="H53" s="39">
        <v>15511044</v>
      </c>
      <c r="I53" s="108">
        <v>6590637</v>
      </c>
      <c r="J53" s="108">
        <v>69201689</v>
      </c>
      <c r="K53" s="2" t="s">
        <v>45</v>
      </c>
      <c r="L53" s="42" t="s">
        <v>212</v>
      </c>
      <c r="M53" s="43" t="s">
        <v>104</v>
      </c>
      <c r="N53" s="44">
        <f>VLOOKUP(Contrato[[#This Row],[SUPERVISOR TITULAR]],[1]SUPERVISORES!$E$1:$F$135,2,FALSE)</f>
        <v>75075150.099999994</v>
      </c>
      <c r="O53" s="43" t="s">
        <v>103</v>
      </c>
      <c r="P53" s="45">
        <f>VLOOKUP(Contrato[[#This Row],[SUPERVISOR SUPLENTE ]],[1]SUPERVISORES!$E$1:$F$135,2,FALSE)</f>
        <v>3507696.4</v>
      </c>
      <c r="Q53" s="93">
        <v>105</v>
      </c>
      <c r="R53" s="47" cm="1">
        <f t="array" ref="R53">_xlfn.XLOOKUP(Contrato[[#This Row],[CDP]],[1]!CDP[[#All],[consecutivo]],[1]!CDP[[#All],[fecha_aprobacion]],"",0)</f>
        <v>44952.655497685184</v>
      </c>
      <c r="S53" s="48">
        <f>SUMIF([1]!CDP[[#All],[consecutivo]],Contrato[[#This Row],[CDP]],[1]!CDP[[#All],[valor_total_rubro]])</f>
        <v>69201689</v>
      </c>
      <c r="T53" s="49" cm="1">
        <f t="array" ref="T53">_xlfn.XLOOKUP(Contrato[[#This Row],[CONTRATO]]&amp;Contrato[[#This Row],[CDP]],[1]!Tabla6[[#All],[CONTRATO-CDP]],[1]!Tabla6[[#All],[CRP]],_xlfn.XLOOKUP(Contrato[[#This Row],[CDP]],[1]RCPPAGOS!F:F,[1]RCPPAGOS!A:A,"",0),0)</f>
        <v>94</v>
      </c>
      <c r="U53" s="47">
        <f>+_xlfn.XLOOKUP(Contrato[[#This Row],[RCP]],[1]RCPPAGOS!A:A,[1]RCPPAGOS!B:B,"",0)</f>
        <v>44958.459050925929</v>
      </c>
      <c r="V53" s="50">
        <f>SUMIF([1]!RCPPAGOS[[#All],[CRP]],Contrato[[#This Row],[RCP]],[1]!RCPPAGOS[[#All],[valor_total]])</f>
        <v>69201689</v>
      </c>
      <c r="W53" s="51">
        <v>44957</v>
      </c>
      <c r="X53" s="51">
        <v>44959</v>
      </c>
      <c r="Y53" s="52" t="str">
        <f>+LEFT(_xlfn.XLOOKUP(Contrato[[#This Row],[CONTRATO3DIG]],[1]SECOP_II!AE:AE,[1]SECOP_II!F:F,"",0),10)</f>
        <v>2023-02-02</v>
      </c>
      <c r="Z53" s="53" t="str">
        <f>+LEFT(_xlfn.XLOOKUP(Contrato[[#This Row],[CONTRATO3DIG]],[1]SECOP_II!AE:AE,[1]SECOP_II!G:G,"",0),10)</f>
        <v>2023-12-16</v>
      </c>
      <c r="AA53" s="54" t="str">
        <f>_xlfn.XLOOKUP(Contrato[[#This Row],[CONTRATO3DIG]],[1]SECOP_II!AE:AE,[1]SECOP_II!AA:AA,"",0)</f>
        <v>https://community.secop.gov.co/Public/Tendering/OpportunityDetail/Index?noticeUID=CO1.NTC.3875646&amp;isFromPublicArea=True&amp;isModal=true&amp;asPopupView=true</v>
      </c>
      <c r="AB53" s="55" t="s">
        <v>213</v>
      </c>
      <c r="AC53" s="75">
        <v>202301000762</v>
      </c>
      <c r="AD53" s="1" t="s">
        <v>50</v>
      </c>
      <c r="AE53" s="1" t="str">
        <f>TEXT(LEFT(Contrato[[#This Row],[CONTRATO]],3),"0")</f>
        <v>51</v>
      </c>
      <c r="AF53" s="1" t="str">
        <f>IF(LEN(Contrato[[#This Row],[Contrato2]])=3,Contrato[[#This Row],[Contrato2]],TEXT(Contrato[[#This Row],[Contrato2]],"000"))</f>
        <v>051</v>
      </c>
      <c r="AG53" s="100">
        <f ca="1">IFERROR(_xlfn.DAYS(Contrato[[#This Row],[Fecha Proyectada liquidació]],TODAY())/30,"")</f>
        <v>-10.533333333333333</v>
      </c>
      <c r="AH53" s="5">
        <f>+Contrato[[#This Row],[FECHA TERMINACIÓN ]]+120</f>
        <v>45396</v>
      </c>
      <c r="AI53" s="1" t="e" cm="1">
        <f t="array" ref="AI53">+Contrato[[#This Row],[Fecha Proyectada liquidació]]-hoy</f>
        <v>#NAME?</v>
      </c>
      <c r="AJ53" s="1" cm="1">
        <f t="array" ref="AJ53">_xlfn.XLOOKUP(Contrato[[#This Row],[CONTRATO]]&amp;Contrato[[#This Row],[CDP]],[1]!Tabla6[[#All],[CONTRATO-CDP]],[1]!Tabla6[[#All],[CRP]],_xlfn.XLOOKUP(Contrato[[#This Row],[CDP]],[1]RCPPAGOS!F:F,[1]RCPPAGOS!A:A,"",0),0)</f>
        <v>94</v>
      </c>
      <c r="AK53" s="1">
        <f>+Contrato[[#This Row],[Columna1]]-Contrato[[#This Row],[RCP]]</f>
        <v>0</v>
      </c>
      <c r="AL53" s="101" cm="1">
        <f t="array" ref="AL53">_xlfn.XLOOKUP(Contrato[[#This Row],[RCP]],[1]!RCPPAGOS[[#All],[CRP]],[1]!RCPPAGOS[[#All],[Total pagado]],0,0)</f>
        <v>69201689</v>
      </c>
      <c r="AM53" s="62">
        <f>+Contrato[[#This Row],[Valor Pagado]]/Contrato[[#This Row],[VALOR CONTRATO]]</f>
        <v>1</v>
      </c>
      <c r="AN53" s="63">
        <f>+Contrato[[#This Row],[VALOR CONTRATO]]-Contrato[[#This Row],[Valor Pagado]]</f>
        <v>0</v>
      </c>
    </row>
    <row r="54" spans="1:40" s="1" customFormat="1" ht="37.5" customHeight="1">
      <c r="A54" s="2">
        <v>56</v>
      </c>
      <c r="B54" s="33">
        <v>52</v>
      </c>
      <c r="C54" s="34" t="s">
        <v>219</v>
      </c>
      <c r="D54" s="35" t="s">
        <v>63</v>
      </c>
      <c r="E54" s="36" t="s">
        <v>42</v>
      </c>
      <c r="F54" s="35" t="s">
        <v>43</v>
      </c>
      <c r="G54" s="34" t="s">
        <v>220</v>
      </c>
      <c r="H54" s="39">
        <v>94537978</v>
      </c>
      <c r="I54" s="108">
        <v>4675177</v>
      </c>
      <c r="J54" s="108">
        <v>49089359</v>
      </c>
      <c r="K54" s="2" t="s">
        <v>45</v>
      </c>
      <c r="L54" s="42" t="s">
        <v>212</v>
      </c>
      <c r="M54" s="43" t="s">
        <v>104</v>
      </c>
      <c r="N54" s="44">
        <f>VLOOKUP(Contrato[[#This Row],[SUPERVISOR TITULAR]],[1]SUPERVISORES!$E$1:$F$135,2,FALSE)</f>
        <v>75075150.099999994</v>
      </c>
      <c r="O54" s="43" t="s">
        <v>103</v>
      </c>
      <c r="P54" s="45">
        <f>VLOOKUP(Contrato[[#This Row],[SUPERVISOR SUPLENTE ]],[1]SUPERVISORES!$E$1:$F$135,2,FALSE)</f>
        <v>3507696.4</v>
      </c>
      <c r="Q54" s="93">
        <v>106</v>
      </c>
      <c r="R54" s="47" cm="1">
        <f t="array" ref="R54">_xlfn.XLOOKUP(Contrato[[#This Row],[CDP]],[1]!CDP[[#All],[consecutivo]],[1]!CDP[[#All],[fecha_aprobacion]],"",0)</f>
        <v>44952.655902777777</v>
      </c>
      <c r="S54" s="48">
        <f>SUMIF([1]!CDP[[#All],[consecutivo]],Contrato[[#This Row],[CDP]],[1]!CDP[[#All],[valor_total_rubro]])</f>
        <v>49089359</v>
      </c>
      <c r="T54" s="49" cm="1">
        <f t="array" ref="T54">_xlfn.XLOOKUP(Contrato[[#This Row],[CONTRATO]]&amp;Contrato[[#This Row],[CDP]],[1]!Tabla6[[#All],[CONTRATO-CDP]],[1]!Tabla6[[#All],[CRP]],_xlfn.XLOOKUP(Contrato[[#This Row],[CDP]],[1]RCPPAGOS!F:F,[1]RCPPAGOS!A:A,"",0),0)</f>
        <v>102</v>
      </c>
      <c r="U54" s="47">
        <f>+_xlfn.XLOOKUP(Contrato[[#This Row],[RCP]],[1]RCPPAGOS!A:A,[1]RCPPAGOS!B:B,"",0)</f>
        <v>44958.476574074077</v>
      </c>
      <c r="V54" s="50">
        <f>SUMIF([1]!RCPPAGOS[[#All],[CRP]],Contrato[[#This Row],[RCP]],[1]!RCPPAGOS[[#All],[valor_total]])</f>
        <v>49089359</v>
      </c>
      <c r="W54" s="51">
        <v>44957</v>
      </c>
      <c r="X54" s="51">
        <v>44959</v>
      </c>
      <c r="Y54" s="52" t="str">
        <f>+LEFT(_xlfn.XLOOKUP(Contrato[[#This Row],[CONTRATO3DIG]],[1]SECOP_II!AE:AE,[1]SECOP_II!F:F,"",0),10)</f>
        <v>2023-02-02</v>
      </c>
      <c r="Z54" s="53" t="str">
        <f>+LEFT(_xlfn.XLOOKUP(Contrato[[#This Row],[CONTRATO3DIG]],[1]SECOP_II!AE:AE,[1]SECOP_II!G:G,"",0),10)</f>
        <v>2023-12-16</v>
      </c>
      <c r="AA54" s="54" t="str">
        <f>_xlfn.XLOOKUP(Contrato[[#This Row],[CONTRATO3DIG]],[1]SECOP_II!AE:AE,[1]SECOP_II!AA:AA,"",0)</f>
        <v>https://community.secop.gov.co/Public/Tendering/OpportunityDetail/Index?noticeUID=CO1.NTC.3875931&amp;isFromPublicArea=True&amp;isModal=true&amp;asPopupView=true</v>
      </c>
      <c r="AB54" s="55" t="s">
        <v>213</v>
      </c>
      <c r="AC54" s="75">
        <v>202301000762</v>
      </c>
      <c r="AD54" s="1" t="s">
        <v>50</v>
      </c>
      <c r="AE54" s="1" t="str">
        <f>TEXT(LEFT(Contrato[[#This Row],[CONTRATO]],3),"0")</f>
        <v>52</v>
      </c>
      <c r="AF54" s="1" t="str">
        <f>IF(LEN(Contrato[[#This Row],[Contrato2]])=3,Contrato[[#This Row],[Contrato2]],TEXT(Contrato[[#This Row],[Contrato2]],"000"))</f>
        <v>052</v>
      </c>
      <c r="AG54" s="100">
        <f ca="1">IFERROR(_xlfn.DAYS(Contrato[[#This Row],[Fecha Proyectada liquidació]],TODAY())/30,"")</f>
        <v>-10.533333333333333</v>
      </c>
      <c r="AH54" s="5">
        <f>+Contrato[[#This Row],[FECHA TERMINACIÓN ]]+120</f>
        <v>45396</v>
      </c>
      <c r="AI54" s="1" t="e" cm="1">
        <f t="array" ref="AI54">+Contrato[[#This Row],[Fecha Proyectada liquidació]]-hoy</f>
        <v>#NAME?</v>
      </c>
      <c r="AJ54" s="1" cm="1">
        <f t="array" ref="AJ54">_xlfn.XLOOKUP(Contrato[[#This Row],[CONTRATO]]&amp;Contrato[[#This Row],[CDP]],[1]!Tabla6[[#All],[CONTRATO-CDP]],[1]!Tabla6[[#All],[CRP]],_xlfn.XLOOKUP(Contrato[[#This Row],[CDP]],[1]RCPPAGOS!F:F,[1]RCPPAGOS!A:A,"",0),0)</f>
        <v>102</v>
      </c>
      <c r="AK54" s="1">
        <f>+Contrato[[#This Row],[Columna1]]-Contrato[[#This Row],[RCP]]</f>
        <v>0</v>
      </c>
      <c r="AL54" s="101" cm="1">
        <f t="array" ref="AL54">_xlfn.XLOOKUP(Contrato[[#This Row],[RCP]],[1]!RCPPAGOS[[#All],[CRP]],[1]!RCPPAGOS[[#All],[Total pagado]],0,0)</f>
        <v>49089359</v>
      </c>
      <c r="AM54" s="62">
        <f>+Contrato[[#This Row],[Valor Pagado]]/Contrato[[#This Row],[VALOR CONTRATO]]</f>
        <v>1</v>
      </c>
      <c r="AN54" s="63">
        <f>+Contrato[[#This Row],[VALOR CONTRATO]]-Contrato[[#This Row],[Valor Pagado]]</f>
        <v>0</v>
      </c>
    </row>
    <row r="55" spans="1:40" s="1" customFormat="1" ht="37.5" customHeight="1">
      <c r="A55" s="2">
        <v>57</v>
      </c>
      <c r="B55" s="33">
        <v>53</v>
      </c>
      <c r="C55" s="34" t="s">
        <v>221</v>
      </c>
      <c r="D55" s="35" t="s">
        <v>63</v>
      </c>
      <c r="E55" s="36" t="s">
        <v>42</v>
      </c>
      <c r="F55" s="35" t="s">
        <v>43</v>
      </c>
      <c r="G55" s="34" t="s">
        <v>222</v>
      </c>
      <c r="H55" s="39">
        <v>43809808</v>
      </c>
      <c r="I55" s="108">
        <v>5648713</v>
      </c>
      <c r="J55" s="108">
        <v>59311487</v>
      </c>
      <c r="K55" s="2" t="s">
        <v>45</v>
      </c>
      <c r="L55" s="42" t="s">
        <v>212</v>
      </c>
      <c r="M55" s="43" t="s">
        <v>223</v>
      </c>
      <c r="N55" s="44">
        <f>VLOOKUP(Contrato[[#This Row],[SUPERVISOR TITULAR]],[1]SUPERVISORES!$E$1:$F$135,2,FALSE)</f>
        <v>1120566148.7</v>
      </c>
      <c r="O55" s="43" t="s">
        <v>103</v>
      </c>
      <c r="P55" s="45">
        <f>VLOOKUP(Contrato[[#This Row],[SUPERVISOR SUPLENTE ]],[1]SUPERVISORES!$E$1:$F$135,2,FALSE)</f>
        <v>3507696.4</v>
      </c>
      <c r="Q55" s="93">
        <v>107</v>
      </c>
      <c r="R55" s="47" cm="1">
        <f t="array" ref="R55">_xlfn.XLOOKUP(Contrato[[#This Row],[CDP]],[1]!CDP[[#All],[consecutivo]],[1]!CDP[[#All],[fecha_aprobacion]],"",0)</f>
        <v>44952.6565625</v>
      </c>
      <c r="S55" s="48">
        <f>SUMIF([1]!CDP[[#All],[consecutivo]],Contrato[[#This Row],[CDP]],[1]!CDP[[#All],[valor_total_rubro]])</f>
        <v>59311487</v>
      </c>
      <c r="T55" s="49" cm="1">
        <f t="array" ref="T55">_xlfn.XLOOKUP(Contrato[[#This Row],[CONTRATO]]&amp;Contrato[[#This Row],[CDP]],[1]!Tabla6[[#All],[CONTRATO-CDP]],[1]!Tabla6[[#All],[CRP]],_xlfn.XLOOKUP(Contrato[[#This Row],[CDP]],[1]RCPPAGOS!F:F,[1]RCPPAGOS!A:A,"",0),0)</f>
        <v>103</v>
      </c>
      <c r="U55" s="47">
        <f>+_xlfn.XLOOKUP(Contrato[[#This Row],[RCP]],[1]RCPPAGOS!A:A,[1]RCPPAGOS!B:B,"",0)</f>
        <v>44958.483657407407</v>
      </c>
      <c r="V55" s="50">
        <f>SUMIF([1]!RCPPAGOS[[#All],[CRP]],Contrato[[#This Row],[RCP]],[1]!RCPPAGOS[[#All],[valor_total]])</f>
        <v>59311487</v>
      </c>
      <c r="W55" s="51">
        <v>44957</v>
      </c>
      <c r="X55" s="51">
        <v>44959</v>
      </c>
      <c r="Y55" s="52" t="str">
        <f>+LEFT(_xlfn.XLOOKUP(Contrato[[#This Row],[CONTRATO3DIG]],[1]SECOP_II!AE:AE,[1]SECOP_II!F:F,"",0),10)</f>
        <v>2023-02-02</v>
      </c>
      <c r="Z55" s="53" t="str">
        <f>+LEFT(_xlfn.XLOOKUP(Contrato[[#This Row],[CONTRATO3DIG]],[1]SECOP_II!AE:AE,[1]SECOP_II!G:G,"",0),10)</f>
        <v>2023-12-16</v>
      </c>
      <c r="AA55" s="54" t="str">
        <f>_xlfn.XLOOKUP(Contrato[[#This Row],[CONTRATO3DIG]],[1]SECOP_II!AE:AE,[1]SECOP_II!AA:AA,"",0)</f>
        <v>https://community.secop.gov.co/Public/Tendering/OpportunityDetail/Index?noticeUID=CO1.NTC.3875646&amp;isFromPublicArea=True&amp;isModal=true&amp;asPopupView=true</v>
      </c>
      <c r="AB55" s="55" t="s">
        <v>213</v>
      </c>
      <c r="AC55" s="75">
        <v>202301000762</v>
      </c>
      <c r="AD55" s="1" t="s">
        <v>50</v>
      </c>
      <c r="AE55" s="1" t="str">
        <f>TEXT(LEFT(Contrato[[#This Row],[CONTRATO]],3),"0")</f>
        <v>53</v>
      </c>
      <c r="AF55" s="1" t="str">
        <f>IF(LEN(Contrato[[#This Row],[Contrato2]])=3,Contrato[[#This Row],[Contrato2]],TEXT(Contrato[[#This Row],[Contrato2]],"000"))</f>
        <v>053</v>
      </c>
      <c r="AG55" s="100">
        <f ca="1">IFERROR(_xlfn.DAYS(Contrato[[#This Row],[Fecha Proyectada liquidació]],TODAY())/30,"")</f>
        <v>-10.533333333333333</v>
      </c>
      <c r="AH55" s="5">
        <f>+Contrato[[#This Row],[FECHA TERMINACIÓN ]]+120</f>
        <v>45396</v>
      </c>
      <c r="AI55" s="1" t="e" cm="1">
        <f t="array" ref="AI55">+Contrato[[#This Row],[Fecha Proyectada liquidació]]-hoy</f>
        <v>#NAME?</v>
      </c>
      <c r="AJ55" s="1" cm="1">
        <f t="array" ref="AJ55">_xlfn.XLOOKUP(Contrato[[#This Row],[CONTRATO]]&amp;Contrato[[#This Row],[CDP]],[1]!Tabla6[[#All],[CONTRATO-CDP]],[1]!Tabla6[[#All],[CRP]],_xlfn.XLOOKUP(Contrato[[#This Row],[CDP]],[1]RCPPAGOS!F:F,[1]RCPPAGOS!A:A,"",0),0)</f>
        <v>103</v>
      </c>
      <c r="AK55" s="1">
        <f>+Contrato[[#This Row],[Columna1]]-Contrato[[#This Row],[RCP]]</f>
        <v>0</v>
      </c>
      <c r="AL55" s="101" cm="1">
        <f t="array" ref="AL55">_xlfn.XLOOKUP(Contrato[[#This Row],[RCP]],[1]!RCPPAGOS[[#All],[CRP]],[1]!RCPPAGOS[[#All],[Total pagado]],0,0)</f>
        <v>59311487</v>
      </c>
      <c r="AM55" s="62">
        <f>+Contrato[[#This Row],[Valor Pagado]]/Contrato[[#This Row],[VALOR CONTRATO]]</f>
        <v>1</v>
      </c>
      <c r="AN55" s="63">
        <f>+Contrato[[#This Row],[VALOR CONTRATO]]-Contrato[[#This Row],[Valor Pagado]]</f>
        <v>0</v>
      </c>
    </row>
    <row r="56" spans="1:40" s="1" customFormat="1" ht="37.5" customHeight="1">
      <c r="A56" s="2">
        <v>59</v>
      </c>
      <c r="B56" s="33">
        <v>54</v>
      </c>
      <c r="C56" s="34" t="s">
        <v>224</v>
      </c>
      <c r="D56" s="35" t="s">
        <v>63</v>
      </c>
      <c r="E56" s="36" t="s">
        <v>42</v>
      </c>
      <c r="F56" s="35" t="s">
        <v>43</v>
      </c>
      <c r="G56" s="34" t="s">
        <v>225</v>
      </c>
      <c r="H56" s="39">
        <v>1017224696</v>
      </c>
      <c r="I56" s="108">
        <v>2452230</v>
      </c>
      <c r="J56" s="108">
        <v>25748415</v>
      </c>
      <c r="K56" s="2" t="s">
        <v>45</v>
      </c>
      <c r="L56" s="42" t="s">
        <v>212</v>
      </c>
      <c r="M56" s="43" t="s">
        <v>104</v>
      </c>
      <c r="N56" s="44">
        <f>VLOOKUP(Contrato[[#This Row],[SUPERVISOR TITULAR]],[1]SUPERVISORES!$E$1:$F$135,2,FALSE)</f>
        <v>75075150.099999994</v>
      </c>
      <c r="O56" s="43" t="s">
        <v>103</v>
      </c>
      <c r="P56" s="45">
        <f>VLOOKUP(Contrato[[#This Row],[SUPERVISOR SUPLENTE ]],[1]SUPERVISORES!$E$1:$F$135,2,FALSE)</f>
        <v>3507696.4</v>
      </c>
      <c r="Q56" s="93">
        <v>109</v>
      </c>
      <c r="R56" s="47" cm="1">
        <f t="array" ref="R56">_xlfn.XLOOKUP(Contrato[[#This Row],[CDP]],[1]!CDP[[#All],[consecutivo]],[1]!CDP[[#All],[fecha_aprobacion]],"",0)</f>
        <v>44952.657152777778</v>
      </c>
      <c r="S56" s="48">
        <f>SUMIF([1]!CDP[[#All],[consecutivo]],Contrato[[#This Row],[CDP]],[1]!CDP[[#All],[valor_total_rubro]])</f>
        <v>25748415</v>
      </c>
      <c r="T56" s="49" cm="1">
        <f t="array" ref="T56">_xlfn.XLOOKUP(Contrato[[#This Row],[CONTRATO]]&amp;Contrato[[#This Row],[CDP]],[1]!Tabla6[[#All],[CONTRATO-CDP]],[1]!Tabla6[[#All],[CRP]],_xlfn.XLOOKUP(Contrato[[#This Row],[CDP]],[1]RCPPAGOS!F:F,[1]RCPPAGOS!A:A,"",0),0)</f>
        <v>104</v>
      </c>
      <c r="U56" s="47">
        <f>+_xlfn.XLOOKUP(Contrato[[#This Row],[RCP]],[1]RCPPAGOS!A:A,[1]RCPPAGOS!B:B,"",0)</f>
        <v>44958.486562500002</v>
      </c>
      <c r="V56" s="50">
        <f>SUMIF([1]!RCPPAGOS[[#All],[CRP]],Contrato[[#This Row],[RCP]],[1]!RCPPAGOS[[#All],[valor_total]])</f>
        <v>25748415</v>
      </c>
      <c r="W56" s="51">
        <v>44956</v>
      </c>
      <c r="X56" s="51">
        <v>44958</v>
      </c>
      <c r="Y56" s="52" t="str">
        <f>+LEFT(_xlfn.XLOOKUP(Contrato[[#This Row],[CONTRATO3DIG]],[1]SECOP_II!AE:AE,[1]SECOP_II!F:F,"",0),10)</f>
        <v>2023-02-02</v>
      </c>
      <c r="Z56" s="53" t="str">
        <f>+LEFT(_xlfn.XLOOKUP(Contrato[[#This Row],[CONTRATO3DIG]],[1]SECOP_II!AE:AE,[1]SECOP_II!G:G,"",0),10)</f>
        <v>2023-12-16</v>
      </c>
      <c r="AA56" s="54" t="str">
        <f>_xlfn.XLOOKUP(Contrato[[#This Row],[CONTRATO3DIG]],[1]SECOP_II!AE:AE,[1]SECOP_II!AA:AA,"",0)</f>
        <v>https://community.secop.gov.co/Public/Tendering/OpportunityDetail/Index?noticeUID=CO1.NTC.3875931&amp;isFromPublicArea=True&amp;isModal=true&amp;asPopupView=true</v>
      </c>
      <c r="AB56" s="55" t="s">
        <v>213</v>
      </c>
      <c r="AC56" s="75">
        <v>202301000762</v>
      </c>
      <c r="AD56" s="1" t="s">
        <v>50</v>
      </c>
      <c r="AE56" s="1" t="str">
        <f>TEXT(LEFT(Contrato[[#This Row],[CONTRATO]],3),"0")</f>
        <v>54</v>
      </c>
      <c r="AF56" s="1" t="str">
        <f>IF(LEN(Contrato[[#This Row],[Contrato2]])=3,Contrato[[#This Row],[Contrato2]],TEXT(Contrato[[#This Row],[Contrato2]],"000"))</f>
        <v>054</v>
      </c>
      <c r="AG56" s="100">
        <f ca="1">IFERROR(_xlfn.DAYS(Contrato[[#This Row],[Fecha Proyectada liquidació]],TODAY())/30,"")</f>
        <v>-10.533333333333333</v>
      </c>
      <c r="AH56" s="5">
        <f>+Contrato[[#This Row],[FECHA TERMINACIÓN ]]+120</f>
        <v>45396</v>
      </c>
      <c r="AI56" s="1" t="e" cm="1">
        <f t="array" ref="AI56">+Contrato[[#This Row],[Fecha Proyectada liquidació]]-hoy</f>
        <v>#NAME?</v>
      </c>
      <c r="AJ56" s="1" cm="1">
        <f t="array" ref="AJ56">_xlfn.XLOOKUP(Contrato[[#This Row],[CONTRATO]]&amp;Contrato[[#This Row],[CDP]],[1]!Tabla6[[#All],[CONTRATO-CDP]],[1]!Tabla6[[#All],[CRP]],_xlfn.XLOOKUP(Contrato[[#This Row],[CDP]],[1]RCPPAGOS!F:F,[1]RCPPAGOS!A:A,"",0),0)</f>
        <v>104</v>
      </c>
      <c r="AK56" s="1">
        <f>+Contrato[[#This Row],[Columna1]]-Contrato[[#This Row],[RCP]]</f>
        <v>0</v>
      </c>
      <c r="AL56" s="101" cm="1">
        <f t="array" ref="AL56">_xlfn.XLOOKUP(Contrato[[#This Row],[RCP]],[1]!RCPPAGOS[[#All],[CRP]],[1]!RCPPAGOS[[#All],[Total pagado]],0,0)</f>
        <v>25748415</v>
      </c>
      <c r="AM56" s="62">
        <f>+Contrato[[#This Row],[Valor Pagado]]/Contrato[[#This Row],[VALOR CONTRATO]]</f>
        <v>1</v>
      </c>
      <c r="AN56" s="63">
        <f>+Contrato[[#This Row],[VALOR CONTRATO]]-Contrato[[#This Row],[Valor Pagado]]</f>
        <v>0</v>
      </c>
    </row>
    <row r="57" spans="1:40" s="1" customFormat="1" ht="37.5" customHeight="1">
      <c r="A57" s="2">
        <v>60</v>
      </c>
      <c r="B57" s="33">
        <v>55</v>
      </c>
      <c r="C57" s="34" t="s">
        <v>226</v>
      </c>
      <c r="D57" s="35" t="s">
        <v>63</v>
      </c>
      <c r="E57" s="36" t="s">
        <v>42</v>
      </c>
      <c r="F57" s="35" t="s">
        <v>43</v>
      </c>
      <c r="G57" s="34" t="s">
        <v>227</v>
      </c>
      <c r="H57" s="39">
        <v>21526783</v>
      </c>
      <c r="I57" s="108">
        <v>5648713</v>
      </c>
      <c r="J57" s="108">
        <v>59311487</v>
      </c>
      <c r="K57" s="2" t="s">
        <v>45</v>
      </c>
      <c r="L57" s="42" t="s">
        <v>212</v>
      </c>
      <c r="M57" s="43" t="s">
        <v>104</v>
      </c>
      <c r="N57" s="44">
        <f>VLOOKUP(Contrato[[#This Row],[SUPERVISOR TITULAR]],[1]SUPERVISORES!$E$1:$F$135,2,FALSE)</f>
        <v>75075150.099999994</v>
      </c>
      <c r="O57" s="43" t="s">
        <v>103</v>
      </c>
      <c r="P57" s="45">
        <f>VLOOKUP(Contrato[[#This Row],[SUPERVISOR SUPLENTE ]],[1]SUPERVISORES!$E$1:$F$135,2,FALSE)</f>
        <v>3507696.4</v>
      </c>
      <c r="Q57" s="93">
        <v>110</v>
      </c>
      <c r="R57" s="47" cm="1">
        <f t="array" ref="R57">_xlfn.XLOOKUP(Contrato[[#This Row],[CDP]],[1]!CDP[[#All],[consecutivo]],[1]!CDP[[#All],[fecha_aprobacion]],"",0)</f>
        <v>44952.657395833332</v>
      </c>
      <c r="S57" s="48">
        <f>SUMIF([1]!CDP[[#All],[consecutivo]],Contrato[[#This Row],[CDP]],[1]!CDP[[#All],[valor_total_rubro]])</f>
        <v>59311487</v>
      </c>
      <c r="T57" s="49" cm="1">
        <f t="array" ref="T57">_xlfn.XLOOKUP(Contrato[[#This Row],[CONTRATO]]&amp;Contrato[[#This Row],[CDP]],[1]!Tabla6[[#All],[CONTRATO-CDP]],[1]!Tabla6[[#All],[CRP]],_xlfn.XLOOKUP(Contrato[[#This Row],[CDP]],[1]RCPPAGOS!F:F,[1]RCPPAGOS!A:A,"",0),0)</f>
        <v>106</v>
      </c>
      <c r="U57" s="47">
        <f>+_xlfn.XLOOKUP(Contrato[[#This Row],[RCP]],[1]RCPPAGOS!A:A,[1]RCPPAGOS!B:B,"",0)</f>
        <v>44958.489166666666</v>
      </c>
      <c r="V57" s="50">
        <f>SUMIF([1]!RCPPAGOS[[#All],[CRP]],Contrato[[#This Row],[RCP]],[1]!RCPPAGOS[[#All],[valor_total]])</f>
        <v>59311487</v>
      </c>
      <c r="W57" s="51">
        <v>44956</v>
      </c>
      <c r="X57" s="51">
        <v>44958</v>
      </c>
      <c r="Y57" s="52" t="str">
        <f>+LEFT(_xlfn.XLOOKUP(Contrato[[#This Row],[CONTRATO3DIG]],[1]SECOP_II!AE:AE,[1]SECOP_II!F:F,"",0),10)</f>
        <v>2023-02-02</v>
      </c>
      <c r="Z57" s="53" t="str">
        <f>+LEFT(_xlfn.XLOOKUP(Contrato[[#This Row],[CONTRATO3DIG]],[1]SECOP_II!AE:AE,[1]SECOP_II!G:G,"",0),10)</f>
        <v>2023-12-16</v>
      </c>
      <c r="AA57" s="54" t="str">
        <f>_xlfn.XLOOKUP(Contrato[[#This Row],[CONTRATO3DIG]],[1]SECOP_II!AE:AE,[1]SECOP_II!AA:AA,"",0)</f>
        <v>https://community.secop.gov.co/Public/Tendering/OpportunityDetail/Index?noticeUID=CO1.NTC.3875646&amp;isFromPublicArea=True&amp;isModal=true&amp;asPopupView=true</v>
      </c>
      <c r="AB57" s="55" t="s">
        <v>213</v>
      </c>
      <c r="AC57" s="75">
        <v>202301000762</v>
      </c>
      <c r="AD57" s="1" t="s">
        <v>50</v>
      </c>
      <c r="AE57" s="1" t="str">
        <f>TEXT(LEFT(Contrato[[#This Row],[CONTRATO]],3),"0")</f>
        <v>55</v>
      </c>
      <c r="AF57" s="1" t="str">
        <f>IF(LEN(Contrato[[#This Row],[Contrato2]])=3,Contrato[[#This Row],[Contrato2]],TEXT(Contrato[[#This Row],[Contrato2]],"000"))</f>
        <v>055</v>
      </c>
      <c r="AG57" s="100">
        <f ca="1">IFERROR(_xlfn.DAYS(Contrato[[#This Row],[Fecha Proyectada liquidació]],TODAY())/30,"")</f>
        <v>-10.533333333333333</v>
      </c>
      <c r="AH57" s="5">
        <f>+Contrato[[#This Row],[FECHA TERMINACIÓN ]]+120</f>
        <v>45396</v>
      </c>
      <c r="AI57" s="1" t="e" cm="1">
        <f t="array" ref="AI57">+Contrato[[#This Row],[Fecha Proyectada liquidació]]-hoy</f>
        <v>#NAME?</v>
      </c>
      <c r="AJ57" s="1" cm="1">
        <f t="array" ref="AJ57">_xlfn.XLOOKUP(Contrato[[#This Row],[CONTRATO]]&amp;Contrato[[#This Row],[CDP]],[1]!Tabla6[[#All],[CONTRATO-CDP]],[1]!Tabla6[[#All],[CRP]],_xlfn.XLOOKUP(Contrato[[#This Row],[CDP]],[1]RCPPAGOS!F:F,[1]RCPPAGOS!A:A,"",0),0)</f>
        <v>106</v>
      </c>
      <c r="AK57" s="1">
        <f>+Contrato[[#This Row],[Columna1]]-Contrato[[#This Row],[RCP]]</f>
        <v>0</v>
      </c>
      <c r="AL57" s="101" cm="1">
        <f t="array" ref="AL57">_xlfn.XLOOKUP(Contrato[[#This Row],[RCP]],[1]!RCPPAGOS[[#All],[CRP]],[1]!RCPPAGOS[[#All],[Total pagado]],0,0)</f>
        <v>59311487</v>
      </c>
      <c r="AM57" s="62">
        <f>+Contrato[[#This Row],[Valor Pagado]]/Contrato[[#This Row],[VALOR CONTRATO]]</f>
        <v>1</v>
      </c>
      <c r="AN57" s="63">
        <f>+Contrato[[#This Row],[VALOR CONTRATO]]-Contrato[[#This Row],[Valor Pagado]]</f>
        <v>0</v>
      </c>
    </row>
    <row r="58" spans="1:40" s="1" customFormat="1" ht="37.5" customHeight="1">
      <c r="A58" s="2">
        <v>61</v>
      </c>
      <c r="B58" s="33">
        <v>56</v>
      </c>
      <c r="C58" s="34" t="s">
        <v>228</v>
      </c>
      <c r="D58" s="35" t="s">
        <v>63</v>
      </c>
      <c r="E58" s="36" t="s">
        <v>42</v>
      </c>
      <c r="F58" s="35" t="s">
        <v>43</v>
      </c>
      <c r="G58" s="34" t="s">
        <v>229</v>
      </c>
      <c r="H58" s="39">
        <v>71711470</v>
      </c>
      <c r="I58" s="108">
        <v>4675177</v>
      </c>
      <c r="J58" s="108">
        <v>49089359</v>
      </c>
      <c r="K58" s="2" t="s">
        <v>45</v>
      </c>
      <c r="L58" s="42" t="s">
        <v>212</v>
      </c>
      <c r="M58" s="43" t="s">
        <v>104</v>
      </c>
      <c r="N58" s="44">
        <f>VLOOKUP(Contrato[[#This Row],[SUPERVISOR TITULAR]],[1]SUPERVISORES!$E$1:$F$135,2,FALSE)</f>
        <v>75075150.099999994</v>
      </c>
      <c r="O58" s="43" t="s">
        <v>103</v>
      </c>
      <c r="P58" s="45">
        <f>VLOOKUP(Contrato[[#This Row],[SUPERVISOR SUPLENTE ]],[1]SUPERVISORES!$E$1:$F$135,2,FALSE)</f>
        <v>3507696.4</v>
      </c>
      <c r="Q58" s="93">
        <v>111</v>
      </c>
      <c r="R58" s="47" cm="1">
        <f t="array" ref="R58">_xlfn.XLOOKUP(Contrato[[#This Row],[CDP]],[1]!CDP[[#All],[consecutivo]],[1]!CDP[[#All],[fecha_aprobacion]],"",0)</f>
        <v>44952.658043981479</v>
      </c>
      <c r="S58" s="48">
        <f>SUMIF([1]!CDP[[#All],[consecutivo]],Contrato[[#This Row],[CDP]],[1]!CDP[[#All],[valor_total_rubro]])</f>
        <v>49089359</v>
      </c>
      <c r="T58" s="49" cm="1">
        <f t="array" ref="T58">_xlfn.XLOOKUP(Contrato[[#This Row],[CONTRATO]]&amp;Contrato[[#This Row],[CDP]],[1]!Tabla6[[#All],[CONTRATO-CDP]],[1]!Tabla6[[#All],[CRP]],_xlfn.XLOOKUP(Contrato[[#This Row],[CDP]],[1]RCPPAGOS!F:F,[1]RCPPAGOS!A:A,"",0),0)</f>
        <v>107</v>
      </c>
      <c r="U58" s="47">
        <f>+_xlfn.XLOOKUP(Contrato[[#This Row],[RCP]],[1]RCPPAGOS!A:A,[1]RCPPAGOS!B:B,"",0)</f>
        <v>44958.490335648145</v>
      </c>
      <c r="V58" s="50">
        <f>SUMIF([1]!RCPPAGOS[[#All],[CRP]],Contrato[[#This Row],[RCP]],[1]!RCPPAGOS[[#All],[valor_total]])</f>
        <v>49089359</v>
      </c>
      <c r="W58" s="51">
        <v>44956</v>
      </c>
      <c r="X58" s="51">
        <v>44958</v>
      </c>
      <c r="Y58" s="52" t="str">
        <f>+LEFT(_xlfn.XLOOKUP(Contrato[[#This Row],[CONTRATO3DIG]],[1]SECOP_II!AE:AE,[1]SECOP_II!F:F,"",0),10)</f>
        <v>2023-02-02</v>
      </c>
      <c r="Z58" s="53" t="str">
        <f>+LEFT(_xlfn.XLOOKUP(Contrato[[#This Row],[CONTRATO3DIG]],[1]SECOP_II!AE:AE,[1]SECOP_II!G:G,"",0),10)</f>
        <v>2023-12-16</v>
      </c>
      <c r="AA58" s="54" t="str">
        <f>_xlfn.XLOOKUP(Contrato[[#This Row],[CONTRATO3DIG]],[1]SECOP_II!AE:AE,[1]SECOP_II!AA:AA,"",0)</f>
        <v>https://community.secop.gov.co/Public/Tendering/OpportunityDetail/Index?noticeUID=CO1.NTC.3875646&amp;isFromPublicArea=True&amp;isModal=true&amp;asPopupView=true</v>
      </c>
      <c r="AB58" s="55" t="s">
        <v>213</v>
      </c>
      <c r="AC58" s="75">
        <v>202301000762</v>
      </c>
      <c r="AD58" s="1" t="s">
        <v>50</v>
      </c>
      <c r="AE58" s="1" t="str">
        <f>TEXT(LEFT(Contrato[[#This Row],[CONTRATO]],3),"0")</f>
        <v>56</v>
      </c>
      <c r="AF58" s="1" t="str">
        <f>IF(LEN(Contrato[[#This Row],[Contrato2]])=3,Contrato[[#This Row],[Contrato2]],TEXT(Contrato[[#This Row],[Contrato2]],"000"))</f>
        <v>056</v>
      </c>
      <c r="AG58" s="100">
        <f ca="1">IFERROR(_xlfn.DAYS(Contrato[[#This Row],[Fecha Proyectada liquidació]],TODAY())/30,"")</f>
        <v>-10.533333333333333</v>
      </c>
      <c r="AH58" s="5">
        <f>+Contrato[[#This Row],[FECHA TERMINACIÓN ]]+120</f>
        <v>45396</v>
      </c>
      <c r="AI58" s="1" t="e" cm="1">
        <f t="array" ref="AI58">+Contrato[[#This Row],[Fecha Proyectada liquidació]]-hoy</f>
        <v>#NAME?</v>
      </c>
      <c r="AJ58" s="1" cm="1">
        <f t="array" ref="AJ58">_xlfn.XLOOKUP(Contrato[[#This Row],[CONTRATO]]&amp;Contrato[[#This Row],[CDP]],[1]!Tabla6[[#All],[CONTRATO-CDP]],[1]!Tabla6[[#All],[CRP]],_xlfn.XLOOKUP(Contrato[[#This Row],[CDP]],[1]RCPPAGOS!F:F,[1]RCPPAGOS!A:A,"",0),0)</f>
        <v>107</v>
      </c>
      <c r="AK58" s="1">
        <f>+Contrato[[#This Row],[Columna1]]-Contrato[[#This Row],[RCP]]</f>
        <v>0</v>
      </c>
      <c r="AL58" s="101" cm="1">
        <f t="array" ref="AL58">_xlfn.XLOOKUP(Contrato[[#This Row],[RCP]],[1]!RCPPAGOS[[#All],[CRP]],[1]!RCPPAGOS[[#All],[Total pagado]],0,0)</f>
        <v>49089359</v>
      </c>
      <c r="AM58" s="62">
        <f>+Contrato[[#This Row],[Valor Pagado]]/Contrato[[#This Row],[VALOR CONTRATO]]</f>
        <v>1</v>
      </c>
      <c r="AN58" s="63">
        <f>+Contrato[[#This Row],[VALOR CONTRATO]]-Contrato[[#This Row],[Valor Pagado]]</f>
        <v>0</v>
      </c>
    </row>
    <row r="59" spans="1:40" s="1" customFormat="1" ht="37.5" customHeight="1">
      <c r="A59" s="2">
        <v>62</v>
      </c>
      <c r="B59" s="33">
        <v>57</v>
      </c>
      <c r="C59" s="34" t="s">
        <v>230</v>
      </c>
      <c r="D59" s="35" t="s">
        <v>63</v>
      </c>
      <c r="E59" s="36" t="s">
        <v>42</v>
      </c>
      <c r="F59" s="35" t="s">
        <v>43</v>
      </c>
      <c r="G59" s="34" t="s">
        <v>231</v>
      </c>
      <c r="H59" s="39">
        <v>71775672</v>
      </c>
      <c r="I59" s="108">
        <v>4675177</v>
      </c>
      <c r="J59" s="108">
        <v>49089359</v>
      </c>
      <c r="K59" s="2" t="s">
        <v>45</v>
      </c>
      <c r="L59" s="42" t="s">
        <v>212</v>
      </c>
      <c r="M59" s="43" t="s">
        <v>104</v>
      </c>
      <c r="N59" s="44">
        <f>VLOOKUP(Contrato[[#This Row],[SUPERVISOR TITULAR]],[1]SUPERVISORES!$E$1:$F$135,2,FALSE)</f>
        <v>75075150.099999994</v>
      </c>
      <c r="O59" s="43" t="s">
        <v>103</v>
      </c>
      <c r="P59" s="45">
        <f>VLOOKUP(Contrato[[#This Row],[SUPERVISOR SUPLENTE ]],[1]SUPERVISORES!$E$1:$F$135,2,FALSE)</f>
        <v>3507696.4</v>
      </c>
      <c r="Q59" s="93">
        <v>117</v>
      </c>
      <c r="R59" s="47" cm="1">
        <f t="array" ref="R59">_xlfn.XLOOKUP(Contrato[[#This Row],[CDP]],[1]!CDP[[#All],[consecutivo]],[1]!CDP[[#All],[fecha_aprobacion]],"",0)</f>
        <v>44952.665844907409</v>
      </c>
      <c r="S59" s="48">
        <f>SUMIF([1]!CDP[[#All],[consecutivo]],Contrato[[#This Row],[CDP]],[1]!CDP[[#All],[valor_total_rubro]])</f>
        <v>49089359</v>
      </c>
      <c r="T59" s="49" cm="1">
        <f t="array" ref="T59">_xlfn.XLOOKUP(Contrato[[#This Row],[CONTRATO]]&amp;Contrato[[#This Row],[CDP]],[1]!Tabla6[[#All],[CONTRATO-CDP]],[1]!Tabla6[[#All],[CRP]],_xlfn.XLOOKUP(Contrato[[#This Row],[CDP]],[1]RCPPAGOS!F:F,[1]RCPPAGOS!A:A,"",0),0)</f>
        <v>96</v>
      </c>
      <c r="U59" s="47">
        <f>+_xlfn.XLOOKUP(Contrato[[#This Row],[RCP]],[1]RCPPAGOS!A:A,[1]RCPPAGOS!B:B,"",0)</f>
        <v>44958.469363425924</v>
      </c>
      <c r="V59" s="50">
        <f>SUMIF([1]!RCPPAGOS[[#All],[CRP]],Contrato[[#This Row],[RCP]],[1]!RCPPAGOS[[#All],[valor_total]])</f>
        <v>49089359</v>
      </c>
      <c r="W59" s="51">
        <v>44957</v>
      </c>
      <c r="X59" s="51">
        <v>44958</v>
      </c>
      <c r="Y59" s="52" t="str">
        <f>+LEFT(_xlfn.XLOOKUP(Contrato[[#This Row],[CONTRATO3DIG]],[1]SECOP_II!AE:AE,[1]SECOP_II!F:F,"",0),10)</f>
        <v>2023-02-02</v>
      </c>
      <c r="Z59" s="53" t="str">
        <f>+LEFT(_xlfn.XLOOKUP(Contrato[[#This Row],[CONTRATO3DIG]],[1]SECOP_II!AE:AE,[1]SECOP_II!G:G,"",0),10)</f>
        <v>2023-12-16</v>
      </c>
      <c r="AA59" s="54" t="str">
        <f>_xlfn.XLOOKUP(Contrato[[#This Row],[CONTRATO3DIG]],[1]SECOP_II!AE:AE,[1]SECOP_II!AA:AA,"",0)</f>
        <v>https://community.secop.gov.co/Public/Tendering/OpportunityDetail/Index?noticeUID=CO1.NTC.3875646&amp;isFromPublicArea=True&amp;isModal=true&amp;asPopupView=true</v>
      </c>
      <c r="AB59" s="55" t="s">
        <v>213</v>
      </c>
      <c r="AC59" s="75">
        <v>202301000762</v>
      </c>
      <c r="AD59" s="1" t="s">
        <v>50</v>
      </c>
      <c r="AE59" s="1" t="str">
        <f>TEXT(LEFT(Contrato[[#This Row],[CONTRATO]],3),"0")</f>
        <v>57</v>
      </c>
      <c r="AF59" s="1" t="str">
        <f>IF(LEN(Contrato[[#This Row],[Contrato2]])=3,Contrato[[#This Row],[Contrato2]],TEXT(Contrato[[#This Row],[Contrato2]],"000"))</f>
        <v>057</v>
      </c>
      <c r="AG59" s="100">
        <f ca="1">IFERROR(_xlfn.DAYS(Contrato[[#This Row],[Fecha Proyectada liquidació]],TODAY())/30,"")</f>
        <v>-10.533333333333333</v>
      </c>
      <c r="AH59" s="5">
        <f>+Contrato[[#This Row],[FECHA TERMINACIÓN ]]+120</f>
        <v>45396</v>
      </c>
      <c r="AI59" s="1" t="e" cm="1">
        <f t="array" ref="AI59">+Contrato[[#This Row],[Fecha Proyectada liquidació]]-hoy</f>
        <v>#NAME?</v>
      </c>
      <c r="AJ59" s="1" cm="1">
        <f t="array" ref="AJ59">_xlfn.XLOOKUP(Contrato[[#This Row],[CONTRATO]]&amp;Contrato[[#This Row],[CDP]],[1]!Tabla6[[#All],[CONTRATO-CDP]],[1]!Tabla6[[#All],[CRP]],_xlfn.XLOOKUP(Contrato[[#This Row],[CDP]],[1]RCPPAGOS!F:F,[1]RCPPAGOS!A:A,"",0),0)</f>
        <v>96</v>
      </c>
      <c r="AK59" s="1">
        <f>+Contrato[[#This Row],[Columna1]]-Contrato[[#This Row],[RCP]]</f>
        <v>0</v>
      </c>
      <c r="AL59" s="101" cm="1">
        <f t="array" ref="AL59">_xlfn.XLOOKUP(Contrato[[#This Row],[RCP]],[1]!RCPPAGOS[[#All],[CRP]],[1]!RCPPAGOS[[#All],[Total pagado]],0,0)</f>
        <v>49089359</v>
      </c>
      <c r="AM59" s="62">
        <f>+Contrato[[#This Row],[Valor Pagado]]/Contrato[[#This Row],[VALOR CONTRATO]]</f>
        <v>1</v>
      </c>
      <c r="AN59" s="63">
        <f>+Contrato[[#This Row],[VALOR CONTRATO]]-Contrato[[#This Row],[Valor Pagado]]</f>
        <v>0</v>
      </c>
    </row>
    <row r="60" spans="1:40" s="1" customFormat="1" ht="37.5" customHeight="1">
      <c r="A60" s="2">
        <v>63</v>
      </c>
      <c r="B60" s="33">
        <v>58</v>
      </c>
      <c r="C60" s="34" t="s">
        <v>232</v>
      </c>
      <c r="D60" s="35" t="s">
        <v>63</v>
      </c>
      <c r="E60" s="36" t="s">
        <v>42</v>
      </c>
      <c r="F60" s="35" t="s">
        <v>43</v>
      </c>
      <c r="G60" s="34" t="s">
        <v>233</v>
      </c>
      <c r="H60" s="39">
        <v>1040500747</v>
      </c>
      <c r="I60" s="108">
        <v>4675177</v>
      </c>
      <c r="J60" s="108">
        <v>49089359</v>
      </c>
      <c r="K60" s="2" t="s">
        <v>45</v>
      </c>
      <c r="L60" s="42" t="s">
        <v>212</v>
      </c>
      <c r="M60" s="43" t="s">
        <v>104</v>
      </c>
      <c r="N60" s="44">
        <f>VLOOKUP(Contrato[[#This Row],[SUPERVISOR TITULAR]],[1]SUPERVISORES!$E$1:$F$135,2,FALSE)</f>
        <v>75075150.099999994</v>
      </c>
      <c r="O60" s="43" t="s">
        <v>103</v>
      </c>
      <c r="P60" s="45">
        <f>VLOOKUP(Contrato[[#This Row],[SUPERVISOR SUPLENTE ]],[1]SUPERVISORES!$E$1:$F$135,2,FALSE)</f>
        <v>3507696.4</v>
      </c>
      <c r="Q60" s="93">
        <v>112</v>
      </c>
      <c r="R60" s="47" cm="1">
        <f t="array" ref="R60">_xlfn.XLOOKUP(Contrato[[#This Row],[CDP]],[1]!CDP[[#All],[consecutivo]],[1]!CDP[[#All],[fecha_aprobacion]],"",0)</f>
        <v>44952.658865740741</v>
      </c>
      <c r="S60" s="48">
        <f>SUMIF([1]!CDP[[#All],[consecutivo]],Contrato[[#This Row],[CDP]],[1]!CDP[[#All],[valor_total_rubro]])</f>
        <v>49089359</v>
      </c>
      <c r="T60" s="49" cm="1">
        <f t="array" ref="T60">_xlfn.XLOOKUP(Contrato[[#This Row],[CONTRATO]]&amp;Contrato[[#This Row],[CDP]],[1]!Tabla6[[#All],[CONTRATO-CDP]],[1]!Tabla6[[#All],[CRP]],_xlfn.XLOOKUP(Contrato[[#This Row],[CDP]],[1]RCPPAGOS!F:F,[1]RCPPAGOS!A:A,"",0),0)</f>
        <v>249</v>
      </c>
      <c r="U60" s="47">
        <f>+_xlfn.XLOOKUP(Contrato[[#This Row],[RCP]],[1]RCPPAGOS!A:A,[1]RCPPAGOS!B:B,"",0)</f>
        <v>44958</v>
      </c>
      <c r="V60" s="50">
        <f>SUMIF([1]!RCPPAGOS[[#All],[CRP]],Contrato[[#This Row],[RCP]],[1]!RCPPAGOS[[#All],[valor_total]])</f>
        <v>49089359</v>
      </c>
      <c r="W60" s="51">
        <v>44957</v>
      </c>
      <c r="X60" s="51">
        <v>44959</v>
      </c>
      <c r="Y60" s="52" t="str">
        <f>+LEFT(_xlfn.XLOOKUP(Contrato[[#This Row],[CONTRATO3DIG]],[1]SECOP_II!AE:AE,[1]SECOP_II!F:F,"",0),10)</f>
        <v>2023-02-02</v>
      </c>
      <c r="Z60" s="53" t="str">
        <f>+LEFT(_xlfn.XLOOKUP(Contrato[[#This Row],[CONTRATO3DIG]],[1]SECOP_II!AE:AE,[1]SECOP_II!G:G,"",0),10)</f>
        <v>2023-12-16</v>
      </c>
      <c r="AA60" s="54" t="str">
        <f>_xlfn.XLOOKUP(Contrato[[#This Row],[CONTRATO3DIG]],[1]SECOP_II!AE:AE,[1]SECOP_II!AA:AA,"",0)</f>
        <v>https://community.secop.gov.co/Public/Tendering/OpportunityDetail/Index?noticeUID=CO1.NTC.3875931&amp;isFromPublicArea=True&amp;isModal=true&amp;asPopupView=true</v>
      </c>
      <c r="AB60" s="55" t="s">
        <v>213</v>
      </c>
      <c r="AC60" s="75">
        <v>202301000762</v>
      </c>
      <c r="AE60" s="1" t="str">
        <f>TEXT(LEFT(Contrato[[#This Row],[CONTRATO]],3),"0")</f>
        <v>58</v>
      </c>
      <c r="AF60" s="1" t="str">
        <f>IF(LEN(Contrato[[#This Row],[Contrato2]])=3,Contrato[[#This Row],[Contrato2]],TEXT(Contrato[[#This Row],[Contrato2]],"000"))</f>
        <v>058</v>
      </c>
      <c r="AG60" s="100">
        <f ca="1">IFERROR(_xlfn.DAYS(Contrato[[#This Row],[Fecha Proyectada liquidació]],TODAY())/30,"")</f>
        <v>-10.533333333333333</v>
      </c>
      <c r="AH60" s="5">
        <f>+Contrato[[#This Row],[FECHA TERMINACIÓN ]]+120</f>
        <v>45396</v>
      </c>
      <c r="AI60" s="1" t="e" cm="1">
        <f t="array" ref="AI60">+Contrato[[#This Row],[Fecha Proyectada liquidació]]-hoy</f>
        <v>#NAME?</v>
      </c>
      <c r="AJ60" s="1" cm="1">
        <f t="array" ref="AJ60">_xlfn.XLOOKUP(Contrato[[#This Row],[CONTRATO]]&amp;Contrato[[#This Row],[CDP]],[1]!Tabla6[[#All],[CONTRATO-CDP]],[1]!Tabla6[[#All],[CRP]],_xlfn.XLOOKUP(Contrato[[#This Row],[CDP]],[1]RCPPAGOS!F:F,[1]RCPPAGOS!A:A,"",0),0)</f>
        <v>249</v>
      </c>
      <c r="AK60" s="1">
        <f>+Contrato[[#This Row],[Columna1]]-Contrato[[#This Row],[RCP]]</f>
        <v>0</v>
      </c>
      <c r="AL60" s="101" cm="1">
        <f t="array" ref="AL60">_xlfn.XLOOKUP(Contrato[[#This Row],[RCP]],[1]!RCPPAGOS[[#All],[CRP]],[1]!RCPPAGOS[[#All],[Total pagado]],0,0)</f>
        <v>49089359</v>
      </c>
      <c r="AM60" s="62">
        <f>+Contrato[[#This Row],[Valor Pagado]]/Contrato[[#This Row],[VALOR CONTRATO]]</f>
        <v>1</v>
      </c>
      <c r="AN60" s="63">
        <f>+Contrato[[#This Row],[VALOR CONTRATO]]-Contrato[[#This Row],[Valor Pagado]]</f>
        <v>0</v>
      </c>
    </row>
    <row r="61" spans="1:40" s="1" customFormat="1" ht="37.5" customHeight="1">
      <c r="A61" s="2">
        <v>64</v>
      </c>
      <c r="B61" s="33">
        <v>59</v>
      </c>
      <c r="C61" s="34" t="s">
        <v>234</v>
      </c>
      <c r="D61" s="35" t="s">
        <v>63</v>
      </c>
      <c r="E61" s="36" t="s">
        <v>42</v>
      </c>
      <c r="F61" s="35" t="s">
        <v>43</v>
      </c>
      <c r="G61" s="34" t="s">
        <v>235</v>
      </c>
      <c r="H61" s="39">
        <v>98494447</v>
      </c>
      <c r="I61" s="108">
        <v>4675177</v>
      </c>
      <c r="J61" s="108">
        <v>49089359</v>
      </c>
      <c r="K61" s="2" t="s">
        <v>45</v>
      </c>
      <c r="L61" s="42" t="s">
        <v>212</v>
      </c>
      <c r="M61" s="43" t="s">
        <v>104</v>
      </c>
      <c r="N61" s="44">
        <f>VLOOKUP(Contrato[[#This Row],[SUPERVISOR TITULAR]],[1]SUPERVISORES!$E$1:$F$135,2,FALSE)</f>
        <v>75075150.099999994</v>
      </c>
      <c r="O61" s="43" t="s">
        <v>103</v>
      </c>
      <c r="P61" s="45">
        <f>VLOOKUP(Contrato[[#This Row],[SUPERVISOR SUPLENTE ]],[1]SUPERVISORES!$E$1:$F$135,2,FALSE)</f>
        <v>3507696.4</v>
      </c>
      <c r="Q61" s="93">
        <v>113</v>
      </c>
      <c r="R61" s="47" cm="1">
        <f t="array" ref="R61">_xlfn.XLOOKUP(Contrato[[#This Row],[CDP]],[1]!CDP[[#All],[consecutivo]],[1]!CDP[[#All],[fecha_aprobacion]],"",0)</f>
        <v>44952.659270833334</v>
      </c>
      <c r="S61" s="48">
        <f>SUMIF([1]!CDP[[#All],[consecutivo]],Contrato[[#This Row],[CDP]],[1]!CDP[[#All],[valor_total_rubro]])</f>
        <v>49089359</v>
      </c>
      <c r="T61" s="49" cm="1">
        <f t="array" ref="T61">_xlfn.XLOOKUP(Contrato[[#This Row],[CONTRATO]]&amp;Contrato[[#This Row],[CDP]],[1]!Tabla6[[#All],[CONTRATO-CDP]],[1]!Tabla6[[#All],[CRP]],_xlfn.XLOOKUP(Contrato[[#This Row],[CDP]],[1]RCPPAGOS!F:F,[1]RCPPAGOS!A:A,"",0),0)</f>
        <v>109</v>
      </c>
      <c r="U61" s="47">
        <f>+_xlfn.XLOOKUP(Contrato[[#This Row],[RCP]],[1]RCPPAGOS!A:A,[1]RCPPAGOS!B:B,"",0)</f>
        <v>44958.494201388887</v>
      </c>
      <c r="V61" s="50">
        <f>SUMIF([1]!RCPPAGOS[[#All],[CRP]],Contrato[[#This Row],[RCP]],[1]!RCPPAGOS[[#All],[valor_total]])</f>
        <v>49089359</v>
      </c>
      <c r="W61" s="51">
        <v>44957</v>
      </c>
      <c r="X61" s="51">
        <v>44958</v>
      </c>
      <c r="Y61" s="52" t="str">
        <f>+LEFT(_xlfn.XLOOKUP(Contrato[[#This Row],[CONTRATO3DIG]],[1]SECOP_II!AE:AE,[1]SECOP_II!F:F,"",0),10)</f>
        <v>2023-02-02</v>
      </c>
      <c r="Z61" s="53" t="str">
        <f>+LEFT(_xlfn.XLOOKUP(Contrato[[#This Row],[CONTRATO3DIG]],[1]SECOP_II!AE:AE,[1]SECOP_II!G:G,"",0),10)</f>
        <v>2023-12-16</v>
      </c>
      <c r="AA61" s="54" t="str">
        <f>_xlfn.XLOOKUP(Contrato[[#This Row],[CONTRATO3DIG]],[1]SECOP_II!AE:AE,[1]SECOP_II!AA:AA,"",0)</f>
        <v>https://community.secop.gov.co/Public/Tendering/OpportunityDetail/Index?noticeUID=CO1.NTC.3875646&amp;isFromPublicArea=True&amp;isModal=true&amp;asPopupView=true</v>
      </c>
      <c r="AB61" s="55" t="s">
        <v>213</v>
      </c>
      <c r="AC61" s="75">
        <v>202301000762</v>
      </c>
      <c r="AD61" s="1" t="s">
        <v>50</v>
      </c>
      <c r="AE61" s="1" t="str">
        <f>TEXT(LEFT(Contrato[[#This Row],[CONTRATO]],3),"0")</f>
        <v>59</v>
      </c>
      <c r="AF61" s="1" t="str">
        <f>IF(LEN(Contrato[[#This Row],[Contrato2]])=3,Contrato[[#This Row],[Contrato2]],TEXT(Contrato[[#This Row],[Contrato2]],"000"))</f>
        <v>059</v>
      </c>
      <c r="AG61" s="100">
        <f ca="1">IFERROR(_xlfn.DAYS(Contrato[[#This Row],[Fecha Proyectada liquidació]],TODAY())/30,"")</f>
        <v>-10.533333333333333</v>
      </c>
      <c r="AH61" s="5">
        <f>+Contrato[[#This Row],[FECHA TERMINACIÓN ]]+120</f>
        <v>45396</v>
      </c>
      <c r="AI61" s="1" t="e" cm="1">
        <f t="array" ref="AI61">+Contrato[[#This Row],[Fecha Proyectada liquidació]]-hoy</f>
        <v>#NAME?</v>
      </c>
      <c r="AJ61" s="1" cm="1">
        <f t="array" ref="AJ61">_xlfn.XLOOKUP(Contrato[[#This Row],[CONTRATO]]&amp;Contrato[[#This Row],[CDP]],[1]!Tabla6[[#All],[CONTRATO-CDP]],[1]!Tabla6[[#All],[CRP]],_xlfn.XLOOKUP(Contrato[[#This Row],[CDP]],[1]RCPPAGOS!F:F,[1]RCPPAGOS!A:A,"",0),0)</f>
        <v>109</v>
      </c>
      <c r="AK61" s="1">
        <f>+Contrato[[#This Row],[Columna1]]-Contrato[[#This Row],[RCP]]</f>
        <v>0</v>
      </c>
      <c r="AL61" s="101" cm="1">
        <f t="array" ref="AL61">_xlfn.XLOOKUP(Contrato[[#This Row],[RCP]],[1]!RCPPAGOS[[#All],[CRP]],[1]!RCPPAGOS[[#All],[Total pagado]],0,0)</f>
        <v>49089359</v>
      </c>
      <c r="AM61" s="62">
        <f>+Contrato[[#This Row],[Valor Pagado]]/Contrato[[#This Row],[VALOR CONTRATO]]</f>
        <v>1</v>
      </c>
      <c r="AN61" s="63">
        <f>+Contrato[[#This Row],[VALOR CONTRATO]]-Contrato[[#This Row],[Valor Pagado]]</f>
        <v>0</v>
      </c>
    </row>
    <row r="62" spans="1:40" s="1" customFormat="1" ht="37.5" customHeight="1">
      <c r="A62" s="2">
        <v>65</v>
      </c>
      <c r="B62" s="33">
        <v>60</v>
      </c>
      <c r="C62" s="34" t="s">
        <v>236</v>
      </c>
      <c r="D62" s="35" t="s">
        <v>63</v>
      </c>
      <c r="E62" s="36" t="s">
        <v>42</v>
      </c>
      <c r="F62" s="35" t="s">
        <v>43</v>
      </c>
      <c r="G62" s="34" t="s">
        <v>237</v>
      </c>
      <c r="H62" s="39">
        <v>71714204</v>
      </c>
      <c r="I62" s="108">
        <v>4675177</v>
      </c>
      <c r="J62" s="108">
        <v>49089359</v>
      </c>
      <c r="K62" s="2" t="s">
        <v>45</v>
      </c>
      <c r="L62" s="42" t="s">
        <v>212</v>
      </c>
      <c r="M62" s="43" t="s">
        <v>104</v>
      </c>
      <c r="N62" s="44">
        <f>VLOOKUP(Contrato[[#This Row],[SUPERVISOR TITULAR]],[1]SUPERVISORES!$E$1:$F$135,2,FALSE)</f>
        <v>75075150.099999994</v>
      </c>
      <c r="O62" s="43" t="s">
        <v>103</v>
      </c>
      <c r="P62" s="45">
        <f>VLOOKUP(Contrato[[#This Row],[SUPERVISOR SUPLENTE ]],[1]SUPERVISORES!$E$1:$F$135,2,FALSE)</f>
        <v>3507696.4</v>
      </c>
      <c r="Q62" s="93">
        <v>114</v>
      </c>
      <c r="R62" s="47" cm="1">
        <f t="array" ref="R62">_xlfn.XLOOKUP(Contrato[[#This Row],[CDP]],[1]!CDP[[#All],[consecutivo]],[1]!CDP[[#All],[fecha_aprobacion]],"",0)</f>
        <v>44952.659942129627</v>
      </c>
      <c r="S62" s="48">
        <f>SUMIF([1]!CDP[[#All],[consecutivo]],Contrato[[#This Row],[CDP]],[1]!CDP[[#All],[valor_total_rubro]])</f>
        <v>49089359</v>
      </c>
      <c r="T62" s="49" cm="1">
        <f t="array" ref="T62">_xlfn.XLOOKUP(Contrato[[#This Row],[CONTRATO]]&amp;Contrato[[#This Row],[CDP]],[1]!Tabla6[[#All],[CONTRATO-CDP]],[1]!Tabla6[[#All],[CRP]],_xlfn.XLOOKUP(Contrato[[#This Row],[CDP]],[1]RCPPAGOS!F:F,[1]RCPPAGOS!A:A,"",0),0)</f>
        <v>111</v>
      </c>
      <c r="U62" s="47">
        <f>+_xlfn.XLOOKUP(Contrato[[#This Row],[RCP]],[1]RCPPAGOS!A:A,[1]RCPPAGOS!B:B,"",0)</f>
        <v>44958.497291666667</v>
      </c>
      <c r="V62" s="50">
        <f>SUMIF([1]!RCPPAGOS[[#All],[CRP]],Contrato[[#This Row],[RCP]],[1]!RCPPAGOS[[#All],[valor_total]])</f>
        <v>49089359</v>
      </c>
      <c r="W62" s="51">
        <v>44958</v>
      </c>
      <c r="X62" s="51">
        <v>44959</v>
      </c>
      <c r="Y62" s="52" t="str">
        <f>+LEFT(_xlfn.XLOOKUP(Contrato[[#This Row],[CONTRATO3DIG]],[1]SECOP_II!AE:AE,[1]SECOP_II!F:F,"",0),10)</f>
        <v>2023-02-02</v>
      </c>
      <c r="Z62" s="53" t="str">
        <f>+LEFT(_xlfn.XLOOKUP(Contrato[[#This Row],[CONTRATO3DIG]],[1]SECOP_II!AE:AE,[1]SECOP_II!G:G,"",0),10)</f>
        <v>2023-12-16</v>
      </c>
      <c r="AA62" s="54" t="str">
        <f>_xlfn.XLOOKUP(Contrato[[#This Row],[CONTRATO3DIG]],[1]SECOP_II!AE:AE,[1]SECOP_II!AA:AA,"",0)</f>
        <v>https://community.secop.gov.co/Public/Tendering/OpportunityDetail/Index?noticeUID=CO1.NTC.3875931&amp;isFromPublicArea=True&amp;isModal=true&amp;asPopupView=true</v>
      </c>
      <c r="AB62" s="55" t="s">
        <v>213</v>
      </c>
      <c r="AC62" s="75">
        <v>202301000762</v>
      </c>
      <c r="AD62" s="1" t="s">
        <v>50</v>
      </c>
      <c r="AE62" s="1" t="str">
        <f>TEXT(LEFT(Contrato[[#This Row],[CONTRATO]],3),"0")</f>
        <v>60</v>
      </c>
      <c r="AF62" s="1" t="str">
        <f>IF(LEN(Contrato[[#This Row],[Contrato2]])=3,Contrato[[#This Row],[Contrato2]],TEXT(Contrato[[#This Row],[Contrato2]],"000"))</f>
        <v>060</v>
      </c>
      <c r="AG62" s="100">
        <f ca="1">IFERROR(_xlfn.DAYS(Contrato[[#This Row],[Fecha Proyectada liquidació]],TODAY())/30,"")</f>
        <v>-10.533333333333333</v>
      </c>
      <c r="AH62" s="5">
        <f>+Contrato[[#This Row],[FECHA TERMINACIÓN ]]+120</f>
        <v>45396</v>
      </c>
      <c r="AI62" s="1" t="e" cm="1">
        <f t="array" ref="AI62">+Contrato[[#This Row],[Fecha Proyectada liquidació]]-hoy</f>
        <v>#NAME?</v>
      </c>
      <c r="AJ62" s="1" cm="1">
        <f t="array" ref="AJ62">_xlfn.XLOOKUP(Contrato[[#This Row],[CONTRATO]]&amp;Contrato[[#This Row],[CDP]],[1]!Tabla6[[#All],[CONTRATO-CDP]],[1]!Tabla6[[#All],[CRP]],_xlfn.XLOOKUP(Contrato[[#This Row],[CDP]],[1]RCPPAGOS!F:F,[1]RCPPAGOS!A:A,"",0),0)</f>
        <v>111</v>
      </c>
      <c r="AK62" s="1">
        <f>+Contrato[[#This Row],[Columna1]]-Contrato[[#This Row],[RCP]]</f>
        <v>0</v>
      </c>
      <c r="AL62" s="101" cm="1">
        <f t="array" ref="AL62">_xlfn.XLOOKUP(Contrato[[#This Row],[RCP]],[1]!RCPPAGOS[[#All],[CRP]],[1]!RCPPAGOS[[#All],[Total pagado]],0,0)</f>
        <v>49089359</v>
      </c>
      <c r="AM62" s="62">
        <f>+Contrato[[#This Row],[Valor Pagado]]/Contrato[[#This Row],[VALOR CONTRATO]]</f>
        <v>1</v>
      </c>
      <c r="AN62" s="63">
        <f>+Contrato[[#This Row],[VALOR CONTRATO]]-Contrato[[#This Row],[Valor Pagado]]</f>
        <v>0</v>
      </c>
    </row>
    <row r="63" spans="1:40" s="1" customFormat="1" ht="37.5" customHeight="1">
      <c r="A63" s="2">
        <v>66</v>
      </c>
      <c r="B63" s="33">
        <v>61</v>
      </c>
      <c r="C63" s="34" t="s">
        <v>238</v>
      </c>
      <c r="D63" s="35" t="s">
        <v>63</v>
      </c>
      <c r="E63" s="36" t="s">
        <v>42</v>
      </c>
      <c r="F63" s="35" t="s">
        <v>43</v>
      </c>
      <c r="G63" s="34" t="s">
        <v>239</v>
      </c>
      <c r="H63" s="39">
        <v>98588501</v>
      </c>
      <c r="I63" s="108">
        <v>4675177</v>
      </c>
      <c r="J63" s="108">
        <v>49089359</v>
      </c>
      <c r="K63" s="2" t="s">
        <v>45</v>
      </c>
      <c r="L63" s="42" t="s">
        <v>212</v>
      </c>
      <c r="M63" s="43" t="s">
        <v>104</v>
      </c>
      <c r="N63" s="44">
        <f>VLOOKUP(Contrato[[#This Row],[SUPERVISOR TITULAR]],[1]SUPERVISORES!$E$1:$F$135,2,FALSE)</f>
        <v>75075150.099999994</v>
      </c>
      <c r="O63" s="43" t="s">
        <v>103</v>
      </c>
      <c r="P63" s="45">
        <f>VLOOKUP(Contrato[[#This Row],[SUPERVISOR SUPLENTE ]],[1]SUPERVISORES!$E$1:$F$135,2,FALSE)</f>
        <v>3507696.4</v>
      </c>
      <c r="Q63" s="93">
        <v>115</v>
      </c>
      <c r="R63" s="47" cm="1">
        <f t="array" ref="R63">_xlfn.XLOOKUP(Contrato[[#This Row],[CDP]],[1]!CDP[[#All],[consecutivo]],[1]!CDP[[#All],[fecha_aprobacion]],"",0)</f>
        <v>44952.660358796296</v>
      </c>
      <c r="S63" s="48">
        <f>SUMIF([1]!CDP[[#All],[consecutivo]],Contrato[[#This Row],[CDP]],[1]!CDP[[#All],[valor_total_rubro]])</f>
        <v>49089359</v>
      </c>
      <c r="T63" s="49" cm="1">
        <f t="array" ref="T63">_xlfn.XLOOKUP(Contrato[[#This Row],[CONTRATO]]&amp;Contrato[[#This Row],[CDP]],[1]!Tabla6[[#All],[CONTRATO-CDP]],[1]!Tabla6[[#All],[CRP]],_xlfn.XLOOKUP(Contrato[[#This Row],[CDP]],[1]RCPPAGOS!F:F,[1]RCPPAGOS!A:A,"",0),0)</f>
        <v>112</v>
      </c>
      <c r="U63" s="47">
        <f>+_xlfn.XLOOKUP(Contrato[[#This Row],[RCP]],[1]RCPPAGOS!A:A,[1]RCPPAGOS!B:B,"",0)</f>
        <v>44958.499039351853</v>
      </c>
      <c r="V63" s="50">
        <f>SUMIF([1]!RCPPAGOS[[#All],[CRP]],Contrato[[#This Row],[RCP]],[1]!RCPPAGOS[[#All],[valor_total]])</f>
        <v>49089359</v>
      </c>
      <c r="W63" s="51">
        <v>44957</v>
      </c>
      <c r="X63" s="51">
        <v>44958</v>
      </c>
      <c r="Y63" s="52" t="str">
        <f>+LEFT(_xlfn.XLOOKUP(Contrato[[#This Row],[CONTRATO3DIG]],[1]SECOP_II!AE:AE,[1]SECOP_II!F:F,"",0),10)</f>
        <v>2023-02-02</v>
      </c>
      <c r="Z63" s="53" t="str">
        <f>+LEFT(_xlfn.XLOOKUP(Contrato[[#This Row],[CONTRATO3DIG]],[1]SECOP_II!AE:AE,[1]SECOP_II!G:G,"",0),10)</f>
        <v>2023-12-16</v>
      </c>
      <c r="AA63" s="54" t="str">
        <f>_xlfn.XLOOKUP(Contrato[[#This Row],[CONTRATO3DIG]],[1]SECOP_II!AE:AE,[1]SECOP_II!AA:AA,"",0)</f>
        <v>https://community.secop.gov.co/Public/Tendering/OpportunityDetail/Index?noticeUID=CO1.NTC.3875646&amp;isFromPublicArea=True&amp;isModal=true&amp;asPopupView=true</v>
      </c>
      <c r="AB63" s="55" t="s">
        <v>213</v>
      </c>
      <c r="AC63" s="75">
        <v>202301000762</v>
      </c>
      <c r="AD63" s="1" t="s">
        <v>50</v>
      </c>
      <c r="AE63" s="1" t="str">
        <f>TEXT(LEFT(Contrato[[#This Row],[CONTRATO]],3),"0")</f>
        <v>61</v>
      </c>
      <c r="AF63" s="1" t="str">
        <f>IF(LEN(Contrato[[#This Row],[Contrato2]])=3,Contrato[[#This Row],[Contrato2]],TEXT(Contrato[[#This Row],[Contrato2]],"000"))</f>
        <v>061</v>
      </c>
      <c r="AG63" s="100">
        <f ca="1">IFERROR(_xlfn.DAYS(Contrato[[#This Row],[Fecha Proyectada liquidació]],TODAY())/30,"")</f>
        <v>-10.533333333333333</v>
      </c>
      <c r="AH63" s="5">
        <f>+Contrato[[#This Row],[FECHA TERMINACIÓN ]]+120</f>
        <v>45396</v>
      </c>
      <c r="AI63" s="1" t="e" cm="1">
        <f t="array" ref="AI63">+Contrato[[#This Row],[Fecha Proyectada liquidació]]-hoy</f>
        <v>#NAME?</v>
      </c>
      <c r="AJ63" s="1" cm="1">
        <f t="array" ref="AJ63">_xlfn.XLOOKUP(Contrato[[#This Row],[CONTRATO]]&amp;Contrato[[#This Row],[CDP]],[1]!Tabla6[[#All],[CONTRATO-CDP]],[1]!Tabla6[[#All],[CRP]],_xlfn.XLOOKUP(Contrato[[#This Row],[CDP]],[1]RCPPAGOS!F:F,[1]RCPPAGOS!A:A,"",0),0)</f>
        <v>112</v>
      </c>
      <c r="AK63" s="1">
        <f>+Contrato[[#This Row],[Columna1]]-Contrato[[#This Row],[RCP]]</f>
        <v>0</v>
      </c>
      <c r="AL63" s="101" cm="1">
        <f t="array" ref="AL63">_xlfn.XLOOKUP(Contrato[[#This Row],[RCP]],[1]!RCPPAGOS[[#All],[CRP]],[1]!RCPPAGOS[[#All],[Total pagado]],0,0)</f>
        <v>49089359</v>
      </c>
      <c r="AM63" s="62">
        <f>+Contrato[[#This Row],[Valor Pagado]]/Contrato[[#This Row],[VALOR CONTRATO]]</f>
        <v>1</v>
      </c>
      <c r="AN63" s="63">
        <f>+Contrato[[#This Row],[VALOR CONTRATO]]-Contrato[[#This Row],[Valor Pagado]]</f>
        <v>0</v>
      </c>
    </row>
    <row r="64" spans="1:40" s="1" customFormat="1" ht="37.5" customHeight="1">
      <c r="A64" s="2">
        <v>67</v>
      </c>
      <c r="B64" s="33">
        <v>62</v>
      </c>
      <c r="C64" s="34" t="s">
        <v>240</v>
      </c>
      <c r="D64" s="35" t="s">
        <v>63</v>
      </c>
      <c r="E64" s="36" t="s">
        <v>42</v>
      </c>
      <c r="F64" s="35" t="s">
        <v>43</v>
      </c>
      <c r="G64" s="34" t="s">
        <v>241</v>
      </c>
      <c r="H64" s="39">
        <v>1036638220</v>
      </c>
      <c r="I64" s="108">
        <v>4675177</v>
      </c>
      <c r="J64" s="108">
        <v>49089359</v>
      </c>
      <c r="K64" s="2" t="s">
        <v>45</v>
      </c>
      <c r="L64" s="42" t="s">
        <v>212</v>
      </c>
      <c r="M64" s="43" t="s">
        <v>104</v>
      </c>
      <c r="N64" s="44">
        <f>VLOOKUP(Contrato[[#This Row],[SUPERVISOR TITULAR]],[1]SUPERVISORES!$E$1:$F$135,2,FALSE)</f>
        <v>75075150.099999994</v>
      </c>
      <c r="O64" s="43" t="s">
        <v>103</v>
      </c>
      <c r="P64" s="45">
        <f>VLOOKUP(Contrato[[#This Row],[SUPERVISOR SUPLENTE ]],[1]SUPERVISORES!$E$1:$F$135,2,FALSE)</f>
        <v>3507696.4</v>
      </c>
      <c r="Q64" s="93">
        <v>116</v>
      </c>
      <c r="R64" s="47" cm="1">
        <f t="array" ref="R64">_xlfn.XLOOKUP(Contrato[[#This Row],[CDP]],[1]!CDP[[#All],[consecutivo]],[1]!CDP[[#All],[fecha_aprobacion]],"",0)</f>
        <v>44952.66070601852</v>
      </c>
      <c r="S64" s="48">
        <f>SUMIF([1]!CDP[[#All],[consecutivo]],Contrato[[#This Row],[CDP]],[1]!CDP[[#All],[valor_total_rubro]])</f>
        <v>49089359</v>
      </c>
      <c r="T64" s="49" cm="1">
        <f t="array" ref="T64">_xlfn.XLOOKUP(Contrato[[#This Row],[CONTRATO]]&amp;Contrato[[#This Row],[CDP]],[1]!Tabla6[[#All],[CONTRATO-CDP]],[1]!Tabla6[[#All],[CRP]],_xlfn.XLOOKUP(Contrato[[#This Row],[CDP]],[1]RCPPAGOS!F:F,[1]RCPPAGOS!A:A,"",0),0)</f>
        <v>113</v>
      </c>
      <c r="U64" s="47">
        <f>+_xlfn.XLOOKUP(Contrato[[#This Row],[RCP]],[1]RCPPAGOS!A:A,[1]RCPPAGOS!B:B,"",0)</f>
        <v>44958.501180555555</v>
      </c>
      <c r="V64" s="50">
        <f>SUMIF([1]!RCPPAGOS[[#All],[CRP]],Contrato[[#This Row],[RCP]],[1]!RCPPAGOS[[#All],[valor_total]])</f>
        <v>49089359</v>
      </c>
      <c r="W64" s="51">
        <v>44957</v>
      </c>
      <c r="X64" s="51">
        <v>44959</v>
      </c>
      <c r="Y64" s="52" t="str">
        <f>+LEFT(_xlfn.XLOOKUP(Contrato[[#This Row],[CONTRATO3DIG]],[1]SECOP_II!AE:AE,[1]SECOP_II!F:F,"",0),10)</f>
        <v>2023-02-02</v>
      </c>
      <c r="Z64" s="53" t="str">
        <f>+LEFT(_xlfn.XLOOKUP(Contrato[[#This Row],[CONTRATO3DIG]],[1]SECOP_II!AE:AE,[1]SECOP_II!G:G,"",0),10)</f>
        <v>2023-12-16</v>
      </c>
      <c r="AA64" s="54" t="str">
        <f>_xlfn.XLOOKUP(Contrato[[#This Row],[CONTRATO3DIG]],[1]SECOP_II!AE:AE,[1]SECOP_II!AA:AA,"",0)</f>
        <v>https://community.secop.gov.co/Public/Tendering/OpportunityDetail/Index?noticeUID=CO1.NTC.3875931&amp;isFromPublicArea=True&amp;isModal=true&amp;asPopupView=true</v>
      </c>
      <c r="AB64" s="55" t="s">
        <v>213</v>
      </c>
      <c r="AC64" s="75">
        <v>202301000762</v>
      </c>
      <c r="AD64" s="1" t="s">
        <v>50</v>
      </c>
      <c r="AE64" s="1" t="str">
        <f>TEXT(LEFT(Contrato[[#This Row],[CONTRATO]],3),"0")</f>
        <v>62</v>
      </c>
      <c r="AF64" s="1" t="str">
        <f>IF(LEN(Contrato[[#This Row],[Contrato2]])=3,Contrato[[#This Row],[Contrato2]],TEXT(Contrato[[#This Row],[Contrato2]],"000"))</f>
        <v>062</v>
      </c>
      <c r="AG64" s="100">
        <f ca="1">IFERROR(_xlfn.DAYS(Contrato[[#This Row],[Fecha Proyectada liquidació]],TODAY())/30,"")</f>
        <v>-10.533333333333333</v>
      </c>
      <c r="AH64" s="5">
        <f>+Contrato[[#This Row],[FECHA TERMINACIÓN ]]+120</f>
        <v>45396</v>
      </c>
      <c r="AI64" s="1" t="e" cm="1">
        <f t="array" ref="AI64">+Contrato[[#This Row],[Fecha Proyectada liquidació]]-hoy</f>
        <v>#NAME?</v>
      </c>
      <c r="AJ64" s="1" cm="1">
        <f t="array" ref="AJ64">_xlfn.XLOOKUP(Contrato[[#This Row],[CONTRATO]]&amp;Contrato[[#This Row],[CDP]],[1]!Tabla6[[#All],[CONTRATO-CDP]],[1]!Tabla6[[#All],[CRP]],_xlfn.XLOOKUP(Contrato[[#This Row],[CDP]],[1]RCPPAGOS!F:F,[1]RCPPAGOS!A:A,"",0),0)</f>
        <v>113</v>
      </c>
      <c r="AK64" s="1">
        <f>+Contrato[[#This Row],[Columna1]]-Contrato[[#This Row],[RCP]]</f>
        <v>0</v>
      </c>
      <c r="AL64" s="101" cm="1">
        <f t="array" ref="AL64">_xlfn.XLOOKUP(Contrato[[#This Row],[RCP]],[1]!RCPPAGOS[[#All],[CRP]],[1]!RCPPAGOS[[#All],[Total pagado]],0,0)</f>
        <v>49089359</v>
      </c>
      <c r="AM64" s="62">
        <f>+Contrato[[#This Row],[Valor Pagado]]/Contrato[[#This Row],[VALOR CONTRATO]]</f>
        <v>1</v>
      </c>
      <c r="AN64" s="63">
        <f>+Contrato[[#This Row],[VALOR CONTRATO]]-Contrato[[#This Row],[Valor Pagado]]</f>
        <v>0</v>
      </c>
    </row>
    <row r="65" spans="1:40" s="1" customFormat="1" ht="37.5" customHeight="1">
      <c r="A65" s="2">
        <v>69</v>
      </c>
      <c r="B65" s="33">
        <v>63</v>
      </c>
      <c r="C65" s="34" t="s">
        <v>242</v>
      </c>
      <c r="D65" s="35" t="s">
        <v>63</v>
      </c>
      <c r="E65" s="36" t="s">
        <v>42</v>
      </c>
      <c r="F65" s="35" t="s">
        <v>43</v>
      </c>
      <c r="G65" s="34" t="s">
        <v>243</v>
      </c>
      <c r="H65" s="39">
        <v>1152456582</v>
      </c>
      <c r="I65" s="108">
        <v>3764173</v>
      </c>
      <c r="J65" s="108">
        <v>39523817</v>
      </c>
      <c r="K65" s="2" t="s">
        <v>45</v>
      </c>
      <c r="L65" s="42" t="s">
        <v>212</v>
      </c>
      <c r="M65" s="43" t="s">
        <v>104</v>
      </c>
      <c r="N65" s="44">
        <f>VLOOKUP(Contrato[[#This Row],[SUPERVISOR TITULAR]],[1]SUPERVISORES!$E$1:$F$135,2,FALSE)</f>
        <v>75075150.099999994</v>
      </c>
      <c r="O65" s="43" t="s">
        <v>103</v>
      </c>
      <c r="P65" s="45">
        <f>VLOOKUP(Contrato[[#This Row],[SUPERVISOR SUPLENTE ]],[1]SUPERVISORES!$E$1:$F$135,2,FALSE)</f>
        <v>3507696.4</v>
      </c>
      <c r="Q65" s="93">
        <v>118</v>
      </c>
      <c r="R65" s="47" cm="1">
        <f t="array" ref="R65">_xlfn.XLOOKUP(Contrato[[#This Row],[CDP]],[1]!CDP[[#All],[consecutivo]],[1]!CDP[[#All],[fecha_aprobacion]],"",0)</f>
        <v>44952.667164351849</v>
      </c>
      <c r="S65" s="48">
        <f>SUMIF([1]!CDP[[#All],[consecutivo]],Contrato[[#This Row],[CDP]],[1]!CDP[[#All],[valor_total_rubro]])</f>
        <v>39523817</v>
      </c>
      <c r="T65" s="49" cm="1">
        <f t="array" ref="T65">_xlfn.XLOOKUP(Contrato[[#This Row],[CONTRATO]]&amp;Contrato[[#This Row],[CDP]],[1]!Tabla6[[#All],[CONTRATO-CDP]],[1]!Tabla6[[#All],[CRP]],_xlfn.XLOOKUP(Contrato[[#This Row],[CDP]],[1]RCPPAGOS!F:F,[1]RCPPAGOS!A:A,"",0),0)</f>
        <v>115</v>
      </c>
      <c r="U65" s="47">
        <f>+_xlfn.XLOOKUP(Contrato[[#This Row],[RCP]],[1]RCPPAGOS!A:A,[1]RCPPAGOS!B:B,"",0)</f>
        <v>44958.50439814815</v>
      </c>
      <c r="V65" s="50">
        <f>SUMIF([1]!RCPPAGOS[[#All],[CRP]],Contrato[[#This Row],[RCP]],[1]!RCPPAGOS[[#All],[valor_total]])</f>
        <v>39523817</v>
      </c>
      <c r="W65" s="51">
        <v>44958</v>
      </c>
      <c r="X65" s="51">
        <v>44959</v>
      </c>
      <c r="Y65" s="52" t="str">
        <f>+LEFT(_xlfn.XLOOKUP(Contrato[[#This Row],[CONTRATO3DIG]],[1]SECOP_II!AE:AE,[1]SECOP_II!F:F,"",0),10)</f>
        <v>2023-02-02</v>
      </c>
      <c r="Z65" s="53" t="str">
        <f>+LEFT(_xlfn.XLOOKUP(Contrato[[#This Row],[CONTRATO3DIG]],[1]SECOP_II!AE:AE,[1]SECOP_II!G:G,"",0),10)</f>
        <v>2023-12-16</v>
      </c>
      <c r="AA65" s="54" t="str">
        <f>_xlfn.XLOOKUP(Contrato[[#This Row],[CONTRATO3DIG]],[1]SECOP_II!AE:AE,[1]SECOP_II!AA:AA,"",0)</f>
        <v>https://community.secop.gov.co/Public/Tendering/OpportunityDetail/Index?noticeUID=CO1.NTC.3875931&amp;isFromPublicArea=True&amp;isModal=true&amp;asPopupView=true</v>
      </c>
      <c r="AB65" s="55" t="s">
        <v>213</v>
      </c>
      <c r="AC65" s="75">
        <v>202301000762</v>
      </c>
      <c r="AD65" s="1" t="s">
        <v>50</v>
      </c>
      <c r="AE65" s="1" t="str">
        <f>TEXT(LEFT(Contrato[[#This Row],[CONTRATO]],3),"0")</f>
        <v>63</v>
      </c>
      <c r="AF65" s="1" t="str">
        <f>IF(LEN(Contrato[[#This Row],[Contrato2]])=3,Contrato[[#This Row],[Contrato2]],TEXT(Contrato[[#This Row],[Contrato2]],"000"))</f>
        <v>063</v>
      </c>
      <c r="AG65" s="100">
        <f ca="1">IFERROR(_xlfn.DAYS(Contrato[[#This Row],[Fecha Proyectada liquidació]],TODAY())/30,"")</f>
        <v>-10.533333333333333</v>
      </c>
      <c r="AH65" s="5">
        <f>+Contrato[[#This Row],[FECHA TERMINACIÓN ]]+120</f>
        <v>45396</v>
      </c>
      <c r="AI65" s="1" t="e" cm="1">
        <f t="array" ref="AI65">+Contrato[[#This Row],[Fecha Proyectada liquidació]]-hoy</f>
        <v>#NAME?</v>
      </c>
      <c r="AJ65" s="1" cm="1">
        <f t="array" ref="AJ65">_xlfn.XLOOKUP(Contrato[[#This Row],[CONTRATO]]&amp;Contrato[[#This Row],[CDP]],[1]!Tabla6[[#All],[CONTRATO-CDP]],[1]!Tabla6[[#All],[CRP]],_xlfn.XLOOKUP(Contrato[[#This Row],[CDP]],[1]RCPPAGOS!F:F,[1]RCPPAGOS!A:A,"",0),0)</f>
        <v>115</v>
      </c>
      <c r="AK65" s="1">
        <f>+Contrato[[#This Row],[Columna1]]-Contrato[[#This Row],[RCP]]</f>
        <v>0</v>
      </c>
      <c r="AL65" s="101" cm="1">
        <f t="array" ref="AL65">_xlfn.XLOOKUP(Contrato[[#This Row],[RCP]],[1]!RCPPAGOS[[#All],[CRP]],[1]!RCPPAGOS[[#All],[Total pagado]],0,0)</f>
        <v>39523817</v>
      </c>
      <c r="AM65" s="62">
        <f>+Contrato[[#This Row],[Valor Pagado]]/Contrato[[#This Row],[VALOR CONTRATO]]</f>
        <v>1</v>
      </c>
      <c r="AN65" s="63">
        <f>+Contrato[[#This Row],[VALOR CONTRATO]]-Contrato[[#This Row],[Valor Pagado]]</f>
        <v>0</v>
      </c>
    </row>
    <row r="66" spans="1:40" s="1" customFormat="1" ht="37.5" customHeight="1">
      <c r="A66" s="2">
        <v>70</v>
      </c>
      <c r="B66" s="33">
        <v>64</v>
      </c>
      <c r="C66" s="34" t="s">
        <v>244</v>
      </c>
      <c r="D66" s="35" t="s">
        <v>63</v>
      </c>
      <c r="E66" s="36" t="s">
        <v>42</v>
      </c>
      <c r="F66" s="35" t="s">
        <v>43</v>
      </c>
      <c r="G66" s="34" t="s">
        <v>245</v>
      </c>
      <c r="H66" s="39">
        <v>1036603305</v>
      </c>
      <c r="I66" s="108">
        <v>4675177</v>
      </c>
      <c r="J66" s="108">
        <v>49089359</v>
      </c>
      <c r="K66" s="2" t="s">
        <v>45</v>
      </c>
      <c r="L66" s="42" t="s">
        <v>212</v>
      </c>
      <c r="M66" s="43" t="s">
        <v>104</v>
      </c>
      <c r="N66" s="44">
        <f>VLOOKUP(Contrato[[#This Row],[SUPERVISOR TITULAR]],[1]SUPERVISORES!$E$1:$F$135,2,FALSE)</f>
        <v>75075150.099999994</v>
      </c>
      <c r="O66" s="43" t="s">
        <v>103</v>
      </c>
      <c r="P66" s="45">
        <f>VLOOKUP(Contrato[[#This Row],[SUPERVISOR SUPLENTE ]],[1]SUPERVISORES!$E$1:$F$135,2,FALSE)</f>
        <v>3507696.4</v>
      </c>
      <c r="Q66" s="93">
        <v>119</v>
      </c>
      <c r="R66" s="47" cm="1">
        <f t="array" ref="R66">_xlfn.XLOOKUP(Contrato[[#This Row],[CDP]],[1]!CDP[[#All],[consecutivo]],[1]!CDP[[#All],[fecha_aprobacion]],"",0)</f>
        <v>44952.667604166665</v>
      </c>
      <c r="S66" s="48">
        <f>SUMIF([1]!CDP[[#All],[consecutivo]],Contrato[[#This Row],[CDP]],[1]!CDP[[#All],[valor_total_rubro]])</f>
        <v>49089359</v>
      </c>
      <c r="T66" s="49" cm="1">
        <f t="array" ref="T66">_xlfn.XLOOKUP(Contrato[[#This Row],[CONTRATO]]&amp;Contrato[[#This Row],[CDP]],[1]!Tabla6[[#All],[CONTRATO-CDP]],[1]!Tabla6[[#All],[CRP]],_xlfn.XLOOKUP(Contrato[[#This Row],[CDP]],[1]RCPPAGOS!F:F,[1]RCPPAGOS!A:A,"",0),0)</f>
        <v>116</v>
      </c>
      <c r="U66" s="47">
        <f>+_xlfn.XLOOKUP(Contrato[[#This Row],[RCP]],[1]RCPPAGOS!A:A,[1]RCPPAGOS!B:B,"",0)</f>
        <v>44958.556087962963</v>
      </c>
      <c r="V66" s="50">
        <f>SUMIF([1]!RCPPAGOS[[#All],[CRP]],Contrato[[#This Row],[RCP]],[1]!RCPPAGOS[[#All],[valor_total]])</f>
        <v>49089359</v>
      </c>
      <c r="W66" s="51">
        <v>44957</v>
      </c>
      <c r="X66" s="51">
        <v>44959</v>
      </c>
      <c r="Y66" s="52" t="str">
        <f>+LEFT(_xlfn.XLOOKUP(Contrato[[#This Row],[CONTRATO3DIG]],[1]SECOP_II!AE:AE,[1]SECOP_II!F:F,"",0),10)</f>
        <v>2023-02-02</v>
      </c>
      <c r="Z66" s="53" t="str">
        <f>+LEFT(_xlfn.XLOOKUP(Contrato[[#This Row],[CONTRATO3DIG]],[1]SECOP_II!AE:AE,[1]SECOP_II!G:G,"",0),10)</f>
        <v>2023-12-16</v>
      </c>
      <c r="AA66" s="54" t="str">
        <f>_xlfn.XLOOKUP(Contrato[[#This Row],[CONTRATO3DIG]],[1]SECOP_II!AE:AE,[1]SECOP_II!AA:AA,"",0)</f>
        <v>https://community.secop.gov.co/Public/Tendering/OpportunityDetail/Index?noticeUID=CO1.NTC.3875646&amp;isFromPublicArea=True&amp;isModal=true&amp;asPopupView=true</v>
      </c>
      <c r="AB66" s="55" t="s">
        <v>213</v>
      </c>
      <c r="AC66" s="75">
        <v>202301000762</v>
      </c>
      <c r="AD66" s="1" t="s">
        <v>50</v>
      </c>
      <c r="AE66" s="1" t="str">
        <f>TEXT(LEFT(Contrato[[#This Row],[CONTRATO]],3),"0")</f>
        <v>64</v>
      </c>
      <c r="AF66" s="1" t="str">
        <f>IF(LEN(Contrato[[#This Row],[Contrato2]])=3,Contrato[[#This Row],[Contrato2]],TEXT(Contrato[[#This Row],[Contrato2]],"000"))</f>
        <v>064</v>
      </c>
      <c r="AG66" s="100">
        <f ca="1">IFERROR(_xlfn.DAYS(Contrato[[#This Row],[Fecha Proyectada liquidació]],TODAY())/30,"")</f>
        <v>-10.533333333333333</v>
      </c>
      <c r="AH66" s="5">
        <f>+Contrato[[#This Row],[FECHA TERMINACIÓN ]]+120</f>
        <v>45396</v>
      </c>
      <c r="AI66" s="1" t="e" cm="1">
        <f t="array" ref="AI66">+Contrato[[#This Row],[Fecha Proyectada liquidació]]-hoy</f>
        <v>#NAME?</v>
      </c>
      <c r="AJ66" s="1" cm="1">
        <f t="array" ref="AJ66">_xlfn.XLOOKUP(Contrato[[#This Row],[CONTRATO]]&amp;Contrato[[#This Row],[CDP]],[1]!Tabla6[[#All],[CONTRATO-CDP]],[1]!Tabla6[[#All],[CRP]],_xlfn.XLOOKUP(Contrato[[#This Row],[CDP]],[1]RCPPAGOS!F:F,[1]RCPPAGOS!A:A,"",0),0)</f>
        <v>116</v>
      </c>
      <c r="AK66" s="1">
        <f>+Contrato[[#This Row],[Columna1]]-Contrato[[#This Row],[RCP]]</f>
        <v>0</v>
      </c>
      <c r="AL66" s="101" cm="1">
        <f t="array" ref="AL66">_xlfn.XLOOKUP(Contrato[[#This Row],[RCP]],[1]!RCPPAGOS[[#All],[CRP]],[1]!RCPPAGOS[[#All],[Total pagado]],0,0)</f>
        <v>49089359</v>
      </c>
      <c r="AM66" s="62">
        <f>+Contrato[[#This Row],[Valor Pagado]]/Contrato[[#This Row],[VALOR CONTRATO]]</f>
        <v>1</v>
      </c>
      <c r="AN66" s="63">
        <f>+Contrato[[#This Row],[VALOR CONTRATO]]-Contrato[[#This Row],[Valor Pagado]]</f>
        <v>0</v>
      </c>
    </row>
    <row r="67" spans="1:40" s="1" customFormat="1" ht="37.5" customHeight="1">
      <c r="A67" s="2">
        <v>74</v>
      </c>
      <c r="B67" s="33">
        <v>65</v>
      </c>
      <c r="C67" s="34" t="s">
        <v>246</v>
      </c>
      <c r="D67" s="35" t="s">
        <v>63</v>
      </c>
      <c r="E67" s="36" t="s">
        <v>42</v>
      </c>
      <c r="F67" s="35" t="s">
        <v>43</v>
      </c>
      <c r="G67" s="34" t="s">
        <v>247</v>
      </c>
      <c r="H67" s="39">
        <v>1038410802</v>
      </c>
      <c r="I67" s="108">
        <v>3764173</v>
      </c>
      <c r="J67" s="108">
        <v>39523817</v>
      </c>
      <c r="K67" s="2" t="s">
        <v>45</v>
      </c>
      <c r="L67" s="42" t="s">
        <v>212</v>
      </c>
      <c r="M67" s="43" t="s">
        <v>248</v>
      </c>
      <c r="N67" s="44">
        <f>VLOOKUP(Contrato[[#This Row],[SUPERVISOR TITULAR]],[1]SUPERVISORES!$E$1:$F$135,2,FALSE)</f>
        <v>98556206.299999997</v>
      </c>
      <c r="O67" s="43" t="s">
        <v>249</v>
      </c>
      <c r="P67" s="45">
        <f>VLOOKUP(Contrato[[#This Row],[SUPERVISOR SUPLENTE ]],[1]SUPERVISORES!$E$1:$F$135,2,FALSE)</f>
        <v>10267189.6</v>
      </c>
      <c r="Q67" s="93">
        <v>123</v>
      </c>
      <c r="R67" s="47" cm="1">
        <f t="array" ref="R67">_xlfn.XLOOKUP(Contrato[[#This Row],[CDP]],[1]!CDP[[#All],[consecutivo]],[1]!CDP[[#All],[fecha_aprobacion]],"",0)</f>
        <v>44952.668449074074</v>
      </c>
      <c r="S67" s="48">
        <f>SUMIF([1]!CDP[[#All],[consecutivo]],Contrato[[#This Row],[CDP]],[1]!CDP[[#All],[valor_total_rubro]])</f>
        <v>39523817</v>
      </c>
      <c r="T67" s="49" cm="1">
        <f t="array" ref="T67">_xlfn.XLOOKUP(Contrato[[#This Row],[CONTRATO]]&amp;Contrato[[#This Row],[CDP]],[1]!Tabla6[[#All],[CONTRATO-CDP]],[1]!Tabla6[[#All],[CRP]],_xlfn.XLOOKUP(Contrato[[#This Row],[CDP]],[1]RCPPAGOS!F:F,[1]RCPPAGOS!A:A,"",0),0)</f>
        <v>120</v>
      </c>
      <c r="U67" s="47">
        <f>+_xlfn.XLOOKUP(Contrato[[#This Row],[RCP]],[1]RCPPAGOS!A:A,[1]RCPPAGOS!B:B,"",0)</f>
        <v>44958.562881944446</v>
      </c>
      <c r="V67" s="50">
        <f>SUMIF([1]!RCPPAGOS[[#All],[CRP]],Contrato[[#This Row],[RCP]],[1]!RCPPAGOS[[#All],[valor_total]])</f>
        <v>39523817</v>
      </c>
      <c r="W67" s="51">
        <v>44957</v>
      </c>
      <c r="X67" s="51">
        <v>44959</v>
      </c>
      <c r="Y67" s="52" t="str">
        <f>+LEFT(_xlfn.XLOOKUP(Contrato[[#This Row],[CONTRATO3DIG]],[1]SECOP_II!AE:AE,[1]SECOP_II!F:F,"",0),10)</f>
        <v>2023-02-02</v>
      </c>
      <c r="Z67" s="53" t="str">
        <f>+LEFT(_xlfn.XLOOKUP(Contrato[[#This Row],[CONTRATO3DIG]],[1]SECOP_II!AE:AE,[1]SECOP_II!G:G,"",0),10)</f>
        <v>2023-12-16</v>
      </c>
      <c r="AA67" s="54" t="str">
        <f>_xlfn.XLOOKUP(Contrato[[#This Row],[CONTRATO3DIG]],[1]SECOP_II!AE:AE,[1]SECOP_II!AA:AA,"",0)</f>
        <v>https://community.secop.gov.co/Public/Tendering/OpportunityDetail/Index?noticeUID=CO1.NTC.3875646&amp;isFromPublicArea=True&amp;isModal=true&amp;asPopupView=true</v>
      </c>
      <c r="AB67" s="55" t="s">
        <v>213</v>
      </c>
      <c r="AC67" s="75" t="s">
        <v>250</v>
      </c>
      <c r="AD67" s="1" t="s">
        <v>50</v>
      </c>
      <c r="AE67" s="1" t="str">
        <f>TEXT(LEFT(Contrato[[#This Row],[CONTRATO]],3),"0")</f>
        <v>65</v>
      </c>
      <c r="AF67" s="1" t="str">
        <f>IF(LEN(Contrato[[#This Row],[Contrato2]])=3,Contrato[[#This Row],[Contrato2]],TEXT(Contrato[[#This Row],[Contrato2]],"000"))</f>
        <v>065</v>
      </c>
      <c r="AG67" s="100">
        <f ca="1">IFERROR(_xlfn.DAYS(Contrato[[#This Row],[Fecha Proyectada liquidació]],TODAY())/30,"")</f>
        <v>-10.533333333333333</v>
      </c>
      <c r="AH67" s="5">
        <f>+Contrato[[#This Row],[FECHA TERMINACIÓN ]]+120</f>
        <v>45396</v>
      </c>
      <c r="AI67" s="1" t="e" cm="1">
        <f t="array" ref="AI67">+Contrato[[#This Row],[Fecha Proyectada liquidació]]-hoy</f>
        <v>#NAME?</v>
      </c>
      <c r="AJ67" s="1" cm="1">
        <f t="array" ref="AJ67">_xlfn.XLOOKUP(Contrato[[#This Row],[CONTRATO]]&amp;Contrato[[#This Row],[CDP]],[1]!Tabla6[[#All],[CONTRATO-CDP]],[1]!Tabla6[[#All],[CRP]],_xlfn.XLOOKUP(Contrato[[#This Row],[CDP]],[1]RCPPAGOS!F:F,[1]RCPPAGOS!A:A,"",0),0)</f>
        <v>120</v>
      </c>
      <c r="AK67" s="1">
        <f>+Contrato[[#This Row],[Columna1]]-Contrato[[#This Row],[RCP]]</f>
        <v>0</v>
      </c>
      <c r="AL67" s="101" cm="1">
        <f t="array" ref="AL67">_xlfn.XLOOKUP(Contrato[[#This Row],[RCP]],[1]!RCPPAGOS[[#All],[CRP]],[1]!RCPPAGOS[[#All],[Total pagado]],0,0)</f>
        <v>39523817</v>
      </c>
      <c r="AM67" s="62">
        <f>+Contrato[[#This Row],[Valor Pagado]]/Contrato[[#This Row],[VALOR CONTRATO]]</f>
        <v>1</v>
      </c>
      <c r="AN67" s="63">
        <f>+Contrato[[#This Row],[VALOR CONTRATO]]-Contrato[[#This Row],[Valor Pagado]]</f>
        <v>0</v>
      </c>
    </row>
    <row r="68" spans="1:40" s="1" customFormat="1" ht="37.5" customHeight="1">
      <c r="A68" s="2">
        <v>75</v>
      </c>
      <c r="B68" s="33">
        <v>66</v>
      </c>
      <c r="C68" s="34" t="s">
        <v>251</v>
      </c>
      <c r="D68" s="35" t="s">
        <v>63</v>
      </c>
      <c r="E68" s="36" t="s">
        <v>42</v>
      </c>
      <c r="F68" s="35" t="s">
        <v>43</v>
      </c>
      <c r="G68" s="34" t="s">
        <v>252</v>
      </c>
      <c r="H68" s="39">
        <v>3391900</v>
      </c>
      <c r="I68" s="108">
        <v>3764173</v>
      </c>
      <c r="J68" s="108">
        <v>39523817</v>
      </c>
      <c r="K68" s="2" t="s">
        <v>45</v>
      </c>
      <c r="L68" s="42" t="s">
        <v>212</v>
      </c>
      <c r="M68" s="43" t="s">
        <v>104</v>
      </c>
      <c r="N68" s="44">
        <f>VLOOKUP(Contrato[[#This Row],[SUPERVISOR TITULAR]],[1]SUPERVISORES!$E$1:$F$135,2,FALSE)</f>
        <v>75075150.099999994</v>
      </c>
      <c r="O68" s="43" t="s">
        <v>103</v>
      </c>
      <c r="P68" s="45">
        <f>VLOOKUP(Contrato[[#This Row],[SUPERVISOR SUPLENTE ]],[1]SUPERVISORES!$E$1:$F$135,2,FALSE)</f>
        <v>3507696.4</v>
      </c>
      <c r="Q68" s="93">
        <v>124</v>
      </c>
      <c r="R68" s="47" cm="1">
        <f t="array" ref="R68">_xlfn.XLOOKUP(Contrato[[#This Row],[CDP]],[1]!CDP[[#All],[consecutivo]],[1]!CDP[[#All],[fecha_aprobacion]],"",0)</f>
        <v>44952.668611111112</v>
      </c>
      <c r="S68" s="48">
        <f>SUMIF([1]!CDP[[#All],[consecutivo]],Contrato[[#This Row],[CDP]],[1]!CDP[[#All],[valor_total_rubro]])</f>
        <v>39523817</v>
      </c>
      <c r="T68" s="49" cm="1">
        <f t="array" ref="T68">_xlfn.XLOOKUP(Contrato[[#This Row],[CONTRATO]]&amp;Contrato[[#This Row],[CDP]],[1]!Tabla6[[#All],[CONTRATO-CDP]],[1]!Tabla6[[#All],[CRP]],_xlfn.XLOOKUP(Contrato[[#This Row],[CDP]],[1]RCPPAGOS!F:F,[1]RCPPAGOS!A:A,"",0),0)</f>
        <v>97</v>
      </c>
      <c r="U68" s="47">
        <f>+_xlfn.XLOOKUP(Contrato[[#This Row],[RCP]],[1]RCPPAGOS!A:A,[1]RCPPAGOS!B:B,"",0)</f>
        <v>44958.471064814818</v>
      </c>
      <c r="V68" s="50">
        <f>SUMIF([1]!RCPPAGOS[[#All],[CRP]],Contrato[[#This Row],[RCP]],[1]!RCPPAGOS[[#All],[valor_total]])</f>
        <v>39523817</v>
      </c>
      <c r="W68" s="51">
        <v>44957</v>
      </c>
      <c r="X68" s="51">
        <v>44959</v>
      </c>
      <c r="Y68" s="52" t="str">
        <f>+LEFT(_xlfn.XLOOKUP(Contrato[[#This Row],[CONTRATO3DIG]],[1]SECOP_II!AE:AE,[1]SECOP_II!F:F,"",0),10)</f>
        <v>2023-02-02</v>
      </c>
      <c r="Z68" s="53" t="str">
        <f>+LEFT(_xlfn.XLOOKUP(Contrato[[#This Row],[CONTRATO3DIG]],[1]SECOP_II!AE:AE,[1]SECOP_II!G:G,"",0),10)</f>
        <v>2023-12-16</v>
      </c>
      <c r="AA68" s="54" t="str">
        <f>_xlfn.XLOOKUP(Contrato[[#This Row],[CONTRATO3DIG]],[1]SECOP_II!AE:AE,[1]SECOP_II!AA:AA,"",0)</f>
        <v>https://community.secop.gov.co/Public/Tendering/OpportunityDetail/Index?noticeUID=CO1.NTC.3875931&amp;isFromPublicArea=True&amp;isModal=true&amp;asPopupView=true</v>
      </c>
      <c r="AB68" s="55" t="s">
        <v>213</v>
      </c>
      <c r="AC68" s="75">
        <v>202301000762</v>
      </c>
      <c r="AE68" s="1" t="str">
        <f>TEXT(LEFT(Contrato[[#This Row],[CONTRATO]],3),"0")</f>
        <v>66</v>
      </c>
      <c r="AF68" s="1" t="str">
        <f>IF(LEN(Contrato[[#This Row],[Contrato2]])=3,Contrato[[#This Row],[Contrato2]],TEXT(Contrato[[#This Row],[Contrato2]],"000"))</f>
        <v>066</v>
      </c>
      <c r="AG68" s="100">
        <f ca="1">IFERROR(_xlfn.DAYS(Contrato[[#This Row],[Fecha Proyectada liquidació]],TODAY())/30,"")</f>
        <v>-10.533333333333333</v>
      </c>
      <c r="AH68" s="5">
        <f>+Contrato[[#This Row],[FECHA TERMINACIÓN ]]+120</f>
        <v>45396</v>
      </c>
      <c r="AI68" s="1" t="e" cm="1">
        <f t="array" ref="AI68">+Contrato[[#This Row],[Fecha Proyectada liquidació]]-hoy</f>
        <v>#NAME?</v>
      </c>
      <c r="AJ68" s="1" cm="1">
        <f t="array" ref="AJ68">_xlfn.XLOOKUP(Contrato[[#This Row],[CONTRATO]]&amp;Contrato[[#This Row],[CDP]],[1]!Tabla6[[#All],[CONTRATO-CDP]],[1]!Tabla6[[#All],[CRP]],_xlfn.XLOOKUP(Contrato[[#This Row],[CDP]],[1]RCPPAGOS!F:F,[1]RCPPAGOS!A:A,"",0),0)</f>
        <v>97</v>
      </c>
      <c r="AK68" s="1">
        <f>+Contrato[[#This Row],[Columna1]]-Contrato[[#This Row],[RCP]]</f>
        <v>0</v>
      </c>
      <c r="AL68" s="101" cm="1">
        <f t="array" ref="AL68">_xlfn.XLOOKUP(Contrato[[#This Row],[RCP]],[1]!RCPPAGOS[[#All],[CRP]],[1]!RCPPAGOS[[#All],[Total pagado]],0,0)</f>
        <v>39523817</v>
      </c>
      <c r="AM68" s="62">
        <f>+Contrato[[#This Row],[Valor Pagado]]/Contrato[[#This Row],[VALOR CONTRATO]]</f>
        <v>1</v>
      </c>
      <c r="AN68" s="63">
        <f>+Contrato[[#This Row],[VALOR CONTRATO]]-Contrato[[#This Row],[Valor Pagado]]</f>
        <v>0</v>
      </c>
    </row>
    <row r="69" spans="1:40" s="1" customFormat="1" ht="37.5" customHeight="1">
      <c r="A69" s="2">
        <v>76</v>
      </c>
      <c r="B69" s="33">
        <v>67</v>
      </c>
      <c r="C69" s="34" t="s">
        <v>253</v>
      </c>
      <c r="D69" s="35" t="s">
        <v>63</v>
      </c>
      <c r="E69" s="36" t="s">
        <v>42</v>
      </c>
      <c r="F69" s="35" t="s">
        <v>43</v>
      </c>
      <c r="G69" s="34" t="s">
        <v>254</v>
      </c>
      <c r="H69" s="39">
        <v>98554081</v>
      </c>
      <c r="I69" s="108">
        <v>7532157</v>
      </c>
      <c r="J69" s="108">
        <v>79087649</v>
      </c>
      <c r="K69" s="2" t="s">
        <v>45</v>
      </c>
      <c r="L69" s="42" t="s">
        <v>212</v>
      </c>
      <c r="M69" s="43" t="s">
        <v>104</v>
      </c>
      <c r="N69" s="44">
        <f>VLOOKUP(Contrato[[#This Row],[SUPERVISOR TITULAR]],[1]SUPERVISORES!$E$1:$F$135,2,FALSE)</f>
        <v>75075150.099999994</v>
      </c>
      <c r="O69" s="43" t="s">
        <v>103</v>
      </c>
      <c r="P69" s="45">
        <f>VLOOKUP(Contrato[[#This Row],[SUPERVISOR SUPLENTE ]],[1]SUPERVISORES!$E$1:$F$135,2,FALSE)</f>
        <v>3507696.4</v>
      </c>
      <c r="Q69" s="93">
        <v>125</v>
      </c>
      <c r="R69" s="47" cm="1">
        <f t="array" ref="R69">_xlfn.XLOOKUP(Contrato[[#This Row],[CDP]],[1]!CDP[[#All],[consecutivo]],[1]!CDP[[#All],[fecha_aprobacion]],"",0)</f>
        <v>44952.673541666663</v>
      </c>
      <c r="S69" s="48">
        <f>SUMIF([1]!CDP[[#All],[consecutivo]],Contrato[[#This Row],[CDP]],[1]!CDP[[#All],[valor_total_rubro]])</f>
        <v>79087649</v>
      </c>
      <c r="T69" s="49" cm="1">
        <f t="array" ref="T69">_xlfn.XLOOKUP(Contrato[[#This Row],[CONTRATO]]&amp;Contrato[[#This Row],[CDP]],[1]!Tabla6[[#All],[CONTRATO-CDP]],[1]!Tabla6[[#All],[CRP]],_xlfn.XLOOKUP(Contrato[[#This Row],[CDP]],[1]RCPPAGOS!F:F,[1]RCPPAGOS!A:A,"",0),0)</f>
        <v>124</v>
      </c>
      <c r="U69" s="47">
        <f>+_xlfn.XLOOKUP(Contrato[[#This Row],[RCP]],[1]RCPPAGOS!A:A,[1]RCPPAGOS!B:B,"",0)</f>
        <v>44958.567175925928</v>
      </c>
      <c r="V69" s="50">
        <f>SUMIF([1]!RCPPAGOS[[#All],[CRP]],Contrato[[#This Row],[RCP]],[1]!RCPPAGOS[[#All],[valor_total]])</f>
        <v>79087649</v>
      </c>
      <c r="W69" s="51">
        <v>44957</v>
      </c>
      <c r="X69" s="51">
        <v>44958</v>
      </c>
      <c r="Y69" s="52" t="str">
        <f>+LEFT(_xlfn.XLOOKUP(Contrato[[#This Row],[CONTRATO3DIG]],[1]SECOP_II!AE:AE,[1]SECOP_II!F:F,"",0),10)</f>
        <v>2023-02-02</v>
      </c>
      <c r="Z69" s="53" t="str">
        <f>+LEFT(_xlfn.XLOOKUP(Contrato[[#This Row],[CONTRATO3DIG]],[1]SECOP_II!AE:AE,[1]SECOP_II!G:G,"",0),10)</f>
        <v>2023-12-16</v>
      </c>
      <c r="AA69" s="54" t="str">
        <f>_xlfn.XLOOKUP(Contrato[[#This Row],[CONTRATO3DIG]],[1]SECOP_II!AE:AE,[1]SECOP_II!AA:AA,"",0)</f>
        <v>https://community.secop.gov.co/Public/Tendering/OpportunityDetail/Index?noticeUID=CO1.NTC.3875646&amp;isFromPublicArea=True&amp;isModal=true&amp;asPopupView=true</v>
      </c>
      <c r="AB69" s="55" t="s">
        <v>213</v>
      </c>
      <c r="AC69" s="75">
        <v>202301000762</v>
      </c>
      <c r="AD69" s="1" t="s">
        <v>50</v>
      </c>
      <c r="AE69" s="1" t="str">
        <f>TEXT(LEFT(Contrato[[#This Row],[CONTRATO]],3),"0")</f>
        <v>67</v>
      </c>
      <c r="AF69" s="1" t="str">
        <f>IF(LEN(Contrato[[#This Row],[Contrato2]])=3,Contrato[[#This Row],[Contrato2]],TEXT(Contrato[[#This Row],[Contrato2]],"000"))</f>
        <v>067</v>
      </c>
      <c r="AG69" s="100">
        <f ca="1">IFERROR(_xlfn.DAYS(Contrato[[#This Row],[Fecha Proyectada liquidació]],TODAY())/30,"")</f>
        <v>-10.533333333333333</v>
      </c>
      <c r="AH69" s="5">
        <f>+Contrato[[#This Row],[FECHA TERMINACIÓN ]]+120</f>
        <v>45396</v>
      </c>
      <c r="AI69" s="1" t="e" cm="1">
        <f t="array" ref="AI69">+Contrato[[#This Row],[Fecha Proyectada liquidació]]-hoy</f>
        <v>#NAME?</v>
      </c>
      <c r="AJ69" s="1" cm="1">
        <f t="array" ref="AJ69">_xlfn.XLOOKUP(Contrato[[#This Row],[CONTRATO]]&amp;Contrato[[#This Row],[CDP]],[1]!Tabla6[[#All],[CONTRATO-CDP]],[1]!Tabla6[[#All],[CRP]],_xlfn.XLOOKUP(Contrato[[#This Row],[CDP]],[1]RCPPAGOS!F:F,[1]RCPPAGOS!A:A,"",0),0)</f>
        <v>124</v>
      </c>
      <c r="AK69" s="1">
        <f>+Contrato[[#This Row],[Columna1]]-Contrato[[#This Row],[RCP]]</f>
        <v>0</v>
      </c>
      <c r="AL69" s="101" cm="1">
        <f t="array" ref="AL69">_xlfn.XLOOKUP(Contrato[[#This Row],[RCP]],[1]!RCPPAGOS[[#All],[CRP]],[1]!RCPPAGOS[[#All],[Total pagado]],0,0)</f>
        <v>79087649</v>
      </c>
      <c r="AM69" s="62">
        <f>+Contrato[[#This Row],[Valor Pagado]]/Contrato[[#This Row],[VALOR CONTRATO]]</f>
        <v>1</v>
      </c>
      <c r="AN69" s="63">
        <f>+Contrato[[#This Row],[VALOR CONTRATO]]-Contrato[[#This Row],[Valor Pagado]]</f>
        <v>0</v>
      </c>
    </row>
    <row r="70" spans="1:40" s="1" customFormat="1" ht="37.5" customHeight="1">
      <c r="A70" s="2">
        <v>77</v>
      </c>
      <c r="B70" s="33">
        <v>68</v>
      </c>
      <c r="C70" s="34" t="s">
        <v>255</v>
      </c>
      <c r="D70" s="35" t="s">
        <v>63</v>
      </c>
      <c r="E70" s="36" t="s">
        <v>42</v>
      </c>
      <c r="F70" s="35" t="s">
        <v>43</v>
      </c>
      <c r="G70" s="34" t="s">
        <v>256</v>
      </c>
      <c r="H70" s="39">
        <v>8335617</v>
      </c>
      <c r="I70" s="108">
        <v>2452230</v>
      </c>
      <c r="J70" s="108">
        <v>25748415</v>
      </c>
      <c r="K70" s="2" t="s">
        <v>45</v>
      </c>
      <c r="L70" s="42" t="s">
        <v>212</v>
      </c>
      <c r="M70" s="43" t="s">
        <v>104</v>
      </c>
      <c r="N70" s="44">
        <f>VLOOKUP(Contrato[[#This Row],[SUPERVISOR TITULAR]],[1]SUPERVISORES!$E$1:$F$135,2,FALSE)</f>
        <v>75075150.099999994</v>
      </c>
      <c r="O70" s="43" t="s">
        <v>103</v>
      </c>
      <c r="P70" s="45">
        <f>VLOOKUP(Contrato[[#This Row],[SUPERVISOR SUPLENTE ]],[1]SUPERVISORES!$E$1:$F$135,2,FALSE)</f>
        <v>3507696.4</v>
      </c>
      <c r="Q70" s="93">
        <v>126</v>
      </c>
      <c r="R70" s="47" cm="1">
        <f t="array" ref="R70">_xlfn.XLOOKUP(Contrato[[#This Row],[CDP]],[1]!CDP[[#All],[consecutivo]],[1]!CDP[[#All],[fecha_aprobacion]],"",0)</f>
        <v>44952.67386574074</v>
      </c>
      <c r="S70" s="48">
        <f>SUMIF([1]!CDP[[#All],[consecutivo]],Contrato[[#This Row],[CDP]],[1]!CDP[[#All],[valor_total_rubro]])</f>
        <v>25748415</v>
      </c>
      <c r="T70" s="49" cm="1">
        <f t="array" ref="T70">_xlfn.XLOOKUP(Contrato[[#This Row],[CONTRATO]]&amp;Contrato[[#This Row],[CDP]],[1]!Tabla6[[#All],[CONTRATO-CDP]],[1]!Tabla6[[#All],[CRP]],_xlfn.XLOOKUP(Contrato[[#This Row],[CDP]],[1]RCPPAGOS!F:F,[1]RCPPAGOS!A:A,"",0),0)</f>
        <v>127</v>
      </c>
      <c r="U70" s="47">
        <f>+_xlfn.XLOOKUP(Contrato[[#This Row],[RCP]],[1]RCPPAGOS!A:A,[1]RCPPAGOS!B:B,"",0)</f>
        <v>44958.567546296297</v>
      </c>
      <c r="V70" s="50">
        <f>SUMIF([1]!RCPPAGOS[[#All],[CRP]],Contrato[[#This Row],[RCP]],[1]!RCPPAGOS[[#All],[valor_total]])</f>
        <v>25748415</v>
      </c>
      <c r="W70" s="51">
        <v>44957</v>
      </c>
      <c r="X70" s="51">
        <v>44958</v>
      </c>
      <c r="Y70" s="52" t="str">
        <f>+LEFT(_xlfn.XLOOKUP(Contrato[[#This Row],[CONTRATO3DIG]],[1]SECOP_II!AE:AE,[1]SECOP_II!F:F,"",0),10)</f>
        <v>2023-02-02</v>
      </c>
      <c r="Z70" s="53" t="str">
        <f>+LEFT(_xlfn.XLOOKUP(Contrato[[#This Row],[CONTRATO3DIG]],[1]SECOP_II!AE:AE,[1]SECOP_II!G:G,"",0),10)</f>
        <v>2023-12-16</v>
      </c>
      <c r="AA70" s="54" t="str">
        <f>_xlfn.XLOOKUP(Contrato[[#This Row],[CONTRATO3DIG]],[1]SECOP_II!AE:AE,[1]SECOP_II!AA:AA,"",0)</f>
        <v>https://community.secop.gov.co/Public/Tendering/OpportunityDetail/Index?noticeUID=CO1.NTC.3875931&amp;isFromPublicArea=True&amp;isModal=true&amp;asPopupView=true</v>
      </c>
      <c r="AB70" s="55" t="s">
        <v>213</v>
      </c>
      <c r="AC70" s="75">
        <v>202301000762</v>
      </c>
      <c r="AD70" s="1" t="s">
        <v>50</v>
      </c>
      <c r="AE70" s="1" t="str">
        <f>TEXT(LEFT(Contrato[[#This Row],[CONTRATO]],3),"0")</f>
        <v>68</v>
      </c>
      <c r="AF70" s="1" t="str">
        <f>IF(LEN(Contrato[[#This Row],[Contrato2]])=3,Contrato[[#This Row],[Contrato2]],TEXT(Contrato[[#This Row],[Contrato2]],"000"))</f>
        <v>068</v>
      </c>
      <c r="AG70" s="100">
        <f ca="1">IFERROR(_xlfn.DAYS(Contrato[[#This Row],[Fecha Proyectada liquidació]],TODAY())/30,"")</f>
        <v>-10.533333333333333</v>
      </c>
      <c r="AH70" s="5">
        <f>+Contrato[[#This Row],[FECHA TERMINACIÓN ]]+120</f>
        <v>45396</v>
      </c>
      <c r="AI70" s="1" t="e" cm="1">
        <f t="array" ref="AI70">+Contrato[[#This Row],[Fecha Proyectada liquidació]]-hoy</f>
        <v>#NAME?</v>
      </c>
      <c r="AJ70" s="1" cm="1">
        <f t="array" ref="AJ70">_xlfn.XLOOKUP(Contrato[[#This Row],[CONTRATO]]&amp;Contrato[[#This Row],[CDP]],[1]!Tabla6[[#All],[CONTRATO-CDP]],[1]!Tabla6[[#All],[CRP]],_xlfn.XLOOKUP(Contrato[[#This Row],[CDP]],[1]RCPPAGOS!F:F,[1]RCPPAGOS!A:A,"",0),0)</f>
        <v>127</v>
      </c>
      <c r="AK70" s="1">
        <f>+Contrato[[#This Row],[Columna1]]-Contrato[[#This Row],[RCP]]</f>
        <v>0</v>
      </c>
      <c r="AL70" s="101" cm="1">
        <f t="array" ref="AL70">_xlfn.XLOOKUP(Contrato[[#This Row],[RCP]],[1]!RCPPAGOS[[#All],[CRP]],[1]!RCPPAGOS[[#All],[Total pagado]],0,0)</f>
        <v>25748415</v>
      </c>
      <c r="AM70" s="62">
        <f>+Contrato[[#This Row],[Valor Pagado]]/Contrato[[#This Row],[VALOR CONTRATO]]</f>
        <v>1</v>
      </c>
      <c r="AN70" s="63">
        <f>+Contrato[[#This Row],[VALOR CONTRATO]]-Contrato[[#This Row],[Valor Pagado]]</f>
        <v>0</v>
      </c>
    </row>
    <row r="71" spans="1:40" s="1" customFormat="1" ht="37.5" customHeight="1">
      <c r="A71" s="2">
        <v>78</v>
      </c>
      <c r="B71" s="33">
        <v>69</v>
      </c>
      <c r="C71" s="34" t="s">
        <v>257</v>
      </c>
      <c r="D71" s="35" t="s">
        <v>63</v>
      </c>
      <c r="E71" s="36" t="s">
        <v>42</v>
      </c>
      <c r="F71" s="35" t="s">
        <v>43</v>
      </c>
      <c r="G71" s="34" t="s">
        <v>258</v>
      </c>
      <c r="H71" s="39">
        <v>71263460</v>
      </c>
      <c r="I71" s="108">
        <v>3764173</v>
      </c>
      <c r="J71" s="108">
        <v>39523817</v>
      </c>
      <c r="K71" s="2" t="s">
        <v>45</v>
      </c>
      <c r="L71" s="42" t="s">
        <v>212</v>
      </c>
      <c r="M71" s="43" t="s">
        <v>104</v>
      </c>
      <c r="N71" s="44">
        <f>VLOOKUP(Contrato[[#This Row],[SUPERVISOR TITULAR]],[1]SUPERVISORES!$E$1:$F$135,2,FALSE)</f>
        <v>75075150.099999994</v>
      </c>
      <c r="O71" s="43" t="s">
        <v>103</v>
      </c>
      <c r="P71" s="45">
        <f>VLOOKUP(Contrato[[#This Row],[SUPERVISOR SUPLENTE ]],[1]SUPERVISORES!$E$1:$F$135,2,FALSE)</f>
        <v>3507696.4</v>
      </c>
      <c r="Q71" s="93">
        <v>127</v>
      </c>
      <c r="R71" s="47" cm="1">
        <f t="array" ref="R71">_xlfn.XLOOKUP(Contrato[[#This Row],[CDP]],[1]!CDP[[#All],[consecutivo]],[1]!CDP[[#All],[fecha_aprobacion]],"",0)</f>
        <v>44952.674131944441</v>
      </c>
      <c r="S71" s="48">
        <f>SUMIF([1]!CDP[[#All],[consecutivo]],Contrato[[#This Row],[CDP]],[1]!CDP[[#All],[valor_total_rubro]])</f>
        <v>39523817</v>
      </c>
      <c r="T71" s="49" cm="1">
        <f t="array" ref="T71">_xlfn.XLOOKUP(Contrato[[#This Row],[CONTRATO]]&amp;Contrato[[#This Row],[CDP]],[1]!Tabla6[[#All],[CONTRATO-CDP]],[1]!Tabla6[[#All],[CRP]],_xlfn.XLOOKUP(Contrato[[#This Row],[CDP]],[1]RCPPAGOS!F:F,[1]RCPPAGOS!A:A,"",0),0)</f>
        <v>129</v>
      </c>
      <c r="U71" s="47">
        <f>+_xlfn.XLOOKUP(Contrato[[#This Row],[RCP]],[1]RCPPAGOS!A:A,[1]RCPPAGOS!B:B,"",0)</f>
        <v>44958.569305555553</v>
      </c>
      <c r="V71" s="50">
        <f>SUMIF([1]!RCPPAGOS[[#All],[CRP]],Contrato[[#This Row],[RCP]],[1]!RCPPAGOS[[#All],[valor_total]])</f>
        <v>39523817</v>
      </c>
      <c r="W71" s="51">
        <v>44956</v>
      </c>
      <c r="X71" s="51">
        <v>44958</v>
      </c>
      <c r="Y71" s="52" t="str">
        <f>+LEFT(_xlfn.XLOOKUP(Contrato[[#This Row],[CONTRATO3DIG]],[1]SECOP_II!AE:AE,[1]SECOP_II!F:F,"",0),10)</f>
        <v>2023-02-02</v>
      </c>
      <c r="Z71" s="53" t="str">
        <f>+LEFT(_xlfn.XLOOKUP(Contrato[[#This Row],[CONTRATO3DIG]],[1]SECOP_II!AE:AE,[1]SECOP_II!G:G,"",0),10)</f>
        <v>2023-12-16</v>
      </c>
      <c r="AA71" s="54" t="str">
        <f>_xlfn.XLOOKUP(Contrato[[#This Row],[CONTRATO3DIG]],[1]SECOP_II!AE:AE,[1]SECOP_II!AA:AA,"",0)</f>
        <v>https://community.secop.gov.co/Public/Tendering/OpportunityDetail/Index?noticeUID=CO1.NTC.3875931&amp;isFromPublicArea=True&amp;isModal=true&amp;asPopupView=true</v>
      </c>
      <c r="AB71" s="55" t="s">
        <v>213</v>
      </c>
      <c r="AC71" s="75">
        <v>202301000762</v>
      </c>
      <c r="AD71" s="1" t="s">
        <v>50</v>
      </c>
      <c r="AE71" s="1" t="str">
        <f>TEXT(LEFT(Contrato[[#This Row],[CONTRATO]],3),"0")</f>
        <v>69</v>
      </c>
      <c r="AF71" s="1" t="str">
        <f>IF(LEN(Contrato[[#This Row],[Contrato2]])=3,Contrato[[#This Row],[Contrato2]],TEXT(Contrato[[#This Row],[Contrato2]],"000"))</f>
        <v>069</v>
      </c>
      <c r="AG71" s="100">
        <f ca="1">IFERROR(_xlfn.DAYS(Contrato[[#This Row],[Fecha Proyectada liquidació]],TODAY())/30,"")</f>
        <v>-10.533333333333333</v>
      </c>
      <c r="AH71" s="5">
        <f>+Contrato[[#This Row],[FECHA TERMINACIÓN ]]+120</f>
        <v>45396</v>
      </c>
      <c r="AI71" s="1" t="e" cm="1">
        <f t="array" ref="AI71">+Contrato[[#This Row],[Fecha Proyectada liquidació]]-hoy</f>
        <v>#NAME?</v>
      </c>
      <c r="AJ71" s="1" cm="1">
        <f t="array" ref="AJ71">_xlfn.XLOOKUP(Contrato[[#This Row],[CONTRATO]]&amp;Contrato[[#This Row],[CDP]],[1]!Tabla6[[#All],[CONTRATO-CDP]],[1]!Tabla6[[#All],[CRP]],_xlfn.XLOOKUP(Contrato[[#This Row],[CDP]],[1]RCPPAGOS!F:F,[1]RCPPAGOS!A:A,"",0),0)</f>
        <v>129</v>
      </c>
      <c r="AK71" s="1">
        <f>+Contrato[[#This Row],[Columna1]]-Contrato[[#This Row],[RCP]]</f>
        <v>0</v>
      </c>
      <c r="AL71" s="101" cm="1">
        <f t="array" ref="AL71">_xlfn.XLOOKUP(Contrato[[#This Row],[RCP]],[1]!RCPPAGOS[[#All],[CRP]],[1]!RCPPAGOS[[#All],[Total pagado]],0,0)</f>
        <v>39523817</v>
      </c>
      <c r="AM71" s="62">
        <f>+Contrato[[#This Row],[Valor Pagado]]/Contrato[[#This Row],[VALOR CONTRATO]]</f>
        <v>1</v>
      </c>
      <c r="AN71" s="63">
        <f>+Contrato[[#This Row],[VALOR CONTRATO]]-Contrato[[#This Row],[Valor Pagado]]</f>
        <v>0</v>
      </c>
    </row>
    <row r="72" spans="1:40" s="1" customFormat="1" ht="37.5" customHeight="1">
      <c r="A72" s="2">
        <v>79</v>
      </c>
      <c r="B72" s="33">
        <v>70</v>
      </c>
      <c r="C72" s="34" t="s">
        <v>259</v>
      </c>
      <c r="D72" s="35" t="s">
        <v>63</v>
      </c>
      <c r="E72" s="36" t="s">
        <v>42</v>
      </c>
      <c r="F72" s="35" t="s">
        <v>43</v>
      </c>
      <c r="G72" s="34" t="s">
        <v>260</v>
      </c>
      <c r="H72" s="39">
        <v>70908694</v>
      </c>
      <c r="I72" s="108">
        <v>5648713</v>
      </c>
      <c r="J72" s="108">
        <v>59311487</v>
      </c>
      <c r="K72" s="2" t="s">
        <v>45</v>
      </c>
      <c r="L72" s="42" t="s">
        <v>212</v>
      </c>
      <c r="M72" s="43" t="s">
        <v>104</v>
      </c>
      <c r="N72" s="44">
        <f>VLOOKUP(Contrato[[#This Row],[SUPERVISOR TITULAR]],[1]SUPERVISORES!$E$1:$F$135,2,FALSE)</f>
        <v>75075150.099999994</v>
      </c>
      <c r="O72" s="43" t="s">
        <v>103</v>
      </c>
      <c r="P72" s="45">
        <f>VLOOKUP(Contrato[[#This Row],[SUPERVISOR SUPLENTE ]],[1]SUPERVISORES!$E$1:$F$135,2,FALSE)</f>
        <v>3507696.4</v>
      </c>
      <c r="Q72" s="93">
        <v>128</v>
      </c>
      <c r="R72" s="47" cm="1">
        <f t="array" ref="R72">_xlfn.XLOOKUP(Contrato[[#This Row],[CDP]],[1]!CDP[[#All],[consecutivo]],[1]!CDP[[#All],[fecha_aprobacion]],"",0)</f>
        <v>44952.674375000002</v>
      </c>
      <c r="S72" s="48">
        <f>SUMIF([1]!CDP[[#All],[consecutivo]],Contrato[[#This Row],[CDP]],[1]!CDP[[#All],[valor_total_rubro]])</f>
        <v>59311487</v>
      </c>
      <c r="T72" s="49" cm="1">
        <f t="array" ref="T72">_xlfn.XLOOKUP(Contrato[[#This Row],[CONTRATO]]&amp;Contrato[[#This Row],[CDP]],[1]!Tabla6[[#All],[CONTRATO-CDP]],[1]!Tabla6[[#All],[CRP]],_xlfn.XLOOKUP(Contrato[[#This Row],[CDP]],[1]RCPPAGOS!F:F,[1]RCPPAGOS!A:A,"",0),0)</f>
        <v>131</v>
      </c>
      <c r="U72" s="47">
        <f>+_xlfn.XLOOKUP(Contrato[[#This Row],[RCP]],[1]RCPPAGOS!A:A,[1]RCPPAGOS!B:B,"",0)</f>
        <v>44958.572152777779</v>
      </c>
      <c r="V72" s="50">
        <f>SUMIF([1]!RCPPAGOS[[#All],[CRP]],Contrato[[#This Row],[RCP]],[1]!RCPPAGOS[[#All],[valor_total]])</f>
        <v>59311487</v>
      </c>
      <c r="W72" s="51">
        <v>44956</v>
      </c>
      <c r="X72" s="51">
        <v>44958</v>
      </c>
      <c r="Y72" s="52" t="str">
        <f>+LEFT(_xlfn.XLOOKUP(Contrato[[#This Row],[CONTRATO3DIG]],[1]SECOP_II!AE:AE,[1]SECOP_II!F:F,"",0),10)</f>
        <v>2023-02-02</v>
      </c>
      <c r="Z72" s="53" t="str">
        <f>+LEFT(_xlfn.XLOOKUP(Contrato[[#This Row],[CONTRATO3DIG]],[1]SECOP_II!AE:AE,[1]SECOP_II!G:G,"",0),10)</f>
        <v>2023-12-16</v>
      </c>
      <c r="AA72" s="54" t="str">
        <f>_xlfn.XLOOKUP(Contrato[[#This Row],[CONTRATO3DIG]],[1]SECOP_II!AE:AE,[1]SECOP_II!AA:AA,"",0)</f>
        <v>https://community.secop.gov.co/Public/Tendering/OpportunityDetail/Index?noticeUID=CO1.NTC.3875646&amp;isFromPublicArea=True&amp;isModal=true&amp;asPopupView=true</v>
      </c>
      <c r="AB72" s="55" t="s">
        <v>213</v>
      </c>
      <c r="AC72" s="75">
        <v>202301000762</v>
      </c>
      <c r="AD72" s="1" t="s">
        <v>50</v>
      </c>
      <c r="AE72" s="1" t="str">
        <f>TEXT(LEFT(Contrato[[#This Row],[CONTRATO]],3),"0")</f>
        <v>70</v>
      </c>
      <c r="AF72" s="1" t="str">
        <f>IF(LEN(Contrato[[#This Row],[Contrato2]])=3,Contrato[[#This Row],[Contrato2]],TEXT(Contrato[[#This Row],[Contrato2]],"000"))</f>
        <v>070</v>
      </c>
      <c r="AG72" s="100">
        <f ca="1">IFERROR(_xlfn.DAYS(Contrato[[#This Row],[Fecha Proyectada liquidació]],TODAY())/30,"")</f>
        <v>-10.533333333333333</v>
      </c>
      <c r="AH72" s="5">
        <f>+Contrato[[#This Row],[FECHA TERMINACIÓN ]]+120</f>
        <v>45396</v>
      </c>
      <c r="AI72" s="1" t="e" cm="1">
        <f t="array" ref="AI72">+Contrato[[#This Row],[Fecha Proyectada liquidació]]-hoy</f>
        <v>#NAME?</v>
      </c>
      <c r="AJ72" s="1" cm="1">
        <f t="array" ref="AJ72">_xlfn.XLOOKUP(Contrato[[#This Row],[CONTRATO]]&amp;Contrato[[#This Row],[CDP]],[1]!Tabla6[[#All],[CONTRATO-CDP]],[1]!Tabla6[[#All],[CRP]],_xlfn.XLOOKUP(Contrato[[#This Row],[CDP]],[1]RCPPAGOS!F:F,[1]RCPPAGOS!A:A,"",0),0)</f>
        <v>131</v>
      </c>
      <c r="AK72" s="1">
        <f>+Contrato[[#This Row],[Columna1]]-Contrato[[#This Row],[RCP]]</f>
        <v>0</v>
      </c>
      <c r="AL72" s="101" cm="1">
        <f t="array" ref="AL72">_xlfn.XLOOKUP(Contrato[[#This Row],[RCP]],[1]!RCPPAGOS[[#All],[CRP]],[1]!RCPPAGOS[[#All],[Total pagado]],0,0)</f>
        <v>59311487</v>
      </c>
      <c r="AM72" s="62">
        <f>+Contrato[[#This Row],[Valor Pagado]]/Contrato[[#This Row],[VALOR CONTRATO]]</f>
        <v>1</v>
      </c>
      <c r="AN72" s="63">
        <f>+Contrato[[#This Row],[VALOR CONTRATO]]-Contrato[[#This Row],[Valor Pagado]]</f>
        <v>0</v>
      </c>
    </row>
    <row r="73" spans="1:40" s="1" customFormat="1" ht="37.5" customHeight="1">
      <c r="A73" s="2">
        <v>80</v>
      </c>
      <c r="B73" s="33">
        <v>71</v>
      </c>
      <c r="C73" s="34" t="s">
        <v>261</v>
      </c>
      <c r="D73" s="35" t="s">
        <v>63</v>
      </c>
      <c r="E73" s="36" t="s">
        <v>42</v>
      </c>
      <c r="F73" s="35" t="s">
        <v>43</v>
      </c>
      <c r="G73" s="34" t="s">
        <v>262</v>
      </c>
      <c r="H73" s="39">
        <v>71557253</v>
      </c>
      <c r="I73" s="108">
        <v>4675177</v>
      </c>
      <c r="J73" s="108">
        <v>49089359</v>
      </c>
      <c r="K73" s="2" t="s">
        <v>45</v>
      </c>
      <c r="L73" s="42" t="s">
        <v>212</v>
      </c>
      <c r="M73" s="43" t="s">
        <v>104</v>
      </c>
      <c r="N73" s="44">
        <f>VLOOKUP(Contrato[[#This Row],[SUPERVISOR TITULAR]],[1]SUPERVISORES!$E$1:$F$135,2,FALSE)</f>
        <v>75075150.099999994</v>
      </c>
      <c r="O73" s="43" t="s">
        <v>103</v>
      </c>
      <c r="P73" s="45">
        <f>VLOOKUP(Contrato[[#This Row],[SUPERVISOR SUPLENTE ]],[1]SUPERVISORES!$E$1:$F$135,2,FALSE)</f>
        <v>3507696.4</v>
      </c>
      <c r="Q73" s="93">
        <v>129</v>
      </c>
      <c r="R73" s="47" cm="1">
        <f t="array" ref="R73">_xlfn.XLOOKUP(Contrato[[#This Row],[CDP]],[1]!CDP[[#All],[consecutivo]],[1]!CDP[[#All],[fecha_aprobacion]],"",0)</f>
        <v>44952.67454861111</v>
      </c>
      <c r="S73" s="48">
        <f>SUMIF([1]!CDP[[#All],[consecutivo]],Contrato[[#This Row],[CDP]],[1]!CDP[[#All],[valor_total_rubro]])</f>
        <v>49089359</v>
      </c>
      <c r="T73" s="49" cm="1">
        <f t="array" ref="T73">_xlfn.XLOOKUP(Contrato[[#This Row],[CONTRATO]]&amp;Contrato[[#This Row],[CDP]],[1]!Tabla6[[#All],[CONTRATO-CDP]],[1]!Tabla6[[#All],[CRP]],_xlfn.XLOOKUP(Contrato[[#This Row],[CDP]],[1]RCPPAGOS!F:F,[1]RCPPAGOS!A:A,"",0),0)</f>
        <v>133</v>
      </c>
      <c r="U73" s="47">
        <f>+_xlfn.XLOOKUP(Contrato[[#This Row],[RCP]],[1]RCPPAGOS!A:A,[1]RCPPAGOS!B:B,"",0)</f>
        <v>44958.600289351853</v>
      </c>
      <c r="V73" s="50">
        <f>SUMIF([1]!RCPPAGOS[[#All],[CRP]],Contrato[[#This Row],[RCP]],[1]!RCPPAGOS[[#All],[valor_total]])</f>
        <v>49089359</v>
      </c>
      <c r="W73" s="51">
        <v>44956</v>
      </c>
      <c r="X73" s="51">
        <v>44958</v>
      </c>
      <c r="Y73" s="52" t="str">
        <f>+LEFT(_xlfn.XLOOKUP(Contrato[[#This Row],[CONTRATO3DIG]],[1]SECOP_II!AE:AE,[1]SECOP_II!F:F,"",0),10)</f>
        <v>2023-02-02</v>
      </c>
      <c r="Z73" s="53" t="str">
        <f>+LEFT(_xlfn.XLOOKUP(Contrato[[#This Row],[CONTRATO3DIG]],[1]SECOP_II!AE:AE,[1]SECOP_II!G:G,"",0),10)</f>
        <v>2023-12-16</v>
      </c>
      <c r="AA73" s="54" t="str">
        <f>_xlfn.XLOOKUP(Contrato[[#This Row],[CONTRATO3DIG]],[1]SECOP_II!AE:AE,[1]SECOP_II!AA:AA,"",0)</f>
        <v>https://community.secop.gov.co/Public/Tendering/OpportunityDetail/Index?noticeUID=CO1.NTC.3875931&amp;isFromPublicArea=True&amp;isModal=true&amp;asPopupView=true</v>
      </c>
      <c r="AB73" s="55" t="s">
        <v>213</v>
      </c>
      <c r="AC73" s="75">
        <v>202301000762</v>
      </c>
      <c r="AE73" s="1" t="str">
        <f>TEXT(LEFT(Contrato[[#This Row],[CONTRATO]],3),"0")</f>
        <v>71</v>
      </c>
      <c r="AF73" s="1" t="str">
        <f>IF(LEN(Contrato[[#This Row],[Contrato2]])=3,Contrato[[#This Row],[Contrato2]],TEXT(Contrato[[#This Row],[Contrato2]],"000"))</f>
        <v>071</v>
      </c>
      <c r="AG73" s="100">
        <f ca="1">IFERROR(_xlfn.DAYS(Contrato[[#This Row],[Fecha Proyectada liquidació]],TODAY())/30,"")</f>
        <v>-10.533333333333333</v>
      </c>
      <c r="AH73" s="5">
        <f>+Contrato[[#This Row],[FECHA TERMINACIÓN ]]+120</f>
        <v>45396</v>
      </c>
      <c r="AI73" s="1" t="e" cm="1">
        <f t="array" ref="AI73">+Contrato[[#This Row],[Fecha Proyectada liquidació]]-hoy</f>
        <v>#NAME?</v>
      </c>
      <c r="AJ73" s="1" cm="1">
        <f t="array" ref="AJ73">_xlfn.XLOOKUP(Contrato[[#This Row],[CONTRATO]]&amp;Contrato[[#This Row],[CDP]],[1]!Tabla6[[#All],[CONTRATO-CDP]],[1]!Tabla6[[#All],[CRP]],_xlfn.XLOOKUP(Contrato[[#This Row],[CDP]],[1]RCPPAGOS!F:F,[1]RCPPAGOS!A:A,"",0),0)</f>
        <v>133</v>
      </c>
      <c r="AK73" s="1">
        <f>+Contrato[[#This Row],[Columna1]]-Contrato[[#This Row],[RCP]]</f>
        <v>0</v>
      </c>
      <c r="AL73" s="101" cm="1">
        <f t="array" ref="AL73">_xlfn.XLOOKUP(Contrato[[#This Row],[RCP]],[1]!RCPPAGOS[[#All],[CRP]],[1]!RCPPAGOS[[#All],[Total pagado]],0,0)</f>
        <v>49089359</v>
      </c>
      <c r="AM73" s="62">
        <f>+Contrato[[#This Row],[Valor Pagado]]/Contrato[[#This Row],[VALOR CONTRATO]]</f>
        <v>1</v>
      </c>
      <c r="AN73" s="63">
        <f>+Contrato[[#This Row],[VALOR CONTRATO]]-Contrato[[#This Row],[Valor Pagado]]</f>
        <v>0</v>
      </c>
    </row>
    <row r="74" spans="1:40" s="1" customFormat="1" ht="37.5" customHeight="1">
      <c r="A74" s="2">
        <v>81</v>
      </c>
      <c r="B74" s="33">
        <v>72</v>
      </c>
      <c r="C74" s="34" t="s">
        <v>263</v>
      </c>
      <c r="D74" s="35" t="s">
        <v>63</v>
      </c>
      <c r="E74" s="36" t="s">
        <v>42</v>
      </c>
      <c r="F74" s="35" t="s">
        <v>43</v>
      </c>
      <c r="G74" s="34" t="s">
        <v>264</v>
      </c>
      <c r="H74" s="39">
        <v>71338359</v>
      </c>
      <c r="I74" s="108">
        <v>4675177</v>
      </c>
      <c r="J74" s="108">
        <v>49089359</v>
      </c>
      <c r="K74" s="2" t="s">
        <v>45</v>
      </c>
      <c r="L74" s="42" t="s">
        <v>212</v>
      </c>
      <c r="M74" s="43" t="s">
        <v>104</v>
      </c>
      <c r="N74" s="44">
        <f>VLOOKUP(Contrato[[#This Row],[SUPERVISOR TITULAR]],[1]SUPERVISORES!$E$1:$F$135,2,FALSE)</f>
        <v>75075150.099999994</v>
      </c>
      <c r="O74" s="43" t="s">
        <v>103</v>
      </c>
      <c r="P74" s="45">
        <f>VLOOKUP(Contrato[[#This Row],[SUPERVISOR SUPLENTE ]],[1]SUPERVISORES!$E$1:$F$135,2,FALSE)</f>
        <v>3507696.4</v>
      </c>
      <c r="Q74" s="93">
        <v>130</v>
      </c>
      <c r="R74" s="47" cm="1">
        <f t="array" ref="R74">_xlfn.XLOOKUP(Contrato[[#This Row],[CDP]],[1]!CDP[[#All],[consecutivo]],[1]!CDP[[#All],[fecha_aprobacion]],"",0)</f>
        <v>44952.674699074072</v>
      </c>
      <c r="S74" s="48">
        <f>SUMIF([1]!CDP[[#All],[consecutivo]],Contrato[[#This Row],[CDP]],[1]!CDP[[#All],[valor_total_rubro]])</f>
        <v>49089359</v>
      </c>
      <c r="T74" s="49" cm="1">
        <f t="array" ref="T74">_xlfn.XLOOKUP(Contrato[[#This Row],[CONTRATO]]&amp;Contrato[[#This Row],[CDP]],[1]!Tabla6[[#All],[CONTRATO-CDP]],[1]!Tabla6[[#All],[CRP]],_xlfn.XLOOKUP(Contrato[[#This Row],[CDP]],[1]RCPPAGOS!F:F,[1]RCPPAGOS!A:A,"",0),0)</f>
        <v>136</v>
      </c>
      <c r="U74" s="47">
        <f>+_xlfn.XLOOKUP(Contrato[[#This Row],[RCP]],[1]RCPPAGOS!A:A,[1]RCPPAGOS!B:B,"",0)</f>
        <v>44958.605740740742</v>
      </c>
      <c r="V74" s="50">
        <f>SUMIF([1]!RCPPAGOS[[#All],[CRP]],Contrato[[#This Row],[RCP]],[1]!RCPPAGOS[[#All],[valor_total]])</f>
        <v>49089359</v>
      </c>
      <c r="W74" s="51">
        <v>44957</v>
      </c>
      <c r="X74" s="51">
        <v>44958</v>
      </c>
      <c r="Y74" s="52" t="str">
        <f>+LEFT(_xlfn.XLOOKUP(Contrato[[#This Row],[CONTRATO3DIG]],[1]SECOP_II!AE:AE,[1]SECOP_II!F:F,"",0),10)</f>
        <v>2023-02-02</v>
      </c>
      <c r="Z74" s="53" t="str">
        <f>+LEFT(_xlfn.XLOOKUP(Contrato[[#This Row],[CONTRATO3DIG]],[1]SECOP_II!AE:AE,[1]SECOP_II!G:G,"",0),10)</f>
        <v>2023-12-16</v>
      </c>
      <c r="AA74" s="54" t="str">
        <f>_xlfn.XLOOKUP(Contrato[[#This Row],[CONTRATO3DIG]],[1]SECOP_II!AE:AE,[1]SECOP_II!AA:AA,"",0)</f>
        <v>https://community.secop.gov.co/Public/Tendering/OpportunityDetail/Index?noticeUID=CO1.NTC.3875646&amp;isFromPublicArea=True&amp;isModal=true&amp;asPopupView=true</v>
      </c>
      <c r="AB74" s="55" t="s">
        <v>213</v>
      </c>
      <c r="AC74" s="75">
        <v>202301000762</v>
      </c>
      <c r="AD74" s="1" t="s">
        <v>50</v>
      </c>
      <c r="AE74" s="1" t="str">
        <f>TEXT(LEFT(Contrato[[#This Row],[CONTRATO]],3),"0")</f>
        <v>72</v>
      </c>
      <c r="AF74" s="1" t="str">
        <f>IF(LEN(Contrato[[#This Row],[Contrato2]])=3,Contrato[[#This Row],[Contrato2]],TEXT(Contrato[[#This Row],[Contrato2]],"000"))</f>
        <v>072</v>
      </c>
      <c r="AG74" s="100">
        <f ca="1">IFERROR(_xlfn.DAYS(Contrato[[#This Row],[Fecha Proyectada liquidació]],TODAY())/30,"")</f>
        <v>-10.533333333333333</v>
      </c>
      <c r="AH74" s="5">
        <f>+Contrato[[#This Row],[FECHA TERMINACIÓN ]]+120</f>
        <v>45396</v>
      </c>
      <c r="AI74" s="1" t="e" cm="1">
        <f t="array" ref="AI74">+Contrato[[#This Row],[Fecha Proyectada liquidació]]-hoy</f>
        <v>#NAME?</v>
      </c>
      <c r="AJ74" s="1" cm="1">
        <f t="array" ref="AJ74">_xlfn.XLOOKUP(Contrato[[#This Row],[CONTRATO]]&amp;Contrato[[#This Row],[CDP]],[1]!Tabla6[[#All],[CONTRATO-CDP]],[1]!Tabla6[[#All],[CRP]],_xlfn.XLOOKUP(Contrato[[#This Row],[CDP]],[1]RCPPAGOS!F:F,[1]RCPPAGOS!A:A,"",0),0)</f>
        <v>136</v>
      </c>
      <c r="AK74" s="1">
        <f>+Contrato[[#This Row],[Columna1]]-Contrato[[#This Row],[RCP]]</f>
        <v>0</v>
      </c>
      <c r="AL74" s="101" cm="1">
        <f t="array" ref="AL74">_xlfn.XLOOKUP(Contrato[[#This Row],[RCP]],[1]!RCPPAGOS[[#All],[CRP]],[1]!RCPPAGOS[[#All],[Total pagado]],0,0)</f>
        <v>49089359</v>
      </c>
      <c r="AM74" s="62">
        <f>+Contrato[[#This Row],[Valor Pagado]]/Contrato[[#This Row],[VALOR CONTRATO]]</f>
        <v>1</v>
      </c>
      <c r="AN74" s="63">
        <f>+Contrato[[#This Row],[VALOR CONTRATO]]-Contrato[[#This Row],[Valor Pagado]]</f>
        <v>0</v>
      </c>
    </row>
    <row r="75" spans="1:40" s="1" customFormat="1" ht="37.5" customHeight="1">
      <c r="A75" s="2">
        <v>82</v>
      </c>
      <c r="B75" s="33">
        <v>73</v>
      </c>
      <c r="C75" s="34" t="s">
        <v>265</v>
      </c>
      <c r="D75" s="35" t="s">
        <v>63</v>
      </c>
      <c r="E75" s="36" t="s">
        <v>42</v>
      </c>
      <c r="F75" s="35" t="s">
        <v>43</v>
      </c>
      <c r="G75" s="34" t="s">
        <v>266</v>
      </c>
      <c r="H75" s="39">
        <v>16225228</v>
      </c>
      <c r="I75" s="108">
        <v>4675177</v>
      </c>
      <c r="J75" s="108">
        <v>49089359</v>
      </c>
      <c r="K75" s="2" t="s">
        <v>45</v>
      </c>
      <c r="L75" s="42" t="s">
        <v>212</v>
      </c>
      <c r="M75" s="43" t="s">
        <v>104</v>
      </c>
      <c r="N75" s="44">
        <f>VLOOKUP(Contrato[[#This Row],[SUPERVISOR TITULAR]],[1]SUPERVISORES!$E$1:$F$135,2,FALSE)</f>
        <v>75075150.099999994</v>
      </c>
      <c r="O75" s="43" t="s">
        <v>103</v>
      </c>
      <c r="P75" s="45">
        <f>VLOOKUP(Contrato[[#This Row],[SUPERVISOR SUPLENTE ]],[1]SUPERVISORES!$E$1:$F$135,2,FALSE)</f>
        <v>3507696.4</v>
      </c>
      <c r="Q75" s="93">
        <v>131</v>
      </c>
      <c r="R75" s="47" cm="1">
        <f t="array" ref="R75">_xlfn.XLOOKUP(Contrato[[#This Row],[CDP]],[1]!CDP[[#All],[consecutivo]],[1]!CDP[[#All],[fecha_aprobacion]],"",0)</f>
        <v>44952.675393518519</v>
      </c>
      <c r="S75" s="48">
        <f>SUMIF([1]!CDP[[#All],[consecutivo]],Contrato[[#This Row],[CDP]],[1]!CDP[[#All],[valor_total_rubro]])</f>
        <v>49089359</v>
      </c>
      <c r="T75" s="49" cm="1">
        <f t="array" ref="T75">_xlfn.XLOOKUP(Contrato[[#This Row],[CONTRATO]]&amp;Contrato[[#This Row],[CDP]],[1]!Tabla6[[#All],[CONTRATO-CDP]],[1]!Tabla6[[#All],[CRP]],_xlfn.XLOOKUP(Contrato[[#This Row],[CDP]],[1]RCPPAGOS!F:F,[1]RCPPAGOS!A:A,"",0),0)</f>
        <v>137</v>
      </c>
      <c r="U75" s="47">
        <f>+_xlfn.XLOOKUP(Contrato[[#This Row],[RCP]],[1]RCPPAGOS!A:A,[1]RCPPAGOS!B:B,"",0)</f>
        <v>44958.606736111113</v>
      </c>
      <c r="V75" s="50">
        <f>SUMIF([1]!RCPPAGOS[[#All],[CRP]],Contrato[[#This Row],[RCP]],[1]!RCPPAGOS[[#All],[valor_total]])</f>
        <v>49089359</v>
      </c>
      <c r="W75" s="51">
        <v>44957</v>
      </c>
      <c r="X75" s="51">
        <v>44959</v>
      </c>
      <c r="Y75" s="52" t="str">
        <f>+LEFT(_xlfn.XLOOKUP(Contrato[[#This Row],[CONTRATO3DIG]],[1]SECOP_II!AE:AE,[1]SECOP_II!F:F,"",0),10)</f>
        <v>2023-02-02</v>
      </c>
      <c r="Z75" s="53" t="str">
        <f>+LEFT(_xlfn.XLOOKUP(Contrato[[#This Row],[CONTRATO3DIG]],[1]SECOP_II!AE:AE,[1]SECOP_II!G:G,"",0),10)</f>
        <v>2023-12-16</v>
      </c>
      <c r="AA75" s="54" t="str">
        <f>_xlfn.XLOOKUP(Contrato[[#This Row],[CONTRATO3DIG]],[1]SECOP_II!AE:AE,[1]SECOP_II!AA:AA,"",0)</f>
        <v>https://community.secop.gov.co/Public/Tendering/OpportunityDetail/Index?noticeUID=CO1.NTC.3875646&amp;isFromPublicArea=True&amp;isModal=true&amp;asPopupView=true</v>
      </c>
      <c r="AB75" s="55" t="s">
        <v>213</v>
      </c>
      <c r="AC75" s="75">
        <v>202301000762</v>
      </c>
      <c r="AD75" s="1" t="s">
        <v>50</v>
      </c>
      <c r="AE75" s="1" t="str">
        <f>TEXT(LEFT(Contrato[[#This Row],[CONTRATO]],3),"0")</f>
        <v>73</v>
      </c>
      <c r="AF75" s="1" t="str">
        <f>IF(LEN(Contrato[[#This Row],[Contrato2]])=3,Contrato[[#This Row],[Contrato2]],TEXT(Contrato[[#This Row],[Contrato2]],"000"))</f>
        <v>073</v>
      </c>
      <c r="AG75" s="100">
        <f ca="1">IFERROR(_xlfn.DAYS(Contrato[[#This Row],[Fecha Proyectada liquidació]],TODAY())/30,"")</f>
        <v>-10.533333333333333</v>
      </c>
      <c r="AH75" s="5">
        <f>+Contrato[[#This Row],[FECHA TERMINACIÓN ]]+120</f>
        <v>45396</v>
      </c>
      <c r="AI75" s="1" t="e" cm="1">
        <f t="array" ref="AI75">+Contrato[[#This Row],[Fecha Proyectada liquidació]]-hoy</f>
        <v>#NAME?</v>
      </c>
      <c r="AJ75" s="1" cm="1">
        <f t="array" ref="AJ75">_xlfn.XLOOKUP(Contrato[[#This Row],[CONTRATO]]&amp;Contrato[[#This Row],[CDP]],[1]!Tabla6[[#All],[CONTRATO-CDP]],[1]!Tabla6[[#All],[CRP]],_xlfn.XLOOKUP(Contrato[[#This Row],[CDP]],[1]RCPPAGOS!F:F,[1]RCPPAGOS!A:A,"",0),0)</f>
        <v>137</v>
      </c>
      <c r="AK75" s="1">
        <f>+Contrato[[#This Row],[Columna1]]-Contrato[[#This Row],[RCP]]</f>
        <v>0</v>
      </c>
      <c r="AL75" s="101" cm="1">
        <f t="array" ref="AL75">_xlfn.XLOOKUP(Contrato[[#This Row],[RCP]],[1]!RCPPAGOS[[#All],[CRP]],[1]!RCPPAGOS[[#All],[Total pagado]],0,0)</f>
        <v>49089359</v>
      </c>
      <c r="AM75" s="62">
        <f>+Contrato[[#This Row],[Valor Pagado]]/Contrato[[#This Row],[VALOR CONTRATO]]</f>
        <v>1</v>
      </c>
      <c r="AN75" s="63">
        <f>+Contrato[[#This Row],[VALOR CONTRATO]]-Contrato[[#This Row],[Valor Pagado]]</f>
        <v>0</v>
      </c>
    </row>
    <row r="76" spans="1:40" s="1" customFormat="1" ht="37.5" customHeight="1">
      <c r="A76" s="2">
        <v>83</v>
      </c>
      <c r="B76" s="33">
        <v>74</v>
      </c>
      <c r="C76" s="34" t="s">
        <v>267</v>
      </c>
      <c r="D76" s="35" t="s">
        <v>63</v>
      </c>
      <c r="E76" s="36" t="s">
        <v>42</v>
      </c>
      <c r="F76" s="35" t="s">
        <v>43</v>
      </c>
      <c r="G76" s="34" t="s">
        <v>268</v>
      </c>
      <c r="H76" s="39">
        <v>43101589</v>
      </c>
      <c r="I76" s="108">
        <v>2452230</v>
      </c>
      <c r="J76" s="108">
        <v>25748415</v>
      </c>
      <c r="K76" s="2" t="s">
        <v>45</v>
      </c>
      <c r="L76" s="42" t="s">
        <v>212</v>
      </c>
      <c r="M76" s="43" t="s">
        <v>104</v>
      </c>
      <c r="N76" s="44">
        <f>VLOOKUP(Contrato[[#This Row],[SUPERVISOR TITULAR]],[1]SUPERVISORES!$E$1:$F$135,2,FALSE)</f>
        <v>75075150.099999994</v>
      </c>
      <c r="O76" s="43" t="s">
        <v>103</v>
      </c>
      <c r="P76" s="45">
        <f>VLOOKUP(Contrato[[#This Row],[SUPERVISOR SUPLENTE ]],[1]SUPERVISORES!$E$1:$F$135,2,FALSE)</f>
        <v>3507696.4</v>
      </c>
      <c r="Q76" s="93">
        <v>132</v>
      </c>
      <c r="R76" s="47" cm="1">
        <f t="array" ref="R76">_xlfn.XLOOKUP(Contrato[[#This Row],[CDP]],[1]!CDP[[#All],[consecutivo]],[1]!CDP[[#All],[fecha_aprobacion]],"",0)</f>
        <v>44952.676064814812</v>
      </c>
      <c r="S76" s="48">
        <f>SUMIF([1]!CDP[[#All],[consecutivo]],Contrato[[#This Row],[CDP]],[1]!CDP[[#All],[valor_total_rubro]])</f>
        <v>25748415</v>
      </c>
      <c r="T76" s="49" cm="1">
        <f t="array" ref="T76">_xlfn.XLOOKUP(Contrato[[#This Row],[CONTRATO]]&amp;Contrato[[#This Row],[CDP]],[1]!Tabla6[[#All],[CONTRATO-CDP]],[1]!Tabla6[[#All],[CRP]],_xlfn.XLOOKUP(Contrato[[#This Row],[CDP]],[1]RCPPAGOS!F:F,[1]RCPPAGOS!A:A,"",0),0)</f>
        <v>141</v>
      </c>
      <c r="U76" s="47">
        <f>+_xlfn.XLOOKUP(Contrato[[#This Row],[RCP]],[1]RCPPAGOS!A:A,[1]RCPPAGOS!B:B,"",0)</f>
        <v>44958.607407407406</v>
      </c>
      <c r="V76" s="50">
        <f>SUMIF([1]!RCPPAGOS[[#All],[CRP]],Contrato[[#This Row],[RCP]],[1]!RCPPAGOS[[#All],[valor_total]])</f>
        <v>25748415</v>
      </c>
      <c r="W76" s="51">
        <v>44957</v>
      </c>
      <c r="X76" s="51">
        <v>44959</v>
      </c>
      <c r="Y76" s="52" t="str">
        <f>+LEFT(_xlfn.XLOOKUP(Contrato[[#This Row],[CONTRATO3DIG]],[1]SECOP_II!AE:AE,[1]SECOP_II!F:F,"",0),10)</f>
        <v>2023-02-02</v>
      </c>
      <c r="Z76" s="53" t="str">
        <f>+LEFT(_xlfn.XLOOKUP(Contrato[[#This Row],[CONTRATO3DIG]],[1]SECOP_II!AE:AE,[1]SECOP_II!G:G,"",0),10)</f>
        <v>2023-12-16</v>
      </c>
      <c r="AA76" s="54" t="str">
        <f>_xlfn.XLOOKUP(Contrato[[#This Row],[CONTRATO3DIG]],[1]SECOP_II!AE:AE,[1]SECOP_II!AA:AA,"",0)</f>
        <v>https://community.secop.gov.co/Public/Tendering/OpportunityDetail/Index?noticeUID=CO1.NTC.3875931&amp;isFromPublicArea=True&amp;isModal=true&amp;asPopupView=true</v>
      </c>
      <c r="AB76" s="55" t="s">
        <v>213</v>
      </c>
      <c r="AC76" s="75">
        <v>202301000762</v>
      </c>
      <c r="AD76" s="1" t="s">
        <v>50</v>
      </c>
      <c r="AE76" s="1" t="str">
        <f>TEXT(LEFT(Contrato[[#This Row],[CONTRATO]],3),"0")</f>
        <v>74</v>
      </c>
      <c r="AF76" s="1" t="str">
        <f>IF(LEN(Contrato[[#This Row],[Contrato2]])=3,Contrato[[#This Row],[Contrato2]],TEXT(Contrato[[#This Row],[Contrato2]],"000"))</f>
        <v>074</v>
      </c>
      <c r="AG76" s="100">
        <f ca="1">IFERROR(_xlfn.DAYS(Contrato[[#This Row],[Fecha Proyectada liquidació]],TODAY())/30,"")</f>
        <v>-10.533333333333333</v>
      </c>
      <c r="AH76" s="5">
        <f>+Contrato[[#This Row],[FECHA TERMINACIÓN ]]+120</f>
        <v>45396</v>
      </c>
      <c r="AI76" s="1" t="e" cm="1">
        <f t="array" ref="AI76">+Contrato[[#This Row],[Fecha Proyectada liquidació]]-hoy</f>
        <v>#NAME?</v>
      </c>
      <c r="AJ76" s="1" cm="1">
        <f t="array" ref="AJ76">_xlfn.XLOOKUP(Contrato[[#This Row],[CONTRATO]]&amp;Contrato[[#This Row],[CDP]],[1]!Tabla6[[#All],[CONTRATO-CDP]],[1]!Tabla6[[#All],[CRP]],_xlfn.XLOOKUP(Contrato[[#This Row],[CDP]],[1]RCPPAGOS!F:F,[1]RCPPAGOS!A:A,"",0),0)</f>
        <v>141</v>
      </c>
      <c r="AK76" s="1">
        <f>+Contrato[[#This Row],[Columna1]]-Contrato[[#This Row],[RCP]]</f>
        <v>0</v>
      </c>
      <c r="AL76" s="101" cm="1">
        <f t="array" ref="AL76">_xlfn.XLOOKUP(Contrato[[#This Row],[RCP]],[1]!RCPPAGOS[[#All],[CRP]],[1]!RCPPAGOS[[#All],[Total pagado]],0,0)</f>
        <v>25748415</v>
      </c>
      <c r="AM76" s="62">
        <f>+Contrato[[#This Row],[Valor Pagado]]/Contrato[[#This Row],[VALOR CONTRATO]]</f>
        <v>1</v>
      </c>
      <c r="AN76" s="63">
        <f>+Contrato[[#This Row],[VALOR CONTRATO]]-Contrato[[#This Row],[Valor Pagado]]</f>
        <v>0</v>
      </c>
    </row>
    <row r="77" spans="1:40" s="1" customFormat="1" ht="37.5" customHeight="1">
      <c r="A77" s="2">
        <v>84</v>
      </c>
      <c r="B77" s="33">
        <v>75</v>
      </c>
      <c r="C77" s="34" t="s">
        <v>269</v>
      </c>
      <c r="D77" s="35" t="s">
        <v>63</v>
      </c>
      <c r="E77" s="36" t="s">
        <v>42</v>
      </c>
      <c r="F77" s="35" t="s">
        <v>43</v>
      </c>
      <c r="G77" s="34" t="s">
        <v>270</v>
      </c>
      <c r="H77" s="39">
        <v>1128478578</v>
      </c>
      <c r="I77" s="108">
        <v>2452230</v>
      </c>
      <c r="J77" s="108">
        <v>25748415</v>
      </c>
      <c r="K77" s="2" t="s">
        <v>45</v>
      </c>
      <c r="L77" s="42" t="s">
        <v>212</v>
      </c>
      <c r="M77" s="43" t="s">
        <v>104</v>
      </c>
      <c r="N77" s="44">
        <f>VLOOKUP(Contrato[[#This Row],[SUPERVISOR TITULAR]],[1]SUPERVISORES!$E$1:$F$135,2,FALSE)</f>
        <v>75075150.099999994</v>
      </c>
      <c r="O77" s="43" t="s">
        <v>103</v>
      </c>
      <c r="P77" s="45">
        <f>VLOOKUP(Contrato[[#This Row],[SUPERVISOR SUPLENTE ]],[1]SUPERVISORES!$E$1:$F$135,2,FALSE)</f>
        <v>3507696.4</v>
      </c>
      <c r="Q77" s="93">
        <v>133</v>
      </c>
      <c r="R77" s="47" cm="1">
        <f t="array" ref="R77">_xlfn.XLOOKUP(Contrato[[#This Row],[CDP]],[1]!CDP[[#All],[consecutivo]],[1]!CDP[[#All],[fecha_aprobacion]],"",0)</f>
        <v>44952.677557870367</v>
      </c>
      <c r="S77" s="48">
        <f>SUMIF([1]!CDP[[#All],[consecutivo]],Contrato[[#This Row],[CDP]],[1]!CDP[[#All],[valor_total_rubro]])</f>
        <v>25748415</v>
      </c>
      <c r="T77" s="49" cm="1">
        <f t="array" ref="T77">_xlfn.XLOOKUP(Contrato[[#This Row],[CONTRATO]]&amp;Contrato[[#This Row],[CDP]],[1]!Tabla6[[#All],[CONTRATO-CDP]],[1]!Tabla6[[#All],[CRP]],_xlfn.XLOOKUP(Contrato[[#This Row],[CDP]],[1]RCPPAGOS!F:F,[1]RCPPAGOS!A:A,"",0),0)</f>
        <v>241</v>
      </c>
      <c r="U77" s="47">
        <f>+_xlfn.XLOOKUP(Contrato[[#This Row],[RCP]],[1]RCPPAGOS!A:A,[1]RCPPAGOS!B:B,"",0)</f>
        <v>44958</v>
      </c>
      <c r="V77" s="50">
        <f>SUMIF([1]!RCPPAGOS[[#All],[CRP]],Contrato[[#This Row],[RCP]],[1]!RCPPAGOS[[#All],[valor_total]])</f>
        <v>25748415</v>
      </c>
      <c r="W77" s="51">
        <v>44957</v>
      </c>
      <c r="X77" s="51">
        <v>44959</v>
      </c>
      <c r="Y77" s="52" t="str">
        <f>+LEFT(_xlfn.XLOOKUP(Contrato[[#This Row],[CONTRATO3DIG]],[1]SECOP_II!AE:AE,[1]SECOP_II!F:F,"",0),10)</f>
        <v>2023-02-02</v>
      </c>
      <c r="Z77" s="53" t="str">
        <f>+LEFT(_xlfn.XLOOKUP(Contrato[[#This Row],[CONTRATO3DIG]],[1]SECOP_II!AE:AE,[1]SECOP_II!G:G,"",0),10)</f>
        <v>2023-12-16</v>
      </c>
      <c r="AA77" s="54" t="str">
        <f>_xlfn.XLOOKUP(Contrato[[#This Row],[CONTRATO3DIG]],[1]SECOP_II!AE:AE,[1]SECOP_II!AA:AA,"",0)</f>
        <v>https://community.secop.gov.co/Public/Tendering/OpportunityDetail/Index?noticeUID=CO1.NTC.3875931&amp;isFromPublicArea=True&amp;isModal=true&amp;asPopupView=true</v>
      </c>
      <c r="AB77" s="55" t="s">
        <v>213</v>
      </c>
      <c r="AC77" s="75">
        <v>202301000762</v>
      </c>
      <c r="AD77" s="1" t="s">
        <v>50</v>
      </c>
      <c r="AE77" s="1" t="str">
        <f>TEXT(LEFT(Contrato[[#This Row],[CONTRATO]],3),"0")</f>
        <v>75</v>
      </c>
      <c r="AF77" s="1" t="str">
        <f>IF(LEN(Contrato[[#This Row],[Contrato2]])=3,Contrato[[#This Row],[Contrato2]],TEXT(Contrato[[#This Row],[Contrato2]],"000"))</f>
        <v>075</v>
      </c>
      <c r="AG77" s="100">
        <f ca="1">IFERROR(_xlfn.DAYS(Contrato[[#This Row],[Fecha Proyectada liquidació]],TODAY())/30,"")</f>
        <v>-10.533333333333333</v>
      </c>
      <c r="AH77" s="5">
        <f>+Contrato[[#This Row],[FECHA TERMINACIÓN ]]+120</f>
        <v>45396</v>
      </c>
      <c r="AI77" s="1" t="e" cm="1">
        <f t="array" ref="AI77">+Contrato[[#This Row],[Fecha Proyectada liquidació]]-hoy</f>
        <v>#NAME?</v>
      </c>
      <c r="AJ77" s="1" cm="1">
        <f t="array" ref="AJ77">_xlfn.XLOOKUP(Contrato[[#This Row],[CONTRATO]]&amp;Contrato[[#This Row],[CDP]],[1]!Tabla6[[#All],[CONTRATO-CDP]],[1]!Tabla6[[#All],[CRP]],_xlfn.XLOOKUP(Contrato[[#This Row],[CDP]],[1]RCPPAGOS!F:F,[1]RCPPAGOS!A:A,"",0),0)</f>
        <v>241</v>
      </c>
      <c r="AK77" s="1">
        <f>+Contrato[[#This Row],[Columna1]]-Contrato[[#This Row],[RCP]]</f>
        <v>0</v>
      </c>
      <c r="AL77" s="101" cm="1">
        <f t="array" ref="AL77">_xlfn.XLOOKUP(Contrato[[#This Row],[RCP]],[1]!RCPPAGOS[[#All],[CRP]],[1]!RCPPAGOS[[#All],[Total pagado]],0,0)</f>
        <v>25748415</v>
      </c>
      <c r="AM77" s="62">
        <f>+Contrato[[#This Row],[Valor Pagado]]/Contrato[[#This Row],[VALOR CONTRATO]]</f>
        <v>1</v>
      </c>
      <c r="AN77" s="63">
        <f>+Contrato[[#This Row],[VALOR CONTRATO]]-Contrato[[#This Row],[Valor Pagado]]</f>
        <v>0</v>
      </c>
    </row>
    <row r="78" spans="1:40" s="1" customFormat="1" ht="37.5" customHeight="1">
      <c r="A78" s="2">
        <v>85</v>
      </c>
      <c r="B78" s="33">
        <v>76</v>
      </c>
      <c r="C78" s="34" t="s">
        <v>271</v>
      </c>
      <c r="D78" s="35" t="s">
        <v>63</v>
      </c>
      <c r="E78" s="36" t="s">
        <v>42</v>
      </c>
      <c r="F78" s="35" t="s">
        <v>43</v>
      </c>
      <c r="G78" s="34" t="s">
        <v>272</v>
      </c>
      <c r="H78" s="39">
        <v>8439119</v>
      </c>
      <c r="I78" s="108">
        <v>5648713</v>
      </c>
      <c r="J78" s="108">
        <v>59311487</v>
      </c>
      <c r="K78" s="2" t="s">
        <v>45</v>
      </c>
      <c r="L78" s="42" t="s">
        <v>212</v>
      </c>
      <c r="M78" s="43" t="s">
        <v>104</v>
      </c>
      <c r="N78" s="44">
        <f>VLOOKUP(Contrato[[#This Row],[SUPERVISOR TITULAR]],[1]SUPERVISORES!$E$1:$F$135,2,FALSE)</f>
        <v>75075150.099999994</v>
      </c>
      <c r="O78" s="43" t="s">
        <v>103</v>
      </c>
      <c r="P78" s="45">
        <f>VLOOKUP(Contrato[[#This Row],[SUPERVISOR SUPLENTE ]],[1]SUPERVISORES!$E$1:$F$135,2,FALSE)</f>
        <v>3507696.4</v>
      </c>
      <c r="Q78" s="93">
        <v>134</v>
      </c>
      <c r="R78" s="47" cm="1">
        <f t="array" ref="R78">_xlfn.XLOOKUP(Contrato[[#This Row],[CDP]],[1]!CDP[[#All],[consecutivo]],[1]!CDP[[#All],[fecha_aprobacion]],"",0)</f>
        <v>44952.68105324074</v>
      </c>
      <c r="S78" s="48">
        <f>SUMIF([1]!CDP[[#All],[consecutivo]],Contrato[[#This Row],[CDP]],[1]!CDP[[#All],[valor_total_rubro]])</f>
        <v>59311487</v>
      </c>
      <c r="T78" s="49" cm="1">
        <f t="array" ref="T78">_xlfn.XLOOKUP(Contrato[[#This Row],[CONTRATO]]&amp;Contrato[[#This Row],[CDP]],[1]!Tabla6[[#All],[CONTRATO-CDP]],[1]!Tabla6[[#All],[CRP]],_xlfn.XLOOKUP(Contrato[[#This Row],[CDP]],[1]RCPPAGOS!F:F,[1]RCPPAGOS!A:A,"",0),0)</f>
        <v>144</v>
      </c>
      <c r="U78" s="47">
        <f>+_xlfn.XLOOKUP(Contrato[[#This Row],[RCP]],[1]RCPPAGOS!A:A,[1]RCPPAGOS!B:B,"",0)</f>
        <v>44958.613495370373</v>
      </c>
      <c r="V78" s="50">
        <f>SUMIF([1]!RCPPAGOS[[#All],[CRP]],Contrato[[#This Row],[RCP]],[1]!RCPPAGOS[[#All],[valor_total]])</f>
        <v>59311487</v>
      </c>
      <c r="W78" s="51">
        <v>44957</v>
      </c>
      <c r="X78" s="51">
        <v>44959</v>
      </c>
      <c r="Y78" s="52" t="str">
        <f>+LEFT(_xlfn.XLOOKUP(Contrato[[#This Row],[CONTRATO3DIG]],[1]SECOP_II!AE:AE,[1]SECOP_II!F:F,"",0),10)</f>
        <v>2023-02-02</v>
      </c>
      <c r="Z78" s="53" t="str">
        <f>+LEFT(_xlfn.XLOOKUP(Contrato[[#This Row],[CONTRATO3DIG]],[1]SECOP_II!AE:AE,[1]SECOP_II!G:G,"",0),10)</f>
        <v>2023-12-16</v>
      </c>
      <c r="AA78" s="54" t="str">
        <f>_xlfn.XLOOKUP(Contrato[[#This Row],[CONTRATO3DIG]],[1]SECOP_II!AE:AE,[1]SECOP_II!AA:AA,"",0)</f>
        <v>https://community.secop.gov.co/Public/Tendering/OpportunityDetail/Index?noticeUID=CO1.NTC.3875646&amp;isFromPublicArea=True&amp;isModal=true&amp;asPopupView=true</v>
      </c>
      <c r="AB78" s="55" t="s">
        <v>213</v>
      </c>
      <c r="AC78" s="75">
        <v>202301000762</v>
      </c>
      <c r="AD78" s="1" t="s">
        <v>50</v>
      </c>
      <c r="AE78" s="1" t="str">
        <f>TEXT(LEFT(Contrato[[#This Row],[CONTRATO]],3),"0")</f>
        <v>76</v>
      </c>
      <c r="AF78" s="1" t="str">
        <f>IF(LEN(Contrato[[#This Row],[Contrato2]])=3,Contrato[[#This Row],[Contrato2]],TEXT(Contrato[[#This Row],[Contrato2]],"000"))</f>
        <v>076</v>
      </c>
      <c r="AG78" s="100">
        <f ca="1">IFERROR(_xlfn.DAYS(Contrato[[#This Row],[Fecha Proyectada liquidació]],TODAY())/30,"")</f>
        <v>-10.533333333333333</v>
      </c>
      <c r="AH78" s="5">
        <f>+Contrato[[#This Row],[FECHA TERMINACIÓN ]]+120</f>
        <v>45396</v>
      </c>
      <c r="AI78" s="1" t="e" cm="1">
        <f t="array" ref="AI78">+Contrato[[#This Row],[Fecha Proyectada liquidació]]-hoy</f>
        <v>#NAME?</v>
      </c>
      <c r="AJ78" s="1" cm="1">
        <f t="array" ref="AJ78">_xlfn.XLOOKUP(Contrato[[#This Row],[CONTRATO]]&amp;Contrato[[#This Row],[CDP]],[1]!Tabla6[[#All],[CONTRATO-CDP]],[1]!Tabla6[[#All],[CRP]],_xlfn.XLOOKUP(Contrato[[#This Row],[CDP]],[1]RCPPAGOS!F:F,[1]RCPPAGOS!A:A,"",0),0)</f>
        <v>144</v>
      </c>
      <c r="AK78" s="1">
        <f>+Contrato[[#This Row],[Columna1]]-Contrato[[#This Row],[RCP]]</f>
        <v>0</v>
      </c>
      <c r="AL78" s="101" cm="1">
        <f t="array" ref="AL78">_xlfn.XLOOKUP(Contrato[[#This Row],[RCP]],[1]!RCPPAGOS[[#All],[CRP]],[1]!RCPPAGOS[[#All],[Total pagado]],0,0)</f>
        <v>59311487</v>
      </c>
      <c r="AM78" s="62">
        <f>+Contrato[[#This Row],[Valor Pagado]]/Contrato[[#This Row],[VALOR CONTRATO]]</f>
        <v>1</v>
      </c>
      <c r="AN78" s="63">
        <f>+Contrato[[#This Row],[VALOR CONTRATO]]-Contrato[[#This Row],[Valor Pagado]]</f>
        <v>0</v>
      </c>
    </row>
    <row r="79" spans="1:40" s="1" customFormat="1" ht="37.5" customHeight="1">
      <c r="A79" s="2">
        <v>86</v>
      </c>
      <c r="B79" s="33">
        <v>77</v>
      </c>
      <c r="C79" s="34" t="s">
        <v>273</v>
      </c>
      <c r="D79" s="35" t="s">
        <v>63</v>
      </c>
      <c r="E79" s="36" t="s">
        <v>42</v>
      </c>
      <c r="F79" s="35" t="s">
        <v>43</v>
      </c>
      <c r="G79" s="34" t="s">
        <v>274</v>
      </c>
      <c r="H79" s="39">
        <v>1037595831</v>
      </c>
      <c r="I79" s="108">
        <v>3764173</v>
      </c>
      <c r="J79" s="108">
        <v>39523817</v>
      </c>
      <c r="K79" s="2" t="s">
        <v>45</v>
      </c>
      <c r="L79" s="42" t="s">
        <v>212</v>
      </c>
      <c r="M79" s="43" t="s">
        <v>104</v>
      </c>
      <c r="N79" s="44">
        <f>VLOOKUP(Contrato[[#This Row],[SUPERVISOR TITULAR]],[1]SUPERVISORES!$E$1:$F$135,2,FALSE)</f>
        <v>75075150.099999994</v>
      </c>
      <c r="O79" s="43" t="s">
        <v>103</v>
      </c>
      <c r="P79" s="45">
        <f>VLOOKUP(Contrato[[#This Row],[SUPERVISOR SUPLENTE ]],[1]SUPERVISORES!$E$1:$F$135,2,FALSE)</f>
        <v>3507696.4</v>
      </c>
      <c r="Q79" s="93">
        <v>135</v>
      </c>
      <c r="R79" s="47" cm="1">
        <f t="array" ref="R79">_xlfn.XLOOKUP(Contrato[[#This Row],[CDP]],[1]!CDP[[#All],[consecutivo]],[1]!CDP[[#All],[fecha_aprobacion]],"",0)</f>
        <v>44952.681851851848</v>
      </c>
      <c r="S79" s="48">
        <f>SUMIF([1]!CDP[[#All],[consecutivo]],Contrato[[#This Row],[CDP]],[1]!CDP[[#All],[valor_total_rubro]])</f>
        <v>39523817</v>
      </c>
      <c r="T79" s="49" cm="1">
        <f t="array" ref="T79">_xlfn.XLOOKUP(Contrato[[#This Row],[CONTRATO]]&amp;Contrato[[#This Row],[CDP]],[1]!Tabla6[[#All],[CONTRATO-CDP]],[1]!Tabla6[[#All],[CRP]],_xlfn.XLOOKUP(Contrato[[#This Row],[CDP]],[1]RCPPAGOS!F:F,[1]RCPPAGOS!A:A,"",0),0)</f>
        <v>148</v>
      </c>
      <c r="U79" s="47">
        <f>+_xlfn.XLOOKUP(Contrato[[#This Row],[RCP]],[1]RCPPAGOS!A:A,[1]RCPPAGOS!B:B,"",0)</f>
        <v>44958.618738425925</v>
      </c>
      <c r="V79" s="50">
        <f>SUMIF([1]!RCPPAGOS[[#All],[CRP]],Contrato[[#This Row],[RCP]],[1]!RCPPAGOS[[#All],[valor_total]])</f>
        <v>39523817</v>
      </c>
      <c r="W79" s="51">
        <v>44956</v>
      </c>
      <c r="X79" s="51">
        <v>44958</v>
      </c>
      <c r="Y79" s="52" t="str">
        <f>+LEFT(_xlfn.XLOOKUP(Contrato[[#This Row],[CONTRATO3DIG]],[1]SECOP_II!AE:AE,[1]SECOP_II!F:F,"",0),10)</f>
        <v>2023-02-02</v>
      </c>
      <c r="Z79" s="53" t="str">
        <f>+LEFT(_xlfn.XLOOKUP(Contrato[[#This Row],[CONTRATO3DIG]],[1]SECOP_II!AE:AE,[1]SECOP_II!G:G,"",0),10)</f>
        <v>2023-12-16</v>
      </c>
      <c r="AA79" s="54" t="str">
        <f>_xlfn.XLOOKUP(Contrato[[#This Row],[CONTRATO3DIG]],[1]SECOP_II!AE:AE,[1]SECOP_II!AA:AA,"",0)</f>
        <v>https://community.secop.gov.co/Public/Tendering/OpportunityDetail/Index?noticeUID=CO1.NTC.3875931&amp;isFromPublicArea=True&amp;isModal=true&amp;asPopupView=true</v>
      </c>
      <c r="AB79" s="55" t="s">
        <v>213</v>
      </c>
      <c r="AC79" s="75">
        <v>202301000762</v>
      </c>
      <c r="AD79" s="1" t="s">
        <v>50</v>
      </c>
      <c r="AE79" s="1" t="str">
        <f>TEXT(LEFT(Contrato[[#This Row],[CONTRATO]],3),"0")</f>
        <v>77</v>
      </c>
      <c r="AF79" s="1" t="str">
        <f>IF(LEN(Contrato[[#This Row],[Contrato2]])=3,Contrato[[#This Row],[Contrato2]],TEXT(Contrato[[#This Row],[Contrato2]],"000"))</f>
        <v>077</v>
      </c>
      <c r="AG79" s="100">
        <f ca="1">IFERROR(_xlfn.DAYS(Contrato[[#This Row],[Fecha Proyectada liquidació]],TODAY())/30,"")</f>
        <v>-10.533333333333333</v>
      </c>
      <c r="AH79" s="5">
        <f>+Contrato[[#This Row],[FECHA TERMINACIÓN ]]+120</f>
        <v>45396</v>
      </c>
      <c r="AI79" s="1" t="e" cm="1">
        <f t="array" ref="AI79">+Contrato[[#This Row],[Fecha Proyectada liquidació]]-hoy</f>
        <v>#NAME?</v>
      </c>
      <c r="AJ79" s="1" cm="1">
        <f t="array" ref="AJ79">_xlfn.XLOOKUP(Contrato[[#This Row],[CONTRATO]]&amp;Contrato[[#This Row],[CDP]],[1]!Tabla6[[#All],[CONTRATO-CDP]],[1]!Tabla6[[#All],[CRP]],_xlfn.XLOOKUP(Contrato[[#This Row],[CDP]],[1]RCPPAGOS!F:F,[1]RCPPAGOS!A:A,"",0),0)</f>
        <v>148</v>
      </c>
      <c r="AK79" s="1">
        <f>+Contrato[[#This Row],[Columna1]]-Contrato[[#This Row],[RCP]]</f>
        <v>0</v>
      </c>
      <c r="AL79" s="101" cm="1">
        <f t="array" ref="AL79">_xlfn.XLOOKUP(Contrato[[#This Row],[RCP]],[1]!RCPPAGOS[[#All],[CRP]],[1]!RCPPAGOS[[#All],[Total pagado]],0,0)</f>
        <v>39523817</v>
      </c>
      <c r="AM79" s="62">
        <f>+Contrato[[#This Row],[Valor Pagado]]/Contrato[[#This Row],[VALOR CONTRATO]]</f>
        <v>1</v>
      </c>
      <c r="AN79" s="63">
        <f>+Contrato[[#This Row],[VALOR CONTRATO]]-Contrato[[#This Row],[Valor Pagado]]</f>
        <v>0</v>
      </c>
    </row>
    <row r="80" spans="1:40" s="1" customFormat="1" ht="37.5" customHeight="1">
      <c r="A80" s="2">
        <v>87</v>
      </c>
      <c r="B80" s="33">
        <v>78</v>
      </c>
      <c r="C80" s="34" t="s">
        <v>275</v>
      </c>
      <c r="D80" s="35" t="s">
        <v>63</v>
      </c>
      <c r="E80" s="36" t="s">
        <v>42</v>
      </c>
      <c r="F80" s="35" t="s">
        <v>43</v>
      </c>
      <c r="G80" s="34" t="s">
        <v>276</v>
      </c>
      <c r="H80" s="39">
        <v>71254179</v>
      </c>
      <c r="I80" s="108">
        <v>5648713</v>
      </c>
      <c r="J80" s="108">
        <v>59311487</v>
      </c>
      <c r="K80" s="2" t="s">
        <v>45</v>
      </c>
      <c r="L80" s="42" t="s">
        <v>212</v>
      </c>
      <c r="M80" s="43" t="s">
        <v>104</v>
      </c>
      <c r="N80" s="44">
        <f>VLOOKUP(Contrato[[#This Row],[SUPERVISOR TITULAR]],[1]SUPERVISORES!$E$1:$F$135,2,FALSE)</f>
        <v>75075150.099999994</v>
      </c>
      <c r="O80" s="43" t="s">
        <v>103</v>
      </c>
      <c r="P80" s="45">
        <f>VLOOKUP(Contrato[[#This Row],[SUPERVISOR SUPLENTE ]],[1]SUPERVISORES!$E$1:$F$135,2,FALSE)</f>
        <v>3507696.4</v>
      </c>
      <c r="Q80" s="93">
        <v>136</v>
      </c>
      <c r="R80" s="47" cm="1">
        <f t="array" ref="R80">_xlfn.XLOOKUP(Contrato[[#This Row],[CDP]],[1]!CDP[[#All],[consecutivo]],[1]!CDP[[#All],[fecha_aprobacion]],"",0)</f>
        <v>44952.683807870373</v>
      </c>
      <c r="S80" s="48">
        <f>SUMIF([1]!CDP[[#All],[consecutivo]],Contrato[[#This Row],[CDP]],[1]!CDP[[#All],[valor_total_rubro]])</f>
        <v>59311487</v>
      </c>
      <c r="T80" s="49" cm="1">
        <f t="array" ref="T80">_xlfn.XLOOKUP(Contrato[[#This Row],[CONTRATO]]&amp;Contrato[[#This Row],[CDP]],[1]!Tabla6[[#All],[CONTRATO-CDP]],[1]!Tabla6[[#All],[CRP]],_xlfn.XLOOKUP(Contrato[[#This Row],[CDP]],[1]RCPPAGOS!F:F,[1]RCPPAGOS!A:A,"",0),0)</f>
        <v>154</v>
      </c>
      <c r="U80" s="47">
        <f>+_xlfn.XLOOKUP(Contrato[[#This Row],[RCP]],[1]RCPPAGOS!A:A,[1]RCPPAGOS!B:B,"",0)</f>
        <v>44958.621712962966</v>
      </c>
      <c r="V80" s="50">
        <f>SUMIF([1]!RCPPAGOS[[#All],[CRP]],Contrato[[#This Row],[RCP]],[1]!RCPPAGOS[[#All],[valor_total]])</f>
        <v>59311487</v>
      </c>
      <c r="W80" s="51">
        <v>44957</v>
      </c>
      <c r="X80" s="51">
        <v>44958</v>
      </c>
      <c r="Y80" s="52" t="str">
        <f>+LEFT(_xlfn.XLOOKUP(Contrato[[#This Row],[CONTRATO3DIG]],[1]SECOP_II!AE:AE,[1]SECOP_II!F:F,"",0),10)</f>
        <v>2023-02-02</v>
      </c>
      <c r="Z80" s="53" t="str">
        <f>+LEFT(_xlfn.XLOOKUP(Contrato[[#This Row],[CONTRATO3DIG]],[1]SECOP_II!AE:AE,[1]SECOP_II!G:G,"",0),10)</f>
        <v>2023-12-16</v>
      </c>
      <c r="AA80" s="54" t="str">
        <f>_xlfn.XLOOKUP(Contrato[[#This Row],[CONTRATO3DIG]],[1]SECOP_II!AE:AE,[1]SECOP_II!AA:AA,"",0)</f>
        <v>https://community.secop.gov.co/Public/Tendering/OpportunityDetail/Index?noticeUID=CO1.NTC.3875931&amp;isFromPublicArea=True&amp;isModal=true&amp;asPopupView=true</v>
      </c>
      <c r="AB80" s="55" t="s">
        <v>213</v>
      </c>
      <c r="AC80" s="75">
        <v>202301000762</v>
      </c>
      <c r="AD80" s="1" t="s">
        <v>50</v>
      </c>
      <c r="AE80" s="1" t="str">
        <f>TEXT(LEFT(Contrato[[#This Row],[CONTRATO]],3),"0")</f>
        <v>78</v>
      </c>
      <c r="AF80" s="1" t="str">
        <f>IF(LEN(Contrato[[#This Row],[Contrato2]])=3,Contrato[[#This Row],[Contrato2]],TEXT(Contrato[[#This Row],[Contrato2]],"000"))</f>
        <v>078</v>
      </c>
      <c r="AG80" s="100">
        <f ca="1">IFERROR(_xlfn.DAYS(Contrato[[#This Row],[Fecha Proyectada liquidació]],TODAY())/30,"")</f>
        <v>-10.533333333333333</v>
      </c>
      <c r="AH80" s="5">
        <f>+Contrato[[#This Row],[FECHA TERMINACIÓN ]]+120</f>
        <v>45396</v>
      </c>
      <c r="AI80" s="1" t="e" cm="1">
        <f t="array" ref="AI80">+Contrato[[#This Row],[Fecha Proyectada liquidació]]-hoy</f>
        <v>#NAME?</v>
      </c>
      <c r="AJ80" s="1" cm="1">
        <f t="array" ref="AJ80">_xlfn.XLOOKUP(Contrato[[#This Row],[CONTRATO]]&amp;Contrato[[#This Row],[CDP]],[1]!Tabla6[[#All],[CONTRATO-CDP]],[1]!Tabla6[[#All],[CRP]],_xlfn.XLOOKUP(Contrato[[#This Row],[CDP]],[1]RCPPAGOS!F:F,[1]RCPPAGOS!A:A,"",0),0)</f>
        <v>154</v>
      </c>
      <c r="AK80" s="1">
        <f>+Contrato[[#This Row],[Columna1]]-Contrato[[#This Row],[RCP]]</f>
        <v>0</v>
      </c>
      <c r="AL80" s="101" cm="1">
        <f t="array" ref="AL80">_xlfn.XLOOKUP(Contrato[[#This Row],[RCP]],[1]!RCPPAGOS[[#All],[CRP]],[1]!RCPPAGOS[[#All],[Total pagado]],0,0)</f>
        <v>59311487</v>
      </c>
      <c r="AM80" s="62">
        <f>+Contrato[[#This Row],[Valor Pagado]]/Contrato[[#This Row],[VALOR CONTRATO]]</f>
        <v>1</v>
      </c>
      <c r="AN80" s="63">
        <f>+Contrato[[#This Row],[VALOR CONTRATO]]-Contrato[[#This Row],[Valor Pagado]]</f>
        <v>0</v>
      </c>
    </row>
    <row r="81" spans="1:40" s="1" customFormat="1" ht="37.5" customHeight="1">
      <c r="A81" s="2">
        <v>88</v>
      </c>
      <c r="B81" s="33">
        <v>79</v>
      </c>
      <c r="C81" s="34" t="s">
        <v>277</v>
      </c>
      <c r="D81" s="35" t="s">
        <v>63</v>
      </c>
      <c r="E81" s="36" t="s">
        <v>42</v>
      </c>
      <c r="F81" s="35" t="s">
        <v>43</v>
      </c>
      <c r="G81" s="34" t="s">
        <v>278</v>
      </c>
      <c r="H81" s="39">
        <v>15384076</v>
      </c>
      <c r="I81" s="108">
        <v>3764173</v>
      </c>
      <c r="J81" s="108">
        <v>39523817</v>
      </c>
      <c r="K81" s="2" t="s">
        <v>45</v>
      </c>
      <c r="L81" s="42" t="s">
        <v>212</v>
      </c>
      <c r="M81" s="43" t="s">
        <v>104</v>
      </c>
      <c r="N81" s="44">
        <f>VLOOKUP(Contrato[[#This Row],[SUPERVISOR TITULAR]],[1]SUPERVISORES!$E$1:$F$135,2,FALSE)</f>
        <v>75075150.099999994</v>
      </c>
      <c r="O81" s="43" t="s">
        <v>103</v>
      </c>
      <c r="P81" s="45">
        <f>VLOOKUP(Contrato[[#This Row],[SUPERVISOR SUPLENTE ]],[1]SUPERVISORES!$E$1:$F$135,2,FALSE)</f>
        <v>3507696.4</v>
      </c>
      <c r="Q81" s="93">
        <v>137</v>
      </c>
      <c r="R81" s="47" cm="1">
        <f t="array" ref="R81">_xlfn.XLOOKUP(Contrato[[#This Row],[CDP]],[1]!CDP[[#All],[consecutivo]],[1]!CDP[[#All],[fecha_aprobacion]],"",0)</f>
        <v>44952.684062499997</v>
      </c>
      <c r="S81" s="48">
        <f>SUMIF([1]!CDP[[#All],[consecutivo]],Contrato[[#This Row],[CDP]],[1]!CDP[[#All],[valor_total_rubro]])</f>
        <v>39523817</v>
      </c>
      <c r="T81" s="49" cm="1">
        <f t="array" ref="T81">_xlfn.XLOOKUP(Contrato[[#This Row],[CONTRATO]]&amp;Contrato[[#This Row],[CDP]],[1]!Tabla6[[#All],[CONTRATO-CDP]],[1]!Tabla6[[#All],[CRP]],_xlfn.XLOOKUP(Contrato[[#This Row],[CDP]],[1]RCPPAGOS!F:F,[1]RCPPAGOS!A:A,"",0),0)</f>
        <v>160</v>
      </c>
      <c r="U81" s="47">
        <f>+_xlfn.XLOOKUP(Contrato[[#This Row],[RCP]],[1]RCPPAGOS!A:A,[1]RCPPAGOS!B:B,"",0)</f>
        <v>44958.640300925923</v>
      </c>
      <c r="V81" s="50">
        <f>SUMIF([1]!RCPPAGOS[[#All],[CRP]],Contrato[[#This Row],[RCP]],[1]!RCPPAGOS[[#All],[valor_total]])</f>
        <v>39523817</v>
      </c>
      <c r="W81" s="51">
        <v>44957</v>
      </c>
      <c r="X81" s="51">
        <v>44958</v>
      </c>
      <c r="Y81" s="52" t="str">
        <f>+LEFT(_xlfn.XLOOKUP(Contrato[[#This Row],[CONTRATO3DIG]],[1]SECOP_II!AE:AE,[1]SECOP_II!F:F,"",0),10)</f>
        <v>2023-02-02</v>
      </c>
      <c r="Z81" s="53" t="str">
        <f>+LEFT(_xlfn.XLOOKUP(Contrato[[#This Row],[CONTRATO3DIG]],[1]SECOP_II!AE:AE,[1]SECOP_II!G:G,"",0),10)</f>
        <v>2023-12-16</v>
      </c>
      <c r="AA81" s="54" t="str">
        <f>_xlfn.XLOOKUP(Contrato[[#This Row],[CONTRATO3DIG]],[1]SECOP_II!AE:AE,[1]SECOP_II!AA:AA,"",0)</f>
        <v>https://community.secop.gov.co/Public/Tendering/OpportunityDetail/Index?noticeUID=CO1.NTC.3875931&amp;isFromPublicArea=True&amp;isModal=true&amp;asPopupView=true</v>
      </c>
      <c r="AB81" s="55" t="s">
        <v>213</v>
      </c>
      <c r="AC81" s="75">
        <v>202301000762</v>
      </c>
      <c r="AD81" s="1" t="s">
        <v>50</v>
      </c>
      <c r="AE81" s="1" t="str">
        <f>TEXT(LEFT(Contrato[[#This Row],[CONTRATO]],3),"0")</f>
        <v>79</v>
      </c>
      <c r="AF81" s="1" t="str">
        <f>IF(LEN(Contrato[[#This Row],[Contrato2]])=3,Contrato[[#This Row],[Contrato2]],TEXT(Contrato[[#This Row],[Contrato2]],"000"))</f>
        <v>079</v>
      </c>
      <c r="AG81" s="100">
        <f ca="1">IFERROR(_xlfn.DAYS(Contrato[[#This Row],[Fecha Proyectada liquidació]],TODAY())/30,"")</f>
        <v>-10.533333333333333</v>
      </c>
      <c r="AH81" s="5">
        <f>+Contrato[[#This Row],[FECHA TERMINACIÓN ]]+120</f>
        <v>45396</v>
      </c>
      <c r="AI81" s="1" t="e" cm="1">
        <f t="array" ref="AI81">+Contrato[[#This Row],[Fecha Proyectada liquidació]]-hoy</f>
        <v>#NAME?</v>
      </c>
      <c r="AJ81" s="1" cm="1">
        <f t="array" ref="AJ81">_xlfn.XLOOKUP(Contrato[[#This Row],[CONTRATO]]&amp;Contrato[[#This Row],[CDP]],[1]!Tabla6[[#All],[CONTRATO-CDP]],[1]!Tabla6[[#All],[CRP]],_xlfn.XLOOKUP(Contrato[[#This Row],[CDP]],[1]RCPPAGOS!F:F,[1]RCPPAGOS!A:A,"",0),0)</f>
        <v>160</v>
      </c>
      <c r="AK81" s="1">
        <f>+Contrato[[#This Row],[Columna1]]-Contrato[[#This Row],[RCP]]</f>
        <v>0</v>
      </c>
      <c r="AL81" s="101" cm="1">
        <f t="array" ref="AL81">_xlfn.XLOOKUP(Contrato[[#This Row],[RCP]],[1]!RCPPAGOS[[#All],[CRP]],[1]!RCPPAGOS[[#All],[Total pagado]],0,0)</f>
        <v>39523817</v>
      </c>
      <c r="AM81" s="62">
        <f>+Contrato[[#This Row],[Valor Pagado]]/Contrato[[#This Row],[VALOR CONTRATO]]</f>
        <v>1</v>
      </c>
      <c r="AN81" s="63">
        <f>+Contrato[[#This Row],[VALOR CONTRATO]]-Contrato[[#This Row],[Valor Pagado]]</f>
        <v>0</v>
      </c>
    </row>
    <row r="82" spans="1:40" s="1" customFormat="1" ht="37.5" customHeight="1">
      <c r="A82" s="2">
        <v>89</v>
      </c>
      <c r="B82" s="33">
        <v>80</v>
      </c>
      <c r="C82" s="34" t="s">
        <v>279</v>
      </c>
      <c r="D82" s="35" t="s">
        <v>63</v>
      </c>
      <c r="E82" s="36" t="s">
        <v>42</v>
      </c>
      <c r="F82" s="35" t="s">
        <v>43</v>
      </c>
      <c r="G82" s="34" t="s">
        <v>280</v>
      </c>
      <c r="H82" s="39">
        <v>8395754</v>
      </c>
      <c r="I82" s="108">
        <v>7532157</v>
      </c>
      <c r="J82" s="108">
        <v>79087649</v>
      </c>
      <c r="K82" s="2" t="s">
        <v>45</v>
      </c>
      <c r="L82" s="42" t="s">
        <v>212</v>
      </c>
      <c r="M82" s="43" t="s">
        <v>104</v>
      </c>
      <c r="N82" s="44">
        <f>VLOOKUP(Contrato[[#This Row],[SUPERVISOR TITULAR]],[1]SUPERVISORES!$E$1:$F$135,2,FALSE)</f>
        <v>75075150.099999994</v>
      </c>
      <c r="O82" s="43" t="s">
        <v>103</v>
      </c>
      <c r="P82" s="45">
        <f>VLOOKUP(Contrato[[#This Row],[SUPERVISOR SUPLENTE ]],[1]SUPERVISORES!$E$1:$F$135,2,FALSE)</f>
        <v>3507696.4</v>
      </c>
      <c r="Q82" s="93">
        <v>138</v>
      </c>
      <c r="R82" s="47" cm="1">
        <f t="array" ref="R82">_xlfn.XLOOKUP(Contrato[[#This Row],[CDP]],[1]!CDP[[#All],[consecutivo]],[1]!CDP[[#All],[fecha_aprobacion]],"",0)</f>
        <v>44952.685023148151</v>
      </c>
      <c r="S82" s="48">
        <f>SUMIF([1]!CDP[[#All],[consecutivo]],Contrato[[#This Row],[CDP]],[1]!CDP[[#All],[valor_total_rubro]])</f>
        <v>79087649</v>
      </c>
      <c r="T82" s="49" cm="1">
        <f t="array" ref="T82">_xlfn.XLOOKUP(Contrato[[#This Row],[CONTRATO]]&amp;Contrato[[#This Row],[CDP]],[1]!Tabla6[[#All],[CONTRATO-CDP]],[1]!Tabla6[[#All],[CRP]],_xlfn.XLOOKUP(Contrato[[#This Row],[CDP]],[1]RCPPAGOS!F:F,[1]RCPPAGOS!A:A,"",0),0)</f>
        <v>162</v>
      </c>
      <c r="U82" s="47">
        <f>+_xlfn.XLOOKUP(Contrato[[#This Row],[RCP]],[1]RCPPAGOS!A:A,[1]RCPPAGOS!B:B,"",0)</f>
        <v>44958.643541666665</v>
      </c>
      <c r="V82" s="50">
        <f>SUMIF([1]!RCPPAGOS[[#All],[CRP]],Contrato[[#This Row],[RCP]],[1]!RCPPAGOS[[#All],[valor_total]])</f>
        <v>79087649</v>
      </c>
      <c r="W82" s="51">
        <v>44957</v>
      </c>
      <c r="X82" s="51">
        <v>44958</v>
      </c>
      <c r="Y82" s="52" t="str">
        <f>+LEFT(_xlfn.XLOOKUP(Contrato[[#This Row],[CONTRATO3DIG]],[1]SECOP_II!AE:AE,[1]SECOP_II!F:F,"",0),10)</f>
        <v>2023-02-02</v>
      </c>
      <c r="Z82" s="53" t="str">
        <f>+LEFT(_xlfn.XLOOKUP(Contrato[[#This Row],[CONTRATO3DIG]],[1]SECOP_II!AE:AE,[1]SECOP_II!G:G,"",0),10)</f>
        <v>2023-12-16</v>
      </c>
      <c r="AA82" s="54" t="str">
        <f>_xlfn.XLOOKUP(Contrato[[#This Row],[CONTRATO3DIG]],[1]SECOP_II!AE:AE,[1]SECOP_II!AA:AA,"",0)</f>
        <v>https://community.secop.gov.co/Public/Tendering/OpportunityDetail/Index?noticeUID=CO1.NTC.3875646&amp;isFromPublicArea=True&amp;isModal=true&amp;asPopupView=true</v>
      </c>
      <c r="AB82" s="55" t="s">
        <v>213</v>
      </c>
      <c r="AC82" s="75">
        <v>202301000762</v>
      </c>
      <c r="AD82" s="1" t="s">
        <v>50</v>
      </c>
      <c r="AE82" s="1" t="str">
        <f>TEXT(LEFT(Contrato[[#This Row],[CONTRATO]],3),"0")</f>
        <v>80</v>
      </c>
      <c r="AF82" s="1" t="str">
        <f>IF(LEN(Contrato[[#This Row],[Contrato2]])=3,Contrato[[#This Row],[Contrato2]],TEXT(Contrato[[#This Row],[Contrato2]],"000"))</f>
        <v>080</v>
      </c>
      <c r="AG82" s="100">
        <f ca="1">IFERROR(_xlfn.DAYS(Contrato[[#This Row],[Fecha Proyectada liquidació]],TODAY())/30,"")</f>
        <v>-10.533333333333333</v>
      </c>
      <c r="AH82" s="5">
        <f>+Contrato[[#This Row],[FECHA TERMINACIÓN ]]+120</f>
        <v>45396</v>
      </c>
      <c r="AI82" s="1" t="e" cm="1">
        <f t="array" ref="AI82">+Contrato[[#This Row],[Fecha Proyectada liquidació]]-hoy</f>
        <v>#NAME?</v>
      </c>
      <c r="AJ82" s="1" cm="1">
        <f t="array" ref="AJ82">_xlfn.XLOOKUP(Contrato[[#This Row],[CONTRATO]]&amp;Contrato[[#This Row],[CDP]],[1]!Tabla6[[#All],[CONTRATO-CDP]],[1]!Tabla6[[#All],[CRP]],_xlfn.XLOOKUP(Contrato[[#This Row],[CDP]],[1]RCPPAGOS!F:F,[1]RCPPAGOS!A:A,"",0),0)</f>
        <v>162</v>
      </c>
      <c r="AK82" s="1">
        <f>+Contrato[[#This Row],[Columna1]]-Contrato[[#This Row],[RCP]]</f>
        <v>0</v>
      </c>
      <c r="AL82" s="101" cm="1">
        <f t="array" ref="AL82">_xlfn.XLOOKUP(Contrato[[#This Row],[RCP]],[1]!RCPPAGOS[[#All],[CRP]],[1]!RCPPAGOS[[#All],[Total pagado]],0,0)</f>
        <v>79087649</v>
      </c>
      <c r="AM82" s="62">
        <f>+Contrato[[#This Row],[Valor Pagado]]/Contrato[[#This Row],[VALOR CONTRATO]]</f>
        <v>1</v>
      </c>
      <c r="AN82" s="63">
        <f>+Contrato[[#This Row],[VALOR CONTRATO]]-Contrato[[#This Row],[Valor Pagado]]</f>
        <v>0</v>
      </c>
    </row>
    <row r="83" spans="1:40" s="1" customFormat="1" ht="37.5" customHeight="1">
      <c r="A83" s="2">
        <v>90</v>
      </c>
      <c r="B83" s="33">
        <v>81</v>
      </c>
      <c r="C83" s="34" t="s">
        <v>281</v>
      </c>
      <c r="D83" s="35" t="s">
        <v>63</v>
      </c>
      <c r="E83" s="36" t="s">
        <v>42</v>
      </c>
      <c r="F83" s="35" t="s">
        <v>43</v>
      </c>
      <c r="G83" s="34" t="s">
        <v>282</v>
      </c>
      <c r="H83" s="39">
        <v>1037582203</v>
      </c>
      <c r="I83" s="108">
        <v>4675177</v>
      </c>
      <c r="J83" s="108">
        <v>49089359</v>
      </c>
      <c r="K83" s="2" t="s">
        <v>45</v>
      </c>
      <c r="L83" s="42" t="s">
        <v>212</v>
      </c>
      <c r="M83" s="43" t="s">
        <v>104</v>
      </c>
      <c r="N83" s="44">
        <f>VLOOKUP(Contrato[[#This Row],[SUPERVISOR TITULAR]],[1]SUPERVISORES!$E$1:$F$135,2,FALSE)</f>
        <v>75075150.099999994</v>
      </c>
      <c r="O83" s="43" t="s">
        <v>103</v>
      </c>
      <c r="P83" s="45">
        <f>VLOOKUP(Contrato[[#This Row],[SUPERVISOR SUPLENTE ]],[1]SUPERVISORES!$E$1:$F$135,2,FALSE)</f>
        <v>3507696.4</v>
      </c>
      <c r="Q83" s="93">
        <v>139</v>
      </c>
      <c r="R83" s="47" cm="1">
        <f t="array" ref="R83">_xlfn.XLOOKUP(Contrato[[#This Row],[CDP]],[1]!CDP[[#All],[consecutivo]],[1]!CDP[[#All],[fecha_aprobacion]],"",0)</f>
        <v>44952.685833333337</v>
      </c>
      <c r="S83" s="48">
        <f>SUMIF([1]!CDP[[#All],[consecutivo]],Contrato[[#This Row],[CDP]],[1]!CDP[[#All],[valor_total_rubro]])</f>
        <v>49089359</v>
      </c>
      <c r="T83" s="49" cm="1">
        <f t="array" ref="T83">_xlfn.XLOOKUP(Contrato[[#This Row],[CONTRATO]]&amp;Contrato[[#This Row],[CDP]],[1]!Tabla6[[#All],[CONTRATO-CDP]],[1]!Tabla6[[#All],[CRP]],_xlfn.XLOOKUP(Contrato[[#This Row],[CDP]],[1]RCPPAGOS!F:F,[1]RCPPAGOS!A:A,"",0),0)</f>
        <v>165</v>
      </c>
      <c r="U83" s="47">
        <f>+_xlfn.XLOOKUP(Contrato[[#This Row],[RCP]],[1]RCPPAGOS!A:A,[1]RCPPAGOS!B:B,"",0)</f>
        <v>44958.645439814813</v>
      </c>
      <c r="V83" s="50">
        <f>SUMIF([1]!RCPPAGOS[[#All],[CRP]],Contrato[[#This Row],[RCP]],[1]!RCPPAGOS[[#All],[valor_total]])</f>
        <v>49089359</v>
      </c>
      <c r="W83" s="51">
        <v>44956</v>
      </c>
      <c r="X83" s="51">
        <v>44958</v>
      </c>
      <c r="Y83" s="52" t="str">
        <f>+LEFT(_xlfn.XLOOKUP(Contrato[[#This Row],[CONTRATO3DIG]],[1]SECOP_II!AE:AE,[1]SECOP_II!F:F,"",0),10)</f>
        <v>2023-02-02</v>
      </c>
      <c r="Z83" s="53" t="str">
        <f>+LEFT(_xlfn.XLOOKUP(Contrato[[#This Row],[CONTRATO3DIG]],[1]SECOP_II!AE:AE,[1]SECOP_II!G:G,"",0),10)</f>
        <v>2023-12-16</v>
      </c>
      <c r="AA83" s="54" t="str">
        <f>_xlfn.XLOOKUP(Contrato[[#This Row],[CONTRATO3DIG]],[1]SECOP_II!AE:AE,[1]SECOP_II!AA:AA,"",0)</f>
        <v>https://community.secop.gov.co/Public/Tendering/OpportunityDetail/Index?noticeUID=CO1.NTC.3875761&amp;isFromPublicArea=True&amp;isModal=true&amp;asPopupView=true</v>
      </c>
      <c r="AB83" s="55" t="s">
        <v>213</v>
      </c>
      <c r="AC83" s="75">
        <v>202301000762</v>
      </c>
      <c r="AD83" s="1" t="s">
        <v>50</v>
      </c>
      <c r="AE83" s="1" t="str">
        <f>TEXT(LEFT(Contrato[[#This Row],[CONTRATO]],3),"0")</f>
        <v>81</v>
      </c>
      <c r="AF83" s="1" t="str">
        <f>IF(LEN(Contrato[[#This Row],[Contrato2]])=3,Contrato[[#This Row],[Contrato2]],TEXT(Contrato[[#This Row],[Contrato2]],"000"))</f>
        <v>081</v>
      </c>
      <c r="AG83" s="100">
        <f ca="1">IFERROR(_xlfn.DAYS(Contrato[[#This Row],[Fecha Proyectada liquidació]],TODAY())/30,"")</f>
        <v>-10.533333333333333</v>
      </c>
      <c r="AH83" s="5">
        <f>+Contrato[[#This Row],[FECHA TERMINACIÓN ]]+120</f>
        <v>45396</v>
      </c>
      <c r="AI83" s="1" t="e" cm="1">
        <f t="array" ref="AI83">+Contrato[[#This Row],[Fecha Proyectada liquidació]]-hoy</f>
        <v>#NAME?</v>
      </c>
      <c r="AJ83" s="1" cm="1">
        <f t="array" ref="AJ83">_xlfn.XLOOKUP(Contrato[[#This Row],[CONTRATO]]&amp;Contrato[[#This Row],[CDP]],[1]!Tabla6[[#All],[CONTRATO-CDP]],[1]!Tabla6[[#All],[CRP]],_xlfn.XLOOKUP(Contrato[[#This Row],[CDP]],[1]RCPPAGOS!F:F,[1]RCPPAGOS!A:A,"",0),0)</f>
        <v>165</v>
      </c>
      <c r="AK83" s="1">
        <f>+Contrato[[#This Row],[Columna1]]-Contrato[[#This Row],[RCP]]</f>
        <v>0</v>
      </c>
      <c r="AL83" s="101" cm="1">
        <f t="array" ref="AL83">_xlfn.XLOOKUP(Contrato[[#This Row],[RCP]],[1]!RCPPAGOS[[#All],[CRP]],[1]!RCPPAGOS[[#All],[Total pagado]],0,0)</f>
        <v>49089359</v>
      </c>
      <c r="AM83" s="62">
        <f>+Contrato[[#This Row],[Valor Pagado]]/Contrato[[#This Row],[VALOR CONTRATO]]</f>
        <v>1</v>
      </c>
      <c r="AN83" s="63">
        <f>+Contrato[[#This Row],[VALOR CONTRATO]]-Contrato[[#This Row],[Valor Pagado]]</f>
        <v>0</v>
      </c>
    </row>
    <row r="84" spans="1:40" s="1" customFormat="1" ht="37.5" customHeight="1">
      <c r="A84" s="2">
        <v>91</v>
      </c>
      <c r="B84" s="33">
        <v>82</v>
      </c>
      <c r="C84" s="34" t="s">
        <v>283</v>
      </c>
      <c r="D84" s="35" t="s">
        <v>63</v>
      </c>
      <c r="E84" s="36" t="s">
        <v>42</v>
      </c>
      <c r="F84" s="35" t="s">
        <v>43</v>
      </c>
      <c r="G84" s="34" t="s">
        <v>284</v>
      </c>
      <c r="H84" s="39">
        <v>43113145</v>
      </c>
      <c r="I84" s="108">
        <v>5648713</v>
      </c>
      <c r="J84" s="108">
        <v>59311487</v>
      </c>
      <c r="K84" s="2" t="s">
        <v>45</v>
      </c>
      <c r="L84" s="42" t="s">
        <v>212</v>
      </c>
      <c r="M84" s="43" t="s">
        <v>104</v>
      </c>
      <c r="N84" s="44">
        <f>VLOOKUP(Contrato[[#This Row],[SUPERVISOR TITULAR]],[1]SUPERVISORES!$E$1:$F$135,2,FALSE)</f>
        <v>75075150.099999994</v>
      </c>
      <c r="O84" s="43" t="s">
        <v>103</v>
      </c>
      <c r="P84" s="45">
        <f>VLOOKUP(Contrato[[#This Row],[SUPERVISOR SUPLENTE ]],[1]SUPERVISORES!$E$1:$F$135,2,FALSE)</f>
        <v>3507696.4</v>
      </c>
      <c r="Q84" s="93">
        <v>140</v>
      </c>
      <c r="R84" s="47" cm="1">
        <f t="array" ref="R84">_xlfn.XLOOKUP(Contrato[[#This Row],[CDP]],[1]!CDP[[#All],[consecutivo]],[1]!CDP[[#All],[fecha_aprobacion]],"",0)</f>
        <v>44952.687071759261</v>
      </c>
      <c r="S84" s="48">
        <f>SUMIF([1]!CDP[[#All],[consecutivo]],Contrato[[#This Row],[CDP]],[1]!CDP[[#All],[valor_total_rubro]])</f>
        <v>59311487</v>
      </c>
      <c r="T84" s="49" cm="1">
        <f t="array" ref="T84">_xlfn.XLOOKUP(Contrato[[#This Row],[CONTRATO]]&amp;Contrato[[#This Row],[CDP]],[1]!Tabla6[[#All],[CONTRATO-CDP]],[1]!Tabla6[[#All],[CRP]],_xlfn.XLOOKUP(Contrato[[#This Row],[CDP]],[1]RCPPAGOS!F:F,[1]RCPPAGOS!A:A,"",0),0)</f>
        <v>168</v>
      </c>
      <c r="U84" s="47">
        <f>+_xlfn.XLOOKUP(Contrato[[#This Row],[RCP]],[1]RCPPAGOS!A:A,[1]RCPPAGOS!B:B,"",0)</f>
        <v>44958.645624999997</v>
      </c>
      <c r="V84" s="50">
        <f>SUMIF([1]!RCPPAGOS[[#All],[CRP]],Contrato[[#This Row],[RCP]],[1]!RCPPAGOS[[#All],[valor_total]])</f>
        <v>59311487</v>
      </c>
      <c r="W84" s="51">
        <v>44957</v>
      </c>
      <c r="X84" s="51">
        <v>44959</v>
      </c>
      <c r="Y84" s="52" t="str">
        <f>+LEFT(_xlfn.XLOOKUP(Contrato[[#This Row],[CONTRATO3DIG]],[1]SECOP_II!AE:AE,[1]SECOP_II!F:F,"",0),10)</f>
        <v>2023-02-02</v>
      </c>
      <c r="Z84" s="53" t="str">
        <f>+LEFT(_xlfn.XLOOKUP(Contrato[[#This Row],[CONTRATO3DIG]],[1]SECOP_II!AE:AE,[1]SECOP_II!G:G,"",0),10)</f>
        <v>2023-12-16</v>
      </c>
      <c r="AA84" s="54" t="str">
        <f>_xlfn.XLOOKUP(Contrato[[#This Row],[CONTRATO3DIG]],[1]SECOP_II!AE:AE,[1]SECOP_II!AA:AA,"",0)</f>
        <v>https://community.secop.gov.co/Public/Tendering/OpportunityDetail/Index?noticeUID=CO1.NTC.3875931&amp;isFromPublicArea=True&amp;isModal=true&amp;asPopupView=true</v>
      </c>
      <c r="AB84" s="55" t="s">
        <v>213</v>
      </c>
      <c r="AC84" s="75">
        <v>202301000762</v>
      </c>
      <c r="AD84" s="1" t="s">
        <v>50</v>
      </c>
      <c r="AE84" s="1" t="str">
        <f>TEXT(LEFT(Contrato[[#This Row],[CONTRATO]],3),"0")</f>
        <v>82</v>
      </c>
      <c r="AF84" s="1" t="str">
        <f>IF(LEN(Contrato[[#This Row],[Contrato2]])=3,Contrato[[#This Row],[Contrato2]],TEXT(Contrato[[#This Row],[Contrato2]],"000"))</f>
        <v>082</v>
      </c>
      <c r="AG84" s="100">
        <f ca="1">IFERROR(_xlfn.DAYS(Contrato[[#This Row],[Fecha Proyectada liquidació]],TODAY())/30,"")</f>
        <v>-10.533333333333333</v>
      </c>
      <c r="AH84" s="5">
        <f>+Contrato[[#This Row],[FECHA TERMINACIÓN ]]+120</f>
        <v>45396</v>
      </c>
      <c r="AI84" s="1" t="e" cm="1">
        <f t="array" ref="AI84">+Contrato[[#This Row],[Fecha Proyectada liquidació]]-hoy</f>
        <v>#NAME?</v>
      </c>
      <c r="AJ84" s="1" cm="1">
        <f t="array" ref="AJ84">_xlfn.XLOOKUP(Contrato[[#This Row],[CONTRATO]]&amp;Contrato[[#This Row],[CDP]],[1]!Tabla6[[#All],[CONTRATO-CDP]],[1]!Tabla6[[#All],[CRP]],_xlfn.XLOOKUP(Contrato[[#This Row],[CDP]],[1]RCPPAGOS!F:F,[1]RCPPAGOS!A:A,"",0),0)</f>
        <v>168</v>
      </c>
      <c r="AK84" s="1">
        <f>+Contrato[[#This Row],[Columna1]]-Contrato[[#This Row],[RCP]]</f>
        <v>0</v>
      </c>
      <c r="AL84" s="101" cm="1">
        <f t="array" ref="AL84">_xlfn.XLOOKUP(Contrato[[#This Row],[RCP]],[1]!RCPPAGOS[[#All],[CRP]],[1]!RCPPAGOS[[#All],[Total pagado]],0,0)</f>
        <v>59311487</v>
      </c>
      <c r="AM84" s="62">
        <f>+Contrato[[#This Row],[Valor Pagado]]/Contrato[[#This Row],[VALOR CONTRATO]]</f>
        <v>1</v>
      </c>
      <c r="AN84" s="63">
        <f>+Contrato[[#This Row],[VALOR CONTRATO]]-Contrato[[#This Row],[Valor Pagado]]</f>
        <v>0</v>
      </c>
    </row>
    <row r="85" spans="1:40" s="1" customFormat="1" ht="37.5" customHeight="1">
      <c r="A85" s="2">
        <v>92</v>
      </c>
      <c r="B85" s="33">
        <v>83</v>
      </c>
      <c r="C85" s="34" t="s">
        <v>285</v>
      </c>
      <c r="D85" s="35" t="s">
        <v>63</v>
      </c>
      <c r="E85" s="36" t="s">
        <v>42</v>
      </c>
      <c r="F85" s="35" t="s">
        <v>43</v>
      </c>
      <c r="G85" s="34" t="s">
        <v>286</v>
      </c>
      <c r="H85" s="39">
        <v>32294449</v>
      </c>
      <c r="I85" s="108">
        <v>4675177</v>
      </c>
      <c r="J85" s="108">
        <v>49089359</v>
      </c>
      <c r="K85" s="2" t="s">
        <v>45</v>
      </c>
      <c r="L85" s="42" t="s">
        <v>212</v>
      </c>
      <c r="M85" s="43" t="s">
        <v>104</v>
      </c>
      <c r="N85" s="44">
        <f>VLOOKUP(Contrato[[#This Row],[SUPERVISOR TITULAR]],[1]SUPERVISORES!$E$1:$F$135,2,FALSE)</f>
        <v>75075150.099999994</v>
      </c>
      <c r="O85" s="43" t="s">
        <v>103</v>
      </c>
      <c r="P85" s="45">
        <f>VLOOKUP(Contrato[[#This Row],[SUPERVISOR SUPLENTE ]],[1]SUPERVISORES!$E$1:$F$135,2,FALSE)</f>
        <v>3507696.4</v>
      </c>
      <c r="Q85" s="93">
        <v>141</v>
      </c>
      <c r="R85" s="47" cm="1">
        <f t="array" ref="R85">_xlfn.XLOOKUP(Contrato[[#This Row],[CDP]],[1]!CDP[[#All],[consecutivo]],[1]!CDP[[#All],[fecha_aprobacion]],"",0)</f>
        <v>44952.688506944447</v>
      </c>
      <c r="S85" s="48">
        <f>SUMIF([1]!CDP[[#All],[consecutivo]],Contrato[[#This Row],[CDP]],[1]!CDP[[#All],[valor_total_rubro]])</f>
        <v>49089359</v>
      </c>
      <c r="T85" s="49" cm="1">
        <f t="array" ref="T85">_xlfn.XLOOKUP(Contrato[[#This Row],[CONTRATO]]&amp;Contrato[[#This Row],[CDP]],[1]!Tabla6[[#All],[CONTRATO-CDP]],[1]!Tabla6[[#All],[CRP]],_xlfn.XLOOKUP(Contrato[[#This Row],[CDP]],[1]RCPPAGOS!F:F,[1]RCPPAGOS!A:A,"",0),0)</f>
        <v>169</v>
      </c>
      <c r="U85" s="47">
        <f>+_xlfn.XLOOKUP(Contrato[[#This Row],[RCP]],[1]RCPPAGOS!A:A,[1]RCPPAGOS!B:B,"",0)</f>
        <v>44958.645694444444</v>
      </c>
      <c r="V85" s="50">
        <f>SUMIF([1]!RCPPAGOS[[#All],[CRP]],Contrato[[#This Row],[RCP]],[1]!RCPPAGOS[[#All],[valor_total]])</f>
        <v>49089359</v>
      </c>
      <c r="W85" s="51">
        <v>44957</v>
      </c>
      <c r="X85" s="51">
        <v>44958</v>
      </c>
      <c r="Y85" s="52" t="str">
        <f>+LEFT(_xlfn.XLOOKUP(Contrato[[#This Row],[CONTRATO3DIG]],[1]SECOP_II!AE:AE,[1]SECOP_II!F:F,"",0),10)</f>
        <v>2023-02-02</v>
      </c>
      <c r="Z85" s="53" t="str">
        <f>+LEFT(_xlfn.XLOOKUP(Contrato[[#This Row],[CONTRATO3DIG]],[1]SECOP_II!AE:AE,[1]SECOP_II!G:G,"",0),10)</f>
        <v>2023-12-16</v>
      </c>
      <c r="AA85" s="54" t="str">
        <f>_xlfn.XLOOKUP(Contrato[[#This Row],[CONTRATO3DIG]],[1]SECOP_II!AE:AE,[1]SECOP_II!AA:AA,"",0)</f>
        <v>https://community.secop.gov.co/Public/Tendering/OpportunityDetail/Index?noticeUID=CO1.NTC.3875646&amp;isFromPublicArea=True&amp;isModal=true&amp;asPopupView=true</v>
      </c>
      <c r="AB85" s="55" t="s">
        <v>213</v>
      </c>
      <c r="AC85" s="75">
        <v>202301000762</v>
      </c>
      <c r="AD85" s="1" t="s">
        <v>50</v>
      </c>
      <c r="AE85" s="1" t="str">
        <f>TEXT(LEFT(Contrato[[#This Row],[CONTRATO]],3),"0")</f>
        <v>83</v>
      </c>
      <c r="AF85" s="1" t="str">
        <f>IF(LEN(Contrato[[#This Row],[Contrato2]])=3,Contrato[[#This Row],[Contrato2]],TEXT(Contrato[[#This Row],[Contrato2]],"000"))</f>
        <v>083</v>
      </c>
      <c r="AG85" s="100">
        <f ca="1">IFERROR(_xlfn.DAYS(Contrato[[#This Row],[Fecha Proyectada liquidació]],TODAY())/30,"")</f>
        <v>-10.533333333333333</v>
      </c>
      <c r="AH85" s="5">
        <f>+Contrato[[#This Row],[FECHA TERMINACIÓN ]]+120</f>
        <v>45396</v>
      </c>
      <c r="AI85" s="1" t="e" cm="1">
        <f t="array" ref="AI85">+Contrato[[#This Row],[Fecha Proyectada liquidació]]-hoy</f>
        <v>#NAME?</v>
      </c>
      <c r="AJ85" s="1" cm="1">
        <f t="array" ref="AJ85">_xlfn.XLOOKUP(Contrato[[#This Row],[CONTRATO]]&amp;Contrato[[#This Row],[CDP]],[1]!Tabla6[[#All],[CONTRATO-CDP]],[1]!Tabla6[[#All],[CRP]],_xlfn.XLOOKUP(Contrato[[#This Row],[CDP]],[1]RCPPAGOS!F:F,[1]RCPPAGOS!A:A,"",0),0)</f>
        <v>169</v>
      </c>
      <c r="AK85" s="1">
        <f>+Contrato[[#This Row],[Columna1]]-Contrato[[#This Row],[RCP]]</f>
        <v>0</v>
      </c>
      <c r="AL85" s="101" cm="1">
        <f t="array" ref="AL85">_xlfn.XLOOKUP(Contrato[[#This Row],[RCP]],[1]!RCPPAGOS[[#All],[CRP]],[1]!RCPPAGOS[[#All],[Total pagado]],0,0)</f>
        <v>49089359</v>
      </c>
      <c r="AM85" s="62">
        <f>+Contrato[[#This Row],[Valor Pagado]]/Contrato[[#This Row],[VALOR CONTRATO]]</f>
        <v>1</v>
      </c>
      <c r="AN85" s="63">
        <f>+Contrato[[#This Row],[VALOR CONTRATO]]-Contrato[[#This Row],[Valor Pagado]]</f>
        <v>0</v>
      </c>
    </row>
    <row r="86" spans="1:40" s="1" customFormat="1" ht="37.5" customHeight="1">
      <c r="A86" s="2">
        <v>93</v>
      </c>
      <c r="B86" s="33">
        <v>84</v>
      </c>
      <c r="C86" s="34" t="s">
        <v>287</v>
      </c>
      <c r="D86" s="35" t="s">
        <v>63</v>
      </c>
      <c r="E86" s="36" t="s">
        <v>42</v>
      </c>
      <c r="F86" s="35" t="s">
        <v>43</v>
      </c>
      <c r="G86" s="34" t="s">
        <v>288</v>
      </c>
      <c r="H86" s="39">
        <v>71989906</v>
      </c>
      <c r="I86" s="108">
        <v>4675177</v>
      </c>
      <c r="J86" s="108">
        <v>49089359</v>
      </c>
      <c r="K86" s="2" t="s">
        <v>45</v>
      </c>
      <c r="L86" s="42" t="s">
        <v>212</v>
      </c>
      <c r="M86" s="43" t="s">
        <v>104</v>
      </c>
      <c r="N86" s="44">
        <f>VLOOKUP(Contrato[[#This Row],[SUPERVISOR TITULAR]],[1]SUPERVISORES!$E$1:$F$135,2,FALSE)</f>
        <v>75075150.099999994</v>
      </c>
      <c r="O86" s="43" t="s">
        <v>103</v>
      </c>
      <c r="P86" s="45">
        <f>VLOOKUP(Contrato[[#This Row],[SUPERVISOR SUPLENTE ]],[1]SUPERVISORES!$E$1:$F$135,2,FALSE)</f>
        <v>3507696.4</v>
      </c>
      <c r="Q86" s="93">
        <v>142</v>
      </c>
      <c r="R86" s="47" cm="1">
        <f t="array" ref="R86">_xlfn.XLOOKUP(Contrato[[#This Row],[CDP]],[1]!CDP[[#All],[consecutivo]],[1]!CDP[[#All],[fecha_aprobacion]],"",0)</f>
        <v>44952.688750000001</v>
      </c>
      <c r="S86" s="48">
        <f>SUMIF([1]!CDP[[#All],[consecutivo]],Contrato[[#This Row],[CDP]],[1]!CDP[[#All],[valor_total_rubro]])</f>
        <v>49089359</v>
      </c>
      <c r="T86" s="49" cm="1">
        <f t="array" ref="T86">_xlfn.XLOOKUP(Contrato[[#This Row],[CONTRATO]]&amp;Contrato[[#This Row],[CDP]],[1]!Tabla6[[#All],[CONTRATO-CDP]],[1]!Tabla6[[#All],[CRP]],_xlfn.XLOOKUP(Contrato[[#This Row],[CDP]],[1]RCPPAGOS!F:F,[1]RCPPAGOS!A:A,"",0),0)</f>
        <v>171</v>
      </c>
      <c r="U86" s="47">
        <f>+_xlfn.XLOOKUP(Contrato[[#This Row],[RCP]],[1]RCPPAGOS!A:A,[1]RCPPAGOS!B:B,"",0)</f>
        <v>44958.647800925923</v>
      </c>
      <c r="V86" s="50">
        <f>SUMIF([1]!RCPPAGOS[[#All],[CRP]],Contrato[[#This Row],[RCP]],[1]!RCPPAGOS[[#All],[valor_total]])</f>
        <v>49089359</v>
      </c>
      <c r="W86" s="51">
        <v>44957</v>
      </c>
      <c r="X86" s="51">
        <v>44958</v>
      </c>
      <c r="Y86" s="52" t="str">
        <f>+LEFT(_xlfn.XLOOKUP(Contrato[[#This Row],[CONTRATO3DIG]],[1]SECOP_II!AE:AE,[1]SECOP_II!F:F,"",0),10)</f>
        <v>2023-02-02</v>
      </c>
      <c r="Z86" s="53" t="str">
        <f>+LEFT(_xlfn.XLOOKUP(Contrato[[#This Row],[CONTRATO3DIG]],[1]SECOP_II!AE:AE,[1]SECOP_II!G:G,"",0),10)</f>
        <v>2023-12-16</v>
      </c>
      <c r="AA86" s="54" t="str">
        <f>_xlfn.XLOOKUP(Contrato[[#This Row],[CONTRATO3DIG]],[1]SECOP_II!AE:AE,[1]SECOP_II!AA:AA,"",0)</f>
        <v>https://community.secop.gov.co/Public/Tendering/OpportunityDetail/Index?noticeUID=CO1.NTC.3875761&amp;isFromPublicArea=True&amp;isModal=true&amp;asPopupView=true</v>
      </c>
      <c r="AB86" s="55" t="s">
        <v>213</v>
      </c>
      <c r="AC86" s="75">
        <v>202301000762</v>
      </c>
      <c r="AD86" s="1" t="s">
        <v>50</v>
      </c>
      <c r="AE86" s="1" t="str">
        <f>TEXT(LEFT(Contrato[[#This Row],[CONTRATO]],3),"0")</f>
        <v>84</v>
      </c>
      <c r="AF86" s="1" t="str">
        <f>IF(LEN(Contrato[[#This Row],[Contrato2]])=3,Contrato[[#This Row],[Contrato2]],TEXT(Contrato[[#This Row],[Contrato2]],"000"))</f>
        <v>084</v>
      </c>
      <c r="AG86" s="100">
        <f ca="1">IFERROR(_xlfn.DAYS(Contrato[[#This Row],[Fecha Proyectada liquidació]],TODAY())/30,"")</f>
        <v>-10.533333333333333</v>
      </c>
      <c r="AH86" s="5">
        <f>+Contrato[[#This Row],[FECHA TERMINACIÓN ]]+120</f>
        <v>45396</v>
      </c>
      <c r="AI86" s="1" t="e" cm="1">
        <f t="array" ref="AI86">+Contrato[[#This Row],[Fecha Proyectada liquidació]]-hoy</f>
        <v>#NAME?</v>
      </c>
      <c r="AJ86" s="1" cm="1">
        <f t="array" ref="AJ86">_xlfn.XLOOKUP(Contrato[[#This Row],[CONTRATO]]&amp;Contrato[[#This Row],[CDP]],[1]!Tabla6[[#All],[CONTRATO-CDP]],[1]!Tabla6[[#All],[CRP]],_xlfn.XLOOKUP(Contrato[[#This Row],[CDP]],[1]RCPPAGOS!F:F,[1]RCPPAGOS!A:A,"",0),0)</f>
        <v>171</v>
      </c>
      <c r="AK86" s="1">
        <f>+Contrato[[#This Row],[Columna1]]-Contrato[[#This Row],[RCP]]</f>
        <v>0</v>
      </c>
      <c r="AL86" s="101" cm="1">
        <f t="array" ref="AL86">_xlfn.XLOOKUP(Contrato[[#This Row],[RCP]],[1]!RCPPAGOS[[#All],[CRP]],[1]!RCPPAGOS[[#All],[Total pagado]],0,0)</f>
        <v>49089359</v>
      </c>
      <c r="AM86" s="62">
        <f>+Contrato[[#This Row],[Valor Pagado]]/Contrato[[#This Row],[VALOR CONTRATO]]</f>
        <v>1</v>
      </c>
      <c r="AN86" s="63">
        <f>+Contrato[[#This Row],[VALOR CONTRATO]]-Contrato[[#This Row],[Valor Pagado]]</f>
        <v>0</v>
      </c>
    </row>
    <row r="87" spans="1:40" s="1" customFormat="1" ht="37.5" customHeight="1">
      <c r="A87" s="2">
        <v>94</v>
      </c>
      <c r="B87" s="33">
        <v>85</v>
      </c>
      <c r="C87" s="34" t="s">
        <v>289</v>
      </c>
      <c r="D87" s="35" t="s">
        <v>63</v>
      </c>
      <c r="E87" s="36" t="s">
        <v>42</v>
      </c>
      <c r="F87" s="35" t="s">
        <v>43</v>
      </c>
      <c r="G87" s="34" t="s">
        <v>290</v>
      </c>
      <c r="H87" s="39">
        <v>39311632</v>
      </c>
      <c r="I87" s="108">
        <v>4675177</v>
      </c>
      <c r="J87" s="108">
        <v>49089359</v>
      </c>
      <c r="K87" s="2" t="s">
        <v>45</v>
      </c>
      <c r="L87" s="42" t="s">
        <v>212</v>
      </c>
      <c r="M87" s="43" t="s">
        <v>104</v>
      </c>
      <c r="N87" s="44">
        <f>VLOOKUP(Contrato[[#This Row],[SUPERVISOR TITULAR]],[1]SUPERVISORES!$E$1:$F$135,2,FALSE)</f>
        <v>75075150.099999994</v>
      </c>
      <c r="O87" s="43" t="s">
        <v>103</v>
      </c>
      <c r="P87" s="45">
        <f>VLOOKUP(Contrato[[#This Row],[SUPERVISOR SUPLENTE ]],[1]SUPERVISORES!$E$1:$F$135,2,FALSE)</f>
        <v>3507696.4</v>
      </c>
      <c r="Q87" s="93">
        <v>143</v>
      </c>
      <c r="R87" s="47" cm="1">
        <f t="array" ref="R87">_xlfn.XLOOKUP(Contrato[[#This Row],[CDP]],[1]!CDP[[#All],[consecutivo]],[1]!CDP[[#All],[fecha_aprobacion]],"",0)</f>
        <v>44952.689699074072</v>
      </c>
      <c r="S87" s="48">
        <f>SUMIF([1]!CDP[[#All],[consecutivo]],Contrato[[#This Row],[CDP]],[1]!CDP[[#All],[valor_total_rubro]])</f>
        <v>49089359</v>
      </c>
      <c r="T87" s="49" cm="1">
        <f t="array" ref="T87">_xlfn.XLOOKUP(Contrato[[#This Row],[CONTRATO]]&amp;Contrato[[#This Row],[CDP]],[1]!Tabla6[[#All],[CONTRATO-CDP]],[1]!Tabla6[[#All],[CRP]],_xlfn.XLOOKUP(Contrato[[#This Row],[CDP]],[1]RCPPAGOS!F:F,[1]RCPPAGOS!A:A,"",0),0)</f>
        <v>174</v>
      </c>
      <c r="U87" s="47">
        <f>+_xlfn.XLOOKUP(Contrato[[#This Row],[RCP]],[1]RCPPAGOS!A:A,[1]RCPPAGOS!B:B,"",0)</f>
        <v>44958.650208333333</v>
      </c>
      <c r="V87" s="50">
        <f>SUMIF([1]!RCPPAGOS[[#All],[CRP]],Contrato[[#This Row],[RCP]],[1]!RCPPAGOS[[#All],[valor_total]])</f>
        <v>49089359</v>
      </c>
      <c r="W87" s="51">
        <v>44957</v>
      </c>
      <c r="X87" s="51">
        <v>44958</v>
      </c>
      <c r="Y87" s="52" t="str">
        <f>+LEFT(_xlfn.XLOOKUP(Contrato[[#This Row],[CONTRATO3DIG]],[1]SECOP_II!AE:AE,[1]SECOP_II!F:F,"",0),10)</f>
        <v>2023-02-02</v>
      </c>
      <c r="Z87" s="53" t="str">
        <f>+LEFT(_xlfn.XLOOKUP(Contrato[[#This Row],[CONTRATO3DIG]],[1]SECOP_II!AE:AE,[1]SECOP_II!G:G,"",0),10)</f>
        <v>2023-12-16</v>
      </c>
      <c r="AA87" s="54" t="str">
        <f>_xlfn.XLOOKUP(Contrato[[#This Row],[CONTRATO3DIG]],[1]SECOP_II!AE:AE,[1]SECOP_II!AA:AA,"",0)</f>
        <v>https://community.secop.gov.co/Public/Tendering/OpportunityDetail/Index?noticeUID=CO1.NTC.3875761&amp;isFromPublicArea=True&amp;isModal=true&amp;asPopupView=true</v>
      </c>
      <c r="AB87" s="55" t="s">
        <v>213</v>
      </c>
      <c r="AC87" s="75">
        <v>202301000762</v>
      </c>
      <c r="AD87" s="1" t="s">
        <v>50</v>
      </c>
      <c r="AE87" s="1" t="str">
        <f>TEXT(LEFT(Contrato[[#This Row],[CONTRATO]],3),"0")</f>
        <v>85</v>
      </c>
      <c r="AF87" s="1" t="str">
        <f>IF(LEN(Contrato[[#This Row],[Contrato2]])=3,Contrato[[#This Row],[Contrato2]],TEXT(Contrato[[#This Row],[Contrato2]],"000"))</f>
        <v>085</v>
      </c>
      <c r="AG87" s="100">
        <f ca="1">IFERROR(_xlfn.DAYS(Contrato[[#This Row],[Fecha Proyectada liquidació]],TODAY())/30,"")</f>
        <v>-10.533333333333333</v>
      </c>
      <c r="AH87" s="5">
        <f>+Contrato[[#This Row],[FECHA TERMINACIÓN ]]+120</f>
        <v>45396</v>
      </c>
      <c r="AI87" s="1" t="e" cm="1">
        <f t="array" ref="AI87">+Contrato[[#This Row],[Fecha Proyectada liquidació]]-hoy</f>
        <v>#NAME?</v>
      </c>
      <c r="AJ87" s="1" cm="1">
        <f t="array" ref="AJ87">_xlfn.XLOOKUP(Contrato[[#This Row],[CONTRATO]]&amp;Contrato[[#This Row],[CDP]],[1]!Tabla6[[#All],[CONTRATO-CDP]],[1]!Tabla6[[#All],[CRP]],_xlfn.XLOOKUP(Contrato[[#This Row],[CDP]],[1]RCPPAGOS!F:F,[1]RCPPAGOS!A:A,"",0),0)</f>
        <v>174</v>
      </c>
      <c r="AK87" s="1">
        <f>+Contrato[[#This Row],[Columna1]]-Contrato[[#This Row],[RCP]]</f>
        <v>0</v>
      </c>
      <c r="AL87" s="101" cm="1">
        <f t="array" ref="AL87">_xlfn.XLOOKUP(Contrato[[#This Row],[RCP]],[1]!RCPPAGOS[[#All],[CRP]],[1]!RCPPAGOS[[#All],[Total pagado]],0,0)</f>
        <v>49089359</v>
      </c>
      <c r="AM87" s="62">
        <f>+Contrato[[#This Row],[Valor Pagado]]/Contrato[[#This Row],[VALOR CONTRATO]]</f>
        <v>1</v>
      </c>
      <c r="AN87" s="63">
        <f>+Contrato[[#This Row],[VALOR CONTRATO]]-Contrato[[#This Row],[Valor Pagado]]</f>
        <v>0</v>
      </c>
    </row>
    <row r="88" spans="1:40" s="1" customFormat="1" ht="37.5" customHeight="1">
      <c r="A88" s="2">
        <v>95</v>
      </c>
      <c r="B88" s="33">
        <v>86</v>
      </c>
      <c r="C88" s="34" t="s">
        <v>291</v>
      </c>
      <c r="D88" s="35" t="s">
        <v>63</v>
      </c>
      <c r="E88" s="36" t="s">
        <v>42</v>
      </c>
      <c r="F88" s="35" t="s">
        <v>43</v>
      </c>
      <c r="G88" s="34" t="s">
        <v>292</v>
      </c>
      <c r="H88" s="39">
        <v>70128720</v>
      </c>
      <c r="I88" s="108">
        <v>8774275</v>
      </c>
      <c r="J88" s="108">
        <v>92129888</v>
      </c>
      <c r="K88" s="2" t="s">
        <v>45</v>
      </c>
      <c r="L88" s="42" t="s">
        <v>212</v>
      </c>
      <c r="M88" s="43" t="s">
        <v>104</v>
      </c>
      <c r="N88" s="44">
        <f>VLOOKUP(Contrato[[#This Row],[SUPERVISOR TITULAR]],[1]SUPERVISORES!$E$1:$F$135,2,FALSE)</f>
        <v>75075150.099999994</v>
      </c>
      <c r="O88" s="43" t="s">
        <v>103</v>
      </c>
      <c r="P88" s="45">
        <f>VLOOKUP(Contrato[[#This Row],[SUPERVISOR SUPLENTE ]],[1]SUPERVISORES!$E$1:$F$135,2,FALSE)</f>
        <v>3507696.4</v>
      </c>
      <c r="Q88" s="93">
        <v>144</v>
      </c>
      <c r="R88" s="47" cm="1">
        <f t="array" ref="R88">_xlfn.XLOOKUP(Contrato[[#This Row],[CDP]],[1]!CDP[[#All],[consecutivo]],[1]!CDP[[#All],[fecha_aprobacion]],"",0)</f>
        <v>44952.689918981479</v>
      </c>
      <c r="S88" s="48">
        <f>SUMIF([1]!CDP[[#All],[consecutivo]],Contrato[[#This Row],[CDP]],[1]!CDP[[#All],[valor_total_rubro]])</f>
        <v>92129888</v>
      </c>
      <c r="T88" s="49" cm="1">
        <f t="array" ref="T88">_xlfn.XLOOKUP(Contrato[[#This Row],[CONTRATO]]&amp;Contrato[[#This Row],[CDP]],[1]!Tabla6[[#All],[CONTRATO-CDP]],[1]!Tabla6[[#All],[CRP]],_xlfn.XLOOKUP(Contrato[[#This Row],[CDP]],[1]RCPPAGOS!F:F,[1]RCPPAGOS!A:A,"",0),0)</f>
        <v>248</v>
      </c>
      <c r="U88" s="47">
        <f>+_xlfn.XLOOKUP(Contrato[[#This Row],[RCP]],[1]RCPPAGOS!A:A,[1]RCPPAGOS!B:B,"",0)</f>
        <v>44958</v>
      </c>
      <c r="V88" s="50">
        <f>SUMIF([1]!RCPPAGOS[[#All],[CRP]],Contrato[[#This Row],[RCP]],[1]!RCPPAGOS[[#All],[valor_total]])</f>
        <v>92129888</v>
      </c>
      <c r="W88" s="51">
        <v>44957</v>
      </c>
      <c r="X88" s="51">
        <v>44958</v>
      </c>
      <c r="Y88" s="52" t="str">
        <f>+LEFT(_xlfn.XLOOKUP(Contrato[[#This Row],[CONTRATO3DIG]],[1]SECOP_II!AE:AE,[1]SECOP_II!F:F,"",0),10)</f>
        <v>2023-02-02</v>
      </c>
      <c r="Z88" s="53" t="str">
        <f>+LEFT(_xlfn.XLOOKUP(Contrato[[#This Row],[CONTRATO3DIG]],[1]SECOP_II!AE:AE,[1]SECOP_II!G:G,"",0),10)</f>
        <v>2023-12-16</v>
      </c>
      <c r="AA88" s="54" t="str">
        <f>_xlfn.XLOOKUP(Contrato[[#This Row],[CONTRATO3DIG]],[1]SECOP_II!AE:AE,[1]SECOP_II!AA:AA,"",0)</f>
        <v>https://community.secop.gov.co/Public/Tendering/OpportunityDetail/Index?noticeUID=CO1.NTC.3875646&amp;isFromPublicArea=True&amp;isModal=true&amp;asPopupView=true</v>
      </c>
      <c r="AB88" s="55" t="s">
        <v>213</v>
      </c>
      <c r="AC88" s="75">
        <v>202301000762</v>
      </c>
      <c r="AD88" s="1" t="s">
        <v>50</v>
      </c>
      <c r="AE88" s="1" t="str">
        <f>TEXT(LEFT(Contrato[[#This Row],[CONTRATO]],3),"0")</f>
        <v>86</v>
      </c>
      <c r="AF88" s="1" t="str">
        <f>IF(LEN(Contrato[[#This Row],[Contrato2]])=3,Contrato[[#This Row],[Contrato2]],TEXT(Contrato[[#This Row],[Contrato2]],"000"))</f>
        <v>086</v>
      </c>
      <c r="AG88" s="100">
        <f ca="1">IFERROR(_xlfn.DAYS(Contrato[[#This Row],[Fecha Proyectada liquidació]],TODAY())/30,"")</f>
        <v>-10.533333333333333</v>
      </c>
      <c r="AH88" s="5">
        <f>+Contrato[[#This Row],[FECHA TERMINACIÓN ]]+120</f>
        <v>45396</v>
      </c>
      <c r="AI88" s="1" t="e" cm="1">
        <f t="array" ref="AI88">+Contrato[[#This Row],[Fecha Proyectada liquidació]]-hoy</f>
        <v>#NAME?</v>
      </c>
      <c r="AJ88" s="1" cm="1">
        <f t="array" ref="AJ88">_xlfn.XLOOKUP(Contrato[[#This Row],[CONTRATO]]&amp;Contrato[[#This Row],[CDP]],[1]!Tabla6[[#All],[CONTRATO-CDP]],[1]!Tabla6[[#All],[CRP]],_xlfn.XLOOKUP(Contrato[[#This Row],[CDP]],[1]RCPPAGOS!F:F,[1]RCPPAGOS!A:A,"",0),0)</f>
        <v>248</v>
      </c>
      <c r="AK88" s="1">
        <f>+Contrato[[#This Row],[Columna1]]-Contrato[[#This Row],[RCP]]</f>
        <v>0</v>
      </c>
      <c r="AL88" s="101" cm="1">
        <f t="array" ref="AL88">_xlfn.XLOOKUP(Contrato[[#This Row],[RCP]],[1]!RCPPAGOS[[#All],[CRP]],[1]!RCPPAGOS[[#All],[Total pagado]],0,0)</f>
        <v>92129888</v>
      </c>
      <c r="AM88" s="62">
        <f>+Contrato[[#This Row],[Valor Pagado]]/Contrato[[#This Row],[VALOR CONTRATO]]</f>
        <v>1</v>
      </c>
      <c r="AN88" s="63">
        <f>+Contrato[[#This Row],[VALOR CONTRATO]]-Contrato[[#This Row],[Valor Pagado]]</f>
        <v>0</v>
      </c>
    </row>
    <row r="89" spans="1:40" s="1" customFormat="1" ht="37.5" customHeight="1">
      <c r="A89" s="2">
        <v>96</v>
      </c>
      <c r="B89" s="33">
        <v>87</v>
      </c>
      <c r="C89" s="34" t="s">
        <v>293</v>
      </c>
      <c r="D89" s="35" t="s">
        <v>63</v>
      </c>
      <c r="E89" s="36" t="s">
        <v>42</v>
      </c>
      <c r="F89" s="35" t="s">
        <v>43</v>
      </c>
      <c r="G89" s="34" t="s">
        <v>294</v>
      </c>
      <c r="H89" s="39">
        <v>2000009732</v>
      </c>
      <c r="I89" s="108">
        <v>7532157</v>
      </c>
      <c r="J89" s="108">
        <v>79087649</v>
      </c>
      <c r="K89" s="2" t="s">
        <v>45</v>
      </c>
      <c r="L89" s="42" t="s">
        <v>212</v>
      </c>
      <c r="M89" s="43" t="s">
        <v>104</v>
      </c>
      <c r="N89" s="44">
        <f>VLOOKUP(Contrato[[#This Row],[SUPERVISOR TITULAR]],[1]SUPERVISORES!$E$1:$F$135,2,FALSE)</f>
        <v>75075150.099999994</v>
      </c>
      <c r="O89" s="43" t="s">
        <v>103</v>
      </c>
      <c r="P89" s="45">
        <f>VLOOKUP(Contrato[[#This Row],[SUPERVISOR SUPLENTE ]],[1]SUPERVISORES!$E$1:$F$135,2,FALSE)</f>
        <v>3507696.4</v>
      </c>
      <c r="Q89" s="93">
        <v>145</v>
      </c>
      <c r="R89" s="47" cm="1">
        <f t="array" ref="R89">_xlfn.XLOOKUP(Contrato[[#This Row],[CDP]],[1]!CDP[[#All],[consecutivo]],[1]!CDP[[#All],[fecha_aprobacion]],"",0)</f>
        <v>44952.690115740741</v>
      </c>
      <c r="S89" s="48">
        <f>SUMIF([1]!CDP[[#All],[consecutivo]],Contrato[[#This Row],[CDP]],[1]!CDP[[#All],[valor_total_rubro]])</f>
        <v>79087649</v>
      </c>
      <c r="T89" s="49" cm="1">
        <f t="array" ref="T89">_xlfn.XLOOKUP(Contrato[[#This Row],[CONTRATO]]&amp;Contrato[[#This Row],[CDP]],[1]!Tabla6[[#All],[CONTRATO-CDP]],[1]!Tabla6[[#All],[CRP]],_xlfn.XLOOKUP(Contrato[[#This Row],[CDP]],[1]RCPPAGOS!F:F,[1]RCPPAGOS!A:A,"",0),0)</f>
        <v>177</v>
      </c>
      <c r="U89" s="47">
        <f>+_xlfn.XLOOKUP(Contrato[[#This Row],[RCP]],[1]RCPPAGOS!A:A,[1]RCPPAGOS!B:B,"",0)</f>
        <v>44958.668854166666</v>
      </c>
      <c r="V89" s="50">
        <f>SUMIF([1]!RCPPAGOS[[#All],[CRP]],Contrato[[#This Row],[RCP]],[1]!RCPPAGOS[[#All],[valor_total]])</f>
        <v>79087649</v>
      </c>
      <c r="W89" s="51">
        <v>44957</v>
      </c>
      <c r="X89" s="51">
        <v>44958</v>
      </c>
      <c r="Y89" s="52" t="str">
        <f>+LEFT(_xlfn.XLOOKUP(Contrato[[#This Row],[CONTRATO3DIG]],[1]SECOP_II!AE:AE,[1]SECOP_II!F:F,"",0),10)</f>
        <v>2023-02-02</v>
      </c>
      <c r="Z89" s="53" t="str">
        <f>+LEFT(_xlfn.XLOOKUP(Contrato[[#This Row],[CONTRATO3DIG]],[1]SECOP_II!AE:AE,[1]SECOP_II!G:G,"",0),10)</f>
        <v>2023-12-16</v>
      </c>
      <c r="AA89" s="54" t="str">
        <f>_xlfn.XLOOKUP(Contrato[[#This Row],[CONTRATO3DIG]],[1]SECOP_II!AE:AE,[1]SECOP_II!AA:AA,"",0)</f>
        <v>https://community.secop.gov.co/Public/Tendering/OpportunityDetail/Index?noticeUID=CO1.NTC.3875646&amp;isFromPublicArea=True&amp;isModal=true&amp;asPopupView=true</v>
      </c>
      <c r="AB89" s="55" t="s">
        <v>213</v>
      </c>
      <c r="AC89" s="75">
        <v>202301000762</v>
      </c>
      <c r="AD89" s="1" t="s">
        <v>50</v>
      </c>
      <c r="AE89" s="1" t="str">
        <f>TEXT(LEFT(Contrato[[#This Row],[CONTRATO]],3),"0")</f>
        <v>87</v>
      </c>
      <c r="AF89" s="1" t="str">
        <f>IF(LEN(Contrato[[#This Row],[Contrato2]])=3,Contrato[[#This Row],[Contrato2]],TEXT(Contrato[[#This Row],[Contrato2]],"000"))</f>
        <v>087</v>
      </c>
      <c r="AG89" s="100">
        <f ca="1">IFERROR(_xlfn.DAYS(Contrato[[#This Row],[Fecha Proyectada liquidació]],TODAY())/30,"")</f>
        <v>-10.533333333333333</v>
      </c>
      <c r="AH89" s="5">
        <f>+Contrato[[#This Row],[FECHA TERMINACIÓN ]]+120</f>
        <v>45396</v>
      </c>
      <c r="AI89" s="1" t="e" cm="1">
        <f t="array" ref="AI89">+Contrato[[#This Row],[Fecha Proyectada liquidació]]-hoy</f>
        <v>#NAME?</v>
      </c>
      <c r="AJ89" s="1" cm="1">
        <f t="array" ref="AJ89">_xlfn.XLOOKUP(Contrato[[#This Row],[CONTRATO]]&amp;Contrato[[#This Row],[CDP]],[1]!Tabla6[[#All],[CONTRATO-CDP]],[1]!Tabla6[[#All],[CRP]],_xlfn.XLOOKUP(Contrato[[#This Row],[CDP]],[1]RCPPAGOS!F:F,[1]RCPPAGOS!A:A,"",0),0)</f>
        <v>177</v>
      </c>
      <c r="AK89" s="1">
        <f>+Contrato[[#This Row],[Columna1]]-Contrato[[#This Row],[RCP]]</f>
        <v>0</v>
      </c>
      <c r="AL89" s="101" cm="1">
        <f t="array" ref="AL89">_xlfn.XLOOKUP(Contrato[[#This Row],[RCP]],[1]!RCPPAGOS[[#All],[CRP]],[1]!RCPPAGOS[[#All],[Total pagado]],0,0)</f>
        <v>79087649</v>
      </c>
      <c r="AM89" s="62">
        <f>+Contrato[[#This Row],[Valor Pagado]]/Contrato[[#This Row],[VALOR CONTRATO]]</f>
        <v>1</v>
      </c>
      <c r="AN89" s="63">
        <f>+Contrato[[#This Row],[VALOR CONTRATO]]-Contrato[[#This Row],[Valor Pagado]]</f>
        <v>0</v>
      </c>
    </row>
    <row r="90" spans="1:40" s="1" customFormat="1" ht="37.5" customHeight="1">
      <c r="A90" s="2">
        <v>97</v>
      </c>
      <c r="B90" s="33">
        <v>88</v>
      </c>
      <c r="C90" s="34" t="s">
        <v>295</v>
      </c>
      <c r="D90" s="35" t="s">
        <v>63</v>
      </c>
      <c r="E90" s="36" t="s">
        <v>42</v>
      </c>
      <c r="F90" s="35" t="s">
        <v>43</v>
      </c>
      <c r="G90" s="34" t="s">
        <v>296</v>
      </c>
      <c r="H90" s="39">
        <v>1026137307</v>
      </c>
      <c r="I90" s="108">
        <v>4675177</v>
      </c>
      <c r="J90" s="108">
        <v>49089359</v>
      </c>
      <c r="K90" s="2" t="s">
        <v>45</v>
      </c>
      <c r="L90" s="42" t="s">
        <v>212</v>
      </c>
      <c r="M90" s="43" t="s">
        <v>104</v>
      </c>
      <c r="N90" s="44">
        <f>VLOOKUP(Contrato[[#This Row],[SUPERVISOR TITULAR]],[1]SUPERVISORES!$E$1:$F$135,2,FALSE)</f>
        <v>75075150.099999994</v>
      </c>
      <c r="O90" s="43" t="s">
        <v>103</v>
      </c>
      <c r="P90" s="45">
        <f>VLOOKUP(Contrato[[#This Row],[SUPERVISOR SUPLENTE ]],[1]SUPERVISORES!$E$1:$F$135,2,FALSE)</f>
        <v>3507696.4</v>
      </c>
      <c r="Q90" s="93">
        <v>146</v>
      </c>
      <c r="R90" s="47" cm="1">
        <f t="array" ref="R90">_xlfn.XLOOKUP(Contrato[[#This Row],[CDP]],[1]!CDP[[#All],[consecutivo]],[1]!CDP[[#All],[fecha_aprobacion]],"",0)</f>
        <v>44952.690729166665</v>
      </c>
      <c r="S90" s="48">
        <f>SUMIF([1]!CDP[[#All],[consecutivo]],Contrato[[#This Row],[CDP]],[1]!CDP[[#All],[valor_total_rubro]])</f>
        <v>49089359</v>
      </c>
      <c r="T90" s="49" cm="1">
        <f t="array" ref="T90">_xlfn.XLOOKUP(Contrato[[#This Row],[CONTRATO]]&amp;Contrato[[#This Row],[CDP]],[1]!Tabla6[[#All],[CONTRATO-CDP]],[1]!Tabla6[[#All],[CRP]],_xlfn.XLOOKUP(Contrato[[#This Row],[CDP]],[1]RCPPAGOS!F:F,[1]RCPPAGOS!A:A,"",0),0)</f>
        <v>189</v>
      </c>
      <c r="U90" s="47">
        <f>+_xlfn.XLOOKUP(Contrato[[#This Row],[RCP]],[1]RCPPAGOS!A:A,[1]RCPPAGOS!B:B,"",0)</f>
        <v>44958.71738425926</v>
      </c>
      <c r="V90" s="50">
        <f>SUMIF([1]!RCPPAGOS[[#All],[CRP]],Contrato[[#This Row],[RCP]],[1]!RCPPAGOS[[#All],[valor_total]])</f>
        <v>49089359</v>
      </c>
      <c r="W90" s="51">
        <v>44957</v>
      </c>
      <c r="X90" s="51">
        <v>44958</v>
      </c>
      <c r="Y90" s="52" t="str">
        <f>+LEFT(_xlfn.XLOOKUP(Contrato[[#This Row],[CONTRATO3DIG]],[1]SECOP_II!AE:AE,[1]SECOP_II!F:F,"",0),10)</f>
        <v>2023-02-02</v>
      </c>
      <c r="Z90" s="53" t="str">
        <f>+LEFT(_xlfn.XLOOKUP(Contrato[[#This Row],[CONTRATO3DIG]],[1]SECOP_II!AE:AE,[1]SECOP_II!G:G,"",0),10)</f>
        <v>2023-12-16</v>
      </c>
      <c r="AA90" s="54" t="str">
        <f>_xlfn.XLOOKUP(Contrato[[#This Row],[CONTRATO3DIG]],[1]SECOP_II!AE:AE,[1]SECOP_II!AA:AA,"",0)</f>
        <v>https://community.secop.gov.co/Public/Tendering/OpportunityDetail/Index?noticeUID=CO1.NTC.3875646&amp;isFromPublicArea=True&amp;isModal=true&amp;asPopupView=true</v>
      </c>
      <c r="AB90" s="55" t="s">
        <v>213</v>
      </c>
      <c r="AC90" s="75">
        <v>202301000762</v>
      </c>
      <c r="AD90" s="1" t="s">
        <v>50</v>
      </c>
      <c r="AE90" s="1" t="str">
        <f>TEXT(LEFT(Contrato[[#This Row],[CONTRATO]],3),"0")</f>
        <v>88</v>
      </c>
      <c r="AF90" s="1" t="str">
        <f>IF(LEN(Contrato[[#This Row],[Contrato2]])=3,Contrato[[#This Row],[Contrato2]],TEXT(Contrato[[#This Row],[Contrato2]],"000"))</f>
        <v>088</v>
      </c>
      <c r="AG90" s="100">
        <f ca="1">IFERROR(_xlfn.DAYS(Contrato[[#This Row],[Fecha Proyectada liquidació]],TODAY())/30,"")</f>
        <v>-10.533333333333333</v>
      </c>
      <c r="AH90" s="5">
        <f>+Contrato[[#This Row],[FECHA TERMINACIÓN ]]+120</f>
        <v>45396</v>
      </c>
      <c r="AI90" s="1" t="e" cm="1">
        <f t="array" ref="AI90">+Contrato[[#This Row],[Fecha Proyectada liquidació]]-hoy</f>
        <v>#NAME?</v>
      </c>
      <c r="AJ90" s="1" cm="1">
        <f t="array" ref="AJ90">_xlfn.XLOOKUP(Contrato[[#This Row],[CONTRATO]]&amp;Contrato[[#This Row],[CDP]],[1]!Tabla6[[#All],[CONTRATO-CDP]],[1]!Tabla6[[#All],[CRP]],_xlfn.XLOOKUP(Contrato[[#This Row],[CDP]],[1]RCPPAGOS!F:F,[1]RCPPAGOS!A:A,"",0),0)</f>
        <v>189</v>
      </c>
      <c r="AK90" s="1">
        <f>+Contrato[[#This Row],[Columna1]]-Contrato[[#This Row],[RCP]]</f>
        <v>0</v>
      </c>
      <c r="AL90" s="101" cm="1">
        <f t="array" ref="AL90">_xlfn.XLOOKUP(Contrato[[#This Row],[RCP]],[1]!RCPPAGOS[[#All],[CRP]],[1]!RCPPAGOS[[#All],[Total pagado]],0,0)</f>
        <v>49089359</v>
      </c>
      <c r="AM90" s="62">
        <f>+Contrato[[#This Row],[Valor Pagado]]/Contrato[[#This Row],[VALOR CONTRATO]]</f>
        <v>1</v>
      </c>
      <c r="AN90" s="63">
        <f>+Contrato[[#This Row],[VALOR CONTRATO]]-Contrato[[#This Row],[Valor Pagado]]</f>
        <v>0</v>
      </c>
    </row>
    <row r="91" spans="1:40" s="1" customFormat="1" ht="37.5" customHeight="1">
      <c r="A91" s="2">
        <v>98</v>
      </c>
      <c r="B91" s="33">
        <v>89</v>
      </c>
      <c r="C91" s="34" t="s">
        <v>297</v>
      </c>
      <c r="D91" s="35" t="s">
        <v>63</v>
      </c>
      <c r="E91" s="36" t="s">
        <v>42</v>
      </c>
      <c r="F91" s="35" t="s">
        <v>43</v>
      </c>
      <c r="G91" s="34" t="s">
        <v>298</v>
      </c>
      <c r="H91" s="39">
        <v>98575572</v>
      </c>
      <c r="I91" s="108">
        <v>3764173</v>
      </c>
      <c r="J91" s="108">
        <v>39523817</v>
      </c>
      <c r="K91" s="2" t="s">
        <v>45</v>
      </c>
      <c r="L91" s="42" t="s">
        <v>212</v>
      </c>
      <c r="M91" s="43" t="s">
        <v>104</v>
      </c>
      <c r="N91" s="44">
        <f>VLOOKUP(Contrato[[#This Row],[SUPERVISOR TITULAR]],[1]SUPERVISORES!$E$1:$F$135,2,FALSE)</f>
        <v>75075150.099999994</v>
      </c>
      <c r="O91" s="43" t="s">
        <v>103</v>
      </c>
      <c r="P91" s="45">
        <f>VLOOKUP(Contrato[[#This Row],[SUPERVISOR SUPLENTE ]],[1]SUPERVISORES!$E$1:$F$135,2,FALSE)</f>
        <v>3507696.4</v>
      </c>
      <c r="Q91" s="93">
        <v>147</v>
      </c>
      <c r="R91" s="47" cm="1">
        <f t="array" ref="R91">_xlfn.XLOOKUP(Contrato[[#This Row],[CDP]],[1]!CDP[[#All],[consecutivo]],[1]!CDP[[#All],[fecha_aprobacion]],"",0)</f>
        <v>44952.692986111113</v>
      </c>
      <c r="S91" s="48">
        <f>SUMIF([1]!CDP[[#All],[consecutivo]],Contrato[[#This Row],[CDP]],[1]!CDP[[#All],[valor_total_rubro]])</f>
        <v>39523817</v>
      </c>
      <c r="T91" s="49" cm="1">
        <f t="array" ref="T91">_xlfn.XLOOKUP(Contrato[[#This Row],[CONTRATO]]&amp;Contrato[[#This Row],[CDP]],[1]!Tabla6[[#All],[CONTRATO-CDP]],[1]!Tabla6[[#All],[CRP]],_xlfn.XLOOKUP(Contrato[[#This Row],[CDP]],[1]RCPPAGOS!F:F,[1]RCPPAGOS!A:A,"",0),0)</f>
        <v>191</v>
      </c>
      <c r="U91" s="47">
        <f>+_xlfn.XLOOKUP(Contrato[[#This Row],[RCP]],[1]RCPPAGOS!A:A,[1]RCPPAGOS!B:B,"",0)</f>
        <v>44958.727766203701</v>
      </c>
      <c r="V91" s="50">
        <f>SUMIF([1]!RCPPAGOS[[#All],[CRP]],Contrato[[#This Row],[RCP]],[1]!RCPPAGOS[[#All],[valor_total]])</f>
        <v>39523817</v>
      </c>
      <c r="W91" s="51">
        <v>44957</v>
      </c>
      <c r="X91" s="51">
        <v>44959</v>
      </c>
      <c r="Y91" s="52" t="str">
        <f>+LEFT(_xlfn.XLOOKUP(Contrato[[#This Row],[CONTRATO3DIG]],[1]SECOP_II!AE:AE,[1]SECOP_II!F:F,"",0),10)</f>
        <v>2023-02-02</v>
      </c>
      <c r="Z91" s="53" t="str">
        <f>+LEFT(_xlfn.XLOOKUP(Contrato[[#This Row],[CONTRATO3DIG]],[1]SECOP_II!AE:AE,[1]SECOP_II!G:G,"",0),10)</f>
        <v>2023-12-16</v>
      </c>
      <c r="AA91" s="54" t="str">
        <f>_xlfn.XLOOKUP(Contrato[[#This Row],[CONTRATO3DIG]],[1]SECOP_II!AE:AE,[1]SECOP_II!AA:AA,"",0)</f>
        <v>https://community.secop.gov.co/Public/Tendering/OpportunityDetail/Index?noticeUID=CO1.NTC.3875646&amp;isFromPublicArea=True&amp;isModal=true&amp;asPopupView=true</v>
      </c>
      <c r="AB91" s="55" t="s">
        <v>213</v>
      </c>
      <c r="AC91" s="75">
        <v>202301000762</v>
      </c>
      <c r="AD91" s="1" t="s">
        <v>50</v>
      </c>
      <c r="AE91" s="1" t="str">
        <f>TEXT(LEFT(Contrato[[#This Row],[CONTRATO]],3),"0")</f>
        <v>89</v>
      </c>
      <c r="AF91" s="1" t="str">
        <f>IF(LEN(Contrato[[#This Row],[Contrato2]])=3,Contrato[[#This Row],[Contrato2]],TEXT(Contrato[[#This Row],[Contrato2]],"000"))</f>
        <v>089</v>
      </c>
      <c r="AG91" s="100">
        <f ca="1">IFERROR(_xlfn.DAYS(Contrato[[#This Row],[Fecha Proyectada liquidació]],TODAY())/30,"")</f>
        <v>-10.533333333333333</v>
      </c>
      <c r="AH91" s="5">
        <f>+Contrato[[#This Row],[FECHA TERMINACIÓN ]]+120</f>
        <v>45396</v>
      </c>
      <c r="AI91" s="1" t="e" cm="1">
        <f t="array" ref="AI91">+Contrato[[#This Row],[Fecha Proyectada liquidació]]-hoy</f>
        <v>#NAME?</v>
      </c>
      <c r="AJ91" s="1" cm="1">
        <f t="array" ref="AJ91">_xlfn.XLOOKUP(Contrato[[#This Row],[CONTRATO]]&amp;Contrato[[#This Row],[CDP]],[1]!Tabla6[[#All],[CONTRATO-CDP]],[1]!Tabla6[[#All],[CRP]],_xlfn.XLOOKUP(Contrato[[#This Row],[CDP]],[1]RCPPAGOS!F:F,[1]RCPPAGOS!A:A,"",0),0)</f>
        <v>191</v>
      </c>
      <c r="AK91" s="1">
        <f>+Contrato[[#This Row],[Columna1]]-Contrato[[#This Row],[RCP]]</f>
        <v>0</v>
      </c>
      <c r="AL91" s="101" cm="1">
        <f t="array" ref="AL91">_xlfn.XLOOKUP(Contrato[[#This Row],[RCP]],[1]!RCPPAGOS[[#All],[CRP]],[1]!RCPPAGOS[[#All],[Total pagado]],0,0)</f>
        <v>39523817</v>
      </c>
      <c r="AM91" s="62">
        <f>+Contrato[[#This Row],[Valor Pagado]]/Contrato[[#This Row],[VALOR CONTRATO]]</f>
        <v>1</v>
      </c>
      <c r="AN91" s="63">
        <f>+Contrato[[#This Row],[VALOR CONTRATO]]-Contrato[[#This Row],[Valor Pagado]]</f>
        <v>0</v>
      </c>
    </row>
    <row r="92" spans="1:40" s="1" customFormat="1" ht="37.5" customHeight="1">
      <c r="A92" s="2">
        <v>99</v>
      </c>
      <c r="B92" s="33">
        <v>90</v>
      </c>
      <c r="C92" s="34" t="s">
        <v>299</v>
      </c>
      <c r="D92" s="35" t="s">
        <v>63</v>
      </c>
      <c r="E92" s="36" t="s">
        <v>42</v>
      </c>
      <c r="F92" s="37" t="s">
        <v>43</v>
      </c>
      <c r="G92" s="34" t="s">
        <v>300</v>
      </c>
      <c r="H92" s="39">
        <v>71734412</v>
      </c>
      <c r="I92" s="108">
        <v>3764173</v>
      </c>
      <c r="J92" s="108">
        <v>39523817</v>
      </c>
      <c r="K92" s="2" t="s">
        <v>45</v>
      </c>
      <c r="L92" s="42" t="s">
        <v>212</v>
      </c>
      <c r="M92" s="43" t="s">
        <v>104</v>
      </c>
      <c r="N92" s="44">
        <f>VLOOKUP(Contrato[[#This Row],[SUPERVISOR TITULAR]],[1]SUPERVISORES!$E$1:$F$135,2,FALSE)</f>
        <v>75075150.099999994</v>
      </c>
      <c r="O92" s="43" t="s">
        <v>103</v>
      </c>
      <c r="P92" s="45">
        <f>VLOOKUP(Contrato[[#This Row],[SUPERVISOR SUPLENTE ]],[1]SUPERVISORES!$E$1:$F$135,2,FALSE)</f>
        <v>3507696.4</v>
      </c>
      <c r="Q92" s="93">
        <v>148</v>
      </c>
      <c r="R92" s="47" cm="1">
        <f t="array" ref="R92">_xlfn.XLOOKUP(Contrato[[#This Row],[CDP]],[1]!CDP[[#All],[consecutivo]],[1]!CDP[[#All],[fecha_aprobacion]],"",0)</f>
        <v>44952.69326388889</v>
      </c>
      <c r="S92" s="48">
        <f>SUMIF([1]!CDP[[#All],[consecutivo]],Contrato[[#This Row],[CDP]],[1]!CDP[[#All],[valor_total_rubro]])</f>
        <v>39523817</v>
      </c>
      <c r="T92" s="49" cm="1">
        <f t="array" ref="T92">_xlfn.XLOOKUP(Contrato[[#This Row],[CONTRATO]]&amp;Contrato[[#This Row],[CDP]],[1]!Tabla6[[#All],[CONTRATO-CDP]],[1]!Tabla6[[#All],[CRP]],_xlfn.XLOOKUP(Contrato[[#This Row],[CDP]],[1]RCPPAGOS!F:F,[1]RCPPAGOS!A:A,"",0),0)</f>
        <v>196</v>
      </c>
      <c r="U92" s="47">
        <f>+_xlfn.XLOOKUP(Contrato[[#This Row],[RCP]],[1]RCPPAGOS!A:A,[1]RCPPAGOS!B:B,"",0)</f>
        <v>44958</v>
      </c>
      <c r="V92" s="50">
        <f>SUMIF([1]!RCPPAGOS[[#All],[CRP]],Contrato[[#This Row],[RCP]],[1]!RCPPAGOS[[#All],[valor_total]])</f>
        <v>39523817</v>
      </c>
      <c r="W92" s="51">
        <v>44957</v>
      </c>
      <c r="X92" s="51">
        <v>44959</v>
      </c>
      <c r="Y92" s="52" t="str">
        <f>+LEFT(_xlfn.XLOOKUP(Contrato[[#This Row],[CONTRATO3DIG]],[1]SECOP_II!AE:AE,[1]SECOP_II!F:F,"",0),10)</f>
        <v>2023-02-02</v>
      </c>
      <c r="Z92" s="53" t="str">
        <f>+LEFT(_xlfn.XLOOKUP(Contrato[[#This Row],[CONTRATO3DIG]],[1]SECOP_II!AE:AE,[1]SECOP_II!G:G,"",0),10)</f>
        <v>2023-12-16</v>
      </c>
      <c r="AA92" s="54" t="str">
        <f>_xlfn.XLOOKUP(Contrato[[#This Row],[CONTRATO3DIG]],[1]SECOP_II!AE:AE,[1]SECOP_II!AA:AA,"",0)</f>
        <v>https://community.secop.gov.co/Public/Tendering/OpportunityDetail/Index?noticeUID=CO1.NTC.3875646&amp;isFromPublicArea=True&amp;isModal=true&amp;asPopupView=true</v>
      </c>
      <c r="AB92" s="55" t="s">
        <v>213</v>
      </c>
      <c r="AC92" s="75">
        <v>202301000762</v>
      </c>
      <c r="AD92" s="1" t="s">
        <v>50</v>
      </c>
      <c r="AE92" s="1" t="str">
        <f>TEXT(LEFT(Contrato[[#This Row],[CONTRATO]],3),"0")</f>
        <v>90</v>
      </c>
      <c r="AF92" s="1" t="str">
        <f>IF(LEN(Contrato[[#This Row],[Contrato2]])=3,Contrato[[#This Row],[Contrato2]],TEXT(Contrato[[#This Row],[Contrato2]],"000"))</f>
        <v>090</v>
      </c>
      <c r="AG92" s="100">
        <f ca="1">IFERROR(_xlfn.DAYS(Contrato[[#This Row],[Fecha Proyectada liquidació]],TODAY())/30,"")</f>
        <v>-10.533333333333333</v>
      </c>
      <c r="AH92" s="5">
        <f>+Contrato[[#This Row],[FECHA TERMINACIÓN ]]+120</f>
        <v>45396</v>
      </c>
      <c r="AI92" s="1" t="e" cm="1">
        <f t="array" ref="AI92">+Contrato[[#This Row],[Fecha Proyectada liquidació]]-hoy</f>
        <v>#NAME?</v>
      </c>
      <c r="AJ92" s="1" cm="1">
        <f t="array" ref="AJ92">_xlfn.XLOOKUP(Contrato[[#This Row],[CONTRATO]]&amp;Contrato[[#This Row],[CDP]],[1]!Tabla6[[#All],[CONTRATO-CDP]],[1]!Tabla6[[#All],[CRP]],_xlfn.XLOOKUP(Contrato[[#This Row],[CDP]],[1]RCPPAGOS!F:F,[1]RCPPAGOS!A:A,"",0),0)</f>
        <v>196</v>
      </c>
      <c r="AK92" s="1">
        <f>+Contrato[[#This Row],[Columna1]]-Contrato[[#This Row],[RCP]]</f>
        <v>0</v>
      </c>
      <c r="AL92" s="101" cm="1">
        <f t="array" ref="AL92">_xlfn.XLOOKUP(Contrato[[#This Row],[RCP]],[1]!RCPPAGOS[[#All],[CRP]],[1]!RCPPAGOS[[#All],[Total pagado]],0,0)</f>
        <v>39523817</v>
      </c>
      <c r="AM92" s="62">
        <f>+Contrato[[#This Row],[Valor Pagado]]/Contrato[[#This Row],[VALOR CONTRATO]]</f>
        <v>1</v>
      </c>
      <c r="AN92" s="63">
        <f>+Contrato[[#This Row],[VALOR CONTRATO]]-Contrato[[#This Row],[Valor Pagado]]</f>
        <v>0</v>
      </c>
    </row>
    <row r="93" spans="1:40" s="1" customFormat="1" ht="37.5" customHeight="1">
      <c r="A93" s="2">
        <v>100</v>
      </c>
      <c r="B93" s="33">
        <v>91</v>
      </c>
      <c r="C93" s="34" t="s">
        <v>301</v>
      </c>
      <c r="D93" s="35" t="s">
        <v>63</v>
      </c>
      <c r="E93" s="36" t="s">
        <v>42</v>
      </c>
      <c r="F93" s="35" t="s">
        <v>43</v>
      </c>
      <c r="G93" s="34" t="s">
        <v>302</v>
      </c>
      <c r="H93" s="39">
        <v>1035222143</v>
      </c>
      <c r="I93" s="108">
        <v>2452230</v>
      </c>
      <c r="J93" s="108">
        <v>25748415</v>
      </c>
      <c r="K93" s="2" t="s">
        <v>45</v>
      </c>
      <c r="L93" s="42" t="s">
        <v>212</v>
      </c>
      <c r="M93" s="43" t="s">
        <v>104</v>
      </c>
      <c r="N93" s="44">
        <f>VLOOKUP(Contrato[[#This Row],[SUPERVISOR TITULAR]],[1]SUPERVISORES!$E$1:$F$135,2,FALSE)</f>
        <v>75075150.099999994</v>
      </c>
      <c r="O93" s="43" t="s">
        <v>103</v>
      </c>
      <c r="P93" s="45">
        <f>VLOOKUP(Contrato[[#This Row],[SUPERVISOR SUPLENTE ]],[1]SUPERVISORES!$E$1:$F$135,2,FALSE)</f>
        <v>3507696.4</v>
      </c>
      <c r="Q93" s="93">
        <v>149</v>
      </c>
      <c r="R93" s="47" cm="1">
        <f t="array" ref="R93">_xlfn.XLOOKUP(Contrato[[#This Row],[CDP]],[1]!CDP[[#All],[consecutivo]],[1]!CDP[[#All],[fecha_aprobacion]],"",0)</f>
        <v>44952.693437499998</v>
      </c>
      <c r="S93" s="48">
        <f>SUMIF([1]!CDP[[#All],[consecutivo]],Contrato[[#This Row],[CDP]],[1]!CDP[[#All],[valor_total_rubro]])</f>
        <v>25748415</v>
      </c>
      <c r="T93" s="49" cm="1">
        <f t="array" ref="T93">_xlfn.XLOOKUP(Contrato[[#This Row],[CONTRATO]]&amp;Contrato[[#This Row],[CDP]],[1]!Tabla6[[#All],[CONTRATO-CDP]],[1]!Tabla6[[#All],[CRP]],_xlfn.XLOOKUP(Contrato[[#This Row],[CDP]],[1]RCPPAGOS!F:F,[1]RCPPAGOS!A:A,"",0),0)</f>
        <v>197</v>
      </c>
      <c r="U93" s="47">
        <f>+_xlfn.XLOOKUP(Contrato[[#This Row],[RCP]],[1]RCPPAGOS!A:A,[1]RCPPAGOS!B:B,"",0)</f>
        <v>44958</v>
      </c>
      <c r="V93" s="50">
        <f>SUMIF([1]!RCPPAGOS[[#All],[CRP]],Contrato[[#This Row],[RCP]],[1]!RCPPAGOS[[#All],[valor_total]])</f>
        <v>25748415</v>
      </c>
      <c r="W93" s="51">
        <v>44957</v>
      </c>
      <c r="X93" s="51">
        <v>44958</v>
      </c>
      <c r="Y93" s="52" t="str">
        <f>+LEFT(_xlfn.XLOOKUP(Contrato[[#This Row],[CONTRATO3DIG]],[1]SECOP_II!AE:AE,[1]SECOP_II!F:F,"",0),10)</f>
        <v>2023-02-02</v>
      </c>
      <c r="Z93" s="53" t="str">
        <f>+LEFT(_xlfn.XLOOKUP(Contrato[[#This Row],[CONTRATO3DIG]],[1]SECOP_II!AE:AE,[1]SECOP_II!G:G,"",0),10)</f>
        <v>2023-12-16</v>
      </c>
      <c r="AA93" s="54" t="str">
        <f>_xlfn.XLOOKUP(Contrato[[#This Row],[CONTRATO3DIG]],[1]SECOP_II!AE:AE,[1]SECOP_II!AA:AA,"",0)</f>
        <v>https://community.secop.gov.co/Public/Tendering/OpportunityDetail/Index?noticeUID=CO1.NTC.3875646&amp;isFromPublicArea=True&amp;isModal=true&amp;asPopupView=true</v>
      </c>
      <c r="AB93" s="55" t="s">
        <v>213</v>
      </c>
      <c r="AC93" s="75">
        <v>202301000762</v>
      </c>
      <c r="AD93" s="1" t="s">
        <v>50</v>
      </c>
      <c r="AE93" s="1" t="str">
        <f>TEXT(LEFT(Contrato[[#This Row],[CONTRATO]],3),"0")</f>
        <v>91</v>
      </c>
      <c r="AF93" s="1" t="str">
        <f>IF(LEN(Contrato[[#This Row],[Contrato2]])=3,Contrato[[#This Row],[Contrato2]],TEXT(Contrato[[#This Row],[Contrato2]],"000"))</f>
        <v>091</v>
      </c>
      <c r="AG93" s="100">
        <f ca="1">IFERROR(_xlfn.DAYS(Contrato[[#This Row],[Fecha Proyectada liquidació]],TODAY())/30,"")</f>
        <v>-10.533333333333333</v>
      </c>
      <c r="AH93" s="5">
        <f>+Contrato[[#This Row],[FECHA TERMINACIÓN ]]+120</f>
        <v>45396</v>
      </c>
      <c r="AI93" s="1" t="e" cm="1">
        <f t="array" ref="AI93">+Contrato[[#This Row],[Fecha Proyectada liquidació]]-hoy</f>
        <v>#NAME?</v>
      </c>
      <c r="AJ93" s="1" cm="1">
        <f t="array" ref="AJ93">_xlfn.XLOOKUP(Contrato[[#This Row],[CONTRATO]]&amp;Contrato[[#This Row],[CDP]],[1]!Tabla6[[#All],[CONTRATO-CDP]],[1]!Tabla6[[#All],[CRP]],_xlfn.XLOOKUP(Contrato[[#This Row],[CDP]],[1]RCPPAGOS!F:F,[1]RCPPAGOS!A:A,"",0),0)</f>
        <v>197</v>
      </c>
      <c r="AK93" s="1">
        <f>+Contrato[[#This Row],[Columna1]]-Contrato[[#This Row],[RCP]]</f>
        <v>0</v>
      </c>
      <c r="AL93" s="101" cm="1">
        <f t="array" ref="AL93">_xlfn.XLOOKUP(Contrato[[#This Row],[RCP]],[1]!RCPPAGOS[[#All],[CRP]],[1]!RCPPAGOS[[#All],[Total pagado]],0,0)</f>
        <v>25748415</v>
      </c>
      <c r="AM93" s="62">
        <f>+Contrato[[#This Row],[Valor Pagado]]/Contrato[[#This Row],[VALOR CONTRATO]]</f>
        <v>1</v>
      </c>
      <c r="AN93" s="63">
        <f>+Contrato[[#This Row],[VALOR CONTRATO]]-Contrato[[#This Row],[Valor Pagado]]</f>
        <v>0</v>
      </c>
    </row>
    <row r="94" spans="1:40" s="1" customFormat="1" ht="37.5" customHeight="1">
      <c r="A94" s="2">
        <v>101</v>
      </c>
      <c r="B94" s="33">
        <v>92</v>
      </c>
      <c r="C94" s="34" t="s">
        <v>303</v>
      </c>
      <c r="D94" s="112" t="s">
        <v>63</v>
      </c>
      <c r="E94" s="113" t="s">
        <v>42</v>
      </c>
      <c r="F94" s="112" t="s">
        <v>43</v>
      </c>
      <c r="G94" s="102" t="s">
        <v>304</v>
      </c>
      <c r="H94" s="114">
        <v>43209715</v>
      </c>
      <c r="I94" s="115">
        <v>3764173</v>
      </c>
      <c r="J94" s="115">
        <v>39523817</v>
      </c>
      <c r="K94" s="116" t="s">
        <v>45</v>
      </c>
      <c r="L94" s="42" t="s">
        <v>212</v>
      </c>
      <c r="M94" s="43" t="s">
        <v>104</v>
      </c>
      <c r="N94" s="44">
        <f>VLOOKUP(Contrato[[#This Row],[SUPERVISOR TITULAR]],[1]SUPERVISORES!$E$1:$F$135,2,FALSE)</f>
        <v>75075150.099999994</v>
      </c>
      <c r="O94" s="43" t="s">
        <v>103</v>
      </c>
      <c r="P94" s="45">
        <f>VLOOKUP(Contrato[[#This Row],[SUPERVISOR SUPLENTE ]],[1]SUPERVISORES!$E$1:$F$135,2,FALSE)</f>
        <v>3507696.4</v>
      </c>
      <c r="Q94" s="93">
        <v>150</v>
      </c>
      <c r="R94" s="47" cm="1">
        <f t="array" ref="R94">_xlfn.XLOOKUP(Contrato[[#This Row],[CDP]],[1]!CDP[[#All],[consecutivo]],[1]!CDP[[#All],[fecha_aprobacion]],"",0)</f>
        <v>44952.693599537037</v>
      </c>
      <c r="S94" s="48">
        <f>SUMIF([1]!CDP[[#All],[consecutivo]],Contrato[[#This Row],[CDP]],[1]!CDP[[#All],[valor_total_rubro]])</f>
        <v>39523817</v>
      </c>
      <c r="T94" s="49" cm="1">
        <f t="array" ref="T94">_xlfn.XLOOKUP(Contrato[[#This Row],[CONTRATO]]&amp;Contrato[[#This Row],[CDP]],[1]!Tabla6[[#All],[CONTRATO-CDP]],[1]!Tabla6[[#All],[CRP]],_xlfn.XLOOKUP(Contrato[[#This Row],[CDP]],[1]RCPPAGOS!F:F,[1]RCPPAGOS!A:A,"",0),0)</f>
        <v>200</v>
      </c>
      <c r="U94" s="47">
        <f>+_xlfn.XLOOKUP(Contrato[[#This Row],[RCP]],[1]RCPPAGOS!A:A,[1]RCPPAGOS!B:B,"",0)</f>
        <v>44958</v>
      </c>
      <c r="V94" s="50">
        <f>SUMIF([1]!RCPPAGOS[[#All],[CRP]],Contrato[[#This Row],[RCP]],[1]!RCPPAGOS[[#All],[valor_total]])</f>
        <v>39523817</v>
      </c>
      <c r="W94" s="51">
        <v>44957</v>
      </c>
      <c r="X94" s="51">
        <v>44958</v>
      </c>
      <c r="Y94" s="52" t="str">
        <f>+LEFT(_xlfn.XLOOKUP(Contrato[[#This Row],[CONTRATO3DIG]],[1]SECOP_II!AE:AE,[1]SECOP_II!F:F,"",0),10)</f>
        <v>2023-02-02</v>
      </c>
      <c r="Z94" s="53" t="str">
        <f>+LEFT(_xlfn.XLOOKUP(Contrato[[#This Row],[CONTRATO3DIG]],[1]SECOP_II!AE:AE,[1]SECOP_II!G:G,"",0),10)</f>
        <v>2023-12-16</v>
      </c>
      <c r="AA94" s="54" t="str">
        <f>_xlfn.XLOOKUP(Contrato[[#This Row],[CONTRATO3DIG]],[1]SECOP_II!AE:AE,[1]SECOP_II!AA:AA,"",0)</f>
        <v>https://community.secop.gov.co/Public/Tendering/OpportunityDetail/Index?noticeUID=CO1.NTC.3875646&amp;isFromPublicArea=True&amp;isModal=true&amp;asPopupView=true</v>
      </c>
      <c r="AB94" s="55" t="s">
        <v>213</v>
      </c>
      <c r="AC94" s="75">
        <v>202301000762</v>
      </c>
      <c r="AD94" s="1" t="s">
        <v>50</v>
      </c>
      <c r="AE94" s="1" t="str">
        <f>TEXT(LEFT(Contrato[[#This Row],[CONTRATO]],3),"0")</f>
        <v>92</v>
      </c>
      <c r="AF94" s="1" t="str">
        <f>IF(LEN(Contrato[[#This Row],[Contrato2]])=3,Contrato[[#This Row],[Contrato2]],TEXT(Contrato[[#This Row],[Contrato2]],"000"))</f>
        <v>092</v>
      </c>
      <c r="AG94" s="100">
        <f ca="1">IFERROR(_xlfn.DAYS(Contrato[[#This Row],[Fecha Proyectada liquidació]],TODAY())/30,"")</f>
        <v>-10.533333333333333</v>
      </c>
      <c r="AH94" s="5">
        <f>+Contrato[[#This Row],[FECHA TERMINACIÓN ]]+120</f>
        <v>45396</v>
      </c>
      <c r="AI94" s="1" t="e" cm="1">
        <f t="array" ref="AI94">+Contrato[[#This Row],[Fecha Proyectada liquidació]]-hoy</f>
        <v>#NAME?</v>
      </c>
      <c r="AJ94" s="1" cm="1">
        <f t="array" ref="AJ94">_xlfn.XLOOKUP(Contrato[[#This Row],[CONTRATO]]&amp;Contrato[[#This Row],[CDP]],[1]!Tabla6[[#All],[CONTRATO-CDP]],[1]!Tabla6[[#All],[CRP]],_xlfn.XLOOKUP(Contrato[[#This Row],[CDP]],[1]RCPPAGOS!F:F,[1]RCPPAGOS!A:A,"",0),0)</f>
        <v>200</v>
      </c>
      <c r="AK94" s="1">
        <f>+Contrato[[#This Row],[Columna1]]-Contrato[[#This Row],[RCP]]</f>
        <v>0</v>
      </c>
      <c r="AL94" s="101" cm="1">
        <f t="array" ref="AL94">_xlfn.XLOOKUP(Contrato[[#This Row],[RCP]],[1]!RCPPAGOS[[#All],[CRP]],[1]!RCPPAGOS[[#All],[Total pagado]],0,0)</f>
        <v>39523817</v>
      </c>
      <c r="AM94" s="62">
        <f>+Contrato[[#This Row],[Valor Pagado]]/Contrato[[#This Row],[VALOR CONTRATO]]</f>
        <v>1</v>
      </c>
      <c r="AN94" s="63">
        <f>+Contrato[[#This Row],[VALOR CONTRATO]]-Contrato[[#This Row],[Valor Pagado]]</f>
        <v>0</v>
      </c>
    </row>
    <row r="95" spans="1:40" s="1" customFormat="1" ht="37.5" customHeight="1">
      <c r="A95" s="2">
        <v>102</v>
      </c>
      <c r="B95" s="33">
        <v>93</v>
      </c>
      <c r="C95" s="34" t="s">
        <v>305</v>
      </c>
      <c r="D95" s="112" t="s">
        <v>63</v>
      </c>
      <c r="E95" s="113" t="s">
        <v>42</v>
      </c>
      <c r="F95" s="112" t="s">
        <v>43</v>
      </c>
      <c r="G95" s="102" t="s">
        <v>306</v>
      </c>
      <c r="H95" s="114">
        <v>1037600702</v>
      </c>
      <c r="I95" s="115">
        <v>3764173</v>
      </c>
      <c r="J95" s="115">
        <v>39523817</v>
      </c>
      <c r="K95" s="116" t="s">
        <v>45</v>
      </c>
      <c r="L95" s="42" t="s">
        <v>212</v>
      </c>
      <c r="M95" s="43" t="s">
        <v>104</v>
      </c>
      <c r="N95" s="44">
        <f>VLOOKUP(Contrato[[#This Row],[SUPERVISOR TITULAR]],[1]SUPERVISORES!$E$1:$F$135,2,FALSE)</f>
        <v>75075150.099999994</v>
      </c>
      <c r="O95" s="43" t="s">
        <v>103</v>
      </c>
      <c r="P95" s="45">
        <f>VLOOKUP(Contrato[[#This Row],[SUPERVISOR SUPLENTE ]],[1]SUPERVISORES!$E$1:$F$135,2,FALSE)</f>
        <v>3507696.4</v>
      </c>
      <c r="Q95" s="93">
        <v>151</v>
      </c>
      <c r="R95" s="47" cm="1">
        <f t="array" ref="R95">_xlfn.XLOOKUP(Contrato[[#This Row],[CDP]],[1]!CDP[[#All],[consecutivo]],[1]!CDP[[#All],[fecha_aprobacion]],"",0)</f>
        <v>44952.693796296298</v>
      </c>
      <c r="S95" s="48">
        <f>SUMIF([1]!CDP[[#All],[consecutivo]],Contrato[[#This Row],[CDP]],[1]!CDP[[#All],[valor_total_rubro]])</f>
        <v>39523817</v>
      </c>
      <c r="T95" s="49" cm="1">
        <f t="array" ref="T95">_xlfn.XLOOKUP(Contrato[[#This Row],[CONTRATO]]&amp;Contrato[[#This Row],[CDP]],[1]!Tabla6[[#All],[CONTRATO-CDP]],[1]!Tabla6[[#All],[CRP]],_xlfn.XLOOKUP(Contrato[[#This Row],[CDP]],[1]RCPPAGOS!F:F,[1]RCPPAGOS!A:A,"",0),0)</f>
        <v>202</v>
      </c>
      <c r="U95" s="47">
        <f>+_xlfn.XLOOKUP(Contrato[[#This Row],[RCP]],[1]RCPPAGOS!A:A,[1]RCPPAGOS!B:B,"",0)</f>
        <v>44958</v>
      </c>
      <c r="V95" s="50">
        <f>SUMIF([1]!RCPPAGOS[[#All],[CRP]],Contrato[[#This Row],[RCP]],[1]!RCPPAGOS[[#All],[valor_total]])</f>
        <v>39523817</v>
      </c>
      <c r="W95" s="51">
        <v>44957</v>
      </c>
      <c r="X95" s="51">
        <v>44958</v>
      </c>
      <c r="Y95" s="52" t="str">
        <f>+LEFT(_xlfn.XLOOKUP(Contrato[[#This Row],[CONTRATO3DIG]],[1]SECOP_II!AE:AE,[1]SECOP_II!F:F,"",0),10)</f>
        <v>2023-02-02</v>
      </c>
      <c r="Z95" s="53" t="str">
        <f>+LEFT(_xlfn.XLOOKUP(Contrato[[#This Row],[CONTRATO3DIG]],[1]SECOP_II!AE:AE,[1]SECOP_II!G:G,"",0),10)</f>
        <v>2023-12-16</v>
      </c>
      <c r="AA95" s="54" t="str">
        <f>_xlfn.XLOOKUP(Contrato[[#This Row],[CONTRATO3DIG]],[1]SECOP_II!AE:AE,[1]SECOP_II!AA:AA,"",0)</f>
        <v>https://community.secop.gov.co/Public/Tendering/OpportunityDetail/Index?noticeUID=CO1.NTC.3875646&amp;isFromPublicArea=True&amp;isModal=true&amp;asPopupView=true</v>
      </c>
      <c r="AB95" s="55" t="s">
        <v>213</v>
      </c>
      <c r="AC95" s="75">
        <v>202301000762</v>
      </c>
      <c r="AD95" s="1" t="s">
        <v>50</v>
      </c>
      <c r="AE95" s="1" t="str">
        <f>TEXT(LEFT(Contrato[[#This Row],[CONTRATO]],3),"0")</f>
        <v>93</v>
      </c>
      <c r="AF95" s="1" t="str">
        <f>IF(LEN(Contrato[[#This Row],[Contrato2]])=3,Contrato[[#This Row],[Contrato2]],TEXT(Contrato[[#This Row],[Contrato2]],"000"))</f>
        <v>093</v>
      </c>
      <c r="AG95" s="100">
        <f ca="1">IFERROR(_xlfn.DAYS(Contrato[[#This Row],[Fecha Proyectada liquidació]],TODAY())/30,"")</f>
        <v>-10.533333333333333</v>
      </c>
      <c r="AH95" s="5">
        <f>+Contrato[[#This Row],[FECHA TERMINACIÓN ]]+120</f>
        <v>45396</v>
      </c>
      <c r="AI95" s="1" t="e" cm="1">
        <f t="array" ref="AI95">+Contrato[[#This Row],[Fecha Proyectada liquidació]]-hoy</f>
        <v>#NAME?</v>
      </c>
      <c r="AJ95" s="1" cm="1">
        <f t="array" ref="AJ95">_xlfn.XLOOKUP(Contrato[[#This Row],[CONTRATO]]&amp;Contrato[[#This Row],[CDP]],[1]!Tabla6[[#All],[CONTRATO-CDP]],[1]!Tabla6[[#All],[CRP]],_xlfn.XLOOKUP(Contrato[[#This Row],[CDP]],[1]RCPPAGOS!F:F,[1]RCPPAGOS!A:A,"",0),0)</f>
        <v>202</v>
      </c>
      <c r="AK95" s="1">
        <f>+Contrato[[#This Row],[Columna1]]-Contrato[[#This Row],[RCP]]</f>
        <v>0</v>
      </c>
      <c r="AL95" s="101" cm="1">
        <f t="array" ref="AL95">_xlfn.XLOOKUP(Contrato[[#This Row],[RCP]],[1]!RCPPAGOS[[#All],[CRP]],[1]!RCPPAGOS[[#All],[Total pagado]],0,0)</f>
        <v>39523817</v>
      </c>
      <c r="AM95" s="62">
        <f>+Contrato[[#This Row],[Valor Pagado]]/Contrato[[#This Row],[VALOR CONTRATO]]</f>
        <v>1</v>
      </c>
      <c r="AN95" s="63">
        <f>+Contrato[[#This Row],[VALOR CONTRATO]]-Contrato[[#This Row],[Valor Pagado]]</f>
        <v>0</v>
      </c>
    </row>
    <row r="96" spans="1:40" s="1" customFormat="1" ht="37.5" customHeight="1">
      <c r="A96" s="2">
        <v>103</v>
      </c>
      <c r="B96" s="33">
        <v>94</v>
      </c>
      <c r="C96" s="34" t="s">
        <v>307</v>
      </c>
      <c r="D96" s="35" t="s">
        <v>63</v>
      </c>
      <c r="E96" s="36" t="s">
        <v>42</v>
      </c>
      <c r="F96" s="35" t="s">
        <v>43</v>
      </c>
      <c r="G96" s="34" t="s">
        <v>308</v>
      </c>
      <c r="H96" s="39">
        <v>1027966747</v>
      </c>
      <c r="I96" s="108">
        <v>3764173</v>
      </c>
      <c r="J96" s="108">
        <v>39523817</v>
      </c>
      <c r="K96" s="2" t="s">
        <v>45</v>
      </c>
      <c r="L96" s="42" t="s">
        <v>212</v>
      </c>
      <c r="M96" s="43" t="s">
        <v>104</v>
      </c>
      <c r="N96" s="44">
        <f>VLOOKUP(Contrato[[#This Row],[SUPERVISOR TITULAR]],[1]SUPERVISORES!$E$1:$F$135,2,FALSE)</f>
        <v>75075150.099999994</v>
      </c>
      <c r="O96" s="43" t="s">
        <v>103</v>
      </c>
      <c r="P96" s="45">
        <f>VLOOKUP(Contrato[[#This Row],[SUPERVISOR SUPLENTE ]],[1]SUPERVISORES!$E$1:$F$135,2,FALSE)</f>
        <v>3507696.4</v>
      </c>
      <c r="Q96" s="93">
        <v>222</v>
      </c>
      <c r="R96" s="47" cm="1">
        <f t="array" ref="R96">_xlfn.XLOOKUP(Contrato[[#This Row],[CDP]],[1]!CDP[[#All],[consecutivo]],[1]!CDP[[#All],[fecha_aprobacion]],"",0)</f>
        <v>44952</v>
      </c>
      <c r="S96" s="48">
        <f>SUMIF([1]!CDP[[#All],[consecutivo]],Contrato[[#This Row],[CDP]],[1]!CDP[[#All],[valor_total_rubro]])</f>
        <v>39523817</v>
      </c>
      <c r="T96" s="49" cm="1">
        <f t="array" ref="T96">_xlfn.XLOOKUP(Contrato[[#This Row],[CONTRATO]]&amp;Contrato[[#This Row],[CDP]],[1]!Tabla6[[#All],[CONTRATO-CDP]],[1]!Tabla6[[#All],[CRP]],_xlfn.XLOOKUP(Contrato[[#This Row],[CDP]],[1]RCPPAGOS!F:F,[1]RCPPAGOS!A:A,"",0),0)</f>
        <v>203</v>
      </c>
      <c r="U96" s="47">
        <f>+_xlfn.XLOOKUP(Contrato[[#This Row],[RCP]],[1]RCPPAGOS!A:A,[1]RCPPAGOS!B:B,"",0)</f>
        <v>44958</v>
      </c>
      <c r="V96" s="50">
        <f>SUMIF([1]!RCPPAGOS[[#All],[CRP]],Contrato[[#This Row],[RCP]],[1]!RCPPAGOS[[#All],[valor_total]])</f>
        <v>39523817</v>
      </c>
      <c r="W96" s="51">
        <v>44957</v>
      </c>
      <c r="X96" s="51">
        <v>44958</v>
      </c>
      <c r="Y96" s="52" t="str">
        <f>+LEFT(_xlfn.XLOOKUP(Contrato[[#This Row],[CONTRATO3DIG]],[1]SECOP_II!AE:AE,[1]SECOP_II!F:F,"",0),10)</f>
        <v>2023-02-02</v>
      </c>
      <c r="Z96" s="53" t="str">
        <f>+LEFT(_xlfn.XLOOKUP(Contrato[[#This Row],[CONTRATO3DIG]],[1]SECOP_II!AE:AE,[1]SECOP_II!G:G,"",0),10)</f>
        <v>2023-12-16</v>
      </c>
      <c r="AA96" s="54" t="str">
        <f>_xlfn.XLOOKUP(Contrato[[#This Row],[CONTRATO3DIG]],[1]SECOP_II!AE:AE,[1]SECOP_II!AA:AA,"",0)</f>
        <v>https://community.secop.gov.co/Public/Tendering/OpportunityDetail/Index?noticeUID=CO1.NTC.3875931&amp;isFromPublicArea=True&amp;isModal=true&amp;asPopupView=true</v>
      </c>
      <c r="AB96" s="55" t="s">
        <v>213</v>
      </c>
      <c r="AC96" s="75">
        <v>202301000762</v>
      </c>
      <c r="AD96" s="1" t="s">
        <v>50</v>
      </c>
      <c r="AE96" s="1" t="str">
        <f>TEXT(LEFT(Contrato[[#This Row],[CONTRATO]],3),"0")</f>
        <v>94</v>
      </c>
      <c r="AF96" s="1" t="str">
        <f>IF(LEN(Contrato[[#This Row],[Contrato2]])=3,Contrato[[#This Row],[Contrato2]],TEXT(Contrato[[#This Row],[Contrato2]],"000"))</f>
        <v>094</v>
      </c>
      <c r="AG96" s="100">
        <f ca="1">IFERROR(_xlfn.DAYS(Contrato[[#This Row],[Fecha Proyectada liquidació]],TODAY())/30,"")</f>
        <v>-10.533333333333333</v>
      </c>
      <c r="AH96" s="5">
        <f>+Contrato[[#This Row],[FECHA TERMINACIÓN ]]+120</f>
        <v>45396</v>
      </c>
      <c r="AI96" s="1" t="e" cm="1">
        <f t="array" ref="AI96">+Contrato[[#This Row],[Fecha Proyectada liquidació]]-hoy</f>
        <v>#NAME?</v>
      </c>
      <c r="AJ96" s="1" cm="1">
        <f t="array" ref="AJ96">_xlfn.XLOOKUP(Contrato[[#This Row],[CONTRATO]]&amp;Contrato[[#This Row],[CDP]],[1]!Tabla6[[#All],[CONTRATO-CDP]],[1]!Tabla6[[#All],[CRP]],_xlfn.XLOOKUP(Contrato[[#This Row],[CDP]],[1]RCPPAGOS!F:F,[1]RCPPAGOS!A:A,"",0),0)</f>
        <v>203</v>
      </c>
      <c r="AK96" s="1">
        <f>+Contrato[[#This Row],[Columna1]]-Contrato[[#This Row],[RCP]]</f>
        <v>0</v>
      </c>
      <c r="AL96" s="101" cm="1">
        <f t="array" ref="AL96">_xlfn.XLOOKUP(Contrato[[#This Row],[RCP]],[1]!RCPPAGOS[[#All],[CRP]],[1]!RCPPAGOS[[#All],[Total pagado]],0,0)</f>
        <v>39523817</v>
      </c>
      <c r="AM96" s="62">
        <f>+Contrato[[#This Row],[Valor Pagado]]/Contrato[[#This Row],[VALOR CONTRATO]]</f>
        <v>1</v>
      </c>
      <c r="AN96" s="63">
        <f>+Contrato[[#This Row],[VALOR CONTRATO]]-Contrato[[#This Row],[Valor Pagado]]</f>
        <v>0</v>
      </c>
    </row>
    <row r="97" spans="1:40" s="1" customFormat="1" ht="37.5" customHeight="1">
      <c r="A97" s="2">
        <v>104</v>
      </c>
      <c r="B97" s="33">
        <v>95</v>
      </c>
      <c r="C97" s="34" t="s">
        <v>309</v>
      </c>
      <c r="D97" s="35" t="s">
        <v>63</v>
      </c>
      <c r="E97" s="36" t="s">
        <v>42</v>
      </c>
      <c r="F97" s="35" t="s">
        <v>43</v>
      </c>
      <c r="G97" s="34" t="s">
        <v>310</v>
      </c>
      <c r="H97" s="39">
        <v>71744403</v>
      </c>
      <c r="I97" s="108">
        <v>3764173</v>
      </c>
      <c r="J97" s="108">
        <v>39523817</v>
      </c>
      <c r="K97" s="2" t="s">
        <v>45</v>
      </c>
      <c r="L97" s="42" t="s">
        <v>212</v>
      </c>
      <c r="M97" s="43" t="s">
        <v>104</v>
      </c>
      <c r="N97" s="44">
        <f>VLOOKUP(Contrato[[#This Row],[SUPERVISOR TITULAR]],[1]SUPERVISORES!$E$1:$F$135,2,FALSE)</f>
        <v>75075150.099999994</v>
      </c>
      <c r="O97" s="43" t="s">
        <v>103</v>
      </c>
      <c r="P97" s="45">
        <f>VLOOKUP(Contrato[[#This Row],[SUPERVISOR SUPLENTE ]],[1]SUPERVISORES!$E$1:$F$135,2,FALSE)</f>
        <v>3507696.4</v>
      </c>
      <c r="Q97" s="93">
        <v>152</v>
      </c>
      <c r="R97" s="47" cm="1">
        <f t="array" ref="R97">_xlfn.XLOOKUP(Contrato[[#This Row],[CDP]],[1]!CDP[[#All],[consecutivo]],[1]!CDP[[#All],[fecha_aprobacion]],"",0)</f>
        <v>44952.699432870373</v>
      </c>
      <c r="S97" s="48">
        <f>SUMIF([1]!CDP[[#All],[consecutivo]],Contrato[[#This Row],[CDP]],[1]!CDP[[#All],[valor_total_rubro]])</f>
        <v>39523817</v>
      </c>
      <c r="T97" s="49" cm="1">
        <f t="array" ref="T97">_xlfn.XLOOKUP(Contrato[[#This Row],[CONTRATO]]&amp;Contrato[[#This Row],[CDP]],[1]!Tabla6[[#All],[CONTRATO-CDP]],[1]!Tabla6[[#All],[CRP]],_xlfn.XLOOKUP(Contrato[[#This Row],[CDP]],[1]RCPPAGOS!F:F,[1]RCPPAGOS!A:A,"",0),0)</f>
        <v>204</v>
      </c>
      <c r="U97" s="47">
        <f>+_xlfn.XLOOKUP(Contrato[[#This Row],[RCP]],[1]RCPPAGOS!A:A,[1]RCPPAGOS!B:B,"",0)</f>
        <v>44958</v>
      </c>
      <c r="V97" s="50">
        <f>SUMIF([1]!RCPPAGOS[[#All],[CRP]],Contrato[[#This Row],[RCP]],[1]!RCPPAGOS[[#All],[valor_total]])</f>
        <v>39523817</v>
      </c>
      <c r="W97" s="51">
        <v>44957</v>
      </c>
      <c r="X97" s="51">
        <v>44958</v>
      </c>
      <c r="Y97" s="52" t="str">
        <f>+LEFT(_xlfn.XLOOKUP(Contrato[[#This Row],[CONTRATO3DIG]],[1]SECOP_II!AE:AE,[1]SECOP_II!F:F,"",0),10)</f>
        <v>2023-02-02</v>
      </c>
      <c r="Z97" s="53" t="str">
        <f>+LEFT(_xlfn.XLOOKUP(Contrato[[#This Row],[CONTRATO3DIG]],[1]SECOP_II!AE:AE,[1]SECOP_II!G:G,"",0),10)</f>
        <v>2023-12-16</v>
      </c>
      <c r="AA97" s="54" t="str">
        <f>_xlfn.XLOOKUP(Contrato[[#This Row],[CONTRATO3DIG]],[1]SECOP_II!AE:AE,[1]SECOP_II!AA:AA,"",0)</f>
        <v>https://community.secop.gov.co/Public/Tendering/OpportunityDetail/Index?noticeUID=CO1.NTC.3875646&amp;isFromPublicArea=True&amp;isModal=true&amp;asPopupView=true</v>
      </c>
      <c r="AB97" s="55" t="s">
        <v>213</v>
      </c>
      <c r="AC97" s="75">
        <v>202301000762</v>
      </c>
      <c r="AD97" s="1" t="s">
        <v>50</v>
      </c>
      <c r="AE97" s="1" t="str">
        <f>TEXT(LEFT(Contrato[[#This Row],[CONTRATO]],3),"0")</f>
        <v>95</v>
      </c>
      <c r="AF97" s="1" t="str">
        <f>IF(LEN(Contrato[[#This Row],[Contrato2]])=3,Contrato[[#This Row],[Contrato2]],TEXT(Contrato[[#This Row],[Contrato2]],"000"))</f>
        <v>095</v>
      </c>
      <c r="AG97" s="100">
        <f ca="1">IFERROR(_xlfn.DAYS(Contrato[[#This Row],[Fecha Proyectada liquidació]],TODAY())/30,"")</f>
        <v>-10.533333333333333</v>
      </c>
      <c r="AH97" s="5">
        <f>+Contrato[[#This Row],[FECHA TERMINACIÓN ]]+120</f>
        <v>45396</v>
      </c>
      <c r="AI97" s="1" t="e" cm="1">
        <f t="array" ref="AI97">+Contrato[[#This Row],[Fecha Proyectada liquidació]]-hoy</f>
        <v>#NAME?</v>
      </c>
      <c r="AJ97" s="1" cm="1">
        <f t="array" ref="AJ97">_xlfn.XLOOKUP(Contrato[[#This Row],[CONTRATO]]&amp;Contrato[[#This Row],[CDP]],[1]!Tabla6[[#All],[CONTRATO-CDP]],[1]!Tabla6[[#All],[CRP]],_xlfn.XLOOKUP(Contrato[[#This Row],[CDP]],[1]RCPPAGOS!F:F,[1]RCPPAGOS!A:A,"",0),0)</f>
        <v>204</v>
      </c>
      <c r="AK97" s="1">
        <f>+Contrato[[#This Row],[Columna1]]-Contrato[[#This Row],[RCP]]</f>
        <v>0</v>
      </c>
      <c r="AL97" s="101" cm="1">
        <f t="array" ref="AL97">_xlfn.XLOOKUP(Contrato[[#This Row],[RCP]],[1]!RCPPAGOS[[#All],[CRP]],[1]!RCPPAGOS[[#All],[Total pagado]],0,0)</f>
        <v>39523817</v>
      </c>
      <c r="AM97" s="62">
        <f>+Contrato[[#This Row],[Valor Pagado]]/Contrato[[#This Row],[VALOR CONTRATO]]</f>
        <v>1</v>
      </c>
      <c r="AN97" s="63">
        <f>+Contrato[[#This Row],[VALOR CONTRATO]]-Contrato[[#This Row],[Valor Pagado]]</f>
        <v>0</v>
      </c>
    </row>
    <row r="98" spans="1:40" s="1" customFormat="1" ht="37.5" customHeight="1">
      <c r="A98" s="2">
        <v>105</v>
      </c>
      <c r="B98" s="33">
        <v>96</v>
      </c>
      <c r="C98" s="34" t="s">
        <v>311</v>
      </c>
      <c r="D98" s="35" t="s">
        <v>63</v>
      </c>
      <c r="E98" s="36" t="s">
        <v>42</v>
      </c>
      <c r="F98" s="35" t="s">
        <v>43</v>
      </c>
      <c r="G98" s="34" t="s">
        <v>312</v>
      </c>
      <c r="H98" s="39">
        <v>71316872</v>
      </c>
      <c r="I98" s="108">
        <v>8262751</v>
      </c>
      <c r="J98" s="108">
        <v>28919629</v>
      </c>
      <c r="K98" s="2" t="s">
        <v>45</v>
      </c>
      <c r="L98" s="42" t="s">
        <v>212</v>
      </c>
      <c r="M98" s="43" t="s">
        <v>104</v>
      </c>
      <c r="N98" s="44">
        <f>VLOOKUP(Contrato[[#This Row],[SUPERVISOR TITULAR]],[1]SUPERVISORES!$E$1:$F$135,2,FALSE)</f>
        <v>75075150.099999994</v>
      </c>
      <c r="O98" s="43" t="s">
        <v>103</v>
      </c>
      <c r="P98" s="45">
        <f>VLOOKUP(Contrato[[#This Row],[SUPERVISOR SUPLENTE ]],[1]SUPERVISORES!$E$1:$F$135,2,FALSE)</f>
        <v>3507696.4</v>
      </c>
      <c r="Q98" s="93">
        <v>223</v>
      </c>
      <c r="R98" s="47" cm="1">
        <f t="array" ref="R98">_xlfn.XLOOKUP(Contrato[[#This Row],[CDP]],[1]!CDP[[#All],[consecutivo]],[1]!CDP[[#All],[fecha_aprobacion]],"",0)</f>
        <v>44952</v>
      </c>
      <c r="S98" s="48">
        <f>SUMIF([1]!CDP[[#All],[consecutivo]],Contrato[[#This Row],[CDP]],[1]!CDP[[#All],[valor_total_rubro]])</f>
        <v>28919629</v>
      </c>
      <c r="T98" s="49" cm="1">
        <f t="array" ref="T98">_xlfn.XLOOKUP(Contrato[[#This Row],[CONTRATO]]&amp;Contrato[[#This Row],[CDP]],[1]!Tabla6[[#All],[CONTRATO-CDP]],[1]!Tabla6[[#All],[CRP]],_xlfn.XLOOKUP(Contrato[[#This Row],[CDP]],[1]RCPPAGOS!F:F,[1]RCPPAGOS!A:A,"",0),0)</f>
        <v>207</v>
      </c>
      <c r="U98" s="47">
        <f>+_xlfn.XLOOKUP(Contrato[[#This Row],[RCP]],[1]RCPPAGOS!A:A,[1]RCPPAGOS!B:B,"",0)</f>
        <v>44958</v>
      </c>
      <c r="V98" s="50">
        <f>SUMIF([1]!RCPPAGOS[[#All],[CRP]],Contrato[[#This Row],[RCP]],[1]!RCPPAGOS[[#All],[valor_total]])</f>
        <v>28919629</v>
      </c>
      <c r="W98" s="51">
        <v>44957</v>
      </c>
      <c r="X98" s="51">
        <v>44959</v>
      </c>
      <c r="Y98" s="52" t="str">
        <f>+LEFT(_xlfn.XLOOKUP(Contrato[[#This Row],[CONTRATO3DIG]],[1]SECOP_II!AE:AE,[1]SECOP_II!F:F,"",0),10)</f>
        <v>2023-02-02</v>
      </c>
      <c r="Z98" s="53" t="str">
        <f>+LEFT(_xlfn.XLOOKUP(Contrato[[#This Row],[CONTRATO3DIG]],[1]SECOP_II!AE:AE,[1]SECOP_II!G:G,"",0),10)</f>
        <v>2023-05-16</v>
      </c>
      <c r="AA98" s="54" t="str">
        <f>_xlfn.XLOOKUP(Contrato[[#This Row],[CONTRATO3DIG]],[1]SECOP_II!AE:AE,[1]SECOP_II!AA:AA,"",0)</f>
        <v>https://community.secop.gov.co/Public/Tendering/OpportunityDetail/Index?noticeUID=CO1.NTC.3881947&amp;isFromPublicArea=True&amp;isModal=true&amp;asPopupView=true</v>
      </c>
      <c r="AB98" s="55" t="s">
        <v>213</v>
      </c>
      <c r="AC98" s="75">
        <v>202301000762</v>
      </c>
      <c r="AD98" s="1" t="s">
        <v>50</v>
      </c>
      <c r="AE98" s="1" t="str">
        <f>TEXT(LEFT(Contrato[[#This Row],[CONTRATO]],3),"0")</f>
        <v>96</v>
      </c>
      <c r="AF98" s="1" t="str">
        <f>IF(LEN(Contrato[[#This Row],[Contrato2]])=3,Contrato[[#This Row],[Contrato2]],TEXT(Contrato[[#This Row],[Contrato2]],"000"))</f>
        <v>096</v>
      </c>
      <c r="AG98" s="100">
        <f ca="1">IFERROR(_xlfn.DAYS(Contrato[[#This Row],[Fecha Proyectada liquidació]],TODAY())/30,"")</f>
        <v>-17.666666666666668</v>
      </c>
      <c r="AH98" s="5">
        <f>+Contrato[[#This Row],[FECHA TERMINACIÓN ]]+120</f>
        <v>45182</v>
      </c>
      <c r="AI98" s="1" t="e" cm="1">
        <f t="array" ref="AI98">+Contrato[[#This Row],[Fecha Proyectada liquidació]]-hoy</f>
        <v>#NAME?</v>
      </c>
      <c r="AJ98" s="1" cm="1">
        <f t="array" ref="AJ98">_xlfn.XLOOKUP(Contrato[[#This Row],[CONTRATO]]&amp;Contrato[[#This Row],[CDP]],[1]!Tabla6[[#All],[CONTRATO-CDP]],[1]!Tabla6[[#All],[CRP]],_xlfn.XLOOKUP(Contrato[[#This Row],[CDP]],[1]RCPPAGOS!F:F,[1]RCPPAGOS!A:A,"",0),0)</f>
        <v>207</v>
      </c>
      <c r="AK98" s="1">
        <f>+Contrato[[#This Row],[Columna1]]-Contrato[[#This Row],[RCP]]</f>
        <v>0</v>
      </c>
      <c r="AL98" s="101" cm="1">
        <f t="array" ref="AL98">_xlfn.XLOOKUP(Contrato[[#This Row],[RCP]],[1]!RCPPAGOS[[#All],[CRP]],[1]!RCPPAGOS[[#All],[Total pagado]],0,0)</f>
        <v>8813601</v>
      </c>
      <c r="AM98" s="62">
        <f>+Contrato[[#This Row],[Valor Pagado]]/Contrato[[#This Row],[VALOR CONTRATO]]</f>
        <v>0.30476189718754693</v>
      </c>
      <c r="AN98" s="63">
        <f>+Contrato[[#This Row],[VALOR CONTRATO]]-Contrato[[#This Row],[Valor Pagado]]</f>
        <v>20106028</v>
      </c>
    </row>
    <row r="99" spans="1:40" s="1" customFormat="1" ht="37.5" customHeight="1">
      <c r="A99" s="2">
        <v>106</v>
      </c>
      <c r="B99" s="33">
        <v>97</v>
      </c>
      <c r="C99" s="34" t="s">
        <v>313</v>
      </c>
      <c r="D99" s="35" t="s">
        <v>63</v>
      </c>
      <c r="E99" s="36" t="s">
        <v>42</v>
      </c>
      <c r="F99" s="35" t="s">
        <v>43</v>
      </c>
      <c r="G99" s="34" t="s">
        <v>314</v>
      </c>
      <c r="H99" s="39">
        <v>1037649671</v>
      </c>
      <c r="I99" s="108">
        <v>2452230</v>
      </c>
      <c r="J99" s="108">
        <v>25748415</v>
      </c>
      <c r="K99" s="2" t="s">
        <v>45</v>
      </c>
      <c r="L99" s="42" t="s">
        <v>212</v>
      </c>
      <c r="M99" s="43" t="s">
        <v>104</v>
      </c>
      <c r="N99" s="44">
        <f>VLOOKUP(Contrato[[#This Row],[SUPERVISOR TITULAR]],[1]SUPERVISORES!$E$1:$F$135,2,FALSE)</f>
        <v>75075150.099999994</v>
      </c>
      <c r="O99" s="43" t="s">
        <v>103</v>
      </c>
      <c r="P99" s="45">
        <f>VLOOKUP(Contrato[[#This Row],[SUPERVISOR SUPLENTE ]],[1]SUPERVISORES!$E$1:$F$135,2,FALSE)</f>
        <v>3507696.4</v>
      </c>
      <c r="Q99" s="93">
        <v>153</v>
      </c>
      <c r="R99" s="47" cm="1">
        <f t="array" ref="R99">_xlfn.XLOOKUP(Contrato[[#This Row],[CDP]],[1]!CDP[[#All],[consecutivo]],[1]!CDP[[#All],[fecha_aprobacion]],"",0)</f>
        <v>44952.699791666666</v>
      </c>
      <c r="S99" s="48">
        <f>SUMIF([1]!CDP[[#All],[consecutivo]],Contrato[[#This Row],[CDP]],[1]!CDP[[#All],[valor_total_rubro]])</f>
        <v>25748415</v>
      </c>
      <c r="T99" s="49" cm="1">
        <f t="array" ref="T99">_xlfn.XLOOKUP(Contrato[[#This Row],[CONTRATO]]&amp;Contrato[[#This Row],[CDP]],[1]!Tabla6[[#All],[CONTRATO-CDP]],[1]!Tabla6[[#All],[CRP]],_xlfn.XLOOKUP(Contrato[[#This Row],[CDP]],[1]RCPPAGOS!F:F,[1]RCPPAGOS!A:A,"",0),0)</f>
        <v>210</v>
      </c>
      <c r="U99" s="47">
        <f>+_xlfn.XLOOKUP(Contrato[[#This Row],[RCP]],[1]RCPPAGOS!A:A,[1]RCPPAGOS!B:B,"",0)</f>
        <v>44958</v>
      </c>
      <c r="V99" s="50">
        <f>SUMIF([1]!RCPPAGOS[[#All],[CRP]],Contrato[[#This Row],[RCP]],[1]!RCPPAGOS[[#All],[valor_total]])</f>
        <v>25748415</v>
      </c>
      <c r="W99" s="51">
        <v>44957</v>
      </c>
      <c r="X99" s="51">
        <v>44958</v>
      </c>
      <c r="Y99" s="52" t="str">
        <f>+LEFT(_xlfn.XLOOKUP(Contrato[[#This Row],[CONTRATO3DIG]],[1]SECOP_II!AE:AE,[1]SECOP_II!F:F,"",0),10)</f>
        <v>2023-02-02</v>
      </c>
      <c r="Z99" s="53" t="str">
        <f>+LEFT(_xlfn.XLOOKUP(Contrato[[#This Row],[CONTRATO3DIG]],[1]SECOP_II!AE:AE,[1]SECOP_II!G:G,"",0),10)</f>
        <v>2023-12-16</v>
      </c>
      <c r="AA99" s="54" t="str">
        <f>_xlfn.XLOOKUP(Contrato[[#This Row],[CONTRATO3DIG]],[1]SECOP_II!AE:AE,[1]SECOP_II!AA:AA,"",0)</f>
        <v>https://community.secop.gov.co/Public/Tendering/OpportunityDetail/Index?noticeUID=CO1.NTC.3875646&amp;isFromPublicArea=True&amp;isModal=true&amp;asPopupView=true</v>
      </c>
      <c r="AB99" s="55" t="s">
        <v>213</v>
      </c>
      <c r="AC99" s="75" t="s">
        <v>250</v>
      </c>
      <c r="AD99" s="1" t="s">
        <v>50</v>
      </c>
      <c r="AE99" s="1" t="str">
        <f>TEXT(LEFT(Contrato[[#This Row],[CONTRATO]],3),"0")</f>
        <v>97</v>
      </c>
      <c r="AF99" s="1" t="str">
        <f>IF(LEN(Contrato[[#This Row],[Contrato2]])=3,Contrato[[#This Row],[Contrato2]],TEXT(Contrato[[#This Row],[Contrato2]],"000"))</f>
        <v>097</v>
      </c>
      <c r="AG99" s="100">
        <f ca="1">IFERROR(_xlfn.DAYS(Contrato[[#This Row],[Fecha Proyectada liquidació]],TODAY())/30,"")</f>
        <v>-10.533333333333333</v>
      </c>
      <c r="AH99" s="5">
        <f>+Contrato[[#This Row],[FECHA TERMINACIÓN ]]+120</f>
        <v>45396</v>
      </c>
      <c r="AI99" s="1" t="e" cm="1">
        <f t="array" ref="AI99">+Contrato[[#This Row],[Fecha Proyectada liquidació]]-hoy</f>
        <v>#NAME?</v>
      </c>
      <c r="AJ99" s="1" cm="1">
        <f t="array" ref="AJ99">_xlfn.XLOOKUP(Contrato[[#This Row],[CONTRATO]]&amp;Contrato[[#This Row],[CDP]],[1]!Tabla6[[#All],[CONTRATO-CDP]],[1]!Tabla6[[#All],[CRP]],_xlfn.XLOOKUP(Contrato[[#This Row],[CDP]],[1]RCPPAGOS!F:F,[1]RCPPAGOS!A:A,"",0),0)</f>
        <v>210</v>
      </c>
      <c r="AK99" s="1">
        <f>+Contrato[[#This Row],[Columna1]]-Contrato[[#This Row],[RCP]]</f>
        <v>0</v>
      </c>
      <c r="AL99" s="101" cm="1">
        <f t="array" ref="AL99">_xlfn.XLOOKUP(Contrato[[#This Row],[RCP]],[1]!RCPPAGOS[[#All],[CRP]],[1]!RCPPAGOS[[#All],[Total pagado]],0,0)</f>
        <v>25748415</v>
      </c>
      <c r="AM99" s="62">
        <f>+Contrato[[#This Row],[Valor Pagado]]/Contrato[[#This Row],[VALOR CONTRATO]]</f>
        <v>1</v>
      </c>
      <c r="AN99" s="63">
        <f>+Contrato[[#This Row],[VALOR CONTRATO]]-Contrato[[#This Row],[Valor Pagado]]</f>
        <v>0</v>
      </c>
    </row>
    <row r="100" spans="1:40" s="1" customFormat="1" ht="37.5" customHeight="1">
      <c r="A100" s="2">
        <v>107</v>
      </c>
      <c r="B100" s="33">
        <v>98</v>
      </c>
      <c r="C100" s="34" t="s">
        <v>315</v>
      </c>
      <c r="D100" s="35" t="s">
        <v>63</v>
      </c>
      <c r="E100" s="36" t="s">
        <v>42</v>
      </c>
      <c r="F100" s="35" t="s">
        <v>43</v>
      </c>
      <c r="G100" s="34" t="s">
        <v>316</v>
      </c>
      <c r="H100" s="39">
        <v>43266369</v>
      </c>
      <c r="I100" s="108">
        <v>2452230</v>
      </c>
      <c r="J100" s="108">
        <v>25748415</v>
      </c>
      <c r="K100" s="2" t="s">
        <v>45</v>
      </c>
      <c r="L100" s="42" t="s">
        <v>212</v>
      </c>
      <c r="M100" s="43" t="s">
        <v>248</v>
      </c>
      <c r="N100" s="44">
        <f>VLOOKUP(Contrato[[#This Row],[SUPERVISOR TITULAR]],[1]SUPERVISORES!$E$1:$F$135,2,FALSE)</f>
        <v>98556206.299999997</v>
      </c>
      <c r="O100" s="43" t="s">
        <v>249</v>
      </c>
      <c r="P100" s="45">
        <f>VLOOKUP(Contrato[[#This Row],[SUPERVISOR SUPLENTE ]],[1]SUPERVISORES!$E$1:$F$135,2,FALSE)</f>
        <v>10267189.6</v>
      </c>
      <c r="Q100" s="93">
        <v>154</v>
      </c>
      <c r="R100" s="47" cm="1">
        <f t="array" ref="R100">_xlfn.XLOOKUP(Contrato[[#This Row],[CDP]],[1]!CDP[[#All],[consecutivo]],[1]!CDP[[#All],[fecha_aprobacion]],"",0)</f>
        <v>44952.700150462966</v>
      </c>
      <c r="S100" s="48">
        <f>SUMIF([1]!CDP[[#All],[consecutivo]],Contrato[[#This Row],[CDP]],[1]!CDP[[#All],[valor_total_rubro]])</f>
        <v>25748415</v>
      </c>
      <c r="T100" s="49" cm="1">
        <f t="array" ref="T100">_xlfn.XLOOKUP(Contrato[[#This Row],[CONTRATO]]&amp;Contrato[[#This Row],[CDP]],[1]!Tabla6[[#All],[CONTRATO-CDP]],[1]!Tabla6[[#All],[CRP]],_xlfn.XLOOKUP(Contrato[[#This Row],[CDP]],[1]RCPPAGOS!F:F,[1]RCPPAGOS!A:A,"",0),0)</f>
        <v>211</v>
      </c>
      <c r="U100" s="47">
        <f>+_xlfn.XLOOKUP(Contrato[[#This Row],[RCP]],[1]RCPPAGOS!A:A,[1]RCPPAGOS!B:B,"",0)</f>
        <v>44958</v>
      </c>
      <c r="V100" s="50">
        <f>SUMIF([1]!RCPPAGOS[[#All],[CRP]],Contrato[[#This Row],[RCP]],[1]!RCPPAGOS[[#All],[valor_total]])</f>
        <v>25748415</v>
      </c>
      <c r="W100" s="51">
        <v>44957</v>
      </c>
      <c r="X100" s="51">
        <v>44959</v>
      </c>
      <c r="Y100" s="52" t="str">
        <f>+LEFT(_xlfn.XLOOKUP(Contrato[[#This Row],[CONTRATO3DIG]],[1]SECOP_II!AE:AE,[1]SECOP_II!F:F,"",0),10)</f>
        <v>2023-02-02</v>
      </c>
      <c r="Z100" s="53" t="str">
        <f>+LEFT(_xlfn.XLOOKUP(Contrato[[#This Row],[CONTRATO3DIG]],[1]SECOP_II!AE:AE,[1]SECOP_II!G:G,"",0),10)</f>
        <v>2023-12-16</v>
      </c>
      <c r="AA100" s="54" t="str">
        <f>_xlfn.XLOOKUP(Contrato[[#This Row],[CONTRATO3DIG]],[1]SECOP_II!AE:AE,[1]SECOP_II!AA:AA,"",0)</f>
        <v>https://community.secop.gov.co/Public/Tendering/OpportunityDetail/Index?noticeUID=CO1.NTC.3875646&amp;isFromPublicArea=True&amp;isModal=true&amp;asPopupView=true</v>
      </c>
      <c r="AB100" s="55" t="s">
        <v>213</v>
      </c>
      <c r="AC100" s="75" t="s">
        <v>250</v>
      </c>
      <c r="AD100" s="1" t="s">
        <v>50</v>
      </c>
      <c r="AE100" s="1" t="str">
        <f>TEXT(LEFT(Contrato[[#This Row],[CONTRATO]],3),"0")</f>
        <v>98</v>
      </c>
      <c r="AF100" s="1" t="str">
        <f>IF(LEN(Contrato[[#This Row],[Contrato2]])=3,Contrato[[#This Row],[Contrato2]],TEXT(Contrato[[#This Row],[Contrato2]],"000"))</f>
        <v>098</v>
      </c>
      <c r="AG100" s="100">
        <f ca="1">IFERROR(_xlfn.DAYS(Contrato[[#This Row],[Fecha Proyectada liquidació]],TODAY())/30,"")</f>
        <v>-10.533333333333333</v>
      </c>
      <c r="AH100" s="5">
        <f>+Contrato[[#This Row],[FECHA TERMINACIÓN ]]+120</f>
        <v>45396</v>
      </c>
      <c r="AI100" s="1" t="e" cm="1">
        <f t="array" ref="AI100">+Contrato[[#This Row],[Fecha Proyectada liquidació]]-hoy</f>
        <v>#NAME?</v>
      </c>
      <c r="AJ100" s="1" cm="1">
        <f t="array" ref="AJ100">_xlfn.XLOOKUP(Contrato[[#This Row],[CONTRATO]]&amp;Contrato[[#This Row],[CDP]],[1]!Tabla6[[#All],[CONTRATO-CDP]],[1]!Tabla6[[#All],[CRP]],_xlfn.XLOOKUP(Contrato[[#This Row],[CDP]],[1]RCPPAGOS!F:F,[1]RCPPAGOS!A:A,"",0),0)</f>
        <v>211</v>
      </c>
      <c r="AK100" s="1">
        <f>+Contrato[[#This Row],[Columna1]]-Contrato[[#This Row],[RCP]]</f>
        <v>0</v>
      </c>
      <c r="AL100" s="101" cm="1">
        <f t="array" ref="AL100">_xlfn.XLOOKUP(Contrato[[#This Row],[RCP]],[1]!RCPPAGOS[[#All],[CRP]],[1]!RCPPAGOS[[#All],[Total pagado]],0,0)</f>
        <v>25748415</v>
      </c>
      <c r="AM100" s="62">
        <f>+Contrato[[#This Row],[Valor Pagado]]/Contrato[[#This Row],[VALOR CONTRATO]]</f>
        <v>1</v>
      </c>
      <c r="AN100" s="63">
        <f>+Contrato[[#This Row],[VALOR CONTRATO]]-Contrato[[#This Row],[Valor Pagado]]</f>
        <v>0</v>
      </c>
    </row>
    <row r="101" spans="1:40" s="1" customFormat="1" ht="37.5" customHeight="1">
      <c r="A101" s="2">
        <v>108</v>
      </c>
      <c r="B101" s="33">
        <v>99</v>
      </c>
      <c r="C101" s="34" t="s">
        <v>317</v>
      </c>
      <c r="D101" s="35" t="s">
        <v>63</v>
      </c>
      <c r="E101" s="36" t="s">
        <v>42</v>
      </c>
      <c r="F101" s="35" t="s">
        <v>43</v>
      </c>
      <c r="G101" s="34" t="s">
        <v>318</v>
      </c>
      <c r="H101" s="39">
        <v>1040037839</v>
      </c>
      <c r="I101" s="108">
        <v>2452230</v>
      </c>
      <c r="J101" s="108">
        <v>25748415</v>
      </c>
      <c r="K101" s="2" t="s">
        <v>45</v>
      </c>
      <c r="L101" s="42" t="s">
        <v>212</v>
      </c>
      <c r="M101" s="43" t="s">
        <v>248</v>
      </c>
      <c r="N101" s="44">
        <f>VLOOKUP(Contrato[[#This Row],[SUPERVISOR TITULAR]],[1]SUPERVISORES!$E$1:$F$135,2,FALSE)</f>
        <v>98556206.299999997</v>
      </c>
      <c r="O101" s="43" t="s">
        <v>249</v>
      </c>
      <c r="P101" s="45">
        <f>VLOOKUP(Contrato[[#This Row],[SUPERVISOR SUPLENTE ]],[1]SUPERVISORES!$E$1:$F$135,2,FALSE)</f>
        <v>10267189.6</v>
      </c>
      <c r="Q101" s="93">
        <v>155</v>
      </c>
      <c r="R101" s="47" cm="1">
        <f t="array" ref="R101">_xlfn.XLOOKUP(Contrato[[#This Row],[CDP]],[1]!CDP[[#All],[consecutivo]],[1]!CDP[[#All],[fecha_aprobacion]],"",0)</f>
        <v>44952.700706018521</v>
      </c>
      <c r="S101" s="48">
        <f>SUMIF([1]!CDP[[#All],[consecutivo]],Contrato[[#This Row],[CDP]],[1]!CDP[[#All],[valor_total_rubro]])</f>
        <v>25748415</v>
      </c>
      <c r="T101" s="49" cm="1">
        <f t="array" ref="T101">_xlfn.XLOOKUP(Contrato[[#This Row],[CONTRATO]]&amp;Contrato[[#This Row],[CDP]],[1]!Tabla6[[#All],[CONTRATO-CDP]],[1]!Tabla6[[#All],[CRP]],_xlfn.XLOOKUP(Contrato[[#This Row],[CDP]],[1]RCPPAGOS!F:F,[1]RCPPAGOS!A:A,"",0),0)</f>
        <v>214</v>
      </c>
      <c r="U101" s="47">
        <f>+_xlfn.XLOOKUP(Contrato[[#This Row],[RCP]],[1]RCPPAGOS!A:A,[1]RCPPAGOS!B:B,"",0)</f>
        <v>44958</v>
      </c>
      <c r="V101" s="50">
        <f>SUMIF([1]!RCPPAGOS[[#All],[CRP]],Contrato[[#This Row],[RCP]],[1]!RCPPAGOS[[#All],[valor_total]])</f>
        <v>25748415</v>
      </c>
      <c r="W101" s="51">
        <v>44957</v>
      </c>
      <c r="X101" s="51">
        <v>44959</v>
      </c>
      <c r="Y101" s="52" t="str">
        <f>+LEFT(_xlfn.XLOOKUP(Contrato[[#This Row],[CONTRATO3DIG]],[1]SECOP_II!AE:AE,[1]SECOP_II!F:F,"",0),10)</f>
        <v>2023-02-02</v>
      </c>
      <c r="Z101" s="53" t="str">
        <f>+LEFT(_xlfn.XLOOKUP(Contrato[[#This Row],[CONTRATO3DIG]],[1]SECOP_II!AE:AE,[1]SECOP_II!G:G,"",0),10)</f>
        <v>2023-12-16</v>
      </c>
      <c r="AA101" s="54" t="str">
        <f>_xlfn.XLOOKUP(Contrato[[#This Row],[CONTRATO3DIG]],[1]SECOP_II!AE:AE,[1]SECOP_II!AA:AA,"",0)</f>
        <v>https://community.secop.gov.co/Public/Tendering/OpportunityDetail/Index?noticeUID=CO1.NTC.3875931&amp;isFromPublicArea=True&amp;isModal=true&amp;asPopupView=true</v>
      </c>
      <c r="AB101" s="55" t="s">
        <v>213</v>
      </c>
      <c r="AC101" s="75" t="s">
        <v>250</v>
      </c>
      <c r="AD101" s="1" t="s">
        <v>50</v>
      </c>
      <c r="AE101" s="1" t="str">
        <f>TEXT(LEFT(Contrato[[#This Row],[CONTRATO]],3),"0")</f>
        <v>99</v>
      </c>
      <c r="AF101" s="1" t="str">
        <f>IF(LEN(Contrato[[#This Row],[Contrato2]])=3,Contrato[[#This Row],[Contrato2]],TEXT(Contrato[[#This Row],[Contrato2]],"000"))</f>
        <v>099</v>
      </c>
      <c r="AG101" s="100">
        <f ca="1">IFERROR(_xlfn.DAYS(Contrato[[#This Row],[Fecha Proyectada liquidació]],TODAY())/30,"")</f>
        <v>-10.533333333333333</v>
      </c>
      <c r="AH101" s="5">
        <f>+Contrato[[#This Row],[FECHA TERMINACIÓN ]]+120</f>
        <v>45396</v>
      </c>
      <c r="AI101" s="1" t="e" cm="1">
        <f t="array" ref="AI101">+Contrato[[#This Row],[Fecha Proyectada liquidació]]-hoy</f>
        <v>#NAME?</v>
      </c>
      <c r="AJ101" s="1" cm="1">
        <f t="array" ref="AJ101">_xlfn.XLOOKUP(Contrato[[#This Row],[CONTRATO]]&amp;Contrato[[#This Row],[CDP]],[1]!Tabla6[[#All],[CONTRATO-CDP]],[1]!Tabla6[[#All],[CRP]],_xlfn.XLOOKUP(Contrato[[#This Row],[CDP]],[1]RCPPAGOS!F:F,[1]RCPPAGOS!A:A,"",0),0)</f>
        <v>214</v>
      </c>
      <c r="AK101" s="1">
        <f>+Contrato[[#This Row],[Columna1]]-Contrato[[#This Row],[RCP]]</f>
        <v>0</v>
      </c>
      <c r="AL101" s="101" cm="1">
        <f t="array" ref="AL101">_xlfn.XLOOKUP(Contrato[[#This Row],[RCP]],[1]!RCPPAGOS[[#All],[CRP]],[1]!RCPPAGOS[[#All],[Total pagado]],0,0)</f>
        <v>25748415</v>
      </c>
      <c r="AM101" s="62">
        <f>+Contrato[[#This Row],[Valor Pagado]]/Contrato[[#This Row],[VALOR CONTRATO]]</f>
        <v>1</v>
      </c>
      <c r="AN101" s="63">
        <f>+Contrato[[#This Row],[VALOR CONTRATO]]-Contrato[[#This Row],[Valor Pagado]]</f>
        <v>0</v>
      </c>
    </row>
    <row r="102" spans="1:40" s="1" customFormat="1" ht="37.5" customHeight="1">
      <c r="A102" s="2">
        <v>109</v>
      </c>
      <c r="B102" s="33">
        <v>100</v>
      </c>
      <c r="C102" s="34" t="s">
        <v>319</v>
      </c>
      <c r="D102" s="35" t="s">
        <v>63</v>
      </c>
      <c r="E102" s="36" t="s">
        <v>42</v>
      </c>
      <c r="F102" s="35" t="s">
        <v>43</v>
      </c>
      <c r="G102" s="34" t="s">
        <v>320</v>
      </c>
      <c r="H102" s="39">
        <v>1112471865</v>
      </c>
      <c r="I102" s="108">
        <v>5648713</v>
      </c>
      <c r="J102" s="108">
        <v>59311487</v>
      </c>
      <c r="K102" s="2" t="s">
        <v>45</v>
      </c>
      <c r="L102" s="42" t="s">
        <v>212</v>
      </c>
      <c r="M102" s="43" t="s">
        <v>248</v>
      </c>
      <c r="N102" s="44">
        <f>VLOOKUP(Contrato[[#This Row],[SUPERVISOR TITULAR]],[1]SUPERVISORES!$E$1:$F$135,2,FALSE)</f>
        <v>98556206.299999997</v>
      </c>
      <c r="O102" s="43" t="s">
        <v>249</v>
      </c>
      <c r="P102" s="45">
        <f>VLOOKUP(Contrato[[#This Row],[SUPERVISOR SUPLENTE ]],[1]SUPERVISORES!$E$1:$F$135,2,FALSE)</f>
        <v>10267189.6</v>
      </c>
      <c r="Q102" s="93">
        <v>156</v>
      </c>
      <c r="R102" s="47" cm="1">
        <f t="array" ref="R102">_xlfn.XLOOKUP(Contrato[[#This Row],[CDP]],[1]!CDP[[#All],[consecutivo]],[1]!CDP[[#All],[fecha_aprobacion]],"",0)</f>
        <v>44952.703483796293</v>
      </c>
      <c r="S102" s="48">
        <f>SUMIF([1]!CDP[[#All],[consecutivo]],Contrato[[#This Row],[CDP]],[1]!CDP[[#All],[valor_total_rubro]])</f>
        <v>59311487</v>
      </c>
      <c r="T102" s="49" cm="1">
        <f t="array" ref="T102">_xlfn.XLOOKUP(Contrato[[#This Row],[CONTRATO]]&amp;Contrato[[#This Row],[CDP]],[1]!Tabla6[[#All],[CONTRATO-CDP]],[1]!Tabla6[[#All],[CRP]],_xlfn.XLOOKUP(Contrato[[#This Row],[CDP]],[1]RCPPAGOS!F:F,[1]RCPPAGOS!A:A,"",0),0)</f>
        <v>216</v>
      </c>
      <c r="U102" s="47">
        <f>+_xlfn.XLOOKUP(Contrato[[#This Row],[RCP]],[1]RCPPAGOS!A:A,[1]RCPPAGOS!B:B,"",0)</f>
        <v>44958</v>
      </c>
      <c r="V102" s="50">
        <f>SUMIF([1]!RCPPAGOS[[#All],[CRP]],Contrato[[#This Row],[RCP]],[1]!RCPPAGOS[[#All],[valor_total]])</f>
        <v>59311487</v>
      </c>
      <c r="W102" s="51">
        <v>44957</v>
      </c>
      <c r="X102" s="51">
        <v>44959</v>
      </c>
      <c r="Y102" s="52" t="str">
        <f>+LEFT(_xlfn.XLOOKUP(Contrato[[#This Row],[CONTRATO3DIG]],[1]SECOP_II!AE:AE,[1]SECOP_II!F:F,"",0),10)</f>
        <v>2023-02-02</v>
      </c>
      <c r="Z102" s="53" t="str">
        <f>+LEFT(_xlfn.XLOOKUP(Contrato[[#This Row],[CONTRATO3DIG]],[1]SECOP_II!AE:AE,[1]SECOP_II!G:G,"",0),10)</f>
        <v>2023-12-16</v>
      </c>
      <c r="AA102" s="54" t="str">
        <f>_xlfn.XLOOKUP(Contrato[[#This Row],[CONTRATO3DIG]],[1]SECOP_II!AE:AE,[1]SECOP_II!AA:AA,"",0)</f>
        <v>https://community.secop.gov.co/Public/Tendering/OpportunityDetail/Index?noticeUID=CO1.NTC.3875646&amp;isFromPublicArea=True&amp;isModal=true&amp;asPopupView=true</v>
      </c>
      <c r="AB102" s="55" t="s">
        <v>213</v>
      </c>
      <c r="AC102" s="75" t="s">
        <v>250</v>
      </c>
      <c r="AD102" s="1" t="s">
        <v>50</v>
      </c>
      <c r="AE102" s="1" t="str">
        <f>TEXT(LEFT(Contrato[[#This Row],[CONTRATO]],3),"0")</f>
        <v>100</v>
      </c>
      <c r="AF102" s="1" t="str">
        <f>IF(LEN(Contrato[[#This Row],[Contrato2]])=3,Contrato[[#This Row],[Contrato2]],TEXT(Contrato[[#This Row],[Contrato2]],"000"))</f>
        <v>100</v>
      </c>
      <c r="AG102" s="100">
        <f ca="1">IFERROR(_xlfn.DAYS(Contrato[[#This Row],[Fecha Proyectada liquidació]],TODAY())/30,"")</f>
        <v>-10.533333333333333</v>
      </c>
      <c r="AH102" s="5">
        <f>+Contrato[[#This Row],[FECHA TERMINACIÓN ]]+120</f>
        <v>45396</v>
      </c>
      <c r="AI102" s="1" t="e" cm="1">
        <f t="array" ref="AI102">+Contrato[[#This Row],[Fecha Proyectada liquidació]]-hoy</f>
        <v>#NAME?</v>
      </c>
      <c r="AJ102" s="1" cm="1">
        <f t="array" ref="AJ102">_xlfn.XLOOKUP(Contrato[[#This Row],[CONTRATO]]&amp;Contrato[[#This Row],[CDP]],[1]!Tabla6[[#All],[CONTRATO-CDP]],[1]!Tabla6[[#All],[CRP]],_xlfn.XLOOKUP(Contrato[[#This Row],[CDP]],[1]RCPPAGOS!F:F,[1]RCPPAGOS!A:A,"",0),0)</f>
        <v>216</v>
      </c>
      <c r="AK102" s="1">
        <f>+Contrato[[#This Row],[Columna1]]-Contrato[[#This Row],[RCP]]</f>
        <v>0</v>
      </c>
      <c r="AL102" s="101" cm="1">
        <f t="array" ref="AL102">_xlfn.XLOOKUP(Contrato[[#This Row],[RCP]],[1]!RCPPAGOS[[#All],[CRP]],[1]!RCPPAGOS[[#All],[Total pagado]],0,0)</f>
        <v>59311487</v>
      </c>
      <c r="AM102" s="62">
        <f>+Contrato[[#This Row],[Valor Pagado]]/Contrato[[#This Row],[VALOR CONTRATO]]</f>
        <v>1</v>
      </c>
      <c r="AN102" s="63">
        <f>+Contrato[[#This Row],[VALOR CONTRATO]]-Contrato[[#This Row],[Valor Pagado]]</f>
        <v>0</v>
      </c>
    </row>
    <row r="103" spans="1:40" s="1" customFormat="1" ht="37.5" customHeight="1">
      <c r="A103" s="2">
        <v>110</v>
      </c>
      <c r="B103" s="33">
        <v>101</v>
      </c>
      <c r="C103" s="34" t="s">
        <v>321</v>
      </c>
      <c r="D103" s="35" t="s">
        <v>63</v>
      </c>
      <c r="E103" s="36" t="s">
        <v>42</v>
      </c>
      <c r="F103" s="35" t="s">
        <v>43</v>
      </c>
      <c r="G103" s="34" t="s">
        <v>322</v>
      </c>
      <c r="H103" s="39">
        <v>16708074</v>
      </c>
      <c r="I103" s="108">
        <v>7532157</v>
      </c>
      <c r="J103" s="108">
        <v>79087649</v>
      </c>
      <c r="K103" s="2" t="s">
        <v>45</v>
      </c>
      <c r="L103" s="42" t="s">
        <v>212</v>
      </c>
      <c r="M103" s="43" t="s">
        <v>248</v>
      </c>
      <c r="N103" s="44">
        <f>VLOOKUP(Contrato[[#This Row],[SUPERVISOR TITULAR]],[1]SUPERVISORES!$E$1:$F$135,2,FALSE)</f>
        <v>98556206.299999997</v>
      </c>
      <c r="O103" s="43" t="s">
        <v>249</v>
      </c>
      <c r="P103" s="45">
        <f>VLOOKUP(Contrato[[#This Row],[SUPERVISOR SUPLENTE ]],[1]SUPERVISORES!$E$1:$F$135,2,FALSE)</f>
        <v>10267189.6</v>
      </c>
      <c r="Q103" s="93">
        <v>157</v>
      </c>
      <c r="R103" s="47" cm="1">
        <f t="array" ref="R103">_xlfn.XLOOKUP(Contrato[[#This Row],[CDP]],[1]!CDP[[#All],[consecutivo]],[1]!CDP[[#All],[fecha_aprobacion]],"",0)</f>
        <v>44952.703761574077</v>
      </c>
      <c r="S103" s="48">
        <f>SUMIF([1]!CDP[[#All],[consecutivo]],Contrato[[#This Row],[CDP]],[1]!CDP[[#All],[valor_total_rubro]])</f>
        <v>79087649</v>
      </c>
      <c r="T103" s="49" cm="1">
        <f t="array" ref="T103">_xlfn.XLOOKUP(Contrato[[#This Row],[CONTRATO]]&amp;Contrato[[#This Row],[CDP]],[1]!Tabla6[[#All],[CONTRATO-CDP]],[1]!Tabla6[[#All],[CRP]],_xlfn.XLOOKUP(Contrato[[#This Row],[CDP]],[1]RCPPAGOS!F:F,[1]RCPPAGOS!A:A,"",0),0)</f>
        <v>217</v>
      </c>
      <c r="U103" s="47">
        <f>+_xlfn.XLOOKUP(Contrato[[#This Row],[RCP]],[1]RCPPAGOS!A:A,[1]RCPPAGOS!B:B,"",0)</f>
        <v>44958</v>
      </c>
      <c r="V103" s="50">
        <f>SUMIF([1]!RCPPAGOS[[#All],[CRP]],Contrato[[#This Row],[RCP]],[1]!RCPPAGOS[[#All],[valor_total]])</f>
        <v>79087649</v>
      </c>
      <c r="W103" s="51">
        <v>44958</v>
      </c>
      <c r="X103" s="51">
        <v>44958</v>
      </c>
      <c r="Y103" s="52" t="str">
        <f>+LEFT(_xlfn.XLOOKUP(Contrato[[#This Row],[CONTRATO3DIG]],[1]SECOP_II!AE:AE,[1]SECOP_II!F:F,"",0),10)</f>
        <v>2023-02-02</v>
      </c>
      <c r="Z103" s="53" t="str">
        <f>+LEFT(_xlfn.XLOOKUP(Contrato[[#This Row],[CONTRATO3DIG]],[1]SECOP_II!AE:AE,[1]SECOP_II!G:G,"",0),10)</f>
        <v>2023-12-16</v>
      </c>
      <c r="AA103" s="54" t="str">
        <f>_xlfn.XLOOKUP(Contrato[[#This Row],[CONTRATO3DIG]],[1]SECOP_II!AE:AE,[1]SECOP_II!AA:AA,"",0)</f>
        <v>https://community.secop.gov.co/Public/Tendering/OpportunityDetail/Index?noticeUID=CO1.NTC.3875646&amp;isFromPublicArea=True&amp;isModal=true&amp;asPopupView=true</v>
      </c>
      <c r="AB103" s="55" t="s">
        <v>213</v>
      </c>
      <c r="AC103" s="75" t="s">
        <v>250</v>
      </c>
      <c r="AD103" s="1" t="s">
        <v>50</v>
      </c>
      <c r="AE103" s="1" t="str">
        <f>TEXT(LEFT(Contrato[[#This Row],[CONTRATO]],3),"0")</f>
        <v>101</v>
      </c>
      <c r="AF103" s="1" t="str">
        <f>IF(LEN(Contrato[[#This Row],[Contrato2]])=3,Contrato[[#This Row],[Contrato2]],TEXT(Contrato[[#This Row],[Contrato2]],"000"))</f>
        <v>101</v>
      </c>
      <c r="AG103" s="100">
        <f ca="1">IFERROR(_xlfn.DAYS(Contrato[[#This Row],[Fecha Proyectada liquidació]],TODAY())/30,"")</f>
        <v>-10.533333333333333</v>
      </c>
      <c r="AH103" s="5">
        <f>+Contrato[[#This Row],[FECHA TERMINACIÓN ]]+120</f>
        <v>45396</v>
      </c>
      <c r="AI103" s="1" t="e" cm="1">
        <f t="array" ref="AI103">+Contrato[[#This Row],[Fecha Proyectada liquidació]]-hoy</f>
        <v>#NAME?</v>
      </c>
      <c r="AJ103" s="1" cm="1">
        <f t="array" ref="AJ103">_xlfn.XLOOKUP(Contrato[[#This Row],[CONTRATO]]&amp;Contrato[[#This Row],[CDP]],[1]!Tabla6[[#All],[CONTRATO-CDP]],[1]!Tabla6[[#All],[CRP]],_xlfn.XLOOKUP(Contrato[[#This Row],[CDP]],[1]RCPPAGOS!F:F,[1]RCPPAGOS!A:A,"",0),0)</f>
        <v>217</v>
      </c>
      <c r="AK103" s="1">
        <f>+Contrato[[#This Row],[Columna1]]-Contrato[[#This Row],[RCP]]</f>
        <v>0</v>
      </c>
      <c r="AL103" s="101" cm="1">
        <f t="array" ref="AL103">_xlfn.XLOOKUP(Contrato[[#This Row],[RCP]],[1]!RCPPAGOS[[#All],[CRP]],[1]!RCPPAGOS[[#All],[Total pagado]],0,0)</f>
        <v>79087649</v>
      </c>
      <c r="AM103" s="62">
        <f>+Contrato[[#This Row],[Valor Pagado]]/Contrato[[#This Row],[VALOR CONTRATO]]</f>
        <v>1</v>
      </c>
      <c r="AN103" s="63">
        <f>+Contrato[[#This Row],[VALOR CONTRATO]]-Contrato[[#This Row],[Valor Pagado]]</f>
        <v>0</v>
      </c>
    </row>
    <row r="104" spans="1:40" s="1" customFormat="1" ht="37.5" customHeight="1">
      <c r="A104" s="2">
        <v>111</v>
      </c>
      <c r="B104" s="33">
        <v>102</v>
      </c>
      <c r="C104" s="34" t="s">
        <v>323</v>
      </c>
      <c r="D104" s="35" t="s">
        <v>63</v>
      </c>
      <c r="E104" s="36" t="s">
        <v>42</v>
      </c>
      <c r="F104" s="35" t="s">
        <v>43</v>
      </c>
      <c r="G104" s="34" t="s">
        <v>324</v>
      </c>
      <c r="H104" s="39">
        <v>915128709011954</v>
      </c>
      <c r="I104" s="108">
        <v>7532157</v>
      </c>
      <c r="J104" s="108">
        <v>22596471</v>
      </c>
      <c r="K104" s="2" t="s">
        <v>45</v>
      </c>
      <c r="L104" s="42" t="s">
        <v>212</v>
      </c>
      <c r="M104" s="43" t="s">
        <v>248</v>
      </c>
      <c r="N104" s="44">
        <f>VLOOKUP(Contrato[[#This Row],[SUPERVISOR TITULAR]],[1]SUPERVISORES!$E$1:$F$135,2,FALSE)</f>
        <v>98556206.299999997</v>
      </c>
      <c r="O104" s="43" t="s">
        <v>249</v>
      </c>
      <c r="P104" s="45">
        <f>VLOOKUP(Contrato[[#This Row],[SUPERVISOR SUPLENTE ]],[1]SUPERVISORES!$E$1:$F$135,2,FALSE)</f>
        <v>10267189.6</v>
      </c>
      <c r="Q104" s="75">
        <v>158</v>
      </c>
      <c r="R104" s="47" cm="1">
        <f t="array" ref="R104">_xlfn.XLOOKUP(Contrato[[#This Row],[CDP]],[1]!CDP[[#All],[consecutivo]],[1]!CDP[[#All],[fecha_aprobacion]],"",0)</f>
        <v>44952.703958333332</v>
      </c>
      <c r="S104" s="48">
        <f>SUMIF([1]!CDP[[#All],[consecutivo]],Contrato[[#This Row],[CDP]],[1]!CDP[[#All],[valor_total_rubro]])</f>
        <v>79087649</v>
      </c>
      <c r="T104" s="49" cm="1">
        <f t="array" ref="T104">_xlfn.XLOOKUP(Contrato[[#This Row],[CONTRATO]]&amp;Contrato[[#This Row],[CDP]],[1]!Tabla6[[#All],[CONTRATO-CDP]],[1]!Tabla6[[#All],[CRP]],_xlfn.XLOOKUP(Contrato[[#This Row],[CDP]],[1]RCPPAGOS!F:F,[1]RCPPAGOS!A:A,"",0),0)</f>
        <v>247</v>
      </c>
      <c r="U104" s="47">
        <f>+_xlfn.XLOOKUP(Contrato[[#This Row],[RCP]],[1]RCPPAGOS!A:A,[1]RCPPAGOS!B:B,"",0)</f>
        <v>44958</v>
      </c>
      <c r="V104" s="50">
        <f>SUMIF([1]!RCPPAGOS[[#All],[CRP]],Contrato[[#This Row],[RCP]],[1]!RCPPAGOS[[#All],[valor_total]])</f>
        <v>22596471</v>
      </c>
      <c r="W104" s="51">
        <v>44958</v>
      </c>
      <c r="X104" s="51">
        <v>44958</v>
      </c>
      <c r="Y104" s="52" t="str">
        <f>+LEFT(_xlfn.XLOOKUP(Contrato[[#This Row],[CONTRATO3DIG]],[1]SECOP_II!AE:AE,[1]SECOP_II!F:F,"",0),10)</f>
        <v>2023-02-02</v>
      </c>
      <c r="Z104" s="53" t="str">
        <f>+LEFT(_xlfn.XLOOKUP(Contrato[[#This Row],[CONTRATO3DIG]],[1]SECOP_II!AE:AE,[1]SECOP_II!G:G,"",0),10)</f>
        <v>2023-04-30</v>
      </c>
      <c r="AA104" s="54" t="str">
        <f>_xlfn.XLOOKUP(Contrato[[#This Row],[CONTRATO3DIG]],[1]SECOP_II!AE:AE,[1]SECOP_II!AA:AA,"",0)</f>
        <v>https://community.secop.gov.co/Public/Tendering/OpportunityDetail/Index?noticeUID=CO1.NTC.3875646&amp;isFromPublicArea=True&amp;isModal=true&amp;asPopupView=true</v>
      </c>
      <c r="AB104" s="117" t="s">
        <v>325</v>
      </c>
      <c r="AC104" s="75" t="s">
        <v>250</v>
      </c>
      <c r="AD104" s="1" t="s">
        <v>50</v>
      </c>
      <c r="AE104" s="1" t="str">
        <f>TEXT(LEFT(Contrato[[#This Row],[CONTRATO]],3),"0")</f>
        <v>102</v>
      </c>
      <c r="AF104" s="1" t="str">
        <f>IF(LEN(Contrato[[#This Row],[Contrato2]])=3,Contrato[[#This Row],[Contrato2]],TEXT(Contrato[[#This Row],[Contrato2]],"000"))</f>
        <v>102</v>
      </c>
      <c r="AG104" s="100">
        <f ca="1">IFERROR(_xlfn.DAYS(Contrato[[#This Row],[Fecha Proyectada liquidació]],TODAY())/30,"")</f>
        <v>-18.2</v>
      </c>
      <c r="AH104" s="5">
        <f>+Contrato[[#This Row],[FECHA TERMINACIÓN ]]+120</f>
        <v>45166</v>
      </c>
      <c r="AI104" s="1" t="e" cm="1">
        <f t="array" ref="AI104">+Contrato[[#This Row],[Fecha Proyectada liquidació]]-hoy</f>
        <v>#NAME?</v>
      </c>
      <c r="AJ104" s="1" cm="1">
        <f t="array" ref="AJ104">_xlfn.XLOOKUP(Contrato[[#This Row],[CONTRATO]]&amp;Contrato[[#This Row],[CDP]],[1]!Tabla6[[#All],[CONTRATO-CDP]],[1]!Tabla6[[#All],[CRP]],_xlfn.XLOOKUP(Contrato[[#This Row],[CDP]],[1]RCPPAGOS!F:F,[1]RCPPAGOS!A:A,"",0),0)</f>
        <v>247</v>
      </c>
      <c r="AK104" s="1">
        <f>+Contrato[[#This Row],[Columna1]]-Contrato[[#This Row],[RCP]]</f>
        <v>0</v>
      </c>
      <c r="AL104" s="101" cm="1">
        <f t="array" ref="AL104">_xlfn.XLOOKUP(Contrato[[#This Row],[RCP]],[1]!RCPPAGOS[[#All],[CRP]],[1]!RCPPAGOS[[#All],[Total pagado]],0,0)</f>
        <v>22345400</v>
      </c>
      <c r="AM104" s="62">
        <f>+Contrato[[#This Row],[Valor Pagado]]/Contrato[[#This Row],[VALOR CONTRATO]]</f>
        <v>0.98888892871811707</v>
      </c>
      <c r="AN104" s="63">
        <f>+Contrato[[#This Row],[VALOR CONTRATO]]-Contrato[[#This Row],[Valor Pagado]]</f>
        <v>251071</v>
      </c>
    </row>
    <row r="105" spans="1:40" s="1" customFormat="1" ht="37.5" customHeight="1">
      <c r="A105" s="2">
        <v>112</v>
      </c>
      <c r="B105" s="33">
        <v>103</v>
      </c>
      <c r="C105" s="34" t="s">
        <v>326</v>
      </c>
      <c r="D105" s="35" t="s">
        <v>63</v>
      </c>
      <c r="E105" s="36" t="s">
        <v>42</v>
      </c>
      <c r="F105" s="35" t="s">
        <v>43</v>
      </c>
      <c r="G105" s="34" t="s">
        <v>327</v>
      </c>
      <c r="H105" s="39">
        <v>71370348</v>
      </c>
      <c r="I105" s="108">
        <v>5648713</v>
      </c>
      <c r="J105" s="108">
        <v>59311487</v>
      </c>
      <c r="K105" s="2" t="s">
        <v>45</v>
      </c>
      <c r="L105" s="42" t="s">
        <v>212</v>
      </c>
      <c r="M105" s="43" t="s">
        <v>248</v>
      </c>
      <c r="N105" s="44">
        <f>VLOOKUP(Contrato[[#This Row],[SUPERVISOR TITULAR]],[1]SUPERVISORES!$E$1:$F$135,2,FALSE)</f>
        <v>98556206.299999997</v>
      </c>
      <c r="O105" s="43" t="s">
        <v>249</v>
      </c>
      <c r="P105" s="45">
        <f>VLOOKUP(Contrato[[#This Row],[SUPERVISOR SUPLENTE ]],[1]SUPERVISORES!$E$1:$F$135,2,FALSE)</f>
        <v>10267189.6</v>
      </c>
      <c r="Q105" s="93">
        <v>159</v>
      </c>
      <c r="R105" s="47" cm="1">
        <f t="array" ref="R105">_xlfn.XLOOKUP(Contrato[[#This Row],[CDP]],[1]!CDP[[#All],[consecutivo]],[1]!CDP[[#All],[fecha_aprobacion]],"",0)</f>
        <v>44952.70416666667</v>
      </c>
      <c r="S105" s="48">
        <f>SUMIF([1]!CDP[[#All],[consecutivo]],Contrato[[#This Row],[CDP]],[1]!CDP[[#All],[valor_total_rubro]])</f>
        <v>59311487</v>
      </c>
      <c r="T105" s="49" cm="1">
        <f t="array" ref="T105">_xlfn.XLOOKUP(Contrato[[#This Row],[CONTRATO]]&amp;Contrato[[#This Row],[CDP]],[1]!Tabla6[[#All],[CONTRATO-CDP]],[1]!Tabla6[[#All],[CRP]],_xlfn.XLOOKUP(Contrato[[#This Row],[CDP]],[1]RCPPAGOS!F:F,[1]RCPPAGOS!A:A,"",0),0)</f>
        <v>219</v>
      </c>
      <c r="U105" s="47">
        <f>+_xlfn.XLOOKUP(Contrato[[#This Row],[RCP]],[1]RCPPAGOS!A:A,[1]RCPPAGOS!B:B,"",0)</f>
        <v>44958</v>
      </c>
      <c r="V105" s="50">
        <f>SUMIF([1]!RCPPAGOS[[#All],[CRP]],Contrato[[#This Row],[RCP]],[1]!RCPPAGOS[[#All],[valor_total]])</f>
        <v>59311487</v>
      </c>
      <c r="W105" s="51">
        <v>44957</v>
      </c>
      <c r="X105" s="51">
        <v>44959</v>
      </c>
      <c r="Y105" s="52" t="str">
        <f>+LEFT(_xlfn.XLOOKUP(Contrato[[#This Row],[CONTRATO3DIG]],[1]SECOP_II!AE:AE,[1]SECOP_II!F:F,"",0),10)</f>
        <v>2023-02-02</v>
      </c>
      <c r="Z105" s="53" t="str">
        <f>+LEFT(_xlfn.XLOOKUP(Contrato[[#This Row],[CONTRATO3DIG]],[1]SECOP_II!AE:AE,[1]SECOP_II!G:G,"",0),10)</f>
        <v>2023-12-16</v>
      </c>
      <c r="AA105" s="54" t="str">
        <f>_xlfn.XLOOKUP(Contrato[[#This Row],[CONTRATO3DIG]],[1]SECOP_II!AE:AE,[1]SECOP_II!AA:AA,"",0)</f>
        <v>https://community.secop.gov.co/Public/Tendering/OpportunityDetail/Index?noticeUID=CO1.NTC.3875931&amp;isFromPublicArea=True&amp;isModal=true&amp;asPopupView=true</v>
      </c>
      <c r="AB105" s="55" t="s">
        <v>213</v>
      </c>
      <c r="AC105" s="75" t="s">
        <v>250</v>
      </c>
      <c r="AD105" s="1" t="s">
        <v>50</v>
      </c>
      <c r="AE105" s="1" t="str">
        <f>TEXT(LEFT(Contrato[[#This Row],[CONTRATO]],3),"0")</f>
        <v>103</v>
      </c>
      <c r="AF105" s="1" t="str">
        <f>IF(LEN(Contrato[[#This Row],[Contrato2]])=3,Contrato[[#This Row],[Contrato2]],TEXT(Contrato[[#This Row],[Contrato2]],"000"))</f>
        <v>103</v>
      </c>
      <c r="AG105" s="100">
        <f ca="1">IFERROR(_xlfn.DAYS(Contrato[[#This Row],[Fecha Proyectada liquidació]],TODAY())/30,"")</f>
        <v>-10.533333333333333</v>
      </c>
      <c r="AH105" s="5">
        <f>+Contrato[[#This Row],[FECHA TERMINACIÓN ]]+120</f>
        <v>45396</v>
      </c>
      <c r="AI105" s="1" t="e" cm="1">
        <f t="array" ref="AI105">+Contrato[[#This Row],[Fecha Proyectada liquidació]]-hoy</f>
        <v>#NAME?</v>
      </c>
      <c r="AJ105" s="1" cm="1">
        <f t="array" ref="AJ105">_xlfn.XLOOKUP(Contrato[[#This Row],[CONTRATO]]&amp;Contrato[[#This Row],[CDP]],[1]!Tabla6[[#All],[CONTRATO-CDP]],[1]!Tabla6[[#All],[CRP]],_xlfn.XLOOKUP(Contrato[[#This Row],[CDP]],[1]RCPPAGOS!F:F,[1]RCPPAGOS!A:A,"",0),0)</f>
        <v>219</v>
      </c>
      <c r="AK105" s="1">
        <f>+Contrato[[#This Row],[Columna1]]-Contrato[[#This Row],[RCP]]</f>
        <v>0</v>
      </c>
      <c r="AL105" s="101" cm="1">
        <f t="array" ref="AL105">_xlfn.XLOOKUP(Contrato[[#This Row],[RCP]],[1]!RCPPAGOS[[#All],[CRP]],[1]!RCPPAGOS[[#All],[Total pagado]],0,0)</f>
        <v>59311487</v>
      </c>
      <c r="AM105" s="62">
        <f>+Contrato[[#This Row],[Valor Pagado]]/Contrato[[#This Row],[VALOR CONTRATO]]</f>
        <v>1</v>
      </c>
      <c r="AN105" s="63">
        <f>+Contrato[[#This Row],[VALOR CONTRATO]]-Contrato[[#This Row],[Valor Pagado]]</f>
        <v>0</v>
      </c>
    </row>
    <row r="106" spans="1:40" s="1" customFormat="1" ht="37.5" customHeight="1">
      <c r="A106" s="2">
        <v>113</v>
      </c>
      <c r="B106" s="33">
        <v>104</v>
      </c>
      <c r="C106" s="34" t="s">
        <v>328</v>
      </c>
      <c r="D106" s="35" t="s">
        <v>63</v>
      </c>
      <c r="E106" s="36" t="s">
        <v>42</v>
      </c>
      <c r="F106" s="35" t="s">
        <v>43</v>
      </c>
      <c r="G106" s="34" t="s">
        <v>329</v>
      </c>
      <c r="H106" s="39">
        <v>1017143577</v>
      </c>
      <c r="I106" s="108">
        <v>2452230</v>
      </c>
      <c r="J106" s="108">
        <v>25748415</v>
      </c>
      <c r="K106" s="2" t="s">
        <v>45</v>
      </c>
      <c r="L106" s="42" t="s">
        <v>212</v>
      </c>
      <c r="M106" s="43" t="s">
        <v>248</v>
      </c>
      <c r="N106" s="44">
        <f>VLOOKUP(Contrato[[#This Row],[SUPERVISOR TITULAR]],[1]SUPERVISORES!$E$1:$F$135,2,FALSE)</f>
        <v>98556206.299999997</v>
      </c>
      <c r="O106" s="43" t="s">
        <v>249</v>
      </c>
      <c r="P106" s="45">
        <f>VLOOKUP(Contrato[[#This Row],[SUPERVISOR SUPLENTE ]],[1]SUPERVISORES!$E$1:$F$135,2,FALSE)</f>
        <v>10267189.6</v>
      </c>
      <c r="Q106" s="93">
        <v>160</v>
      </c>
      <c r="R106" s="47" cm="1">
        <f t="array" ref="R106">_xlfn.XLOOKUP(Contrato[[#This Row],[CDP]],[1]!CDP[[#All],[consecutivo]],[1]!CDP[[#All],[fecha_aprobacion]],"",0)</f>
        <v>44952.704768518517</v>
      </c>
      <c r="S106" s="48">
        <f>SUMIF([1]!CDP[[#All],[consecutivo]],Contrato[[#This Row],[CDP]],[1]!CDP[[#All],[valor_total_rubro]])</f>
        <v>25748415</v>
      </c>
      <c r="T106" s="49" cm="1">
        <f t="array" ref="T106">_xlfn.XLOOKUP(Contrato[[#This Row],[CONTRATO]]&amp;Contrato[[#This Row],[CDP]],[1]!Tabla6[[#All],[CONTRATO-CDP]],[1]!Tabla6[[#All],[CRP]],_xlfn.XLOOKUP(Contrato[[#This Row],[CDP]],[1]RCPPAGOS!F:F,[1]RCPPAGOS!A:A,"",0),0)</f>
        <v>222</v>
      </c>
      <c r="U106" s="47">
        <f>+_xlfn.XLOOKUP(Contrato[[#This Row],[RCP]],[1]RCPPAGOS!A:A,[1]RCPPAGOS!B:B,"",0)</f>
        <v>44958</v>
      </c>
      <c r="V106" s="50">
        <f>SUMIF([1]!RCPPAGOS[[#All],[CRP]],Contrato[[#This Row],[RCP]],[1]!RCPPAGOS[[#All],[valor_total]])</f>
        <v>25748415</v>
      </c>
      <c r="W106" s="51">
        <v>44957</v>
      </c>
      <c r="X106" s="51">
        <v>44959</v>
      </c>
      <c r="Y106" s="52" t="str">
        <f>+LEFT(_xlfn.XLOOKUP(Contrato[[#This Row],[CONTRATO3DIG]],[1]SECOP_II!AE:AE,[1]SECOP_II!F:F,"",0),10)</f>
        <v>2023-02-02</v>
      </c>
      <c r="Z106" s="53" t="str">
        <f>+LEFT(_xlfn.XLOOKUP(Contrato[[#This Row],[CONTRATO3DIG]],[1]SECOP_II!AE:AE,[1]SECOP_II!G:G,"",0),10)</f>
        <v>2023-12-16</v>
      </c>
      <c r="AA106" s="54" t="str">
        <f>_xlfn.XLOOKUP(Contrato[[#This Row],[CONTRATO3DIG]],[1]SECOP_II!AE:AE,[1]SECOP_II!AA:AA,"",0)</f>
        <v>https://community.secop.gov.co/Public/Tendering/OpportunityDetail/Index?noticeUID=CO1.NTC.3875931&amp;isFromPublicArea=True&amp;isModal=true&amp;asPopupView=true</v>
      </c>
      <c r="AB106" s="55" t="s">
        <v>213</v>
      </c>
      <c r="AC106" s="75" t="s">
        <v>250</v>
      </c>
      <c r="AD106" s="1" t="s">
        <v>50</v>
      </c>
      <c r="AE106" s="1" t="str">
        <f>TEXT(LEFT(Contrato[[#This Row],[CONTRATO]],3),"0")</f>
        <v>104</v>
      </c>
      <c r="AF106" s="1" t="str">
        <f>IF(LEN(Contrato[[#This Row],[Contrato2]])=3,Contrato[[#This Row],[Contrato2]],TEXT(Contrato[[#This Row],[Contrato2]],"000"))</f>
        <v>104</v>
      </c>
      <c r="AG106" s="100">
        <f ca="1">IFERROR(_xlfn.DAYS(Contrato[[#This Row],[Fecha Proyectada liquidació]],TODAY())/30,"")</f>
        <v>-10.533333333333333</v>
      </c>
      <c r="AH106" s="5">
        <f>+Contrato[[#This Row],[FECHA TERMINACIÓN ]]+120</f>
        <v>45396</v>
      </c>
      <c r="AI106" s="1" t="e" cm="1">
        <f t="array" ref="AI106">+Contrato[[#This Row],[Fecha Proyectada liquidació]]-hoy</f>
        <v>#NAME?</v>
      </c>
      <c r="AJ106" s="1" cm="1">
        <f t="array" ref="AJ106">_xlfn.XLOOKUP(Contrato[[#This Row],[CONTRATO]]&amp;Contrato[[#This Row],[CDP]],[1]!Tabla6[[#All],[CONTRATO-CDP]],[1]!Tabla6[[#All],[CRP]],_xlfn.XLOOKUP(Contrato[[#This Row],[CDP]],[1]RCPPAGOS!F:F,[1]RCPPAGOS!A:A,"",0),0)</f>
        <v>222</v>
      </c>
      <c r="AK106" s="1">
        <f>+Contrato[[#This Row],[Columna1]]-Contrato[[#This Row],[RCP]]</f>
        <v>0</v>
      </c>
      <c r="AL106" s="101" cm="1">
        <f t="array" ref="AL106">_xlfn.XLOOKUP(Contrato[[#This Row],[RCP]],[1]!RCPPAGOS[[#All],[CRP]],[1]!RCPPAGOS[[#All],[Total pagado]],0,0)</f>
        <v>25748415</v>
      </c>
      <c r="AM106" s="62">
        <f>+Contrato[[#This Row],[Valor Pagado]]/Contrato[[#This Row],[VALOR CONTRATO]]</f>
        <v>1</v>
      </c>
      <c r="AN106" s="63">
        <f>+Contrato[[#This Row],[VALOR CONTRATO]]-Contrato[[#This Row],[Valor Pagado]]</f>
        <v>0</v>
      </c>
    </row>
    <row r="107" spans="1:40" s="1" customFormat="1" ht="37.5" customHeight="1">
      <c r="A107" s="2">
        <v>114</v>
      </c>
      <c r="B107" s="33">
        <v>105</v>
      </c>
      <c r="C107" s="34" t="s">
        <v>330</v>
      </c>
      <c r="D107" s="35" t="s">
        <v>63</v>
      </c>
      <c r="E107" s="36" t="s">
        <v>42</v>
      </c>
      <c r="F107" s="35" t="s">
        <v>43</v>
      </c>
      <c r="G107" s="34" t="s">
        <v>331</v>
      </c>
      <c r="H107" s="39">
        <v>71366839</v>
      </c>
      <c r="I107" s="108">
        <v>6590637</v>
      </c>
      <c r="J107" s="108">
        <v>69201689</v>
      </c>
      <c r="K107" s="2" t="s">
        <v>45</v>
      </c>
      <c r="L107" s="42" t="s">
        <v>212</v>
      </c>
      <c r="M107" s="43" t="s">
        <v>248</v>
      </c>
      <c r="N107" s="44">
        <f>VLOOKUP(Contrato[[#This Row],[SUPERVISOR TITULAR]],[1]SUPERVISORES!$E$1:$F$135,2,FALSE)</f>
        <v>98556206.299999997</v>
      </c>
      <c r="O107" s="43" t="s">
        <v>249</v>
      </c>
      <c r="P107" s="45">
        <f>VLOOKUP(Contrato[[#This Row],[SUPERVISOR SUPLENTE ]],[1]SUPERVISORES!$E$1:$F$135,2,FALSE)</f>
        <v>10267189.6</v>
      </c>
      <c r="Q107" s="93">
        <v>161</v>
      </c>
      <c r="R107" s="47" cm="1">
        <f t="array" ref="R107">_xlfn.XLOOKUP(Contrato[[#This Row],[CDP]],[1]!CDP[[#All],[consecutivo]],[1]!CDP[[#All],[fecha_aprobacion]],"",0)</f>
        <v>44952.704965277779</v>
      </c>
      <c r="S107" s="48">
        <f>SUMIF([1]!CDP[[#All],[consecutivo]],Contrato[[#This Row],[CDP]],[1]!CDP[[#All],[valor_total_rubro]])</f>
        <v>69201689</v>
      </c>
      <c r="T107" s="49" cm="1">
        <f t="array" ref="T107">_xlfn.XLOOKUP(Contrato[[#This Row],[CONTRATO]]&amp;Contrato[[#This Row],[CDP]],[1]!Tabla6[[#All],[CONTRATO-CDP]],[1]!Tabla6[[#All],[CRP]],_xlfn.XLOOKUP(Contrato[[#This Row],[CDP]],[1]RCPPAGOS!F:F,[1]RCPPAGOS!A:A,"",0),0)</f>
        <v>224</v>
      </c>
      <c r="U107" s="47">
        <f>+_xlfn.XLOOKUP(Contrato[[#This Row],[RCP]],[1]RCPPAGOS!A:A,[1]RCPPAGOS!B:B,"",0)</f>
        <v>44958</v>
      </c>
      <c r="V107" s="50">
        <f>SUMIF([1]!RCPPAGOS[[#All],[CRP]],Contrato[[#This Row],[RCP]],[1]!RCPPAGOS[[#All],[valor_total]])</f>
        <v>69201689</v>
      </c>
      <c r="W107" s="51">
        <v>44957</v>
      </c>
      <c r="X107" s="51">
        <v>44959</v>
      </c>
      <c r="Y107" s="52" t="str">
        <f>+LEFT(_xlfn.XLOOKUP(Contrato[[#This Row],[CONTRATO3DIG]],[1]SECOP_II!AE:AE,[1]SECOP_II!F:F,"",0),10)</f>
        <v>2023-02-02</v>
      </c>
      <c r="Z107" s="53" t="str">
        <f>+LEFT(_xlfn.XLOOKUP(Contrato[[#This Row],[CONTRATO3DIG]],[1]SECOP_II!AE:AE,[1]SECOP_II!G:G,"",0),10)</f>
        <v>2023-12-16</v>
      </c>
      <c r="AA107" s="54" t="str">
        <f>_xlfn.XLOOKUP(Contrato[[#This Row],[CONTRATO3DIG]],[1]SECOP_II!AE:AE,[1]SECOP_II!AA:AA,"",0)</f>
        <v>https://community.secop.gov.co/Public/Tendering/OpportunityDetail/Index?noticeUID=CO1.NTC.3875646&amp;isFromPublicArea=True&amp;isModal=true&amp;asPopupView=true</v>
      </c>
      <c r="AB107" s="55" t="s">
        <v>213</v>
      </c>
      <c r="AC107" s="75" t="s">
        <v>250</v>
      </c>
      <c r="AD107" s="1" t="s">
        <v>50</v>
      </c>
      <c r="AE107" s="1" t="str">
        <f>TEXT(LEFT(Contrato[[#This Row],[CONTRATO]],3),"0")</f>
        <v>105</v>
      </c>
      <c r="AF107" s="1" t="str">
        <f>IF(LEN(Contrato[[#This Row],[Contrato2]])=3,Contrato[[#This Row],[Contrato2]],TEXT(Contrato[[#This Row],[Contrato2]],"000"))</f>
        <v>105</v>
      </c>
      <c r="AG107" s="100">
        <f ca="1">IFERROR(_xlfn.DAYS(Contrato[[#This Row],[Fecha Proyectada liquidació]],TODAY())/30,"")</f>
        <v>-10.533333333333333</v>
      </c>
      <c r="AH107" s="5">
        <f>+Contrato[[#This Row],[FECHA TERMINACIÓN ]]+120</f>
        <v>45396</v>
      </c>
      <c r="AI107" s="1" t="e" cm="1">
        <f t="array" ref="AI107">+Contrato[[#This Row],[Fecha Proyectada liquidació]]-hoy</f>
        <v>#NAME?</v>
      </c>
      <c r="AJ107" s="1" cm="1">
        <f t="array" ref="AJ107">_xlfn.XLOOKUP(Contrato[[#This Row],[CONTRATO]]&amp;Contrato[[#This Row],[CDP]],[1]!Tabla6[[#All],[CONTRATO-CDP]],[1]!Tabla6[[#All],[CRP]],_xlfn.XLOOKUP(Contrato[[#This Row],[CDP]],[1]RCPPAGOS!F:F,[1]RCPPAGOS!A:A,"",0),0)</f>
        <v>224</v>
      </c>
      <c r="AK107" s="1">
        <f>+Contrato[[#This Row],[Columna1]]-Contrato[[#This Row],[RCP]]</f>
        <v>0</v>
      </c>
      <c r="AL107" s="101" cm="1">
        <f t="array" ref="AL107">_xlfn.XLOOKUP(Contrato[[#This Row],[RCP]],[1]!RCPPAGOS[[#All],[CRP]],[1]!RCPPAGOS[[#All],[Total pagado]],0,0)</f>
        <v>69201689</v>
      </c>
      <c r="AM107" s="62">
        <f>+Contrato[[#This Row],[Valor Pagado]]/Contrato[[#This Row],[VALOR CONTRATO]]</f>
        <v>1</v>
      </c>
      <c r="AN107" s="63">
        <f>+Contrato[[#This Row],[VALOR CONTRATO]]-Contrato[[#This Row],[Valor Pagado]]</f>
        <v>0</v>
      </c>
    </row>
    <row r="108" spans="1:40" s="1" customFormat="1" ht="37.5" customHeight="1">
      <c r="A108" s="2">
        <v>115</v>
      </c>
      <c r="B108" s="33">
        <v>106</v>
      </c>
      <c r="C108" s="34" t="s">
        <v>332</v>
      </c>
      <c r="D108" s="35" t="s">
        <v>63</v>
      </c>
      <c r="E108" s="36" t="s">
        <v>42</v>
      </c>
      <c r="F108" s="35" t="s">
        <v>43</v>
      </c>
      <c r="G108" s="34" t="s">
        <v>333</v>
      </c>
      <c r="H108" s="39">
        <v>1065810645</v>
      </c>
      <c r="I108" s="108">
        <v>3764173</v>
      </c>
      <c r="J108" s="108">
        <v>39523817</v>
      </c>
      <c r="K108" s="2" t="s">
        <v>45</v>
      </c>
      <c r="L108" s="42" t="s">
        <v>212</v>
      </c>
      <c r="M108" s="43" t="s">
        <v>248</v>
      </c>
      <c r="N108" s="44">
        <f>VLOOKUP(Contrato[[#This Row],[SUPERVISOR TITULAR]],[1]SUPERVISORES!$E$1:$F$135,2,FALSE)</f>
        <v>98556206.299999997</v>
      </c>
      <c r="O108" s="43" t="s">
        <v>249</v>
      </c>
      <c r="P108" s="45">
        <f>VLOOKUP(Contrato[[#This Row],[SUPERVISOR SUPLENTE ]],[1]SUPERVISORES!$E$1:$F$135,2,FALSE)</f>
        <v>10267189.6</v>
      </c>
      <c r="Q108" s="93">
        <v>162</v>
      </c>
      <c r="R108" s="47" cm="1">
        <f t="array" ref="R108">_xlfn.XLOOKUP(Contrato[[#This Row],[CDP]],[1]!CDP[[#All],[consecutivo]],[1]!CDP[[#All],[fecha_aprobacion]],"",0)</f>
        <v>44952.705277777779</v>
      </c>
      <c r="S108" s="48">
        <f>SUMIF([1]!CDP[[#All],[consecutivo]],Contrato[[#This Row],[CDP]],[1]!CDP[[#All],[valor_total_rubro]])</f>
        <v>39523817</v>
      </c>
      <c r="T108" s="49" cm="1">
        <f t="array" ref="T108">_xlfn.XLOOKUP(Contrato[[#This Row],[CONTRATO]]&amp;Contrato[[#This Row],[CDP]],[1]!Tabla6[[#All],[CONTRATO-CDP]],[1]!Tabla6[[#All],[CRP]],_xlfn.XLOOKUP(Contrato[[#This Row],[CDP]],[1]RCPPAGOS!F:F,[1]RCPPAGOS!A:A,"",0),0)</f>
        <v>225</v>
      </c>
      <c r="U108" s="47">
        <f>+_xlfn.XLOOKUP(Contrato[[#This Row],[RCP]],[1]RCPPAGOS!A:A,[1]RCPPAGOS!B:B,"",0)</f>
        <v>44958</v>
      </c>
      <c r="V108" s="50">
        <f>SUMIF([1]!RCPPAGOS[[#All],[CRP]],Contrato[[#This Row],[RCP]],[1]!RCPPAGOS[[#All],[valor_total]])</f>
        <v>39523817</v>
      </c>
      <c r="W108" s="51">
        <v>44956</v>
      </c>
      <c r="X108" s="51">
        <v>44959</v>
      </c>
      <c r="Y108" s="52" t="str">
        <f>+LEFT(_xlfn.XLOOKUP(Contrato[[#This Row],[CONTRATO3DIG]],[1]SECOP_II!AE:AE,[1]SECOP_II!F:F,"",0),10)</f>
        <v>2023-02-02</v>
      </c>
      <c r="Z108" s="53" t="str">
        <f>+LEFT(_xlfn.XLOOKUP(Contrato[[#This Row],[CONTRATO3DIG]],[1]SECOP_II!AE:AE,[1]SECOP_II!G:G,"",0),10)</f>
        <v>2023-12-16</v>
      </c>
      <c r="AA108" s="54" t="str">
        <f>_xlfn.XLOOKUP(Contrato[[#This Row],[CONTRATO3DIG]],[1]SECOP_II!AE:AE,[1]SECOP_II!AA:AA,"",0)</f>
        <v>https://community.secop.gov.co/Public/Tendering/OpportunityDetail/Index?noticeUID=CO1.NTC.3876438&amp;isFromPublicArea=True&amp;isModal=true&amp;asPopupView=true</v>
      </c>
      <c r="AB108" s="55" t="s">
        <v>213</v>
      </c>
      <c r="AC108" s="75" t="s">
        <v>250</v>
      </c>
      <c r="AD108" s="1" t="s">
        <v>50</v>
      </c>
      <c r="AE108" s="1" t="str">
        <f>TEXT(LEFT(Contrato[[#This Row],[CONTRATO]],3),"0")</f>
        <v>106</v>
      </c>
      <c r="AF108" s="1" t="str">
        <f>IF(LEN(Contrato[[#This Row],[Contrato2]])=3,Contrato[[#This Row],[Contrato2]],TEXT(Contrato[[#This Row],[Contrato2]],"000"))</f>
        <v>106</v>
      </c>
      <c r="AG108" s="100">
        <f ca="1">IFERROR(_xlfn.DAYS(Contrato[[#This Row],[Fecha Proyectada liquidació]],TODAY())/30,"")</f>
        <v>-10.533333333333333</v>
      </c>
      <c r="AH108" s="5">
        <f>+Contrato[[#This Row],[FECHA TERMINACIÓN ]]+120</f>
        <v>45396</v>
      </c>
      <c r="AI108" s="1" t="e" cm="1">
        <f t="array" ref="AI108">+Contrato[[#This Row],[Fecha Proyectada liquidació]]-hoy</f>
        <v>#NAME?</v>
      </c>
      <c r="AJ108" s="1" cm="1">
        <f t="array" ref="AJ108">_xlfn.XLOOKUP(Contrato[[#This Row],[CONTRATO]]&amp;Contrato[[#This Row],[CDP]],[1]!Tabla6[[#All],[CONTRATO-CDP]],[1]!Tabla6[[#All],[CRP]],_xlfn.XLOOKUP(Contrato[[#This Row],[CDP]],[1]RCPPAGOS!F:F,[1]RCPPAGOS!A:A,"",0),0)</f>
        <v>225</v>
      </c>
      <c r="AK108" s="1">
        <f>+Contrato[[#This Row],[Columna1]]-Contrato[[#This Row],[RCP]]</f>
        <v>0</v>
      </c>
      <c r="AL108" s="101" cm="1">
        <f t="array" ref="AL108">_xlfn.XLOOKUP(Contrato[[#This Row],[RCP]],[1]!RCPPAGOS[[#All],[CRP]],[1]!RCPPAGOS[[#All],[Total pagado]],0,0)</f>
        <v>39523817</v>
      </c>
      <c r="AM108" s="62">
        <f>+Contrato[[#This Row],[Valor Pagado]]/Contrato[[#This Row],[VALOR CONTRATO]]</f>
        <v>1</v>
      </c>
      <c r="AN108" s="63">
        <f>+Contrato[[#This Row],[VALOR CONTRATO]]-Contrato[[#This Row],[Valor Pagado]]</f>
        <v>0</v>
      </c>
    </row>
    <row r="109" spans="1:40" s="1" customFormat="1" ht="37.5" customHeight="1">
      <c r="A109" s="2">
        <v>116</v>
      </c>
      <c r="B109" s="33">
        <v>107</v>
      </c>
      <c r="C109" s="34" t="s">
        <v>334</v>
      </c>
      <c r="D109" s="35" t="s">
        <v>63</v>
      </c>
      <c r="E109" s="36" t="s">
        <v>42</v>
      </c>
      <c r="F109" s="35" t="s">
        <v>43</v>
      </c>
      <c r="G109" s="34" t="s">
        <v>335</v>
      </c>
      <c r="H109" s="39">
        <v>42888951</v>
      </c>
      <c r="I109" s="108">
        <v>2452230</v>
      </c>
      <c r="J109" s="108">
        <v>25748415</v>
      </c>
      <c r="K109" s="2" t="s">
        <v>45</v>
      </c>
      <c r="L109" s="42" t="s">
        <v>212</v>
      </c>
      <c r="M109" s="43" t="s">
        <v>248</v>
      </c>
      <c r="N109" s="44">
        <f>VLOOKUP(Contrato[[#This Row],[SUPERVISOR TITULAR]],[1]SUPERVISORES!$E$1:$F$135,2,FALSE)</f>
        <v>98556206.299999997</v>
      </c>
      <c r="O109" s="43" t="s">
        <v>249</v>
      </c>
      <c r="P109" s="45">
        <f>VLOOKUP(Contrato[[#This Row],[SUPERVISOR SUPLENTE ]],[1]SUPERVISORES!$E$1:$F$135,2,FALSE)</f>
        <v>10267189.6</v>
      </c>
      <c r="Q109" s="93">
        <v>163</v>
      </c>
      <c r="R109" s="47" cm="1">
        <f t="array" ref="R109">_xlfn.XLOOKUP(Contrato[[#This Row],[CDP]],[1]!CDP[[#All],[consecutivo]],[1]!CDP[[#All],[fecha_aprobacion]],"",0)</f>
        <v>44952.70548611111</v>
      </c>
      <c r="S109" s="48">
        <f>SUMIF([1]!CDP[[#All],[consecutivo]],Contrato[[#This Row],[CDP]],[1]!CDP[[#All],[valor_total_rubro]])</f>
        <v>25748415</v>
      </c>
      <c r="T109" s="49" cm="1">
        <f t="array" ref="T109">_xlfn.XLOOKUP(Contrato[[#This Row],[CONTRATO]]&amp;Contrato[[#This Row],[CDP]],[1]!Tabla6[[#All],[CONTRATO-CDP]],[1]!Tabla6[[#All],[CRP]],_xlfn.XLOOKUP(Contrato[[#This Row],[CDP]],[1]RCPPAGOS!F:F,[1]RCPPAGOS!A:A,"",0),0)</f>
        <v>228</v>
      </c>
      <c r="U109" s="47">
        <f>+_xlfn.XLOOKUP(Contrato[[#This Row],[RCP]],[1]RCPPAGOS!A:A,[1]RCPPAGOS!B:B,"",0)</f>
        <v>44958</v>
      </c>
      <c r="V109" s="50">
        <f>SUMIF([1]!RCPPAGOS[[#All],[CRP]],Contrato[[#This Row],[RCP]],[1]!RCPPAGOS[[#All],[valor_total]])</f>
        <v>25748415</v>
      </c>
      <c r="W109" s="51">
        <v>44957</v>
      </c>
      <c r="X109" s="51">
        <v>44959</v>
      </c>
      <c r="Y109" s="52" t="str">
        <f>+LEFT(_xlfn.XLOOKUP(Contrato[[#This Row],[CONTRATO3DIG]],[1]SECOP_II!AE:AE,[1]SECOP_II!F:F,"",0),10)</f>
        <v>2023-02-02</v>
      </c>
      <c r="Z109" s="53" t="str">
        <f>+LEFT(_xlfn.XLOOKUP(Contrato[[#This Row],[CONTRATO3DIG]],[1]SECOP_II!AE:AE,[1]SECOP_II!G:G,"",0),10)</f>
        <v>2023-12-16</v>
      </c>
      <c r="AA109" s="54" t="str">
        <f>_xlfn.XLOOKUP(Contrato[[#This Row],[CONTRATO3DIG]],[1]SECOP_II!AE:AE,[1]SECOP_II!AA:AA,"",0)</f>
        <v>https://community.secop.gov.co/Public/Tendering/OpportunityDetail/Index?noticeUID=CO1.NTC.3875931&amp;isFromPublicArea=True&amp;isModal=true&amp;asPopupView=true</v>
      </c>
      <c r="AB109" s="55" t="s">
        <v>213</v>
      </c>
      <c r="AC109" s="75" t="s">
        <v>250</v>
      </c>
      <c r="AD109" s="1" t="s">
        <v>50</v>
      </c>
      <c r="AE109" s="1" t="str">
        <f>TEXT(LEFT(Contrato[[#This Row],[CONTRATO]],3),"0")</f>
        <v>107</v>
      </c>
      <c r="AF109" s="1" t="str">
        <f>IF(LEN(Contrato[[#This Row],[Contrato2]])=3,Contrato[[#This Row],[Contrato2]],TEXT(Contrato[[#This Row],[Contrato2]],"000"))</f>
        <v>107</v>
      </c>
      <c r="AG109" s="100">
        <f ca="1">IFERROR(_xlfn.DAYS(Contrato[[#This Row],[Fecha Proyectada liquidació]],TODAY())/30,"")</f>
        <v>-10.533333333333333</v>
      </c>
      <c r="AH109" s="5">
        <f>+Contrato[[#This Row],[FECHA TERMINACIÓN ]]+120</f>
        <v>45396</v>
      </c>
      <c r="AI109" s="1" t="e" cm="1">
        <f t="array" ref="AI109">+Contrato[[#This Row],[Fecha Proyectada liquidació]]-hoy</f>
        <v>#NAME?</v>
      </c>
      <c r="AJ109" s="1" cm="1">
        <f t="array" ref="AJ109">_xlfn.XLOOKUP(Contrato[[#This Row],[CONTRATO]]&amp;Contrato[[#This Row],[CDP]],[1]!Tabla6[[#All],[CONTRATO-CDP]],[1]!Tabla6[[#All],[CRP]],_xlfn.XLOOKUP(Contrato[[#This Row],[CDP]],[1]RCPPAGOS!F:F,[1]RCPPAGOS!A:A,"",0),0)</f>
        <v>228</v>
      </c>
      <c r="AK109" s="1">
        <f>+Contrato[[#This Row],[Columna1]]-Contrato[[#This Row],[RCP]]</f>
        <v>0</v>
      </c>
      <c r="AL109" s="101" cm="1">
        <f t="array" ref="AL109">_xlfn.XLOOKUP(Contrato[[#This Row],[RCP]],[1]!RCPPAGOS[[#All],[CRP]],[1]!RCPPAGOS[[#All],[Total pagado]],0,0)</f>
        <v>25748415</v>
      </c>
      <c r="AM109" s="62">
        <f>+Contrato[[#This Row],[Valor Pagado]]/Contrato[[#This Row],[VALOR CONTRATO]]</f>
        <v>1</v>
      </c>
      <c r="AN109" s="63">
        <f>+Contrato[[#This Row],[VALOR CONTRATO]]-Contrato[[#This Row],[Valor Pagado]]</f>
        <v>0</v>
      </c>
    </row>
    <row r="110" spans="1:40" s="1" customFormat="1" ht="37.5" customHeight="1">
      <c r="A110" s="2">
        <v>117</v>
      </c>
      <c r="B110" s="33">
        <v>108</v>
      </c>
      <c r="C110" s="34" t="s">
        <v>336</v>
      </c>
      <c r="D110" s="35" t="s">
        <v>63</v>
      </c>
      <c r="E110" s="36" t="s">
        <v>42</v>
      </c>
      <c r="F110" s="35" t="s">
        <v>43</v>
      </c>
      <c r="G110" s="34" t="s">
        <v>337</v>
      </c>
      <c r="H110" s="39">
        <v>1203364</v>
      </c>
      <c r="I110" s="108">
        <v>7532157</v>
      </c>
      <c r="J110" s="108">
        <v>21341112</v>
      </c>
      <c r="K110" s="2" t="s">
        <v>45</v>
      </c>
      <c r="L110" s="42" t="s">
        <v>212</v>
      </c>
      <c r="M110" s="43" t="s">
        <v>248</v>
      </c>
      <c r="N110" s="44">
        <f>VLOOKUP(Contrato[[#This Row],[SUPERVISOR TITULAR]],[1]SUPERVISORES!$E$1:$F$135,2,FALSE)</f>
        <v>98556206.299999997</v>
      </c>
      <c r="O110" s="43" t="s">
        <v>249</v>
      </c>
      <c r="P110" s="45">
        <f>VLOOKUP(Contrato[[#This Row],[SUPERVISOR SUPLENTE ]],[1]SUPERVISORES!$E$1:$F$135,2,FALSE)</f>
        <v>10267189.6</v>
      </c>
      <c r="Q110" s="93">
        <v>164</v>
      </c>
      <c r="R110" s="47" cm="1">
        <f t="array" ref="R110">_xlfn.XLOOKUP(Contrato[[#This Row],[CDP]],[1]!CDP[[#All],[consecutivo]],[1]!CDP[[#All],[fecha_aprobacion]],"",0)</f>
        <v>44952.705694444441</v>
      </c>
      <c r="S110" s="48">
        <f>SUMIF([1]!CDP[[#All],[consecutivo]],Contrato[[#This Row],[CDP]],[1]!CDP[[#All],[valor_total_rubro]])</f>
        <v>79087649</v>
      </c>
      <c r="T110" s="49" cm="1">
        <f t="array" ref="T110">_xlfn.XLOOKUP(Contrato[[#This Row],[CONTRATO]]&amp;Contrato[[#This Row],[CDP]],[1]!Tabla6[[#All],[CONTRATO-CDP]],[1]!Tabla6[[#All],[CRP]],_xlfn.XLOOKUP(Contrato[[#This Row],[CDP]],[1]RCPPAGOS!F:F,[1]RCPPAGOS!A:A,"",0),0)</f>
        <v>251</v>
      </c>
      <c r="U110" s="47">
        <f>+_xlfn.XLOOKUP(Contrato[[#This Row],[RCP]],[1]RCPPAGOS!A:A,[1]RCPPAGOS!B:B,"",0)</f>
        <v>44958</v>
      </c>
      <c r="V110" s="50">
        <f>SUMIF([1]!RCPPAGOS[[#All],[CRP]],Contrato[[#This Row],[RCP]],[1]!RCPPAGOS[[#All],[valor_total]])</f>
        <v>21341112</v>
      </c>
      <c r="W110" s="51">
        <v>44958</v>
      </c>
      <c r="X110" s="51">
        <v>44959</v>
      </c>
      <c r="Y110" s="52" t="str">
        <f>+LEFT(_xlfn.XLOOKUP(Contrato[[#This Row],[CONTRATO3DIG]],[1]SECOP_II!AE:AE,[1]SECOP_II!F:F,"",0),10)</f>
        <v>2023-02-02</v>
      </c>
      <c r="Z110" s="53" t="str">
        <f>+LEFT(_xlfn.XLOOKUP(Contrato[[#This Row],[CONTRATO3DIG]],[1]SECOP_II!AE:AE,[1]SECOP_II!G:G,"",0),10)</f>
        <v>2023-04-26</v>
      </c>
      <c r="AA110" s="54" t="str">
        <f>_xlfn.XLOOKUP(Contrato[[#This Row],[CONTRATO3DIG]],[1]SECOP_II!AE:AE,[1]SECOP_II!AA:AA,"",0)</f>
        <v>https://community.secop.gov.co/Public/Tendering/OpportunityDetail/Index?noticeUID=CO1.NTC.3875646&amp;isFromPublicArea=True&amp;isModal=true&amp;asPopupView=true</v>
      </c>
      <c r="AB110" s="118" t="s">
        <v>338</v>
      </c>
      <c r="AC110" s="75" t="s">
        <v>250</v>
      </c>
      <c r="AD110" s="1" t="s">
        <v>50</v>
      </c>
      <c r="AE110" s="1" t="str">
        <f>TEXT(LEFT(Contrato[[#This Row],[CONTRATO]],3),"0")</f>
        <v>108</v>
      </c>
      <c r="AF110" s="1" t="str">
        <f>IF(LEN(Contrato[[#This Row],[Contrato2]])=3,Contrato[[#This Row],[Contrato2]],TEXT(Contrato[[#This Row],[Contrato2]],"000"))</f>
        <v>108</v>
      </c>
      <c r="AG110" s="100">
        <f ca="1">IFERROR(_xlfn.DAYS(Contrato[[#This Row],[Fecha Proyectada liquidació]],TODAY())/30,"")</f>
        <v>-18.333333333333332</v>
      </c>
      <c r="AH110" s="5">
        <f>+Contrato[[#This Row],[FECHA TERMINACIÓN ]]+120</f>
        <v>45162</v>
      </c>
      <c r="AI110" s="1" t="e" cm="1">
        <f t="array" ref="AI110">+Contrato[[#This Row],[Fecha Proyectada liquidació]]-hoy</f>
        <v>#NAME?</v>
      </c>
      <c r="AJ110" s="1" cm="1">
        <f t="array" ref="AJ110">_xlfn.XLOOKUP(Contrato[[#This Row],[CONTRATO]]&amp;Contrato[[#This Row],[CDP]],[1]!Tabla6[[#All],[CONTRATO-CDP]],[1]!Tabla6[[#All],[CRP]],_xlfn.XLOOKUP(Contrato[[#This Row],[CDP]],[1]RCPPAGOS!F:F,[1]RCPPAGOS!A:A,"",0),0)</f>
        <v>251</v>
      </c>
      <c r="AK110" s="1">
        <f>+Contrato[[#This Row],[Columna1]]-Contrato[[#This Row],[RCP]]</f>
        <v>0</v>
      </c>
      <c r="AL110" s="101" cm="1">
        <f t="array" ref="AL110">_xlfn.XLOOKUP(Contrato[[#This Row],[RCP]],[1]!RCPPAGOS[[#All],[CRP]],[1]!RCPPAGOS[[#All],[Total pagado]],0,0)</f>
        <v>21090040</v>
      </c>
      <c r="AM110" s="62">
        <f>+Contrato[[#This Row],[Valor Pagado]]/Contrato[[#This Row],[VALOR CONTRATO]]</f>
        <v>0.98823528970749042</v>
      </c>
      <c r="AN110" s="63">
        <f>+Contrato[[#This Row],[VALOR CONTRATO]]-Contrato[[#This Row],[Valor Pagado]]</f>
        <v>251072</v>
      </c>
    </row>
    <row r="111" spans="1:40" s="1" customFormat="1" ht="37.5" customHeight="1">
      <c r="A111" s="2">
        <v>118</v>
      </c>
      <c r="B111" s="33">
        <v>109</v>
      </c>
      <c r="C111" s="34" t="s">
        <v>339</v>
      </c>
      <c r="D111" s="35" t="s">
        <v>63</v>
      </c>
      <c r="E111" s="36" t="s">
        <v>42</v>
      </c>
      <c r="F111" s="35" t="s">
        <v>43</v>
      </c>
      <c r="G111" s="34" t="s">
        <v>340</v>
      </c>
      <c r="H111" s="39">
        <v>1152458318</v>
      </c>
      <c r="I111" s="108">
        <v>2452230</v>
      </c>
      <c r="J111" s="108">
        <v>25748415</v>
      </c>
      <c r="K111" s="2" t="s">
        <v>45</v>
      </c>
      <c r="L111" s="42" t="s">
        <v>212</v>
      </c>
      <c r="M111" s="43" t="s">
        <v>248</v>
      </c>
      <c r="N111" s="44">
        <f>VLOOKUP(Contrato[[#This Row],[SUPERVISOR TITULAR]],[1]SUPERVISORES!$E$1:$F$135,2,FALSE)</f>
        <v>98556206.299999997</v>
      </c>
      <c r="O111" s="43" t="s">
        <v>249</v>
      </c>
      <c r="P111" s="45">
        <f>VLOOKUP(Contrato[[#This Row],[SUPERVISOR SUPLENTE ]],[1]SUPERVISORES!$E$1:$F$135,2,FALSE)</f>
        <v>10267189.6</v>
      </c>
      <c r="Q111" s="93">
        <v>165</v>
      </c>
      <c r="R111" s="47" cm="1">
        <f t="array" ref="R111">_xlfn.XLOOKUP(Contrato[[#This Row],[CDP]],[1]!CDP[[#All],[consecutivo]],[1]!CDP[[#All],[fecha_aprobacion]],"",0)</f>
        <v>44952.706388888888</v>
      </c>
      <c r="S111" s="48">
        <f>SUMIF([1]!CDP[[#All],[consecutivo]],Contrato[[#This Row],[CDP]],[1]!CDP[[#All],[valor_total_rubro]])</f>
        <v>25748415</v>
      </c>
      <c r="T111" s="49" cm="1">
        <f t="array" ref="T111">_xlfn.XLOOKUP(Contrato[[#This Row],[CONTRATO]]&amp;Contrato[[#This Row],[CDP]],[1]!Tabla6[[#All],[CONTRATO-CDP]],[1]!Tabla6[[#All],[CRP]],_xlfn.XLOOKUP(Contrato[[#This Row],[CDP]],[1]RCPPAGOS!F:F,[1]RCPPAGOS!A:A,"",0),0)</f>
        <v>234</v>
      </c>
      <c r="U111" s="47">
        <f>+_xlfn.XLOOKUP(Contrato[[#This Row],[RCP]],[1]RCPPAGOS!A:A,[1]RCPPAGOS!B:B,"",0)</f>
        <v>44958</v>
      </c>
      <c r="V111" s="50">
        <f>SUMIF([1]!RCPPAGOS[[#All],[CRP]],Contrato[[#This Row],[RCP]],[1]!RCPPAGOS[[#All],[valor_total]])</f>
        <v>25748415</v>
      </c>
      <c r="W111" s="51">
        <v>44957</v>
      </c>
      <c r="X111" s="51">
        <v>44959</v>
      </c>
      <c r="Y111" s="52" t="str">
        <f>+LEFT(_xlfn.XLOOKUP(Contrato[[#This Row],[CONTRATO3DIG]],[1]SECOP_II!AE:AE,[1]SECOP_II!F:F,"",0),10)</f>
        <v>2023-02-02</v>
      </c>
      <c r="Z111" s="53" t="str">
        <f>+LEFT(_xlfn.XLOOKUP(Contrato[[#This Row],[CONTRATO3DIG]],[1]SECOP_II!AE:AE,[1]SECOP_II!G:G,"",0),10)</f>
        <v>2023-12-16</v>
      </c>
      <c r="AA111" s="54" t="str">
        <f>_xlfn.XLOOKUP(Contrato[[#This Row],[CONTRATO3DIG]],[1]SECOP_II!AE:AE,[1]SECOP_II!AA:AA,"",0)</f>
        <v>https://community.secop.gov.co/Public/Tendering/OpportunityDetail/Index?noticeUID=CO1.NTC.3875931&amp;isFromPublicArea=True&amp;isModal=true&amp;asPopupView=true</v>
      </c>
      <c r="AB111" s="55" t="s">
        <v>213</v>
      </c>
      <c r="AC111" s="75" t="s">
        <v>250</v>
      </c>
      <c r="AD111" s="1" t="s">
        <v>50</v>
      </c>
      <c r="AE111" s="1" t="str">
        <f>TEXT(LEFT(Contrato[[#This Row],[CONTRATO]],3),"0")</f>
        <v>109</v>
      </c>
      <c r="AF111" s="1" t="str">
        <f>IF(LEN(Contrato[[#This Row],[Contrato2]])=3,Contrato[[#This Row],[Contrato2]],TEXT(Contrato[[#This Row],[Contrato2]],"000"))</f>
        <v>109</v>
      </c>
      <c r="AG111" s="100">
        <f ca="1">IFERROR(_xlfn.DAYS(Contrato[[#This Row],[Fecha Proyectada liquidació]],TODAY())/30,"")</f>
        <v>-10.533333333333333</v>
      </c>
      <c r="AH111" s="5">
        <f>+Contrato[[#This Row],[FECHA TERMINACIÓN ]]+120</f>
        <v>45396</v>
      </c>
      <c r="AI111" s="1" t="e" cm="1">
        <f t="array" ref="AI111">+Contrato[[#This Row],[Fecha Proyectada liquidació]]-hoy</f>
        <v>#NAME?</v>
      </c>
      <c r="AJ111" s="1" cm="1">
        <f t="array" ref="AJ111">_xlfn.XLOOKUP(Contrato[[#This Row],[CONTRATO]]&amp;Contrato[[#This Row],[CDP]],[1]!Tabla6[[#All],[CONTRATO-CDP]],[1]!Tabla6[[#All],[CRP]],_xlfn.XLOOKUP(Contrato[[#This Row],[CDP]],[1]RCPPAGOS!F:F,[1]RCPPAGOS!A:A,"",0),0)</f>
        <v>234</v>
      </c>
      <c r="AK111" s="1">
        <f>+Contrato[[#This Row],[Columna1]]-Contrato[[#This Row],[RCP]]</f>
        <v>0</v>
      </c>
      <c r="AL111" s="101" cm="1">
        <f t="array" ref="AL111">_xlfn.XLOOKUP(Contrato[[#This Row],[RCP]],[1]!RCPPAGOS[[#All],[CRP]],[1]!RCPPAGOS[[#All],[Total pagado]],0,0)</f>
        <v>25748415</v>
      </c>
      <c r="AM111" s="62">
        <f>+Contrato[[#This Row],[Valor Pagado]]/Contrato[[#This Row],[VALOR CONTRATO]]</f>
        <v>1</v>
      </c>
      <c r="AN111" s="63">
        <f>+Contrato[[#This Row],[VALOR CONTRATO]]-Contrato[[#This Row],[Valor Pagado]]</f>
        <v>0</v>
      </c>
    </row>
    <row r="112" spans="1:40" s="1" customFormat="1" ht="37.5" customHeight="1">
      <c r="A112" s="2">
        <v>119</v>
      </c>
      <c r="B112" s="33">
        <v>110</v>
      </c>
      <c r="C112" s="34" t="s">
        <v>341</v>
      </c>
      <c r="D112" s="35" t="s">
        <v>63</v>
      </c>
      <c r="E112" s="36" t="s">
        <v>42</v>
      </c>
      <c r="F112" s="35" t="s">
        <v>43</v>
      </c>
      <c r="G112" s="34" t="s">
        <v>342</v>
      </c>
      <c r="H112" s="39">
        <v>71312808</v>
      </c>
      <c r="I112" s="108">
        <v>3764173</v>
      </c>
      <c r="J112" s="108">
        <v>39523817</v>
      </c>
      <c r="K112" s="2" t="s">
        <v>45</v>
      </c>
      <c r="L112" s="42" t="s">
        <v>212</v>
      </c>
      <c r="M112" s="43" t="s">
        <v>248</v>
      </c>
      <c r="N112" s="44">
        <f>VLOOKUP(Contrato[[#This Row],[SUPERVISOR TITULAR]],[1]SUPERVISORES!$E$1:$F$135,2,FALSE)</f>
        <v>98556206.299999997</v>
      </c>
      <c r="O112" s="43" t="s">
        <v>249</v>
      </c>
      <c r="P112" s="45">
        <f>VLOOKUP(Contrato[[#This Row],[SUPERVISOR SUPLENTE ]],[1]SUPERVISORES!$E$1:$F$135,2,FALSE)</f>
        <v>10267189.6</v>
      </c>
      <c r="Q112" s="93">
        <v>166</v>
      </c>
      <c r="R112" s="47" cm="1">
        <f t="array" ref="R112">_xlfn.XLOOKUP(Contrato[[#This Row],[CDP]],[1]!CDP[[#All],[consecutivo]],[1]!CDP[[#All],[fecha_aprobacion]],"",0)</f>
        <v>44952.70652777778</v>
      </c>
      <c r="S112" s="48">
        <f>SUMIF([1]!CDP[[#All],[consecutivo]],Contrato[[#This Row],[CDP]],[1]!CDP[[#All],[valor_total_rubro]])</f>
        <v>39523817</v>
      </c>
      <c r="T112" s="49" cm="1">
        <f t="array" ref="T112">_xlfn.XLOOKUP(Contrato[[#This Row],[CONTRATO]]&amp;Contrato[[#This Row],[CDP]],[1]!Tabla6[[#All],[CONTRATO-CDP]],[1]!Tabla6[[#All],[CRP]],_xlfn.XLOOKUP(Contrato[[#This Row],[CDP]],[1]RCPPAGOS!F:F,[1]RCPPAGOS!A:A,"",0),0)</f>
        <v>235</v>
      </c>
      <c r="U112" s="47">
        <f>+_xlfn.XLOOKUP(Contrato[[#This Row],[RCP]],[1]RCPPAGOS!A:A,[1]RCPPAGOS!B:B,"",0)</f>
        <v>44958</v>
      </c>
      <c r="V112" s="50">
        <f>SUMIF([1]!RCPPAGOS[[#All],[CRP]],Contrato[[#This Row],[RCP]],[1]!RCPPAGOS[[#All],[valor_total]])</f>
        <v>39523817</v>
      </c>
      <c r="W112" s="51">
        <v>44957</v>
      </c>
      <c r="X112" s="51">
        <v>44959</v>
      </c>
      <c r="Y112" s="52" t="str">
        <f>+LEFT(_xlfn.XLOOKUP(Contrato[[#This Row],[CONTRATO3DIG]],[1]SECOP_II!AE:AE,[1]SECOP_II!F:F,"",0),10)</f>
        <v>2023-02-02</v>
      </c>
      <c r="Z112" s="53" t="str">
        <f>+LEFT(_xlfn.XLOOKUP(Contrato[[#This Row],[CONTRATO3DIG]],[1]SECOP_II!AE:AE,[1]SECOP_II!G:G,"",0),10)</f>
        <v>2023-12-16</v>
      </c>
      <c r="AA112" s="54" t="str">
        <f>_xlfn.XLOOKUP(Contrato[[#This Row],[CONTRATO3DIG]],[1]SECOP_II!AE:AE,[1]SECOP_II!AA:AA,"",0)</f>
        <v>https://community.secop.gov.co/Public/Tendering/OpportunityDetail/Index?noticeUID=CO1.NTC.3875931&amp;isFromPublicArea=True&amp;isModal=true&amp;asPopupView=true</v>
      </c>
      <c r="AB112" s="55" t="s">
        <v>213</v>
      </c>
      <c r="AC112" s="75" t="s">
        <v>250</v>
      </c>
      <c r="AD112" s="1" t="s">
        <v>50</v>
      </c>
      <c r="AE112" s="1" t="str">
        <f>TEXT(LEFT(Contrato[[#This Row],[CONTRATO]],3),"0")</f>
        <v>110</v>
      </c>
      <c r="AF112" s="1" t="str">
        <f>IF(LEN(Contrato[[#This Row],[Contrato2]])=3,Contrato[[#This Row],[Contrato2]],TEXT(Contrato[[#This Row],[Contrato2]],"000"))</f>
        <v>110</v>
      </c>
      <c r="AG112" s="100">
        <f ca="1">IFERROR(_xlfn.DAYS(Contrato[[#This Row],[Fecha Proyectada liquidació]],TODAY())/30,"")</f>
        <v>-10.533333333333333</v>
      </c>
      <c r="AH112" s="5">
        <f>+Contrato[[#This Row],[FECHA TERMINACIÓN ]]+120</f>
        <v>45396</v>
      </c>
      <c r="AI112" s="1" t="e" cm="1">
        <f t="array" ref="AI112">+Contrato[[#This Row],[Fecha Proyectada liquidació]]-hoy</f>
        <v>#NAME?</v>
      </c>
      <c r="AJ112" s="1" cm="1">
        <f t="array" ref="AJ112">_xlfn.XLOOKUP(Contrato[[#This Row],[CONTRATO]]&amp;Contrato[[#This Row],[CDP]],[1]!Tabla6[[#All],[CONTRATO-CDP]],[1]!Tabla6[[#All],[CRP]],_xlfn.XLOOKUP(Contrato[[#This Row],[CDP]],[1]RCPPAGOS!F:F,[1]RCPPAGOS!A:A,"",0),0)</f>
        <v>235</v>
      </c>
      <c r="AK112" s="1">
        <f>+Contrato[[#This Row],[Columna1]]-Contrato[[#This Row],[RCP]]</f>
        <v>0</v>
      </c>
      <c r="AL112" s="101" cm="1">
        <f t="array" ref="AL112">_xlfn.XLOOKUP(Contrato[[#This Row],[RCP]],[1]!RCPPAGOS[[#All],[CRP]],[1]!RCPPAGOS[[#All],[Total pagado]],0,0)</f>
        <v>39523817</v>
      </c>
      <c r="AM112" s="62">
        <f>+Contrato[[#This Row],[Valor Pagado]]/Contrato[[#This Row],[VALOR CONTRATO]]</f>
        <v>1</v>
      </c>
      <c r="AN112" s="63">
        <f>+Contrato[[#This Row],[VALOR CONTRATO]]-Contrato[[#This Row],[Valor Pagado]]</f>
        <v>0</v>
      </c>
    </row>
    <row r="113" spans="1:40" s="1" customFormat="1" ht="37.5" customHeight="1">
      <c r="A113" s="2">
        <v>120</v>
      </c>
      <c r="B113" s="33">
        <v>111</v>
      </c>
      <c r="C113" s="34" t="s">
        <v>343</v>
      </c>
      <c r="D113" s="35" t="s">
        <v>63</v>
      </c>
      <c r="E113" s="36" t="s">
        <v>42</v>
      </c>
      <c r="F113" s="35" t="s">
        <v>43</v>
      </c>
      <c r="G113" s="34" t="s">
        <v>344</v>
      </c>
      <c r="H113" s="39">
        <v>7724829</v>
      </c>
      <c r="I113" s="108">
        <v>3764173</v>
      </c>
      <c r="J113" s="108">
        <v>39523817</v>
      </c>
      <c r="K113" s="2" t="s">
        <v>45</v>
      </c>
      <c r="L113" s="42" t="s">
        <v>212</v>
      </c>
      <c r="M113" s="43" t="s">
        <v>248</v>
      </c>
      <c r="N113" s="44">
        <f>VLOOKUP(Contrato[[#This Row],[SUPERVISOR TITULAR]],[1]SUPERVISORES!$E$1:$F$135,2,FALSE)</f>
        <v>98556206.299999997</v>
      </c>
      <c r="O113" s="43" t="s">
        <v>249</v>
      </c>
      <c r="P113" s="45">
        <f>VLOOKUP(Contrato[[#This Row],[SUPERVISOR SUPLENTE ]],[1]SUPERVISORES!$E$1:$F$135,2,FALSE)</f>
        <v>10267189.6</v>
      </c>
      <c r="Q113" s="93">
        <v>167</v>
      </c>
      <c r="R113" s="47" cm="1">
        <f t="array" ref="R113">_xlfn.XLOOKUP(Contrato[[#This Row],[CDP]],[1]!CDP[[#All],[consecutivo]],[1]!CDP[[#All],[fecha_aprobacion]],"",0)</f>
        <v>44952.706747685188</v>
      </c>
      <c r="S113" s="48">
        <f>SUMIF([1]!CDP[[#All],[consecutivo]],Contrato[[#This Row],[CDP]],[1]!CDP[[#All],[valor_total_rubro]])</f>
        <v>39523817</v>
      </c>
      <c r="T113" s="49" cm="1">
        <f t="array" ref="T113">_xlfn.XLOOKUP(Contrato[[#This Row],[CONTRATO]]&amp;Contrato[[#This Row],[CDP]],[1]!Tabla6[[#All],[CONTRATO-CDP]],[1]!Tabla6[[#All],[CRP]],_xlfn.XLOOKUP(Contrato[[#This Row],[CDP]],[1]RCPPAGOS!F:F,[1]RCPPAGOS!A:A,"",0),0)</f>
        <v>236</v>
      </c>
      <c r="U113" s="47">
        <f>+_xlfn.XLOOKUP(Contrato[[#This Row],[RCP]],[1]RCPPAGOS!A:A,[1]RCPPAGOS!B:B,"",0)</f>
        <v>44958</v>
      </c>
      <c r="V113" s="50">
        <f>SUMIF([1]!RCPPAGOS[[#All],[CRP]],Contrato[[#This Row],[RCP]],[1]!RCPPAGOS[[#All],[valor_total]])</f>
        <v>39523817</v>
      </c>
      <c r="W113" s="51">
        <v>44957</v>
      </c>
      <c r="X113" s="51">
        <v>44959</v>
      </c>
      <c r="Y113" s="52" t="str">
        <f>+LEFT(_xlfn.XLOOKUP(Contrato[[#This Row],[CONTRATO3DIG]],[1]SECOP_II!AE:AE,[1]SECOP_II!F:F,"",0),10)</f>
        <v>2023-02-02</v>
      </c>
      <c r="Z113" s="53" t="str">
        <f>+LEFT(_xlfn.XLOOKUP(Contrato[[#This Row],[CONTRATO3DIG]],[1]SECOP_II!AE:AE,[1]SECOP_II!G:G,"",0),10)</f>
        <v>2023-12-16</v>
      </c>
      <c r="AA113" s="54" t="str">
        <f>_xlfn.XLOOKUP(Contrato[[#This Row],[CONTRATO3DIG]],[1]SECOP_II!AE:AE,[1]SECOP_II!AA:AA,"",0)</f>
        <v>https://community.secop.gov.co/Public/Tendering/OpportunityDetail/Index?noticeUID=CO1.NTC.3875931&amp;isFromPublicArea=True&amp;isModal=true&amp;asPopupView=true</v>
      </c>
      <c r="AB113" s="55" t="s">
        <v>213</v>
      </c>
      <c r="AC113" s="75" t="s">
        <v>250</v>
      </c>
      <c r="AD113" s="1" t="s">
        <v>50</v>
      </c>
      <c r="AE113" s="1" t="str">
        <f>TEXT(LEFT(Contrato[[#This Row],[CONTRATO]],3),"0")</f>
        <v>111</v>
      </c>
      <c r="AF113" s="1" t="str">
        <f>IF(LEN(Contrato[[#This Row],[Contrato2]])=3,Contrato[[#This Row],[Contrato2]],TEXT(Contrato[[#This Row],[Contrato2]],"000"))</f>
        <v>111</v>
      </c>
      <c r="AG113" s="100">
        <f ca="1">IFERROR(_xlfn.DAYS(Contrato[[#This Row],[Fecha Proyectada liquidació]],TODAY())/30,"")</f>
        <v>-10.533333333333333</v>
      </c>
      <c r="AH113" s="5">
        <f>+Contrato[[#This Row],[FECHA TERMINACIÓN ]]+120</f>
        <v>45396</v>
      </c>
      <c r="AI113" s="1" t="e" cm="1">
        <f t="array" ref="AI113">+Contrato[[#This Row],[Fecha Proyectada liquidació]]-hoy</f>
        <v>#NAME?</v>
      </c>
      <c r="AJ113" s="1" cm="1">
        <f t="array" ref="AJ113">_xlfn.XLOOKUP(Contrato[[#This Row],[CONTRATO]]&amp;Contrato[[#This Row],[CDP]],[1]!Tabla6[[#All],[CONTRATO-CDP]],[1]!Tabla6[[#All],[CRP]],_xlfn.XLOOKUP(Contrato[[#This Row],[CDP]],[1]RCPPAGOS!F:F,[1]RCPPAGOS!A:A,"",0),0)</f>
        <v>236</v>
      </c>
      <c r="AK113" s="1">
        <f>+Contrato[[#This Row],[Columna1]]-Contrato[[#This Row],[RCP]]</f>
        <v>0</v>
      </c>
      <c r="AL113" s="101" cm="1">
        <f t="array" ref="AL113">_xlfn.XLOOKUP(Contrato[[#This Row],[RCP]],[1]!RCPPAGOS[[#All],[CRP]],[1]!RCPPAGOS[[#All],[Total pagado]],0,0)</f>
        <v>39523817</v>
      </c>
      <c r="AM113" s="62">
        <f>+Contrato[[#This Row],[Valor Pagado]]/Contrato[[#This Row],[VALOR CONTRATO]]</f>
        <v>1</v>
      </c>
      <c r="AN113" s="63">
        <f>+Contrato[[#This Row],[VALOR CONTRATO]]-Contrato[[#This Row],[Valor Pagado]]</f>
        <v>0</v>
      </c>
    </row>
    <row r="114" spans="1:40" s="1" customFormat="1" ht="37.5" customHeight="1">
      <c r="A114" s="2">
        <v>121</v>
      </c>
      <c r="B114" s="33">
        <v>112</v>
      </c>
      <c r="C114" s="34" t="s">
        <v>345</v>
      </c>
      <c r="D114" s="35" t="s">
        <v>63</v>
      </c>
      <c r="E114" s="36" t="s">
        <v>42</v>
      </c>
      <c r="F114" s="35" t="s">
        <v>43</v>
      </c>
      <c r="G114" s="34" t="s">
        <v>346</v>
      </c>
      <c r="H114" s="39">
        <v>1128269668</v>
      </c>
      <c r="I114" s="108">
        <v>4675177</v>
      </c>
      <c r="J114" s="108">
        <v>49089359</v>
      </c>
      <c r="K114" s="2" t="s">
        <v>45</v>
      </c>
      <c r="L114" s="42" t="s">
        <v>212</v>
      </c>
      <c r="M114" s="43" t="s">
        <v>248</v>
      </c>
      <c r="N114" s="44">
        <f>VLOOKUP(Contrato[[#This Row],[SUPERVISOR TITULAR]],[1]SUPERVISORES!$E$1:$F$135,2,FALSE)</f>
        <v>98556206.299999997</v>
      </c>
      <c r="O114" s="43" t="s">
        <v>249</v>
      </c>
      <c r="P114" s="45">
        <f>VLOOKUP(Contrato[[#This Row],[SUPERVISOR SUPLENTE ]],[1]SUPERVISORES!$E$1:$F$135,2,FALSE)</f>
        <v>10267189.6</v>
      </c>
      <c r="Q114" s="93">
        <v>168</v>
      </c>
      <c r="R114" s="47" cm="1">
        <f t="array" ref="R114">_xlfn.XLOOKUP(Contrato[[#This Row],[CDP]],[1]!CDP[[#All],[consecutivo]],[1]!CDP[[#All],[fecha_aprobacion]],"",0)</f>
        <v>44952.707280092596</v>
      </c>
      <c r="S114" s="48">
        <f>SUMIF([1]!CDP[[#All],[consecutivo]],Contrato[[#This Row],[CDP]],[1]!CDP[[#All],[valor_total_rubro]])</f>
        <v>49089359</v>
      </c>
      <c r="T114" s="49" cm="1">
        <f t="array" ref="T114">_xlfn.XLOOKUP(Contrato[[#This Row],[CONTRATO]]&amp;Contrato[[#This Row],[CDP]],[1]!Tabla6[[#All],[CONTRATO-CDP]],[1]!Tabla6[[#All],[CRP]],_xlfn.XLOOKUP(Contrato[[#This Row],[CDP]],[1]RCPPAGOS!F:F,[1]RCPPAGOS!A:A,"",0),0)</f>
        <v>237</v>
      </c>
      <c r="U114" s="47">
        <f>+_xlfn.XLOOKUP(Contrato[[#This Row],[RCP]],[1]RCPPAGOS!A:A,[1]RCPPAGOS!B:B,"",0)</f>
        <v>44958</v>
      </c>
      <c r="V114" s="50">
        <f>SUMIF([1]!RCPPAGOS[[#All],[CRP]],Contrato[[#This Row],[RCP]],[1]!RCPPAGOS[[#All],[valor_total]])</f>
        <v>49089359</v>
      </c>
      <c r="W114" s="51">
        <v>44957</v>
      </c>
      <c r="X114" s="51">
        <v>44959</v>
      </c>
      <c r="Y114" s="52" t="str">
        <f>+LEFT(_xlfn.XLOOKUP(Contrato[[#This Row],[CONTRATO3DIG]],[1]SECOP_II!AE:AE,[1]SECOP_II!F:F,"",0),10)</f>
        <v>2023-02-02</v>
      </c>
      <c r="Z114" s="53" t="str">
        <f>+LEFT(_xlfn.XLOOKUP(Contrato[[#This Row],[CONTRATO3DIG]],[1]SECOP_II!AE:AE,[1]SECOP_II!G:G,"",0),10)</f>
        <v>2023-12-16</v>
      </c>
      <c r="AA114" s="54" t="str">
        <f>_xlfn.XLOOKUP(Contrato[[#This Row],[CONTRATO3DIG]],[1]SECOP_II!AE:AE,[1]SECOP_II!AA:AA,"",0)</f>
        <v>https://community.secop.gov.co/Public/Tendering/OpportunityDetail/Index?noticeUID=CO1.NTC.3875646&amp;isFromPublicArea=True&amp;isModal=true&amp;asPopupView=true</v>
      </c>
      <c r="AB114" s="55" t="s">
        <v>213</v>
      </c>
      <c r="AC114" s="75" t="s">
        <v>250</v>
      </c>
      <c r="AD114" s="1" t="s">
        <v>50</v>
      </c>
      <c r="AE114" s="1" t="str">
        <f>TEXT(LEFT(Contrato[[#This Row],[CONTRATO]],3),"0")</f>
        <v>112</v>
      </c>
      <c r="AF114" s="1" t="str">
        <f>IF(LEN(Contrato[[#This Row],[Contrato2]])=3,Contrato[[#This Row],[Contrato2]],TEXT(Contrato[[#This Row],[Contrato2]],"000"))</f>
        <v>112</v>
      </c>
      <c r="AG114" s="100">
        <f ca="1">IFERROR(_xlfn.DAYS(Contrato[[#This Row],[Fecha Proyectada liquidació]],TODAY())/30,"")</f>
        <v>-10.533333333333333</v>
      </c>
      <c r="AH114" s="5">
        <f>+Contrato[[#This Row],[FECHA TERMINACIÓN ]]+120</f>
        <v>45396</v>
      </c>
      <c r="AI114" s="1" t="e" cm="1">
        <f t="array" ref="AI114">+Contrato[[#This Row],[Fecha Proyectada liquidació]]-hoy</f>
        <v>#NAME?</v>
      </c>
      <c r="AJ114" s="1" cm="1">
        <f t="array" ref="AJ114">_xlfn.XLOOKUP(Contrato[[#This Row],[CONTRATO]]&amp;Contrato[[#This Row],[CDP]],[1]!Tabla6[[#All],[CONTRATO-CDP]],[1]!Tabla6[[#All],[CRP]],_xlfn.XLOOKUP(Contrato[[#This Row],[CDP]],[1]RCPPAGOS!F:F,[1]RCPPAGOS!A:A,"",0),0)</f>
        <v>237</v>
      </c>
      <c r="AK114" s="1">
        <f>+Contrato[[#This Row],[Columna1]]-Contrato[[#This Row],[RCP]]</f>
        <v>0</v>
      </c>
      <c r="AL114" s="101" cm="1">
        <f t="array" ref="AL114">_xlfn.XLOOKUP(Contrato[[#This Row],[RCP]],[1]!RCPPAGOS[[#All],[CRP]],[1]!RCPPAGOS[[#All],[Total pagado]],0,0)</f>
        <v>49089359</v>
      </c>
      <c r="AM114" s="62">
        <f>+Contrato[[#This Row],[Valor Pagado]]/Contrato[[#This Row],[VALOR CONTRATO]]</f>
        <v>1</v>
      </c>
      <c r="AN114" s="63">
        <f>+Contrato[[#This Row],[VALOR CONTRATO]]-Contrato[[#This Row],[Valor Pagado]]</f>
        <v>0</v>
      </c>
    </row>
    <row r="115" spans="1:40" s="1" customFormat="1" ht="37.5" customHeight="1">
      <c r="A115" s="2">
        <v>122</v>
      </c>
      <c r="B115" s="33">
        <v>113</v>
      </c>
      <c r="C115" s="34" t="s">
        <v>347</v>
      </c>
      <c r="D115" s="35" t="s">
        <v>63</v>
      </c>
      <c r="E115" s="36" t="s">
        <v>42</v>
      </c>
      <c r="F115" s="35" t="s">
        <v>43</v>
      </c>
      <c r="G115" s="34" t="s">
        <v>348</v>
      </c>
      <c r="H115" s="39">
        <v>1128276428</v>
      </c>
      <c r="I115" s="108">
        <v>3764173</v>
      </c>
      <c r="J115" s="108">
        <v>39523817</v>
      </c>
      <c r="K115" s="2" t="s">
        <v>45</v>
      </c>
      <c r="L115" s="42" t="s">
        <v>212</v>
      </c>
      <c r="M115" s="43" t="s">
        <v>248</v>
      </c>
      <c r="N115" s="44">
        <f>VLOOKUP(Contrato[[#This Row],[SUPERVISOR TITULAR]],[1]SUPERVISORES!$E$1:$F$135,2,FALSE)</f>
        <v>98556206.299999997</v>
      </c>
      <c r="O115" s="43" t="s">
        <v>249</v>
      </c>
      <c r="P115" s="45">
        <f>VLOOKUP(Contrato[[#This Row],[SUPERVISOR SUPLENTE ]],[1]SUPERVISORES!$E$1:$F$135,2,FALSE)</f>
        <v>10267189.6</v>
      </c>
      <c r="Q115" s="93">
        <v>169</v>
      </c>
      <c r="R115" s="47" cm="1">
        <f t="array" ref="R115">_xlfn.XLOOKUP(Contrato[[#This Row],[CDP]],[1]!CDP[[#All],[consecutivo]],[1]!CDP[[#All],[fecha_aprobacion]],"",0)</f>
        <v>44952.707442129627</v>
      </c>
      <c r="S115" s="48">
        <f>SUMIF([1]!CDP[[#All],[consecutivo]],Contrato[[#This Row],[CDP]],[1]!CDP[[#All],[valor_total_rubro]])</f>
        <v>39523817</v>
      </c>
      <c r="T115" s="49" cm="1">
        <f t="array" ref="T115">_xlfn.XLOOKUP(Contrato[[#This Row],[CONTRATO]]&amp;Contrato[[#This Row],[CDP]],[1]!Tabla6[[#All],[CONTRATO-CDP]],[1]!Tabla6[[#All],[CRP]],_xlfn.XLOOKUP(Contrato[[#This Row],[CDP]],[1]RCPPAGOS!F:F,[1]RCPPAGOS!A:A,"",0),0)</f>
        <v>243</v>
      </c>
      <c r="U115" s="47">
        <f>+_xlfn.XLOOKUP(Contrato[[#This Row],[RCP]],[1]RCPPAGOS!A:A,[1]RCPPAGOS!B:B,"",0)</f>
        <v>44958</v>
      </c>
      <c r="V115" s="50">
        <f>SUMIF([1]!RCPPAGOS[[#All],[CRP]],Contrato[[#This Row],[RCP]],[1]!RCPPAGOS[[#All],[valor_total]])</f>
        <v>39523817</v>
      </c>
      <c r="W115" s="51">
        <v>44958</v>
      </c>
      <c r="X115" s="51">
        <v>44959</v>
      </c>
      <c r="Y115" s="52" t="str">
        <f>+LEFT(_xlfn.XLOOKUP(Contrato[[#This Row],[CONTRATO3DIG]],[1]SECOP_II!AE:AE,[1]SECOP_II!F:F,"",0),10)</f>
        <v>2023-02-02</v>
      </c>
      <c r="Z115" s="53" t="str">
        <f>+LEFT(_xlfn.XLOOKUP(Contrato[[#This Row],[CONTRATO3DIG]],[1]SECOP_II!AE:AE,[1]SECOP_II!G:G,"",0),10)</f>
        <v>2023-12-16</v>
      </c>
      <c r="AA115" s="54" t="str">
        <f>_xlfn.XLOOKUP(Contrato[[#This Row],[CONTRATO3DIG]],[1]SECOP_II!AE:AE,[1]SECOP_II!AA:AA,"",0)</f>
        <v>https://community.secop.gov.co/Public/Tendering/OpportunityDetail/Index?noticeUID=CO1.NTC.3875931&amp;isFromPublicArea=True&amp;isModal=true&amp;asPopupView=true</v>
      </c>
      <c r="AB115" s="55" t="s">
        <v>213</v>
      </c>
      <c r="AC115" s="75" t="s">
        <v>250</v>
      </c>
      <c r="AD115" s="1" t="s">
        <v>50</v>
      </c>
      <c r="AE115" s="1" t="str">
        <f>TEXT(LEFT(Contrato[[#This Row],[CONTRATO]],3),"0")</f>
        <v>113</v>
      </c>
      <c r="AF115" s="1" t="str">
        <f>IF(LEN(Contrato[[#This Row],[Contrato2]])=3,Contrato[[#This Row],[Contrato2]],TEXT(Contrato[[#This Row],[Contrato2]],"000"))</f>
        <v>113</v>
      </c>
      <c r="AG115" s="100">
        <f ca="1">IFERROR(_xlfn.DAYS(Contrato[[#This Row],[Fecha Proyectada liquidació]],TODAY())/30,"")</f>
        <v>-10.533333333333333</v>
      </c>
      <c r="AH115" s="5">
        <f>+Contrato[[#This Row],[FECHA TERMINACIÓN ]]+120</f>
        <v>45396</v>
      </c>
      <c r="AI115" s="1" t="e" cm="1">
        <f t="array" ref="AI115">+Contrato[[#This Row],[Fecha Proyectada liquidació]]-hoy</f>
        <v>#NAME?</v>
      </c>
      <c r="AJ115" s="1" cm="1">
        <f t="array" ref="AJ115">_xlfn.XLOOKUP(Contrato[[#This Row],[CONTRATO]]&amp;Contrato[[#This Row],[CDP]],[1]!Tabla6[[#All],[CONTRATO-CDP]],[1]!Tabla6[[#All],[CRP]],_xlfn.XLOOKUP(Contrato[[#This Row],[CDP]],[1]RCPPAGOS!F:F,[1]RCPPAGOS!A:A,"",0),0)</f>
        <v>243</v>
      </c>
      <c r="AK115" s="1">
        <f>+Contrato[[#This Row],[Columna1]]-Contrato[[#This Row],[RCP]]</f>
        <v>0</v>
      </c>
      <c r="AL115" s="101" cm="1">
        <f t="array" ref="AL115">_xlfn.XLOOKUP(Contrato[[#This Row],[RCP]],[1]!RCPPAGOS[[#All],[CRP]],[1]!RCPPAGOS[[#All],[Total pagado]],0,0)</f>
        <v>39523817</v>
      </c>
      <c r="AM115" s="62">
        <f>+Contrato[[#This Row],[Valor Pagado]]/Contrato[[#This Row],[VALOR CONTRATO]]</f>
        <v>1</v>
      </c>
      <c r="AN115" s="63">
        <f>+Contrato[[#This Row],[VALOR CONTRATO]]-Contrato[[#This Row],[Valor Pagado]]</f>
        <v>0</v>
      </c>
    </row>
    <row r="116" spans="1:40" s="1" customFormat="1" ht="37.5" customHeight="1">
      <c r="A116" s="2">
        <v>123</v>
      </c>
      <c r="B116" s="33">
        <v>114</v>
      </c>
      <c r="C116" s="34" t="s">
        <v>349</v>
      </c>
      <c r="D116" s="35" t="s">
        <v>63</v>
      </c>
      <c r="E116" s="36" t="s">
        <v>42</v>
      </c>
      <c r="F116" s="35" t="s">
        <v>43</v>
      </c>
      <c r="G116" s="34" t="s">
        <v>350</v>
      </c>
      <c r="H116" s="39">
        <v>71315062</v>
      </c>
      <c r="I116" s="108">
        <v>3764173</v>
      </c>
      <c r="J116" s="108">
        <v>39523817</v>
      </c>
      <c r="K116" s="2" t="s">
        <v>45</v>
      </c>
      <c r="L116" s="42" t="s">
        <v>212</v>
      </c>
      <c r="M116" s="43" t="s">
        <v>248</v>
      </c>
      <c r="N116" s="44">
        <f>VLOOKUP(Contrato[[#This Row],[SUPERVISOR TITULAR]],[1]SUPERVISORES!$E$1:$F$135,2,FALSE)</f>
        <v>98556206.299999997</v>
      </c>
      <c r="O116" s="43" t="s">
        <v>249</v>
      </c>
      <c r="P116" s="45">
        <f>VLOOKUP(Contrato[[#This Row],[SUPERVISOR SUPLENTE ]],[1]SUPERVISORES!$E$1:$F$135,2,FALSE)</f>
        <v>10267189.6</v>
      </c>
      <c r="Q116" s="93">
        <v>170</v>
      </c>
      <c r="R116" s="47" cm="1">
        <f t="array" ref="R116">_xlfn.XLOOKUP(Contrato[[#This Row],[CDP]],[1]!CDP[[#All],[consecutivo]],[1]!CDP[[#All],[fecha_aprobacion]],"",0)</f>
        <v>44952.707615740743</v>
      </c>
      <c r="S116" s="48">
        <f>SUMIF([1]!CDP[[#All],[consecutivo]],Contrato[[#This Row],[CDP]],[1]!CDP[[#All],[valor_total_rubro]])</f>
        <v>39523817</v>
      </c>
      <c r="T116" s="49" cm="1">
        <f t="array" ref="T116">_xlfn.XLOOKUP(Contrato[[#This Row],[CONTRATO]]&amp;Contrato[[#This Row],[CDP]],[1]!Tabla6[[#All],[CONTRATO-CDP]],[1]!Tabla6[[#All],[CRP]],_xlfn.XLOOKUP(Contrato[[#This Row],[CDP]],[1]RCPPAGOS!F:F,[1]RCPPAGOS!A:A,"",0),0)</f>
        <v>239</v>
      </c>
      <c r="U116" s="47">
        <f>+_xlfn.XLOOKUP(Contrato[[#This Row],[RCP]],[1]RCPPAGOS!A:A,[1]RCPPAGOS!B:B,"",0)</f>
        <v>44958</v>
      </c>
      <c r="V116" s="50">
        <f>SUMIF([1]!RCPPAGOS[[#All],[CRP]],Contrato[[#This Row],[RCP]],[1]!RCPPAGOS[[#All],[valor_total]])</f>
        <v>39523817</v>
      </c>
      <c r="W116" s="51">
        <v>44957</v>
      </c>
      <c r="X116" s="51">
        <v>44958</v>
      </c>
      <c r="Y116" s="52" t="str">
        <f>+LEFT(_xlfn.XLOOKUP(Contrato[[#This Row],[CONTRATO3DIG]],[1]SECOP_II!AE:AE,[1]SECOP_II!F:F,"",0),10)</f>
        <v>2023-02-02</v>
      </c>
      <c r="Z116" s="53" t="str">
        <f>+LEFT(_xlfn.XLOOKUP(Contrato[[#This Row],[CONTRATO3DIG]],[1]SECOP_II!AE:AE,[1]SECOP_II!G:G,"",0),10)</f>
        <v>2023-12-16</v>
      </c>
      <c r="AA116" s="54" t="str">
        <f>_xlfn.XLOOKUP(Contrato[[#This Row],[CONTRATO3DIG]],[1]SECOP_II!AE:AE,[1]SECOP_II!AA:AA,"",0)</f>
        <v>https://community.secop.gov.co/Public/Tendering/OpportunityDetail/Index?noticeUID=CO1.NTC.3875646&amp;isFromPublicArea=True&amp;isModal=true&amp;asPopupView=true</v>
      </c>
      <c r="AB116" s="55" t="s">
        <v>213</v>
      </c>
      <c r="AC116" s="75" t="s">
        <v>250</v>
      </c>
      <c r="AD116" s="1" t="s">
        <v>50</v>
      </c>
      <c r="AE116" s="1" t="str">
        <f>TEXT(LEFT(Contrato[[#This Row],[CONTRATO]],3),"0")</f>
        <v>114</v>
      </c>
      <c r="AF116" s="1" t="str">
        <f>IF(LEN(Contrato[[#This Row],[Contrato2]])=3,Contrato[[#This Row],[Contrato2]],TEXT(Contrato[[#This Row],[Contrato2]],"000"))</f>
        <v>114</v>
      </c>
      <c r="AG116" s="100">
        <f ca="1">IFERROR(_xlfn.DAYS(Contrato[[#This Row],[Fecha Proyectada liquidació]],TODAY())/30,"")</f>
        <v>-10.533333333333333</v>
      </c>
      <c r="AH116" s="5">
        <f>+Contrato[[#This Row],[FECHA TERMINACIÓN ]]+120</f>
        <v>45396</v>
      </c>
      <c r="AI116" s="1" t="e" cm="1">
        <f t="array" ref="AI116">+Contrato[[#This Row],[Fecha Proyectada liquidació]]-hoy</f>
        <v>#NAME?</v>
      </c>
      <c r="AJ116" s="1" cm="1">
        <f t="array" ref="AJ116">_xlfn.XLOOKUP(Contrato[[#This Row],[CONTRATO]]&amp;Contrato[[#This Row],[CDP]],[1]!Tabla6[[#All],[CONTRATO-CDP]],[1]!Tabla6[[#All],[CRP]],_xlfn.XLOOKUP(Contrato[[#This Row],[CDP]],[1]RCPPAGOS!F:F,[1]RCPPAGOS!A:A,"",0),0)</f>
        <v>239</v>
      </c>
      <c r="AK116" s="1">
        <f>+Contrato[[#This Row],[Columna1]]-Contrato[[#This Row],[RCP]]</f>
        <v>0</v>
      </c>
      <c r="AL116" s="101" cm="1">
        <f t="array" ref="AL116">_xlfn.XLOOKUP(Contrato[[#This Row],[RCP]],[1]!RCPPAGOS[[#All],[CRP]],[1]!RCPPAGOS[[#All],[Total pagado]],0,0)</f>
        <v>39523817</v>
      </c>
      <c r="AM116" s="62">
        <f>+Contrato[[#This Row],[Valor Pagado]]/Contrato[[#This Row],[VALOR CONTRATO]]</f>
        <v>1</v>
      </c>
      <c r="AN116" s="63">
        <f>+Contrato[[#This Row],[VALOR CONTRATO]]-Contrato[[#This Row],[Valor Pagado]]</f>
        <v>0</v>
      </c>
    </row>
    <row r="117" spans="1:40" s="1" customFormat="1" ht="37.5" customHeight="1">
      <c r="A117" s="2">
        <v>124</v>
      </c>
      <c r="B117" s="33">
        <v>115</v>
      </c>
      <c r="C117" s="34" t="s">
        <v>351</v>
      </c>
      <c r="D117" s="35" t="s">
        <v>63</v>
      </c>
      <c r="E117" s="36" t="s">
        <v>42</v>
      </c>
      <c r="F117" s="35" t="s">
        <v>43</v>
      </c>
      <c r="G117" s="34" t="s">
        <v>352</v>
      </c>
      <c r="H117" s="39">
        <v>1152467752</v>
      </c>
      <c r="I117" s="108">
        <v>2452230</v>
      </c>
      <c r="J117" s="108">
        <v>25748415</v>
      </c>
      <c r="K117" s="2" t="s">
        <v>45</v>
      </c>
      <c r="L117" s="42" t="s">
        <v>212</v>
      </c>
      <c r="M117" s="43" t="s">
        <v>248</v>
      </c>
      <c r="N117" s="44">
        <f>VLOOKUP(Contrato[[#This Row],[SUPERVISOR TITULAR]],[1]SUPERVISORES!$E$1:$F$135,2,FALSE)</f>
        <v>98556206.299999997</v>
      </c>
      <c r="O117" s="43" t="s">
        <v>249</v>
      </c>
      <c r="P117" s="45">
        <f>VLOOKUP(Contrato[[#This Row],[SUPERVISOR SUPLENTE ]],[1]SUPERVISORES!$E$1:$F$135,2,FALSE)</f>
        <v>10267189.6</v>
      </c>
      <c r="Q117" s="93">
        <v>171</v>
      </c>
      <c r="R117" s="47" cm="1">
        <f t="array" ref="R117">_xlfn.XLOOKUP(Contrato[[#This Row],[CDP]],[1]!CDP[[#All],[consecutivo]],[1]!CDP[[#All],[fecha_aprobacion]],"",0)</f>
        <v>44952.707789351851</v>
      </c>
      <c r="S117" s="48">
        <f>SUMIF([1]!CDP[[#All],[consecutivo]],Contrato[[#This Row],[CDP]],[1]!CDP[[#All],[valor_total_rubro]])</f>
        <v>25748415</v>
      </c>
      <c r="T117" s="49" cm="1">
        <f t="array" ref="T117">_xlfn.XLOOKUP(Contrato[[#This Row],[CONTRATO]]&amp;Contrato[[#This Row],[CDP]],[1]!Tabla6[[#All],[CONTRATO-CDP]],[1]!Tabla6[[#All],[CRP]],_xlfn.XLOOKUP(Contrato[[#This Row],[CDP]],[1]RCPPAGOS!F:F,[1]RCPPAGOS!A:A,"",0),0)</f>
        <v>245</v>
      </c>
      <c r="U117" s="47">
        <f>+_xlfn.XLOOKUP(Contrato[[#This Row],[RCP]],[1]RCPPAGOS!A:A,[1]RCPPAGOS!B:B,"",0)</f>
        <v>44958</v>
      </c>
      <c r="V117" s="50">
        <f>SUMIF([1]!RCPPAGOS[[#All],[CRP]],Contrato[[#This Row],[RCP]],[1]!RCPPAGOS[[#All],[valor_total]])</f>
        <v>25748415</v>
      </c>
      <c r="W117" s="51">
        <v>44957</v>
      </c>
      <c r="X117" s="51">
        <v>44958</v>
      </c>
      <c r="Y117" s="52" t="str">
        <f>+LEFT(_xlfn.XLOOKUP(Contrato[[#This Row],[CONTRATO3DIG]],[1]SECOP_II!AE:AE,[1]SECOP_II!F:F,"",0),10)</f>
        <v>2023-02-02</v>
      </c>
      <c r="Z117" s="53" t="str">
        <f>+LEFT(_xlfn.XLOOKUP(Contrato[[#This Row],[CONTRATO3DIG]],[1]SECOP_II!AE:AE,[1]SECOP_II!G:G,"",0),10)</f>
        <v>2023-12-16</v>
      </c>
      <c r="AA117" s="119" t="s">
        <v>353</v>
      </c>
      <c r="AB117" s="55" t="s">
        <v>213</v>
      </c>
      <c r="AC117" s="75" t="s">
        <v>250</v>
      </c>
      <c r="AD117" s="1" t="s">
        <v>50</v>
      </c>
      <c r="AE117" s="1" t="str">
        <f>TEXT(LEFT(Contrato[[#This Row],[CONTRATO]],3),"0")</f>
        <v>115</v>
      </c>
      <c r="AF117" s="1" t="str">
        <f>IF(LEN(Contrato[[#This Row],[Contrato2]])=3,Contrato[[#This Row],[Contrato2]],TEXT(Contrato[[#This Row],[Contrato2]],"000"))</f>
        <v>115</v>
      </c>
      <c r="AG117" s="100">
        <f ca="1">IFERROR(_xlfn.DAYS(Contrato[[#This Row],[Fecha Proyectada liquidació]],TODAY())/30,"")</f>
        <v>-10.533333333333333</v>
      </c>
      <c r="AH117" s="5">
        <f>+Contrato[[#This Row],[FECHA TERMINACIÓN ]]+120</f>
        <v>45396</v>
      </c>
      <c r="AI117" s="1" t="e" cm="1">
        <f t="array" ref="AI117">+Contrato[[#This Row],[Fecha Proyectada liquidació]]-hoy</f>
        <v>#NAME?</v>
      </c>
      <c r="AJ117" s="1" cm="1">
        <f t="array" ref="AJ117">_xlfn.XLOOKUP(Contrato[[#This Row],[CONTRATO]]&amp;Contrato[[#This Row],[CDP]],[1]!Tabla6[[#All],[CONTRATO-CDP]],[1]!Tabla6[[#All],[CRP]],_xlfn.XLOOKUP(Contrato[[#This Row],[CDP]],[1]RCPPAGOS!F:F,[1]RCPPAGOS!A:A,"",0),0)</f>
        <v>245</v>
      </c>
      <c r="AK117" s="1">
        <f>+Contrato[[#This Row],[Columna1]]-Contrato[[#This Row],[RCP]]</f>
        <v>0</v>
      </c>
      <c r="AL117" s="101" cm="1">
        <f t="array" ref="AL117">_xlfn.XLOOKUP(Contrato[[#This Row],[RCP]],[1]!RCPPAGOS[[#All],[CRP]],[1]!RCPPAGOS[[#All],[Total pagado]],0,0)</f>
        <v>25748415</v>
      </c>
      <c r="AM117" s="62">
        <f>+Contrato[[#This Row],[Valor Pagado]]/Contrato[[#This Row],[VALOR CONTRATO]]</f>
        <v>1</v>
      </c>
      <c r="AN117" s="63">
        <f>+Contrato[[#This Row],[VALOR CONTRATO]]-Contrato[[#This Row],[Valor Pagado]]</f>
        <v>0</v>
      </c>
    </row>
    <row r="118" spans="1:40" s="1" customFormat="1" ht="37.5" customHeight="1">
      <c r="A118" s="2">
        <v>125</v>
      </c>
      <c r="B118" s="33">
        <v>116</v>
      </c>
      <c r="C118" s="34" t="s">
        <v>354</v>
      </c>
      <c r="D118" s="35" t="s">
        <v>63</v>
      </c>
      <c r="E118" s="36" t="s">
        <v>42</v>
      </c>
      <c r="F118" s="35" t="s">
        <v>43</v>
      </c>
      <c r="G118" s="34" t="s">
        <v>355</v>
      </c>
      <c r="H118" s="39">
        <v>1017133137</v>
      </c>
      <c r="I118" s="108">
        <v>3764173</v>
      </c>
      <c r="J118" s="108">
        <v>39523817</v>
      </c>
      <c r="K118" s="2" t="s">
        <v>45</v>
      </c>
      <c r="L118" s="42" t="s">
        <v>212</v>
      </c>
      <c r="M118" s="43" t="s">
        <v>248</v>
      </c>
      <c r="N118" s="44">
        <f>VLOOKUP(Contrato[[#This Row],[SUPERVISOR TITULAR]],[1]SUPERVISORES!$E$1:$F$135,2,FALSE)</f>
        <v>98556206.299999997</v>
      </c>
      <c r="O118" s="43" t="s">
        <v>249</v>
      </c>
      <c r="P118" s="45">
        <f>VLOOKUP(Contrato[[#This Row],[SUPERVISOR SUPLENTE ]],[1]SUPERVISORES!$E$1:$F$135,2,FALSE)</f>
        <v>10267189.6</v>
      </c>
      <c r="Q118" s="93">
        <v>172</v>
      </c>
      <c r="R118" s="47" cm="1">
        <f t="array" ref="R118">_xlfn.XLOOKUP(Contrato[[#This Row],[CDP]],[1]!CDP[[#All],[consecutivo]],[1]!CDP[[#All],[fecha_aprobacion]],"",0)</f>
        <v>44952.707986111112</v>
      </c>
      <c r="S118" s="48">
        <f>SUMIF([1]!CDP[[#All],[consecutivo]],Contrato[[#This Row],[CDP]],[1]!CDP[[#All],[valor_total_rubro]])</f>
        <v>39523817</v>
      </c>
      <c r="T118" s="49" cm="1">
        <f t="array" ref="T118">_xlfn.XLOOKUP(Contrato[[#This Row],[CONTRATO]]&amp;Contrato[[#This Row],[CDP]],[1]!Tabla6[[#All],[CONTRATO-CDP]],[1]!Tabla6[[#All],[CRP]],_xlfn.XLOOKUP(Contrato[[#This Row],[CDP]],[1]RCPPAGOS!F:F,[1]RCPPAGOS!A:A,"",0),0)</f>
        <v>240</v>
      </c>
      <c r="U118" s="47">
        <f>+_xlfn.XLOOKUP(Contrato[[#This Row],[RCP]],[1]RCPPAGOS!A:A,[1]RCPPAGOS!B:B,"",0)</f>
        <v>44958</v>
      </c>
      <c r="V118" s="50">
        <f>SUMIF([1]!RCPPAGOS[[#All],[CRP]],Contrato[[#This Row],[RCP]],[1]!RCPPAGOS[[#All],[valor_total]])</f>
        <v>39523817</v>
      </c>
      <c r="W118" s="51">
        <v>44957</v>
      </c>
      <c r="X118" s="51">
        <v>44959</v>
      </c>
      <c r="Y118" s="52" t="str">
        <f>+LEFT(_xlfn.XLOOKUP(Contrato[[#This Row],[CONTRATO3DIG]],[1]SECOP_II!AE:AE,[1]SECOP_II!F:F,"",0),10)</f>
        <v>2023-02-02</v>
      </c>
      <c r="Z118" s="53" t="str">
        <f>+LEFT(_xlfn.XLOOKUP(Contrato[[#This Row],[CONTRATO3DIG]],[1]SECOP_II!AE:AE,[1]SECOP_II!G:G,"",0),10)</f>
        <v>2023-12-16</v>
      </c>
      <c r="AA118" s="54" t="str">
        <f>_xlfn.XLOOKUP(Contrato[[#This Row],[CONTRATO3DIG]],[1]SECOP_II!AE:AE,[1]SECOP_II!AA:AA,"",0)</f>
        <v>https://community.secop.gov.co/Public/Tendering/OpportunityDetail/Index?noticeUID=CO1.NTC.3875646&amp;isFromPublicArea=True&amp;isModal=true&amp;asPopupView=true</v>
      </c>
      <c r="AB118" s="55" t="s">
        <v>213</v>
      </c>
      <c r="AC118" s="75" t="s">
        <v>250</v>
      </c>
      <c r="AD118" s="1" t="s">
        <v>50</v>
      </c>
      <c r="AE118" s="1" t="str">
        <f>TEXT(LEFT(Contrato[[#This Row],[CONTRATO]],3),"0")</f>
        <v>116</v>
      </c>
      <c r="AF118" s="1" t="str">
        <f>IF(LEN(Contrato[[#This Row],[Contrato2]])=3,Contrato[[#This Row],[Contrato2]],TEXT(Contrato[[#This Row],[Contrato2]],"000"))</f>
        <v>116</v>
      </c>
      <c r="AG118" s="100">
        <f ca="1">IFERROR(_xlfn.DAYS(Contrato[[#This Row],[Fecha Proyectada liquidació]],TODAY())/30,"")</f>
        <v>-10.533333333333333</v>
      </c>
      <c r="AH118" s="5">
        <f>+Contrato[[#This Row],[FECHA TERMINACIÓN ]]+120</f>
        <v>45396</v>
      </c>
      <c r="AI118" s="1" t="e" cm="1">
        <f t="array" ref="AI118">+Contrato[[#This Row],[Fecha Proyectada liquidació]]-hoy</f>
        <v>#NAME?</v>
      </c>
      <c r="AJ118" s="1" cm="1">
        <f t="array" ref="AJ118">_xlfn.XLOOKUP(Contrato[[#This Row],[CONTRATO]]&amp;Contrato[[#This Row],[CDP]],[1]!Tabla6[[#All],[CONTRATO-CDP]],[1]!Tabla6[[#All],[CRP]],_xlfn.XLOOKUP(Contrato[[#This Row],[CDP]],[1]RCPPAGOS!F:F,[1]RCPPAGOS!A:A,"",0),0)</f>
        <v>240</v>
      </c>
      <c r="AK118" s="1">
        <f>+Contrato[[#This Row],[Columna1]]-Contrato[[#This Row],[RCP]]</f>
        <v>0</v>
      </c>
      <c r="AL118" s="101" cm="1">
        <f t="array" ref="AL118">_xlfn.XLOOKUP(Contrato[[#This Row],[RCP]],[1]!RCPPAGOS[[#All],[CRP]],[1]!RCPPAGOS[[#All],[Total pagado]],0,0)</f>
        <v>39523817</v>
      </c>
      <c r="AM118" s="62">
        <f>+Contrato[[#This Row],[Valor Pagado]]/Contrato[[#This Row],[VALOR CONTRATO]]</f>
        <v>1</v>
      </c>
      <c r="AN118" s="63">
        <f>+Contrato[[#This Row],[VALOR CONTRATO]]-Contrato[[#This Row],[Valor Pagado]]</f>
        <v>0</v>
      </c>
    </row>
    <row r="119" spans="1:40" s="1" customFormat="1" ht="37.5" customHeight="1">
      <c r="A119" s="2">
        <v>126</v>
      </c>
      <c r="B119" s="33">
        <v>117</v>
      </c>
      <c r="C119" s="34" t="s">
        <v>356</v>
      </c>
      <c r="D119" s="35" t="s">
        <v>63</v>
      </c>
      <c r="E119" s="36" t="s">
        <v>42</v>
      </c>
      <c r="F119" s="35" t="s">
        <v>43</v>
      </c>
      <c r="G119" s="34" t="s">
        <v>357</v>
      </c>
      <c r="H119" s="39">
        <v>71378071</v>
      </c>
      <c r="I119" s="108">
        <v>5648713</v>
      </c>
      <c r="J119" s="108">
        <v>59311487</v>
      </c>
      <c r="K119" s="2" t="s">
        <v>45</v>
      </c>
      <c r="L119" s="42" t="s">
        <v>212</v>
      </c>
      <c r="M119" s="43" t="s">
        <v>248</v>
      </c>
      <c r="N119" s="44">
        <f>VLOOKUP(Contrato[[#This Row],[SUPERVISOR TITULAR]],[1]SUPERVISORES!$E$1:$F$135,2,FALSE)</f>
        <v>98556206.299999997</v>
      </c>
      <c r="O119" s="43" t="s">
        <v>249</v>
      </c>
      <c r="P119" s="45">
        <f>VLOOKUP(Contrato[[#This Row],[SUPERVISOR SUPLENTE ]],[1]SUPERVISORES!$E$1:$F$135,2,FALSE)</f>
        <v>10267189.6</v>
      </c>
      <c r="Q119" s="93">
        <v>173</v>
      </c>
      <c r="R119" s="47" cm="1">
        <f t="array" ref="R119">_xlfn.XLOOKUP(Contrato[[#This Row],[CDP]],[1]!CDP[[#All],[consecutivo]],[1]!CDP[[#All],[fecha_aprobacion]],"",0)</f>
        <v>44952.708136574074</v>
      </c>
      <c r="S119" s="48">
        <f>SUMIF([1]!CDP[[#All],[consecutivo]],Contrato[[#This Row],[CDP]],[1]!CDP[[#All],[valor_total_rubro]])</f>
        <v>59311487</v>
      </c>
      <c r="T119" s="49" cm="1">
        <f t="array" ref="T119">_xlfn.XLOOKUP(Contrato[[#This Row],[CONTRATO]]&amp;Contrato[[#This Row],[CDP]],[1]!Tabla6[[#All],[CONTRATO-CDP]],[1]!Tabla6[[#All],[CRP]],_xlfn.XLOOKUP(Contrato[[#This Row],[CDP]],[1]RCPPAGOS!F:F,[1]RCPPAGOS!A:A,"",0),0)</f>
        <v>242</v>
      </c>
      <c r="U119" s="47">
        <f>+_xlfn.XLOOKUP(Contrato[[#This Row],[RCP]],[1]RCPPAGOS!A:A,[1]RCPPAGOS!B:B,"",0)</f>
        <v>44958</v>
      </c>
      <c r="V119" s="50">
        <f>SUMIF([1]!RCPPAGOS[[#All],[CRP]],Contrato[[#This Row],[RCP]],[1]!RCPPAGOS[[#All],[valor_total]])</f>
        <v>59311487</v>
      </c>
      <c r="W119" s="51">
        <v>44957</v>
      </c>
      <c r="X119" s="51">
        <v>44958</v>
      </c>
      <c r="Y119" s="52" t="str">
        <f>+LEFT(_xlfn.XLOOKUP(Contrato[[#This Row],[CONTRATO3DIG]],[1]SECOP_II!AE:AE,[1]SECOP_II!F:F,"",0),10)</f>
        <v>2023-02-02</v>
      </c>
      <c r="Z119" s="53" t="str">
        <f>+LEFT(_xlfn.XLOOKUP(Contrato[[#This Row],[CONTRATO3DIG]],[1]SECOP_II!AE:AE,[1]SECOP_II!G:G,"",0),10)</f>
        <v>2023-12-16</v>
      </c>
      <c r="AA119" s="54" t="str">
        <f>_xlfn.XLOOKUP(Contrato[[#This Row],[CONTRATO3DIG]],[1]SECOP_II!AE:AE,[1]SECOP_II!AA:AA,"",0)</f>
        <v>https://community.secop.gov.co/Public/Tendering/OpportunityDetail/Index?noticeUID=CO1.NTC.3875646&amp;isFromPublicArea=True&amp;isModal=true&amp;asPopupView=true</v>
      </c>
      <c r="AB119" s="55" t="s">
        <v>213</v>
      </c>
      <c r="AC119" s="75" t="s">
        <v>250</v>
      </c>
      <c r="AD119" s="1" t="s">
        <v>50</v>
      </c>
      <c r="AE119" s="1" t="str">
        <f>TEXT(LEFT(Contrato[[#This Row],[CONTRATO]],3),"0")</f>
        <v>117</v>
      </c>
      <c r="AF119" s="1" t="str">
        <f>IF(LEN(Contrato[[#This Row],[Contrato2]])=3,Contrato[[#This Row],[Contrato2]],TEXT(Contrato[[#This Row],[Contrato2]],"000"))</f>
        <v>117</v>
      </c>
      <c r="AG119" s="100">
        <f ca="1">IFERROR(_xlfn.DAYS(Contrato[[#This Row],[Fecha Proyectada liquidació]],TODAY())/30,"")</f>
        <v>-10.533333333333333</v>
      </c>
      <c r="AH119" s="5">
        <f>+Contrato[[#This Row],[FECHA TERMINACIÓN ]]+120</f>
        <v>45396</v>
      </c>
      <c r="AI119" s="1" t="e" cm="1">
        <f t="array" ref="AI119">+Contrato[[#This Row],[Fecha Proyectada liquidació]]-hoy</f>
        <v>#NAME?</v>
      </c>
      <c r="AJ119" s="1" cm="1">
        <f t="array" ref="AJ119">_xlfn.XLOOKUP(Contrato[[#This Row],[CONTRATO]]&amp;Contrato[[#This Row],[CDP]],[1]!Tabla6[[#All],[CONTRATO-CDP]],[1]!Tabla6[[#All],[CRP]],_xlfn.XLOOKUP(Contrato[[#This Row],[CDP]],[1]RCPPAGOS!F:F,[1]RCPPAGOS!A:A,"",0),0)</f>
        <v>242</v>
      </c>
      <c r="AK119" s="1">
        <f>+Contrato[[#This Row],[Columna1]]-Contrato[[#This Row],[RCP]]</f>
        <v>0</v>
      </c>
      <c r="AL119" s="101" cm="1">
        <f t="array" ref="AL119">_xlfn.XLOOKUP(Contrato[[#This Row],[RCP]],[1]!RCPPAGOS[[#All],[CRP]],[1]!RCPPAGOS[[#All],[Total pagado]],0,0)</f>
        <v>59311487</v>
      </c>
      <c r="AM119" s="62">
        <f>+Contrato[[#This Row],[Valor Pagado]]/Contrato[[#This Row],[VALOR CONTRATO]]</f>
        <v>1</v>
      </c>
      <c r="AN119" s="63">
        <f>+Contrato[[#This Row],[VALOR CONTRATO]]-Contrato[[#This Row],[Valor Pagado]]</f>
        <v>0</v>
      </c>
    </row>
    <row r="120" spans="1:40" s="1" customFormat="1" ht="37.5" customHeight="1">
      <c r="A120" s="2">
        <v>128</v>
      </c>
      <c r="B120" s="33">
        <v>118</v>
      </c>
      <c r="C120" s="34" t="s">
        <v>358</v>
      </c>
      <c r="D120" s="35" t="s">
        <v>63</v>
      </c>
      <c r="E120" s="36" t="s">
        <v>42</v>
      </c>
      <c r="F120" s="35" t="s">
        <v>43</v>
      </c>
      <c r="G120" s="34" t="s">
        <v>359</v>
      </c>
      <c r="H120" s="39">
        <v>1128401285</v>
      </c>
      <c r="I120" s="108">
        <v>2452230</v>
      </c>
      <c r="J120" s="108">
        <v>25748415</v>
      </c>
      <c r="K120" s="2" t="s">
        <v>45</v>
      </c>
      <c r="L120" s="42" t="s">
        <v>212</v>
      </c>
      <c r="M120" s="43" t="s">
        <v>248</v>
      </c>
      <c r="N120" s="44">
        <f>VLOOKUP(Contrato[[#This Row],[SUPERVISOR TITULAR]],[1]SUPERVISORES!$E$1:$F$135,2,FALSE)</f>
        <v>98556206.299999997</v>
      </c>
      <c r="O120" s="43" t="s">
        <v>249</v>
      </c>
      <c r="P120" s="45">
        <f>VLOOKUP(Contrato[[#This Row],[SUPERVISOR SUPLENTE ]],[1]SUPERVISORES!$E$1:$F$135,2,FALSE)</f>
        <v>10267189.6</v>
      </c>
      <c r="Q120" s="93">
        <v>175</v>
      </c>
      <c r="R120" s="47" cm="1">
        <f t="array" ref="R120">_xlfn.XLOOKUP(Contrato[[#This Row],[CDP]],[1]!CDP[[#All],[consecutivo]],[1]!CDP[[#All],[fecha_aprobacion]],"",0)</f>
        <v>44952.714826388888</v>
      </c>
      <c r="S120" s="48">
        <f>SUMIF([1]!CDP[[#All],[consecutivo]],Contrato[[#This Row],[CDP]],[1]!CDP[[#All],[valor_total_rubro]])</f>
        <v>25748415</v>
      </c>
      <c r="T120" s="49" cm="1">
        <f t="array" ref="T120">_xlfn.XLOOKUP(Contrato[[#This Row],[CONTRATO]]&amp;Contrato[[#This Row],[CDP]],[1]!Tabla6[[#All],[CONTRATO-CDP]],[1]!Tabla6[[#All],[CRP]],_xlfn.XLOOKUP(Contrato[[#This Row],[CDP]],[1]RCPPAGOS!F:F,[1]RCPPAGOS!A:A,"",0),0)</f>
        <v>246</v>
      </c>
      <c r="U120" s="47">
        <f>+_xlfn.XLOOKUP(Contrato[[#This Row],[RCP]],[1]RCPPAGOS!A:A,[1]RCPPAGOS!B:B,"",0)</f>
        <v>44958</v>
      </c>
      <c r="V120" s="50">
        <f>SUMIF([1]!RCPPAGOS[[#All],[CRP]],Contrato[[#This Row],[RCP]],[1]!RCPPAGOS[[#All],[valor_total]])</f>
        <v>25748415</v>
      </c>
      <c r="W120" s="51">
        <v>44957</v>
      </c>
      <c r="X120" s="51">
        <v>44959</v>
      </c>
      <c r="Y120" s="52" t="str">
        <f>+LEFT(_xlfn.XLOOKUP(Contrato[[#This Row],[CONTRATO3DIG]],[1]SECOP_II!AE:AE,[1]SECOP_II!F:F,"",0),10)</f>
        <v>2023-02-02</v>
      </c>
      <c r="Z120" s="53" t="str">
        <f>+LEFT(_xlfn.XLOOKUP(Contrato[[#This Row],[CONTRATO3DIG]],[1]SECOP_II!AE:AE,[1]SECOP_II!G:G,"",0),10)</f>
        <v>2023-12-16</v>
      </c>
      <c r="AA120" s="54" t="str">
        <f>_xlfn.XLOOKUP(Contrato[[#This Row],[CONTRATO3DIG]],[1]SECOP_II!AE:AE,[1]SECOP_II!AA:AA,"",0)</f>
        <v>https://community.secop.gov.co/Public/Tendering/OpportunityDetail/Index?noticeUID=CO1.NTC.3875931&amp;isFromPublicArea=True&amp;isModal=true&amp;asPopupView=true</v>
      </c>
      <c r="AB120" s="55" t="s">
        <v>213</v>
      </c>
      <c r="AC120" s="75" t="s">
        <v>250</v>
      </c>
      <c r="AD120" s="1" t="s">
        <v>50</v>
      </c>
      <c r="AE120" s="1" t="str">
        <f>TEXT(LEFT(Contrato[[#This Row],[CONTRATO]],3),"0")</f>
        <v>118</v>
      </c>
      <c r="AF120" s="1" t="str">
        <f>IF(LEN(Contrato[[#This Row],[Contrato2]])=3,Contrato[[#This Row],[Contrato2]],TEXT(Contrato[[#This Row],[Contrato2]],"000"))</f>
        <v>118</v>
      </c>
      <c r="AG120" s="100">
        <f ca="1">IFERROR(_xlfn.DAYS(Contrato[[#This Row],[Fecha Proyectada liquidació]],TODAY())/30,"")</f>
        <v>-10.533333333333333</v>
      </c>
      <c r="AH120" s="5">
        <f>+Contrato[[#This Row],[FECHA TERMINACIÓN ]]+120</f>
        <v>45396</v>
      </c>
      <c r="AI120" s="1" t="e" cm="1">
        <f t="array" ref="AI120">+Contrato[[#This Row],[Fecha Proyectada liquidació]]-hoy</f>
        <v>#NAME?</v>
      </c>
      <c r="AJ120" s="1" cm="1">
        <f t="array" ref="AJ120">_xlfn.XLOOKUP(Contrato[[#This Row],[CONTRATO]]&amp;Contrato[[#This Row],[CDP]],[1]!Tabla6[[#All],[CONTRATO-CDP]],[1]!Tabla6[[#All],[CRP]],_xlfn.XLOOKUP(Contrato[[#This Row],[CDP]],[1]RCPPAGOS!F:F,[1]RCPPAGOS!A:A,"",0),0)</f>
        <v>246</v>
      </c>
      <c r="AK120" s="1">
        <f>+Contrato[[#This Row],[Columna1]]-Contrato[[#This Row],[RCP]]</f>
        <v>0</v>
      </c>
      <c r="AL120" s="101" cm="1">
        <f t="array" ref="AL120">_xlfn.XLOOKUP(Contrato[[#This Row],[RCP]],[1]!RCPPAGOS[[#All],[CRP]],[1]!RCPPAGOS[[#All],[Total pagado]],0,0)</f>
        <v>25748415</v>
      </c>
      <c r="AM120" s="62">
        <f>+Contrato[[#This Row],[Valor Pagado]]/Contrato[[#This Row],[VALOR CONTRATO]]</f>
        <v>1</v>
      </c>
      <c r="AN120" s="63">
        <f>+Contrato[[#This Row],[VALOR CONTRATO]]-Contrato[[#This Row],[Valor Pagado]]</f>
        <v>0</v>
      </c>
    </row>
    <row r="121" spans="1:40" s="1" customFormat="1" ht="37.5" customHeight="1">
      <c r="A121" s="2">
        <v>129</v>
      </c>
      <c r="B121" s="33">
        <v>119</v>
      </c>
      <c r="C121" s="34" t="s">
        <v>360</v>
      </c>
      <c r="D121" s="35" t="s">
        <v>63</v>
      </c>
      <c r="E121" s="36" t="s">
        <v>42</v>
      </c>
      <c r="F121" s="35" t="s">
        <v>43</v>
      </c>
      <c r="G121" s="34" t="s">
        <v>361</v>
      </c>
      <c r="H121" s="39">
        <v>15368469</v>
      </c>
      <c r="I121" s="108">
        <v>7532157</v>
      </c>
      <c r="J121" s="108">
        <v>79087649</v>
      </c>
      <c r="K121" s="2" t="s">
        <v>45</v>
      </c>
      <c r="L121" s="42" t="s">
        <v>212</v>
      </c>
      <c r="M121" s="43" t="s">
        <v>248</v>
      </c>
      <c r="N121" s="44">
        <f>VLOOKUP(Contrato[[#This Row],[SUPERVISOR TITULAR]],[1]SUPERVISORES!$E$1:$F$135,2,FALSE)</f>
        <v>98556206.299999997</v>
      </c>
      <c r="O121" s="43" t="s">
        <v>249</v>
      </c>
      <c r="P121" s="45">
        <f>VLOOKUP(Contrato[[#This Row],[SUPERVISOR SUPLENTE ]],[1]SUPERVISORES!$E$1:$F$135,2,FALSE)</f>
        <v>10267189.6</v>
      </c>
      <c r="Q121" s="93">
        <v>176</v>
      </c>
      <c r="R121" s="47" cm="1">
        <f t="array" ref="R121">_xlfn.XLOOKUP(Contrato[[#This Row],[CDP]],[1]!CDP[[#All],[consecutivo]],[1]!CDP[[#All],[fecha_aprobacion]],"",0)</f>
        <v>44952.720763888887</v>
      </c>
      <c r="S121" s="48">
        <f>SUMIF([1]!CDP[[#All],[consecutivo]],Contrato[[#This Row],[CDP]],[1]!CDP[[#All],[valor_total_rubro]])</f>
        <v>79087649</v>
      </c>
      <c r="T121" s="49" cm="1">
        <f t="array" ref="T121">_xlfn.XLOOKUP(Contrato[[#This Row],[CONTRATO]]&amp;Contrato[[#This Row],[CDP]],[1]!Tabla6[[#All],[CONTRATO-CDP]],[1]!Tabla6[[#All],[CRP]],_xlfn.XLOOKUP(Contrato[[#This Row],[CDP]],[1]RCPPAGOS!F:F,[1]RCPPAGOS!A:A,"",0),0)</f>
        <v>252</v>
      </c>
      <c r="U121" s="47">
        <f>+_xlfn.XLOOKUP(Contrato[[#This Row],[RCP]],[1]RCPPAGOS!A:A,[1]RCPPAGOS!B:B,"",0)</f>
        <v>44958</v>
      </c>
      <c r="V121" s="50">
        <f>SUMIF([1]!RCPPAGOS[[#All],[CRP]],Contrato[[#This Row],[RCP]],[1]!RCPPAGOS[[#All],[valor_total]])</f>
        <v>79087649</v>
      </c>
      <c r="W121" s="51">
        <v>44956</v>
      </c>
      <c r="X121" s="51">
        <v>44959</v>
      </c>
      <c r="Y121" s="52" t="str">
        <f>+LEFT(_xlfn.XLOOKUP(Contrato[[#This Row],[CONTRATO3DIG]],[1]SECOP_II!AE:AE,[1]SECOP_II!F:F,"",0),10)</f>
        <v>2023-02-02</v>
      </c>
      <c r="Z121" s="53" t="str">
        <f>+LEFT(_xlfn.XLOOKUP(Contrato[[#This Row],[CONTRATO3DIG]],[1]SECOP_II!AE:AE,[1]SECOP_II!G:G,"",0),10)</f>
        <v>2023-12-16</v>
      </c>
      <c r="AA121" s="54" t="str">
        <f>_xlfn.XLOOKUP(Contrato[[#This Row],[CONTRATO3DIG]],[1]SECOP_II!AE:AE,[1]SECOP_II!AA:AA,"",0)</f>
        <v>https://community.secop.gov.co/Public/Tendering/OpportunityDetail/Index?noticeUID=CO1.NTC.3875646&amp;isFromPublicArea=True&amp;isModal=true&amp;asPopupView=true</v>
      </c>
      <c r="AB121" s="55" t="s">
        <v>213</v>
      </c>
      <c r="AC121" s="75" t="s">
        <v>250</v>
      </c>
      <c r="AD121" s="1" t="s">
        <v>50</v>
      </c>
      <c r="AE121" s="1" t="str">
        <f>TEXT(LEFT(Contrato[[#This Row],[CONTRATO]],3),"0")</f>
        <v>119</v>
      </c>
      <c r="AF121" s="1" t="str">
        <f>IF(LEN(Contrato[[#This Row],[Contrato2]])=3,Contrato[[#This Row],[Contrato2]],TEXT(Contrato[[#This Row],[Contrato2]],"000"))</f>
        <v>119</v>
      </c>
      <c r="AG121" s="100">
        <f ca="1">IFERROR(_xlfn.DAYS(Contrato[[#This Row],[Fecha Proyectada liquidació]],TODAY())/30,"")</f>
        <v>-10.533333333333333</v>
      </c>
      <c r="AH121" s="5">
        <f>+Contrato[[#This Row],[FECHA TERMINACIÓN ]]+120</f>
        <v>45396</v>
      </c>
      <c r="AI121" s="1" t="e" cm="1">
        <f t="array" ref="AI121">+Contrato[[#This Row],[Fecha Proyectada liquidació]]-hoy</f>
        <v>#NAME?</v>
      </c>
      <c r="AJ121" s="1" cm="1">
        <f t="array" ref="AJ121">_xlfn.XLOOKUP(Contrato[[#This Row],[CONTRATO]]&amp;Contrato[[#This Row],[CDP]],[1]!Tabla6[[#All],[CONTRATO-CDP]],[1]!Tabla6[[#All],[CRP]],_xlfn.XLOOKUP(Contrato[[#This Row],[CDP]],[1]RCPPAGOS!F:F,[1]RCPPAGOS!A:A,"",0),0)</f>
        <v>252</v>
      </c>
      <c r="AK121" s="1">
        <f>+Contrato[[#This Row],[Columna1]]-Contrato[[#This Row],[RCP]]</f>
        <v>0</v>
      </c>
      <c r="AL121" s="101" cm="1">
        <f t="array" ref="AL121">_xlfn.XLOOKUP(Contrato[[#This Row],[RCP]],[1]!RCPPAGOS[[#All],[CRP]],[1]!RCPPAGOS[[#All],[Total pagado]],0,0)</f>
        <v>79087649</v>
      </c>
      <c r="AM121" s="62">
        <f>+Contrato[[#This Row],[Valor Pagado]]/Contrato[[#This Row],[VALOR CONTRATO]]</f>
        <v>1</v>
      </c>
      <c r="AN121" s="63">
        <f>+Contrato[[#This Row],[VALOR CONTRATO]]-Contrato[[#This Row],[Valor Pagado]]</f>
        <v>0</v>
      </c>
    </row>
    <row r="122" spans="1:40" s="1" customFormat="1" ht="37.5" customHeight="1">
      <c r="A122" s="2">
        <v>130</v>
      </c>
      <c r="B122" s="33">
        <v>120</v>
      </c>
      <c r="C122" s="34" t="s">
        <v>362</v>
      </c>
      <c r="D122" s="35" t="s">
        <v>63</v>
      </c>
      <c r="E122" s="36" t="s">
        <v>42</v>
      </c>
      <c r="F122" s="35" t="s">
        <v>43</v>
      </c>
      <c r="G122" s="34" t="s">
        <v>363</v>
      </c>
      <c r="H122" s="39">
        <v>70527132</v>
      </c>
      <c r="I122" s="108">
        <v>4675177</v>
      </c>
      <c r="J122" s="108">
        <v>49089359</v>
      </c>
      <c r="K122" s="2" t="s">
        <v>45</v>
      </c>
      <c r="L122" s="42" t="s">
        <v>212</v>
      </c>
      <c r="M122" s="43" t="s">
        <v>248</v>
      </c>
      <c r="N122" s="44">
        <f>VLOOKUP(Contrato[[#This Row],[SUPERVISOR TITULAR]],[1]SUPERVISORES!$E$1:$F$135,2,FALSE)</f>
        <v>98556206.299999997</v>
      </c>
      <c r="O122" s="43" t="s">
        <v>249</v>
      </c>
      <c r="P122" s="45">
        <f>VLOOKUP(Contrato[[#This Row],[SUPERVISOR SUPLENTE ]],[1]SUPERVISORES!$E$1:$F$135,2,FALSE)</f>
        <v>10267189.6</v>
      </c>
      <c r="Q122" s="93">
        <v>177</v>
      </c>
      <c r="R122" s="47" cm="1">
        <f t="array" ref="R122">_xlfn.XLOOKUP(Contrato[[#This Row],[CDP]],[1]!CDP[[#All],[consecutivo]],[1]!CDP[[#All],[fecha_aprobacion]],"",0)</f>
        <v>44952.721018518518</v>
      </c>
      <c r="S122" s="48">
        <f>SUMIF([1]!CDP[[#All],[consecutivo]],Contrato[[#This Row],[CDP]],[1]!CDP[[#All],[valor_total_rubro]])</f>
        <v>49089359</v>
      </c>
      <c r="T122" s="49" cm="1">
        <f t="array" ref="T122">_xlfn.XLOOKUP(Contrato[[#This Row],[CONTRATO]]&amp;Contrato[[#This Row],[CDP]],[1]!Tabla6[[#All],[CONTRATO-CDP]],[1]!Tabla6[[#All],[CRP]],_xlfn.XLOOKUP(Contrato[[#This Row],[CDP]],[1]RCPPAGOS!F:F,[1]RCPPAGOS!A:A,"",0),0)</f>
        <v>220</v>
      </c>
      <c r="U122" s="47">
        <f>+_xlfn.XLOOKUP(Contrato[[#This Row],[RCP]],[1]RCPPAGOS!A:A,[1]RCPPAGOS!B:B,"",0)</f>
        <v>44958</v>
      </c>
      <c r="V122" s="50">
        <f>SUMIF([1]!RCPPAGOS[[#All],[CRP]],Contrato[[#This Row],[RCP]],[1]!RCPPAGOS[[#All],[valor_total]])</f>
        <v>49089359</v>
      </c>
      <c r="W122" s="51">
        <v>44957</v>
      </c>
      <c r="X122" s="51">
        <v>44959</v>
      </c>
      <c r="Y122" s="52" t="str">
        <f>+LEFT(_xlfn.XLOOKUP(Contrato[[#This Row],[CONTRATO3DIG]],[1]SECOP_II!AE:AE,[1]SECOP_II!F:F,"",0),10)</f>
        <v>2023-02-02</v>
      </c>
      <c r="Z122" s="53" t="str">
        <f>+LEFT(_xlfn.XLOOKUP(Contrato[[#This Row],[CONTRATO3DIG]],[1]SECOP_II!AE:AE,[1]SECOP_II!G:G,"",0),10)</f>
        <v>2023-12-16</v>
      </c>
      <c r="AA122" s="54" t="str">
        <f>_xlfn.XLOOKUP(Contrato[[#This Row],[CONTRATO3DIG]],[1]SECOP_II!AE:AE,[1]SECOP_II!AA:AA,"",0)</f>
        <v>https://community.secop.gov.co/Public/Tendering/OpportunityDetail/Index?noticeUID=CO1.NTC.3875931&amp;isFromPublicArea=True&amp;isModal=true&amp;asPopupView=true</v>
      </c>
      <c r="AB122" s="55" t="s">
        <v>213</v>
      </c>
      <c r="AC122" s="75" t="s">
        <v>250</v>
      </c>
      <c r="AD122" s="1" t="s">
        <v>50</v>
      </c>
      <c r="AE122" s="1" t="str">
        <f>TEXT(LEFT(Contrato[[#This Row],[CONTRATO]],3),"0")</f>
        <v>120</v>
      </c>
      <c r="AF122" s="1" t="str">
        <f>IF(LEN(Contrato[[#This Row],[Contrato2]])=3,Contrato[[#This Row],[Contrato2]],TEXT(Contrato[[#This Row],[Contrato2]],"000"))</f>
        <v>120</v>
      </c>
      <c r="AG122" s="100">
        <f ca="1">IFERROR(_xlfn.DAYS(Contrato[[#This Row],[Fecha Proyectada liquidació]],TODAY())/30,"")</f>
        <v>-10.533333333333333</v>
      </c>
      <c r="AH122" s="5">
        <f>+Contrato[[#This Row],[FECHA TERMINACIÓN ]]+120</f>
        <v>45396</v>
      </c>
      <c r="AI122" s="1" t="e" cm="1">
        <f t="array" ref="AI122">+Contrato[[#This Row],[Fecha Proyectada liquidació]]-hoy</f>
        <v>#NAME?</v>
      </c>
      <c r="AJ122" s="1" cm="1">
        <f t="array" ref="AJ122">_xlfn.XLOOKUP(Contrato[[#This Row],[CONTRATO]]&amp;Contrato[[#This Row],[CDP]],[1]!Tabla6[[#All],[CONTRATO-CDP]],[1]!Tabla6[[#All],[CRP]],_xlfn.XLOOKUP(Contrato[[#This Row],[CDP]],[1]RCPPAGOS!F:F,[1]RCPPAGOS!A:A,"",0),0)</f>
        <v>220</v>
      </c>
      <c r="AK122" s="1">
        <f>+Contrato[[#This Row],[Columna1]]-Contrato[[#This Row],[RCP]]</f>
        <v>0</v>
      </c>
      <c r="AL122" s="101" cm="1">
        <f t="array" ref="AL122">_xlfn.XLOOKUP(Contrato[[#This Row],[RCP]],[1]!RCPPAGOS[[#All],[CRP]],[1]!RCPPAGOS[[#All],[Total pagado]],0,0)</f>
        <v>49089359</v>
      </c>
      <c r="AM122" s="62">
        <f>+Contrato[[#This Row],[Valor Pagado]]/Contrato[[#This Row],[VALOR CONTRATO]]</f>
        <v>1</v>
      </c>
      <c r="AN122" s="63">
        <f>+Contrato[[#This Row],[VALOR CONTRATO]]-Contrato[[#This Row],[Valor Pagado]]</f>
        <v>0</v>
      </c>
    </row>
    <row r="123" spans="1:40" s="1" customFormat="1" ht="37.5" customHeight="1">
      <c r="A123" s="2">
        <v>131</v>
      </c>
      <c r="B123" s="33">
        <v>121</v>
      </c>
      <c r="C123" s="34" t="s">
        <v>364</v>
      </c>
      <c r="D123" s="35" t="s">
        <v>63</v>
      </c>
      <c r="E123" s="36" t="s">
        <v>42</v>
      </c>
      <c r="F123" s="35" t="s">
        <v>43</v>
      </c>
      <c r="G123" s="34" t="s">
        <v>365</v>
      </c>
      <c r="H123" s="39">
        <v>8323922</v>
      </c>
      <c r="I123" s="108">
        <v>4675177</v>
      </c>
      <c r="J123" s="108">
        <v>49089359</v>
      </c>
      <c r="K123" s="2" t="s">
        <v>45</v>
      </c>
      <c r="L123" s="42" t="s">
        <v>212</v>
      </c>
      <c r="M123" s="43" t="s">
        <v>248</v>
      </c>
      <c r="N123" s="44">
        <f>VLOOKUP(Contrato[[#This Row],[SUPERVISOR TITULAR]],[1]SUPERVISORES!$E$1:$F$135,2,FALSE)</f>
        <v>98556206.299999997</v>
      </c>
      <c r="O123" s="43" t="s">
        <v>249</v>
      </c>
      <c r="P123" s="45">
        <f>VLOOKUP(Contrato[[#This Row],[SUPERVISOR SUPLENTE ]],[1]SUPERVISORES!$E$1:$F$135,2,FALSE)</f>
        <v>10267189.6</v>
      </c>
      <c r="Q123" s="93">
        <v>178</v>
      </c>
      <c r="R123" s="47" cm="1">
        <f t="array" ref="R123">_xlfn.XLOOKUP(Contrato[[#This Row],[CDP]],[1]!CDP[[#All],[consecutivo]],[1]!CDP[[#All],[fecha_aprobacion]],"",0)</f>
        <v>44952.721307870372</v>
      </c>
      <c r="S123" s="48">
        <f>SUMIF([1]!CDP[[#All],[consecutivo]],Contrato[[#This Row],[CDP]],[1]!CDP[[#All],[valor_total_rubro]])</f>
        <v>49089359</v>
      </c>
      <c r="T123" s="49" cm="1">
        <f t="array" ref="T123">_xlfn.XLOOKUP(Contrato[[#This Row],[CONTRATO]]&amp;Contrato[[#This Row],[CDP]],[1]!Tabla6[[#All],[CONTRATO-CDP]],[1]!Tabla6[[#All],[CRP]],_xlfn.XLOOKUP(Contrato[[#This Row],[CDP]],[1]RCPPAGOS!F:F,[1]RCPPAGOS!A:A,"",0),0)</f>
        <v>212</v>
      </c>
      <c r="U123" s="47">
        <f>+_xlfn.XLOOKUP(Contrato[[#This Row],[RCP]],[1]RCPPAGOS!A:A,[1]RCPPAGOS!B:B,"",0)</f>
        <v>44958</v>
      </c>
      <c r="V123" s="50">
        <f>SUMIF([1]!RCPPAGOS[[#All],[CRP]],Contrato[[#This Row],[RCP]],[1]!RCPPAGOS[[#All],[valor_total]])</f>
        <v>49089359</v>
      </c>
      <c r="W123" s="51">
        <v>44956</v>
      </c>
      <c r="X123" s="51">
        <v>44958</v>
      </c>
      <c r="Y123" s="52" t="str">
        <f>+LEFT(_xlfn.XLOOKUP(Contrato[[#This Row],[CONTRATO3DIG]],[1]SECOP_II!AE:AE,[1]SECOP_II!F:F,"",0),10)</f>
        <v>2023-02-02</v>
      </c>
      <c r="Z123" s="53" t="str">
        <f>+LEFT(_xlfn.XLOOKUP(Contrato[[#This Row],[CONTRATO3DIG]],[1]SECOP_II!AE:AE,[1]SECOP_II!G:G,"",0),10)</f>
        <v>2023-12-16</v>
      </c>
      <c r="AA123" s="54" t="str">
        <f>_xlfn.XLOOKUP(Contrato[[#This Row],[CONTRATO3DIG]],[1]SECOP_II!AE:AE,[1]SECOP_II!AA:AA,"",0)</f>
        <v>https://community.secop.gov.co/Public/Tendering/OpportunityDetail/Index?noticeUID=CO1.NTC.3875931&amp;isFromPublicArea=True&amp;isModal=true&amp;asPopupView=true</v>
      </c>
      <c r="AB123" s="55" t="s">
        <v>213</v>
      </c>
      <c r="AC123" s="75" t="s">
        <v>250</v>
      </c>
      <c r="AD123" s="1" t="s">
        <v>50</v>
      </c>
      <c r="AE123" s="1" t="str">
        <f>TEXT(LEFT(Contrato[[#This Row],[CONTRATO]],3),"0")</f>
        <v>121</v>
      </c>
      <c r="AF123" s="1" t="str">
        <f>IF(LEN(Contrato[[#This Row],[Contrato2]])=3,Contrato[[#This Row],[Contrato2]],TEXT(Contrato[[#This Row],[Contrato2]],"000"))</f>
        <v>121</v>
      </c>
      <c r="AG123" s="100">
        <f ca="1">IFERROR(_xlfn.DAYS(Contrato[[#This Row],[Fecha Proyectada liquidació]],TODAY())/30,"")</f>
        <v>-10.533333333333333</v>
      </c>
      <c r="AH123" s="5">
        <f>+Contrato[[#This Row],[FECHA TERMINACIÓN ]]+120</f>
        <v>45396</v>
      </c>
      <c r="AI123" s="1" t="e" cm="1">
        <f t="array" ref="AI123">+Contrato[[#This Row],[Fecha Proyectada liquidació]]-hoy</f>
        <v>#NAME?</v>
      </c>
      <c r="AJ123" s="1" cm="1">
        <f t="array" ref="AJ123">_xlfn.XLOOKUP(Contrato[[#This Row],[CONTRATO]]&amp;Contrato[[#This Row],[CDP]],[1]!Tabla6[[#All],[CONTRATO-CDP]],[1]!Tabla6[[#All],[CRP]],_xlfn.XLOOKUP(Contrato[[#This Row],[CDP]],[1]RCPPAGOS!F:F,[1]RCPPAGOS!A:A,"",0),0)</f>
        <v>212</v>
      </c>
      <c r="AK123" s="1">
        <f>+Contrato[[#This Row],[Columna1]]-Contrato[[#This Row],[RCP]]</f>
        <v>0</v>
      </c>
      <c r="AL123" s="101" cm="1">
        <f t="array" ref="AL123">_xlfn.XLOOKUP(Contrato[[#This Row],[RCP]],[1]!RCPPAGOS[[#All],[CRP]],[1]!RCPPAGOS[[#All],[Total pagado]],0,0)</f>
        <v>49089359</v>
      </c>
      <c r="AM123" s="62">
        <f>+Contrato[[#This Row],[Valor Pagado]]/Contrato[[#This Row],[VALOR CONTRATO]]</f>
        <v>1</v>
      </c>
      <c r="AN123" s="63">
        <f>+Contrato[[#This Row],[VALOR CONTRATO]]-Contrato[[#This Row],[Valor Pagado]]</f>
        <v>0</v>
      </c>
    </row>
    <row r="124" spans="1:40" s="1" customFormat="1" ht="37.5" customHeight="1">
      <c r="A124" s="2">
        <v>132</v>
      </c>
      <c r="B124" s="33">
        <v>122</v>
      </c>
      <c r="C124" s="34" t="s">
        <v>366</v>
      </c>
      <c r="D124" s="35" t="s">
        <v>63</v>
      </c>
      <c r="E124" s="36" t="s">
        <v>42</v>
      </c>
      <c r="F124" s="35" t="s">
        <v>43</v>
      </c>
      <c r="G124" s="34" t="s">
        <v>367</v>
      </c>
      <c r="H124" s="39">
        <v>70325291</v>
      </c>
      <c r="I124" s="108">
        <v>3764173</v>
      </c>
      <c r="J124" s="108">
        <v>39523817</v>
      </c>
      <c r="K124" s="2" t="s">
        <v>45</v>
      </c>
      <c r="L124" s="42" t="s">
        <v>212</v>
      </c>
      <c r="M124" s="43" t="s">
        <v>248</v>
      </c>
      <c r="N124" s="44">
        <f>VLOOKUP(Contrato[[#This Row],[SUPERVISOR TITULAR]],[1]SUPERVISORES!$E$1:$F$135,2,FALSE)</f>
        <v>98556206.299999997</v>
      </c>
      <c r="O124" s="43" t="s">
        <v>249</v>
      </c>
      <c r="P124" s="45">
        <f>VLOOKUP(Contrato[[#This Row],[SUPERVISOR SUPLENTE ]],[1]SUPERVISORES!$E$1:$F$135,2,FALSE)</f>
        <v>10267189.6</v>
      </c>
      <c r="Q124" s="93">
        <v>179</v>
      </c>
      <c r="R124" s="47" cm="1">
        <f t="array" ref="R124">_xlfn.XLOOKUP(Contrato[[#This Row],[CDP]],[1]!CDP[[#All],[consecutivo]],[1]!CDP[[#All],[fecha_aprobacion]],"",0)</f>
        <v>44952.722604166665</v>
      </c>
      <c r="S124" s="48">
        <f>SUMIF([1]!CDP[[#All],[consecutivo]],Contrato[[#This Row],[CDP]],[1]!CDP[[#All],[valor_total_rubro]])</f>
        <v>39523817</v>
      </c>
      <c r="T124" s="49" cm="1">
        <f t="array" ref="T124">_xlfn.XLOOKUP(Contrato[[#This Row],[CONTRATO]]&amp;Contrato[[#This Row],[CDP]],[1]!Tabla6[[#All],[CONTRATO-CDP]],[1]!Tabla6[[#All],[CRP]],_xlfn.XLOOKUP(Contrato[[#This Row],[CDP]],[1]RCPPAGOS!F:F,[1]RCPPAGOS!A:A,"",0),0)</f>
        <v>213</v>
      </c>
      <c r="U124" s="47">
        <f>+_xlfn.XLOOKUP(Contrato[[#This Row],[RCP]],[1]RCPPAGOS!A:A,[1]RCPPAGOS!B:B,"",0)</f>
        <v>44958</v>
      </c>
      <c r="V124" s="50">
        <f>SUMIF([1]!RCPPAGOS[[#All],[CRP]],Contrato[[#This Row],[RCP]],[1]!RCPPAGOS[[#All],[valor_total]])</f>
        <v>39523817</v>
      </c>
      <c r="W124" s="51">
        <v>44957</v>
      </c>
      <c r="X124" s="51">
        <v>44959</v>
      </c>
      <c r="Y124" s="52" t="str">
        <f>+LEFT(_xlfn.XLOOKUP(Contrato[[#This Row],[CONTRATO3DIG]],[1]SECOP_II!AE:AE,[1]SECOP_II!F:F,"",0),10)</f>
        <v>2023-02-02</v>
      </c>
      <c r="Z124" s="53" t="str">
        <f>+LEFT(_xlfn.XLOOKUP(Contrato[[#This Row],[CONTRATO3DIG]],[1]SECOP_II!AE:AE,[1]SECOP_II!G:G,"",0),10)</f>
        <v>2023-12-16</v>
      </c>
      <c r="AA124" s="54" t="str">
        <f>_xlfn.XLOOKUP(Contrato[[#This Row],[CONTRATO3DIG]],[1]SECOP_II!AE:AE,[1]SECOP_II!AA:AA,"",0)</f>
        <v>https://community.secop.gov.co/Public/Tendering/OpportunityDetail/Index?noticeUID=CO1.NTC.3875646&amp;isFromPublicArea=True&amp;isModal=true&amp;asPopupView=true</v>
      </c>
      <c r="AB124" s="55" t="s">
        <v>213</v>
      </c>
      <c r="AC124" s="75" t="s">
        <v>250</v>
      </c>
      <c r="AD124" s="1" t="s">
        <v>50</v>
      </c>
      <c r="AE124" s="1" t="str">
        <f>TEXT(LEFT(Contrato[[#This Row],[CONTRATO]],3),"0")</f>
        <v>122</v>
      </c>
      <c r="AF124" s="1" t="str">
        <f>IF(LEN(Contrato[[#This Row],[Contrato2]])=3,Contrato[[#This Row],[Contrato2]],TEXT(Contrato[[#This Row],[Contrato2]],"000"))</f>
        <v>122</v>
      </c>
      <c r="AG124" s="100">
        <f ca="1">IFERROR(_xlfn.DAYS(Contrato[[#This Row],[Fecha Proyectada liquidació]],TODAY())/30,"")</f>
        <v>-10.533333333333333</v>
      </c>
      <c r="AH124" s="5">
        <f>+Contrato[[#This Row],[FECHA TERMINACIÓN ]]+120</f>
        <v>45396</v>
      </c>
      <c r="AI124" s="1" t="e" cm="1">
        <f t="array" ref="AI124">+Contrato[[#This Row],[Fecha Proyectada liquidació]]-hoy</f>
        <v>#NAME?</v>
      </c>
      <c r="AJ124" s="1" cm="1">
        <f t="array" ref="AJ124">_xlfn.XLOOKUP(Contrato[[#This Row],[CONTRATO]]&amp;Contrato[[#This Row],[CDP]],[1]!Tabla6[[#All],[CONTRATO-CDP]],[1]!Tabla6[[#All],[CRP]],_xlfn.XLOOKUP(Contrato[[#This Row],[CDP]],[1]RCPPAGOS!F:F,[1]RCPPAGOS!A:A,"",0),0)</f>
        <v>213</v>
      </c>
      <c r="AK124" s="1">
        <f>+Contrato[[#This Row],[Columna1]]-Contrato[[#This Row],[RCP]]</f>
        <v>0</v>
      </c>
      <c r="AL124" s="101" cm="1">
        <f t="array" ref="AL124">_xlfn.XLOOKUP(Contrato[[#This Row],[RCP]],[1]!RCPPAGOS[[#All],[CRP]],[1]!RCPPAGOS[[#All],[Total pagado]],0,0)</f>
        <v>39523817</v>
      </c>
      <c r="AM124" s="62">
        <f>+Contrato[[#This Row],[Valor Pagado]]/Contrato[[#This Row],[VALOR CONTRATO]]</f>
        <v>1</v>
      </c>
      <c r="AN124" s="63">
        <f>+Contrato[[#This Row],[VALOR CONTRATO]]-Contrato[[#This Row],[Valor Pagado]]</f>
        <v>0</v>
      </c>
    </row>
    <row r="125" spans="1:40" s="1" customFormat="1" ht="37.5" customHeight="1">
      <c r="A125" s="2">
        <v>133</v>
      </c>
      <c r="B125" s="33">
        <v>123</v>
      </c>
      <c r="C125" s="34" t="s">
        <v>368</v>
      </c>
      <c r="D125" s="35" t="s">
        <v>63</v>
      </c>
      <c r="E125" s="36" t="s">
        <v>42</v>
      </c>
      <c r="F125" s="35" t="s">
        <v>43</v>
      </c>
      <c r="G125" s="34" t="s">
        <v>369</v>
      </c>
      <c r="H125" s="39">
        <v>1017163203</v>
      </c>
      <c r="I125" s="108">
        <v>3764173</v>
      </c>
      <c r="J125" s="108">
        <v>39523817</v>
      </c>
      <c r="K125" s="2" t="s">
        <v>45</v>
      </c>
      <c r="L125" s="42" t="s">
        <v>212</v>
      </c>
      <c r="M125" s="43" t="s">
        <v>248</v>
      </c>
      <c r="N125" s="44">
        <f>VLOOKUP(Contrato[[#This Row],[SUPERVISOR TITULAR]],[1]SUPERVISORES!$E$1:$F$135,2,FALSE)</f>
        <v>98556206.299999997</v>
      </c>
      <c r="O125" s="43" t="s">
        <v>249</v>
      </c>
      <c r="P125" s="45">
        <f>VLOOKUP(Contrato[[#This Row],[SUPERVISOR SUPLENTE ]],[1]SUPERVISORES!$E$1:$F$135,2,FALSE)</f>
        <v>10267189.6</v>
      </c>
      <c r="Q125" s="93">
        <v>180</v>
      </c>
      <c r="R125" s="47" cm="1">
        <f t="array" ref="R125">_xlfn.XLOOKUP(Contrato[[#This Row],[CDP]],[1]!CDP[[#All],[consecutivo]],[1]!CDP[[#All],[fecha_aprobacion]],"",0)</f>
        <v>44952.722754629627</v>
      </c>
      <c r="S125" s="48">
        <f>SUMIF([1]!CDP[[#All],[consecutivo]],Contrato[[#This Row],[CDP]],[1]!CDP[[#All],[valor_total_rubro]])</f>
        <v>39523817</v>
      </c>
      <c r="T125" s="49" cm="1">
        <f t="array" ref="T125">_xlfn.XLOOKUP(Contrato[[#This Row],[CONTRATO]]&amp;Contrato[[#This Row],[CDP]],[1]!Tabla6[[#All],[CONTRATO-CDP]],[1]!Tabla6[[#All],[CRP]],_xlfn.XLOOKUP(Contrato[[#This Row],[CDP]],[1]RCPPAGOS!F:F,[1]RCPPAGOS!A:A,"",0),0)</f>
        <v>215</v>
      </c>
      <c r="U125" s="47">
        <f>+_xlfn.XLOOKUP(Contrato[[#This Row],[RCP]],[1]RCPPAGOS!A:A,[1]RCPPAGOS!B:B,"",0)</f>
        <v>44958</v>
      </c>
      <c r="V125" s="50">
        <f>SUMIF([1]!RCPPAGOS[[#All],[CRP]],Contrato[[#This Row],[RCP]],[1]!RCPPAGOS[[#All],[valor_total]])</f>
        <v>39523817</v>
      </c>
      <c r="W125" s="51">
        <v>44957</v>
      </c>
      <c r="X125" s="51">
        <v>44959</v>
      </c>
      <c r="Y125" s="52" t="str">
        <f>+LEFT(_xlfn.XLOOKUP(Contrato[[#This Row],[CONTRATO3DIG]],[1]SECOP_II!AE:AE,[1]SECOP_II!F:F,"",0),10)</f>
        <v>2023-02-02</v>
      </c>
      <c r="Z125" s="53" t="str">
        <f>+LEFT(_xlfn.XLOOKUP(Contrato[[#This Row],[CONTRATO3DIG]],[1]SECOP_II!AE:AE,[1]SECOP_II!G:G,"",0),10)</f>
        <v>2023-12-16</v>
      </c>
      <c r="AA125" s="54" t="str">
        <f>_xlfn.XLOOKUP(Contrato[[#This Row],[CONTRATO3DIG]],[1]SECOP_II!AE:AE,[1]SECOP_II!AA:AA,"",0)</f>
        <v>https://community.secop.gov.co/Public/Tendering/OpportunityDetail/Index?noticeUID=CO1.NTC.3875931&amp;isFromPublicArea=True&amp;isModal=true&amp;asPopupView=true</v>
      </c>
      <c r="AB125" s="55" t="s">
        <v>213</v>
      </c>
      <c r="AC125" s="75" t="s">
        <v>250</v>
      </c>
      <c r="AD125" s="1" t="s">
        <v>50</v>
      </c>
      <c r="AE125" s="1" t="str">
        <f>TEXT(LEFT(Contrato[[#This Row],[CONTRATO]],3),"0")</f>
        <v>123</v>
      </c>
      <c r="AF125" s="1" t="str">
        <f>IF(LEN(Contrato[[#This Row],[Contrato2]])=3,Contrato[[#This Row],[Contrato2]],TEXT(Contrato[[#This Row],[Contrato2]],"000"))</f>
        <v>123</v>
      </c>
      <c r="AG125" s="100">
        <f ca="1">IFERROR(_xlfn.DAYS(Contrato[[#This Row],[Fecha Proyectada liquidació]],TODAY())/30,"")</f>
        <v>-10.533333333333333</v>
      </c>
      <c r="AH125" s="5">
        <f>+Contrato[[#This Row],[FECHA TERMINACIÓN ]]+120</f>
        <v>45396</v>
      </c>
      <c r="AI125" s="1" t="e" cm="1">
        <f t="array" ref="AI125">+Contrato[[#This Row],[Fecha Proyectada liquidació]]-hoy</f>
        <v>#NAME?</v>
      </c>
      <c r="AJ125" s="1" cm="1">
        <f t="array" ref="AJ125">_xlfn.XLOOKUP(Contrato[[#This Row],[CONTRATO]]&amp;Contrato[[#This Row],[CDP]],[1]!Tabla6[[#All],[CONTRATO-CDP]],[1]!Tabla6[[#All],[CRP]],_xlfn.XLOOKUP(Contrato[[#This Row],[CDP]],[1]RCPPAGOS!F:F,[1]RCPPAGOS!A:A,"",0),0)</f>
        <v>215</v>
      </c>
      <c r="AK125" s="1">
        <f>+Contrato[[#This Row],[Columna1]]-Contrato[[#This Row],[RCP]]</f>
        <v>0</v>
      </c>
      <c r="AL125" s="101" cm="1">
        <f t="array" ref="AL125">_xlfn.XLOOKUP(Contrato[[#This Row],[RCP]],[1]!RCPPAGOS[[#All],[CRP]],[1]!RCPPAGOS[[#All],[Total pagado]],0,0)</f>
        <v>39523817</v>
      </c>
      <c r="AM125" s="62">
        <f>+Contrato[[#This Row],[Valor Pagado]]/Contrato[[#This Row],[VALOR CONTRATO]]</f>
        <v>1</v>
      </c>
      <c r="AN125" s="63">
        <f>+Contrato[[#This Row],[VALOR CONTRATO]]-Contrato[[#This Row],[Valor Pagado]]</f>
        <v>0</v>
      </c>
    </row>
    <row r="126" spans="1:40" s="1" customFormat="1" ht="37.5" customHeight="1">
      <c r="A126" s="2">
        <v>134</v>
      </c>
      <c r="B126" s="33">
        <v>124</v>
      </c>
      <c r="C126" s="34" t="s">
        <v>370</v>
      </c>
      <c r="D126" s="35" t="s">
        <v>63</v>
      </c>
      <c r="E126" s="36" t="s">
        <v>42</v>
      </c>
      <c r="F126" s="35" t="s">
        <v>43</v>
      </c>
      <c r="G126" s="34" t="s">
        <v>371</v>
      </c>
      <c r="H126" s="39">
        <v>43113989</v>
      </c>
      <c r="I126" s="108">
        <v>2452230</v>
      </c>
      <c r="J126" s="108">
        <v>25748415</v>
      </c>
      <c r="K126" s="2" t="s">
        <v>45</v>
      </c>
      <c r="L126" s="42" t="s">
        <v>212</v>
      </c>
      <c r="M126" s="43" t="s">
        <v>248</v>
      </c>
      <c r="N126" s="44">
        <f>VLOOKUP(Contrato[[#This Row],[SUPERVISOR TITULAR]],[1]SUPERVISORES!$E$1:$F$135,2,FALSE)</f>
        <v>98556206.299999997</v>
      </c>
      <c r="O126" s="43" t="s">
        <v>249</v>
      </c>
      <c r="P126" s="45">
        <f>VLOOKUP(Contrato[[#This Row],[SUPERVISOR SUPLENTE ]],[1]SUPERVISORES!$E$1:$F$135,2,FALSE)</f>
        <v>10267189.6</v>
      </c>
      <c r="Q126" s="93">
        <v>181</v>
      </c>
      <c r="R126" s="47" cm="1">
        <f t="array" ref="R126">_xlfn.XLOOKUP(Contrato[[#This Row],[CDP]],[1]!CDP[[#All],[consecutivo]],[1]!CDP[[#All],[fecha_aprobacion]],"",0)</f>
        <v>44952.722893518519</v>
      </c>
      <c r="S126" s="48">
        <f>SUMIF([1]!CDP[[#All],[consecutivo]],Contrato[[#This Row],[CDP]],[1]!CDP[[#All],[valor_total_rubro]])</f>
        <v>25748415</v>
      </c>
      <c r="T126" s="49" cm="1">
        <f t="array" ref="T126">_xlfn.XLOOKUP(Contrato[[#This Row],[CONTRATO]]&amp;Contrato[[#This Row],[CDP]],[1]!Tabla6[[#All],[CONTRATO-CDP]],[1]!Tabla6[[#All],[CRP]],_xlfn.XLOOKUP(Contrato[[#This Row],[CDP]],[1]RCPPAGOS!F:F,[1]RCPPAGOS!A:A,"",0),0)</f>
        <v>218</v>
      </c>
      <c r="U126" s="47">
        <f>+_xlfn.XLOOKUP(Contrato[[#This Row],[RCP]],[1]RCPPAGOS!A:A,[1]RCPPAGOS!B:B,"",0)</f>
        <v>44958</v>
      </c>
      <c r="V126" s="50">
        <f>SUMIF([1]!RCPPAGOS[[#All],[CRP]],Contrato[[#This Row],[RCP]],[1]!RCPPAGOS[[#All],[valor_total]])</f>
        <v>25748415</v>
      </c>
      <c r="W126" s="51">
        <v>44957</v>
      </c>
      <c r="X126" s="51">
        <v>44959</v>
      </c>
      <c r="Y126" s="52" t="str">
        <f>+LEFT(_xlfn.XLOOKUP(Contrato[[#This Row],[CONTRATO3DIG]],[1]SECOP_II!AE:AE,[1]SECOP_II!F:F,"",0),10)</f>
        <v>2023-02-02</v>
      </c>
      <c r="Z126" s="53" t="str">
        <f>+LEFT(_xlfn.XLOOKUP(Contrato[[#This Row],[CONTRATO3DIG]],[1]SECOP_II!AE:AE,[1]SECOP_II!G:G,"",0),10)</f>
        <v>2023-12-16</v>
      </c>
      <c r="AA126" s="54" t="str">
        <f>_xlfn.XLOOKUP(Contrato[[#This Row],[CONTRATO3DIG]],[1]SECOP_II!AE:AE,[1]SECOP_II!AA:AA,"",0)</f>
        <v>https://community.secop.gov.co/Public/Tendering/OpportunityDetail/Index?noticeUID=CO1.NTC.3875931&amp;isFromPublicArea=True&amp;isModal=true&amp;asPopupView=true</v>
      </c>
      <c r="AB126" s="55" t="s">
        <v>213</v>
      </c>
      <c r="AC126" s="75" t="s">
        <v>250</v>
      </c>
      <c r="AD126" s="1" t="s">
        <v>50</v>
      </c>
      <c r="AE126" s="1" t="str">
        <f>TEXT(LEFT(Contrato[[#This Row],[CONTRATO]],3),"0")</f>
        <v>124</v>
      </c>
      <c r="AF126" s="1" t="str">
        <f>IF(LEN(Contrato[[#This Row],[Contrato2]])=3,Contrato[[#This Row],[Contrato2]],TEXT(Contrato[[#This Row],[Contrato2]],"000"))</f>
        <v>124</v>
      </c>
      <c r="AG126" s="100">
        <f ca="1">IFERROR(_xlfn.DAYS(Contrato[[#This Row],[Fecha Proyectada liquidació]],TODAY())/30,"")</f>
        <v>-10.533333333333333</v>
      </c>
      <c r="AH126" s="5">
        <f>+Contrato[[#This Row],[FECHA TERMINACIÓN ]]+120</f>
        <v>45396</v>
      </c>
      <c r="AI126" s="1" t="e" cm="1">
        <f t="array" ref="AI126">+Contrato[[#This Row],[Fecha Proyectada liquidació]]-hoy</f>
        <v>#NAME?</v>
      </c>
      <c r="AJ126" s="1" cm="1">
        <f t="array" ref="AJ126">_xlfn.XLOOKUP(Contrato[[#This Row],[CONTRATO]]&amp;Contrato[[#This Row],[CDP]],[1]!Tabla6[[#All],[CONTRATO-CDP]],[1]!Tabla6[[#All],[CRP]],_xlfn.XLOOKUP(Contrato[[#This Row],[CDP]],[1]RCPPAGOS!F:F,[1]RCPPAGOS!A:A,"",0),0)</f>
        <v>218</v>
      </c>
      <c r="AK126" s="1">
        <f>+Contrato[[#This Row],[Columna1]]-Contrato[[#This Row],[RCP]]</f>
        <v>0</v>
      </c>
      <c r="AL126" s="101" cm="1">
        <f t="array" ref="AL126">_xlfn.XLOOKUP(Contrato[[#This Row],[RCP]],[1]!RCPPAGOS[[#All],[CRP]],[1]!RCPPAGOS[[#All],[Total pagado]],0,0)</f>
        <v>25748415</v>
      </c>
      <c r="AM126" s="62">
        <f>+Contrato[[#This Row],[Valor Pagado]]/Contrato[[#This Row],[VALOR CONTRATO]]</f>
        <v>1</v>
      </c>
      <c r="AN126" s="63">
        <f>+Contrato[[#This Row],[VALOR CONTRATO]]-Contrato[[#This Row],[Valor Pagado]]</f>
        <v>0</v>
      </c>
    </row>
    <row r="127" spans="1:40" s="1" customFormat="1" ht="37.5" customHeight="1">
      <c r="A127" s="2">
        <v>135</v>
      </c>
      <c r="B127" s="33">
        <v>125</v>
      </c>
      <c r="C127" s="34" t="s">
        <v>372</v>
      </c>
      <c r="D127" s="35" t="s">
        <v>63</v>
      </c>
      <c r="E127" s="36" t="s">
        <v>42</v>
      </c>
      <c r="F127" s="35" t="s">
        <v>43</v>
      </c>
      <c r="G127" s="34" t="s">
        <v>373</v>
      </c>
      <c r="H127" s="39">
        <v>98570270</v>
      </c>
      <c r="I127" s="108">
        <v>3764173</v>
      </c>
      <c r="J127" s="108">
        <v>39523817</v>
      </c>
      <c r="K127" s="2" t="s">
        <v>45</v>
      </c>
      <c r="L127" s="42" t="s">
        <v>212</v>
      </c>
      <c r="M127" s="43" t="s">
        <v>248</v>
      </c>
      <c r="N127" s="44">
        <f>VLOOKUP(Contrato[[#This Row],[SUPERVISOR TITULAR]],[1]SUPERVISORES!$E$1:$F$135,2,FALSE)</f>
        <v>98556206.299999997</v>
      </c>
      <c r="O127" s="43" t="s">
        <v>249</v>
      </c>
      <c r="P127" s="45">
        <f>VLOOKUP(Contrato[[#This Row],[SUPERVISOR SUPLENTE ]],[1]SUPERVISORES!$E$1:$F$135,2,FALSE)</f>
        <v>10267189.6</v>
      </c>
      <c r="Q127" s="93">
        <v>182</v>
      </c>
      <c r="R127" s="47" cm="1">
        <f t="array" ref="R127">_xlfn.XLOOKUP(Contrato[[#This Row],[CDP]],[1]!CDP[[#All],[consecutivo]],[1]!CDP[[#All],[fecha_aprobacion]],"",0)</f>
        <v>44952.723043981481</v>
      </c>
      <c r="S127" s="48">
        <f>SUMIF([1]!CDP[[#All],[consecutivo]],Contrato[[#This Row],[CDP]],[1]!CDP[[#All],[valor_total_rubro]])</f>
        <v>39523817</v>
      </c>
      <c r="T127" s="49" cm="1">
        <f t="array" ref="T127">_xlfn.XLOOKUP(Contrato[[#This Row],[CONTRATO]]&amp;Contrato[[#This Row],[CDP]],[1]!Tabla6[[#All],[CONTRATO-CDP]],[1]!Tabla6[[#All],[CRP]],_xlfn.XLOOKUP(Contrato[[#This Row],[CDP]],[1]RCPPAGOS!F:F,[1]RCPPAGOS!A:A,"",0),0)</f>
        <v>221</v>
      </c>
      <c r="U127" s="47">
        <f>+_xlfn.XLOOKUP(Contrato[[#This Row],[RCP]],[1]RCPPAGOS!A:A,[1]RCPPAGOS!B:B,"",0)</f>
        <v>44958</v>
      </c>
      <c r="V127" s="50">
        <f>SUMIF([1]!RCPPAGOS[[#All],[CRP]],Contrato[[#This Row],[RCP]],[1]!RCPPAGOS[[#All],[valor_total]])</f>
        <v>39523817</v>
      </c>
      <c r="W127" s="51">
        <v>44956</v>
      </c>
      <c r="X127" s="51">
        <v>44959</v>
      </c>
      <c r="Y127" s="52" t="str">
        <f>+LEFT(_xlfn.XLOOKUP(Contrato[[#This Row],[CONTRATO3DIG]],[1]SECOP_II!AE:AE,[1]SECOP_II!F:F,"",0),10)</f>
        <v>2023-02-02</v>
      </c>
      <c r="Z127" s="53" t="str">
        <f>+LEFT(_xlfn.XLOOKUP(Contrato[[#This Row],[CONTRATO3DIG]],[1]SECOP_II!AE:AE,[1]SECOP_II!G:G,"",0),10)</f>
        <v>2023-12-16</v>
      </c>
      <c r="AA127" s="54" t="str">
        <f>_xlfn.XLOOKUP(Contrato[[#This Row],[CONTRATO3DIG]],[1]SECOP_II!AE:AE,[1]SECOP_II!AA:AA,"",0)</f>
        <v>https://community.secop.gov.co/Public/Tendering/OpportunityDetail/Index?noticeUID=CO1.NTC.3876282&amp;isFromPublicArea=True&amp;isModal=true&amp;asPopupView=true</v>
      </c>
      <c r="AB127" s="55" t="s">
        <v>213</v>
      </c>
      <c r="AC127" s="75" t="s">
        <v>250</v>
      </c>
      <c r="AD127" s="1" t="s">
        <v>50</v>
      </c>
      <c r="AE127" s="1" t="str">
        <f>TEXT(LEFT(Contrato[[#This Row],[CONTRATO]],3),"0")</f>
        <v>125</v>
      </c>
      <c r="AF127" s="1" t="str">
        <f>IF(LEN(Contrato[[#This Row],[Contrato2]])=3,Contrato[[#This Row],[Contrato2]],TEXT(Contrato[[#This Row],[Contrato2]],"000"))</f>
        <v>125</v>
      </c>
      <c r="AG127" s="100">
        <f ca="1">IFERROR(_xlfn.DAYS(Contrato[[#This Row],[Fecha Proyectada liquidació]],TODAY())/30,"")</f>
        <v>-10.533333333333333</v>
      </c>
      <c r="AH127" s="5">
        <f>+Contrato[[#This Row],[FECHA TERMINACIÓN ]]+120</f>
        <v>45396</v>
      </c>
      <c r="AI127" s="1" t="e" cm="1">
        <f t="array" ref="AI127">+Contrato[[#This Row],[Fecha Proyectada liquidació]]-hoy</f>
        <v>#NAME?</v>
      </c>
      <c r="AJ127" s="1" cm="1">
        <f t="array" ref="AJ127">_xlfn.XLOOKUP(Contrato[[#This Row],[CONTRATO]]&amp;Contrato[[#This Row],[CDP]],[1]!Tabla6[[#All],[CONTRATO-CDP]],[1]!Tabla6[[#All],[CRP]],_xlfn.XLOOKUP(Contrato[[#This Row],[CDP]],[1]RCPPAGOS!F:F,[1]RCPPAGOS!A:A,"",0),0)</f>
        <v>221</v>
      </c>
      <c r="AK127" s="1">
        <f>+Contrato[[#This Row],[Columna1]]-Contrato[[#This Row],[RCP]]</f>
        <v>0</v>
      </c>
      <c r="AL127" s="101" cm="1">
        <f t="array" ref="AL127">_xlfn.XLOOKUP(Contrato[[#This Row],[RCP]],[1]!RCPPAGOS[[#All],[CRP]],[1]!RCPPAGOS[[#All],[Total pagado]],0,0)</f>
        <v>39523817</v>
      </c>
      <c r="AM127" s="62">
        <f>+Contrato[[#This Row],[Valor Pagado]]/Contrato[[#This Row],[VALOR CONTRATO]]</f>
        <v>1</v>
      </c>
      <c r="AN127" s="63">
        <f>+Contrato[[#This Row],[VALOR CONTRATO]]-Contrato[[#This Row],[Valor Pagado]]</f>
        <v>0</v>
      </c>
    </row>
    <row r="128" spans="1:40" s="1" customFormat="1" ht="37.5" customHeight="1">
      <c r="A128" s="2">
        <v>136</v>
      </c>
      <c r="B128" s="33">
        <v>126</v>
      </c>
      <c r="C128" s="34" t="s">
        <v>374</v>
      </c>
      <c r="D128" s="35" t="s">
        <v>63</v>
      </c>
      <c r="E128" s="36" t="s">
        <v>42</v>
      </c>
      <c r="F128" s="35" t="s">
        <v>43</v>
      </c>
      <c r="G128" s="34" t="s">
        <v>375</v>
      </c>
      <c r="H128" s="39">
        <v>1037578779</v>
      </c>
      <c r="I128" s="108">
        <v>2452230</v>
      </c>
      <c r="J128" s="108">
        <v>25748415</v>
      </c>
      <c r="K128" s="2" t="s">
        <v>45</v>
      </c>
      <c r="L128" s="42" t="s">
        <v>212</v>
      </c>
      <c r="M128" s="43" t="s">
        <v>248</v>
      </c>
      <c r="N128" s="44">
        <f>VLOOKUP(Contrato[[#This Row],[SUPERVISOR TITULAR]],[1]SUPERVISORES!$E$1:$F$135,2,FALSE)</f>
        <v>98556206.299999997</v>
      </c>
      <c r="O128" s="43" t="s">
        <v>249</v>
      </c>
      <c r="P128" s="45">
        <f>VLOOKUP(Contrato[[#This Row],[SUPERVISOR SUPLENTE ]],[1]SUPERVISORES!$E$1:$F$135,2,FALSE)</f>
        <v>10267189.6</v>
      </c>
      <c r="Q128" s="93">
        <v>183</v>
      </c>
      <c r="R128" s="47" cm="1">
        <f t="array" ref="R128">_xlfn.XLOOKUP(Contrato[[#This Row],[CDP]],[1]!CDP[[#All],[consecutivo]],[1]!CDP[[#All],[fecha_aprobacion]],"",0)</f>
        <v>44952.723182870373</v>
      </c>
      <c r="S128" s="48">
        <f>SUMIF([1]!CDP[[#All],[consecutivo]],Contrato[[#This Row],[CDP]],[1]!CDP[[#All],[valor_total_rubro]])</f>
        <v>25748415</v>
      </c>
      <c r="T128" s="49" cm="1">
        <f t="array" ref="T128">_xlfn.XLOOKUP(Contrato[[#This Row],[CONTRATO]]&amp;Contrato[[#This Row],[CDP]],[1]!Tabla6[[#All],[CONTRATO-CDP]],[1]!Tabla6[[#All],[CRP]],_xlfn.XLOOKUP(Contrato[[#This Row],[CDP]],[1]RCPPAGOS!F:F,[1]RCPPAGOS!A:A,"",0),0)</f>
        <v>223</v>
      </c>
      <c r="U128" s="47">
        <f>+_xlfn.XLOOKUP(Contrato[[#This Row],[RCP]],[1]RCPPAGOS!A:A,[1]RCPPAGOS!B:B,"",0)</f>
        <v>44958</v>
      </c>
      <c r="V128" s="50">
        <f>SUMIF([1]!RCPPAGOS[[#All],[CRP]],Contrato[[#This Row],[RCP]],[1]!RCPPAGOS[[#All],[valor_total]])</f>
        <v>25748415</v>
      </c>
      <c r="W128" s="51">
        <v>44957</v>
      </c>
      <c r="X128" s="51">
        <v>44959</v>
      </c>
      <c r="Y128" s="52" t="str">
        <f>+LEFT(_xlfn.XLOOKUP(Contrato[[#This Row],[CONTRATO3DIG]],[1]SECOP_II!AE:AE,[1]SECOP_II!F:F,"",0),10)</f>
        <v>2023-02-02</v>
      </c>
      <c r="Z128" s="53" t="str">
        <f>+LEFT(_xlfn.XLOOKUP(Contrato[[#This Row],[CONTRATO3DIG]],[1]SECOP_II!AE:AE,[1]SECOP_II!G:G,"",0),10)</f>
        <v>2023-12-16</v>
      </c>
      <c r="AA128" s="54" t="str">
        <f>_xlfn.XLOOKUP(Contrato[[#This Row],[CONTRATO3DIG]],[1]SECOP_II!AE:AE,[1]SECOP_II!AA:AA,"",0)</f>
        <v>https://community.secop.gov.co/Public/Tendering/OpportunityDetail/Index?noticeUID=CO1.NTC.3875931&amp;isFromPublicArea=True&amp;isModal=true&amp;asPopupView=true</v>
      </c>
      <c r="AB128" s="55" t="s">
        <v>213</v>
      </c>
      <c r="AC128" s="75" t="s">
        <v>250</v>
      </c>
      <c r="AD128" s="1" t="s">
        <v>50</v>
      </c>
      <c r="AE128" s="1" t="str">
        <f>TEXT(LEFT(Contrato[[#This Row],[CONTRATO]],3),"0")</f>
        <v>126</v>
      </c>
      <c r="AF128" s="1" t="str">
        <f>IF(LEN(Contrato[[#This Row],[Contrato2]])=3,Contrato[[#This Row],[Contrato2]],TEXT(Contrato[[#This Row],[Contrato2]],"000"))</f>
        <v>126</v>
      </c>
      <c r="AG128" s="100">
        <f ca="1">IFERROR(_xlfn.DAYS(Contrato[[#This Row],[Fecha Proyectada liquidació]],TODAY())/30,"")</f>
        <v>-10.533333333333333</v>
      </c>
      <c r="AH128" s="5">
        <f>+Contrato[[#This Row],[FECHA TERMINACIÓN ]]+120</f>
        <v>45396</v>
      </c>
      <c r="AI128" s="1" t="e" cm="1">
        <f t="array" ref="AI128">+Contrato[[#This Row],[Fecha Proyectada liquidació]]-hoy</f>
        <v>#NAME?</v>
      </c>
      <c r="AJ128" s="1" cm="1">
        <f t="array" ref="AJ128">_xlfn.XLOOKUP(Contrato[[#This Row],[CONTRATO]]&amp;Contrato[[#This Row],[CDP]],[1]!Tabla6[[#All],[CONTRATO-CDP]],[1]!Tabla6[[#All],[CRP]],_xlfn.XLOOKUP(Contrato[[#This Row],[CDP]],[1]RCPPAGOS!F:F,[1]RCPPAGOS!A:A,"",0),0)</f>
        <v>223</v>
      </c>
      <c r="AK128" s="1">
        <f>+Contrato[[#This Row],[Columna1]]-Contrato[[#This Row],[RCP]]</f>
        <v>0</v>
      </c>
      <c r="AL128" s="101" cm="1">
        <f t="array" ref="AL128">_xlfn.XLOOKUP(Contrato[[#This Row],[RCP]],[1]!RCPPAGOS[[#All],[CRP]],[1]!RCPPAGOS[[#All],[Total pagado]],0,0)</f>
        <v>25748415</v>
      </c>
      <c r="AM128" s="62">
        <f>+Contrato[[#This Row],[Valor Pagado]]/Contrato[[#This Row],[VALOR CONTRATO]]</f>
        <v>1</v>
      </c>
      <c r="AN128" s="63">
        <f>+Contrato[[#This Row],[VALOR CONTRATO]]-Contrato[[#This Row],[Valor Pagado]]</f>
        <v>0</v>
      </c>
    </row>
    <row r="129" spans="1:40" s="1" customFormat="1" ht="37.5" customHeight="1">
      <c r="A129" s="2">
        <v>137</v>
      </c>
      <c r="B129" s="33">
        <v>127</v>
      </c>
      <c r="C129" s="34" t="s">
        <v>376</v>
      </c>
      <c r="D129" s="35" t="s">
        <v>63</v>
      </c>
      <c r="E129" s="36" t="s">
        <v>42</v>
      </c>
      <c r="F129" s="35" t="s">
        <v>43</v>
      </c>
      <c r="G129" s="34" t="s">
        <v>377</v>
      </c>
      <c r="H129" s="39">
        <v>1037595422</v>
      </c>
      <c r="I129" s="108">
        <v>4675177</v>
      </c>
      <c r="J129" s="108">
        <v>49089359</v>
      </c>
      <c r="K129" s="2" t="s">
        <v>45</v>
      </c>
      <c r="L129" s="42" t="s">
        <v>212</v>
      </c>
      <c r="M129" s="43" t="s">
        <v>248</v>
      </c>
      <c r="N129" s="44">
        <f>VLOOKUP(Contrato[[#This Row],[SUPERVISOR TITULAR]],[1]SUPERVISORES!$E$1:$F$135,2,FALSE)</f>
        <v>98556206.299999997</v>
      </c>
      <c r="O129" s="43" t="s">
        <v>249</v>
      </c>
      <c r="P129" s="45">
        <f>VLOOKUP(Contrato[[#This Row],[SUPERVISOR SUPLENTE ]],[1]SUPERVISORES!$E$1:$F$135,2,FALSE)</f>
        <v>10267189.6</v>
      </c>
      <c r="Q129" s="93">
        <v>184</v>
      </c>
      <c r="R129" s="47" cm="1">
        <f t="array" ref="R129">_xlfn.XLOOKUP(Contrato[[#This Row],[CDP]],[1]!CDP[[#All],[consecutivo]],[1]!CDP[[#All],[fecha_aprobacion]],"",0)</f>
        <v>44952.725601851853</v>
      </c>
      <c r="S129" s="48">
        <f>SUMIF([1]!CDP[[#All],[consecutivo]],Contrato[[#This Row],[CDP]],[1]!CDP[[#All],[valor_total_rubro]])</f>
        <v>49089359</v>
      </c>
      <c r="T129" s="49" cm="1">
        <f t="array" ref="T129">_xlfn.XLOOKUP(Contrato[[#This Row],[CONTRATO]]&amp;Contrato[[#This Row],[CDP]],[1]!Tabla6[[#All],[CONTRATO-CDP]],[1]!Tabla6[[#All],[CRP]],_xlfn.XLOOKUP(Contrato[[#This Row],[CDP]],[1]RCPPAGOS!F:F,[1]RCPPAGOS!A:A,"",0),0)</f>
        <v>227</v>
      </c>
      <c r="U129" s="47">
        <f>+_xlfn.XLOOKUP(Contrato[[#This Row],[RCP]],[1]RCPPAGOS!A:A,[1]RCPPAGOS!B:B,"",0)</f>
        <v>44958</v>
      </c>
      <c r="V129" s="50">
        <f>SUMIF([1]!RCPPAGOS[[#All],[CRP]],Contrato[[#This Row],[RCP]],[1]!RCPPAGOS[[#All],[valor_total]])</f>
        <v>49089359</v>
      </c>
      <c r="W129" s="51">
        <v>44956</v>
      </c>
      <c r="X129" s="51">
        <v>44959</v>
      </c>
      <c r="Y129" s="52" t="str">
        <f>+LEFT(_xlfn.XLOOKUP(Contrato[[#This Row],[CONTRATO3DIG]],[1]SECOP_II!AE:AE,[1]SECOP_II!F:F,"",0),10)</f>
        <v>2023-02-02</v>
      </c>
      <c r="Z129" s="53" t="str">
        <f>+LEFT(_xlfn.XLOOKUP(Contrato[[#This Row],[CONTRATO3DIG]],[1]SECOP_II!AE:AE,[1]SECOP_II!G:G,"",0),10)</f>
        <v>2023-12-16</v>
      </c>
      <c r="AA129" s="54" t="str">
        <f>_xlfn.XLOOKUP(Contrato[[#This Row],[CONTRATO3DIG]],[1]SECOP_II!AE:AE,[1]SECOP_II!AA:AA,"",0)</f>
        <v>https://community.secop.gov.co/Public/Tendering/OpportunityDetail/Index?noticeUID=CO1.NTC.3876746&amp;isFromPublicArea=True&amp;isModal=true&amp;asPopupView=true</v>
      </c>
      <c r="AB129" s="55" t="s">
        <v>213</v>
      </c>
      <c r="AC129" s="75" t="s">
        <v>250</v>
      </c>
      <c r="AD129" s="1" t="s">
        <v>50</v>
      </c>
      <c r="AE129" s="1" t="str">
        <f>TEXT(LEFT(Contrato[[#This Row],[CONTRATO]],3),"0")</f>
        <v>127</v>
      </c>
      <c r="AF129" s="1" t="str">
        <f>IF(LEN(Contrato[[#This Row],[Contrato2]])=3,Contrato[[#This Row],[Contrato2]],TEXT(Contrato[[#This Row],[Contrato2]],"000"))</f>
        <v>127</v>
      </c>
      <c r="AG129" s="100">
        <f ca="1">IFERROR(_xlfn.DAYS(Contrato[[#This Row],[Fecha Proyectada liquidació]],TODAY())/30,"")</f>
        <v>-10.533333333333333</v>
      </c>
      <c r="AH129" s="5">
        <f>+Contrato[[#This Row],[FECHA TERMINACIÓN ]]+120</f>
        <v>45396</v>
      </c>
      <c r="AI129" s="1" t="e" cm="1">
        <f t="array" ref="AI129">+Contrato[[#This Row],[Fecha Proyectada liquidació]]-hoy</f>
        <v>#NAME?</v>
      </c>
      <c r="AJ129" s="1" cm="1">
        <f t="array" ref="AJ129">_xlfn.XLOOKUP(Contrato[[#This Row],[CONTRATO]]&amp;Contrato[[#This Row],[CDP]],[1]!Tabla6[[#All],[CONTRATO-CDP]],[1]!Tabla6[[#All],[CRP]],_xlfn.XLOOKUP(Contrato[[#This Row],[CDP]],[1]RCPPAGOS!F:F,[1]RCPPAGOS!A:A,"",0),0)</f>
        <v>227</v>
      </c>
      <c r="AK129" s="1">
        <f>+Contrato[[#This Row],[Columna1]]-Contrato[[#This Row],[RCP]]</f>
        <v>0</v>
      </c>
      <c r="AL129" s="101" cm="1">
        <f t="array" ref="AL129">_xlfn.XLOOKUP(Contrato[[#This Row],[RCP]],[1]!RCPPAGOS[[#All],[CRP]],[1]!RCPPAGOS[[#All],[Total pagado]],0,0)</f>
        <v>49089359</v>
      </c>
      <c r="AM129" s="62">
        <f>+Contrato[[#This Row],[Valor Pagado]]/Contrato[[#This Row],[VALOR CONTRATO]]</f>
        <v>1</v>
      </c>
      <c r="AN129" s="63">
        <f>+Contrato[[#This Row],[VALOR CONTRATO]]-Contrato[[#This Row],[Valor Pagado]]</f>
        <v>0</v>
      </c>
    </row>
    <row r="130" spans="1:40" s="1" customFormat="1" ht="37.5" customHeight="1">
      <c r="A130" s="2">
        <v>138</v>
      </c>
      <c r="B130" s="33">
        <v>128</v>
      </c>
      <c r="C130" s="34" t="s">
        <v>378</v>
      </c>
      <c r="D130" s="35" t="s">
        <v>63</v>
      </c>
      <c r="E130" s="36" t="s">
        <v>42</v>
      </c>
      <c r="F130" s="35" t="s">
        <v>43</v>
      </c>
      <c r="G130" s="34" t="s">
        <v>379</v>
      </c>
      <c r="H130" s="39">
        <v>15302841</v>
      </c>
      <c r="I130" s="108">
        <v>6590637</v>
      </c>
      <c r="J130" s="108">
        <v>69201689</v>
      </c>
      <c r="K130" s="2" t="s">
        <v>45</v>
      </c>
      <c r="L130" s="42" t="s">
        <v>212</v>
      </c>
      <c r="M130" s="43" t="s">
        <v>248</v>
      </c>
      <c r="N130" s="44">
        <f>VLOOKUP(Contrato[[#This Row],[SUPERVISOR TITULAR]],[1]SUPERVISORES!$E$1:$F$135,2,FALSE)</f>
        <v>98556206.299999997</v>
      </c>
      <c r="O130" s="43" t="s">
        <v>249</v>
      </c>
      <c r="P130" s="45">
        <f>VLOOKUP(Contrato[[#This Row],[SUPERVISOR SUPLENTE ]],[1]SUPERVISORES!$E$1:$F$135,2,FALSE)</f>
        <v>10267189.6</v>
      </c>
      <c r="Q130" s="93">
        <v>224</v>
      </c>
      <c r="R130" s="47" cm="1">
        <f t="array" ref="R130">_xlfn.XLOOKUP(Contrato[[#This Row],[CDP]],[1]!CDP[[#All],[consecutivo]],[1]!CDP[[#All],[fecha_aprobacion]],"",0)</f>
        <v>44952</v>
      </c>
      <c r="S130" s="48">
        <f>SUMIF([1]!CDP[[#All],[consecutivo]],Contrato[[#This Row],[CDP]],[1]!CDP[[#All],[valor_total_rubro]])</f>
        <v>69201689</v>
      </c>
      <c r="T130" s="49" cm="1">
        <f t="array" ref="T130">_xlfn.XLOOKUP(Contrato[[#This Row],[CONTRATO]]&amp;Contrato[[#This Row],[CDP]],[1]!Tabla6[[#All],[CONTRATO-CDP]],[1]!Tabla6[[#All],[CRP]],_xlfn.XLOOKUP(Contrato[[#This Row],[CDP]],[1]RCPPAGOS!F:F,[1]RCPPAGOS!A:A,"",0),0)</f>
        <v>230</v>
      </c>
      <c r="U130" s="47">
        <f>+_xlfn.XLOOKUP(Contrato[[#This Row],[RCP]],[1]RCPPAGOS!A:A,[1]RCPPAGOS!B:B,"",0)</f>
        <v>44958</v>
      </c>
      <c r="V130" s="50">
        <f>SUMIF([1]!RCPPAGOS[[#All],[CRP]],Contrato[[#This Row],[RCP]],[1]!RCPPAGOS[[#All],[valor_total]])</f>
        <v>69201689</v>
      </c>
      <c r="W130" s="51">
        <v>44957</v>
      </c>
      <c r="X130" s="51">
        <v>44959</v>
      </c>
      <c r="Y130" s="52" t="str">
        <f>+LEFT(_xlfn.XLOOKUP(Contrato[[#This Row],[CONTRATO3DIG]],[1]SECOP_II!AE:AE,[1]SECOP_II!F:F,"",0),10)</f>
        <v>2023-02-02</v>
      </c>
      <c r="Z130" s="53" t="str">
        <f>+LEFT(_xlfn.XLOOKUP(Contrato[[#This Row],[CONTRATO3DIG]],[1]SECOP_II!AE:AE,[1]SECOP_II!G:G,"",0),10)</f>
        <v>2023-12-16</v>
      </c>
      <c r="AA130" s="54" t="str">
        <f>_xlfn.XLOOKUP(Contrato[[#This Row],[CONTRATO3DIG]],[1]SECOP_II!AE:AE,[1]SECOP_II!AA:AA,"",0)</f>
        <v>https://community.secop.gov.co/Public/Tendering/OpportunityDetail/Index?noticeUID=CO1.NTC.3875646&amp;isFromPublicArea=True&amp;isModal=true&amp;asPopupView=true</v>
      </c>
      <c r="AB130" s="55" t="s">
        <v>213</v>
      </c>
      <c r="AC130" s="75" t="s">
        <v>250</v>
      </c>
      <c r="AD130" s="1" t="s">
        <v>50</v>
      </c>
      <c r="AE130" s="1" t="str">
        <f>TEXT(LEFT(Contrato[[#This Row],[CONTRATO]],3),"0")</f>
        <v>128</v>
      </c>
      <c r="AF130" s="1" t="str">
        <f>IF(LEN(Contrato[[#This Row],[Contrato2]])=3,Contrato[[#This Row],[Contrato2]],TEXT(Contrato[[#This Row],[Contrato2]],"000"))</f>
        <v>128</v>
      </c>
      <c r="AG130" s="100">
        <f ca="1">IFERROR(_xlfn.DAYS(Contrato[[#This Row],[Fecha Proyectada liquidació]],TODAY())/30,"")</f>
        <v>-10.533333333333333</v>
      </c>
      <c r="AH130" s="5">
        <f>+Contrato[[#This Row],[FECHA TERMINACIÓN ]]+120</f>
        <v>45396</v>
      </c>
      <c r="AI130" s="1" t="e" cm="1">
        <f t="array" ref="AI130">+Contrato[[#This Row],[Fecha Proyectada liquidació]]-hoy</f>
        <v>#NAME?</v>
      </c>
      <c r="AJ130" s="1" cm="1">
        <f t="array" ref="AJ130">_xlfn.XLOOKUP(Contrato[[#This Row],[CONTRATO]]&amp;Contrato[[#This Row],[CDP]],[1]!Tabla6[[#All],[CONTRATO-CDP]],[1]!Tabla6[[#All],[CRP]],_xlfn.XLOOKUP(Contrato[[#This Row],[CDP]],[1]RCPPAGOS!F:F,[1]RCPPAGOS!A:A,"",0),0)</f>
        <v>230</v>
      </c>
      <c r="AK130" s="1">
        <f>+Contrato[[#This Row],[Columna1]]-Contrato[[#This Row],[RCP]]</f>
        <v>0</v>
      </c>
      <c r="AL130" s="101" cm="1">
        <f t="array" ref="AL130">_xlfn.XLOOKUP(Contrato[[#This Row],[RCP]],[1]!RCPPAGOS[[#All],[CRP]],[1]!RCPPAGOS[[#All],[Total pagado]],0,0)</f>
        <v>69201689</v>
      </c>
      <c r="AM130" s="62">
        <f>+Contrato[[#This Row],[Valor Pagado]]/Contrato[[#This Row],[VALOR CONTRATO]]</f>
        <v>1</v>
      </c>
      <c r="AN130" s="63">
        <f>+Contrato[[#This Row],[VALOR CONTRATO]]-Contrato[[#This Row],[Valor Pagado]]</f>
        <v>0</v>
      </c>
    </row>
    <row r="131" spans="1:40" s="1" customFormat="1" ht="37.5" customHeight="1">
      <c r="A131" s="2">
        <v>139</v>
      </c>
      <c r="B131" s="33">
        <v>129</v>
      </c>
      <c r="C131" s="34" t="s">
        <v>380</v>
      </c>
      <c r="D131" s="35" t="s">
        <v>63</v>
      </c>
      <c r="E131" s="36" t="s">
        <v>42</v>
      </c>
      <c r="F131" s="35" t="s">
        <v>43</v>
      </c>
      <c r="G131" s="34" t="s">
        <v>381</v>
      </c>
      <c r="H131" s="39">
        <v>98700469</v>
      </c>
      <c r="I131" s="108">
        <v>2452230</v>
      </c>
      <c r="J131" s="108">
        <v>25748415</v>
      </c>
      <c r="K131" s="2" t="s">
        <v>45</v>
      </c>
      <c r="L131" s="42" t="s">
        <v>212</v>
      </c>
      <c r="M131" s="43" t="s">
        <v>248</v>
      </c>
      <c r="N131" s="44">
        <f>VLOOKUP(Contrato[[#This Row],[SUPERVISOR TITULAR]],[1]SUPERVISORES!$E$1:$F$135,2,FALSE)</f>
        <v>98556206.299999997</v>
      </c>
      <c r="O131" s="43" t="s">
        <v>249</v>
      </c>
      <c r="P131" s="45">
        <f>VLOOKUP(Contrato[[#This Row],[SUPERVISOR SUPLENTE ]],[1]SUPERVISORES!$E$1:$F$135,2,FALSE)</f>
        <v>10267189.6</v>
      </c>
      <c r="Q131" s="93">
        <v>185</v>
      </c>
      <c r="R131" s="47" cm="1">
        <f t="array" ref="R131">_xlfn.XLOOKUP(Contrato[[#This Row],[CDP]],[1]!CDP[[#All],[consecutivo]],[1]!CDP[[#All],[fecha_aprobacion]],"",0)</f>
        <v>44952.727500000001</v>
      </c>
      <c r="S131" s="48">
        <f>SUMIF([1]!CDP[[#All],[consecutivo]],Contrato[[#This Row],[CDP]],[1]!CDP[[#All],[valor_total_rubro]])</f>
        <v>25748415</v>
      </c>
      <c r="T131" s="49" cm="1">
        <f t="array" ref="T131">_xlfn.XLOOKUP(Contrato[[#This Row],[CONTRATO]]&amp;Contrato[[#This Row],[CDP]],[1]!Tabla6[[#All],[CONTRATO-CDP]],[1]!Tabla6[[#All],[CRP]],_xlfn.XLOOKUP(Contrato[[#This Row],[CDP]],[1]RCPPAGOS!F:F,[1]RCPPAGOS!A:A,"",0),0)</f>
        <v>232</v>
      </c>
      <c r="U131" s="47">
        <f>+_xlfn.XLOOKUP(Contrato[[#This Row],[RCP]],[1]RCPPAGOS!A:A,[1]RCPPAGOS!B:B,"",0)</f>
        <v>44958</v>
      </c>
      <c r="V131" s="50">
        <f>SUMIF([1]!RCPPAGOS[[#All],[CRP]],Contrato[[#This Row],[RCP]],[1]!RCPPAGOS[[#All],[valor_total]])</f>
        <v>25748415</v>
      </c>
      <c r="W131" s="51">
        <v>44957</v>
      </c>
      <c r="X131" s="51">
        <v>44959</v>
      </c>
      <c r="Y131" s="52" t="str">
        <f>+LEFT(_xlfn.XLOOKUP(Contrato[[#This Row],[CONTRATO3DIG]],[1]SECOP_II!AE:AE,[1]SECOP_II!F:F,"",0),10)</f>
        <v>2023-02-02</v>
      </c>
      <c r="Z131" s="53" t="str">
        <f>+LEFT(_xlfn.XLOOKUP(Contrato[[#This Row],[CONTRATO3DIG]],[1]SECOP_II!AE:AE,[1]SECOP_II!G:G,"",0),10)</f>
        <v>2023-12-16</v>
      </c>
      <c r="AA131" s="54" t="str">
        <f>_xlfn.XLOOKUP(Contrato[[#This Row],[CONTRATO3DIG]],[1]SECOP_II!AE:AE,[1]SECOP_II!AA:AA,"",0)</f>
        <v>https://community.secop.gov.co/Public/Tendering/OpportunityDetail/Index?noticeUID=CO1.NTC.3875931&amp;isFromPublicArea=True&amp;isModal=true&amp;asPopupView=true</v>
      </c>
      <c r="AB131" s="55" t="s">
        <v>213</v>
      </c>
      <c r="AC131" s="75" t="s">
        <v>250</v>
      </c>
      <c r="AD131" s="1" t="s">
        <v>50</v>
      </c>
      <c r="AE131" s="1" t="str">
        <f>TEXT(LEFT(Contrato[[#This Row],[CONTRATO]],3),"0")</f>
        <v>129</v>
      </c>
      <c r="AF131" s="1" t="str">
        <f>IF(LEN(Contrato[[#This Row],[Contrato2]])=3,Contrato[[#This Row],[Contrato2]],TEXT(Contrato[[#This Row],[Contrato2]],"000"))</f>
        <v>129</v>
      </c>
      <c r="AG131" s="100">
        <f ca="1">IFERROR(_xlfn.DAYS(Contrato[[#This Row],[Fecha Proyectada liquidació]],TODAY())/30,"")</f>
        <v>-10.533333333333333</v>
      </c>
      <c r="AH131" s="5">
        <f>+Contrato[[#This Row],[FECHA TERMINACIÓN ]]+120</f>
        <v>45396</v>
      </c>
      <c r="AI131" s="1" t="e" cm="1">
        <f t="array" ref="AI131">+Contrato[[#This Row],[Fecha Proyectada liquidació]]-hoy</f>
        <v>#NAME?</v>
      </c>
      <c r="AJ131" s="1" cm="1">
        <f t="array" ref="AJ131">_xlfn.XLOOKUP(Contrato[[#This Row],[CONTRATO]]&amp;Contrato[[#This Row],[CDP]],[1]!Tabla6[[#All],[CONTRATO-CDP]],[1]!Tabla6[[#All],[CRP]],_xlfn.XLOOKUP(Contrato[[#This Row],[CDP]],[1]RCPPAGOS!F:F,[1]RCPPAGOS!A:A,"",0),0)</f>
        <v>232</v>
      </c>
      <c r="AK131" s="1">
        <f>+Contrato[[#This Row],[Columna1]]-Contrato[[#This Row],[RCP]]</f>
        <v>0</v>
      </c>
      <c r="AL131" s="101" cm="1">
        <f t="array" ref="AL131">_xlfn.XLOOKUP(Contrato[[#This Row],[RCP]],[1]!RCPPAGOS[[#All],[CRP]],[1]!RCPPAGOS[[#All],[Total pagado]],0,0)</f>
        <v>7274949</v>
      </c>
      <c r="AM131" s="62">
        <f>+Contrato[[#This Row],[Valor Pagado]]/Contrato[[#This Row],[VALOR CONTRATO]]</f>
        <v>0.28253968253968254</v>
      </c>
      <c r="AN131" s="63">
        <f>+Contrato[[#This Row],[VALOR CONTRATO]]-Contrato[[#This Row],[Valor Pagado]]</f>
        <v>18473466</v>
      </c>
    </row>
    <row r="132" spans="1:40" s="1" customFormat="1" ht="37.5" customHeight="1">
      <c r="A132" s="2">
        <v>140</v>
      </c>
      <c r="B132" s="33">
        <v>130</v>
      </c>
      <c r="C132" s="34" t="s">
        <v>382</v>
      </c>
      <c r="D132" s="35" t="s">
        <v>63</v>
      </c>
      <c r="E132" s="36" t="s">
        <v>42</v>
      </c>
      <c r="F132" s="35" t="s">
        <v>43</v>
      </c>
      <c r="G132" s="34" t="s">
        <v>383</v>
      </c>
      <c r="H132" s="39">
        <v>635014</v>
      </c>
      <c r="I132" s="108">
        <v>4675177</v>
      </c>
      <c r="J132" s="108">
        <v>49089359</v>
      </c>
      <c r="K132" s="2" t="s">
        <v>45</v>
      </c>
      <c r="L132" s="42" t="s">
        <v>212</v>
      </c>
      <c r="M132" s="43" t="s">
        <v>248</v>
      </c>
      <c r="N132" s="44">
        <f>VLOOKUP(Contrato[[#This Row],[SUPERVISOR TITULAR]],[1]SUPERVISORES!$E$1:$F$135,2,FALSE)</f>
        <v>98556206.299999997</v>
      </c>
      <c r="O132" s="43" t="s">
        <v>249</v>
      </c>
      <c r="P132" s="45">
        <f>VLOOKUP(Contrato[[#This Row],[SUPERVISOR SUPLENTE ]],[1]SUPERVISORES!$E$1:$F$135,2,FALSE)</f>
        <v>10267189.6</v>
      </c>
      <c r="Q132" s="93">
        <v>186</v>
      </c>
      <c r="R132" s="47" cm="1">
        <f t="array" ref="R132">_xlfn.XLOOKUP(Contrato[[#This Row],[CDP]],[1]!CDP[[#All],[consecutivo]],[1]!CDP[[#All],[fecha_aprobacion]],"",0)</f>
        <v>44952.730046296296</v>
      </c>
      <c r="S132" s="48">
        <f>SUMIF([1]!CDP[[#All],[consecutivo]],Contrato[[#This Row],[CDP]],[1]!CDP[[#All],[valor_total_rubro]])</f>
        <v>49089359</v>
      </c>
      <c r="T132" s="49" cm="1">
        <f t="array" ref="T132">_xlfn.XLOOKUP(Contrato[[#This Row],[CONTRATO]]&amp;Contrato[[#This Row],[CDP]],[1]!Tabla6[[#All],[CONTRATO-CDP]],[1]!Tabla6[[#All],[CRP]],_xlfn.XLOOKUP(Contrato[[#This Row],[CDP]],[1]RCPPAGOS!F:F,[1]RCPPAGOS!A:A,"",0),0)</f>
        <v>95</v>
      </c>
      <c r="U132" s="47">
        <f>+_xlfn.XLOOKUP(Contrato[[#This Row],[RCP]],[1]RCPPAGOS!A:A,[1]RCPPAGOS!B:B,"",0)</f>
        <v>44958.461446759262</v>
      </c>
      <c r="V132" s="50">
        <f>SUMIF([1]!RCPPAGOS[[#All],[CRP]],Contrato[[#This Row],[RCP]],[1]!RCPPAGOS[[#All],[valor_total]])</f>
        <v>49089359</v>
      </c>
      <c r="W132" s="51">
        <v>44957</v>
      </c>
      <c r="X132" s="51">
        <v>44959</v>
      </c>
      <c r="Y132" s="52" t="str">
        <f>+LEFT(_xlfn.XLOOKUP(Contrato[[#This Row],[CONTRATO3DIG]],[1]SECOP_II!AE:AE,[1]SECOP_II!F:F,"",0),10)</f>
        <v>2023-02-02</v>
      </c>
      <c r="Z132" s="53" t="str">
        <f>+LEFT(_xlfn.XLOOKUP(Contrato[[#This Row],[CONTRATO3DIG]],[1]SECOP_II!AE:AE,[1]SECOP_II!G:G,"",0),10)</f>
        <v>2023-12-16</v>
      </c>
      <c r="AA132" s="54" t="str">
        <f>_xlfn.XLOOKUP(Contrato[[#This Row],[CONTRATO3DIG]],[1]SECOP_II!AE:AE,[1]SECOP_II!AA:AA,"",0)</f>
        <v>https://community.secop.gov.co/Public/Tendering/OpportunityDetail/Index?noticeUID=CO1.NTC.3875646&amp;isFromPublicArea=True&amp;isModal=true&amp;asPopupView=true</v>
      </c>
      <c r="AB132" s="55" t="s">
        <v>213</v>
      </c>
      <c r="AC132" s="75" t="s">
        <v>250</v>
      </c>
      <c r="AD132" s="1" t="s">
        <v>50</v>
      </c>
      <c r="AE132" s="1" t="str">
        <f>TEXT(LEFT(Contrato[[#This Row],[CONTRATO]],3),"0")</f>
        <v>130</v>
      </c>
      <c r="AF132" s="1" t="str">
        <f>IF(LEN(Contrato[[#This Row],[Contrato2]])=3,Contrato[[#This Row],[Contrato2]],TEXT(Contrato[[#This Row],[Contrato2]],"000"))</f>
        <v>130</v>
      </c>
      <c r="AG132" s="100">
        <f ca="1">IFERROR(_xlfn.DAYS(Contrato[[#This Row],[Fecha Proyectada liquidació]],TODAY())/30,"")</f>
        <v>-10.533333333333333</v>
      </c>
      <c r="AH132" s="5">
        <f>+Contrato[[#This Row],[FECHA TERMINACIÓN ]]+120</f>
        <v>45396</v>
      </c>
      <c r="AI132" s="1" t="e" cm="1">
        <f t="array" ref="AI132">+Contrato[[#This Row],[Fecha Proyectada liquidació]]-hoy</f>
        <v>#NAME?</v>
      </c>
      <c r="AJ132" s="1" cm="1">
        <f t="array" ref="AJ132">_xlfn.XLOOKUP(Contrato[[#This Row],[CONTRATO]]&amp;Contrato[[#This Row],[CDP]],[1]!Tabla6[[#All],[CONTRATO-CDP]],[1]!Tabla6[[#All],[CRP]],_xlfn.XLOOKUP(Contrato[[#This Row],[CDP]],[1]RCPPAGOS!F:F,[1]RCPPAGOS!A:A,"",0),0)</f>
        <v>95</v>
      </c>
      <c r="AK132" s="1">
        <f>+Contrato[[#This Row],[Columna1]]-Contrato[[#This Row],[RCP]]</f>
        <v>0</v>
      </c>
      <c r="AL132" s="101" cm="1">
        <f t="array" ref="AL132">_xlfn.XLOOKUP(Contrato[[#This Row],[RCP]],[1]!RCPPAGOS[[#All],[CRP]],[1]!RCPPAGOS[[#All],[Total pagado]],0,0)</f>
        <v>49089359</v>
      </c>
      <c r="AM132" s="62">
        <f>+Contrato[[#This Row],[Valor Pagado]]/Contrato[[#This Row],[VALOR CONTRATO]]</f>
        <v>1</v>
      </c>
      <c r="AN132" s="63">
        <f>+Contrato[[#This Row],[VALOR CONTRATO]]-Contrato[[#This Row],[Valor Pagado]]</f>
        <v>0</v>
      </c>
    </row>
    <row r="133" spans="1:40" s="1" customFormat="1" ht="37.5" customHeight="1">
      <c r="A133" s="2">
        <v>141</v>
      </c>
      <c r="B133" s="33">
        <v>131</v>
      </c>
      <c r="C133" s="34" t="s">
        <v>384</v>
      </c>
      <c r="D133" s="35" t="s">
        <v>63</v>
      </c>
      <c r="E133" s="36" t="s">
        <v>42</v>
      </c>
      <c r="F133" s="35" t="s">
        <v>43</v>
      </c>
      <c r="G133" s="34" t="s">
        <v>385</v>
      </c>
      <c r="H133" s="39">
        <v>43506905</v>
      </c>
      <c r="I133" s="108">
        <v>4675177</v>
      </c>
      <c r="J133" s="108">
        <v>49089359</v>
      </c>
      <c r="K133" s="2" t="s">
        <v>45</v>
      </c>
      <c r="L133" s="42" t="s">
        <v>212</v>
      </c>
      <c r="M133" s="43" t="s">
        <v>248</v>
      </c>
      <c r="N133" s="44">
        <f>VLOOKUP(Contrato[[#This Row],[SUPERVISOR TITULAR]],[1]SUPERVISORES!$E$1:$F$135,2,FALSE)</f>
        <v>98556206.299999997</v>
      </c>
      <c r="O133" s="43" t="s">
        <v>249</v>
      </c>
      <c r="P133" s="45">
        <f>VLOOKUP(Contrato[[#This Row],[SUPERVISOR SUPLENTE ]],[1]SUPERVISORES!$E$1:$F$135,2,FALSE)</f>
        <v>10267189.6</v>
      </c>
      <c r="Q133" s="93">
        <v>187</v>
      </c>
      <c r="R133" s="47" cm="1">
        <f t="array" ref="R133">_xlfn.XLOOKUP(Contrato[[#This Row],[CDP]],[1]!CDP[[#All],[consecutivo]],[1]!CDP[[#All],[fecha_aprobacion]],"",0)</f>
        <v>44952.739317129628</v>
      </c>
      <c r="S133" s="48">
        <f>SUMIF([1]!CDP[[#All],[consecutivo]],Contrato[[#This Row],[CDP]],[1]!CDP[[#All],[valor_total_rubro]])</f>
        <v>49089359</v>
      </c>
      <c r="T133" s="49" cm="1">
        <f t="array" ref="T133">_xlfn.XLOOKUP(Contrato[[#This Row],[CONTRATO]]&amp;Contrato[[#This Row],[CDP]],[1]!Tabla6[[#All],[CONTRATO-CDP]],[1]!Tabla6[[#All],[CRP]],_xlfn.XLOOKUP(Contrato[[#This Row],[CDP]],[1]RCPPAGOS!F:F,[1]RCPPAGOS!A:A,"",0),0)</f>
        <v>98</v>
      </c>
      <c r="U133" s="47">
        <f>+_xlfn.XLOOKUP(Contrato[[#This Row],[RCP]],[1]RCPPAGOS!A:A,[1]RCPPAGOS!B:B,"",0)</f>
        <v>44958.471076388887</v>
      </c>
      <c r="V133" s="50">
        <f>SUMIF([1]!RCPPAGOS[[#All],[CRP]],Contrato[[#This Row],[RCP]],[1]!RCPPAGOS[[#All],[valor_total]])</f>
        <v>49089359</v>
      </c>
      <c r="W133" s="51">
        <v>44957</v>
      </c>
      <c r="X133" s="51">
        <v>44959</v>
      </c>
      <c r="Y133" s="52" t="str">
        <f>+LEFT(_xlfn.XLOOKUP(Contrato[[#This Row],[CONTRATO3DIG]],[1]SECOP_II!AE:AE,[1]SECOP_II!F:F,"",0),10)</f>
        <v>2023-02-02</v>
      </c>
      <c r="Z133" s="53" t="str">
        <f>+LEFT(_xlfn.XLOOKUP(Contrato[[#This Row],[CONTRATO3DIG]],[1]SECOP_II!AE:AE,[1]SECOP_II!G:G,"",0),10)</f>
        <v>2023-12-16</v>
      </c>
      <c r="AA133" s="54" t="str">
        <f>_xlfn.XLOOKUP(Contrato[[#This Row],[CONTRATO3DIG]],[1]SECOP_II!AE:AE,[1]SECOP_II!AA:AA,"",0)</f>
        <v>https://community.secop.gov.co/Public/Tendering/OpportunityDetail/Index?noticeUID=CO1.NTC.3875931&amp;isFromPublicArea=True&amp;isModal=true&amp;asPopupView=true</v>
      </c>
      <c r="AB133" s="55" t="s">
        <v>213</v>
      </c>
      <c r="AC133" s="75" t="s">
        <v>250</v>
      </c>
      <c r="AD133" s="1" t="s">
        <v>50</v>
      </c>
      <c r="AE133" s="1" t="str">
        <f>TEXT(LEFT(Contrato[[#This Row],[CONTRATO]],3),"0")</f>
        <v>131</v>
      </c>
      <c r="AF133" s="1" t="str">
        <f>IF(LEN(Contrato[[#This Row],[Contrato2]])=3,Contrato[[#This Row],[Contrato2]],TEXT(Contrato[[#This Row],[Contrato2]],"000"))</f>
        <v>131</v>
      </c>
      <c r="AG133" s="100">
        <f ca="1">IFERROR(_xlfn.DAYS(Contrato[[#This Row],[Fecha Proyectada liquidació]],TODAY())/30,"")</f>
        <v>-10.533333333333333</v>
      </c>
      <c r="AH133" s="5">
        <f>+Contrato[[#This Row],[FECHA TERMINACIÓN ]]+120</f>
        <v>45396</v>
      </c>
      <c r="AI133" s="1" t="e" cm="1">
        <f t="array" ref="AI133">+Contrato[[#This Row],[Fecha Proyectada liquidació]]-hoy</f>
        <v>#NAME?</v>
      </c>
      <c r="AJ133" s="1" cm="1">
        <f t="array" ref="AJ133">_xlfn.XLOOKUP(Contrato[[#This Row],[CONTRATO]]&amp;Contrato[[#This Row],[CDP]],[1]!Tabla6[[#All],[CONTRATO-CDP]],[1]!Tabla6[[#All],[CRP]],_xlfn.XLOOKUP(Contrato[[#This Row],[CDP]],[1]RCPPAGOS!F:F,[1]RCPPAGOS!A:A,"",0),0)</f>
        <v>98</v>
      </c>
      <c r="AK133" s="1">
        <f>+Contrato[[#This Row],[Columna1]]-Contrato[[#This Row],[RCP]]</f>
        <v>0</v>
      </c>
      <c r="AL133" s="101" cm="1">
        <f t="array" ref="AL133">_xlfn.XLOOKUP(Contrato[[#This Row],[RCP]],[1]!RCPPAGOS[[#All],[CRP]],[1]!RCPPAGOS[[#All],[Total pagado]],0,0)</f>
        <v>49089359</v>
      </c>
      <c r="AM133" s="62">
        <f>+Contrato[[#This Row],[Valor Pagado]]/Contrato[[#This Row],[VALOR CONTRATO]]</f>
        <v>1</v>
      </c>
      <c r="AN133" s="63">
        <f>+Contrato[[#This Row],[VALOR CONTRATO]]-Contrato[[#This Row],[Valor Pagado]]</f>
        <v>0</v>
      </c>
    </row>
    <row r="134" spans="1:40" s="1" customFormat="1" ht="37.5" customHeight="1">
      <c r="A134" s="2">
        <v>142</v>
      </c>
      <c r="B134" s="33">
        <v>132</v>
      </c>
      <c r="C134" s="34" t="s">
        <v>386</v>
      </c>
      <c r="D134" s="35" t="s">
        <v>63</v>
      </c>
      <c r="E134" s="36" t="s">
        <v>42</v>
      </c>
      <c r="F134" s="35" t="s">
        <v>43</v>
      </c>
      <c r="G134" s="34" t="s">
        <v>387</v>
      </c>
      <c r="H134" s="39">
        <v>71750016</v>
      </c>
      <c r="I134" s="108">
        <v>7532157</v>
      </c>
      <c r="J134" s="108">
        <v>79087649</v>
      </c>
      <c r="K134" s="2" t="s">
        <v>45</v>
      </c>
      <c r="L134" s="42" t="s">
        <v>212</v>
      </c>
      <c r="M134" s="43" t="s">
        <v>248</v>
      </c>
      <c r="N134" s="44">
        <f>VLOOKUP(Contrato[[#This Row],[SUPERVISOR TITULAR]],[1]SUPERVISORES!$E$1:$F$135,2,FALSE)</f>
        <v>98556206.299999997</v>
      </c>
      <c r="O134" s="43" t="s">
        <v>249</v>
      </c>
      <c r="P134" s="45">
        <f>VLOOKUP(Contrato[[#This Row],[SUPERVISOR SUPLENTE ]],[1]SUPERVISORES!$E$1:$F$135,2,FALSE)</f>
        <v>10267189.6</v>
      </c>
      <c r="Q134" s="93">
        <v>188</v>
      </c>
      <c r="R134" s="47" cm="1">
        <f t="array" ref="R134">_xlfn.XLOOKUP(Contrato[[#This Row],[CDP]],[1]!CDP[[#All],[consecutivo]],[1]!CDP[[#All],[fecha_aprobacion]],"",0)</f>
        <v>44952.740023148152</v>
      </c>
      <c r="S134" s="48">
        <f>SUMIF([1]!CDP[[#All],[consecutivo]],Contrato[[#This Row],[CDP]],[1]!CDP[[#All],[valor_total_rubro]])</f>
        <v>79087649</v>
      </c>
      <c r="T134" s="49" cm="1">
        <f t="array" ref="T134">_xlfn.XLOOKUP(Contrato[[#This Row],[CONTRATO]]&amp;Contrato[[#This Row],[CDP]],[1]!Tabla6[[#All],[CONTRATO-CDP]],[1]!Tabla6[[#All],[CRP]],_xlfn.XLOOKUP(Contrato[[#This Row],[CDP]],[1]RCPPAGOS!F:F,[1]RCPPAGOS!A:A,"",0),0)</f>
        <v>100</v>
      </c>
      <c r="U134" s="47">
        <f>+_xlfn.XLOOKUP(Contrato[[#This Row],[RCP]],[1]RCPPAGOS!A:A,[1]RCPPAGOS!B:B,"",0)</f>
        <v>44958.473865740743</v>
      </c>
      <c r="V134" s="50">
        <f>SUMIF([1]!RCPPAGOS[[#All],[CRP]],Contrato[[#This Row],[RCP]],[1]!RCPPAGOS[[#All],[valor_total]])</f>
        <v>79087649</v>
      </c>
      <c r="W134" s="51">
        <v>44957</v>
      </c>
      <c r="X134" s="51">
        <v>44959</v>
      </c>
      <c r="Y134" s="52" t="str">
        <f>+LEFT(_xlfn.XLOOKUP(Contrato[[#This Row],[CONTRATO3DIG]],[1]SECOP_II!AE:AE,[1]SECOP_II!F:F,"",0),10)</f>
        <v>2023-02-02</v>
      </c>
      <c r="Z134" s="53" t="str">
        <f>+LEFT(_xlfn.XLOOKUP(Contrato[[#This Row],[CONTRATO3DIG]],[1]SECOP_II!AE:AE,[1]SECOP_II!G:G,"",0),10)</f>
        <v>2023-12-16</v>
      </c>
      <c r="AA134" s="54" t="str">
        <f>_xlfn.XLOOKUP(Contrato[[#This Row],[CONTRATO3DIG]],[1]SECOP_II!AE:AE,[1]SECOP_II!AA:AA,"",0)</f>
        <v>https://community.secop.gov.co/Public/Tendering/OpportunityDetail/Index?noticeUID=CO1.NTC.3875646&amp;isFromPublicArea=True&amp;isModal=true&amp;asPopupView=true</v>
      </c>
      <c r="AB134" s="55" t="s">
        <v>213</v>
      </c>
      <c r="AC134" s="75" t="s">
        <v>250</v>
      </c>
      <c r="AD134" s="1" t="s">
        <v>50</v>
      </c>
      <c r="AE134" s="1" t="str">
        <f>TEXT(LEFT(Contrato[[#This Row],[CONTRATO]],3),"0")</f>
        <v>132</v>
      </c>
      <c r="AF134" s="1" t="str">
        <f>IF(LEN(Contrato[[#This Row],[Contrato2]])=3,Contrato[[#This Row],[Contrato2]],TEXT(Contrato[[#This Row],[Contrato2]],"000"))</f>
        <v>132</v>
      </c>
      <c r="AG134" s="100">
        <f ca="1">IFERROR(_xlfn.DAYS(Contrato[[#This Row],[Fecha Proyectada liquidació]],TODAY())/30,"")</f>
        <v>-10.533333333333333</v>
      </c>
      <c r="AH134" s="5">
        <f>+Contrato[[#This Row],[FECHA TERMINACIÓN ]]+120</f>
        <v>45396</v>
      </c>
      <c r="AI134" s="1" t="e" cm="1">
        <f t="array" ref="AI134">+Contrato[[#This Row],[Fecha Proyectada liquidació]]-hoy</f>
        <v>#NAME?</v>
      </c>
      <c r="AJ134" s="1" cm="1">
        <f t="array" ref="AJ134">_xlfn.XLOOKUP(Contrato[[#This Row],[CONTRATO]]&amp;Contrato[[#This Row],[CDP]],[1]!Tabla6[[#All],[CONTRATO-CDP]],[1]!Tabla6[[#All],[CRP]],_xlfn.XLOOKUP(Contrato[[#This Row],[CDP]],[1]RCPPAGOS!F:F,[1]RCPPAGOS!A:A,"",0),0)</f>
        <v>100</v>
      </c>
      <c r="AK134" s="1">
        <f>+Contrato[[#This Row],[Columna1]]-Contrato[[#This Row],[RCP]]</f>
        <v>0</v>
      </c>
      <c r="AL134" s="101" cm="1">
        <f t="array" ref="AL134">_xlfn.XLOOKUP(Contrato[[#This Row],[RCP]],[1]!RCPPAGOS[[#All],[CRP]],[1]!RCPPAGOS[[#All],[Total pagado]],0,0)</f>
        <v>79087649</v>
      </c>
      <c r="AM134" s="62">
        <f>+Contrato[[#This Row],[Valor Pagado]]/Contrato[[#This Row],[VALOR CONTRATO]]</f>
        <v>1</v>
      </c>
      <c r="AN134" s="63">
        <f>+Contrato[[#This Row],[VALOR CONTRATO]]-Contrato[[#This Row],[Valor Pagado]]</f>
        <v>0</v>
      </c>
    </row>
    <row r="135" spans="1:40" s="1" customFormat="1" ht="37.5" customHeight="1">
      <c r="A135" s="2">
        <v>143</v>
      </c>
      <c r="B135" s="33">
        <v>133</v>
      </c>
      <c r="C135" s="34" t="s">
        <v>388</v>
      </c>
      <c r="D135" s="35" t="s">
        <v>63</v>
      </c>
      <c r="E135" s="36" t="s">
        <v>42</v>
      </c>
      <c r="F135" s="35" t="s">
        <v>43</v>
      </c>
      <c r="G135" s="34" t="s">
        <v>389</v>
      </c>
      <c r="H135" s="39">
        <v>1152440541</v>
      </c>
      <c r="I135" s="108">
        <v>4675177</v>
      </c>
      <c r="J135" s="108">
        <v>49089359</v>
      </c>
      <c r="K135" s="2" t="s">
        <v>45</v>
      </c>
      <c r="L135" s="42" t="s">
        <v>212</v>
      </c>
      <c r="M135" s="43" t="s">
        <v>248</v>
      </c>
      <c r="N135" s="44">
        <f>VLOOKUP(Contrato[[#This Row],[SUPERVISOR TITULAR]],[1]SUPERVISORES!$E$1:$F$135,2,FALSE)</f>
        <v>98556206.299999997</v>
      </c>
      <c r="O135" s="43" t="s">
        <v>249</v>
      </c>
      <c r="P135" s="45">
        <f>VLOOKUP(Contrato[[#This Row],[SUPERVISOR SUPLENTE ]],[1]SUPERVISORES!$E$1:$F$135,2,FALSE)</f>
        <v>10267189.6</v>
      </c>
      <c r="Q135" s="93">
        <v>189</v>
      </c>
      <c r="R135" s="47" cm="1">
        <f t="array" ref="R135">_xlfn.XLOOKUP(Contrato[[#This Row],[CDP]],[1]!CDP[[#All],[consecutivo]],[1]!CDP[[#All],[fecha_aprobacion]],"",0)</f>
        <v>44952.740347222221</v>
      </c>
      <c r="S135" s="48">
        <f>SUMIF([1]!CDP[[#All],[consecutivo]],Contrato[[#This Row],[CDP]],[1]!CDP[[#All],[valor_total_rubro]])</f>
        <v>49089359</v>
      </c>
      <c r="T135" s="49" cm="1">
        <f t="array" ref="T135">_xlfn.XLOOKUP(Contrato[[#This Row],[CONTRATO]]&amp;Contrato[[#This Row],[CDP]],[1]!Tabla6[[#All],[CONTRATO-CDP]],[1]!Tabla6[[#All],[CRP]],_xlfn.XLOOKUP(Contrato[[#This Row],[CDP]],[1]RCPPAGOS!F:F,[1]RCPPAGOS!A:A,"",0),0)</f>
        <v>101</v>
      </c>
      <c r="U135" s="47">
        <f>+_xlfn.XLOOKUP(Contrato[[#This Row],[RCP]],[1]RCPPAGOS!A:A,[1]RCPPAGOS!B:B,"",0)</f>
        <v>44958.474942129629</v>
      </c>
      <c r="V135" s="50">
        <f>SUMIF([1]!RCPPAGOS[[#All],[CRP]],Contrato[[#This Row],[RCP]],[1]!RCPPAGOS[[#All],[valor_total]])</f>
        <v>49089359</v>
      </c>
      <c r="W135" s="51">
        <v>44957</v>
      </c>
      <c r="X135" s="51">
        <v>44958</v>
      </c>
      <c r="Y135" s="52" t="str">
        <f>+LEFT(_xlfn.XLOOKUP(Contrato[[#This Row],[CONTRATO3DIG]],[1]SECOP_II!AE:AE,[1]SECOP_II!F:F,"",0),10)</f>
        <v>2023-02-02</v>
      </c>
      <c r="Z135" s="53" t="str">
        <f>+LEFT(_xlfn.XLOOKUP(Contrato[[#This Row],[CONTRATO3DIG]],[1]SECOP_II!AE:AE,[1]SECOP_II!G:G,"",0),10)</f>
        <v>2023-12-16</v>
      </c>
      <c r="AA135" s="54" t="str">
        <f>_xlfn.XLOOKUP(Contrato[[#This Row],[CONTRATO3DIG]],[1]SECOP_II!AE:AE,[1]SECOP_II!AA:AA,"",0)</f>
        <v>https://community.secop.gov.co/Public/Tendering/OpportunityDetail/Index?noticeUID=CO1.NTC.3875646&amp;isFromPublicArea=True&amp;isModal=true&amp;asPopupView=true</v>
      </c>
      <c r="AB135" s="55" t="s">
        <v>213</v>
      </c>
      <c r="AC135" s="75" t="s">
        <v>250</v>
      </c>
      <c r="AD135" s="1" t="s">
        <v>50</v>
      </c>
      <c r="AE135" s="1" t="str">
        <f>TEXT(LEFT(Contrato[[#This Row],[CONTRATO]],3),"0")</f>
        <v>133</v>
      </c>
      <c r="AF135" s="1" t="str">
        <f>IF(LEN(Contrato[[#This Row],[Contrato2]])=3,Contrato[[#This Row],[Contrato2]],TEXT(Contrato[[#This Row],[Contrato2]],"000"))</f>
        <v>133</v>
      </c>
      <c r="AG135" s="100">
        <f ca="1">IFERROR(_xlfn.DAYS(Contrato[[#This Row],[Fecha Proyectada liquidació]],TODAY())/30,"")</f>
        <v>-10.533333333333333</v>
      </c>
      <c r="AH135" s="5">
        <f>+Contrato[[#This Row],[FECHA TERMINACIÓN ]]+120</f>
        <v>45396</v>
      </c>
      <c r="AI135" s="1" t="e" cm="1">
        <f t="array" ref="AI135">+Contrato[[#This Row],[Fecha Proyectada liquidació]]-hoy</f>
        <v>#NAME?</v>
      </c>
      <c r="AJ135" s="1" cm="1">
        <f t="array" ref="AJ135">_xlfn.XLOOKUP(Contrato[[#This Row],[CONTRATO]]&amp;Contrato[[#This Row],[CDP]],[1]!Tabla6[[#All],[CONTRATO-CDP]],[1]!Tabla6[[#All],[CRP]],_xlfn.XLOOKUP(Contrato[[#This Row],[CDP]],[1]RCPPAGOS!F:F,[1]RCPPAGOS!A:A,"",0),0)</f>
        <v>101</v>
      </c>
      <c r="AK135" s="1">
        <f>+Contrato[[#This Row],[Columna1]]-Contrato[[#This Row],[RCP]]</f>
        <v>0</v>
      </c>
      <c r="AL135" s="101" cm="1">
        <f t="array" ref="AL135">_xlfn.XLOOKUP(Contrato[[#This Row],[RCP]],[1]!RCPPAGOS[[#All],[CRP]],[1]!RCPPAGOS[[#All],[Total pagado]],0,0)</f>
        <v>49089359</v>
      </c>
      <c r="AM135" s="62">
        <f>+Contrato[[#This Row],[Valor Pagado]]/Contrato[[#This Row],[VALOR CONTRATO]]</f>
        <v>1</v>
      </c>
      <c r="AN135" s="63">
        <f>+Contrato[[#This Row],[VALOR CONTRATO]]-Contrato[[#This Row],[Valor Pagado]]</f>
        <v>0</v>
      </c>
    </row>
    <row r="136" spans="1:40" s="1" customFormat="1" ht="37.5" customHeight="1">
      <c r="A136" s="2">
        <v>144</v>
      </c>
      <c r="B136" s="33">
        <v>134</v>
      </c>
      <c r="C136" s="34" t="s">
        <v>390</v>
      </c>
      <c r="D136" s="35" t="s">
        <v>63</v>
      </c>
      <c r="E136" s="36" t="s">
        <v>42</v>
      </c>
      <c r="F136" s="35" t="s">
        <v>43</v>
      </c>
      <c r="G136" s="34" t="s">
        <v>391</v>
      </c>
      <c r="H136" s="39">
        <v>1214731711</v>
      </c>
      <c r="I136" s="108">
        <v>4675177</v>
      </c>
      <c r="J136" s="108">
        <v>49089359</v>
      </c>
      <c r="K136" s="2" t="s">
        <v>45</v>
      </c>
      <c r="L136" s="42" t="s">
        <v>212</v>
      </c>
      <c r="M136" s="43" t="s">
        <v>248</v>
      </c>
      <c r="N136" s="44">
        <f>VLOOKUP(Contrato[[#This Row],[SUPERVISOR TITULAR]],[1]SUPERVISORES!$E$1:$F$135,2,FALSE)</f>
        <v>98556206.299999997</v>
      </c>
      <c r="O136" s="43" t="s">
        <v>249</v>
      </c>
      <c r="P136" s="45">
        <f>VLOOKUP(Contrato[[#This Row],[SUPERVISOR SUPLENTE ]],[1]SUPERVISORES!$E$1:$F$135,2,FALSE)</f>
        <v>10267189.6</v>
      </c>
      <c r="Q136" s="93">
        <v>190</v>
      </c>
      <c r="R136" s="47" cm="1">
        <f t="array" ref="R136">_xlfn.XLOOKUP(Contrato[[#This Row],[CDP]],[1]!CDP[[#All],[consecutivo]],[1]!CDP[[#All],[fecha_aprobacion]],"",0)</f>
        <v>44952.740682870368</v>
      </c>
      <c r="S136" s="48">
        <f>SUMIF([1]!CDP[[#All],[consecutivo]],Contrato[[#This Row],[CDP]],[1]!CDP[[#All],[valor_total_rubro]])</f>
        <v>49089359</v>
      </c>
      <c r="T136" s="49" cm="1">
        <f t="array" ref="T136">_xlfn.XLOOKUP(Contrato[[#This Row],[CONTRATO]]&amp;Contrato[[#This Row],[CDP]],[1]!Tabla6[[#All],[CONTRATO-CDP]],[1]!Tabla6[[#All],[CRP]],_xlfn.XLOOKUP(Contrato[[#This Row],[CDP]],[1]RCPPAGOS!F:F,[1]RCPPAGOS!A:A,"",0),0)</f>
        <v>114</v>
      </c>
      <c r="U136" s="47">
        <f>+_xlfn.XLOOKUP(Contrato[[#This Row],[RCP]],[1]RCPPAGOS!A:A,[1]RCPPAGOS!B:B,"",0)</f>
        <v>44958.502743055556</v>
      </c>
      <c r="V136" s="50">
        <f>SUMIF([1]!RCPPAGOS[[#All],[CRP]],Contrato[[#This Row],[RCP]],[1]!RCPPAGOS[[#All],[valor_total]])</f>
        <v>49089359</v>
      </c>
      <c r="W136" s="51">
        <v>44956</v>
      </c>
      <c r="X136" s="51">
        <v>44959</v>
      </c>
      <c r="Y136" s="52" t="str">
        <f>+LEFT(_xlfn.XLOOKUP(Contrato[[#This Row],[CONTRATO3DIG]],[1]SECOP_II!AE:AE,[1]SECOP_II!F:F,"",0),10)</f>
        <v>2023-02-02</v>
      </c>
      <c r="Z136" s="53" t="str">
        <f>+LEFT(_xlfn.XLOOKUP(Contrato[[#This Row],[CONTRATO3DIG]],[1]SECOP_II!AE:AE,[1]SECOP_II!G:G,"",0),10)</f>
        <v>2023-12-16</v>
      </c>
      <c r="AA136" s="54" t="str">
        <f>_xlfn.XLOOKUP(Contrato[[#This Row],[CONTRATO3DIG]],[1]SECOP_II!AE:AE,[1]SECOP_II!AA:AA,"",0)</f>
        <v>https://community.secop.gov.co/Public/Tendering/OpportunityDetail/Index?noticeUID=CO1.NTC.3877473&amp;isFromPublicArea=True&amp;isModal=true&amp;asPopupView=true</v>
      </c>
      <c r="AB136" s="55" t="s">
        <v>213</v>
      </c>
      <c r="AC136" s="75">
        <v>202301000767</v>
      </c>
      <c r="AD136" s="75"/>
      <c r="AE136" s="1" t="str">
        <f>TEXT(LEFT(Contrato[[#This Row],[CONTRATO]],3),"0")</f>
        <v>134</v>
      </c>
      <c r="AF136" s="1" t="str">
        <f>IF(LEN(Contrato[[#This Row],[Contrato2]])=3,Contrato[[#This Row],[Contrato2]],TEXT(Contrato[[#This Row],[Contrato2]],"000"))</f>
        <v>134</v>
      </c>
      <c r="AG136" s="100">
        <f ca="1">IFERROR(_xlfn.DAYS(Contrato[[#This Row],[Fecha Proyectada liquidació]],TODAY())/30,"")</f>
        <v>-10.533333333333333</v>
      </c>
      <c r="AH136" s="5">
        <f>+Contrato[[#This Row],[FECHA TERMINACIÓN ]]+120</f>
        <v>45396</v>
      </c>
      <c r="AI136" s="1" t="e" cm="1">
        <f t="array" ref="AI136">+Contrato[[#This Row],[Fecha Proyectada liquidació]]-hoy</f>
        <v>#NAME?</v>
      </c>
      <c r="AJ136" s="1" cm="1">
        <f t="array" ref="AJ136">_xlfn.XLOOKUP(Contrato[[#This Row],[CONTRATO]]&amp;Contrato[[#This Row],[CDP]],[1]!Tabla6[[#All],[CONTRATO-CDP]],[1]!Tabla6[[#All],[CRP]],_xlfn.XLOOKUP(Contrato[[#This Row],[CDP]],[1]RCPPAGOS!F:F,[1]RCPPAGOS!A:A,"",0),0)</f>
        <v>114</v>
      </c>
      <c r="AK136" s="1">
        <f>+Contrato[[#This Row],[Columna1]]-Contrato[[#This Row],[RCP]]</f>
        <v>0</v>
      </c>
      <c r="AL136" s="101" cm="1">
        <f t="array" ref="AL136">_xlfn.XLOOKUP(Contrato[[#This Row],[RCP]],[1]!RCPPAGOS[[#All],[CRP]],[1]!RCPPAGOS[[#All],[Total pagado]],0,0)</f>
        <v>49089359</v>
      </c>
      <c r="AM136" s="62">
        <f>+Contrato[[#This Row],[Valor Pagado]]/Contrato[[#This Row],[VALOR CONTRATO]]</f>
        <v>1</v>
      </c>
      <c r="AN136" s="63">
        <f>+Contrato[[#This Row],[VALOR CONTRATO]]-Contrato[[#This Row],[Valor Pagado]]</f>
        <v>0</v>
      </c>
    </row>
    <row r="137" spans="1:40" s="1" customFormat="1" ht="37.5" customHeight="1">
      <c r="A137" s="2">
        <v>145</v>
      </c>
      <c r="B137" s="33">
        <v>135</v>
      </c>
      <c r="C137" s="34" t="s">
        <v>392</v>
      </c>
      <c r="D137" s="35" t="s">
        <v>63</v>
      </c>
      <c r="E137" s="36" t="s">
        <v>42</v>
      </c>
      <c r="F137" s="35" t="s">
        <v>43</v>
      </c>
      <c r="G137" s="34" t="s">
        <v>393</v>
      </c>
      <c r="H137" s="39">
        <v>71704273</v>
      </c>
      <c r="I137" s="108">
        <v>3764173</v>
      </c>
      <c r="J137" s="108">
        <v>39523817</v>
      </c>
      <c r="K137" s="2" t="s">
        <v>45</v>
      </c>
      <c r="L137" s="42" t="s">
        <v>212</v>
      </c>
      <c r="M137" s="43" t="s">
        <v>103</v>
      </c>
      <c r="N137" s="44">
        <f>VLOOKUP(Contrato[[#This Row],[SUPERVISOR TITULAR]],[1]SUPERVISORES!$E$1:$F$135,2,FALSE)</f>
        <v>3507696.4</v>
      </c>
      <c r="O137" s="43" t="s">
        <v>104</v>
      </c>
      <c r="P137" s="45">
        <f>VLOOKUP(Contrato[[#This Row],[SUPERVISOR SUPLENTE ]],[1]SUPERVISORES!$E$1:$F$135,2,FALSE)</f>
        <v>75075150.099999994</v>
      </c>
      <c r="Q137" s="93">
        <v>191</v>
      </c>
      <c r="R137" s="47" cm="1">
        <f t="array" ref="R137">_xlfn.XLOOKUP(Contrato[[#This Row],[CDP]],[1]!CDP[[#All],[consecutivo]],[1]!CDP[[#All],[fecha_aprobacion]],"",0)</f>
        <v>44952.740891203706</v>
      </c>
      <c r="S137" s="48">
        <f>SUMIF([1]!CDP[[#All],[consecutivo]],Contrato[[#This Row],[CDP]],[1]!CDP[[#All],[valor_total_rubro]])</f>
        <v>39523817</v>
      </c>
      <c r="T137" s="49" cm="1">
        <f t="array" ref="T137">_xlfn.XLOOKUP(Contrato[[#This Row],[CONTRATO]]&amp;Contrato[[#This Row],[CDP]],[1]!Tabla6[[#All],[CONTRATO-CDP]],[1]!Tabla6[[#All],[CRP]],_xlfn.XLOOKUP(Contrato[[#This Row],[CDP]],[1]RCPPAGOS!F:F,[1]RCPPAGOS!A:A,"",0),0)</f>
        <v>93</v>
      </c>
      <c r="U137" s="47">
        <f>+_xlfn.XLOOKUP(Contrato[[#This Row],[RCP]],[1]RCPPAGOS!A:A,[1]RCPPAGOS!B:B,"",0)</f>
        <v>44958.457928240743</v>
      </c>
      <c r="V137" s="50">
        <f>SUMIF([1]!RCPPAGOS[[#All],[CRP]],Contrato[[#This Row],[RCP]],[1]!RCPPAGOS[[#All],[valor_total]])</f>
        <v>39523817</v>
      </c>
      <c r="W137" s="51">
        <v>44957</v>
      </c>
      <c r="X137" s="51">
        <v>44958</v>
      </c>
      <c r="Y137" s="52" t="str">
        <f>+LEFT(_xlfn.XLOOKUP(Contrato[[#This Row],[CONTRATO3DIG]],[1]SECOP_II!AE:AE,[1]SECOP_II!F:F,"",0),10)</f>
        <v>2023-02-02</v>
      </c>
      <c r="Z137" s="53" t="str">
        <f>+LEFT(_xlfn.XLOOKUP(Contrato[[#This Row],[CONTRATO3DIG]],[1]SECOP_II!AE:AE,[1]SECOP_II!G:G,"",0),10)</f>
        <v>2023-12-16</v>
      </c>
      <c r="AA137" s="54" t="str">
        <f>_xlfn.XLOOKUP(Contrato[[#This Row],[CONTRATO3DIG]],[1]SECOP_II!AE:AE,[1]SECOP_II!AA:AA,"",0)</f>
        <v>https://community.secop.gov.co/Public/Tendering/OpportunityDetail/Index?noticeUID=CO1.NTC.3875646&amp;isFromPublicArea=True&amp;isModal=true&amp;asPopupView=true</v>
      </c>
      <c r="AB137" s="55" t="s">
        <v>213</v>
      </c>
      <c r="AC137" s="75">
        <v>202301000764</v>
      </c>
      <c r="AD137" s="75" t="s">
        <v>50</v>
      </c>
      <c r="AE137" s="1" t="str">
        <f>TEXT(LEFT(Contrato[[#This Row],[CONTRATO]],3),"0")</f>
        <v>135</v>
      </c>
      <c r="AF137" s="1" t="str">
        <f>IF(LEN(Contrato[[#This Row],[Contrato2]])=3,Contrato[[#This Row],[Contrato2]],TEXT(Contrato[[#This Row],[Contrato2]],"000"))</f>
        <v>135</v>
      </c>
      <c r="AG137" s="100">
        <f ca="1">IFERROR(_xlfn.DAYS(Contrato[[#This Row],[Fecha Proyectada liquidació]],TODAY())/30,"")</f>
        <v>-10.533333333333333</v>
      </c>
      <c r="AH137" s="5">
        <f>+Contrato[[#This Row],[FECHA TERMINACIÓN ]]+120</f>
        <v>45396</v>
      </c>
      <c r="AI137" s="1" t="e" cm="1">
        <f t="array" ref="AI137">+Contrato[[#This Row],[Fecha Proyectada liquidació]]-hoy</f>
        <v>#NAME?</v>
      </c>
      <c r="AJ137" s="1" cm="1">
        <f t="array" ref="AJ137">_xlfn.XLOOKUP(Contrato[[#This Row],[CONTRATO]]&amp;Contrato[[#This Row],[CDP]],[1]!Tabla6[[#All],[CONTRATO-CDP]],[1]!Tabla6[[#All],[CRP]],_xlfn.XLOOKUP(Contrato[[#This Row],[CDP]],[1]RCPPAGOS!F:F,[1]RCPPAGOS!A:A,"",0),0)</f>
        <v>93</v>
      </c>
      <c r="AK137" s="1">
        <f>+Contrato[[#This Row],[Columna1]]-Contrato[[#This Row],[RCP]]</f>
        <v>0</v>
      </c>
      <c r="AL137" s="101" cm="1">
        <f t="array" ref="AL137">_xlfn.XLOOKUP(Contrato[[#This Row],[RCP]],[1]!RCPPAGOS[[#All],[CRP]],[1]!RCPPAGOS[[#All],[Total pagado]],0,0)</f>
        <v>39523817</v>
      </c>
      <c r="AM137" s="62">
        <f>+Contrato[[#This Row],[Valor Pagado]]/Contrato[[#This Row],[VALOR CONTRATO]]</f>
        <v>1</v>
      </c>
      <c r="AN137" s="63">
        <f>+Contrato[[#This Row],[VALOR CONTRATO]]-Contrato[[#This Row],[Valor Pagado]]</f>
        <v>0</v>
      </c>
    </row>
    <row r="138" spans="1:40" s="1" customFormat="1" ht="37.5" customHeight="1">
      <c r="A138" s="2">
        <v>147</v>
      </c>
      <c r="B138" s="33">
        <v>136</v>
      </c>
      <c r="C138" s="34" t="s">
        <v>394</v>
      </c>
      <c r="D138" s="35" t="s">
        <v>63</v>
      </c>
      <c r="E138" s="36" t="s">
        <v>42</v>
      </c>
      <c r="F138" s="35" t="s">
        <v>43</v>
      </c>
      <c r="G138" s="34" t="s">
        <v>395</v>
      </c>
      <c r="H138" s="39">
        <v>1152201301</v>
      </c>
      <c r="I138" s="108">
        <v>4675177</v>
      </c>
      <c r="J138" s="108">
        <v>49089359</v>
      </c>
      <c r="K138" s="2" t="s">
        <v>45</v>
      </c>
      <c r="L138" s="42" t="s">
        <v>212</v>
      </c>
      <c r="M138" s="43" t="s">
        <v>103</v>
      </c>
      <c r="N138" s="44">
        <f>VLOOKUP(Contrato[[#This Row],[SUPERVISOR TITULAR]],[1]SUPERVISORES!$E$1:$F$135,2,FALSE)</f>
        <v>3507696.4</v>
      </c>
      <c r="O138" s="43" t="s">
        <v>104</v>
      </c>
      <c r="P138" s="45">
        <f>VLOOKUP(Contrato[[#This Row],[SUPERVISOR SUPLENTE ]],[1]SUPERVISORES!$E$1:$F$135,2,FALSE)</f>
        <v>75075150.099999994</v>
      </c>
      <c r="Q138" s="93">
        <v>193</v>
      </c>
      <c r="R138" s="47" cm="1">
        <f t="array" ref="R138">_xlfn.XLOOKUP(Contrato[[#This Row],[CDP]],[1]!CDP[[#All],[consecutivo]],[1]!CDP[[#All],[fecha_aprobacion]],"",0)</f>
        <v>44952.741793981484</v>
      </c>
      <c r="S138" s="48">
        <f>SUMIF([1]!CDP[[#All],[consecutivo]],Contrato[[#This Row],[CDP]],[1]!CDP[[#All],[valor_total_rubro]])</f>
        <v>49089359</v>
      </c>
      <c r="T138" s="49" cm="1">
        <f t="array" ref="T138">_xlfn.XLOOKUP(Contrato[[#This Row],[CONTRATO]]&amp;Contrato[[#This Row],[CDP]],[1]!Tabla6[[#All],[CONTRATO-CDP]],[1]!Tabla6[[#All],[CRP]],_xlfn.XLOOKUP(Contrato[[#This Row],[CDP]],[1]RCPPAGOS!F:F,[1]RCPPAGOS!A:A,"",0),0)</f>
        <v>108</v>
      </c>
      <c r="U138" s="47">
        <f>+_xlfn.XLOOKUP(Contrato[[#This Row],[RCP]],[1]RCPPAGOS!A:A,[1]RCPPAGOS!B:B,"",0)</f>
        <v>44958.491666666669</v>
      </c>
      <c r="V138" s="50">
        <f>SUMIF([1]!RCPPAGOS[[#All],[CRP]],Contrato[[#This Row],[RCP]],[1]!RCPPAGOS[[#All],[valor_total]])</f>
        <v>49089359</v>
      </c>
      <c r="W138" s="51">
        <v>44957</v>
      </c>
      <c r="X138" s="51">
        <v>44958</v>
      </c>
      <c r="Y138" s="52" t="str">
        <f>+LEFT(_xlfn.XLOOKUP(Contrato[[#This Row],[CONTRATO3DIG]],[1]SECOP_II!AE:AE,[1]SECOP_II!F:F,"",0),10)</f>
        <v>2023-02-02</v>
      </c>
      <c r="Z138" s="53" t="str">
        <f>+LEFT(_xlfn.XLOOKUP(Contrato[[#This Row],[CONTRATO3DIG]],[1]SECOP_II!AE:AE,[1]SECOP_II!G:G,"",0),10)</f>
        <v>2023-12-16</v>
      </c>
      <c r="AA138" s="54" t="str">
        <f>_xlfn.XLOOKUP(Contrato[[#This Row],[CONTRATO3DIG]],[1]SECOP_II!AE:AE,[1]SECOP_II!AA:AA,"",0)</f>
        <v>https://community.secop.gov.co/Public/Tendering/OpportunityDetail/Index?noticeUID=CO1.NTC.3875646&amp;isFromPublicArea=True&amp;isModal=true&amp;asPopupView=true</v>
      </c>
      <c r="AB138" s="55" t="s">
        <v>213</v>
      </c>
      <c r="AC138" s="75">
        <v>202301000764</v>
      </c>
      <c r="AD138" s="1" t="s">
        <v>50</v>
      </c>
      <c r="AE138" s="1" t="str">
        <f>TEXT(LEFT(Contrato[[#This Row],[CONTRATO]],3),"0")</f>
        <v>136</v>
      </c>
      <c r="AF138" s="1" t="str">
        <f>IF(LEN(Contrato[[#This Row],[Contrato2]])=3,Contrato[[#This Row],[Contrato2]],TEXT(Contrato[[#This Row],[Contrato2]],"000"))</f>
        <v>136</v>
      </c>
      <c r="AG138" s="100">
        <f ca="1">IFERROR(_xlfn.DAYS(Contrato[[#This Row],[Fecha Proyectada liquidació]],TODAY())/30,"")</f>
        <v>-10.533333333333333</v>
      </c>
      <c r="AH138" s="5">
        <f>+Contrato[[#This Row],[FECHA TERMINACIÓN ]]+120</f>
        <v>45396</v>
      </c>
      <c r="AI138" s="1" t="e" cm="1">
        <f t="array" ref="AI138">+Contrato[[#This Row],[Fecha Proyectada liquidació]]-hoy</f>
        <v>#NAME?</v>
      </c>
      <c r="AJ138" s="1" cm="1">
        <f t="array" ref="AJ138">_xlfn.XLOOKUP(Contrato[[#This Row],[CONTRATO]]&amp;Contrato[[#This Row],[CDP]],[1]!Tabla6[[#All],[CONTRATO-CDP]],[1]!Tabla6[[#All],[CRP]],_xlfn.XLOOKUP(Contrato[[#This Row],[CDP]],[1]RCPPAGOS!F:F,[1]RCPPAGOS!A:A,"",0),0)</f>
        <v>108</v>
      </c>
      <c r="AK138" s="1">
        <f>+Contrato[[#This Row],[Columna1]]-Contrato[[#This Row],[RCP]]</f>
        <v>0</v>
      </c>
      <c r="AL138" s="101" cm="1">
        <f t="array" ref="AL138">_xlfn.XLOOKUP(Contrato[[#This Row],[RCP]],[1]!RCPPAGOS[[#All],[CRP]],[1]!RCPPAGOS[[#All],[Total pagado]],0,0)</f>
        <v>49089359</v>
      </c>
      <c r="AM138" s="62">
        <f>+Contrato[[#This Row],[Valor Pagado]]/Contrato[[#This Row],[VALOR CONTRATO]]</f>
        <v>1</v>
      </c>
      <c r="AN138" s="63">
        <f>+Contrato[[#This Row],[VALOR CONTRATO]]-Contrato[[#This Row],[Valor Pagado]]</f>
        <v>0</v>
      </c>
    </row>
    <row r="139" spans="1:40" s="1" customFormat="1" ht="37.5" customHeight="1">
      <c r="A139" s="2">
        <v>148</v>
      </c>
      <c r="B139" s="33">
        <v>137</v>
      </c>
      <c r="C139" s="34" t="s">
        <v>396</v>
      </c>
      <c r="D139" s="35" t="s">
        <v>63</v>
      </c>
      <c r="E139" s="36" t="s">
        <v>42</v>
      </c>
      <c r="F139" s="35" t="s">
        <v>43</v>
      </c>
      <c r="G139" s="34" t="s">
        <v>397</v>
      </c>
      <c r="H139" s="39">
        <v>71716048</v>
      </c>
      <c r="I139" s="108">
        <v>5648713</v>
      </c>
      <c r="J139" s="108">
        <v>59311487</v>
      </c>
      <c r="K139" s="2" t="s">
        <v>45</v>
      </c>
      <c r="L139" s="42" t="s">
        <v>212</v>
      </c>
      <c r="M139" s="43" t="s">
        <v>103</v>
      </c>
      <c r="N139" s="44">
        <f>VLOOKUP(Contrato[[#This Row],[SUPERVISOR TITULAR]],[1]SUPERVISORES!$E$1:$F$135,2,FALSE)</f>
        <v>3507696.4</v>
      </c>
      <c r="O139" s="43" t="s">
        <v>104</v>
      </c>
      <c r="P139" s="45">
        <f>VLOOKUP(Contrato[[#This Row],[SUPERVISOR SUPLENTE ]],[1]SUPERVISORES!$E$1:$F$135,2,FALSE)</f>
        <v>75075150.099999994</v>
      </c>
      <c r="Q139" s="93">
        <v>194</v>
      </c>
      <c r="R139" s="47" cm="1">
        <f t="array" ref="R139">_xlfn.XLOOKUP(Contrato[[#This Row],[CDP]],[1]!CDP[[#All],[consecutivo]],[1]!CDP[[#All],[fecha_aprobacion]],"",0)</f>
        <v>44952.742546296293</v>
      </c>
      <c r="S139" s="48">
        <f>SUMIF([1]!CDP[[#All],[consecutivo]],Contrato[[#This Row],[CDP]],[1]!CDP[[#All],[valor_total_rubro]])</f>
        <v>59311487</v>
      </c>
      <c r="T139" s="49" cm="1">
        <f t="array" ref="T139">_xlfn.XLOOKUP(Contrato[[#This Row],[CONTRATO]]&amp;Contrato[[#This Row],[CDP]],[1]!Tabla6[[#All],[CONTRATO-CDP]],[1]!Tabla6[[#All],[CRP]],_xlfn.XLOOKUP(Contrato[[#This Row],[CDP]],[1]RCPPAGOS!F:F,[1]RCPPAGOS!A:A,"",0),0)</f>
        <v>110</v>
      </c>
      <c r="U139" s="47">
        <f>+_xlfn.XLOOKUP(Contrato[[#This Row],[RCP]],[1]RCPPAGOS!A:A,[1]RCPPAGOS!B:B,"",0)</f>
        <v>44958.495509259257</v>
      </c>
      <c r="V139" s="50">
        <f>SUMIF([1]!RCPPAGOS[[#All],[CRP]],Contrato[[#This Row],[RCP]],[1]!RCPPAGOS[[#All],[valor_total]])</f>
        <v>59311487</v>
      </c>
      <c r="W139" s="51">
        <v>44957</v>
      </c>
      <c r="X139" s="51">
        <v>44958</v>
      </c>
      <c r="Y139" s="52" t="str">
        <f>+LEFT(_xlfn.XLOOKUP(Contrato[[#This Row],[CONTRATO3DIG]],[1]SECOP_II!AE:AE,[1]SECOP_II!F:F,"",0),10)</f>
        <v>2023-02-02</v>
      </c>
      <c r="Z139" s="53" t="str">
        <f>+LEFT(_xlfn.XLOOKUP(Contrato[[#This Row],[CONTRATO3DIG]],[1]SECOP_II!AE:AE,[1]SECOP_II!G:G,"",0),10)</f>
        <v>2023-12-16</v>
      </c>
      <c r="AA139" s="54" t="str">
        <f>_xlfn.XLOOKUP(Contrato[[#This Row],[CONTRATO3DIG]],[1]SECOP_II!AE:AE,[1]SECOP_II!AA:AA,"",0)</f>
        <v>https://community.secop.gov.co/Public/Tendering/OpportunityDetail/Index?noticeUID=CO1.NTC.3875931&amp;isFromPublicArea=True&amp;isModal=true&amp;asPopupView=true</v>
      </c>
      <c r="AB139" s="55" t="s">
        <v>213</v>
      </c>
      <c r="AC139" s="75">
        <v>202301000764</v>
      </c>
      <c r="AD139" s="1" t="s">
        <v>50</v>
      </c>
      <c r="AE139" s="1" t="str">
        <f>TEXT(LEFT(Contrato[[#This Row],[CONTRATO]],3),"0")</f>
        <v>137</v>
      </c>
      <c r="AF139" s="1" t="str">
        <f>IF(LEN(Contrato[[#This Row],[Contrato2]])=3,Contrato[[#This Row],[Contrato2]],TEXT(Contrato[[#This Row],[Contrato2]],"000"))</f>
        <v>137</v>
      </c>
      <c r="AG139" s="100">
        <f ca="1">IFERROR(_xlfn.DAYS(Contrato[[#This Row],[Fecha Proyectada liquidació]],TODAY())/30,"")</f>
        <v>-10.533333333333333</v>
      </c>
      <c r="AH139" s="5">
        <f>+Contrato[[#This Row],[FECHA TERMINACIÓN ]]+120</f>
        <v>45396</v>
      </c>
      <c r="AI139" s="1" t="e" cm="1">
        <f t="array" ref="AI139">+Contrato[[#This Row],[Fecha Proyectada liquidació]]-hoy</f>
        <v>#NAME?</v>
      </c>
      <c r="AJ139" s="1" cm="1">
        <f t="array" ref="AJ139">_xlfn.XLOOKUP(Contrato[[#This Row],[CONTRATO]]&amp;Contrato[[#This Row],[CDP]],[1]!Tabla6[[#All],[CONTRATO-CDP]],[1]!Tabla6[[#All],[CRP]],_xlfn.XLOOKUP(Contrato[[#This Row],[CDP]],[1]RCPPAGOS!F:F,[1]RCPPAGOS!A:A,"",0),0)</f>
        <v>110</v>
      </c>
      <c r="AK139" s="1">
        <f>+Contrato[[#This Row],[Columna1]]-Contrato[[#This Row],[RCP]]</f>
        <v>0</v>
      </c>
      <c r="AL139" s="101" cm="1">
        <f t="array" ref="AL139">_xlfn.XLOOKUP(Contrato[[#This Row],[RCP]],[1]!RCPPAGOS[[#All],[CRP]],[1]!RCPPAGOS[[#All],[Total pagado]],0,0)</f>
        <v>59311487</v>
      </c>
      <c r="AM139" s="62">
        <f>+Contrato[[#This Row],[Valor Pagado]]/Contrato[[#This Row],[VALOR CONTRATO]]</f>
        <v>1</v>
      </c>
      <c r="AN139" s="63">
        <f>+Contrato[[#This Row],[VALOR CONTRATO]]-Contrato[[#This Row],[Valor Pagado]]</f>
        <v>0</v>
      </c>
    </row>
    <row r="140" spans="1:40" s="1" customFormat="1" ht="37.5" customHeight="1">
      <c r="A140" s="2">
        <v>149</v>
      </c>
      <c r="B140" s="33">
        <v>138</v>
      </c>
      <c r="C140" s="34" t="s">
        <v>398</v>
      </c>
      <c r="D140" s="35" t="s">
        <v>63</v>
      </c>
      <c r="E140" s="36" t="s">
        <v>42</v>
      </c>
      <c r="F140" s="35" t="s">
        <v>43</v>
      </c>
      <c r="G140" s="34" t="s">
        <v>399</v>
      </c>
      <c r="H140" s="39">
        <v>71240375</v>
      </c>
      <c r="I140" s="108">
        <v>2452230</v>
      </c>
      <c r="J140" s="108">
        <v>25748415</v>
      </c>
      <c r="K140" s="2" t="s">
        <v>45</v>
      </c>
      <c r="L140" s="42" t="s">
        <v>212</v>
      </c>
      <c r="M140" s="43" t="s">
        <v>103</v>
      </c>
      <c r="N140" s="44">
        <f>VLOOKUP(Contrato[[#This Row],[SUPERVISOR TITULAR]],[1]SUPERVISORES!$E$1:$F$135,2,FALSE)</f>
        <v>3507696.4</v>
      </c>
      <c r="O140" s="43" t="s">
        <v>104</v>
      </c>
      <c r="P140" s="45">
        <f>VLOOKUP(Contrato[[#This Row],[SUPERVISOR SUPLENTE ]],[1]SUPERVISORES!$E$1:$F$135,2,FALSE)</f>
        <v>75075150.099999994</v>
      </c>
      <c r="Q140" s="93">
        <v>195</v>
      </c>
      <c r="R140" s="47" cm="1">
        <f t="array" ref="R140">_xlfn.XLOOKUP(Contrato[[#This Row],[CDP]],[1]!CDP[[#All],[consecutivo]],[1]!CDP[[#All],[fecha_aprobacion]],"",0)</f>
        <v>44952.742800925924</v>
      </c>
      <c r="S140" s="48">
        <f>SUMIF([1]!CDP[[#All],[consecutivo]],Contrato[[#This Row],[CDP]],[1]!CDP[[#All],[valor_total_rubro]])</f>
        <v>25748415</v>
      </c>
      <c r="T140" s="49" cm="1">
        <f t="array" ref="T140">_xlfn.XLOOKUP(Contrato[[#This Row],[CONTRATO]]&amp;Contrato[[#This Row],[CDP]],[1]!Tabla6[[#All],[CONTRATO-CDP]],[1]!Tabla6[[#All],[CRP]],_xlfn.XLOOKUP(Contrato[[#This Row],[CDP]],[1]RCPPAGOS!F:F,[1]RCPPAGOS!A:A,"",0),0)</f>
        <v>117</v>
      </c>
      <c r="U140" s="47">
        <f>+_xlfn.XLOOKUP(Contrato[[#This Row],[RCP]],[1]RCPPAGOS!A:A,[1]RCPPAGOS!B:B,"",0)</f>
        <v>44958.557615740741</v>
      </c>
      <c r="V140" s="50">
        <f>SUMIF([1]!RCPPAGOS[[#All],[CRP]],Contrato[[#This Row],[RCP]],[1]!RCPPAGOS[[#All],[valor_total]])</f>
        <v>25748415</v>
      </c>
      <c r="W140" s="51">
        <v>44956</v>
      </c>
      <c r="X140" s="51">
        <v>44958</v>
      </c>
      <c r="Y140" s="52" t="str">
        <f>+LEFT(_xlfn.XLOOKUP(Contrato[[#This Row],[CONTRATO3DIG]],[1]SECOP_II!AE:AE,[1]SECOP_II!F:F,"",0),10)</f>
        <v>2023-02-02</v>
      </c>
      <c r="Z140" s="53" t="str">
        <f>+LEFT(_xlfn.XLOOKUP(Contrato[[#This Row],[CONTRATO3DIG]],[1]SECOP_II!AE:AE,[1]SECOP_II!G:G,"",0),10)</f>
        <v>2023-12-16</v>
      </c>
      <c r="AA140" s="54" t="str">
        <f>_xlfn.XLOOKUP(Contrato[[#This Row],[CONTRATO3DIG]],[1]SECOP_II!AE:AE,[1]SECOP_II!AA:AA,"",0)</f>
        <v>https://community.secop.gov.co/Public/Tendering/OpportunityDetail/Index?noticeUID=CO1.NTC.3875761&amp;isFromPublicArea=True&amp;isModal=true&amp;asPopupView=true</v>
      </c>
      <c r="AB140" s="55" t="s">
        <v>213</v>
      </c>
      <c r="AC140" s="75">
        <v>202301000764</v>
      </c>
      <c r="AD140" s="1" t="s">
        <v>50</v>
      </c>
      <c r="AE140" s="1" t="str">
        <f>TEXT(LEFT(Contrato[[#This Row],[CONTRATO]],3),"0")</f>
        <v>138</v>
      </c>
      <c r="AF140" s="1" t="str">
        <f>IF(LEN(Contrato[[#This Row],[Contrato2]])=3,Contrato[[#This Row],[Contrato2]],TEXT(Contrato[[#This Row],[Contrato2]],"000"))</f>
        <v>138</v>
      </c>
      <c r="AG140" s="100">
        <f ca="1">IFERROR(_xlfn.DAYS(Contrato[[#This Row],[Fecha Proyectada liquidació]],TODAY())/30,"")</f>
        <v>-10.533333333333333</v>
      </c>
      <c r="AH140" s="5">
        <f>+Contrato[[#This Row],[FECHA TERMINACIÓN ]]+120</f>
        <v>45396</v>
      </c>
      <c r="AI140" s="1" t="e" cm="1">
        <f t="array" ref="AI140">+Contrato[[#This Row],[Fecha Proyectada liquidació]]-hoy</f>
        <v>#NAME?</v>
      </c>
      <c r="AJ140" s="1" cm="1">
        <f t="array" ref="AJ140">_xlfn.XLOOKUP(Contrato[[#This Row],[CONTRATO]]&amp;Contrato[[#This Row],[CDP]],[1]!Tabla6[[#All],[CONTRATO-CDP]],[1]!Tabla6[[#All],[CRP]],_xlfn.XLOOKUP(Contrato[[#This Row],[CDP]],[1]RCPPAGOS!F:F,[1]RCPPAGOS!A:A,"",0),0)</f>
        <v>117</v>
      </c>
      <c r="AK140" s="1">
        <f>+Contrato[[#This Row],[Columna1]]-Contrato[[#This Row],[RCP]]</f>
        <v>0</v>
      </c>
      <c r="AL140" s="101" cm="1">
        <f t="array" ref="AL140">_xlfn.XLOOKUP(Contrato[[#This Row],[RCP]],[1]!RCPPAGOS[[#All],[CRP]],[1]!RCPPAGOS[[#All],[Total pagado]],0,0)</f>
        <v>22642257</v>
      </c>
      <c r="AM140" s="62">
        <f>+Contrato[[#This Row],[Valor Pagado]]/Contrato[[#This Row],[VALOR CONTRATO]]</f>
        <v>0.87936507936507935</v>
      </c>
      <c r="AN140" s="63">
        <f>+Contrato[[#This Row],[VALOR CONTRATO]]-Contrato[[#This Row],[Valor Pagado]]</f>
        <v>3106158</v>
      </c>
    </row>
    <row r="141" spans="1:40" s="1" customFormat="1" ht="37.5" customHeight="1">
      <c r="A141" s="2">
        <v>150</v>
      </c>
      <c r="B141" s="33">
        <v>139</v>
      </c>
      <c r="C141" s="34" t="s">
        <v>400</v>
      </c>
      <c r="D141" s="35" t="s">
        <v>63</v>
      </c>
      <c r="E141" s="36" t="s">
        <v>42</v>
      </c>
      <c r="F141" s="35" t="s">
        <v>43</v>
      </c>
      <c r="G141" s="34" t="s">
        <v>401</v>
      </c>
      <c r="H141" s="39">
        <v>1027945251</v>
      </c>
      <c r="I141" s="108">
        <v>6590637</v>
      </c>
      <c r="J141" s="108">
        <v>69201689</v>
      </c>
      <c r="K141" s="2" t="s">
        <v>45</v>
      </c>
      <c r="L141" s="42" t="s">
        <v>212</v>
      </c>
      <c r="M141" s="43" t="s">
        <v>103</v>
      </c>
      <c r="N141" s="44">
        <f>VLOOKUP(Contrato[[#This Row],[SUPERVISOR TITULAR]],[1]SUPERVISORES!$E$1:$F$135,2,FALSE)</f>
        <v>3507696.4</v>
      </c>
      <c r="O141" s="43" t="s">
        <v>104</v>
      </c>
      <c r="P141" s="45">
        <f>VLOOKUP(Contrato[[#This Row],[SUPERVISOR SUPLENTE ]],[1]SUPERVISORES!$E$1:$F$135,2,FALSE)</f>
        <v>75075150.099999994</v>
      </c>
      <c r="Q141" s="93">
        <v>196</v>
      </c>
      <c r="R141" s="47" cm="1">
        <f t="array" ref="R141">_xlfn.XLOOKUP(Contrato[[#This Row],[CDP]],[1]!CDP[[#All],[consecutivo]],[1]!CDP[[#All],[fecha_aprobacion]],"",0)</f>
        <v>44952.743020833332</v>
      </c>
      <c r="S141" s="48">
        <f>SUMIF([1]!CDP[[#All],[consecutivo]],Contrato[[#This Row],[CDP]],[1]!CDP[[#All],[valor_total_rubro]])</f>
        <v>69201689</v>
      </c>
      <c r="T141" s="49" cm="1">
        <f t="array" ref="T141">_xlfn.XLOOKUP(Contrato[[#This Row],[CONTRATO]]&amp;Contrato[[#This Row],[CDP]],[1]!Tabla6[[#All],[CONTRATO-CDP]],[1]!Tabla6[[#All],[CRP]],_xlfn.XLOOKUP(Contrato[[#This Row],[CDP]],[1]RCPPAGOS!F:F,[1]RCPPAGOS!A:A,"",0),0)</f>
        <v>119</v>
      </c>
      <c r="U141" s="47">
        <f>+_xlfn.XLOOKUP(Contrato[[#This Row],[RCP]],[1]RCPPAGOS!A:A,[1]RCPPAGOS!B:B,"",0)</f>
        <v>44958.560717592591</v>
      </c>
      <c r="V141" s="50">
        <f>SUMIF([1]!RCPPAGOS[[#All],[CRP]],Contrato[[#This Row],[RCP]],[1]!RCPPAGOS[[#All],[valor_total]])</f>
        <v>69201689</v>
      </c>
      <c r="W141" s="51">
        <v>44957</v>
      </c>
      <c r="X141" s="51">
        <v>44959</v>
      </c>
      <c r="Y141" s="52" t="str">
        <f>+LEFT(_xlfn.XLOOKUP(Contrato[[#This Row],[CONTRATO3DIG]],[1]SECOP_II!AE:AE,[1]SECOP_II!F:F,"",0),10)</f>
        <v>2023-02-02</v>
      </c>
      <c r="Z141" s="53" t="str">
        <f>+LEFT(_xlfn.XLOOKUP(Contrato[[#This Row],[CONTRATO3DIG]],[1]SECOP_II!AE:AE,[1]SECOP_II!G:G,"",0),10)</f>
        <v>2023-12-16</v>
      </c>
      <c r="AA141" s="54" t="str">
        <f>_xlfn.XLOOKUP(Contrato[[#This Row],[CONTRATO3DIG]],[1]SECOP_II!AE:AE,[1]SECOP_II!AA:AA,"",0)</f>
        <v>https://community.secop.gov.co/Public/Tendering/OpportunityDetail/Index?noticeUID=CO1.NTC.3875646&amp;isFromPublicArea=True&amp;isModal=true&amp;asPopupView=true</v>
      </c>
      <c r="AB141" s="55" t="s">
        <v>213</v>
      </c>
      <c r="AC141" s="75">
        <v>202301000764</v>
      </c>
      <c r="AD141" s="1" t="s">
        <v>50</v>
      </c>
      <c r="AE141" s="1" t="str">
        <f>TEXT(LEFT(Contrato[[#This Row],[CONTRATO]],3),"0")</f>
        <v>139</v>
      </c>
      <c r="AF141" s="1" t="str">
        <f>IF(LEN(Contrato[[#This Row],[Contrato2]])=3,Contrato[[#This Row],[Contrato2]],TEXT(Contrato[[#This Row],[Contrato2]],"000"))</f>
        <v>139</v>
      </c>
      <c r="AG141" s="100">
        <f ca="1">IFERROR(_xlfn.DAYS(Contrato[[#This Row],[Fecha Proyectada liquidació]],TODAY())/30,"")</f>
        <v>-10.533333333333333</v>
      </c>
      <c r="AH141" s="5">
        <f>+Contrato[[#This Row],[FECHA TERMINACIÓN ]]+120</f>
        <v>45396</v>
      </c>
      <c r="AI141" s="1" t="e" cm="1">
        <f t="array" ref="AI141">+Contrato[[#This Row],[Fecha Proyectada liquidació]]-hoy</f>
        <v>#NAME?</v>
      </c>
      <c r="AJ141" s="1" cm="1">
        <f t="array" ref="AJ141">_xlfn.XLOOKUP(Contrato[[#This Row],[CONTRATO]]&amp;Contrato[[#This Row],[CDP]],[1]!Tabla6[[#All],[CONTRATO-CDP]],[1]!Tabla6[[#All],[CRP]],_xlfn.XLOOKUP(Contrato[[#This Row],[CDP]],[1]RCPPAGOS!F:F,[1]RCPPAGOS!A:A,"",0),0)</f>
        <v>119</v>
      </c>
      <c r="AK141" s="1">
        <f>+Contrato[[#This Row],[Columna1]]-Contrato[[#This Row],[RCP]]</f>
        <v>0</v>
      </c>
      <c r="AL141" s="101" cm="1">
        <f t="array" ref="AL141">_xlfn.XLOOKUP(Contrato[[#This Row],[RCP]],[1]!RCPPAGOS[[#All],[CRP]],[1]!RCPPAGOS[[#All],[Total pagado]],0,0)</f>
        <v>69201688</v>
      </c>
      <c r="AM141" s="62">
        <f>+Contrato[[#This Row],[Valor Pagado]]/Contrato[[#This Row],[VALOR CONTRATO]]</f>
        <v>0.99999998554948566</v>
      </c>
      <c r="AN141" s="63">
        <f>+Contrato[[#This Row],[VALOR CONTRATO]]-Contrato[[#This Row],[Valor Pagado]]</f>
        <v>1</v>
      </c>
    </row>
    <row r="142" spans="1:40" s="1" customFormat="1" ht="37.5" customHeight="1">
      <c r="A142" s="2">
        <v>151</v>
      </c>
      <c r="B142" s="33">
        <v>140</v>
      </c>
      <c r="C142" s="34" t="s">
        <v>402</v>
      </c>
      <c r="D142" s="35" t="s">
        <v>63</v>
      </c>
      <c r="E142" s="36" t="s">
        <v>42</v>
      </c>
      <c r="F142" s="35" t="s">
        <v>43</v>
      </c>
      <c r="G142" s="34" t="s">
        <v>403</v>
      </c>
      <c r="H142" s="39">
        <v>71988040</v>
      </c>
      <c r="I142" s="108">
        <v>5648713</v>
      </c>
      <c r="J142" s="108">
        <v>59311487</v>
      </c>
      <c r="K142" s="2" t="s">
        <v>45</v>
      </c>
      <c r="L142" s="42" t="s">
        <v>212</v>
      </c>
      <c r="M142" s="43" t="s">
        <v>103</v>
      </c>
      <c r="N142" s="44">
        <f>VLOOKUP(Contrato[[#This Row],[SUPERVISOR TITULAR]],[1]SUPERVISORES!$E$1:$F$135,2,FALSE)</f>
        <v>3507696.4</v>
      </c>
      <c r="O142" s="43" t="s">
        <v>104</v>
      </c>
      <c r="P142" s="45">
        <f>VLOOKUP(Contrato[[#This Row],[SUPERVISOR SUPLENTE ]],[1]SUPERVISORES!$E$1:$F$135,2,FALSE)</f>
        <v>75075150.099999994</v>
      </c>
      <c r="Q142" s="93">
        <v>197</v>
      </c>
      <c r="R142" s="47" cm="1">
        <f t="array" ref="R142">_xlfn.XLOOKUP(Contrato[[#This Row],[CDP]],[1]!CDP[[#All],[consecutivo]],[1]!CDP[[#All],[fecha_aprobacion]],"",0)</f>
        <v>44952.743298611109</v>
      </c>
      <c r="S142" s="48">
        <f>SUMIF([1]!CDP[[#All],[consecutivo]],Contrato[[#This Row],[CDP]],[1]!CDP[[#All],[valor_total_rubro]])</f>
        <v>59311487</v>
      </c>
      <c r="T142" s="49" cm="1">
        <f t="array" ref="T142">_xlfn.XLOOKUP(Contrato[[#This Row],[CONTRATO]]&amp;Contrato[[#This Row],[CDP]],[1]!Tabla6[[#All],[CONTRATO-CDP]],[1]!Tabla6[[#All],[CRP]],_xlfn.XLOOKUP(Contrato[[#This Row],[CDP]],[1]RCPPAGOS!F:F,[1]RCPPAGOS!A:A,"",0),0)</f>
        <v>123</v>
      </c>
      <c r="U142" s="47">
        <f>+_xlfn.XLOOKUP(Contrato[[#This Row],[RCP]],[1]RCPPAGOS!A:A,[1]RCPPAGOS!B:B,"",0)</f>
        <v>44958.566932870373</v>
      </c>
      <c r="V142" s="50">
        <f>SUMIF([1]!RCPPAGOS[[#All],[CRP]],Contrato[[#This Row],[RCP]],[1]!RCPPAGOS[[#All],[valor_total]])</f>
        <v>59311487</v>
      </c>
      <c r="W142" s="51">
        <v>44956</v>
      </c>
      <c r="X142" s="51">
        <v>44958</v>
      </c>
      <c r="Y142" s="52" t="str">
        <f>+LEFT(_xlfn.XLOOKUP(Contrato[[#This Row],[CONTRATO3DIG]],[1]SECOP_II!AE:AE,[1]SECOP_II!F:F,"",0),10)</f>
        <v>2023-02-02</v>
      </c>
      <c r="Z142" s="53" t="str">
        <f>+LEFT(_xlfn.XLOOKUP(Contrato[[#This Row],[CONTRATO3DIG]],[1]SECOP_II!AE:AE,[1]SECOP_II!G:G,"",0),10)</f>
        <v>2023-12-16</v>
      </c>
      <c r="AA142" s="54" t="str">
        <f>_xlfn.XLOOKUP(Contrato[[#This Row],[CONTRATO3DIG]],[1]SECOP_II!AE:AE,[1]SECOP_II!AA:AA,"",0)</f>
        <v>https://community.secop.gov.co/Public/Tendering/OpportunityDetail/Index?noticeUID=CO1.NTC.3875761&amp;isFromPublicArea=True&amp;isModal=true&amp;asPopupView=true</v>
      </c>
      <c r="AB142" s="55" t="s">
        <v>213</v>
      </c>
      <c r="AC142" s="75">
        <v>202301000764</v>
      </c>
      <c r="AD142" s="1" t="s">
        <v>50</v>
      </c>
      <c r="AE142" s="1" t="str">
        <f>TEXT(LEFT(Contrato[[#This Row],[CONTRATO]],3),"0")</f>
        <v>140</v>
      </c>
      <c r="AF142" s="1" t="str">
        <f>IF(LEN(Contrato[[#This Row],[Contrato2]])=3,Contrato[[#This Row],[Contrato2]],TEXT(Contrato[[#This Row],[Contrato2]],"000"))</f>
        <v>140</v>
      </c>
      <c r="AG142" s="100">
        <f ca="1">IFERROR(_xlfn.DAYS(Contrato[[#This Row],[Fecha Proyectada liquidació]],TODAY())/30,"")</f>
        <v>-10.533333333333333</v>
      </c>
      <c r="AH142" s="5">
        <f>+Contrato[[#This Row],[FECHA TERMINACIÓN ]]+120</f>
        <v>45396</v>
      </c>
      <c r="AI142" s="1" t="e" cm="1">
        <f t="array" ref="AI142">+Contrato[[#This Row],[Fecha Proyectada liquidació]]-hoy</f>
        <v>#NAME?</v>
      </c>
      <c r="AJ142" s="1" cm="1">
        <f t="array" ref="AJ142">_xlfn.XLOOKUP(Contrato[[#This Row],[CONTRATO]]&amp;Contrato[[#This Row],[CDP]],[1]!Tabla6[[#All],[CONTRATO-CDP]],[1]!Tabla6[[#All],[CRP]],_xlfn.XLOOKUP(Contrato[[#This Row],[CDP]],[1]RCPPAGOS!F:F,[1]RCPPAGOS!A:A,"",0),0)</f>
        <v>123</v>
      </c>
      <c r="AK142" s="1">
        <f>+Contrato[[#This Row],[Columna1]]-Contrato[[#This Row],[RCP]]</f>
        <v>0</v>
      </c>
      <c r="AL142" s="101" cm="1">
        <f t="array" ref="AL142">_xlfn.XLOOKUP(Contrato[[#This Row],[RCP]],[1]!RCPPAGOS[[#All],[CRP]],[1]!RCPPAGOS[[#All],[Total pagado]],0,0)</f>
        <v>59311487</v>
      </c>
      <c r="AM142" s="62">
        <f>+Contrato[[#This Row],[Valor Pagado]]/Contrato[[#This Row],[VALOR CONTRATO]]</f>
        <v>1</v>
      </c>
      <c r="AN142" s="63">
        <f>+Contrato[[#This Row],[VALOR CONTRATO]]-Contrato[[#This Row],[Valor Pagado]]</f>
        <v>0</v>
      </c>
    </row>
    <row r="143" spans="1:40" s="1" customFormat="1" ht="37.5" customHeight="1">
      <c r="A143" s="2">
        <v>152</v>
      </c>
      <c r="B143" s="33">
        <v>141</v>
      </c>
      <c r="C143" s="34" t="s">
        <v>404</v>
      </c>
      <c r="D143" s="35" t="s">
        <v>63</v>
      </c>
      <c r="E143" s="36" t="s">
        <v>42</v>
      </c>
      <c r="F143" s="35" t="s">
        <v>43</v>
      </c>
      <c r="G143" s="34" t="s">
        <v>405</v>
      </c>
      <c r="H143" s="39">
        <v>8163337</v>
      </c>
      <c r="I143" s="108">
        <v>4675177</v>
      </c>
      <c r="J143" s="108">
        <v>49089359</v>
      </c>
      <c r="K143" s="2" t="s">
        <v>45</v>
      </c>
      <c r="L143" s="42" t="s">
        <v>212</v>
      </c>
      <c r="M143" s="43" t="s">
        <v>103</v>
      </c>
      <c r="N143" s="44">
        <f>VLOOKUP(Contrato[[#This Row],[SUPERVISOR TITULAR]],[1]SUPERVISORES!$E$1:$F$135,2,FALSE)</f>
        <v>3507696.4</v>
      </c>
      <c r="O143" s="43" t="s">
        <v>104</v>
      </c>
      <c r="P143" s="45">
        <f>VLOOKUP(Contrato[[#This Row],[SUPERVISOR SUPLENTE ]],[1]SUPERVISORES!$E$1:$F$135,2,FALSE)</f>
        <v>75075150.099999994</v>
      </c>
      <c r="Q143" s="93">
        <v>198</v>
      </c>
      <c r="R143" s="47" cm="1">
        <f t="array" ref="R143">_xlfn.XLOOKUP(Contrato[[#This Row],[CDP]],[1]!CDP[[#All],[consecutivo]],[1]!CDP[[#All],[fecha_aprobacion]],"",0)</f>
        <v>44952.743495370371</v>
      </c>
      <c r="S143" s="48">
        <f>SUMIF([1]!CDP[[#All],[consecutivo]],Contrato[[#This Row],[CDP]],[1]!CDP[[#All],[valor_total_rubro]])</f>
        <v>49089359</v>
      </c>
      <c r="T143" s="49" cm="1">
        <f t="array" ref="T143">_xlfn.XLOOKUP(Contrato[[#This Row],[CONTRATO]]&amp;Contrato[[#This Row],[CDP]],[1]!Tabla6[[#All],[CONTRATO-CDP]],[1]!Tabla6[[#All],[CRP]],_xlfn.XLOOKUP(Contrato[[#This Row],[CDP]],[1]RCPPAGOS!F:F,[1]RCPPAGOS!A:A,"",0),0)</f>
        <v>253</v>
      </c>
      <c r="U143" s="47">
        <f>+_xlfn.XLOOKUP(Contrato[[#This Row],[RCP]],[1]RCPPAGOS!A:A,[1]RCPPAGOS!B:B,"",0)</f>
        <v>44958</v>
      </c>
      <c r="V143" s="50">
        <f>SUMIF([1]!RCPPAGOS[[#All],[CRP]],Contrato[[#This Row],[RCP]],[1]!RCPPAGOS[[#All],[valor_total]])</f>
        <v>49089359</v>
      </c>
      <c r="W143" s="51">
        <v>44957</v>
      </c>
      <c r="X143" s="51">
        <v>44958</v>
      </c>
      <c r="Y143" s="52" t="str">
        <f>+LEFT(_xlfn.XLOOKUP(Contrato[[#This Row],[CONTRATO3DIG]],[1]SECOP_II!AE:AE,[1]SECOP_II!F:F,"",0),10)</f>
        <v>2023-02-02</v>
      </c>
      <c r="Z143" s="53" t="str">
        <f>+LEFT(_xlfn.XLOOKUP(Contrato[[#This Row],[CONTRATO3DIG]],[1]SECOP_II!AE:AE,[1]SECOP_II!G:G,"",0),10)</f>
        <v>2023-12-16</v>
      </c>
      <c r="AA143" s="54" t="str">
        <f>_xlfn.XLOOKUP(Contrato[[#This Row],[CONTRATO3DIG]],[1]SECOP_II!AE:AE,[1]SECOP_II!AA:AA,"",0)</f>
        <v>https://community.secop.gov.co/Public/Tendering/OpportunityDetail/Index?noticeUID=CO1.NTC.3875931&amp;isFromPublicArea=True&amp;isModal=true&amp;asPopupView=true</v>
      </c>
      <c r="AB143" s="55" t="s">
        <v>213</v>
      </c>
      <c r="AC143" s="75">
        <v>202301000764</v>
      </c>
      <c r="AD143" s="1" t="s">
        <v>50</v>
      </c>
      <c r="AE143" s="1" t="str">
        <f>TEXT(LEFT(Contrato[[#This Row],[CONTRATO]],3),"0")</f>
        <v>141</v>
      </c>
      <c r="AF143" s="1" t="str">
        <f>IF(LEN(Contrato[[#This Row],[Contrato2]])=3,Contrato[[#This Row],[Contrato2]],TEXT(Contrato[[#This Row],[Contrato2]],"000"))</f>
        <v>141</v>
      </c>
      <c r="AG143" s="100">
        <f ca="1">IFERROR(_xlfn.DAYS(Contrato[[#This Row],[Fecha Proyectada liquidació]],TODAY())/30,"")</f>
        <v>-10.533333333333333</v>
      </c>
      <c r="AH143" s="5">
        <f>+Contrato[[#This Row],[FECHA TERMINACIÓN ]]+120</f>
        <v>45396</v>
      </c>
      <c r="AI143" s="1" t="e" cm="1">
        <f t="array" ref="AI143">+Contrato[[#This Row],[Fecha Proyectada liquidació]]-hoy</f>
        <v>#NAME?</v>
      </c>
      <c r="AJ143" s="1" cm="1">
        <f t="array" ref="AJ143">_xlfn.XLOOKUP(Contrato[[#This Row],[CONTRATO]]&amp;Contrato[[#This Row],[CDP]],[1]!Tabla6[[#All],[CONTRATO-CDP]],[1]!Tabla6[[#All],[CRP]],_xlfn.XLOOKUP(Contrato[[#This Row],[CDP]],[1]RCPPAGOS!F:F,[1]RCPPAGOS!A:A,"",0),0)</f>
        <v>253</v>
      </c>
      <c r="AK143" s="1">
        <f>+Contrato[[#This Row],[Columna1]]-Contrato[[#This Row],[RCP]]</f>
        <v>0</v>
      </c>
      <c r="AL143" s="101" cm="1">
        <f t="array" ref="AL143">_xlfn.XLOOKUP(Contrato[[#This Row],[RCP]],[1]!RCPPAGOS[[#All],[CRP]],[1]!RCPPAGOS[[#All],[Total pagado]],0,0)</f>
        <v>49089359</v>
      </c>
      <c r="AM143" s="62">
        <f>+Contrato[[#This Row],[Valor Pagado]]/Contrato[[#This Row],[VALOR CONTRATO]]</f>
        <v>1</v>
      </c>
      <c r="AN143" s="63">
        <f>+Contrato[[#This Row],[VALOR CONTRATO]]-Contrato[[#This Row],[Valor Pagado]]</f>
        <v>0</v>
      </c>
    </row>
    <row r="144" spans="1:40" s="1" customFormat="1" ht="37.5" customHeight="1">
      <c r="A144" s="2" t="s">
        <v>214</v>
      </c>
      <c r="B144" s="33">
        <v>142</v>
      </c>
      <c r="C144" s="34" t="s">
        <v>215</v>
      </c>
      <c r="D144" s="35" t="s">
        <v>215</v>
      </c>
      <c r="E144" s="109" t="s">
        <v>215</v>
      </c>
      <c r="F144" s="35" t="s">
        <v>215</v>
      </c>
      <c r="G144" s="34" t="s">
        <v>215</v>
      </c>
      <c r="H144" s="35" t="s">
        <v>215</v>
      </c>
      <c r="I144" s="109" t="s">
        <v>215</v>
      </c>
      <c r="J144" s="35" t="s">
        <v>215</v>
      </c>
      <c r="K144" s="34" t="s">
        <v>215</v>
      </c>
      <c r="L144" s="42" t="s">
        <v>214</v>
      </c>
      <c r="M144" s="43"/>
      <c r="N144" s="44" t="e">
        <f>VLOOKUP(Contrato[[#This Row],[SUPERVISOR TITULAR]],[1]SUPERVISORES!$E$1:$F$135,2,FALSE)</f>
        <v>#N/A</v>
      </c>
      <c r="O144" s="43"/>
      <c r="P144" s="45" t="e">
        <f>VLOOKUP(Contrato[[#This Row],[SUPERVISOR SUPLENTE ]],[1]SUPERVISORES!$E$1:$F$135,2,FALSE)</f>
        <v>#N/A</v>
      </c>
      <c r="Q144" s="111">
        <v>0</v>
      </c>
      <c r="R144" s="47" t="str" cm="1">
        <f t="array" ref="R144">_xlfn.XLOOKUP(Contrato[[#This Row],[CDP]],[1]!CDP[[#All],[consecutivo]],[1]!CDP[[#All],[fecha_aprobacion]],"",0)</f>
        <v/>
      </c>
      <c r="S144" s="48">
        <f>SUMIF([1]!CDP[[#All],[consecutivo]],Contrato[[#This Row],[CDP]],[1]!CDP[[#All],[valor_total_rubro]])</f>
        <v>0</v>
      </c>
      <c r="T144" s="49" t="str" cm="1">
        <f t="array" ref="T144">_xlfn.XLOOKUP(Contrato[[#This Row],[CONTRATO]]&amp;Contrato[[#This Row],[CDP]],[1]!Tabla6[[#All],[CONTRATO-CDP]],[1]!Tabla6[[#All],[CRP]],_xlfn.XLOOKUP(Contrato[[#This Row],[CDP]],[1]RCPPAGOS!F:F,[1]RCPPAGOS!A:A,"",0),0)</f>
        <v/>
      </c>
      <c r="U144" s="47" t="str">
        <f>+_xlfn.XLOOKUP(Contrato[[#This Row],[RCP]],[1]RCPPAGOS!A:A,[1]RCPPAGOS!B:B,"",0)</f>
        <v/>
      </c>
      <c r="V144" s="50">
        <f>SUMIF([1]!RCPPAGOS[[#All],[CRP]],Contrato[[#This Row],[RCP]],[1]!RCPPAGOS[[#All],[valor_total]])</f>
        <v>0</v>
      </c>
      <c r="W144" s="111">
        <v>0</v>
      </c>
      <c r="X144" s="111">
        <v>0</v>
      </c>
      <c r="Y144" s="52" t="str">
        <f>+LEFT(_xlfn.XLOOKUP(Contrato[[#This Row],[CONTRATO3DIG]],[1]SECOP_II!AE:AE,[1]SECOP_II!F:F,"",0),10)</f>
        <v/>
      </c>
      <c r="Z144" s="53" t="str">
        <f>+LEFT(_xlfn.XLOOKUP(Contrato[[#This Row],[CONTRATO3DIG]],[1]SECOP_II!AE:AE,[1]SECOP_II!G:G,"",0),10)</f>
        <v/>
      </c>
      <c r="AA144" s="54" t="str">
        <f>_xlfn.XLOOKUP(Contrato[[#This Row],[CONTRATO3DIG]],[1]SECOP_II!AE:AE,[1]SECOP_II!AA:AA,"",0)</f>
        <v/>
      </c>
      <c r="AB144" s="111">
        <v>0</v>
      </c>
      <c r="AC144" s="111">
        <v>0</v>
      </c>
      <c r="AD144" s="1" t="s">
        <v>216</v>
      </c>
      <c r="AE144" s="1" t="str">
        <f>TEXT(LEFT(Contrato[[#This Row],[CONTRATO]],3),"0")</f>
        <v>142</v>
      </c>
      <c r="AF144" s="1" t="str">
        <f>IF(LEN(Contrato[[#This Row],[Contrato2]])=3,Contrato[[#This Row],[Contrato2]],TEXT(Contrato[[#This Row],[Contrato2]],"000"))</f>
        <v>142</v>
      </c>
      <c r="AG144" s="100" t="str">
        <f ca="1">IFERROR(_xlfn.DAYS(Contrato[[#This Row],[Fecha Proyectada liquidació]],TODAY())/30,"")</f>
        <v/>
      </c>
      <c r="AH144" s="5" t="e">
        <f>+Contrato[[#This Row],[FECHA TERMINACIÓN ]]+120</f>
        <v>#VALUE!</v>
      </c>
      <c r="AI144" s="1" t="e" cm="1">
        <f t="array" ref="AI144">+Contrato[[#This Row],[Fecha Proyectada liquidació]]-hoy</f>
        <v>#VALUE!</v>
      </c>
      <c r="AJ144" s="1" t="str" cm="1">
        <f t="array" ref="AJ144">_xlfn.XLOOKUP(Contrato[[#This Row],[CONTRATO]]&amp;Contrato[[#This Row],[CDP]],[1]!Tabla6[[#All],[CONTRATO-CDP]],[1]!Tabla6[[#All],[CRP]],_xlfn.XLOOKUP(Contrato[[#This Row],[CDP]],[1]RCPPAGOS!F:F,[1]RCPPAGOS!A:A,"",0),0)</f>
        <v/>
      </c>
      <c r="AK144" s="1" t="e">
        <f>+Contrato[[#This Row],[Columna1]]-Contrato[[#This Row],[RCP]]</f>
        <v>#VALUE!</v>
      </c>
      <c r="AL144" s="101" cm="1">
        <f t="array" ref="AL144">_xlfn.XLOOKUP(Contrato[[#This Row],[RCP]],[1]!RCPPAGOS[[#All],[CRP]],[1]!RCPPAGOS[[#All],[Total pagado]],0,0)</f>
        <v>0</v>
      </c>
      <c r="AM144" s="62" t="e">
        <f>+Contrato[[#This Row],[Valor Pagado]]/Contrato[[#This Row],[VALOR CONTRATO]]</f>
        <v>#VALUE!</v>
      </c>
      <c r="AN144" s="63" t="e">
        <f>+Contrato[[#This Row],[VALOR CONTRATO]]-Contrato[[#This Row],[Valor Pagado]]</f>
        <v>#VALUE!</v>
      </c>
    </row>
    <row r="145" spans="1:40" s="1" customFormat="1" ht="37.5" customHeight="1">
      <c r="A145" s="2">
        <v>155</v>
      </c>
      <c r="B145" s="33">
        <v>143</v>
      </c>
      <c r="C145" s="34" t="s">
        <v>406</v>
      </c>
      <c r="D145" s="35" t="s">
        <v>63</v>
      </c>
      <c r="E145" s="36" t="s">
        <v>42</v>
      </c>
      <c r="F145" s="35" t="s">
        <v>43</v>
      </c>
      <c r="G145" s="34" t="s">
        <v>407</v>
      </c>
      <c r="H145" s="39">
        <v>98636389</v>
      </c>
      <c r="I145" s="108">
        <v>3764173</v>
      </c>
      <c r="J145" s="108">
        <v>39523817</v>
      </c>
      <c r="K145" s="2" t="s">
        <v>45</v>
      </c>
      <c r="L145" s="42" t="s">
        <v>212</v>
      </c>
      <c r="M145" s="43" t="s">
        <v>103</v>
      </c>
      <c r="N145" s="44">
        <f>VLOOKUP(Contrato[[#This Row],[SUPERVISOR TITULAR]],[1]SUPERVISORES!$E$1:$F$135,2,FALSE)</f>
        <v>3507696.4</v>
      </c>
      <c r="O145" s="43" t="s">
        <v>104</v>
      </c>
      <c r="P145" s="45">
        <f>VLOOKUP(Contrato[[#This Row],[SUPERVISOR SUPLENTE ]],[1]SUPERVISORES!$E$1:$F$135,2,FALSE)</f>
        <v>75075150.099999994</v>
      </c>
      <c r="Q145" s="93">
        <v>201</v>
      </c>
      <c r="R145" s="47" cm="1">
        <f t="array" ref="R145">_xlfn.XLOOKUP(Contrato[[#This Row],[CDP]],[1]!CDP[[#All],[consecutivo]],[1]!CDP[[#All],[fecha_aprobacion]],"",0)</f>
        <v>44952.743981481479</v>
      </c>
      <c r="S145" s="48">
        <f>SUMIF([1]!CDP[[#All],[consecutivo]],Contrato[[#This Row],[CDP]],[1]!CDP[[#All],[valor_total_rubro]])</f>
        <v>39523817</v>
      </c>
      <c r="T145" s="49" cm="1">
        <f t="array" ref="T145">_xlfn.XLOOKUP(Contrato[[#This Row],[CONTRATO]]&amp;Contrato[[#This Row],[CDP]],[1]!Tabla6[[#All],[CONTRATO-CDP]],[1]!Tabla6[[#All],[CRP]],_xlfn.XLOOKUP(Contrato[[#This Row],[CDP]],[1]RCPPAGOS!F:F,[1]RCPPAGOS!A:A,"",0),0)</f>
        <v>250</v>
      </c>
      <c r="U145" s="47">
        <f>+_xlfn.XLOOKUP(Contrato[[#This Row],[RCP]],[1]RCPPAGOS!A:A,[1]RCPPAGOS!B:B,"",0)</f>
        <v>44958</v>
      </c>
      <c r="V145" s="50">
        <f>SUMIF([1]!RCPPAGOS[[#All],[CRP]],Contrato[[#This Row],[RCP]],[1]!RCPPAGOS[[#All],[valor_total]])</f>
        <v>39523817</v>
      </c>
      <c r="W145" s="51">
        <v>44957</v>
      </c>
      <c r="X145" s="51">
        <v>44959</v>
      </c>
      <c r="Y145" s="52" t="str">
        <f>+LEFT(_xlfn.XLOOKUP(Contrato[[#This Row],[CONTRATO3DIG]],[1]SECOP_II!AE:AE,[1]SECOP_II!F:F,"",0),10)</f>
        <v>2023-02-02</v>
      </c>
      <c r="Z145" s="53" t="str">
        <f>+LEFT(_xlfn.XLOOKUP(Contrato[[#This Row],[CONTRATO3DIG]],[1]SECOP_II!AE:AE,[1]SECOP_II!G:G,"",0),10)</f>
        <v>2023-12-16</v>
      </c>
      <c r="AA145" s="54" t="str">
        <f>_xlfn.XLOOKUP(Contrato[[#This Row],[CONTRATO3DIG]],[1]SECOP_II!AE:AE,[1]SECOP_II!AA:AA,"",0)</f>
        <v>https://community.secop.gov.co/Public/Tendering/OpportunityDetail/Index?noticeUID=CO1.NTC.3875931&amp;isFromPublicArea=True&amp;isModal=true&amp;asPopupView=true</v>
      </c>
      <c r="AB145" s="55" t="s">
        <v>213</v>
      </c>
      <c r="AC145" s="75">
        <v>202301000764</v>
      </c>
      <c r="AD145" s="1" t="s">
        <v>50</v>
      </c>
      <c r="AE145" s="1" t="str">
        <f>TEXT(LEFT(Contrato[[#This Row],[CONTRATO]],3),"0")</f>
        <v>143</v>
      </c>
      <c r="AF145" s="1" t="str">
        <f>IF(LEN(Contrato[[#This Row],[Contrato2]])=3,Contrato[[#This Row],[Contrato2]],TEXT(Contrato[[#This Row],[Contrato2]],"000"))</f>
        <v>143</v>
      </c>
      <c r="AG145" s="100">
        <f ca="1">IFERROR(_xlfn.DAYS(Contrato[[#This Row],[Fecha Proyectada liquidació]],TODAY())/30,"")</f>
        <v>-10.533333333333333</v>
      </c>
      <c r="AH145" s="5">
        <f>+Contrato[[#This Row],[FECHA TERMINACIÓN ]]+120</f>
        <v>45396</v>
      </c>
      <c r="AI145" s="1" t="e" cm="1">
        <f t="array" ref="AI145">+Contrato[[#This Row],[Fecha Proyectada liquidació]]-hoy</f>
        <v>#NAME?</v>
      </c>
      <c r="AJ145" s="1" cm="1">
        <f t="array" ref="AJ145">_xlfn.XLOOKUP(Contrato[[#This Row],[CONTRATO]]&amp;Contrato[[#This Row],[CDP]],[1]!Tabla6[[#All],[CONTRATO-CDP]],[1]!Tabla6[[#All],[CRP]],_xlfn.XLOOKUP(Contrato[[#This Row],[CDP]],[1]RCPPAGOS!F:F,[1]RCPPAGOS!A:A,"",0),0)</f>
        <v>250</v>
      </c>
      <c r="AK145" s="1">
        <f>+Contrato[[#This Row],[Columna1]]-Contrato[[#This Row],[RCP]]</f>
        <v>0</v>
      </c>
      <c r="AL145" s="101" cm="1">
        <f t="array" ref="AL145">_xlfn.XLOOKUP(Contrato[[#This Row],[RCP]],[1]!RCPPAGOS[[#All],[CRP]],[1]!RCPPAGOS[[#All],[Total pagado]],0,0)</f>
        <v>39523817</v>
      </c>
      <c r="AM145" s="62">
        <f>+Contrato[[#This Row],[Valor Pagado]]/Contrato[[#This Row],[VALOR CONTRATO]]</f>
        <v>1</v>
      </c>
      <c r="AN145" s="63">
        <f>+Contrato[[#This Row],[VALOR CONTRATO]]-Contrato[[#This Row],[Valor Pagado]]</f>
        <v>0</v>
      </c>
    </row>
    <row r="146" spans="1:40" s="1" customFormat="1" ht="37.5" customHeight="1">
      <c r="A146" s="2">
        <v>156</v>
      </c>
      <c r="B146" s="33">
        <v>144</v>
      </c>
      <c r="C146" s="34" t="s">
        <v>408</v>
      </c>
      <c r="D146" s="35" t="s">
        <v>63</v>
      </c>
      <c r="E146" s="36" t="s">
        <v>42</v>
      </c>
      <c r="F146" s="35" t="s">
        <v>43</v>
      </c>
      <c r="G146" s="34" t="s">
        <v>409</v>
      </c>
      <c r="H146" s="39">
        <v>43811085</v>
      </c>
      <c r="I146" s="108">
        <v>6590637</v>
      </c>
      <c r="J146" s="108">
        <v>69201689</v>
      </c>
      <c r="K146" s="2" t="s">
        <v>45</v>
      </c>
      <c r="L146" s="42" t="s">
        <v>212</v>
      </c>
      <c r="M146" s="43" t="s">
        <v>103</v>
      </c>
      <c r="N146" s="44">
        <f>VLOOKUP(Contrato[[#This Row],[SUPERVISOR TITULAR]],[1]SUPERVISORES!$E$1:$F$135,2,FALSE)</f>
        <v>3507696.4</v>
      </c>
      <c r="O146" s="43" t="s">
        <v>104</v>
      </c>
      <c r="P146" s="45">
        <f>VLOOKUP(Contrato[[#This Row],[SUPERVISOR SUPLENTE ]],[1]SUPERVISORES!$E$1:$F$135,2,FALSE)</f>
        <v>75075150.099999994</v>
      </c>
      <c r="Q146" s="93">
        <v>202</v>
      </c>
      <c r="R146" s="47" cm="1">
        <f t="array" ref="R146">_xlfn.XLOOKUP(Contrato[[#This Row],[CDP]],[1]!CDP[[#All],[consecutivo]],[1]!CDP[[#All],[fecha_aprobacion]],"",0)</f>
        <v>44952.744166666664</v>
      </c>
      <c r="S146" s="48">
        <f>SUMIF([1]!CDP[[#All],[consecutivo]],Contrato[[#This Row],[CDP]],[1]!CDP[[#All],[valor_total_rubro]])</f>
        <v>69201689</v>
      </c>
      <c r="T146" s="49" cm="1">
        <f t="array" ref="T146">_xlfn.XLOOKUP(Contrato[[#This Row],[CONTRATO]]&amp;Contrato[[#This Row],[CDP]],[1]!Tabla6[[#All],[CONTRATO-CDP]],[1]!Tabla6[[#All],[CRP]],_xlfn.XLOOKUP(Contrato[[#This Row],[CDP]],[1]RCPPAGOS!F:F,[1]RCPPAGOS!A:A,"",0),0)</f>
        <v>140</v>
      </c>
      <c r="U146" s="47">
        <f>+_xlfn.XLOOKUP(Contrato[[#This Row],[RCP]],[1]RCPPAGOS!A:A,[1]RCPPAGOS!B:B,"",0)</f>
        <v>44958.607245370367</v>
      </c>
      <c r="V146" s="50">
        <f>SUMIF([1]!RCPPAGOS[[#All],[CRP]],Contrato[[#This Row],[RCP]],[1]!RCPPAGOS[[#All],[valor_total]])</f>
        <v>69201689</v>
      </c>
      <c r="W146" s="51">
        <v>44957</v>
      </c>
      <c r="X146" s="51">
        <v>44958</v>
      </c>
      <c r="Y146" s="52" t="str">
        <f>+LEFT(_xlfn.XLOOKUP(Contrato[[#This Row],[CONTRATO3DIG]],[1]SECOP_II!AE:AE,[1]SECOP_II!F:F,"",0),10)</f>
        <v>2023-02-02</v>
      </c>
      <c r="Z146" s="53" t="str">
        <f>+LEFT(_xlfn.XLOOKUP(Contrato[[#This Row],[CONTRATO3DIG]],[1]SECOP_II!AE:AE,[1]SECOP_II!G:G,"",0),10)</f>
        <v>2023-12-16</v>
      </c>
      <c r="AA146" s="54" t="str">
        <f>_xlfn.XLOOKUP(Contrato[[#This Row],[CONTRATO3DIG]],[1]SECOP_II!AE:AE,[1]SECOP_II!AA:AA,"",0)</f>
        <v>https://community.secop.gov.co/Public/Tendering/OpportunityDetail/Index?noticeUID=CO1.NTC.3875646&amp;isFromPublicArea=True&amp;isModal=true&amp;asPopupView=true</v>
      </c>
      <c r="AB146" s="55" t="s">
        <v>213</v>
      </c>
      <c r="AC146" s="75">
        <v>202301000764</v>
      </c>
      <c r="AD146" s="1" t="s">
        <v>50</v>
      </c>
      <c r="AE146" s="1" t="str">
        <f>TEXT(LEFT(Contrato[[#This Row],[CONTRATO]],3),"0")</f>
        <v>144</v>
      </c>
      <c r="AF146" s="1" t="str">
        <f>IF(LEN(Contrato[[#This Row],[Contrato2]])=3,Contrato[[#This Row],[Contrato2]],TEXT(Contrato[[#This Row],[Contrato2]],"000"))</f>
        <v>144</v>
      </c>
      <c r="AG146" s="100">
        <f ca="1">IFERROR(_xlfn.DAYS(Contrato[[#This Row],[Fecha Proyectada liquidació]],TODAY())/30,"")</f>
        <v>-10.533333333333333</v>
      </c>
      <c r="AH146" s="5">
        <f>+Contrato[[#This Row],[FECHA TERMINACIÓN ]]+120</f>
        <v>45396</v>
      </c>
      <c r="AI146" s="1" t="e" cm="1">
        <f t="array" ref="AI146">+Contrato[[#This Row],[Fecha Proyectada liquidació]]-hoy</f>
        <v>#NAME?</v>
      </c>
      <c r="AJ146" s="1" cm="1">
        <f t="array" ref="AJ146">_xlfn.XLOOKUP(Contrato[[#This Row],[CONTRATO]]&amp;Contrato[[#This Row],[CDP]],[1]!Tabla6[[#All],[CONTRATO-CDP]],[1]!Tabla6[[#All],[CRP]],_xlfn.XLOOKUP(Contrato[[#This Row],[CDP]],[1]RCPPAGOS!F:F,[1]RCPPAGOS!A:A,"",0),0)</f>
        <v>140</v>
      </c>
      <c r="AK146" s="1">
        <f>+Contrato[[#This Row],[Columna1]]-Contrato[[#This Row],[RCP]]</f>
        <v>0</v>
      </c>
      <c r="AL146" s="101" cm="1">
        <f t="array" ref="AL146">_xlfn.XLOOKUP(Contrato[[#This Row],[RCP]],[1]!RCPPAGOS[[#All],[CRP]],[1]!RCPPAGOS[[#All],[Total pagado]],0,0)</f>
        <v>69201688</v>
      </c>
      <c r="AM146" s="62">
        <f>+Contrato[[#This Row],[Valor Pagado]]/Contrato[[#This Row],[VALOR CONTRATO]]</f>
        <v>0.99999998554948566</v>
      </c>
      <c r="AN146" s="63">
        <f>+Contrato[[#This Row],[VALOR CONTRATO]]-Contrato[[#This Row],[Valor Pagado]]</f>
        <v>1</v>
      </c>
    </row>
    <row r="147" spans="1:40" s="1" customFormat="1" ht="37.5" customHeight="1">
      <c r="A147" s="2">
        <v>157</v>
      </c>
      <c r="B147" s="33">
        <v>145</v>
      </c>
      <c r="C147" s="34" t="s">
        <v>410</v>
      </c>
      <c r="D147" s="35" t="s">
        <v>63</v>
      </c>
      <c r="E147" s="36" t="s">
        <v>42</v>
      </c>
      <c r="F147" s="35" t="s">
        <v>43</v>
      </c>
      <c r="G147" s="34" t="s">
        <v>411</v>
      </c>
      <c r="H147" s="39">
        <v>1128420951</v>
      </c>
      <c r="I147" s="108">
        <v>3764173</v>
      </c>
      <c r="J147" s="108">
        <v>39523817</v>
      </c>
      <c r="K147" s="2" t="s">
        <v>45</v>
      </c>
      <c r="L147" s="42" t="s">
        <v>212</v>
      </c>
      <c r="M147" s="43" t="s">
        <v>103</v>
      </c>
      <c r="N147" s="44">
        <f>VLOOKUP(Contrato[[#This Row],[SUPERVISOR TITULAR]],[1]SUPERVISORES!$E$1:$F$135,2,FALSE)</f>
        <v>3507696.4</v>
      </c>
      <c r="O147" s="43" t="s">
        <v>104</v>
      </c>
      <c r="P147" s="45">
        <f>VLOOKUP(Contrato[[#This Row],[SUPERVISOR SUPLENTE ]],[1]SUPERVISORES!$E$1:$F$135,2,FALSE)</f>
        <v>75075150.099999994</v>
      </c>
      <c r="Q147" s="93">
        <v>203</v>
      </c>
      <c r="R147" s="47" cm="1">
        <f t="array" ref="R147">_xlfn.XLOOKUP(Contrato[[#This Row],[CDP]],[1]!CDP[[#All],[consecutivo]],[1]!CDP[[#All],[fecha_aprobacion]],"",0)</f>
        <v>44952.744583333333</v>
      </c>
      <c r="S147" s="48">
        <f>SUMIF([1]!CDP[[#All],[consecutivo]],Contrato[[#This Row],[CDP]],[1]!CDP[[#All],[valor_total_rubro]])</f>
        <v>39523817</v>
      </c>
      <c r="T147" s="49" cm="1">
        <f t="array" ref="T147">_xlfn.XLOOKUP(Contrato[[#This Row],[CONTRATO]]&amp;Contrato[[#This Row],[CDP]],[1]!Tabla6[[#All],[CONTRATO-CDP]],[1]!Tabla6[[#All],[CRP]],_xlfn.XLOOKUP(Contrato[[#This Row],[CDP]],[1]RCPPAGOS!F:F,[1]RCPPAGOS!A:A,"",0),0)</f>
        <v>147</v>
      </c>
      <c r="U147" s="47">
        <f>+_xlfn.XLOOKUP(Contrato[[#This Row],[RCP]],[1]RCPPAGOS!A:A,[1]RCPPAGOS!B:B,"",0)</f>
        <v>44958.617094907408</v>
      </c>
      <c r="V147" s="50">
        <f>SUMIF([1]!RCPPAGOS[[#All],[CRP]],Contrato[[#This Row],[RCP]],[1]!RCPPAGOS[[#All],[valor_total]])</f>
        <v>39523817</v>
      </c>
      <c r="W147" s="51">
        <v>44957</v>
      </c>
      <c r="X147" s="51">
        <v>44958</v>
      </c>
      <c r="Y147" s="52" t="str">
        <f>+LEFT(_xlfn.XLOOKUP(Contrato[[#This Row],[CONTRATO3DIG]],[1]SECOP_II!AE:AE,[1]SECOP_II!F:F,"",0),10)</f>
        <v>2023-02-02</v>
      </c>
      <c r="Z147" s="53" t="str">
        <f>+LEFT(_xlfn.XLOOKUP(Contrato[[#This Row],[CONTRATO3DIG]],[1]SECOP_II!AE:AE,[1]SECOP_II!G:G,"",0),10)</f>
        <v>2023-12-16</v>
      </c>
      <c r="AA147" s="54" t="str">
        <f>_xlfn.XLOOKUP(Contrato[[#This Row],[CONTRATO3DIG]],[1]SECOP_II!AE:AE,[1]SECOP_II!AA:AA,"",0)</f>
        <v>https://community.secop.gov.co/Public/Tendering/OpportunityDetail/Index?noticeUID=CO1.NTC.3875931&amp;isFromPublicArea=True&amp;isModal=true&amp;asPopupView=true</v>
      </c>
      <c r="AB147" s="55" t="s">
        <v>213</v>
      </c>
      <c r="AC147" s="75">
        <v>202301000764</v>
      </c>
      <c r="AD147" s="1" t="s">
        <v>50</v>
      </c>
      <c r="AE147" s="1" t="str">
        <f>TEXT(LEFT(Contrato[[#This Row],[CONTRATO]],3),"0")</f>
        <v>145</v>
      </c>
      <c r="AF147" s="1" t="str">
        <f>IF(LEN(Contrato[[#This Row],[Contrato2]])=3,Contrato[[#This Row],[Contrato2]],TEXT(Contrato[[#This Row],[Contrato2]],"000"))</f>
        <v>145</v>
      </c>
      <c r="AG147" s="100">
        <f ca="1">IFERROR(_xlfn.DAYS(Contrato[[#This Row],[Fecha Proyectada liquidació]],TODAY())/30,"")</f>
        <v>-10.533333333333333</v>
      </c>
      <c r="AH147" s="5">
        <f>+Contrato[[#This Row],[FECHA TERMINACIÓN ]]+120</f>
        <v>45396</v>
      </c>
      <c r="AI147" s="1" t="e" cm="1">
        <f t="array" ref="AI147">+Contrato[[#This Row],[Fecha Proyectada liquidació]]-hoy</f>
        <v>#NAME?</v>
      </c>
      <c r="AJ147" s="1" cm="1">
        <f t="array" ref="AJ147">_xlfn.XLOOKUP(Contrato[[#This Row],[CONTRATO]]&amp;Contrato[[#This Row],[CDP]],[1]!Tabla6[[#All],[CONTRATO-CDP]],[1]!Tabla6[[#All],[CRP]],_xlfn.XLOOKUP(Contrato[[#This Row],[CDP]],[1]RCPPAGOS!F:F,[1]RCPPAGOS!A:A,"",0),0)</f>
        <v>147</v>
      </c>
      <c r="AK147" s="1">
        <f>+Contrato[[#This Row],[Columna1]]-Contrato[[#This Row],[RCP]]</f>
        <v>0</v>
      </c>
      <c r="AL147" s="101" cm="1">
        <f t="array" ref="AL147">_xlfn.XLOOKUP(Contrato[[#This Row],[RCP]],[1]!RCPPAGOS[[#All],[CRP]],[1]!RCPPAGOS[[#All],[Total pagado]],0,0)</f>
        <v>39523817</v>
      </c>
      <c r="AM147" s="62">
        <f>+Contrato[[#This Row],[Valor Pagado]]/Contrato[[#This Row],[VALOR CONTRATO]]</f>
        <v>1</v>
      </c>
      <c r="AN147" s="63">
        <f>+Contrato[[#This Row],[VALOR CONTRATO]]-Contrato[[#This Row],[Valor Pagado]]</f>
        <v>0</v>
      </c>
    </row>
    <row r="148" spans="1:40" s="1" customFormat="1" ht="37.5" customHeight="1">
      <c r="A148" s="2">
        <v>158</v>
      </c>
      <c r="B148" s="33">
        <v>146</v>
      </c>
      <c r="C148" s="34" t="s">
        <v>412</v>
      </c>
      <c r="D148" s="35" t="s">
        <v>63</v>
      </c>
      <c r="E148" s="36" t="s">
        <v>42</v>
      </c>
      <c r="F148" s="35" t="s">
        <v>43</v>
      </c>
      <c r="G148" s="34" t="s">
        <v>413</v>
      </c>
      <c r="H148" s="39">
        <v>293409</v>
      </c>
      <c r="I148" s="108">
        <v>7532157</v>
      </c>
      <c r="J148" s="108">
        <v>79087649</v>
      </c>
      <c r="K148" s="2" t="s">
        <v>45</v>
      </c>
      <c r="L148" s="42" t="s">
        <v>212</v>
      </c>
      <c r="M148" s="43" t="s">
        <v>103</v>
      </c>
      <c r="N148" s="44">
        <f>VLOOKUP(Contrato[[#This Row],[SUPERVISOR TITULAR]],[1]SUPERVISORES!$E$1:$F$135,2,FALSE)</f>
        <v>3507696.4</v>
      </c>
      <c r="O148" s="43" t="s">
        <v>104</v>
      </c>
      <c r="P148" s="45">
        <f>VLOOKUP(Contrato[[#This Row],[SUPERVISOR SUPLENTE ]],[1]SUPERVISORES!$E$1:$F$135,2,FALSE)</f>
        <v>75075150.099999994</v>
      </c>
      <c r="Q148" s="93">
        <v>204</v>
      </c>
      <c r="R148" s="47" cm="1">
        <f t="array" ref="R148">_xlfn.XLOOKUP(Contrato[[#This Row],[CDP]],[1]!CDP[[#All],[consecutivo]],[1]!CDP[[#All],[fecha_aprobacion]],"",0)</f>
        <v>44952.744710648149</v>
      </c>
      <c r="S148" s="48">
        <f>SUMIF([1]!CDP[[#All],[consecutivo]],Contrato[[#This Row],[CDP]],[1]!CDP[[#All],[valor_total_rubro]])</f>
        <v>79087649</v>
      </c>
      <c r="T148" s="49" cm="1">
        <f t="array" ref="T148">_xlfn.XLOOKUP(Contrato[[#This Row],[CONTRATO]]&amp;Contrato[[#This Row],[CDP]],[1]!Tabla6[[#All],[CONTRATO-CDP]],[1]!Tabla6[[#All],[CRP]],_xlfn.XLOOKUP(Contrato[[#This Row],[CDP]],[1]RCPPAGOS!F:F,[1]RCPPAGOS!A:A,"",0),0)</f>
        <v>156</v>
      </c>
      <c r="U148" s="47">
        <f>+_xlfn.XLOOKUP(Contrato[[#This Row],[RCP]],[1]RCPPAGOS!A:A,[1]RCPPAGOS!B:B,"",0)</f>
        <v>44958.625208333331</v>
      </c>
      <c r="V148" s="50">
        <f>SUMIF([1]!RCPPAGOS[[#All],[CRP]],Contrato[[#This Row],[RCP]],[1]!RCPPAGOS[[#All],[valor_total]])</f>
        <v>79087649</v>
      </c>
      <c r="W148" s="51">
        <v>44957</v>
      </c>
      <c r="X148" s="51">
        <v>44958</v>
      </c>
      <c r="Y148" s="52" t="str">
        <f>+LEFT(_xlfn.XLOOKUP(Contrato[[#This Row],[CONTRATO3DIG]],[1]SECOP_II!AE:AE,[1]SECOP_II!F:F,"",0),10)</f>
        <v>2023-02-02</v>
      </c>
      <c r="Z148" s="53" t="str">
        <f>+LEFT(_xlfn.XLOOKUP(Contrato[[#This Row],[CONTRATO3DIG]],[1]SECOP_II!AE:AE,[1]SECOP_II!G:G,"",0),10)</f>
        <v>2023-12-16</v>
      </c>
      <c r="AA148" s="54" t="str">
        <f>_xlfn.XLOOKUP(Contrato[[#This Row],[CONTRATO3DIG]],[1]SECOP_II!AE:AE,[1]SECOP_II!AA:AA,"",0)</f>
        <v>https://community.secop.gov.co/Public/Tendering/OpportunityDetail/Index?noticeUID=CO1.NTC.3875646&amp;isFromPublicArea=True&amp;isModal=true&amp;asPopupView=true</v>
      </c>
      <c r="AB148" s="55" t="s">
        <v>213</v>
      </c>
      <c r="AC148" s="75">
        <v>202301000764</v>
      </c>
      <c r="AD148" s="1" t="s">
        <v>50</v>
      </c>
      <c r="AE148" s="1" t="str">
        <f>TEXT(LEFT(Contrato[[#This Row],[CONTRATO]],3),"0")</f>
        <v>146</v>
      </c>
      <c r="AF148" s="1" t="str">
        <f>IF(LEN(Contrato[[#This Row],[Contrato2]])=3,Contrato[[#This Row],[Contrato2]],TEXT(Contrato[[#This Row],[Contrato2]],"000"))</f>
        <v>146</v>
      </c>
      <c r="AG148" s="100">
        <f ca="1">IFERROR(_xlfn.DAYS(Contrato[[#This Row],[Fecha Proyectada liquidació]],TODAY())/30,"")</f>
        <v>-10.533333333333333</v>
      </c>
      <c r="AH148" s="5">
        <f>+Contrato[[#This Row],[FECHA TERMINACIÓN ]]+120</f>
        <v>45396</v>
      </c>
      <c r="AI148" s="1" t="e" cm="1">
        <f t="array" ref="AI148">+Contrato[[#This Row],[Fecha Proyectada liquidació]]-hoy</f>
        <v>#NAME?</v>
      </c>
      <c r="AJ148" s="1" cm="1">
        <f t="array" ref="AJ148">_xlfn.XLOOKUP(Contrato[[#This Row],[CONTRATO]]&amp;Contrato[[#This Row],[CDP]],[1]!Tabla6[[#All],[CONTRATO-CDP]],[1]!Tabla6[[#All],[CRP]],_xlfn.XLOOKUP(Contrato[[#This Row],[CDP]],[1]RCPPAGOS!F:F,[1]RCPPAGOS!A:A,"",0),0)</f>
        <v>156</v>
      </c>
      <c r="AK148" s="1">
        <f>+Contrato[[#This Row],[Columna1]]-Contrato[[#This Row],[RCP]]</f>
        <v>0</v>
      </c>
      <c r="AL148" s="101" cm="1">
        <f t="array" ref="AL148">_xlfn.XLOOKUP(Contrato[[#This Row],[RCP]],[1]!RCPPAGOS[[#All],[CRP]],[1]!RCPPAGOS[[#All],[Total pagado]],0,0)</f>
        <v>20336825</v>
      </c>
      <c r="AM148" s="62">
        <f>+Contrato[[#This Row],[Valor Pagado]]/Contrato[[#This Row],[VALOR CONTRATO]]</f>
        <v>0.25714286942579367</v>
      </c>
      <c r="AN148" s="63">
        <f>+Contrato[[#This Row],[VALOR CONTRATO]]-Contrato[[#This Row],[Valor Pagado]]</f>
        <v>58750824</v>
      </c>
    </row>
    <row r="149" spans="1:40" s="1" customFormat="1" ht="37.5" customHeight="1">
      <c r="A149" s="2">
        <v>159</v>
      </c>
      <c r="B149" s="33">
        <v>147</v>
      </c>
      <c r="C149" s="34" t="s">
        <v>414</v>
      </c>
      <c r="D149" s="35" t="s">
        <v>63</v>
      </c>
      <c r="E149" s="36" t="s">
        <v>42</v>
      </c>
      <c r="F149" s="35" t="s">
        <v>43</v>
      </c>
      <c r="G149" s="34" t="s">
        <v>415</v>
      </c>
      <c r="H149" s="39">
        <v>1047449090</v>
      </c>
      <c r="I149" s="108">
        <v>2452230</v>
      </c>
      <c r="J149" s="108">
        <v>25748415</v>
      </c>
      <c r="K149" s="2" t="s">
        <v>45</v>
      </c>
      <c r="L149" s="42" t="s">
        <v>212</v>
      </c>
      <c r="M149" s="43" t="s">
        <v>103</v>
      </c>
      <c r="N149" s="44">
        <f>VLOOKUP(Contrato[[#This Row],[SUPERVISOR TITULAR]],[1]SUPERVISORES!$E$1:$F$135,2,FALSE)</f>
        <v>3507696.4</v>
      </c>
      <c r="O149" s="43" t="s">
        <v>104</v>
      </c>
      <c r="P149" s="45">
        <f>VLOOKUP(Contrato[[#This Row],[SUPERVISOR SUPLENTE ]],[1]SUPERVISORES!$E$1:$F$135,2,FALSE)</f>
        <v>75075150.099999994</v>
      </c>
      <c r="Q149" s="93">
        <v>205</v>
      </c>
      <c r="R149" s="47" cm="1">
        <f t="array" ref="R149">_xlfn.XLOOKUP(Contrato[[#This Row],[CDP]],[1]!CDP[[#All],[consecutivo]],[1]!CDP[[#All],[fecha_aprobacion]],"",0)</f>
        <v>44952.744976851849</v>
      </c>
      <c r="S149" s="48">
        <f>SUMIF([1]!CDP[[#All],[consecutivo]],Contrato[[#This Row],[CDP]],[1]!CDP[[#All],[valor_total_rubro]])</f>
        <v>25748415</v>
      </c>
      <c r="T149" s="49" cm="1">
        <f t="array" ref="T149">_xlfn.XLOOKUP(Contrato[[#This Row],[CONTRATO]]&amp;Contrato[[#This Row],[CDP]],[1]!Tabla6[[#All],[CONTRATO-CDP]],[1]!Tabla6[[#All],[CRP]],_xlfn.XLOOKUP(Contrato[[#This Row],[CDP]],[1]RCPPAGOS!F:F,[1]RCPPAGOS!A:A,"",0),0)</f>
        <v>126</v>
      </c>
      <c r="U149" s="47">
        <f>+_xlfn.XLOOKUP(Contrato[[#This Row],[RCP]],[1]RCPPAGOS!A:A,[1]RCPPAGOS!B:B,"",0)</f>
        <v>44958.567476851851</v>
      </c>
      <c r="V149" s="50">
        <f>SUMIF([1]!RCPPAGOS[[#All],[CRP]],Contrato[[#This Row],[RCP]],[1]!RCPPAGOS[[#All],[valor_total]])</f>
        <v>25748415</v>
      </c>
      <c r="W149" s="51">
        <v>44957</v>
      </c>
      <c r="X149" s="51">
        <v>44958</v>
      </c>
      <c r="Y149" s="52" t="str">
        <f>+LEFT(_xlfn.XLOOKUP(Contrato[[#This Row],[CONTRATO3DIG]],[1]SECOP_II!AE:AE,[1]SECOP_II!F:F,"",0),10)</f>
        <v>2023-02-02</v>
      </c>
      <c r="Z149" s="53" t="str">
        <f>+LEFT(_xlfn.XLOOKUP(Contrato[[#This Row],[CONTRATO3DIG]],[1]SECOP_II!AE:AE,[1]SECOP_II!G:G,"",0),10)</f>
        <v>2023-12-16</v>
      </c>
      <c r="AA149" s="54" t="str">
        <f>_xlfn.XLOOKUP(Contrato[[#This Row],[CONTRATO3DIG]],[1]SECOP_II!AE:AE,[1]SECOP_II!AA:AA,"",0)</f>
        <v>https://community.secop.gov.co/Public/Tendering/OpportunityDetail/Index?noticeUID=CO1.NTC.3875931&amp;isFromPublicArea=True&amp;isModal=true&amp;asPopupView=true</v>
      </c>
      <c r="AB149" s="55" t="s">
        <v>213</v>
      </c>
      <c r="AC149" s="75">
        <v>202301000764</v>
      </c>
      <c r="AD149" s="1" t="s">
        <v>50</v>
      </c>
      <c r="AE149" s="1" t="str">
        <f>TEXT(LEFT(Contrato[[#This Row],[CONTRATO]],3),"0")</f>
        <v>147</v>
      </c>
      <c r="AF149" s="1" t="str">
        <f>IF(LEN(Contrato[[#This Row],[Contrato2]])=3,Contrato[[#This Row],[Contrato2]],TEXT(Contrato[[#This Row],[Contrato2]],"000"))</f>
        <v>147</v>
      </c>
      <c r="AG149" s="100">
        <f ca="1">IFERROR(_xlfn.DAYS(Contrato[[#This Row],[Fecha Proyectada liquidació]],TODAY())/30,"")</f>
        <v>-10.533333333333333</v>
      </c>
      <c r="AH149" s="5">
        <f>+Contrato[[#This Row],[FECHA TERMINACIÓN ]]+120</f>
        <v>45396</v>
      </c>
      <c r="AI149" s="1" t="e" cm="1">
        <f t="array" ref="AI149">+Contrato[[#This Row],[Fecha Proyectada liquidació]]-hoy</f>
        <v>#NAME?</v>
      </c>
      <c r="AJ149" s="1" cm="1">
        <f t="array" ref="AJ149">_xlfn.XLOOKUP(Contrato[[#This Row],[CONTRATO]]&amp;Contrato[[#This Row],[CDP]],[1]!Tabla6[[#All],[CONTRATO-CDP]],[1]!Tabla6[[#All],[CRP]],_xlfn.XLOOKUP(Contrato[[#This Row],[CDP]],[1]RCPPAGOS!F:F,[1]RCPPAGOS!A:A,"",0),0)</f>
        <v>126</v>
      </c>
      <c r="AK149" s="1">
        <f>+Contrato[[#This Row],[Columna1]]-Contrato[[#This Row],[RCP]]</f>
        <v>0</v>
      </c>
      <c r="AL149" s="101" cm="1">
        <f t="array" ref="AL149">_xlfn.XLOOKUP(Contrato[[#This Row],[RCP]],[1]!RCPPAGOS[[#All],[CRP]],[1]!RCPPAGOS[[#All],[Total pagado]],0,0)</f>
        <v>25748415</v>
      </c>
      <c r="AM149" s="62">
        <f>+Contrato[[#This Row],[Valor Pagado]]/Contrato[[#This Row],[VALOR CONTRATO]]</f>
        <v>1</v>
      </c>
      <c r="AN149" s="63">
        <f>+Contrato[[#This Row],[VALOR CONTRATO]]-Contrato[[#This Row],[Valor Pagado]]</f>
        <v>0</v>
      </c>
    </row>
    <row r="150" spans="1:40" s="1" customFormat="1" ht="37.5" customHeight="1">
      <c r="A150" s="2">
        <v>160</v>
      </c>
      <c r="B150" s="33">
        <v>148</v>
      </c>
      <c r="C150" s="34" t="s">
        <v>416</v>
      </c>
      <c r="D150" s="35" t="s">
        <v>63</v>
      </c>
      <c r="E150" s="36" t="s">
        <v>42</v>
      </c>
      <c r="F150" s="35" t="s">
        <v>43</v>
      </c>
      <c r="G150" s="34" t="s">
        <v>417</v>
      </c>
      <c r="H150" s="39">
        <v>42895072</v>
      </c>
      <c r="I150" s="108">
        <v>4675177</v>
      </c>
      <c r="J150" s="108">
        <v>49089359</v>
      </c>
      <c r="K150" s="2" t="s">
        <v>45</v>
      </c>
      <c r="L150" s="42" t="s">
        <v>212</v>
      </c>
      <c r="M150" s="43" t="s">
        <v>103</v>
      </c>
      <c r="N150" s="44">
        <f>VLOOKUP(Contrato[[#This Row],[SUPERVISOR TITULAR]],[1]SUPERVISORES!$E$1:$F$135,2,FALSE)</f>
        <v>3507696.4</v>
      </c>
      <c r="O150" s="43" t="s">
        <v>104</v>
      </c>
      <c r="P150" s="45">
        <f>VLOOKUP(Contrato[[#This Row],[SUPERVISOR SUPLENTE ]],[1]SUPERVISORES!$E$1:$F$135,2,FALSE)</f>
        <v>75075150.099999994</v>
      </c>
      <c r="Q150" s="93">
        <v>225</v>
      </c>
      <c r="R150" s="47" cm="1">
        <f t="array" ref="R150">_xlfn.XLOOKUP(Contrato[[#This Row],[CDP]],[1]!CDP[[#All],[consecutivo]],[1]!CDP[[#All],[fecha_aprobacion]],"",0)</f>
        <v>44952</v>
      </c>
      <c r="S150" s="48">
        <f>SUMIF([1]!CDP[[#All],[consecutivo]],Contrato[[#This Row],[CDP]],[1]!CDP[[#All],[valor_total_rubro]])</f>
        <v>49089359</v>
      </c>
      <c r="T150" s="49" cm="1">
        <f t="array" ref="T150">_xlfn.XLOOKUP(Contrato[[#This Row],[CONTRATO]]&amp;Contrato[[#This Row],[CDP]],[1]!Tabla6[[#All],[CONTRATO-CDP]],[1]!Tabla6[[#All],[CRP]],_xlfn.XLOOKUP(Contrato[[#This Row],[CDP]],[1]RCPPAGOS!F:F,[1]RCPPAGOS!A:A,"",0),0)</f>
        <v>130</v>
      </c>
      <c r="U150" s="47">
        <f>+_xlfn.XLOOKUP(Contrato[[#This Row],[RCP]],[1]RCPPAGOS!A:A,[1]RCPPAGOS!B:B,"",0)</f>
        <v>44958.569386574076</v>
      </c>
      <c r="V150" s="50">
        <f>SUMIF([1]!RCPPAGOS[[#All],[CRP]],Contrato[[#This Row],[RCP]],[1]!RCPPAGOS[[#All],[valor_total]])</f>
        <v>49089359</v>
      </c>
      <c r="W150" s="51">
        <v>44956</v>
      </c>
      <c r="X150" s="51">
        <v>44958</v>
      </c>
      <c r="Y150" s="52" t="str">
        <f>+LEFT(_xlfn.XLOOKUP(Contrato[[#This Row],[CONTRATO3DIG]],[1]SECOP_II!AE:AE,[1]SECOP_II!F:F,"",0),10)</f>
        <v>2023-02-02</v>
      </c>
      <c r="Z150" s="53" t="str">
        <f>+LEFT(_xlfn.XLOOKUP(Contrato[[#This Row],[CONTRATO3DIG]],[1]SECOP_II!AE:AE,[1]SECOP_II!G:G,"",0),10)</f>
        <v>2023-12-16</v>
      </c>
      <c r="AA150" s="54" t="str">
        <f>_xlfn.XLOOKUP(Contrato[[#This Row],[CONTRATO3DIG]],[1]SECOP_II!AE:AE,[1]SECOP_II!AA:AA,"",0)</f>
        <v>https://community.secop.gov.co/Public/Tendering/OpportunityDetail/Index?noticeUID=CO1.NTC.3875761&amp;isFromPublicArea=True&amp;isModal=true&amp;asPopupView=true</v>
      </c>
      <c r="AB150" s="55" t="s">
        <v>213</v>
      </c>
      <c r="AC150" s="75">
        <v>202301000764</v>
      </c>
      <c r="AD150" s="1" t="s">
        <v>50</v>
      </c>
      <c r="AE150" s="1" t="str">
        <f>TEXT(LEFT(Contrato[[#This Row],[CONTRATO]],3),"0")</f>
        <v>148</v>
      </c>
      <c r="AF150" s="1" t="str">
        <f>IF(LEN(Contrato[[#This Row],[Contrato2]])=3,Contrato[[#This Row],[Contrato2]],TEXT(Contrato[[#This Row],[Contrato2]],"000"))</f>
        <v>148</v>
      </c>
      <c r="AG150" s="100">
        <f ca="1">IFERROR(_xlfn.DAYS(Contrato[[#This Row],[Fecha Proyectada liquidació]],TODAY())/30,"")</f>
        <v>-10.533333333333333</v>
      </c>
      <c r="AH150" s="5">
        <f>+Contrato[[#This Row],[FECHA TERMINACIÓN ]]+120</f>
        <v>45396</v>
      </c>
      <c r="AI150" s="1" t="e" cm="1">
        <f t="array" ref="AI150">+Contrato[[#This Row],[Fecha Proyectada liquidació]]-hoy</f>
        <v>#NAME?</v>
      </c>
      <c r="AJ150" s="1" cm="1">
        <f t="array" ref="AJ150">_xlfn.XLOOKUP(Contrato[[#This Row],[CONTRATO]]&amp;Contrato[[#This Row],[CDP]],[1]!Tabla6[[#All],[CONTRATO-CDP]],[1]!Tabla6[[#All],[CRP]],_xlfn.XLOOKUP(Contrato[[#This Row],[CDP]],[1]RCPPAGOS!F:F,[1]RCPPAGOS!A:A,"",0),0)</f>
        <v>130</v>
      </c>
      <c r="AK150" s="1">
        <f>+Contrato[[#This Row],[Columna1]]-Contrato[[#This Row],[RCP]]</f>
        <v>0</v>
      </c>
      <c r="AL150" s="101" cm="1">
        <f t="array" ref="AL150">_xlfn.XLOOKUP(Contrato[[#This Row],[RCP]],[1]!RCPPAGOS[[#All],[CRP]],[1]!RCPPAGOS[[#All],[Total pagado]],0,0)</f>
        <v>49089359</v>
      </c>
      <c r="AM150" s="62">
        <f>+Contrato[[#This Row],[Valor Pagado]]/Contrato[[#This Row],[VALOR CONTRATO]]</f>
        <v>1</v>
      </c>
      <c r="AN150" s="63">
        <f>+Contrato[[#This Row],[VALOR CONTRATO]]-Contrato[[#This Row],[Valor Pagado]]</f>
        <v>0</v>
      </c>
    </row>
    <row r="151" spans="1:40" s="1" customFormat="1" ht="37.5" customHeight="1">
      <c r="A151" s="2">
        <v>162</v>
      </c>
      <c r="B151" s="33">
        <v>149</v>
      </c>
      <c r="C151" s="34" t="s">
        <v>418</v>
      </c>
      <c r="D151" s="35" t="s">
        <v>63</v>
      </c>
      <c r="E151" s="36" t="s">
        <v>42</v>
      </c>
      <c r="F151" s="35" t="s">
        <v>43</v>
      </c>
      <c r="G151" s="34" t="s">
        <v>419</v>
      </c>
      <c r="H151" s="39">
        <v>15483073</v>
      </c>
      <c r="I151" s="108">
        <v>5648713</v>
      </c>
      <c r="J151" s="108">
        <v>59311487</v>
      </c>
      <c r="K151" s="2" t="s">
        <v>45</v>
      </c>
      <c r="L151" s="42" t="s">
        <v>212</v>
      </c>
      <c r="M151" s="43" t="s">
        <v>103</v>
      </c>
      <c r="N151" s="44">
        <f>VLOOKUP(Contrato[[#This Row],[SUPERVISOR TITULAR]],[1]SUPERVISORES!$E$1:$F$135,2,FALSE)</f>
        <v>3507696.4</v>
      </c>
      <c r="O151" s="43" t="s">
        <v>104</v>
      </c>
      <c r="P151" s="45">
        <f>VLOOKUP(Contrato[[#This Row],[SUPERVISOR SUPLENTE ]],[1]SUPERVISORES!$E$1:$F$135,2,FALSE)</f>
        <v>75075150.099999994</v>
      </c>
      <c r="Q151" s="93">
        <v>206</v>
      </c>
      <c r="R151" s="47" cm="1">
        <f t="array" ref="R151">_xlfn.XLOOKUP(Contrato[[#This Row],[CDP]],[1]!CDP[[#All],[consecutivo]],[1]!CDP[[#All],[fecha_aprobacion]],"",0)</f>
        <v>44952.749918981484</v>
      </c>
      <c r="S151" s="48">
        <f>SUMIF([1]!CDP[[#All],[consecutivo]],Contrato[[#This Row],[CDP]],[1]!CDP[[#All],[valor_total_rubro]])</f>
        <v>59311487</v>
      </c>
      <c r="T151" s="49" cm="1">
        <f t="array" ref="T151">_xlfn.XLOOKUP(Contrato[[#This Row],[CONTRATO]]&amp;Contrato[[#This Row],[CDP]],[1]!Tabla6[[#All],[CONTRATO-CDP]],[1]!Tabla6[[#All],[CRP]],_xlfn.XLOOKUP(Contrato[[#This Row],[CDP]],[1]RCPPAGOS!F:F,[1]RCPPAGOS!A:A,"",0),0)</f>
        <v>134</v>
      </c>
      <c r="U151" s="47">
        <f>+_xlfn.XLOOKUP(Contrato[[#This Row],[RCP]],[1]RCPPAGOS!A:A,[1]RCPPAGOS!B:B,"",0)</f>
        <v>44958.603310185186</v>
      </c>
      <c r="V151" s="50">
        <f>SUMIF([1]!RCPPAGOS[[#All],[CRP]],Contrato[[#This Row],[RCP]],[1]!RCPPAGOS[[#All],[valor_total]])</f>
        <v>59311487</v>
      </c>
      <c r="W151" s="51">
        <v>44957</v>
      </c>
      <c r="X151" s="51">
        <v>44958</v>
      </c>
      <c r="Y151" s="52" t="str">
        <f>+LEFT(_xlfn.XLOOKUP(Contrato[[#This Row],[CONTRATO3DIG]],[1]SECOP_II!AE:AE,[1]SECOP_II!F:F,"",0),10)</f>
        <v>2023-02-02</v>
      </c>
      <c r="Z151" s="53" t="str">
        <f>+LEFT(_xlfn.XLOOKUP(Contrato[[#This Row],[CONTRATO3DIG]],[1]SECOP_II!AE:AE,[1]SECOP_II!G:G,"",0),10)</f>
        <v>2023-12-16</v>
      </c>
      <c r="AA151" s="54" t="str">
        <f>_xlfn.XLOOKUP(Contrato[[#This Row],[CONTRATO3DIG]],[1]SECOP_II!AE:AE,[1]SECOP_II!AA:AA,"",0)</f>
        <v>https://community.secop.gov.co/Public/Tendering/OpportunityDetail/Index?noticeUID=CO1.NTC.3875646&amp;isFromPublicArea=True&amp;isModal=true&amp;asPopupView=true</v>
      </c>
      <c r="AB151" s="55" t="s">
        <v>213</v>
      </c>
      <c r="AC151" s="75">
        <v>202301000764</v>
      </c>
      <c r="AD151" s="1" t="s">
        <v>50</v>
      </c>
      <c r="AE151" s="1" t="str">
        <f>TEXT(LEFT(Contrato[[#This Row],[CONTRATO]],3),"0")</f>
        <v>149</v>
      </c>
      <c r="AF151" s="1" t="str">
        <f>IF(LEN(Contrato[[#This Row],[Contrato2]])=3,Contrato[[#This Row],[Contrato2]],TEXT(Contrato[[#This Row],[Contrato2]],"000"))</f>
        <v>149</v>
      </c>
      <c r="AG151" s="100">
        <f ca="1">IFERROR(_xlfn.DAYS(Contrato[[#This Row],[Fecha Proyectada liquidació]],TODAY())/30,"")</f>
        <v>-10.533333333333333</v>
      </c>
      <c r="AH151" s="5">
        <f>+Contrato[[#This Row],[FECHA TERMINACIÓN ]]+120</f>
        <v>45396</v>
      </c>
      <c r="AI151" s="1" t="e" cm="1">
        <f t="array" ref="AI151">+Contrato[[#This Row],[Fecha Proyectada liquidació]]-hoy</f>
        <v>#NAME?</v>
      </c>
      <c r="AJ151" s="1" cm="1">
        <f t="array" ref="AJ151">_xlfn.XLOOKUP(Contrato[[#This Row],[CONTRATO]]&amp;Contrato[[#This Row],[CDP]],[1]!Tabla6[[#All],[CONTRATO-CDP]],[1]!Tabla6[[#All],[CRP]],_xlfn.XLOOKUP(Contrato[[#This Row],[CDP]],[1]RCPPAGOS!F:F,[1]RCPPAGOS!A:A,"",0),0)</f>
        <v>134</v>
      </c>
      <c r="AK151" s="1">
        <f>+Contrato[[#This Row],[Columna1]]-Contrato[[#This Row],[RCP]]</f>
        <v>0</v>
      </c>
      <c r="AL151" s="101" cm="1">
        <f t="array" ref="AL151">_xlfn.XLOOKUP(Contrato[[#This Row],[RCP]],[1]!RCPPAGOS[[#All],[CRP]],[1]!RCPPAGOS[[#All],[Total pagado]],0,0)</f>
        <v>59311487</v>
      </c>
      <c r="AM151" s="62">
        <f>+Contrato[[#This Row],[Valor Pagado]]/Contrato[[#This Row],[VALOR CONTRATO]]</f>
        <v>1</v>
      </c>
      <c r="AN151" s="63">
        <f>+Contrato[[#This Row],[VALOR CONTRATO]]-Contrato[[#This Row],[Valor Pagado]]</f>
        <v>0</v>
      </c>
    </row>
    <row r="152" spans="1:40" s="1" customFormat="1" ht="37.5" customHeight="1">
      <c r="A152" s="2">
        <v>163</v>
      </c>
      <c r="B152" s="33">
        <v>150</v>
      </c>
      <c r="C152" s="34" t="s">
        <v>420</v>
      </c>
      <c r="D152" s="35" t="s">
        <v>63</v>
      </c>
      <c r="E152" s="36" t="s">
        <v>42</v>
      </c>
      <c r="F152" s="35" t="s">
        <v>43</v>
      </c>
      <c r="G152" s="34" t="s">
        <v>421</v>
      </c>
      <c r="H152" s="39">
        <v>98632774</v>
      </c>
      <c r="I152" s="108">
        <v>4675177</v>
      </c>
      <c r="J152" s="108">
        <v>49089359</v>
      </c>
      <c r="K152" s="2" t="s">
        <v>45</v>
      </c>
      <c r="L152" s="42" t="s">
        <v>212</v>
      </c>
      <c r="M152" s="43" t="s">
        <v>103</v>
      </c>
      <c r="N152" s="44">
        <f>VLOOKUP(Contrato[[#This Row],[SUPERVISOR TITULAR]],[1]SUPERVISORES!$E$1:$F$135,2,FALSE)</f>
        <v>3507696.4</v>
      </c>
      <c r="O152" s="43" t="s">
        <v>104</v>
      </c>
      <c r="P152" s="45">
        <f>VLOOKUP(Contrato[[#This Row],[SUPERVISOR SUPLENTE ]],[1]SUPERVISORES!$E$1:$F$135,2,FALSE)</f>
        <v>75075150.099999994</v>
      </c>
      <c r="Q152" s="93">
        <v>207</v>
      </c>
      <c r="R152" s="47" cm="1">
        <f t="array" ref="R152">_xlfn.XLOOKUP(Contrato[[#This Row],[CDP]],[1]!CDP[[#All],[consecutivo]],[1]!CDP[[#All],[fecha_aprobacion]],"",0)</f>
        <v>44952.750891203701</v>
      </c>
      <c r="S152" s="48">
        <f>SUMIF([1]!CDP[[#All],[consecutivo]],Contrato[[#This Row],[CDP]],[1]!CDP[[#All],[valor_total_rubro]])</f>
        <v>49089359</v>
      </c>
      <c r="T152" s="49" cm="1">
        <f t="array" ref="T152">_xlfn.XLOOKUP(Contrato[[#This Row],[CONTRATO]]&amp;Contrato[[#This Row],[CDP]],[1]!Tabla6[[#All],[CONTRATO-CDP]],[1]!Tabla6[[#All],[CRP]],_xlfn.XLOOKUP(Contrato[[#This Row],[CDP]],[1]RCPPAGOS!F:F,[1]RCPPAGOS!A:A,"",0),0)</f>
        <v>138</v>
      </c>
      <c r="U152" s="47">
        <f>+_xlfn.XLOOKUP(Contrato[[#This Row],[RCP]],[1]RCPPAGOS!A:A,[1]RCPPAGOS!B:B,"",0)</f>
        <v>44958.606909722221</v>
      </c>
      <c r="V152" s="50">
        <f>SUMIF([1]!RCPPAGOS[[#All],[CRP]],Contrato[[#This Row],[RCP]],[1]!RCPPAGOS[[#All],[valor_total]])</f>
        <v>49089359</v>
      </c>
      <c r="W152" s="51">
        <v>44957</v>
      </c>
      <c r="X152" s="51">
        <v>44959</v>
      </c>
      <c r="Y152" s="52" t="str">
        <f>+LEFT(_xlfn.XLOOKUP(Contrato[[#This Row],[CONTRATO3DIG]],[1]SECOP_II!AE:AE,[1]SECOP_II!F:F,"",0),10)</f>
        <v>2023-02-02</v>
      </c>
      <c r="Z152" s="53" t="str">
        <f>+LEFT(_xlfn.XLOOKUP(Contrato[[#This Row],[CONTRATO3DIG]],[1]SECOP_II!AE:AE,[1]SECOP_II!G:G,"",0),10)</f>
        <v>2023-12-16</v>
      </c>
      <c r="AA152" s="54" t="str">
        <f>_xlfn.XLOOKUP(Contrato[[#This Row],[CONTRATO3DIG]],[1]SECOP_II!AE:AE,[1]SECOP_II!AA:AA,"",0)</f>
        <v>https://community.secop.gov.co/Public/Tendering/OpportunityDetail/Index?noticeUID=CO1.NTC.3875931&amp;isFromPublicArea=True&amp;isModal=true&amp;asPopupView=true</v>
      </c>
      <c r="AB152" s="55" t="s">
        <v>213</v>
      </c>
      <c r="AC152" s="75">
        <v>202301000764</v>
      </c>
      <c r="AD152" s="1" t="s">
        <v>50</v>
      </c>
      <c r="AE152" s="1" t="str">
        <f>TEXT(LEFT(Contrato[[#This Row],[CONTRATO]],3),"0")</f>
        <v>150</v>
      </c>
      <c r="AF152" s="1" t="str">
        <f>IF(LEN(Contrato[[#This Row],[Contrato2]])=3,Contrato[[#This Row],[Contrato2]],TEXT(Contrato[[#This Row],[Contrato2]],"000"))</f>
        <v>150</v>
      </c>
      <c r="AG152" s="100">
        <f ca="1">IFERROR(_xlfn.DAYS(Contrato[[#This Row],[Fecha Proyectada liquidació]],TODAY())/30,"")</f>
        <v>-10.533333333333333</v>
      </c>
      <c r="AH152" s="5">
        <f>+Contrato[[#This Row],[FECHA TERMINACIÓN ]]+120</f>
        <v>45396</v>
      </c>
      <c r="AI152" s="1" t="e" cm="1">
        <f t="array" ref="AI152">+Contrato[[#This Row],[Fecha Proyectada liquidació]]-hoy</f>
        <v>#NAME?</v>
      </c>
      <c r="AJ152" s="1" cm="1">
        <f t="array" ref="AJ152">_xlfn.XLOOKUP(Contrato[[#This Row],[CONTRATO]]&amp;Contrato[[#This Row],[CDP]],[1]!Tabla6[[#All],[CONTRATO-CDP]],[1]!Tabla6[[#All],[CRP]],_xlfn.XLOOKUP(Contrato[[#This Row],[CDP]],[1]RCPPAGOS!F:F,[1]RCPPAGOS!A:A,"",0),0)</f>
        <v>138</v>
      </c>
      <c r="AK152" s="1">
        <f>+Contrato[[#This Row],[Columna1]]-Contrato[[#This Row],[RCP]]</f>
        <v>0</v>
      </c>
      <c r="AL152" s="101" cm="1">
        <f t="array" ref="AL152">_xlfn.XLOOKUP(Contrato[[#This Row],[RCP]],[1]!RCPPAGOS[[#All],[CRP]],[1]!RCPPAGOS[[#All],[Total pagado]],0,0)</f>
        <v>49089359</v>
      </c>
      <c r="AM152" s="62">
        <f>+Contrato[[#This Row],[Valor Pagado]]/Contrato[[#This Row],[VALOR CONTRATO]]</f>
        <v>1</v>
      </c>
      <c r="AN152" s="63">
        <f>+Contrato[[#This Row],[VALOR CONTRATO]]-Contrato[[#This Row],[Valor Pagado]]</f>
        <v>0</v>
      </c>
    </row>
    <row r="153" spans="1:40" s="1" customFormat="1" ht="37.5" customHeight="1">
      <c r="A153" s="2">
        <v>165</v>
      </c>
      <c r="B153" s="33">
        <v>151</v>
      </c>
      <c r="C153" s="34" t="s">
        <v>422</v>
      </c>
      <c r="D153" s="35" t="s">
        <v>63</v>
      </c>
      <c r="E153" s="36" t="s">
        <v>42</v>
      </c>
      <c r="F153" s="35" t="s">
        <v>43</v>
      </c>
      <c r="G153" s="34" t="s">
        <v>423</v>
      </c>
      <c r="H153" s="39">
        <v>70052231</v>
      </c>
      <c r="I153" s="108">
        <v>6590637</v>
      </c>
      <c r="J153" s="108">
        <v>69201689</v>
      </c>
      <c r="K153" s="2" t="s">
        <v>45</v>
      </c>
      <c r="L153" s="42" t="s">
        <v>212</v>
      </c>
      <c r="M153" s="43" t="s">
        <v>103</v>
      </c>
      <c r="N153" s="44">
        <f>VLOOKUP(Contrato[[#This Row],[SUPERVISOR TITULAR]],[1]SUPERVISORES!$E$1:$F$135,2,FALSE)</f>
        <v>3507696.4</v>
      </c>
      <c r="O153" s="43" t="s">
        <v>104</v>
      </c>
      <c r="P153" s="45">
        <f>VLOOKUP(Contrato[[#This Row],[SUPERVISOR SUPLENTE ]],[1]SUPERVISORES!$E$1:$F$135,2,FALSE)</f>
        <v>75075150.099999994</v>
      </c>
      <c r="Q153" s="93">
        <v>209</v>
      </c>
      <c r="R153" s="47" cm="1">
        <f t="array" ref="R153">_xlfn.XLOOKUP(Contrato[[#This Row],[CDP]],[1]!CDP[[#All],[consecutivo]],[1]!CDP[[#All],[fecha_aprobacion]],"",0)</f>
        <v>44952.751539351855</v>
      </c>
      <c r="S153" s="48">
        <f>SUMIF([1]!CDP[[#All],[consecutivo]],Contrato[[#This Row],[CDP]],[1]!CDP[[#All],[valor_total_rubro]])</f>
        <v>69201689</v>
      </c>
      <c r="T153" s="49" cm="1">
        <f t="array" ref="T153">_xlfn.XLOOKUP(Contrato[[#This Row],[CONTRATO]]&amp;Contrato[[#This Row],[CDP]],[1]!Tabla6[[#All],[CONTRATO-CDP]],[1]!Tabla6[[#All],[CRP]],_xlfn.XLOOKUP(Contrato[[#This Row],[CDP]],[1]RCPPAGOS!F:F,[1]RCPPAGOS!A:A,"",0),0)</f>
        <v>142</v>
      </c>
      <c r="U153" s="47">
        <f>+_xlfn.XLOOKUP(Contrato[[#This Row],[RCP]],[1]RCPPAGOS!A:A,[1]RCPPAGOS!B:B,"",0)</f>
        <v>44958.607534722221</v>
      </c>
      <c r="V153" s="50">
        <f>SUMIF([1]!RCPPAGOS[[#All],[CRP]],Contrato[[#This Row],[RCP]],[1]!RCPPAGOS[[#All],[valor_total]])</f>
        <v>69201689</v>
      </c>
      <c r="W153" s="51">
        <v>44957</v>
      </c>
      <c r="X153" s="51">
        <v>44958</v>
      </c>
      <c r="Y153" s="52" t="str">
        <f>+LEFT(_xlfn.XLOOKUP(Contrato[[#This Row],[CONTRATO3DIG]],[1]SECOP_II!AE:AE,[1]SECOP_II!F:F,"",0),10)</f>
        <v>2023-02-02</v>
      </c>
      <c r="Z153" s="53" t="str">
        <f>+LEFT(_xlfn.XLOOKUP(Contrato[[#This Row],[CONTRATO3DIG]],[1]SECOP_II!AE:AE,[1]SECOP_II!G:G,"",0),10)</f>
        <v>2023-12-16</v>
      </c>
      <c r="AA153" s="54" t="str">
        <f>_xlfn.XLOOKUP(Contrato[[#This Row],[CONTRATO3DIG]],[1]SECOP_II!AE:AE,[1]SECOP_II!AA:AA,"",0)</f>
        <v>https://community.secop.gov.co/Public/Tendering/OpportunityDetail/Index?noticeUID=CO1.NTC.3875761&amp;isFromPublicArea=True&amp;isModal=true&amp;asPopupView=true</v>
      </c>
      <c r="AB153" s="55" t="s">
        <v>213</v>
      </c>
      <c r="AC153" s="75">
        <v>202301000764</v>
      </c>
      <c r="AD153" s="1" t="s">
        <v>50</v>
      </c>
      <c r="AE153" s="1" t="str">
        <f>TEXT(LEFT(Contrato[[#This Row],[CONTRATO]],3),"0")</f>
        <v>151</v>
      </c>
      <c r="AF153" s="1" t="str">
        <f>IF(LEN(Contrato[[#This Row],[Contrato2]])=3,Contrato[[#This Row],[Contrato2]],TEXT(Contrato[[#This Row],[Contrato2]],"000"))</f>
        <v>151</v>
      </c>
      <c r="AG153" s="100">
        <f ca="1">IFERROR(_xlfn.DAYS(Contrato[[#This Row],[Fecha Proyectada liquidació]],TODAY())/30,"")</f>
        <v>-10.533333333333333</v>
      </c>
      <c r="AH153" s="5">
        <f>+Contrato[[#This Row],[FECHA TERMINACIÓN ]]+120</f>
        <v>45396</v>
      </c>
      <c r="AI153" s="1" t="e" cm="1">
        <f t="array" ref="AI153">+Contrato[[#This Row],[Fecha Proyectada liquidació]]-hoy</f>
        <v>#NAME?</v>
      </c>
      <c r="AJ153" s="1" cm="1">
        <f t="array" ref="AJ153">_xlfn.XLOOKUP(Contrato[[#This Row],[CONTRATO]]&amp;Contrato[[#This Row],[CDP]],[1]!Tabla6[[#All],[CONTRATO-CDP]],[1]!Tabla6[[#All],[CRP]],_xlfn.XLOOKUP(Contrato[[#This Row],[CDP]],[1]RCPPAGOS!F:F,[1]RCPPAGOS!A:A,"",0),0)</f>
        <v>142</v>
      </c>
      <c r="AK153" s="1">
        <f>+Contrato[[#This Row],[Columna1]]-Contrato[[#This Row],[RCP]]</f>
        <v>0</v>
      </c>
      <c r="AL153" s="101" cm="1">
        <f t="array" ref="AL153">_xlfn.XLOOKUP(Contrato[[#This Row],[RCP]],[1]!RCPPAGOS[[#All],[CRP]],[1]!RCPPAGOS[[#All],[Total pagado]],0,0)</f>
        <v>69201688</v>
      </c>
      <c r="AM153" s="62">
        <f>+Contrato[[#This Row],[Valor Pagado]]/Contrato[[#This Row],[VALOR CONTRATO]]</f>
        <v>0.99999998554948566</v>
      </c>
      <c r="AN153" s="63">
        <f>+Contrato[[#This Row],[VALOR CONTRATO]]-Contrato[[#This Row],[Valor Pagado]]</f>
        <v>1</v>
      </c>
    </row>
    <row r="154" spans="1:40" s="1" customFormat="1" ht="37.5" customHeight="1">
      <c r="A154" s="2">
        <v>166</v>
      </c>
      <c r="B154" s="33">
        <v>152</v>
      </c>
      <c r="C154" s="34" t="s">
        <v>424</v>
      </c>
      <c r="D154" s="35" t="s">
        <v>63</v>
      </c>
      <c r="E154" s="36" t="s">
        <v>42</v>
      </c>
      <c r="F154" s="35" t="s">
        <v>43</v>
      </c>
      <c r="G154" s="34" t="s">
        <v>425</v>
      </c>
      <c r="H154" s="39">
        <v>3402168</v>
      </c>
      <c r="I154" s="108">
        <v>5648713</v>
      </c>
      <c r="J154" s="108">
        <v>59311487</v>
      </c>
      <c r="K154" s="2" t="s">
        <v>45</v>
      </c>
      <c r="L154" s="42" t="s">
        <v>212</v>
      </c>
      <c r="M154" s="43" t="s">
        <v>103</v>
      </c>
      <c r="N154" s="44">
        <f>VLOOKUP(Contrato[[#This Row],[SUPERVISOR TITULAR]],[1]SUPERVISORES!$E$1:$F$135,2,FALSE)</f>
        <v>3507696.4</v>
      </c>
      <c r="O154" s="43" t="s">
        <v>104</v>
      </c>
      <c r="P154" s="45">
        <f>VLOOKUP(Contrato[[#This Row],[SUPERVISOR SUPLENTE ]],[1]SUPERVISORES!$E$1:$F$135,2,FALSE)</f>
        <v>75075150.099999994</v>
      </c>
      <c r="Q154" s="93">
        <v>210</v>
      </c>
      <c r="R154" s="47" cm="1">
        <f t="array" ref="R154">_xlfn.XLOOKUP(Contrato[[#This Row],[CDP]],[1]!CDP[[#All],[consecutivo]],[1]!CDP[[#All],[fecha_aprobacion]],"",0)</f>
        <v>44952.751782407409</v>
      </c>
      <c r="S154" s="48">
        <f>SUMIF([1]!CDP[[#All],[consecutivo]],Contrato[[#This Row],[CDP]],[1]!CDP[[#All],[valor_total_rubro]])</f>
        <v>59311487</v>
      </c>
      <c r="T154" s="49" cm="1">
        <f t="array" ref="T154">_xlfn.XLOOKUP(Contrato[[#This Row],[CONTRATO]]&amp;Contrato[[#This Row],[CDP]],[1]!Tabla6[[#All],[CONTRATO-CDP]],[1]!Tabla6[[#All],[CRP]],_xlfn.XLOOKUP(Contrato[[#This Row],[CDP]],[1]RCPPAGOS!F:F,[1]RCPPAGOS!A:A,"",0),0)</f>
        <v>146</v>
      </c>
      <c r="U154" s="47">
        <f>+_xlfn.XLOOKUP(Contrato[[#This Row],[RCP]],[1]RCPPAGOS!A:A,[1]RCPPAGOS!B:B,"",0)</f>
        <v>44958.615856481483</v>
      </c>
      <c r="V154" s="50">
        <f>SUMIF([1]!RCPPAGOS[[#All],[CRP]],Contrato[[#This Row],[RCP]],[1]!RCPPAGOS[[#All],[valor_total]])</f>
        <v>59311487</v>
      </c>
      <c r="W154" s="51">
        <v>44957</v>
      </c>
      <c r="X154" s="51">
        <v>44958</v>
      </c>
      <c r="Y154" s="52" t="str">
        <f>+LEFT(_xlfn.XLOOKUP(Contrato[[#This Row],[CONTRATO3DIG]],[1]SECOP_II!AE:AE,[1]SECOP_II!F:F,"",0),10)</f>
        <v>2023-02-02</v>
      </c>
      <c r="Z154" s="53" t="str">
        <f>+LEFT(_xlfn.XLOOKUP(Contrato[[#This Row],[CONTRATO3DIG]],[1]SECOP_II!AE:AE,[1]SECOP_II!G:G,"",0),10)</f>
        <v>2023-12-16</v>
      </c>
      <c r="AA154" s="54" t="str">
        <f>_xlfn.XLOOKUP(Contrato[[#This Row],[CONTRATO3DIG]],[1]SECOP_II!AE:AE,[1]SECOP_II!AA:AA,"",0)</f>
        <v>https://community.secop.gov.co/Public/Tendering/OpportunityDetail/Index?noticeUID=CO1.NTC.3875646&amp;isFromPublicArea=True&amp;isModal=true&amp;asPopupView=true</v>
      </c>
      <c r="AB154" s="55" t="s">
        <v>213</v>
      </c>
      <c r="AC154" s="75">
        <v>202301000764</v>
      </c>
      <c r="AD154" s="1" t="s">
        <v>50</v>
      </c>
      <c r="AE154" s="1" t="str">
        <f>TEXT(LEFT(Contrato[[#This Row],[CONTRATO]],3),"0")</f>
        <v>152</v>
      </c>
      <c r="AF154" s="1" t="str">
        <f>IF(LEN(Contrato[[#This Row],[Contrato2]])=3,Contrato[[#This Row],[Contrato2]],TEXT(Contrato[[#This Row],[Contrato2]],"000"))</f>
        <v>152</v>
      </c>
      <c r="AG154" s="100">
        <f ca="1">IFERROR(_xlfn.DAYS(Contrato[[#This Row],[Fecha Proyectada liquidació]],TODAY())/30,"")</f>
        <v>-10.533333333333333</v>
      </c>
      <c r="AH154" s="5">
        <f>+Contrato[[#This Row],[FECHA TERMINACIÓN ]]+120</f>
        <v>45396</v>
      </c>
      <c r="AI154" s="1" t="e" cm="1">
        <f t="array" ref="AI154">+Contrato[[#This Row],[Fecha Proyectada liquidació]]-hoy</f>
        <v>#NAME?</v>
      </c>
      <c r="AJ154" s="1" cm="1">
        <f t="array" ref="AJ154">_xlfn.XLOOKUP(Contrato[[#This Row],[CONTRATO]]&amp;Contrato[[#This Row],[CDP]],[1]!Tabla6[[#All],[CONTRATO-CDP]],[1]!Tabla6[[#All],[CRP]],_xlfn.XLOOKUP(Contrato[[#This Row],[CDP]],[1]RCPPAGOS!F:F,[1]RCPPAGOS!A:A,"",0),0)</f>
        <v>146</v>
      </c>
      <c r="AK154" s="1">
        <f>+Contrato[[#This Row],[Columna1]]-Contrato[[#This Row],[RCP]]</f>
        <v>0</v>
      </c>
      <c r="AL154" s="101" cm="1">
        <f t="array" ref="AL154">_xlfn.XLOOKUP(Contrato[[#This Row],[RCP]],[1]!RCPPAGOS[[#All],[CRP]],[1]!RCPPAGOS[[#All],[Total pagado]],0,0)</f>
        <v>59311487</v>
      </c>
      <c r="AM154" s="62">
        <f>+Contrato[[#This Row],[Valor Pagado]]/Contrato[[#This Row],[VALOR CONTRATO]]</f>
        <v>1</v>
      </c>
      <c r="AN154" s="63">
        <f>+Contrato[[#This Row],[VALOR CONTRATO]]-Contrato[[#This Row],[Valor Pagado]]</f>
        <v>0</v>
      </c>
    </row>
    <row r="155" spans="1:40" s="1" customFormat="1" ht="37.5" customHeight="1">
      <c r="A155" s="2">
        <v>167</v>
      </c>
      <c r="B155" s="33">
        <v>153</v>
      </c>
      <c r="C155" s="34" t="s">
        <v>426</v>
      </c>
      <c r="D155" s="35" t="s">
        <v>63</v>
      </c>
      <c r="E155" s="36" t="s">
        <v>42</v>
      </c>
      <c r="F155" s="35" t="s">
        <v>43</v>
      </c>
      <c r="G155" s="34" t="s">
        <v>427</v>
      </c>
      <c r="H155" s="39">
        <v>98534661</v>
      </c>
      <c r="I155" s="108">
        <v>7532157</v>
      </c>
      <c r="J155" s="108">
        <v>79087649</v>
      </c>
      <c r="K155" s="2" t="s">
        <v>45</v>
      </c>
      <c r="L155" s="42" t="s">
        <v>212</v>
      </c>
      <c r="M155" s="43" t="s">
        <v>103</v>
      </c>
      <c r="N155" s="44">
        <f>VLOOKUP(Contrato[[#This Row],[SUPERVISOR TITULAR]],[1]SUPERVISORES!$E$1:$F$135,2,FALSE)</f>
        <v>3507696.4</v>
      </c>
      <c r="O155" s="43" t="s">
        <v>104</v>
      </c>
      <c r="P155" s="45">
        <f>VLOOKUP(Contrato[[#This Row],[SUPERVISOR SUPLENTE ]],[1]SUPERVISORES!$E$1:$F$135,2,FALSE)</f>
        <v>75075150.099999994</v>
      </c>
      <c r="Q155" s="93">
        <v>211</v>
      </c>
      <c r="R155" s="47" cm="1">
        <f t="array" ref="R155">_xlfn.XLOOKUP(Contrato[[#This Row],[CDP]],[1]!CDP[[#All],[consecutivo]],[1]!CDP[[#All],[fecha_aprobacion]],"",0)</f>
        <v>44952.751956018517</v>
      </c>
      <c r="S155" s="48">
        <f>SUMIF([1]!CDP[[#All],[consecutivo]],Contrato[[#This Row],[CDP]],[1]!CDP[[#All],[valor_total_rubro]])</f>
        <v>79087649</v>
      </c>
      <c r="T155" s="49" cm="1">
        <f t="array" ref="T155">_xlfn.XLOOKUP(Contrato[[#This Row],[CONTRATO]]&amp;Contrato[[#This Row],[CDP]],[1]!Tabla6[[#All],[CONTRATO-CDP]],[1]!Tabla6[[#All],[CRP]],_xlfn.XLOOKUP(Contrato[[#This Row],[CDP]],[1]RCPPAGOS!F:F,[1]RCPPAGOS!A:A,"",0),0)</f>
        <v>150</v>
      </c>
      <c r="U155" s="47">
        <f>+_xlfn.XLOOKUP(Contrato[[#This Row],[RCP]],[1]RCPPAGOS!A:A,[1]RCPPAGOS!B:B,"",0)</f>
        <v>44958.621435185189</v>
      </c>
      <c r="V155" s="50">
        <f>SUMIF([1]!RCPPAGOS[[#All],[CRP]],Contrato[[#This Row],[RCP]],[1]!RCPPAGOS[[#All],[valor_total]])</f>
        <v>79087649</v>
      </c>
      <c r="W155" s="51">
        <v>44956</v>
      </c>
      <c r="X155" s="51">
        <v>44958</v>
      </c>
      <c r="Y155" s="52" t="str">
        <f>+LEFT(_xlfn.XLOOKUP(Contrato[[#This Row],[CONTRATO3DIG]],[1]SECOP_II!AE:AE,[1]SECOP_II!F:F,"",0),10)</f>
        <v>2023-02-02</v>
      </c>
      <c r="Z155" s="53" t="str">
        <f>+LEFT(_xlfn.XLOOKUP(Contrato[[#This Row],[CONTRATO3DIG]],[1]SECOP_II!AE:AE,[1]SECOP_II!G:G,"",0),10)</f>
        <v>2023-12-16</v>
      </c>
      <c r="AA155" s="54" t="str">
        <f>_xlfn.XLOOKUP(Contrato[[#This Row],[CONTRATO3DIG]],[1]SECOP_II!AE:AE,[1]SECOP_II!AA:AA,"",0)</f>
        <v>https://community.secop.gov.co/Public/Tendering/OpportunityDetail/Index?noticeUID=CO1.NTC.3875646&amp;isFromPublicArea=True&amp;isModal=true&amp;asPopupView=true</v>
      </c>
      <c r="AB155" s="55" t="s">
        <v>213</v>
      </c>
      <c r="AC155" s="75">
        <v>202301000764</v>
      </c>
      <c r="AD155" s="1" t="s">
        <v>50</v>
      </c>
      <c r="AE155" s="1" t="str">
        <f>TEXT(LEFT(Contrato[[#This Row],[CONTRATO]],3),"0")</f>
        <v>153</v>
      </c>
      <c r="AF155" s="1" t="str">
        <f>IF(LEN(Contrato[[#This Row],[Contrato2]])=3,Contrato[[#This Row],[Contrato2]],TEXT(Contrato[[#This Row],[Contrato2]],"000"))</f>
        <v>153</v>
      </c>
      <c r="AG155" s="100">
        <f ca="1">IFERROR(_xlfn.DAYS(Contrato[[#This Row],[Fecha Proyectada liquidació]],TODAY())/30,"")</f>
        <v>-10.533333333333333</v>
      </c>
      <c r="AH155" s="5">
        <f>+Contrato[[#This Row],[FECHA TERMINACIÓN ]]+120</f>
        <v>45396</v>
      </c>
      <c r="AI155" s="1" t="e" cm="1">
        <f t="array" ref="AI155">+Contrato[[#This Row],[Fecha Proyectada liquidació]]-hoy</f>
        <v>#NAME?</v>
      </c>
      <c r="AJ155" s="1" cm="1">
        <f t="array" ref="AJ155">_xlfn.XLOOKUP(Contrato[[#This Row],[CONTRATO]]&amp;Contrato[[#This Row],[CDP]],[1]!Tabla6[[#All],[CONTRATO-CDP]],[1]!Tabla6[[#All],[CRP]],_xlfn.XLOOKUP(Contrato[[#This Row],[CDP]],[1]RCPPAGOS!F:F,[1]RCPPAGOS!A:A,"",0),0)</f>
        <v>150</v>
      </c>
      <c r="AK155" s="1">
        <f>+Contrato[[#This Row],[Columna1]]-Contrato[[#This Row],[RCP]]</f>
        <v>0</v>
      </c>
      <c r="AL155" s="101" cm="1">
        <f t="array" ref="AL155">_xlfn.XLOOKUP(Contrato[[#This Row],[RCP]],[1]!RCPPAGOS[[#All],[CRP]],[1]!RCPPAGOS[[#All],[Total pagado]],0,0)</f>
        <v>79087648</v>
      </c>
      <c r="AM155" s="62">
        <f>+Contrato[[#This Row],[Valor Pagado]]/Contrato[[#This Row],[VALOR CONTRATO]]</f>
        <v>0.99999998735580065</v>
      </c>
      <c r="AN155" s="63">
        <f>+Contrato[[#This Row],[VALOR CONTRATO]]-Contrato[[#This Row],[Valor Pagado]]</f>
        <v>1</v>
      </c>
    </row>
    <row r="156" spans="1:40" s="1" customFormat="1" ht="37.5" customHeight="1">
      <c r="A156" s="2">
        <v>168</v>
      </c>
      <c r="B156" s="33">
        <v>154</v>
      </c>
      <c r="C156" s="34" t="s">
        <v>428</v>
      </c>
      <c r="D156" s="35" t="s">
        <v>63</v>
      </c>
      <c r="E156" s="36" t="s">
        <v>42</v>
      </c>
      <c r="F156" s="35" t="s">
        <v>43</v>
      </c>
      <c r="G156" s="34" t="s">
        <v>429</v>
      </c>
      <c r="H156" s="39">
        <v>8071650</v>
      </c>
      <c r="I156" s="108">
        <v>4675177</v>
      </c>
      <c r="J156" s="108">
        <v>49089359</v>
      </c>
      <c r="K156" s="2" t="s">
        <v>45</v>
      </c>
      <c r="L156" s="42" t="s">
        <v>212</v>
      </c>
      <c r="M156" s="43" t="s">
        <v>103</v>
      </c>
      <c r="N156" s="44">
        <f>VLOOKUP(Contrato[[#This Row],[SUPERVISOR TITULAR]],[1]SUPERVISORES!$E$1:$F$135,2,FALSE)</f>
        <v>3507696.4</v>
      </c>
      <c r="O156" s="43" t="s">
        <v>104</v>
      </c>
      <c r="P156" s="45">
        <f>VLOOKUP(Contrato[[#This Row],[SUPERVISOR SUPLENTE ]],[1]SUPERVISORES!$E$1:$F$135,2,FALSE)</f>
        <v>75075150.099999994</v>
      </c>
      <c r="Q156" s="93">
        <v>212</v>
      </c>
      <c r="R156" s="47" cm="1">
        <f t="array" ref="R156">_xlfn.XLOOKUP(Contrato[[#This Row],[CDP]],[1]!CDP[[#All],[consecutivo]],[1]!CDP[[#All],[fecha_aprobacion]],"",0)</f>
        <v>44952.752152777779</v>
      </c>
      <c r="S156" s="48">
        <f>SUMIF([1]!CDP[[#All],[consecutivo]],Contrato[[#This Row],[CDP]],[1]!CDP[[#All],[valor_total_rubro]])</f>
        <v>49089359</v>
      </c>
      <c r="T156" s="49" cm="1">
        <f t="array" ref="T156">_xlfn.XLOOKUP(Contrato[[#This Row],[CONTRATO]]&amp;Contrato[[#This Row],[CDP]],[1]!Tabla6[[#All],[CONTRATO-CDP]],[1]!Tabla6[[#All],[CRP]],_xlfn.XLOOKUP(Contrato[[#This Row],[CDP]],[1]RCPPAGOS!F:F,[1]RCPPAGOS!A:A,"",0),0)</f>
        <v>226</v>
      </c>
      <c r="U156" s="47">
        <f>+_xlfn.XLOOKUP(Contrato[[#This Row],[RCP]],[1]RCPPAGOS!A:A,[1]RCPPAGOS!B:B,"",0)</f>
        <v>44958</v>
      </c>
      <c r="V156" s="50">
        <f>SUMIF([1]!RCPPAGOS[[#All],[CRP]],Contrato[[#This Row],[RCP]],[1]!RCPPAGOS[[#All],[valor_total]])</f>
        <v>49089359</v>
      </c>
      <c r="W156" s="51">
        <v>44956</v>
      </c>
      <c r="X156" s="51">
        <v>44958</v>
      </c>
      <c r="Y156" s="52" t="str">
        <f>+LEFT(_xlfn.XLOOKUP(Contrato[[#This Row],[CONTRATO3DIG]],[1]SECOP_II!AE:AE,[1]SECOP_II!F:F,"",0),10)</f>
        <v>2023-02-02</v>
      </c>
      <c r="Z156" s="53" t="str">
        <f>+LEFT(_xlfn.XLOOKUP(Contrato[[#This Row],[CONTRATO3DIG]],[1]SECOP_II!AE:AE,[1]SECOP_II!G:G,"",0),10)</f>
        <v>2023-12-16</v>
      </c>
      <c r="AA156" s="54" t="str">
        <f>_xlfn.XLOOKUP(Contrato[[#This Row],[CONTRATO3DIG]],[1]SECOP_II!AE:AE,[1]SECOP_II!AA:AA,"",0)</f>
        <v>https://community.secop.gov.co/Public/Tendering/OpportunityDetail/Index?noticeUID=CO1.NTC.3875761&amp;isFromPublicArea=True&amp;isModal=true&amp;asPopupView=true</v>
      </c>
      <c r="AB156" s="55" t="s">
        <v>213</v>
      </c>
      <c r="AC156" s="75">
        <v>202301000764</v>
      </c>
      <c r="AD156" s="1" t="s">
        <v>50</v>
      </c>
      <c r="AE156" s="1" t="str">
        <f>TEXT(LEFT(Contrato[[#This Row],[CONTRATO]],3),"0")</f>
        <v>154</v>
      </c>
      <c r="AF156" s="1" t="str">
        <f>IF(LEN(Contrato[[#This Row],[Contrato2]])=3,Contrato[[#This Row],[Contrato2]],TEXT(Contrato[[#This Row],[Contrato2]],"000"))</f>
        <v>154</v>
      </c>
      <c r="AG156" s="100">
        <f ca="1">IFERROR(_xlfn.DAYS(Contrato[[#This Row],[Fecha Proyectada liquidació]],TODAY())/30,"")</f>
        <v>-10.533333333333333</v>
      </c>
      <c r="AH156" s="5">
        <f>+Contrato[[#This Row],[FECHA TERMINACIÓN ]]+120</f>
        <v>45396</v>
      </c>
      <c r="AI156" s="1" t="e" cm="1">
        <f t="array" ref="AI156">+Contrato[[#This Row],[Fecha Proyectada liquidació]]-hoy</f>
        <v>#NAME?</v>
      </c>
      <c r="AJ156" s="1" cm="1">
        <f t="array" ref="AJ156">_xlfn.XLOOKUP(Contrato[[#This Row],[CONTRATO]]&amp;Contrato[[#This Row],[CDP]],[1]!Tabla6[[#All],[CONTRATO-CDP]],[1]!Tabla6[[#All],[CRP]],_xlfn.XLOOKUP(Contrato[[#This Row],[CDP]],[1]RCPPAGOS!F:F,[1]RCPPAGOS!A:A,"",0),0)</f>
        <v>226</v>
      </c>
      <c r="AK156" s="1">
        <f>+Contrato[[#This Row],[Columna1]]-Contrato[[#This Row],[RCP]]</f>
        <v>0</v>
      </c>
      <c r="AL156" s="101" cm="1">
        <f t="array" ref="AL156">_xlfn.XLOOKUP(Contrato[[#This Row],[RCP]],[1]!RCPPAGOS[[#All],[CRP]],[1]!RCPPAGOS[[#All],[Total pagado]],0,0)</f>
        <v>49089359</v>
      </c>
      <c r="AM156" s="62">
        <f>+Contrato[[#This Row],[Valor Pagado]]/Contrato[[#This Row],[VALOR CONTRATO]]</f>
        <v>1</v>
      </c>
      <c r="AN156" s="63">
        <f>+Contrato[[#This Row],[VALOR CONTRATO]]-Contrato[[#This Row],[Valor Pagado]]</f>
        <v>0</v>
      </c>
    </row>
    <row r="157" spans="1:40" s="1" customFormat="1" ht="37.5" customHeight="1">
      <c r="A157" s="2">
        <v>169</v>
      </c>
      <c r="B157" s="33">
        <v>155</v>
      </c>
      <c r="C157" s="34" t="s">
        <v>430</v>
      </c>
      <c r="D157" s="35" t="s">
        <v>63</v>
      </c>
      <c r="E157" s="36" t="s">
        <v>42</v>
      </c>
      <c r="F157" s="35" t="s">
        <v>43</v>
      </c>
      <c r="G157" s="34" t="s">
        <v>431</v>
      </c>
      <c r="H157" s="39">
        <v>70810561</v>
      </c>
      <c r="I157" s="108">
        <v>7532157</v>
      </c>
      <c r="J157" s="108">
        <v>79087649</v>
      </c>
      <c r="K157" s="2" t="s">
        <v>45</v>
      </c>
      <c r="L157" s="42" t="s">
        <v>212</v>
      </c>
      <c r="M157" s="43" t="s">
        <v>103</v>
      </c>
      <c r="N157" s="44">
        <f>VLOOKUP(Contrato[[#This Row],[SUPERVISOR TITULAR]],[1]SUPERVISORES!$E$1:$F$135,2,FALSE)</f>
        <v>3507696.4</v>
      </c>
      <c r="O157" s="43" t="s">
        <v>104</v>
      </c>
      <c r="P157" s="45">
        <f>VLOOKUP(Contrato[[#This Row],[SUPERVISOR SUPLENTE ]],[1]SUPERVISORES!$E$1:$F$135,2,FALSE)</f>
        <v>75075150.099999994</v>
      </c>
      <c r="Q157" s="93">
        <v>213</v>
      </c>
      <c r="R157" s="47" cm="1">
        <f t="array" ref="R157">_xlfn.XLOOKUP(Contrato[[#This Row],[CDP]],[1]!CDP[[#All],[consecutivo]],[1]!CDP[[#All],[fecha_aprobacion]],"",0)</f>
        <v>44952.752268518518</v>
      </c>
      <c r="S157" s="48">
        <f>SUMIF([1]!CDP[[#All],[consecutivo]],Contrato[[#This Row],[CDP]],[1]!CDP[[#All],[valor_total_rubro]])</f>
        <v>79087649</v>
      </c>
      <c r="T157" s="49" cm="1">
        <f t="array" ref="T157">_xlfn.XLOOKUP(Contrato[[#This Row],[CONTRATO]]&amp;Contrato[[#This Row],[CDP]],[1]!Tabla6[[#All],[CONTRATO-CDP]],[1]!Tabla6[[#All],[CRP]],_xlfn.XLOOKUP(Contrato[[#This Row],[CDP]],[1]RCPPAGOS!F:F,[1]RCPPAGOS!A:A,"",0),0)</f>
        <v>229</v>
      </c>
      <c r="U157" s="47">
        <f>+_xlfn.XLOOKUP(Contrato[[#This Row],[RCP]],[1]RCPPAGOS!A:A,[1]RCPPAGOS!B:B,"",0)</f>
        <v>44958</v>
      </c>
      <c r="V157" s="50">
        <f>SUMIF([1]!RCPPAGOS[[#All],[CRP]],Contrato[[#This Row],[RCP]],[1]!RCPPAGOS[[#All],[valor_total]])</f>
        <v>79087649</v>
      </c>
      <c r="W157" s="51">
        <v>44957</v>
      </c>
      <c r="X157" s="51">
        <v>44959</v>
      </c>
      <c r="Y157" s="52" t="str">
        <f>+LEFT(_xlfn.XLOOKUP(Contrato[[#This Row],[CONTRATO3DIG]],[1]SECOP_II!AE:AE,[1]SECOP_II!F:F,"",0),10)</f>
        <v>2023-02-02</v>
      </c>
      <c r="Z157" s="53" t="str">
        <f>+LEFT(_xlfn.XLOOKUP(Contrato[[#This Row],[CONTRATO3DIG]],[1]SECOP_II!AE:AE,[1]SECOP_II!G:G,"",0),10)</f>
        <v>2023-12-16</v>
      </c>
      <c r="AA157" s="54" t="str">
        <f>_xlfn.XLOOKUP(Contrato[[#This Row],[CONTRATO3DIG]],[1]SECOP_II!AE:AE,[1]SECOP_II!AA:AA,"",0)</f>
        <v>https://community.secop.gov.co/Public/Tendering/OpportunityDetail/Index?noticeUID=CO1.NTC.3875646&amp;isFromPublicArea=True&amp;isModal=true&amp;asPopupView=true</v>
      </c>
      <c r="AB157" s="55" t="s">
        <v>213</v>
      </c>
      <c r="AC157" s="75">
        <v>202301000764</v>
      </c>
      <c r="AD157" s="1" t="s">
        <v>50</v>
      </c>
      <c r="AE157" s="1" t="str">
        <f>TEXT(LEFT(Contrato[[#This Row],[CONTRATO]],3),"0")</f>
        <v>155</v>
      </c>
      <c r="AF157" s="1" t="str">
        <f>IF(LEN(Contrato[[#This Row],[Contrato2]])=3,Contrato[[#This Row],[Contrato2]],TEXT(Contrato[[#This Row],[Contrato2]],"000"))</f>
        <v>155</v>
      </c>
      <c r="AG157" s="100">
        <f ca="1">IFERROR(_xlfn.DAYS(Contrato[[#This Row],[Fecha Proyectada liquidació]],TODAY())/30,"")</f>
        <v>-10.533333333333333</v>
      </c>
      <c r="AH157" s="5">
        <f>+Contrato[[#This Row],[FECHA TERMINACIÓN ]]+120</f>
        <v>45396</v>
      </c>
      <c r="AI157" s="1" t="e" cm="1">
        <f t="array" ref="AI157">+Contrato[[#This Row],[Fecha Proyectada liquidació]]-hoy</f>
        <v>#NAME?</v>
      </c>
      <c r="AJ157" s="1" cm="1">
        <f t="array" ref="AJ157">_xlfn.XLOOKUP(Contrato[[#This Row],[CONTRATO]]&amp;Contrato[[#This Row],[CDP]],[1]!Tabla6[[#All],[CONTRATO-CDP]],[1]!Tabla6[[#All],[CRP]],_xlfn.XLOOKUP(Contrato[[#This Row],[CDP]],[1]RCPPAGOS!F:F,[1]RCPPAGOS!A:A,"",0),0)</f>
        <v>229</v>
      </c>
      <c r="AK157" s="1">
        <f>+Contrato[[#This Row],[Columna1]]-Contrato[[#This Row],[RCP]]</f>
        <v>0</v>
      </c>
      <c r="AL157" s="101" cm="1">
        <f t="array" ref="AL157">_xlfn.XLOOKUP(Contrato[[#This Row],[RCP]],[1]!RCPPAGOS[[#All],[CRP]],[1]!RCPPAGOS[[#All],[Total pagado]],0,0)</f>
        <v>79087649</v>
      </c>
      <c r="AM157" s="62">
        <f>+Contrato[[#This Row],[Valor Pagado]]/Contrato[[#This Row],[VALOR CONTRATO]]</f>
        <v>1</v>
      </c>
      <c r="AN157" s="63">
        <f>+Contrato[[#This Row],[VALOR CONTRATO]]-Contrato[[#This Row],[Valor Pagado]]</f>
        <v>0</v>
      </c>
    </row>
    <row r="158" spans="1:40" s="1" customFormat="1" ht="37.5" customHeight="1">
      <c r="A158" s="2">
        <v>170</v>
      </c>
      <c r="B158" s="33">
        <v>156</v>
      </c>
      <c r="C158" s="34" t="s">
        <v>432</v>
      </c>
      <c r="D158" s="35" t="s">
        <v>63</v>
      </c>
      <c r="E158" s="36" t="s">
        <v>42</v>
      </c>
      <c r="F158" s="35" t="s">
        <v>43</v>
      </c>
      <c r="G158" s="34" t="s">
        <v>433</v>
      </c>
      <c r="H158" s="39">
        <v>8154096</v>
      </c>
      <c r="I158" s="108">
        <v>4675177</v>
      </c>
      <c r="J158" s="108">
        <v>49089359</v>
      </c>
      <c r="K158" s="2" t="s">
        <v>45</v>
      </c>
      <c r="L158" s="42" t="s">
        <v>212</v>
      </c>
      <c r="M158" s="43" t="s">
        <v>103</v>
      </c>
      <c r="N158" s="44">
        <f>VLOOKUP(Contrato[[#This Row],[SUPERVISOR TITULAR]],[1]SUPERVISORES!$E$1:$F$135,2,FALSE)</f>
        <v>3507696.4</v>
      </c>
      <c r="O158" s="43" t="s">
        <v>104</v>
      </c>
      <c r="P158" s="45">
        <f>VLOOKUP(Contrato[[#This Row],[SUPERVISOR SUPLENTE ]],[1]SUPERVISORES!$E$1:$F$135,2,FALSE)</f>
        <v>75075150.099999994</v>
      </c>
      <c r="Q158" s="93">
        <v>214</v>
      </c>
      <c r="R158" s="47" cm="1">
        <f t="array" ref="R158">_xlfn.XLOOKUP(Contrato[[#This Row],[CDP]],[1]!CDP[[#All],[consecutivo]],[1]!CDP[[#All],[fecha_aprobacion]],"",0)</f>
        <v>44952.752465277779</v>
      </c>
      <c r="S158" s="48">
        <f>SUMIF([1]!CDP[[#All],[consecutivo]],Contrato[[#This Row],[CDP]],[1]!CDP[[#All],[valor_total_rubro]])</f>
        <v>49089359</v>
      </c>
      <c r="T158" s="49" cm="1">
        <f t="array" ref="T158">_xlfn.XLOOKUP(Contrato[[#This Row],[CONTRATO]]&amp;Contrato[[#This Row],[CDP]],[1]!Tabla6[[#All],[CONTRATO-CDP]],[1]!Tabla6[[#All],[CRP]],_xlfn.XLOOKUP(Contrato[[#This Row],[CDP]],[1]RCPPAGOS!F:F,[1]RCPPAGOS!A:A,"",0),0)</f>
        <v>231</v>
      </c>
      <c r="U158" s="47">
        <f>+_xlfn.XLOOKUP(Contrato[[#This Row],[RCP]],[1]RCPPAGOS!A:A,[1]RCPPAGOS!B:B,"",0)</f>
        <v>44958</v>
      </c>
      <c r="V158" s="50">
        <f>SUMIF([1]!RCPPAGOS[[#All],[CRP]],Contrato[[#This Row],[RCP]],[1]!RCPPAGOS[[#All],[valor_total]])</f>
        <v>49089359</v>
      </c>
      <c r="W158" s="51">
        <v>44956</v>
      </c>
      <c r="X158" s="51">
        <v>44958</v>
      </c>
      <c r="Y158" s="52" t="str">
        <f>+LEFT(_xlfn.XLOOKUP(Contrato[[#This Row],[CONTRATO3DIG]],[1]SECOP_II!AE:AE,[1]SECOP_II!F:F,"",0),10)</f>
        <v>2023-02-02</v>
      </c>
      <c r="Z158" s="53" t="str">
        <f>+LEFT(_xlfn.XLOOKUP(Contrato[[#This Row],[CONTRATO3DIG]],[1]SECOP_II!AE:AE,[1]SECOP_II!G:G,"",0),10)</f>
        <v>2023-12-16</v>
      </c>
      <c r="AA158" s="54" t="str">
        <f>_xlfn.XLOOKUP(Contrato[[#This Row],[CONTRATO3DIG]],[1]SECOP_II!AE:AE,[1]SECOP_II!AA:AA,"",0)</f>
        <v>https://community.secop.gov.co/Public/Tendering/OpportunityDetail/Index?noticeUID=CO1.NTC.3875761&amp;isFromPublicArea=True&amp;isModal=true&amp;asPopupView=true</v>
      </c>
      <c r="AB158" s="55" t="s">
        <v>213</v>
      </c>
      <c r="AC158" s="75">
        <v>202301000764</v>
      </c>
      <c r="AD158" s="1" t="s">
        <v>50</v>
      </c>
      <c r="AE158" s="1" t="str">
        <f>TEXT(LEFT(Contrato[[#This Row],[CONTRATO]],3),"0")</f>
        <v>156</v>
      </c>
      <c r="AF158" s="1" t="str">
        <f>IF(LEN(Contrato[[#This Row],[Contrato2]])=3,Contrato[[#This Row],[Contrato2]],TEXT(Contrato[[#This Row],[Contrato2]],"000"))</f>
        <v>156</v>
      </c>
      <c r="AG158" s="100">
        <f ca="1">IFERROR(_xlfn.DAYS(Contrato[[#This Row],[Fecha Proyectada liquidació]],TODAY())/30,"")</f>
        <v>-10.533333333333333</v>
      </c>
      <c r="AH158" s="5">
        <f>+Contrato[[#This Row],[FECHA TERMINACIÓN ]]+120</f>
        <v>45396</v>
      </c>
      <c r="AI158" s="1" t="e" cm="1">
        <f t="array" ref="AI158">+Contrato[[#This Row],[Fecha Proyectada liquidació]]-hoy</f>
        <v>#NAME?</v>
      </c>
      <c r="AJ158" s="1" cm="1">
        <f t="array" ref="AJ158">_xlfn.XLOOKUP(Contrato[[#This Row],[CONTRATO]]&amp;Contrato[[#This Row],[CDP]],[1]!Tabla6[[#All],[CONTRATO-CDP]],[1]!Tabla6[[#All],[CRP]],_xlfn.XLOOKUP(Contrato[[#This Row],[CDP]],[1]RCPPAGOS!F:F,[1]RCPPAGOS!A:A,"",0),0)</f>
        <v>231</v>
      </c>
      <c r="AK158" s="1">
        <f>+Contrato[[#This Row],[Columna1]]-Contrato[[#This Row],[RCP]]</f>
        <v>0</v>
      </c>
      <c r="AL158" s="101" cm="1">
        <f t="array" ref="AL158">_xlfn.XLOOKUP(Contrato[[#This Row],[RCP]],[1]!RCPPAGOS[[#All],[CRP]],[1]!RCPPAGOS[[#All],[Total pagado]],0,0)</f>
        <v>49089359</v>
      </c>
      <c r="AM158" s="62">
        <f>+Contrato[[#This Row],[Valor Pagado]]/Contrato[[#This Row],[VALOR CONTRATO]]</f>
        <v>1</v>
      </c>
      <c r="AN158" s="63">
        <f>+Contrato[[#This Row],[VALOR CONTRATO]]-Contrato[[#This Row],[Valor Pagado]]</f>
        <v>0</v>
      </c>
    </row>
    <row r="159" spans="1:40" s="1" customFormat="1" ht="37.5" customHeight="1">
      <c r="A159" s="2">
        <v>171</v>
      </c>
      <c r="B159" s="33">
        <v>157</v>
      </c>
      <c r="C159" s="34" t="s">
        <v>434</v>
      </c>
      <c r="D159" s="35" t="s">
        <v>63</v>
      </c>
      <c r="E159" s="36" t="s">
        <v>42</v>
      </c>
      <c r="F159" s="35" t="s">
        <v>43</v>
      </c>
      <c r="G159" s="34" t="s">
        <v>435</v>
      </c>
      <c r="H159" s="39">
        <v>10011429</v>
      </c>
      <c r="I159" s="108">
        <v>4675177</v>
      </c>
      <c r="J159" s="108">
        <v>49089359</v>
      </c>
      <c r="K159" s="2" t="s">
        <v>45</v>
      </c>
      <c r="L159" s="42" t="s">
        <v>212</v>
      </c>
      <c r="M159" s="43" t="s">
        <v>103</v>
      </c>
      <c r="N159" s="44">
        <f>VLOOKUP(Contrato[[#This Row],[SUPERVISOR TITULAR]],[1]SUPERVISORES!$E$1:$F$135,2,FALSE)</f>
        <v>3507696.4</v>
      </c>
      <c r="O159" s="43" t="s">
        <v>104</v>
      </c>
      <c r="P159" s="45">
        <f>VLOOKUP(Contrato[[#This Row],[SUPERVISOR SUPLENTE ]],[1]SUPERVISORES!$E$1:$F$135,2,FALSE)</f>
        <v>75075150.099999994</v>
      </c>
      <c r="Q159" s="93">
        <v>215</v>
      </c>
      <c r="R159" s="47" cm="1">
        <f t="array" ref="R159">_xlfn.XLOOKUP(Contrato[[#This Row],[CDP]],[1]!CDP[[#All],[consecutivo]],[1]!CDP[[#All],[fecha_aprobacion]],"",0)</f>
        <v>44952.752638888887</v>
      </c>
      <c r="S159" s="48">
        <f>SUMIF([1]!CDP[[#All],[consecutivo]],Contrato[[#This Row],[CDP]],[1]!CDP[[#All],[valor_total_rubro]])</f>
        <v>49089359</v>
      </c>
      <c r="T159" s="49" cm="1">
        <f t="array" ref="T159">_xlfn.XLOOKUP(Contrato[[#This Row],[CONTRATO]]&amp;Contrato[[#This Row],[CDP]],[1]!Tabla6[[#All],[CONTRATO-CDP]],[1]!Tabla6[[#All],[CRP]],_xlfn.XLOOKUP(Contrato[[#This Row],[CDP]],[1]RCPPAGOS!F:F,[1]RCPPAGOS!A:A,"",0),0)</f>
        <v>233</v>
      </c>
      <c r="U159" s="47">
        <f>+_xlfn.XLOOKUP(Contrato[[#This Row],[RCP]],[1]RCPPAGOS!A:A,[1]RCPPAGOS!B:B,"",0)</f>
        <v>44958</v>
      </c>
      <c r="V159" s="50">
        <f>SUMIF([1]!RCPPAGOS[[#All],[CRP]],Contrato[[#This Row],[RCP]],[1]!RCPPAGOS[[#All],[valor_total]])</f>
        <v>49089359</v>
      </c>
      <c r="W159" s="51">
        <v>44957</v>
      </c>
      <c r="X159" s="51">
        <v>44958</v>
      </c>
      <c r="Y159" s="52" t="str">
        <f>+LEFT(_xlfn.XLOOKUP(Contrato[[#This Row],[CONTRATO3DIG]],[1]SECOP_II!AE:AE,[1]SECOP_II!F:F,"",0),10)</f>
        <v>2023-02-02</v>
      </c>
      <c r="Z159" s="53" t="str">
        <f>+LEFT(_xlfn.XLOOKUP(Contrato[[#This Row],[CONTRATO3DIG]],[1]SECOP_II!AE:AE,[1]SECOP_II!G:G,"",0),10)</f>
        <v>2023-12-16</v>
      </c>
      <c r="AA159" s="54" t="str">
        <f>_xlfn.XLOOKUP(Contrato[[#This Row],[CONTRATO3DIG]],[1]SECOP_II!AE:AE,[1]SECOP_II!AA:AA,"",0)</f>
        <v>https://community.secop.gov.co/Public/Tendering/OpportunityDetail/Index?noticeUID=CO1.NTC.3875761&amp;isFromPublicArea=True&amp;isModal=true&amp;asPopupView=true</v>
      </c>
      <c r="AB159" s="55" t="s">
        <v>213</v>
      </c>
      <c r="AC159" s="75">
        <v>202301000764</v>
      </c>
      <c r="AD159" s="1" t="s">
        <v>50</v>
      </c>
      <c r="AE159" s="1" t="str">
        <f>TEXT(LEFT(Contrato[[#This Row],[CONTRATO]],3),"0")</f>
        <v>157</v>
      </c>
      <c r="AF159" s="1" t="str">
        <f>IF(LEN(Contrato[[#This Row],[Contrato2]])=3,Contrato[[#This Row],[Contrato2]],TEXT(Contrato[[#This Row],[Contrato2]],"000"))</f>
        <v>157</v>
      </c>
      <c r="AG159" s="100">
        <f ca="1">IFERROR(_xlfn.DAYS(Contrato[[#This Row],[Fecha Proyectada liquidació]],TODAY())/30,"")</f>
        <v>-10.533333333333333</v>
      </c>
      <c r="AH159" s="5">
        <f>+Contrato[[#This Row],[FECHA TERMINACIÓN ]]+120</f>
        <v>45396</v>
      </c>
      <c r="AI159" s="1" t="e" cm="1">
        <f t="array" ref="AI159">+Contrato[[#This Row],[Fecha Proyectada liquidació]]-hoy</f>
        <v>#NAME?</v>
      </c>
      <c r="AJ159" s="1" cm="1">
        <f t="array" ref="AJ159">_xlfn.XLOOKUP(Contrato[[#This Row],[CONTRATO]]&amp;Contrato[[#This Row],[CDP]],[1]!Tabla6[[#All],[CONTRATO-CDP]],[1]!Tabla6[[#All],[CRP]],_xlfn.XLOOKUP(Contrato[[#This Row],[CDP]],[1]RCPPAGOS!F:F,[1]RCPPAGOS!A:A,"",0),0)</f>
        <v>233</v>
      </c>
      <c r="AK159" s="1">
        <f>+Contrato[[#This Row],[Columna1]]-Contrato[[#This Row],[RCP]]</f>
        <v>0</v>
      </c>
      <c r="AL159" s="101" cm="1">
        <f t="array" ref="AL159">_xlfn.XLOOKUP(Contrato[[#This Row],[RCP]],[1]!RCPPAGOS[[#All],[CRP]],[1]!RCPPAGOS[[#All],[Total pagado]],0,0)</f>
        <v>49089359</v>
      </c>
      <c r="AM159" s="62">
        <f>+Contrato[[#This Row],[Valor Pagado]]/Contrato[[#This Row],[VALOR CONTRATO]]</f>
        <v>1</v>
      </c>
      <c r="AN159" s="63">
        <f>+Contrato[[#This Row],[VALOR CONTRATO]]-Contrato[[#This Row],[Valor Pagado]]</f>
        <v>0</v>
      </c>
    </row>
    <row r="160" spans="1:40" s="1" customFormat="1" ht="37.5" customHeight="1">
      <c r="A160" s="2">
        <v>172</v>
      </c>
      <c r="B160" s="33">
        <v>158</v>
      </c>
      <c r="C160" s="34" t="s">
        <v>436</v>
      </c>
      <c r="D160" s="35" t="s">
        <v>63</v>
      </c>
      <c r="E160" s="36" t="s">
        <v>42</v>
      </c>
      <c r="F160" s="35" t="s">
        <v>43</v>
      </c>
      <c r="G160" s="34" t="s">
        <v>437</v>
      </c>
      <c r="H160" s="39">
        <v>98490103</v>
      </c>
      <c r="I160" s="108">
        <v>4675177</v>
      </c>
      <c r="J160" s="108">
        <v>49089359</v>
      </c>
      <c r="K160" s="2" t="s">
        <v>45</v>
      </c>
      <c r="L160" s="42" t="s">
        <v>212</v>
      </c>
      <c r="M160" s="43" t="s">
        <v>103</v>
      </c>
      <c r="N160" s="44">
        <f>VLOOKUP(Contrato[[#This Row],[SUPERVISOR TITULAR]],[1]SUPERVISORES!$E$1:$F$135,2,FALSE)</f>
        <v>3507696.4</v>
      </c>
      <c r="O160" s="43" t="s">
        <v>104</v>
      </c>
      <c r="P160" s="45">
        <f>VLOOKUP(Contrato[[#This Row],[SUPERVISOR SUPLENTE ]],[1]SUPERVISORES!$E$1:$F$135,2,FALSE)</f>
        <v>75075150.099999994</v>
      </c>
      <c r="Q160" s="93">
        <v>216</v>
      </c>
      <c r="R160" s="47" cm="1">
        <f t="array" ref="R160">_xlfn.XLOOKUP(Contrato[[#This Row],[CDP]],[1]!CDP[[#All],[consecutivo]],[1]!CDP[[#All],[fecha_aprobacion]],"",0)</f>
        <v>44952.752835648149</v>
      </c>
      <c r="S160" s="48">
        <f>SUMIF([1]!CDP[[#All],[consecutivo]],Contrato[[#This Row],[CDP]],[1]!CDP[[#All],[valor_total_rubro]])</f>
        <v>49089359</v>
      </c>
      <c r="T160" s="49" cm="1">
        <f t="array" ref="T160">_xlfn.XLOOKUP(Contrato[[#This Row],[CONTRATO]]&amp;Contrato[[#This Row],[CDP]],[1]!Tabla6[[#All],[CONTRATO-CDP]],[1]!Tabla6[[#All],[CRP]],_xlfn.XLOOKUP(Contrato[[#This Row],[CDP]],[1]RCPPAGOS!F:F,[1]RCPPAGOS!A:A,"",0),0)</f>
        <v>244</v>
      </c>
      <c r="U160" s="47">
        <f>+_xlfn.XLOOKUP(Contrato[[#This Row],[RCP]],[1]RCPPAGOS!A:A,[1]RCPPAGOS!B:B,"",0)</f>
        <v>44958</v>
      </c>
      <c r="V160" s="50">
        <f>SUMIF([1]!RCPPAGOS[[#All],[CRP]],Contrato[[#This Row],[RCP]],[1]!RCPPAGOS[[#All],[valor_total]])</f>
        <v>49089359</v>
      </c>
      <c r="W160" s="51">
        <v>44957</v>
      </c>
      <c r="X160" s="51">
        <v>44958</v>
      </c>
      <c r="Y160" s="52" t="str">
        <f>+LEFT(_xlfn.XLOOKUP(Contrato[[#This Row],[CONTRATO3DIG]],[1]SECOP_II!AE:AE,[1]SECOP_II!F:F,"",0),10)</f>
        <v>2023-02-02</v>
      </c>
      <c r="Z160" s="53" t="str">
        <f>+LEFT(_xlfn.XLOOKUP(Contrato[[#This Row],[CONTRATO3DIG]],[1]SECOP_II!AE:AE,[1]SECOP_II!G:G,"",0),10)</f>
        <v>2023-12-16</v>
      </c>
      <c r="AA160" s="54" t="str">
        <f>_xlfn.XLOOKUP(Contrato[[#This Row],[CONTRATO3DIG]],[1]SECOP_II!AE:AE,[1]SECOP_II!AA:AA,"",0)</f>
        <v>https://community.secop.gov.co/Public/Tendering/OpportunityDetail/Index?noticeUID=CO1.NTC.3875761&amp;isFromPublicArea=True&amp;isModal=true&amp;asPopupView=true</v>
      </c>
      <c r="AB160" s="55" t="s">
        <v>213</v>
      </c>
      <c r="AC160" s="75">
        <v>202301000764</v>
      </c>
      <c r="AD160" s="1" t="s">
        <v>50</v>
      </c>
      <c r="AE160" s="1" t="str">
        <f>TEXT(LEFT(Contrato[[#This Row],[CONTRATO]],3),"0")</f>
        <v>158</v>
      </c>
      <c r="AF160" s="1" t="str">
        <f>IF(LEN(Contrato[[#This Row],[Contrato2]])=3,Contrato[[#This Row],[Contrato2]],TEXT(Contrato[[#This Row],[Contrato2]],"000"))</f>
        <v>158</v>
      </c>
      <c r="AG160" s="100">
        <f ca="1">IFERROR(_xlfn.DAYS(Contrato[[#This Row],[Fecha Proyectada liquidació]],TODAY())/30,"")</f>
        <v>-10.533333333333333</v>
      </c>
      <c r="AH160" s="5">
        <f>+Contrato[[#This Row],[FECHA TERMINACIÓN ]]+120</f>
        <v>45396</v>
      </c>
      <c r="AI160" s="1" t="e" cm="1">
        <f t="array" ref="AI160">+Contrato[[#This Row],[Fecha Proyectada liquidació]]-hoy</f>
        <v>#NAME?</v>
      </c>
      <c r="AJ160" s="1" cm="1">
        <f t="array" ref="AJ160">_xlfn.XLOOKUP(Contrato[[#This Row],[CONTRATO]]&amp;Contrato[[#This Row],[CDP]],[1]!Tabla6[[#All],[CONTRATO-CDP]],[1]!Tabla6[[#All],[CRP]],_xlfn.XLOOKUP(Contrato[[#This Row],[CDP]],[1]RCPPAGOS!F:F,[1]RCPPAGOS!A:A,"",0),0)</f>
        <v>244</v>
      </c>
      <c r="AK160" s="1">
        <f>+Contrato[[#This Row],[Columna1]]-Contrato[[#This Row],[RCP]]</f>
        <v>0</v>
      </c>
      <c r="AL160" s="101" cm="1">
        <f t="array" ref="AL160">_xlfn.XLOOKUP(Contrato[[#This Row],[RCP]],[1]!RCPPAGOS[[#All],[CRP]],[1]!RCPPAGOS[[#All],[Total pagado]],0,0)</f>
        <v>49089359</v>
      </c>
      <c r="AM160" s="62">
        <f>+Contrato[[#This Row],[Valor Pagado]]/Contrato[[#This Row],[VALOR CONTRATO]]</f>
        <v>1</v>
      </c>
      <c r="AN160" s="63">
        <f>+Contrato[[#This Row],[VALOR CONTRATO]]-Contrato[[#This Row],[Valor Pagado]]</f>
        <v>0</v>
      </c>
    </row>
    <row r="161" spans="1:40" s="1" customFormat="1" ht="37.5" customHeight="1">
      <c r="A161" s="2">
        <v>173</v>
      </c>
      <c r="B161" s="33">
        <v>159</v>
      </c>
      <c r="C161" s="34" t="s">
        <v>438</v>
      </c>
      <c r="D161" s="35" t="s">
        <v>63</v>
      </c>
      <c r="E161" s="36" t="s">
        <v>42</v>
      </c>
      <c r="F161" s="35" t="s">
        <v>43</v>
      </c>
      <c r="G161" s="34" t="s">
        <v>439</v>
      </c>
      <c r="H161" s="39">
        <v>1037582162</v>
      </c>
      <c r="I161" s="108">
        <v>2452230</v>
      </c>
      <c r="J161" s="108">
        <v>25748415</v>
      </c>
      <c r="K161" s="2" t="s">
        <v>45</v>
      </c>
      <c r="L161" s="42" t="s">
        <v>212</v>
      </c>
      <c r="M161" s="43" t="s">
        <v>103</v>
      </c>
      <c r="N161" s="44">
        <f>VLOOKUP(Contrato[[#This Row],[SUPERVISOR TITULAR]],[1]SUPERVISORES!$E$1:$F$135,2,FALSE)</f>
        <v>3507696.4</v>
      </c>
      <c r="O161" s="43" t="s">
        <v>104</v>
      </c>
      <c r="P161" s="45">
        <f>VLOOKUP(Contrato[[#This Row],[SUPERVISOR SUPLENTE ]],[1]SUPERVISORES!$E$1:$F$135,2,FALSE)</f>
        <v>75075150.099999994</v>
      </c>
      <c r="Q161" s="93">
        <v>217</v>
      </c>
      <c r="R161" s="47" cm="1">
        <f t="array" ref="R161">_xlfn.XLOOKUP(Contrato[[#This Row],[CDP]],[1]!CDP[[#All],[consecutivo]],[1]!CDP[[#All],[fecha_aprobacion]],"",0)</f>
        <v>44952.752962962964</v>
      </c>
      <c r="S161" s="48">
        <f>SUMIF([1]!CDP[[#All],[consecutivo]],Contrato[[#This Row],[CDP]],[1]!CDP[[#All],[valor_total_rubro]])</f>
        <v>25748415</v>
      </c>
      <c r="T161" s="49" cm="1">
        <f t="array" ref="T161">_xlfn.XLOOKUP(Contrato[[#This Row],[CONTRATO]]&amp;Contrato[[#This Row],[CDP]],[1]!Tabla6[[#All],[CONTRATO-CDP]],[1]!Tabla6[[#All],[CRP]],_xlfn.XLOOKUP(Contrato[[#This Row],[CDP]],[1]RCPPAGOS!F:F,[1]RCPPAGOS!A:A,"",0),0)</f>
        <v>238</v>
      </c>
      <c r="U161" s="47">
        <f>+_xlfn.XLOOKUP(Contrato[[#This Row],[RCP]],[1]RCPPAGOS!A:A,[1]RCPPAGOS!B:B,"",0)</f>
        <v>44958</v>
      </c>
      <c r="V161" s="50">
        <f>SUMIF([1]!RCPPAGOS[[#All],[CRP]],Contrato[[#This Row],[RCP]],[1]!RCPPAGOS[[#All],[valor_total]])</f>
        <v>25748415</v>
      </c>
      <c r="W161" s="51">
        <v>44957</v>
      </c>
      <c r="X161" s="120">
        <v>44959</v>
      </c>
      <c r="Y161" s="52" t="str">
        <f>+LEFT(_xlfn.XLOOKUP(Contrato[[#This Row],[CONTRATO3DIG]],[1]SECOP_II!AE:AE,[1]SECOP_II!F:F,"",0),10)</f>
        <v>2023-02-02</v>
      </c>
      <c r="Z161" s="53" t="str">
        <f>+LEFT(_xlfn.XLOOKUP(Contrato[[#This Row],[CONTRATO3DIG]],[1]SECOP_II!AE:AE,[1]SECOP_II!G:G,"",0),10)</f>
        <v>2023-12-16</v>
      </c>
      <c r="AA161" s="54" t="str">
        <f>_xlfn.XLOOKUP(Contrato[[#This Row],[CONTRATO3DIG]],[1]SECOP_II!AE:AE,[1]SECOP_II!AA:AA,"",0)</f>
        <v>https://community.secop.gov.co/Public/Tendering/OpportunityDetail/Index?noticeUID=CO1.NTC.3875646&amp;isFromPublicArea=True&amp;isModal=true&amp;asPopupView=true</v>
      </c>
      <c r="AB161" s="55" t="s">
        <v>213</v>
      </c>
      <c r="AC161" s="75">
        <v>202301000764</v>
      </c>
      <c r="AD161" s="1" t="s">
        <v>50</v>
      </c>
      <c r="AE161" s="1" t="str">
        <f>TEXT(LEFT(Contrato[[#This Row],[CONTRATO]],3),"0")</f>
        <v>159</v>
      </c>
      <c r="AF161" s="1" t="str">
        <f>IF(LEN(Contrato[[#This Row],[Contrato2]])=3,Contrato[[#This Row],[Contrato2]],TEXT(Contrato[[#This Row],[Contrato2]],"000"))</f>
        <v>159</v>
      </c>
      <c r="AG161" s="100">
        <f ca="1">IFERROR(_xlfn.DAYS(Contrato[[#This Row],[Fecha Proyectada liquidació]],TODAY())/30,"")</f>
        <v>-10.533333333333333</v>
      </c>
      <c r="AH161" s="5">
        <f>+Contrato[[#This Row],[FECHA TERMINACIÓN ]]+120</f>
        <v>45396</v>
      </c>
      <c r="AI161" s="1" t="e" cm="1">
        <f t="array" ref="AI161">+Contrato[[#This Row],[Fecha Proyectada liquidació]]-hoy</f>
        <v>#NAME?</v>
      </c>
      <c r="AJ161" s="1" cm="1">
        <f t="array" ref="AJ161">_xlfn.XLOOKUP(Contrato[[#This Row],[CONTRATO]]&amp;Contrato[[#This Row],[CDP]],[1]!Tabla6[[#All],[CONTRATO-CDP]],[1]!Tabla6[[#All],[CRP]],_xlfn.XLOOKUP(Contrato[[#This Row],[CDP]],[1]RCPPAGOS!F:F,[1]RCPPAGOS!A:A,"",0),0)</f>
        <v>238</v>
      </c>
      <c r="AK161" s="1">
        <f>+Contrato[[#This Row],[Columna1]]-Contrato[[#This Row],[RCP]]</f>
        <v>0</v>
      </c>
      <c r="AL161" s="101" cm="1">
        <f t="array" ref="AL161">_xlfn.XLOOKUP(Contrato[[#This Row],[RCP]],[1]!RCPPAGOS[[#All],[CRP]],[1]!RCPPAGOS[[#All],[Total pagado]],0,0)</f>
        <v>25748415</v>
      </c>
      <c r="AM161" s="62">
        <f>+Contrato[[#This Row],[Valor Pagado]]/Contrato[[#This Row],[VALOR CONTRATO]]</f>
        <v>1</v>
      </c>
      <c r="AN161" s="63">
        <f>+Contrato[[#This Row],[VALOR CONTRATO]]-Contrato[[#This Row],[Valor Pagado]]</f>
        <v>0</v>
      </c>
    </row>
    <row r="162" spans="1:40" s="1" customFormat="1" ht="37.5" customHeight="1">
      <c r="A162" s="2">
        <v>174</v>
      </c>
      <c r="B162" s="33">
        <v>160</v>
      </c>
      <c r="C162" s="34" t="s">
        <v>440</v>
      </c>
      <c r="D162" s="35" t="s">
        <v>63</v>
      </c>
      <c r="E162" s="36" t="s">
        <v>42</v>
      </c>
      <c r="F162" s="35" t="s">
        <v>43</v>
      </c>
      <c r="G162" s="34" t="s">
        <v>441</v>
      </c>
      <c r="H162" s="39">
        <v>98628015</v>
      </c>
      <c r="I162" s="108">
        <v>3764173</v>
      </c>
      <c r="J162" s="108">
        <v>39523817</v>
      </c>
      <c r="K162" s="2" t="s">
        <v>45</v>
      </c>
      <c r="L162" s="42" t="s">
        <v>212</v>
      </c>
      <c r="M162" s="43" t="s">
        <v>103</v>
      </c>
      <c r="N162" s="44">
        <f>VLOOKUP(Contrato[[#This Row],[SUPERVISOR TITULAR]],[1]SUPERVISORES!$E$1:$F$135,2,FALSE)</f>
        <v>3507696.4</v>
      </c>
      <c r="O162" s="43" t="s">
        <v>104</v>
      </c>
      <c r="P162" s="45">
        <f>VLOOKUP(Contrato[[#This Row],[SUPERVISOR SUPLENTE ]],[1]SUPERVISORES!$E$1:$F$135,2,FALSE)</f>
        <v>75075150.099999994</v>
      </c>
      <c r="Q162" s="93">
        <v>218</v>
      </c>
      <c r="R162" s="47" cm="1">
        <f t="array" ref="R162">_xlfn.XLOOKUP(Contrato[[#This Row],[CDP]],[1]!CDP[[#All],[consecutivo]],[1]!CDP[[#All],[fecha_aprobacion]],"",0)</f>
        <v>44952</v>
      </c>
      <c r="S162" s="48">
        <f>SUMIF([1]!CDP[[#All],[consecutivo]],Contrato[[#This Row],[CDP]],[1]!CDP[[#All],[valor_total_rubro]])</f>
        <v>39523817</v>
      </c>
      <c r="T162" s="49" cm="1">
        <f t="array" ref="T162">_xlfn.XLOOKUP(Contrato[[#This Row],[CONTRATO]]&amp;Contrato[[#This Row],[CDP]],[1]!Tabla6[[#All],[CONTRATO-CDP]],[1]!Tabla6[[#All],[CRP]],_xlfn.XLOOKUP(Contrato[[#This Row],[CDP]],[1]RCPPAGOS!F:F,[1]RCPPAGOS!A:A,"",0),0)</f>
        <v>105</v>
      </c>
      <c r="U162" s="47">
        <f>+_xlfn.XLOOKUP(Contrato[[#This Row],[RCP]],[1]RCPPAGOS!A:A,[1]RCPPAGOS!B:B,"",0)</f>
        <v>44958.488194444442</v>
      </c>
      <c r="V162" s="50">
        <f>SUMIF([1]!RCPPAGOS[[#All],[CRP]],Contrato[[#This Row],[RCP]],[1]!RCPPAGOS[[#All],[valor_total]])</f>
        <v>39523817</v>
      </c>
      <c r="W162" s="51">
        <v>44957</v>
      </c>
      <c r="X162" s="51">
        <v>44958</v>
      </c>
      <c r="Y162" s="52" t="str">
        <f>+LEFT(_xlfn.XLOOKUP(Contrato[[#This Row],[CONTRATO3DIG]],[1]SECOP_II!AE:AE,[1]SECOP_II!F:F,"",0),10)</f>
        <v>2023-02-02</v>
      </c>
      <c r="Z162" s="53" t="str">
        <f>+LEFT(_xlfn.XLOOKUP(Contrato[[#This Row],[CONTRATO3DIG]],[1]SECOP_II!AE:AE,[1]SECOP_II!G:G,"",0),10)</f>
        <v>2023-12-16</v>
      </c>
      <c r="AA162" s="54" t="str">
        <f>_xlfn.XLOOKUP(Contrato[[#This Row],[CONTRATO3DIG]],[1]SECOP_II!AE:AE,[1]SECOP_II!AA:AA,"",0)</f>
        <v>https://community.secop.gov.co/Public/Tendering/OpportunityDetail/Index?noticeUID=CO1.NTC.3875646&amp;isFromPublicArea=True&amp;isModal=true&amp;asPopupView=true</v>
      </c>
      <c r="AB162" s="55" t="s">
        <v>213</v>
      </c>
      <c r="AC162" s="75">
        <v>202301000764</v>
      </c>
      <c r="AD162" s="1" t="s">
        <v>50</v>
      </c>
      <c r="AE162" s="1" t="str">
        <f>TEXT(LEFT(Contrato[[#This Row],[CONTRATO]],3),"0")</f>
        <v>160</v>
      </c>
      <c r="AF162" s="1" t="str">
        <f>IF(LEN(Contrato[[#This Row],[Contrato2]])=3,Contrato[[#This Row],[Contrato2]],TEXT(Contrato[[#This Row],[Contrato2]],"000"))</f>
        <v>160</v>
      </c>
      <c r="AG162" s="100">
        <f ca="1">IFERROR(_xlfn.DAYS(Contrato[[#This Row],[Fecha Proyectada liquidació]],TODAY())/30,"")</f>
        <v>-10.533333333333333</v>
      </c>
      <c r="AH162" s="5">
        <f>+Contrato[[#This Row],[FECHA TERMINACIÓN ]]+120</f>
        <v>45396</v>
      </c>
      <c r="AI162" s="1" t="e" cm="1">
        <f t="array" ref="AI162">+Contrato[[#This Row],[Fecha Proyectada liquidació]]-hoy</f>
        <v>#NAME?</v>
      </c>
      <c r="AJ162" s="1" cm="1">
        <f t="array" ref="AJ162">_xlfn.XLOOKUP(Contrato[[#This Row],[CONTRATO]]&amp;Contrato[[#This Row],[CDP]],[1]!Tabla6[[#All],[CONTRATO-CDP]],[1]!Tabla6[[#All],[CRP]],_xlfn.XLOOKUP(Contrato[[#This Row],[CDP]],[1]RCPPAGOS!F:F,[1]RCPPAGOS!A:A,"",0),0)</f>
        <v>105</v>
      </c>
      <c r="AK162" s="1">
        <f>+Contrato[[#This Row],[Columna1]]-Contrato[[#This Row],[RCP]]</f>
        <v>0</v>
      </c>
      <c r="AL162" s="101" cm="1">
        <f t="array" ref="AL162">_xlfn.XLOOKUP(Contrato[[#This Row],[RCP]],[1]!RCPPAGOS[[#All],[CRP]],[1]!RCPPAGOS[[#All],[Total pagado]],0,0)</f>
        <v>39523817</v>
      </c>
      <c r="AM162" s="62">
        <f>+Contrato[[#This Row],[Valor Pagado]]/Contrato[[#This Row],[VALOR CONTRATO]]</f>
        <v>1</v>
      </c>
      <c r="AN162" s="63">
        <f>+Contrato[[#This Row],[VALOR CONTRATO]]-Contrato[[#This Row],[Valor Pagado]]</f>
        <v>0</v>
      </c>
    </row>
    <row r="163" spans="1:40" s="1" customFormat="1" ht="37.5" customHeight="1">
      <c r="A163" s="2">
        <v>175</v>
      </c>
      <c r="B163" s="33">
        <v>161</v>
      </c>
      <c r="C163" s="34" t="s">
        <v>442</v>
      </c>
      <c r="D163" s="35" t="s">
        <v>63</v>
      </c>
      <c r="E163" s="36" t="s">
        <v>42</v>
      </c>
      <c r="F163" s="35" t="s">
        <v>43</v>
      </c>
      <c r="G163" s="34" t="s">
        <v>443</v>
      </c>
      <c r="H163" s="39">
        <v>43834689</v>
      </c>
      <c r="I163" s="108">
        <v>3764173</v>
      </c>
      <c r="J163" s="108">
        <v>39523817</v>
      </c>
      <c r="K163" s="2" t="s">
        <v>45</v>
      </c>
      <c r="L163" s="42" t="s">
        <v>212</v>
      </c>
      <c r="M163" s="43" t="s">
        <v>103</v>
      </c>
      <c r="N163" s="44">
        <f>VLOOKUP(Contrato[[#This Row],[SUPERVISOR TITULAR]],[1]SUPERVISORES!$E$1:$F$135,2,FALSE)</f>
        <v>3507696.4</v>
      </c>
      <c r="O163" s="43" t="s">
        <v>104</v>
      </c>
      <c r="P163" s="45">
        <f>VLOOKUP(Contrato[[#This Row],[SUPERVISOR SUPLENTE ]],[1]SUPERVISORES!$E$1:$F$135,2,FALSE)</f>
        <v>75075150.099999994</v>
      </c>
      <c r="Q163" s="93">
        <v>219</v>
      </c>
      <c r="R163" s="47" cm="1">
        <f t="array" ref="R163">_xlfn.XLOOKUP(Contrato[[#This Row],[CDP]],[1]!CDP[[#All],[consecutivo]],[1]!CDP[[#All],[fecha_aprobacion]],"",0)</f>
        <v>44952</v>
      </c>
      <c r="S163" s="48">
        <f>SUMIF([1]!CDP[[#All],[consecutivo]],Contrato[[#This Row],[CDP]],[1]!CDP[[#All],[valor_total_rubro]])</f>
        <v>39523817</v>
      </c>
      <c r="T163" s="49" cm="1">
        <f t="array" ref="T163">_xlfn.XLOOKUP(Contrato[[#This Row],[CONTRATO]]&amp;Contrato[[#This Row],[CDP]],[1]!Tabla6[[#All],[CONTRATO-CDP]],[1]!Tabla6[[#All],[CRP]],_xlfn.XLOOKUP(Contrato[[#This Row],[CDP]],[1]RCPPAGOS!F:F,[1]RCPPAGOS!A:A,"",0),0)</f>
        <v>118</v>
      </c>
      <c r="U163" s="47">
        <f>+_xlfn.XLOOKUP(Contrato[[#This Row],[RCP]],[1]RCPPAGOS!A:A,[1]RCPPAGOS!B:B,"",0)</f>
        <v>44958.559490740743</v>
      </c>
      <c r="V163" s="50">
        <f>SUMIF([1]!RCPPAGOS[[#All],[CRP]],Contrato[[#This Row],[RCP]],[1]!RCPPAGOS[[#All],[valor_total]])</f>
        <v>39523817</v>
      </c>
      <c r="W163" s="51">
        <v>44957</v>
      </c>
      <c r="X163" s="51">
        <v>44958</v>
      </c>
      <c r="Y163" s="52" t="str">
        <f>+LEFT(_xlfn.XLOOKUP(Contrato[[#This Row],[CONTRATO3DIG]],[1]SECOP_II!AE:AE,[1]SECOP_II!F:F,"",0),10)</f>
        <v>2023-02-02</v>
      </c>
      <c r="Z163" s="53" t="str">
        <f>+LEFT(_xlfn.XLOOKUP(Contrato[[#This Row],[CONTRATO3DIG]],[1]SECOP_II!AE:AE,[1]SECOP_II!G:G,"",0),10)</f>
        <v>2023-12-16</v>
      </c>
      <c r="AA163" s="54" t="str">
        <f>_xlfn.XLOOKUP(Contrato[[#This Row],[CONTRATO3DIG]],[1]SECOP_II!AE:AE,[1]SECOP_II!AA:AA,"",0)</f>
        <v>https://community.secop.gov.co/Public/Tendering/OpportunityDetail/Index?noticeUID=CO1.NTC.3875646&amp;isFromPublicArea=True&amp;isModal=true&amp;asPopupView=true</v>
      </c>
      <c r="AB163" s="55" t="s">
        <v>213</v>
      </c>
      <c r="AC163" s="75">
        <v>202301000764</v>
      </c>
      <c r="AD163" s="1" t="s">
        <v>50</v>
      </c>
      <c r="AE163" s="1" t="str">
        <f>TEXT(LEFT(Contrato[[#This Row],[CONTRATO]],3),"0")</f>
        <v>161</v>
      </c>
      <c r="AF163" s="1" t="str">
        <f>IF(LEN(Contrato[[#This Row],[Contrato2]])=3,Contrato[[#This Row],[Contrato2]],TEXT(Contrato[[#This Row],[Contrato2]],"000"))</f>
        <v>161</v>
      </c>
      <c r="AG163" s="100">
        <f ca="1">IFERROR(_xlfn.DAYS(Contrato[[#This Row],[Fecha Proyectada liquidació]],TODAY())/30,"")</f>
        <v>-10.533333333333333</v>
      </c>
      <c r="AH163" s="5">
        <f>+Contrato[[#This Row],[FECHA TERMINACIÓN ]]+120</f>
        <v>45396</v>
      </c>
      <c r="AI163" s="1" t="e" cm="1">
        <f t="array" ref="AI163">+Contrato[[#This Row],[Fecha Proyectada liquidació]]-hoy</f>
        <v>#NAME?</v>
      </c>
      <c r="AJ163" s="1" cm="1">
        <f t="array" ref="AJ163">_xlfn.XLOOKUP(Contrato[[#This Row],[CONTRATO]]&amp;Contrato[[#This Row],[CDP]],[1]!Tabla6[[#All],[CONTRATO-CDP]],[1]!Tabla6[[#All],[CRP]],_xlfn.XLOOKUP(Contrato[[#This Row],[CDP]],[1]RCPPAGOS!F:F,[1]RCPPAGOS!A:A,"",0),0)</f>
        <v>118</v>
      </c>
      <c r="AK163" s="1">
        <f>+Contrato[[#This Row],[Columna1]]-Contrato[[#This Row],[RCP]]</f>
        <v>0</v>
      </c>
      <c r="AL163" s="101" cm="1">
        <f t="array" ref="AL163">_xlfn.XLOOKUP(Contrato[[#This Row],[RCP]],[1]!RCPPAGOS[[#All],[CRP]],[1]!RCPPAGOS[[#All],[Total pagado]],0,0)</f>
        <v>39523817</v>
      </c>
      <c r="AM163" s="62">
        <f>+Contrato[[#This Row],[Valor Pagado]]/Contrato[[#This Row],[VALOR CONTRATO]]</f>
        <v>1</v>
      </c>
      <c r="AN163" s="63">
        <f>+Contrato[[#This Row],[VALOR CONTRATO]]-Contrato[[#This Row],[Valor Pagado]]</f>
        <v>0</v>
      </c>
    </row>
    <row r="164" spans="1:40" s="1" customFormat="1" ht="37.5" customHeight="1">
      <c r="A164" s="2">
        <v>176</v>
      </c>
      <c r="B164" s="33">
        <v>162</v>
      </c>
      <c r="C164" s="34" t="s">
        <v>444</v>
      </c>
      <c r="D164" s="35" t="s">
        <v>63</v>
      </c>
      <c r="E164" s="36" t="s">
        <v>42</v>
      </c>
      <c r="F164" s="35" t="s">
        <v>43</v>
      </c>
      <c r="G164" s="34" t="s">
        <v>445</v>
      </c>
      <c r="H164" s="39">
        <v>71216330</v>
      </c>
      <c r="I164" s="108">
        <v>3764173</v>
      </c>
      <c r="J164" s="108">
        <v>39523817</v>
      </c>
      <c r="K164" s="2" t="s">
        <v>45</v>
      </c>
      <c r="L164" s="42" t="s">
        <v>212</v>
      </c>
      <c r="M164" s="43" t="s">
        <v>103</v>
      </c>
      <c r="N164" s="44">
        <f>VLOOKUP(Contrato[[#This Row],[SUPERVISOR TITULAR]],[1]SUPERVISORES!$E$1:$F$135,2,FALSE)</f>
        <v>3507696.4</v>
      </c>
      <c r="O164" s="43" t="s">
        <v>104</v>
      </c>
      <c r="P164" s="45">
        <f>VLOOKUP(Contrato[[#This Row],[SUPERVISOR SUPLENTE ]],[1]SUPERVISORES!$E$1:$F$135,2,FALSE)</f>
        <v>75075150.099999994</v>
      </c>
      <c r="Q164" s="93">
        <v>220</v>
      </c>
      <c r="R164" s="47" cm="1">
        <f t="array" ref="R164">_xlfn.XLOOKUP(Contrato[[#This Row],[CDP]],[1]!CDP[[#All],[consecutivo]],[1]!CDP[[#All],[fecha_aprobacion]],"",0)</f>
        <v>44952</v>
      </c>
      <c r="S164" s="48">
        <f>SUMIF([1]!CDP[[#All],[consecutivo]],Contrato[[#This Row],[CDP]],[1]!CDP[[#All],[valor_total_rubro]])</f>
        <v>39523817</v>
      </c>
      <c r="T164" s="49" cm="1">
        <f t="array" ref="T164">_xlfn.XLOOKUP(Contrato[[#This Row],[CONTRATO]]&amp;Contrato[[#This Row],[CDP]],[1]!Tabla6[[#All],[CONTRATO-CDP]],[1]!Tabla6[[#All],[CRP]],_xlfn.XLOOKUP(Contrato[[#This Row],[CDP]],[1]RCPPAGOS!F:F,[1]RCPPAGOS!A:A,"",0),0)</f>
        <v>121</v>
      </c>
      <c r="U164" s="47">
        <f>+_xlfn.XLOOKUP(Contrato[[#This Row],[RCP]],[1]RCPPAGOS!A:A,[1]RCPPAGOS!B:B,"",0)</f>
        <v>44958.564722222225</v>
      </c>
      <c r="V164" s="50">
        <f>SUMIF([1]!RCPPAGOS[[#All],[CRP]],Contrato[[#This Row],[RCP]],[1]!RCPPAGOS[[#All],[valor_total]])</f>
        <v>39523817</v>
      </c>
      <c r="W164" s="51">
        <v>44957</v>
      </c>
      <c r="X164" s="51">
        <v>44958</v>
      </c>
      <c r="Y164" s="52" t="str">
        <f>+LEFT(_xlfn.XLOOKUP(Contrato[[#This Row],[CONTRATO3DIG]],[1]SECOP_II!AE:AE,[1]SECOP_II!F:F,"",0),10)</f>
        <v>2023-02-02</v>
      </c>
      <c r="Z164" s="53" t="str">
        <f>+LEFT(_xlfn.XLOOKUP(Contrato[[#This Row],[CONTRATO3DIG]],[1]SECOP_II!AE:AE,[1]SECOP_II!G:G,"",0),10)</f>
        <v>2023-12-16</v>
      </c>
      <c r="AA164" s="54" t="str">
        <f>_xlfn.XLOOKUP(Contrato[[#This Row],[CONTRATO3DIG]],[1]SECOP_II!AE:AE,[1]SECOP_II!AA:AA,"",0)</f>
        <v>https://community.secop.gov.co/Public/Tendering/OpportunityDetail/Index?noticeUID=CO1.NTC.3875646&amp;isFromPublicArea=True&amp;isModal=true&amp;asPopupView=true</v>
      </c>
      <c r="AB164" s="55" t="s">
        <v>213</v>
      </c>
      <c r="AC164" s="75">
        <v>202301000764</v>
      </c>
      <c r="AD164" s="1" t="s">
        <v>50</v>
      </c>
      <c r="AE164" s="1" t="str">
        <f>TEXT(LEFT(Contrato[[#This Row],[CONTRATO]],3),"0")</f>
        <v>162</v>
      </c>
      <c r="AF164" s="1" t="str">
        <f>IF(LEN(Contrato[[#This Row],[Contrato2]])=3,Contrato[[#This Row],[Contrato2]],TEXT(Contrato[[#This Row],[Contrato2]],"000"))</f>
        <v>162</v>
      </c>
      <c r="AG164" s="100">
        <f ca="1">IFERROR(_xlfn.DAYS(Contrato[[#This Row],[Fecha Proyectada liquidació]],TODAY())/30,"")</f>
        <v>-10.533333333333333</v>
      </c>
      <c r="AH164" s="5">
        <f>+Contrato[[#This Row],[FECHA TERMINACIÓN ]]+120</f>
        <v>45396</v>
      </c>
      <c r="AI164" s="1" t="e" cm="1">
        <f t="array" ref="AI164">+Contrato[[#This Row],[Fecha Proyectada liquidació]]-hoy</f>
        <v>#NAME?</v>
      </c>
      <c r="AJ164" s="1" cm="1">
        <f t="array" ref="AJ164">_xlfn.XLOOKUP(Contrato[[#This Row],[CONTRATO]]&amp;Contrato[[#This Row],[CDP]],[1]!Tabla6[[#All],[CONTRATO-CDP]],[1]!Tabla6[[#All],[CRP]],_xlfn.XLOOKUP(Contrato[[#This Row],[CDP]],[1]RCPPAGOS!F:F,[1]RCPPAGOS!A:A,"",0),0)</f>
        <v>121</v>
      </c>
      <c r="AK164" s="1">
        <f>+Contrato[[#This Row],[Columna1]]-Contrato[[#This Row],[RCP]]</f>
        <v>0</v>
      </c>
      <c r="AL164" s="101" cm="1">
        <f t="array" ref="AL164">_xlfn.XLOOKUP(Contrato[[#This Row],[RCP]],[1]!RCPPAGOS[[#All],[CRP]],[1]!RCPPAGOS[[#All],[Total pagado]],0,0)</f>
        <v>39523817</v>
      </c>
      <c r="AM164" s="62">
        <f>+Contrato[[#This Row],[Valor Pagado]]/Contrato[[#This Row],[VALOR CONTRATO]]</f>
        <v>1</v>
      </c>
      <c r="AN164" s="63">
        <f>+Contrato[[#This Row],[VALOR CONTRATO]]-Contrato[[#This Row],[Valor Pagado]]</f>
        <v>0</v>
      </c>
    </row>
    <row r="165" spans="1:40" s="1" customFormat="1" ht="37.5" customHeight="1">
      <c r="A165" s="2">
        <v>177</v>
      </c>
      <c r="B165" s="33">
        <v>163</v>
      </c>
      <c r="C165" s="34" t="s">
        <v>446</v>
      </c>
      <c r="D165" s="35" t="s">
        <v>63</v>
      </c>
      <c r="E165" s="36" t="s">
        <v>42</v>
      </c>
      <c r="F165" s="35" t="s">
        <v>43</v>
      </c>
      <c r="G165" s="34" t="s">
        <v>447</v>
      </c>
      <c r="H165" s="39">
        <v>1128447703</v>
      </c>
      <c r="I165" s="108">
        <v>2452230</v>
      </c>
      <c r="J165" s="108">
        <v>25748415</v>
      </c>
      <c r="K165" s="2" t="s">
        <v>45</v>
      </c>
      <c r="L165" s="42" t="s">
        <v>212</v>
      </c>
      <c r="M165" s="43" t="s">
        <v>103</v>
      </c>
      <c r="N165" s="44">
        <f>VLOOKUP(Contrato[[#This Row],[SUPERVISOR TITULAR]],[1]SUPERVISORES!$E$1:$F$135,2,FALSE)</f>
        <v>3507696.4</v>
      </c>
      <c r="O165" s="43" t="s">
        <v>104</v>
      </c>
      <c r="P165" s="45">
        <f>VLOOKUP(Contrato[[#This Row],[SUPERVISOR SUPLENTE ]],[1]SUPERVISORES!$E$1:$F$135,2,FALSE)</f>
        <v>75075150.099999994</v>
      </c>
      <c r="Q165" s="93">
        <v>221</v>
      </c>
      <c r="R165" s="47" cm="1">
        <f t="array" ref="R165">_xlfn.XLOOKUP(Contrato[[#This Row],[CDP]],[1]!CDP[[#All],[consecutivo]],[1]!CDP[[#All],[fecha_aprobacion]],"",0)</f>
        <v>44952</v>
      </c>
      <c r="S165" s="48">
        <f>SUMIF([1]!CDP[[#All],[consecutivo]],Contrato[[#This Row],[CDP]],[1]!CDP[[#All],[valor_total_rubro]])</f>
        <v>25748415</v>
      </c>
      <c r="T165" s="49" cm="1">
        <f t="array" ref="T165">_xlfn.XLOOKUP(Contrato[[#This Row],[CONTRATO]]&amp;Contrato[[#This Row],[CDP]],[1]!Tabla6[[#All],[CONTRATO-CDP]],[1]!Tabla6[[#All],[CRP]],_xlfn.XLOOKUP(Contrato[[#This Row],[CDP]],[1]RCPPAGOS!F:F,[1]RCPPAGOS!A:A,"",0),0)</f>
        <v>122</v>
      </c>
      <c r="U165" s="47">
        <f>+_xlfn.XLOOKUP(Contrato[[#This Row],[RCP]],[1]RCPPAGOS!A:A,[1]RCPPAGOS!B:B,"",0)</f>
        <v>44958.56622685185</v>
      </c>
      <c r="V165" s="50">
        <f>SUMIF([1]!RCPPAGOS[[#All],[CRP]],Contrato[[#This Row],[RCP]],[1]!RCPPAGOS[[#All],[valor_total]])</f>
        <v>25748415</v>
      </c>
      <c r="W165" s="51">
        <v>44956</v>
      </c>
      <c r="X165" s="51">
        <v>44958</v>
      </c>
      <c r="Y165" s="52" t="str">
        <f>+LEFT(_xlfn.XLOOKUP(Contrato[[#This Row],[CONTRATO3DIG]],[1]SECOP_II!AE:AE,[1]SECOP_II!F:F,"",0),10)</f>
        <v>2023-02-02</v>
      </c>
      <c r="Z165" s="53" t="str">
        <f>+LEFT(_xlfn.XLOOKUP(Contrato[[#This Row],[CONTRATO3DIG]],[1]SECOP_II!AE:AE,[1]SECOP_II!G:G,"",0),10)</f>
        <v>2023-12-16</v>
      </c>
      <c r="AA165" s="54" t="str">
        <f>_xlfn.XLOOKUP(Contrato[[#This Row],[CONTRATO3DIG]],[1]SECOP_II!AE:AE,[1]SECOP_II!AA:AA,"",0)</f>
        <v>https://community.secop.gov.co/Public/Tendering/OpportunityDetail/Index?noticeUID=CO1.NTC.3875646&amp;isFromPublicArea=True&amp;isModal=true&amp;asPopupView=true</v>
      </c>
      <c r="AB165" s="55" t="s">
        <v>213</v>
      </c>
      <c r="AC165" s="75">
        <v>202301000764</v>
      </c>
      <c r="AD165" s="1" t="s">
        <v>50</v>
      </c>
      <c r="AE165" s="1" t="str">
        <f>TEXT(LEFT(Contrato[[#This Row],[CONTRATO]],3),"0")</f>
        <v>163</v>
      </c>
      <c r="AF165" s="1" t="str">
        <f>IF(LEN(Contrato[[#This Row],[Contrato2]])=3,Contrato[[#This Row],[Contrato2]],TEXT(Contrato[[#This Row],[Contrato2]],"000"))</f>
        <v>163</v>
      </c>
      <c r="AG165" s="100">
        <f ca="1">IFERROR(_xlfn.DAYS(Contrato[[#This Row],[Fecha Proyectada liquidació]],TODAY())/30,"")</f>
        <v>-10.533333333333333</v>
      </c>
      <c r="AH165" s="5">
        <f>+Contrato[[#This Row],[FECHA TERMINACIÓN ]]+120</f>
        <v>45396</v>
      </c>
      <c r="AI165" s="1" t="e" cm="1">
        <f t="array" ref="AI165">+Contrato[[#This Row],[Fecha Proyectada liquidació]]-hoy</f>
        <v>#NAME?</v>
      </c>
      <c r="AJ165" s="1" cm="1">
        <f t="array" ref="AJ165">_xlfn.XLOOKUP(Contrato[[#This Row],[CONTRATO]]&amp;Contrato[[#This Row],[CDP]],[1]!Tabla6[[#All],[CONTRATO-CDP]],[1]!Tabla6[[#All],[CRP]],_xlfn.XLOOKUP(Contrato[[#This Row],[CDP]],[1]RCPPAGOS!F:F,[1]RCPPAGOS!A:A,"",0),0)</f>
        <v>122</v>
      </c>
      <c r="AK165" s="1">
        <f>+Contrato[[#This Row],[Columna1]]-Contrato[[#This Row],[RCP]]</f>
        <v>0</v>
      </c>
      <c r="AL165" s="101" cm="1">
        <f t="array" ref="AL165">_xlfn.XLOOKUP(Contrato[[#This Row],[RCP]],[1]!RCPPAGOS[[#All],[CRP]],[1]!RCPPAGOS[[#All],[Total pagado]],0,0)</f>
        <v>25748415</v>
      </c>
      <c r="AM165" s="62">
        <f>+Contrato[[#This Row],[Valor Pagado]]/Contrato[[#This Row],[VALOR CONTRATO]]</f>
        <v>1</v>
      </c>
      <c r="AN165" s="63">
        <f>+Contrato[[#This Row],[VALOR CONTRATO]]-Contrato[[#This Row],[Valor Pagado]]</f>
        <v>0</v>
      </c>
    </row>
    <row r="166" spans="1:40" s="1" customFormat="1" ht="37.5" customHeight="1">
      <c r="A166" s="2">
        <v>178</v>
      </c>
      <c r="B166" s="33">
        <v>164</v>
      </c>
      <c r="C166" s="34" t="s">
        <v>448</v>
      </c>
      <c r="D166" s="35" t="s">
        <v>63</v>
      </c>
      <c r="E166" s="36" t="s">
        <v>42</v>
      </c>
      <c r="F166" s="35" t="s">
        <v>43</v>
      </c>
      <c r="G166" s="34" t="s">
        <v>449</v>
      </c>
      <c r="H166" s="39">
        <v>6892057</v>
      </c>
      <c r="I166" s="108">
        <v>4675177</v>
      </c>
      <c r="J166" s="108">
        <v>49089359</v>
      </c>
      <c r="K166" s="2" t="s">
        <v>45</v>
      </c>
      <c r="L166" s="42" t="s">
        <v>212</v>
      </c>
      <c r="M166" s="43" t="s">
        <v>103</v>
      </c>
      <c r="N166" s="44">
        <f>VLOOKUP(Contrato[[#This Row],[SUPERVISOR TITULAR]],[1]SUPERVISORES!$E$1:$F$135,2,FALSE)</f>
        <v>3507696.4</v>
      </c>
      <c r="O166" s="43" t="s">
        <v>104</v>
      </c>
      <c r="P166" s="45">
        <f>VLOOKUP(Contrato[[#This Row],[SUPERVISOR SUPLENTE ]],[1]SUPERVISORES!$E$1:$F$135,2,FALSE)</f>
        <v>75075150.099999994</v>
      </c>
      <c r="Q166" s="93">
        <v>226</v>
      </c>
      <c r="R166" s="47" cm="1">
        <f t="array" ref="R166">_xlfn.XLOOKUP(Contrato[[#This Row],[CDP]],[1]!CDP[[#All],[consecutivo]],[1]!CDP[[#All],[fecha_aprobacion]],"",0)</f>
        <v>44952</v>
      </c>
      <c r="S166" s="48">
        <f>SUMIF([1]!CDP[[#All],[consecutivo]],Contrato[[#This Row],[CDP]],[1]!CDP[[#All],[valor_total_rubro]])</f>
        <v>49089359</v>
      </c>
      <c r="T166" s="49" cm="1">
        <f t="array" ref="T166">_xlfn.XLOOKUP(Contrato[[#This Row],[CONTRATO]]&amp;Contrato[[#This Row],[CDP]],[1]!Tabla6[[#All],[CONTRATO-CDP]],[1]!Tabla6[[#All],[CRP]],_xlfn.XLOOKUP(Contrato[[#This Row],[CDP]],[1]RCPPAGOS!F:F,[1]RCPPAGOS!A:A,"",0),0)</f>
        <v>125</v>
      </c>
      <c r="U166" s="47">
        <f>+_xlfn.XLOOKUP(Contrato[[#This Row],[RCP]],[1]RCPPAGOS!A:A,[1]RCPPAGOS!B:B,"",0)</f>
        <v>44958.567349537036</v>
      </c>
      <c r="V166" s="50">
        <f>SUMIF([1]!RCPPAGOS[[#All],[CRP]],Contrato[[#This Row],[RCP]],[1]!RCPPAGOS[[#All],[valor_total]])</f>
        <v>49089359</v>
      </c>
      <c r="W166" s="51">
        <v>44957</v>
      </c>
      <c r="X166" s="51">
        <v>44958</v>
      </c>
      <c r="Y166" s="52" t="str">
        <f>+LEFT(_xlfn.XLOOKUP(Contrato[[#This Row],[CONTRATO3DIG]],[1]SECOP_II!AE:AE,[1]SECOP_II!F:F,"",0),10)</f>
        <v>2023-02-02</v>
      </c>
      <c r="Z166" s="53" t="str">
        <f>+LEFT(_xlfn.XLOOKUP(Contrato[[#This Row],[CONTRATO3DIG]],[1]SECOP_II!AE:AE,[1]SECOP_II!G:G,"",0),10)</f>
        <v>2023-12-16</v>
      </c>
      <c r="AA166" s="54" t="str">
        <f>_xlfn.XLOOKUP(Contrato[[#This Row],[CONTRATO3DIG]],[1]SECOP_II!AE:AE,[1]SECOP_II!AA:AA,"",0)</f>
        <v>https://community.secop.gov.co/Public/Tendering/OpportunityDetail/Index?noticeUID=CO1.NTC.3875646&amp;isFromPublicArea=True&amp;isModal=true&amp;asPopupView=true</v>
      </c>
      <c r="AB166" s="55" t="s">
        <v>213</v>
      </c>
      <c r="AC166" s="75">
        <v>202301000764</v>
      </c>
      <c r="AD166" s="1" t="s">
        <v>50</v>
      </c>
      <c r="AE166" s="1" t="str">
        <f>TEXT(LEFT(Contrato[[#This Row],[CONTRATO]],3),"0")</f>
        <v>164</v>
      </c>
      <c r="AF166" s="1" t="str">
        <f>IF(LEN(Contrato[[#This Row],[Contrato2]])=3,Contrato[[#This Row],[Contrato2]],TEXT(Contrato[[#This Row],[Contrato2]],"000"))</f>
        <v>164</v>
      </c>
      <c r="AG166" s="100">
        <f ca="1">IFERROR(_xlfn.DAYS(Contrato[[#This Row],[Fecha Proyectada liquidació]],TODAY())/30,"")</f>
        <v>-10.533333333333333</v>
      </c>
      <c r="AH166" s="5">
        <f>+Contrato[[#This Row],[FECHA TERMINACIÓN ]]+120</f>
        <v>45396</v>
      </c>
      <c r="AI166" s="1" t="e" cm="1">
        <f t="array" ref="AI166">+Contrato[[#This Row],[Fecha Proyectada liquidació]]-hoy</f>
        <v>#NAME?</v>
      </c>
      <c r="AJ166" s="1" cm="1">
        <f t="array" ref="AJ166">_xlfn.XLOOKUP(Contrato[[#This Row],[CONTRATO]]&amp;Contrato[[#This Row],[CDP]],[1]!Tabla6[[#All],[CONTRATO-CDP]],[1]!Tabla6[[#All],[CRP]],_xlfn.XLOOKUP(Contrato[[#This Row],[CDP]],[1]RCPPAGOS!F:F,[1]RCPPAGOS!A:A,"",0),0)</f>
        <v>125</v>
      </c>
      <c r="AK166" s="1">
        <f>+Contrato[[#This Row],[Columna1]]-Contrato[[#This Row],[RCP]]</f>
        <v>0</v>
      </c>
      <c r="AL166" s="101" cm="1">
        <f t="array" ref="AL166">_xlfn.XLOOKUP(Contrato[[#This Row],[RCP]],[1]!RCPPAGOS[[#All],[CRP]],[1]!RCPPAGOS[[#All],[Total pagado]],0,0)</f>
        <v>49089359</v>
      </c>
      <c r="AM166" s="62">
        <f>+Contrato[[#This Row],[Valor Pagado]]/Contrato[[#This Row],[VALOR CONTRATO]]</f>
        <v>1</v>
      </c>
      <c r="AN166" s="63">
        <f>+Contrato[[#This Row],[VALOR CONTRATO]]-Contrato[[#This Row],[Valor Pagado]]</f>
        <v>0</v>
      </c>
    </row>
    <row r="167" spans="1:40" s="1" customFormat="1" ht="37.5" customHeight="1">
      <c r="A167" s="2">
        <v>180</v>
      </c>
      <c r="B167" s="33">
        <v>165</v>
      </c>
      <c r="C167" s="34" t="s">
        <v>450</v>
      </c>
      <c r="D167" s="35" t="s">
        <v>63</v>
      </c>
      <c r="E167" s="36" t="s">
        <v>42</v>
      </c>
      <c r="F167" s="35" t="s">
        <v>43</v>
      </c>
      <c r="G167" s="34" t="s">
        <v>451</v>
      </c>
      <c r="H167" s="39">
        <v>1001497203</v>
      </c>
      <c r="I167" s="108">
        <v>2452230</v>
      </c>
      <c r="J167" s="108">
        <v>25748415</v>
      </c>
      <c r="K167" s="2" t="s">
        <v>45</v>
      </c>
      <c r="L167" s="42" t="s">
        <v>212</v>
      </c>
      <c r="M167" s="43" t="s">
        <v>103</v>
      </c>
      <c r="N167" s="44">
        <f>VLOOKUP(Contrato[[#This Row],[SUPERVISOR TITULAR]],[1]SUPERVISORES!$E$1:$F$135,2,FALSE)</f>
        <v>3507696.4</v>
      </c>
      <c r="O167" s="43" t="s">
        <v>104</v>
      </c>
      <c r="P167" s="45">
        <f>VLOOKUP(Contrato[[#This Row],[SUPERVISOR SUPLENTE ]],[1]SUPERVISORES!$E$1:$F$135,2,FALSE)</f>
        <v>75075150.099999994</v>
      </c>
      <c r="Q167" s="93">
        <v>228</v>
      </c>
      <c r="R167" s="47" cm="1">
        <f t="array" ref="R167">_xlfn.XLOOKUP(Contrato[[#This Row],[CDP]],[1]!CDP[[#All],[consecutivo]],[1]!CDP[[#All],[fecha_aprobacion]],"",0)</f>
        <v>44952</v>
      </c>
      <c r="S167" s="48">
        <f>SUMIF([1]!CDP[[#All],[consecutivo]],Contrato[[#This Row],[CDP]],[1]!CDP[[#All],[valor_total_rubro]])</f>
        <v>25748415</v>
      </c>
      <c r="T167" s="49" cm="1">
        <f t="array" ref="T167">_xlfn.XLOOKUP(Contrato[[#This Row],[CONTRATO]]&amp;Contrato[[#This Row],[CDP]],[1]!Tabla6[[#All],[CONTRATO-CDP]],[1]!Tabla6[[#All],[CRP]],_xlfn.XLOOKUP(Contrato[[#This Row],[CDP]],[1]RCPPAGOS!F:F,[1]RCPPAGOS!A:A,"",0),0)</f>
        <v>128</v>
      </c>
      <c r="U167" s="47">
        <f>+_xlfn.XLOOKUP(Contrato[[#This Row],[RCP]],[1]RCPPAGOS!A:A,[1]RCPPAGOS!B:B,"",0)</f>
        <v>44958.567627314813</v>
      </c>
      <c r="V167" s="50">
        <f>SUMIF([1]!RCPPAGOS[[#All],[CRP]],Contrato[[#This Row],[RCP]],[1]!RCPPAGOS[[#All],[valor_total]])</f>
        <v>25748415</v>
      </c>
      <c r="W167" s="51">
        <v>44957</v>
      </c>
      <c r="X167" s="51">
        <v>44958</v>
      </c>
      <c r="Y167" s="52" t="str">
        <f>+LEFT(_xlfn.XLOOKUP(Contrato[[#This Row],[CONTRATO3DIG]],[1]SECOP_II!AE:AE,[1]SECOP_II!F:F,"",0),10)</f>
        <v>2023-02-02</v>
      </c>
      <c r="Z167" s="53" t="str">
        <f>+LEFT(_xlfn.XLOOKUP(Contrato[[#This Row],[CONTRATO3DIG]],[1]SECOP_II!AE:AE,[1]SECOP_II!G:G,"",0),10)</f>
        <v>2023-12-16</v>
      </c>
      <c r="AA167" s="54" t="str">
        <f>_xlfn.XLOOKUP(Contrato[[#This Row],[CONTRATO3DIG]],[1]SECOP_II!AE:AE,[1]SECOP_II!AA:AA,"",0)</f>
        <v>https://community.secop.gov.co/Public/Tendering/OpportunityDetail/Index?noticeUID=CO1.NTC.3875931&amp;isFromPublicArea=True&amp;isModal=true&amp;asPopupView=true</v>
      </c>
      <c r="AB167" s="55" t="s">
        <v>213</v>
      </c>
      <c r="AC167" s="75">
        <v>202301000764</v>
      </c>
      <c r="AD167" s="1" t="s">
        <v>50</v>
      </c>
      <c r="AE167" s="1" t="str">
        <f>TEXT(LEFT(Contrato[[#This Row],[CONTRATO]],3),"0")</f>
        <v>165</v>
      </c>
      <c r="AF167" s="1" t="str">
        <f>IF(LEN(Contrato[[#This Row],[Contrato2]])=3,Contrato[[#This Row],[Contrato2]],TEXT(Contrato[[#This Row],[Contrato2]],"000"))</f>
        <v>165</v>
      </c>
      <c r="AG167" s="100">
        <f ca="1">IFERROR(_xlfn.DAYS(Contrato[[#This Row],[Fecha Proyectada liquidació]],TODAY())/30,"")</f>
        <v>-10.533333333333333</v>
      </c>
      <c r="AH167" s="5">
        <f>+Contrato[[#This Row],[FECHA TERMINACIÓN ]]+120</f>
        <v>45396</v>
      </c>
      <c r="AI167" s="1" t="e" cm="1">
        <f t="array" ref="AI167">+Contrato[[#This Row],[Fecha Proyectada liquidació]]-hoy</f>
        <v>#NAME?</v>
      </c>
      <c r="AJ167" s="1" cm="1">
        <f t="array" ref="AJ167">_xlfn.XLOOKUP(Contrato[[#This Row],[CONTRATO]]&amp;Contrato[[#This Row],[CDP]],[1]!Tabla6[[#All],[CONTRATO-CDP]],[1]!Tabla6[[#All],[CRP]],_xlfn.XLOOKUP(Contrato[[#This Row],[CDP]],[1]RCPPAGOS!F:F,[1]RCPPAGOS!A:A,"",0),0)</f>
        <v>128</v>
      </c>
      <c r="AK167" s="1">
        <f>+Contrato[[#This Row],[Columna1]]-Contrato[[#This Row],[RCP]]</f>
        <v>0</v>
      </c>
      <c r="AL167" s="101" cm="1">
        <f t="array" ref="AL167">_xlfn.XLOOKUP(Contrato[[#This Row],[RCP]],[1]!RCPPAGOS[[#All],[CRP]],[1]!RCPPAGOS[[#All],[Total pagado]],0,0)</f>
        <v>25748415</v>
      </c>
      <c r="AM167" s="62">
        <f>+Contrato[[#This Row],[Valor Pagado]]/Contrato[[#This Row],[VALOR CONTRATO]]</f>
        <v>1</v>
      </c>
      <c r="AN167" s="63">
        <f>+Contrato[[#This Row],[VALOR CONTRATO]]-Contrato[[#This Row],[Valor Pagado]]</f>
        <v>0</v>
      </c>
    </row>
    <row r="168" spans="1:40" s="1" customFormat="1" ht="37.5" customHeight="1">
      <c r="A168" s="2">
        <v>181</v>
      </c>
      <c r="B168" s="33">
        <v>166</v>
      </c>
      <c r="C168" s="34" t="s">
        <v>452</v>
      </c>
      <c r="D168" s="35" t="s">
        <v>63</v>
      </c>
      <c r="E168" s="36" t="s">
        <v>42</v>
      </c>
      <c r="F168" s="35" t="s">
        <v>43</v>
      </c>
      <c r="G168" s="34" t="s">
        <v>453</v>
      </c>
      <c r="H168" s="39">
        <v>71737394</v>
      </c>
      <c r="I168" s="108">
        <v>4675177</v>
      </c>
      <c r="J168" s="108">
        <v>49089359</v>
      </c>
      <c r="K168" s="2" t="s">
        <v>45</v>
      </c>
      <c r="L168" s="42" t="s">
        <v>212</v>
      </c>
      <c r="M168" s="43" t="s">
        <v>249</v>
      </c>
      <c r="N168" s="44">
        <f>VLOOKUP(Contrato[[#This Row],[SUPERVISOR TITULAR]],[1]SUPERVISORES!$E$1:$F$135,2,FALSE)</f>
        <v>10267189.6</v>
      </c>
      <c r="O168" s="43" t="s">
        <v>248</v>
      </c>
      <c r="P168" s="45">
        <f>VLOOKUP(Contrato[[#This Row],[SUPERVISOR SUPLENTE ]],[1]SUPERVISORES!$E$1:$F$135,2,FALSE)</f>
        <v>98556206.299999997</v>
      </c>
      <c r="Q168" s="93">
        <v>229</v>
      </c>
      <c r="R168" s="47" cm="1">
        <f t="array" ref="R168">_xlfn.XLOOKUP(Contrato[[#This Row],[CDP]],[1]!CDP[[#All],[consecutivo]],[1]!CDP[[#All],[fecha_aprobacion]],"",0)</f>
        <v>44952</v>
      </c>
      <c r="S168" s="48">
        <f>SUMIF([1]!CDP[[#All],[consecutivo]],Contrato[[#This Row],[CDP]],[1]!CDP[[#All],[valor_total_rubro]])</f>
        <v>49089359</v>
      </c>
      <c r="T168" s="49" cm="1">
        <f t="array" ref="T168">_xlfn.XLOOKUP(Contrato[[#This Row],[CONTRATO]]&amp;Contrato[[#This Row],[CDP]],[1]!Tabla6[[#All],[CONTRATO-CDP]],[1]!Tabla6[[#All],[CRP]],_xlfn.XLOOKUP(Contrato[[#This Row],[CDP]],[1]RCPPAGOS!F:F,[1]RCPPAGOS!A:A,"",0),0)</f>
        <v>132</v>
      </c>
      <c r="U168" s="47">
        <f>+_xlfn.XLOOKUP(Contrato[[#This Row],[RCP]],[1]RCPPAGOS!A:A,[1]RCPPAGOS!B:B,"",0)</f>
        <v>44958.599490740744</v>
      </c>
      <c r="V168" s="50">
        <f>SUMIF([1]!RCPPAGOS[[#All],[CRP]],Contrato[[#This Row],[RCP]],[1]!RCPPAGOS[[#All],[valor_total]])</f>
        <v>49089359</v>
      </c>
      <c r="W168" s="51">
        <v>44957</v>
      </c>
      <c r="X168" s="120">
        <v>44958</v>
      </c>
      <c r="Y168" s="52" t="str">
        <f>+LEFT(_xlfn.XLOOKUP(Contrato[[#This Row],[CONTRATO3DIG]],[1]SECOP_II!AE:AE,[1]SECOP_II!F:F,"",0),10)</f>
        <v>2023-02-02</v>
      </c>
      <c r="Z168" s="53" t="str">
        <f>+LEFT(_xlfn.XLOOKUP(Contrato[[#This Row],[CONTRATO3DIG]],[1]SECOP_II!AE:AE,[1]SECOP_II!G:G,"",0),10)</f>
        <v>2023-12-16</v>
      </c>
      <c r="AA168" s="54" t="str">
        <f>_xlfn.XLOOKUP(Contrato[[#This Row],[CONTRATO3DIG]],[1]SECOP_II!AE:AE,[1]SECOP_II!AA:AA,"",0)</f>
        <v>https://community.secop.gov.co/Public/Tendering/OpportunityDetail/Index?noticeUID=CO1.NTC.3875646&amp;isFromPublicArea=True&amp;isModal=true&amp;asPopupView=true</v>
      </c>
      <c r="AB168" s="55" t="s">
        <v>213</v>
      </c>
      <c r="AC168" s="75">
        <v>202301000766</v>
      </c>
      <c r="AD168" s="1" t="s">
        <v>50</v>
      </c>
      <c r="AE168" s="1" t="str">
        <f>TEXT(LEFT(Contrato[[#This Row],[CONTRATO]],3),"0")</f>
        <v>166</v>
      </c>
      <c r="AF168" s="1" t="str">
        <f>IF(LEN(Contrato[[#This Row],[Contrato2]])=3,Contrato[[#This Row],[Contrato2]],TEXT(Contrato[[#This Row],[Contrato2]],"000"))</f>
        <v>166</v>
      </c>
      <c r="AG168" s="100">
        <f ca="1">IFERROR(_xlfn.DAYS(Contrato[[#This Row],[Fecha Proyectada liquidació]],TODAY())/30,"")</f>
        <v>-10.533333333333333</v>
      </c>
      <c r="AH168" s="5">
        <f>+Contrato[[#This Row],[FECHA TERMINACIÓN ]]+120</f>
        <v>45396</v>
      </c>
      <c r="AI168" s="1" t="e" cm="1">
        <f t="array" ref="AI168">+Contrato[[#This Row],[Fecha Proyectada liquidació]]-hoy</f>
        <v>#NAME?</v>
      </c>
      <c r="AJ168" s="1" cm="1">
        <f t="array" ref="AJ168">_xlfn.XLOOKUP(Contrato[[#This Row],[CONTRATO]]&amp;Contrato[[#This Row],[CDP]],[1]!Tabla6[[#All],[CONTRATO-CDP]],[1]!Tabla6[[#All],[CRP]],_xlfn.XLOOKUP(Contrato[[#This Row],[CDP]],[1]RCPPAGOS!F:F,[1]RCPPAGOS!A:A,"",0),0)</f>
        <v>132</v>
      </c>
      <c r="AK168" s="1">
        <f>+Contrato[[#This Row],[Columna1]]-Contrato[[#This Row],[RCP]]</f>
        <v>0</v>
      </c>
      <c r="AL168" s="101" cm="1">
        <f t="array" ref="AL168">_xlfn.XLOOKUP(Contrato[[#This Row],[RCP]],[1]!RCPPAGOS[[#All],[CRP]],[1]!RCPPAGOS[[#All],[Total pagado]],0,0)</f>
        <v>49089359</v>
      </c>
      <c r="AM168" s="62">
        <f>+Contrato[[#This Row],[Valor Pagado]]/Contrato[[#This Row],[VALOR CONTRATO]]</f>
        <v>1</v>
      </c>
      <c r="AN168" s="63">
        <f>+Contrato[[#This Row],[VALOR CONTRATO]]-Contrato[[#This Row],[Valor Pagado]]</f>
        <v>0</v>
      </c>
    </row>
    <row r="169" spans="1:40" s="1" customFormat="1" ht="37.5" customHeight="1">
      <c r="A169" s="2">
        <v>182</v>
      </c>
      <c r="B169" s="33">
        <v>167</v>
      </c>
      <c r="C169" s="34" t="s">
        <v>454</v>
      </c>
      <c r="D169" s="35" t="s">
        <v>63</v>
      </c>
      <c r="E169" s="36" t="s">
        <v>42</v>
      </c>
      <c r="F169" s="35" t="s">
        <v>43</v>
      </c>
      <c r="G169" s="34" t="s">
        <v>455</v>
      </c>
      <c r="H169" s="39">
        <v>71689090</v>
      </c>
      <c r="I169" s="108">
        <v>5648713</v>
      </c>
      <c r="J169" s="108">
        <v>59311487</v>
      </c>
      <c r="K169" s="2" t="s">
        <v>45</v>
      </c>
      <c r="L169" s="42" t="s">
        <v>212</v>
      </c>
      <c r="M169" s="43" t="s">
        <v>249</v>
      </c>
      <c r="N169" s="44">
        <f>VLOOKUP(Contrato[[#This Row],[SUPERVISOR TITULAR]],[1]SUPERVISORES!$E$1:$F$135,2,FALSE)</f>
        <v>10267189.6</v>
      </c>
      <c r="O169" s="43" t="s">
        <v>248</v>
      </c>
      <c r="P169" s="45">
        <f>VLOOKUP(Contrato[[#This Row],[SUPERVISOR SUPLENTE ]],[1]SUPERVISORES!$E$1:$F$135,2,FALSE)</f>
        <v>98556206.299999997</v>
      </c>
      <c r="Q169" s="93">
        <v>230</v>
      </c>
      <c r="R169" s="47" cm="1">
        <f t="array" ref="R169">_xlfn.XLOOKUP(Contrato[[#This Row],[CDP]],[1]!CDP[[#All],[consecutivo]],[1]!CDP[[#All],[fecha_aprobacion]],"",0)</f>
        <v>44952</v>
      </c>
      <c r="S169" s="48">
        <f>SUMIF([1]!CDP[[#All],[consecutivo]],Contrato[[#This Row],[CDP]],[1]!CDP[[#All],[valor_total_rubro]])</f>
        <v>59311487</v>
      </c>
      <c r="T169" s="49" cm="1">
        <f t="array" ref="T169">_xlfn.XLOOKUP(Contrato[[#This Row],[CONTRATO]]&amp;Contrato[[#This Row],[CDP]],[1]!Tabla6[[#All],[CONTRATO-CDP]],[1]!Tabla6[[#All],[CRP]],_xlfn.XLOOKUP(Contrato[[#This Row],[CDP]],[1]RCPPAGOS!F:F,[1]RCPPAGOS!A:A,"",0),0)</f>
        <v>135</v>
      </c>
      <c r="U169" s="47">
        <f>+_xlfn.XLOOKUP(Contrato[[#This Row],[RCP]],[1]RCPPAGOS!A:A,[1]RCPPAGOS!B:B,"",0)</f>
        <v>44958.604479166665</v>
      </c>
      <c r="V169" s="50">
        <f>SUMIF([1]!RCPPAGOS[[#All],[CRP]],Contrato[[#This Row],[RCP]],[1]!RCPPAGOS[[#All],[valor_total]])</f>
        <v>59311487</v>
      </c>
      <c r="W169" s="51">
        <v>44957</v>
      </c>
      <c r="X169" s="51">
        <v>44959</v>
      </c>
      <c r="Y169" s="52" t="str">
        <f>+LEFT(_xlfn.XLOOKUP(Contrato[[#This Row],[CONTRATO3DIG]],[1]SECOP_II!AE:AE,[1]SECOP_II!F:F,"",0),10)</f>
        <v>2023-02-02</v>
      </c>
      <c r="Z169" s="53" t="str">
        <f>+LEFT(_xlfn.XLOOKUP(Contrato[[#This Row],[CONTRATO3DIG]],[1]SECOP_II!AE:AE,[1]SECOP_II!G:G,"",0),10)</f>
        <v>2023-12-16</v>
      </c>
      <c r="AA169" s="54" t="str">
        <f>_xlfn.XLOOKUP(Contrato[[#This Row],[CONTRATO3DIG]],[1]SECOP_II!AE:AE,[1]SECOP_II!AA:AA,"",0)</f>
        <v>https://community.secop.gov.co/Public/Tendering/OpportunityDetail/Index?noticeUID=CO1.NTC.3875646&amp;isFromPublicArea=True&amp;isModal=true&amp;asPopupView=true</v>
      </c>
      <c r="AB169" s="55" t="s">
        <v>213</v>
      </c>
      <c r="AC169" s="75">
        <v>202301000766</v>
      </c>
      <c r="AD169" s="1" t="s">
        <v>50</v>
      </c>
      <c r="AE169" s="1" t="str">
        <f>TEXT(LEFT(Contrato[[#This Row],[CONTRATO]],3),"0")</f>
        <v>167</v>
      </c>
      <c r="AF169" s="1" t="str">
        <f>IF(LEN(Contrato[[#This Row],[Contrato2]])=3,Contrato[[#This Row],[Contrato2]],TEXT(Contrato[[#This Row],[Contrato2]],"000"))</f>
        <v>167</v>
      </c>
      <c r="AG169" s="100">
        <f ca="1">IFERROR(_xlfn.DAYS(Contrato[[#This Row],[Fecha Proyectada liquidació]],TODAY())/30,"")</f>
        <v>-10.533333333333333</v>
      </c>
      <c r="AH169" s="5">
        <f>+Contrato[[#This Row],[FECHA TERMINACIÓN ]]+120</f>
        <v>45396</v>
      </c>
      <c r="AI169" s="1" t="e" cm="1">
        <f t="array" ref="AI169">+Contrato[[#This Row],[Fecha Proyectada liquidació]]-hoy</f>
        <v>#NAME?</v>
      </c>
      <c r="AJ169" s="1" cm="1">
        <f t="array" ref="AJ169">_xlfn.XLOOKUP(Contrato[[#This Row],[CONTRATO]]&amp;Contrato[[#This Row],[CDP]],[1]!Tabla6[[#All],[CONTRATO-CDP]],[1]!Tabla6[[#All],[CRP]],_xlfn.XLOOKUP(Contrato[[#This Row],[CDP]],[1]RCPPAGOS!F:F,[1]RCPPAGOS!A:A,"",0),0)</f>
        <v>135</v>
      </c>
      <c r="AK169" s="1">
        <f>+Contrato[[#This Row],[Columna1]]-Contrato[[#This Row],[RCP]]</f>
        <v>0</v>
      </c>
      <c r="AL169" s="101" cm="1">
        <f t="array" ref="AL169">_xlfn.XLOOKUP(Contrato[[#This Row],[RCP]],[1]!RCPPAGOS[[#All],[CRP]],[1]!RCPPAGOS[[#All],[Total pagado]],0,0)</f>
        <v>59311487</v>
      </c>
      <c r="AM169" s="62">
        <f>+Contrato[[#This Row],[Valor Pagado]]/Contrato[[#This Row],[VALOR CONTRATO]]</f>
        <v>1</v>
      </c>
      <c r="AN169" s="63">
        <f>+Contrato[[#This Row],[VALOR CONTRATO]]-Contrato[[#This Row],[Valor Pagado]]</f>
        <v>0</v>
      </c>
    </row>
    <row r="170" spans="1:40" s="1" customFormat="1" ht="37.5" customHeight="1">
      <c r="A170" s="2">
        <v>183</v>
      </c>
      <c r="B170" s="33">
        <v>168</v>
      </c>
      <c r="C170" s="34" t="s">
        <v>456</v>
      </c>
      <c r="D170" s="35" t="s">
        <v>63</v>
      </c>
      <c r="E170" s="36" t="s">
        <v>42</v>
      </c>
      <c r="F170" s="35" t="s">
        <v>43</v>
      </c>
      <c r="G170" s="34" t="s">
        <v>457</v>
      </c>
      <c r="H170" s="39">
        <v>71383229</v>
      </c>
      <c r="I170" s="108">
        <v>3764173</v>
      </c>
      <c r="J170" s="108">
        <v>39523817</v>
      </c>
      <c r="K170" s="2" t="s">
        <v>45</v>
      </c>
      <c r="L170" s="42" t="s">
        <v>212</v>
      </c>
      <c r="M170" s="43" t="s">
        <v>249</v>
      </c>
      <c r="N170" s="44">
        <f>VLOOKUP(Contrato[[#This Row],[SUPERVISOR TITULAR]],[1]SUPERVISORES!$E$1:$F$135,2,FALSE)</f>
        <v>10267189.6</v>
      </c>
      <c r="O170" s="43" t="s">
        <v>248</v>
      </c>
      <c r="P170" s="45">
        <f>VLOOKUP(Contrato[[#This Row],[SUPERVISOR SUPLENTE ]],[1]SUPERVISORES!$E$1:$F$135,2,FALSE)</f>
        <v>98556206.299999997</v>
      </c>
      <c r="Q170" s="93">
        <v>231</v>
      </c>
      <c r="R170" s="47" cm="1">
        <f t="array" ref="R170">_xlfn.XLOOKUP(Contrato[[#This Row],[CDP]],[1]!CDP[[#All],[consecutivo]],[1]!CDP[[#All],[fecha_aprobacion]],"",0)</f>
        <v>44952</v>
      </c>
      <c r="S170" s="48">
        <f>SUMIF([1]!CDP[[#All],[consecutivo]],Contrato[[#This Row],[CDP]],[1]!CDP[[#All],[valor_total_rubro]])</f>
        <v>39523817</v>
      </c>
      <c r="T170" s="49" cm="1">
        <f t="array" ref="T170">_xlfn.XLOOKUP(Contrato[[#This Row],[CONTRATO]]&amp;Contrato[[#This Row],[CDP]],[1]!Tabla6[[#All],[CONTRATO-CDP]],[1]!Tabla6[[#All],[CRP]],_xlfn.XLOOKUP(Contrato[[#This Row],[CDP]],[1]RCPPAGOS!F:F,[1]RCPPAGOS!A:A,"",0),0)</f>
        <v>139</v>
      </c>
      <c r="U170" s="47">
        <f>+_xlfn.XLOOKUP(Contrato[[#This Row],[RCP]],[1]RCPPAGOS!A:A,[1]RCPPAGOS!B:B,"",0)</f>
        <v>44958.607141203705</v>
      </c>
      <c r="V170" s="50">
        <f>SUMIF([1]!RCPPAGOS[[#All],[CRP]],Contrato[[#This Row],[RCP]],[1]!RCPPAGOS[[#All],[valor_total]])</f>
        <v>39523817</v>
      </c>
      <c r="W170" s="51">
        <v>44957</v>
      </c>
      <c r="X170" s="51">
        <v>44959</v>
      </c>
      <c r="Y170" s="52" t="str">
        <f>+LEFT(_xlfn.XLOOKUP(Contrato[[#This Row],[CONTRATO3DIG]],[1]SECOP_II!AE:AE,[1]SECOP_II!F:F,"",0),10)</f>
        <v>2023-02-02</v>
      </c>
      <c r="Z170" s="53" t="str">
        <f>+LEFT(_xlfn.XLOOKUP(Contrato[[#This Row],[CONTRATO3DIG]],[1]SECOP_II!AE:AE,[1]SECOP_II!G:G,"",0),10)</f>
        <v>2023-12-16</v>
      </c>
      <c r="AA170" s="54" t="str">
        <f>_xlfn.XLOOKUP(Contrato[[#This Row],[CONTRATO3DIG]],[1]SECOP_II!AE:AE,[1]SECOP_II!AA:AA,"",0)</f>
        <v>https://community.secop.gov.co/Public/Tendering/OpportunityDetail/Index?noticeUID=CO1.NTC.3875646&amp;isFromPublicArea=True&amp;isModal=true&amp;asPopupView=true</v>
      </c>
      <c r="AB170" s="55" t="s">
        <v>213</v>
      </c>
      <c r="AC170" s="75">
        <v>202301000766</v>
      </c>
      <c r="AD170" s="1" t="s">
        <v>50</v>
      </c>
      <c r="AE170" s="1" t="str">
        <f>TEXT(LEFT(Contrato[[#This Row],[CONTRATO]],3),"0")</f>
        <v>168</v>
      </c>
      <c r="AF170" s="1" t="str">
        <f>IF(LEN(Contrato[[#This Row],[Contrato2]])=3,Contrato[[#This Row],[Contrato2]],TEXT(Contrato[[#This Row],[Contrato2]],"000"))</f>
        <v>168</v>
      </c>
      <c r="AG170" s="100">
        <f ca="1">IFERROR(_xlfn.DAYS(Contrato[[#This Row],[Fecha Proyectada liquidació]],TODAY())/30,"")</f>
        <v>-10.533333333333333</v>
      </c>
      <c r="AH170" s="5">
        <f>+Contrato[[#This Row],[FECHA TERMINACIÓN ]]+120</f>
        <v>45396</v>
      </c>
      <c r="AI170" s="1" t="e" cm="1">
        <f t="array" ref="AI170">+Contrato[[#This Row],[Fecha Proyectada liquidació]]-hoy</f>
        <v>#NAME?</v>
      </c>
      <c r="AJ170" s="1" cm="1">
        <f t="array" ref="AJ170">_xlfn.XLOOKUP(Contrato[[#This Row],[CONTRATO]]&amp;Contrato[[#This Row],[CDP]],[1]!Tabla6[[#All],[CONTRATO-CDP]],[1]!Tabla6[[#All],[CRP]],_xlfn.XLOOKUP(Contrato[[#This Row],[CDP]],[1]RCPPAGOS!F:F,[1]RCPPAGOS!A:A,"",0),0)</f>
        <v>139</v>
      </c>
      <c r="AK170" s="1">
        <f>+Contrato[[#This Row],[Columna1]]-Contrato[[#This Row],[RCP]]</f>
        <v>0</v>
      </c>
      <c r="AL170" s="101" cm="1">
        <f t="array" ref="AL170">_xlfn.XLOOKUP(Contrato[[#This Row],[RCP]],[1]!RCPPAGOS[[#All],[CRP]],[1]!RCPPAGOS[[#All],[Total pagado]],0,0)</f>
        <v>39523817</v>
      </c>
      <c r="AM170" s="62">
        <f>+Contrato[[#This Row],[Valor Pagado]]/Contrato[[#This Row],[VALOR CONTRATO]]</f>
        <v>1</v>
      </c>
      <c r="AN170" s="63">
        <f>+Contrato[[#This Row],[VALOR CONTRATO]]-Contrato[[#This Row],[Valor Pagado]]</f>
        <v>0</v>
      </c>
    </row>
    <row r="171" spans="1:40" s="1" customFormat="1" ht="37.5" customHeight="1">
      <c r="A171" s="2">
        <v>184</v>
      </c>
      <c r="B171" s="33">
        <v>169</v>
      </c>
      <c r="C171" s="34" t="s">
        <v>458</v>
      </c>
      <c r="D171" s="35" t="s">
        <v>63</v>
      </c>
      <c r="E171" s="36" t="s">
        <v>42</v>
      </c>
      <c r="F171" s="35" t="s">
        <v>43</v>
      </c>
      <c r="G171" s="34" t="s">
        <v>459</v>
      </c>
      <c r="H171" s="39">
        <v>8105506</v>
      </c>
      <c r="I171" s="108">
        <v>2452230</v>
      </c>
      <c r="J171" s="108">
        <v>25748415</v>
      </c>
      <c r="K171" s="2" t="s">
        <v>45</v>
      </c>
      <c r="L171" s="42" t="s">
        <v>212</v>
      </c>
      <c r="M171" s="43" t="s">
        <v>249</v>
      </c>
      <c r="N171" s="44">
        <f>VLOOKUP(Contrato[[#This Row],[SUPERVISOR TITULAR]],[1]SUPERVISORES!$E$1:$F$135,2,FALSE)</f>
        <v>10267189.6</v>
      </c>
      <c r="O171" s="43" t="s">
        <v>248</v>
      </c>
      <c r="P171" s="45">
        <f>VLOOKUP(Contrato[[#This Row],[SUPERVISOR SUPLENTE ]],[1]SUPERVISORES!$E$1:$F$135,2,FALSE)</f>
        <v>98556206.299999997</v>
      </c>
      <c r="Q171" s="93">
        <v>232</v>
      </c>
      <c r="R171" s="47" cm="1">
        <f t="array" ref="R171">_xlfn.XLOOKUP(Contrato[[#This Row],[CDP]],[1]!CDP[[#All],[consecutivo]],[1]!CDP[[#All],[fecha_aprobacion]],"",0)</f>
        <v>44952</v>
      </c>
      <c r="S171" s="48">
        <f>SUMIF([1]!CDP[[#All],[consecutivo]],Contrato[[#This Row],[CDP]],[1]!CDP[[#All],[valor_total_rubro]])</f>
        <v>25748415</v>
      </c>
      <c r="T171" s="49" cm="1">
        <f t="array" ref="T171">_xlfn.XLOOKUP(Contrato[[#This Row],[CONTRATO]]&amp;Contrato[[#This Row],[CDP]],[1]!Tabla6[[#All],[CONTRATO-CDP]],[1]!Tabla6[[#All],[CRP]],_xlfn.XLOOKUP(Contrato[[#This Row],[CDP]],[1]RCPPAGOS!F:F,[1]RCPPAGOS!A:A,"",0),0)</f>
        <v>143</v>
      </c>
      <c r="U171" s="47">
        <f>+_xlfn.XLOOKUP(Contrato[[#This Row],[RCP]],[1]RCPPAGOS!A:A,[1]RCPPAGOS!B:B,"",0)</f>
        <v>44958.610069444447</v>
      </c>
      <c r="V171" s="50">
        <f>SUMIF([1]!RCPPAGOS[[#All],[CRP]],Contrato[[#This Row],[RCP]],[1]!RCPPAGOS[[#All],[valor_total]])</f>
        <v>25748415</v>
      </c>
      <c r="W171" s="51">
        <v>44957</v>
      </c>
      <c r="X171" s="51">
        <v>44959</v>
      </c>
      <c r="Y171" s="52" t="str">
        <f>+LEFT(_xlfn.XLOOKUP(Contrato[[#This Row],[CONTRATO3DIG]],[1]SECOP_II!AE:AE,[1]SECOP_II!F:F,"",0),10)</f>
        <v>2023-02-02</v>
      </c>
      <c r="Z171" s="53" t="str">
        <f>+LEFT(_xlfn.XLOOKUP(Contrato[[#This Row],[CONTRATO3DIG]],[1]SECOP_II!AE:AE,[1]SECOP_II!G:G,"",0),10)</f>
        <v>2023-12-16</v>
      </c>
      <c r="AA171" s="54" t="str">
        <f>_xlfn.XLOOKUP(Contrato[[#This Row],[CONTRATO3DIG]],[1]SECOP_II!AE:AE,[1]SECOP_II!AA:AA,"",0)</f>
        <v>https://community.secop.gov.co/Public/Tendering/OpportunityDetail/Index?noticeUID=CO1.NTC.3875646&amp;isFromPublicArea=True&amp;isModal=true&amp;asPopupView=true</v>
      </c>
      <c r="AB171" s="55" t="s">
        <v>213</v>
      </c>
      <c r="AC171" s="75">
        <v>202301000766</v>
      </c>
      <c r="AD171" s="1" t="s">
        <v>50</v>
      </c>
      <c r="AE171" s="1" t="str">
        <f>TEXT(LEFT(Contrato[[#This Row],[CONTRATO]],3),"0")</f>
        <v>169</v>
      </c>
      <c r="AF171" s="1" t="str">
        <f>IF(LEN(Contrato[[#This Row],[Contrato2]])=3,Contrato[[#This Row],[Contrato2]],TEXT(Contrato[[#This Row],[Contrato2]],"000"))</f>
        <v>169</v>
      </c>
      <c r="AG171" s="100">
        <f ca="1">IFERROR(_xlfn.DAYS(Contrato[[#This Row],[Fecha Proyectada liquidació]],TODAY())/30,"")</f>
        <v>-10.533333333333333</v>
      </c>
      <c r="AH171" s="5">
        <f>+Contrato[[#This Row],[FECHA TERMINACIÓN ]]+120</f>
        <v>45396</v>
      </c>
      <c r="AI171" s="1" t="e" cm="1">
        <f t="array" ref="AI171">+Contrato[[#This Row],[Fecha Proyectada liquidació]]-hoy</f>
        <v>#NAME?</v>
      </c>
      <c r="AJ171" s="1" cm="1">
        <f t="array" ref="AJ171">_xlfn.XLOOKUP(Contrato[[#This Row],[CONTRATO]]&amp;Contrato[[#This Row],[CDP]],[1]!Tabla6[[#All],[CONTRATO-CDP]],[1]!Tabla6[[#All],[CRP]],_xlfn.XLOOKUP(Contrato[[#This Row],[CDP]],[1]RCPPAGOS!F:F,[1]RCPPAGOS!A:A,"",0),0)</f>
        <v>143</v>
      </c>
      <c r="AK171" s="1">
        <f>+Contrato[[#This Row],[Columna1]]-Contrato[[#This Row],[RCP]]</f>
        <v>0</v>
      </c>
      <c r="AL171" s="101" cm="1">
        <f t="array" ref="AL171">_xlfn.XLOOKUP(Contrato[[#This Row],[RCP]],[1]!RCPPAGOS[[#All],[CRP]],[1]!RCPPAGOS[[#All],[Total pagado]],0,0)</f>
        <v>25748415</v>
      </c>
      <c r="AM171" s="62">
        <f>+Contrato[[#This Row],[Valor Pagado]]/Contrato[[#This Row],[VALOR CONTRATO]]</f>
        <v>1</v>
      </c>
      <c r="AN171" s="63">
        <f>+Contrato[[#This Row],[VALOR CONTRATO]]-Contrato[[#This Row],[Valor Pagado]]</f>
        <v>0</v>
      </c>
    </row>
    <row r="172" spans="1:40" s="1" customFormat="1" ht="37.5" customHeight="1">
      <c r="A172" s="2">
        <v>185</v>
      </c>
      <c r="B172" s="33">
        <v>170</v>
      </c>
      <c r="C172" s="34" t="s">
        <v>460</v>
      </c>
      <c r="D172" s="35" t="s">
        <v>63</v>
      </c>
      <c r="E172" s="36" t="s">
        <v>42</v>
      </c>
      <c r="F172" s="35" t="s">
        <v>43</v>
      </c>
      <c r="G172" s="34" t="s">
        <v>461</v>
      </c>
      <c r="H172" s="39">
        <v>91203031</v>
      </c>
      <c r="I172" s="108">
        <v>3764173</v>
      </c>
      <c r="J172" s="108">
        <v>39523817</v>
      </c>
      <c r="K172" s="2" t="s">
        <v>45</v>
      </c>
      <c r="L172" s="42" t="s">
        <v>212</v>
      </c>
      <c r="M172" s="43" t="s">
        <v>249</v>
      </c>
      <c r="N172" s="44">
        <f>VLOOKUP(Contrato[[#This Row],[SUPERVISOR TITULAR]],[1]SUPERVISORES!$E$1:$F$135,2,FALSE)</f>
        <v>10267189.6</v>
      </c>
      <c r="O172" s="43" t="s">
        <v>248</v>
      </c>
      <c r="P172" s="45">
        <f>VLOOKUP(Contrato[[#This Row],[SUPERVISOR SUPLENTE ]],[1]SUPERVISORES!$E$1:$F$135,2,FALSE)</f>
        <v>98556206.299999997</v>
      </c>
      <c r="Q172" s="93">
        <v>233</v>
      </c>
      <c r="R172" s="47" cm="1">
        <f t="array" ref="R172">_xlfn.XLOOKUP(Contrato[[#This Row],[CDP]],[1]!CDP[[#All],[consecutivo]],[1]!CDP[[#All],[fecha_aprobacion]],"",0)</f>
        <v>44952</v>
      </c>
      <c r="S172" s="48">
        <f>SUMIF([1]!CDP[[#All],[consecutivo]],Contrato[[#This Row],[CDP]],[1]!CDP[[#All],[valor_total_rubro]])</f>
        <v>39523817</v>
      </c>
      <c r="T172" s="49" cm="1">
        <f t="array" ref="T172">_xlfn.XLOOKUP(Contrato[[#This Row],[CONTRATO]]&amp;Contrato[[#This Row],[CDP]],[1]!Tabla6[[#All],[CONTRATO-CDP]],[1]!Tabla6[[#All],[CRP]],_xlfn.XLOOKUP(Contrato[[#This Row],[CDP]],[1]RCPPAGOS!F:F,[1]RCPPAGOS!A:A,"",0),0)</f>
        <v>145</v>
      </c>
      <c r="U172" s="47">
        <f>+_xlfn.XLOOKUP(Contrato[[#This Row],[RCP]],[1]RCPPAGOS!A:A,[1]RCPPAGOS!B:B,"",0)</f>
        <v>44958.614814814813</v>
      </c>
      <c r="V172" s="50">
        <f>SUMIF([1]!RCPPAGOS[[#All],[CRP]],Contrato[[#This Row],[RCP]],[1]!RCPPAGOS[[#All],[valor_total]])</f>
        <v>39523817</v>
      </c>
      <c r="W172" s="51">
        <v>44957</v>
      </c>
      <c r="X172" s="51">
        <v>44958</v>
      </c>
      <c r="Y172" s="52" t="str">
        <f>+LEFT(_xlfn.XLOOKUP(Contrato[[#This Row],[CONTRATO3DIG]],[1]SECOP_II!AE:AE,[1]SECOP_II!F:F,"",0),10)</f>
        <v>2023-02-02</v>
      </c>
      <c r="Z172" s="53" t="str">
        <f>+LEFT(_xlfn.XLOOKUP(Contrato[[#This Row],[CONTRATO3DIG]],[1]SECOP_II!AE:AE,[1]SECOP_II!G:G,"",0),10)</f>
        <v>2023-12-16</v>
      </c>
      <c r="AA172" s="54" t="str">
        <f>_xlfn.XLOOKUP(Contrato[[#This Row],[CONTRATO3DIG]],[1]SECOP_II!AE:AE,[1]SECOP_II!AA:AA,"",0)</f>
        <v>https://community.secop.gov.co/Public/Tendering/OpportunityDetail/Index?noticeUID=CO1.NTC.3875646&amp;isFromPublicArea=True&amp;isModal=true&amp;asPopupView=true</v>
      </c>
      <c r="AB172" s="55" t="s">
        <v>213</v>
      </c>
      <c r="AC172" s="75">
        <v>202301000766</v>
      </c>
      <c r="AD172" s="1" t="s">
        <v>50</v>
      </c>
      <c r="AE172" s="1" t="str">
        <f>TEXT(LEFT(Contrato[[#This Row],[CONTRATO]],3),"0")</f>
        <v>170</v>
      </c>
      <c r="AF172" s="1" t="str">
        <f>IF(LEN(Contrato[[#This Row],[Contrato2]])=3,Contrato[[#This Row],[Contrato2]],TEXT(Contrato[[#This Row],[Contrato2]],"000"))</f>
        <v>170</v>
      </c>
      <c r="AG172" s="100">
        <f ca="1">IFERROR(_xlfn.DAYS(Contrato[[#This Row],[Fecha Proyectada liquidació]],TODAY())/30,"")</f>
        <v>-10.533333333333333</v>
      </c>
      <c r="AH172" s="5">
        <f>+Contrato[[#This Row],[FECHA TERMINACIÓN ]]+120</f>
        <v>45396</v>
      </c>
      <c r="AI172" s="1" t="e" cm="1">
        <f t="array" ref="AI172">+Contrato[[#This Row],[Fecha Proyectada liquidació]]-hoy</f>
        <v>#NAME?</v>
      </c>
      <c r="AJ172" s="1" cm="1">
        <f t="array" ref="AJ172">_xlfn.XLOOKUP(Contrato[[#This Row],[CONTRATO]]&amp;Contrato[[#This Row],[CDP]],[1]!Tabla6[[#All],[CONTRATO-CDP]],[1]!Tabla6[[#All],[CRP]],_xlfn.XLOOKUP(Contrato[[#This Row],[CDP]],[1]RCPPAGOS!F:F,[1]RCPPAGOS!A:A,"",0),0)</f>
        <v>145</v>
      </c>
      <c r="AK172" s="1">
        <f>+Contrato[[#This Row],[Columna1]]-Contrato[[#This Row],[RCP]]</f>
        <v>0</v>
      </c>
      <c r="AL172" s="101" cm="1">
        <f t="array" ref="AL172">_xlfn.XLOOKUP(Contrato[[#This Row],[RCP]],[1]!RCPPAGOS[[#All],[CRP]],[1]!RCPPAGOS[[#All],[Total pagado]],0,0)</f>
        <v>39523817</v>
      </c>
      <c r="AM172" s="62">
        <f>+Contrato[[#This Row],[Valor Pagado]]/Contrato[[#This Row],[VALOR CONTRATO]]</f>
        <v>1</v>
      </c>
      <c r="AN172" s="63">
        <f>+Contrato[[#This Row],[VALOR CONTRATO]]-Contrato[[#This Row],[Valor Pagado]]</f>
        <v>0</v>
      </c>
    </row>
    <row r="173" spans="1:40" s="1" customFormat="1" ht="37.5" customHeight="1">
      <c r="A173" s="2">
        <v>186</v>
      </c>
      <c r="B173" s="33">
        <v>171</v>
      </c>
      <c r="C173" s="34" t="s">
        <v>462</v>
      </c>
      <c r="D173" s="35" t="s">
        <v>63</v>
      </c>
      <c r="E173" s="36" t="s">
        <v>42</v>
      </c>
      <c r="F173" s="35" t="s">
        <v>43</v>
      </c>
      <c r="G173" s="34" t="s">
        <v>463</v>
      </c>
      <c r="H173" s="39">
        <v>1042767191</v>
      </c>
      <c r="I173" s="108">
        <v>2452230</v>
      </c>
      <c r="J173" s="108">
        <v>25748415</v>
      </c>
      <c r="K173" s="2" t="s">
        <v>45</v>
      </c>
      <c r="L173" s="42" t="s">
        <v>212</v>
      </c>
      <c r="M173" s="43" t="s">
        <v>249</v>
      </c>
      <c r="N173" s="44">
        <f>VLOOKUP(Contrato[[#This Row],[SUPERVISOR TITULAR]],[1]SUPERVISORES!$E$1:$F$135,2,FALSE)</f>
        <v>10267189.6</v>
      </c>
      <c r="O173" s="43" t="s">
        <v>248</v>
      </c>
      <c r="P173" s="45">
        <f>VLOOKUP(Contrato[[#This Row],[SUPERVISOR SUPLENTE ]],[1]SUPERVISORES!$E$1:$F$135,2,FALSE)</f>
        <v>98556206.299999997</v>
      </c>
      <c r="Q173" s="93">
        <v>234</v>
      </c>
      <c r="R173" s="47" cm="1">
        <f t="array" ref="R173">_xlfn.XLOOKUP(Contrato[[#This Row],[CDP]],[1]!CDP[[#All],[consecutivo]],[1]!CDP[[#All],[fecha_aprobacion]],"",0)</f>
        <v>44952</v>
      </c>
      <c r="S173" s="48">
        <f>SUMIF([1]!CDP[[#All],[consecutivo]],Contrato[[#This Row],[CDP]],[1]!CDP[[#All],[valor_total_rubro]])</f>
        <v>25748415</v>
      </c>
      <c r="T173" s="49" cm="1">
        <f t="array" ref="T173">_xlfn.XLOOKUP(Contrato[[#This Row],[CONTRATO]]&amp;Contrato[[#This Row],[CDP]],[1]!Tabla6[[#All],[CONTRATO-CDP]],[1]!Tabla6[[#All],[CRP]],_xlfn.XLOOKUP(Contrato[[#This Row],[CDP]],[1]RCPPAGOS!F:F,[1]RCPPAGOS!A:A,"",0),0)</f>
        <v>149</v>
      </c>
      <c r="U173" s="47">
        <f>+_xlfn.XLOOKUP(Contrato[[#This Row],[RCP]],[1]RCPPAGOS!A:A,[1]RCPPAGOS!B:B,"",0)</f>
        <v>44958.619930555556</v>
      </c>
      <c r="V173" s="50">
        <f>SUMIF([1]!RCPPAGOS[[#All],[CRP]],Contrato[[#This Row],[RCP]],[1]!RCPPAGOS[[#All],[valor_total]])</f>
        <v>25748415</v>
      </c>
      <c r="W173" s="51">
        <v>44956</v>
      </c>
      <c r="X173" s="51">
        <v>44959</v>
      </c>
      <c r="Y173" s="52" t="str">
        <f>+LEFT(_xlfn.XLOOKUP(Contrato[[#This Row],[CONTRATO3DIG]],[1]SECOP_II!AE:AE,[1]SECOP_II!F:F,"",0),10)</f>
        <v>2023-02-02</v>
      </c>
      <c r="Z173" s="53" t="str">
        <f>+LEFT(_xlfn.XLOOKUP(Contrato[[#This Row],[CONTRATO3DIG]],[1]SECOP_II!AE:AE,[1]SECOP_II!G:G,"",0),10)</f>
        <v>2023-12-16</v>
      </c>
      <c r="AA173" s="54" t="str">
        <f>_xlfn.XLOOKUP(Contrato[[#This Row],[CONTRATO3DIG]],[1]SECOP_II!AE:AE,[1]SECOP_II!AA:AA,"",0)</f>
        <v>https://community.secop.gov.co/Public/Tendering/OpportunityDetail/Index?noticeUID=CO1.NTC.3875646&amp;isFromPublicArea=True&amp;isModal=true&amp;asPopupView=true</v>
      </c>
      <c r="AB173" s="55" t="s">
        <v>213</v>
      </c>
      <c r="AC173" s="75">
        <v>202301000766</v>
      </c>
      <c r="AD173" s="1" t="s">
        <v>50</v>
      </c>
      <c r="AE173" s="1" t="str">
        <f>TEXT(LEFT(Contrato[[#This Row],[CONTRATO]],3),"0")</f>
        <v>171</v>
      </c>
      <c r="AF173" s="1" t="str">
        <f>IF(LEN(Contrato[[#This Row],[Contrato2]])=3,Contrato[[#This Row],[Contrato2]],TEXT(Contrato[[#This Row],[Contrato2]],"000"))</f>
        <v>171</v>
      </c>
      <c r="AG173" s="100">
        <f ca="1">IFERROR(_xlfn.DAYS(Contrato[[#This Row],[Fecha Proyectada liquidació]],TODAY())/30,"")</f>
        <v>-10.533333333333333</v>
      </c>
      <c r="AH173" s="5">
        <f>+Contrato[[#This Row],[FECHA TERMINACIÓN ]]+120</f>
        <v>45396</v>
      </c>
      <c r="AI173" s="1" t="e" cm="1">
        <f t="array" ref="AI173">+Contrato[[#This Row],[Fecha Proyectada liquidació]]-hoy</f>
        <v>#NAME?</v>
      </c>
      <c r="AJ173" s="1" cm="1">
        <f t="array" ref="AJ173">_xlfn.XLOOKUP(Contrato[[#This Row],[CONTRATO]]&amp;Contrato[[#This Row],[CDP]],[1]!Tabla6[[#All],[CONTRATO-CDP]],[1]!Tabla6[[#All],[CRP]],_xlfn.XLOOKUP(Contrato[[#This Row],[CDP]],[1]RCPPAGOS!F:F,[1]RCPPAGOS!A:A,"",0),0)</f>
        <v>149</v>
      </c>
      <c r="AK173" s="1">
        <f>+Contrato[[#This Row],[Columna1]]-Contrato[[#This Row],[RCP]]</f>
        <v>0</v>
      </c>
      <c r="AL173" s="101" cm="1">
        <f t="array" ref="AL173">_xlfn.XLOOKUP(Contrato[[#This Row],[RCP]],[1]!RCPPAGOS[[#All],[CRP]],[1]!RCPPAGOS[[#All],[Total pagado]],0,0)</f>
        <v>25748415</v>
      </c>
      <c r="AM173" s="62">
        <f>+Contrato[[#This Row],[Valor Pagado]]/Contrato[[#This Row],[VALOR CONTRATO]]</f>
        <v>1</v>
      </c>
      <c r="AN173" s="63">
        <f>+Contrato[[#This Row],[VALOR CONTRATO]]-Contrato[[#This Row],[Valor Pagado]]</f>
        <v>0</v>
      </c>
    </row>
    <row r="174" spans="1:40" s="1" customFormat="1" ht="37.5" customHeight="1">
      <c r="A174" s="2">
        <v>188</v>
      </c>
      <c r="B174" s="33">
        <v>172</v>
      </c>
      <c r="C174" s="34" t="s">
        <v>464</v>
      </c>
      <c r="D174" s="35" t="s">
        <v>63</v>
      </c>
      <c r="E174" s="36" t="s">
        <v>42</v>
      </c>
      <c r="F174" s="35" t="s">
        <v>43</v>
      </c>
      <c r="G174" s="34" t="s">
        <v>465</v>
      </c>
      <c r="H174" s="39">
        <v>98630846</v>
      </c>
      <c r="I174" s="108">
        <v>4675177</v>
      </c>
      <c r="J174" s="108">
        <v>49089359</v>
      </c>
      <c r="K174" s="2" t="s">
        <v>45</v>
      </c>
      <c r="L174" s="42" t="s">
        <v>212</v>
      </c>
      <c r="M174" s="43" t="s">
        <v>249</v>
      </c>
      <c r="N174" s="44">
        <f>VLOOKUP(Contrato[[#This Row],[SUPERVISOR TITULAR]],[1]SUPERVISORES!$E$1:$F$135,2,FALSE)</f>
        <v>10267189.6</v>
      </c>
      <c r="O174" s="43" t="s">
        <v>248</v>
      </c>
      <c r="P174" s="45">
        <f>VLOOKUP(Contrato[[#This Row],[SUPERVISOR SUPLENTE ]],[1]SUPERVISORES!$E$1:$F$135,2,FALSE)</f>
        <v>98556206.299999997</v>
      </c>
      <c r="Q174" s="93">
        <v>236</v>
      </c>
      <c r="R174" s="47" cm="1">
        <f t="array" ref="R174">_xlfn.XLOOKUP(Contrato[[#This Row],[CDP]],[1]!CDP[[#All],[consecutivo]],[1]!CDP[[#All],[fecha_aprobacion]],"",0)</f>
        <v>44952</v>
      </c>
      <c r="S174" s="48">
        <f>SUMIF([1]!CDP[[#All],[consecutivo]],Contrato[[#This Row],[CDP]],[1]!CDP[[#All],[valor_total_rubro]])</f>
        <v>49089359</v>
      </c>
      <c r="T174" s="49" cm="1">
        <f t="array" ref="T174">_xlfn.XLOOKUP(Contrato[[#This Row],[CONTRATO]]&amp;Contrato[[#This Row],[CDP]],[1]!Tabla6[[#All],[CONTRATO-CDP]],[1]!Tabla6[[#All],[CRP]],_xlfn.XLOOKUP(Contrato[[#This Row],[CDP]],[1]RCPPAGOS!F:F,[1]RCPPAGOS!A:A,"",0),0)</f>
        <v>158</v>
      </c>
      <c r="U174" s="47">
        <f>+_xlfn.XLOOKUP(Contrato[[#This Row],[RCP]],[1]RCPPAGOS!A:A,[1]RCPPAGOS!B:B,"",0)</f>
        <v>44958.637557870374</v>
      </c>
      <c r="V174" s="50">
        <f>SUMIF([1]!RCPPAGOS[[#All],[CRP]],Contrato[[#This Row],[RCP]],[1]!RCPPAGOS[[#All],[valor_total]])</f>
        <v>49089359</v>
      </c>
      <c r="W174" s="51">
        <v>44956</v>
      </c>
      <c r="X174" s="51">
        <v>44959</v>
      </c>
      <c r="Y174" s="52" t="str">
        <f>+LEFT(_xlfn.XLOOKUP(Contrato[[#This Row],[CONTRATO3DIG]],[1]SECOP_II!AE:AE,[1]SECOP_II!F:F,"",0),10)</f>
        <v>2023-02-02</v>
      </c>
      <c r="Z174" s="53" t="str">
        <f>+LEFT(_xlfn.XLOOKUP(Contrato[[#This Row],[CONTRATO3DIG]],[1]SECOP_II!AE:AE,[1]SECOP_II!G:G,"",0),10)</f>
        <v>2023-12-16</v>
      </c>
      <c r="AA174" s="54" t="str">
        <f>_xlfn.XLOOKUP(Contrato[[#This Row],[CONTRATO3DIG]],[1]SECOP_II!AE:AE,[1]SECOP_II!AA:AA,"",0)</f>
        <v>https://community.secop.gov.co/Public/Tendering/OpportunityDetail/Index?noticeUID=CO1.NTC.3877906&amp;isFromPublicArea=True&amp;isModal=true&amp;asPopupView=true</v>
      </c>
      <c r="AB174" s="55" t="s">
        <v>213</v>
      </c>
      <c r="AC174" s="75">
        <v>202301000767</v>
      </c>
      <c r="AD174" s="1" t="s">
        <v>50</v>
      </c>
      <c r="AE174" s="1" t="str">
        <f>TEXT(LEFT(Contrato[[#This Row],[CONTRATO]],3),"0")</f>
        <v>172</v>
      </c>
      <c r="AF174" s="1" t="str">
        <f>IF(LEN(Contrato[[#This Row],[Contrato2]])=3,Contrato[[#This Row],[Contrato2]],TEXT(Contrato[[#This Row],[Contrato2]],"000"))</f>
        <v>172</v>
      </c>
      <c r="AG174" s="100">
        <f ca="1">IFERROR(_xlfn.DAYS(Contrato[[#This Row],[Fecha Proyectada liquidació]],TODAY())/30,"")</f>
        <v>-10.533333333333333</v>
      </c>
      <c r="AH174" s="5">
        <f>+Contrato[[#This Row],[FECHA TERMINACIÓN ]]+120</f>
        <v>45396</v>
      </c>
      <c r="AI174" s="1" t="e" cm="1">
        <f t="array" ref="AI174">+Contrato[[#This Row],[Fecha Proyectada liquidació]]-hoy</f>
        <v>#NAME?</v>
      </c>
      <c r="AJ174" s="1" cm="1">
        <f t="array" ref="AJ174">_xlfn.XLOOKUP(Contrato[[#This Row],[CONTRATO]]&amp;Contrato[[#This Row],[CDP]],[1]!Tabla6[[#All],[CONTRATO-CDP]],[1]!Tabla6[[#All],[CRP]],_xlfn.XLOOKUP(Contrato[[#This Row],[CDP]],[1]RCPPAGOS!F:F,[1]RCPPAGOS!A:A,"",0),0)</f>
        <v>158</v>
      </c>
      <c r="AK174" s="1">
        <f>+Contrato[[#This Row],[Columna1]]-Contrato[[#This Row],[RCP]]</f>
        <v>0</v>
      </c>
      <c r="AL174" s="101" cm="1">
        <f t="array" ref="AL174">_xlfn.XLOOKUP(Contrato[[#This Row],[RCP]],[1]!RCPPAGOS[[#All],[CRP]],[1]!RCPPAGOS[[#All],[Total pagado]],0,0)</f>
        <v>49089359</v>
      </c>
      <c r="AM174" s="62">
        <f>+Contrato[[#This Row],[Valor Pagado]]/Contrato[[#This Row],[VALOR CONTRATO]]</f>
        <v>1</v>
      </c>
      <c r="AN174" s="63">
        <f>+Contrato[[#This Row],[VALOR CONTRATO]]-Contrato[[#This Row],[Valor Pagado]]</f>
        <v>0</v>
      </c>
    </row>
    <row r="175" spans="1:40" s="1" customFormat="1" ht="37.5" customHeight="1">
      <c r="A175" s="2">
        <v>189</v>
      </c>
      <c r="B175" s="33">
        <v>173</v>
      </c>
      <c r="C175" s="34" t="s">
        <v>466</v>
      </c>
      <c r="D175" s="35" t="s">
        <v>63</v>
      </c>
      <c r="E175" s="36" t="s">
        <v>42</v>
      </c>
      <c r="F175" s="35" t="s">
        <v>43</v>
      </c>
      <c r="G175" s="34" t="s">
        <v>467</v>
      </c>
      <c r="H175" s="39">
        <v>71217825</v>
      </c>
      <c r="I175" s="108">
        <v>4675177</v>
      </c>
      <c r="J175" s="108">
        <v>49089359</v>
      </c>
      <c r="K175" s="2" t="s">
        <v>45</v>
      </c>
      <c r="L175" s="42" t="s">
        <v>212</v>
      </c>
      <c r="M175" s="43" t="s">
        <v>249</v>
      </c>
      <c r="N175" s="44">
        <f>VLOOKUP(Contrato[[#This Row],[SUPERVISOR TITULAR]],[1]SUPERVISORES!$E$1:$F$135,2,FALSE)</f>
        <v>10267189.6</v>
      </c>
      <c r="O175" s="43" t="s">
        <v>248</v>
      </c>
      <c r="P175" s="45">
        <f>VLOOKUP(Contrato[[#This Row],[SUPERVISOR SUPLENTE ]],[1]SUPERVISORES!$E$1:$F$135,2,FALSE)</f>
        <v>98556206.299999997</v>
      </c>
      <c r="Q175" s="93">
        <v>237</v>
      </c>
      <c r="R175" s="47" cm="1">
        <f t="array" ref="R175">_xlfn.XLOOKUP(Contrato[[#This Row],[CDP]],[1]!CDP[[#All],[consecutivo]],[1]!CDP[[#All],[fecha_aprobacion]],"",0)</f>
        <v>44952</v>
      </c>
      <c r="S175" s="48">
        <f>SUMIF([1]!CDP[[#All],[consecutivo]],Contrato[[#This Row],[CDP]],[1]!CDP[[#All],[valor_total_rubro]])</f>
        <v>49089359</v>
      </c>
      <c r="T175" s="49" cm="1">
        <f t="array" ref="T175">_xlfn.XLOOKUP(Contrato[[#This Row],[CONTRATO]]&amp;Contrato[[#This Row],[CDP]],[1]!Tabla6[[#All],[CONTRATO-CDP]],[1]!Tabla6[[#All],[CRP]],_xlfn.XLOOKUP(Contrato[[#This Row],[CDP]],[1]RCPPAGOS!F:F,[1]RCPPAGOS!A:A,"",0),0)</f>
        <v>161</v>
      </c>
      <c r="U175" s="47">
        <f>+_xlfn.XLOOKUP(Contrato[[#This Row],[RCP]],[1]RCPPAGOS!A:A,[1]RCPPAGOS!B:B,"",0)</f>
        <v>44958.64166666667</v>
      </c>
      <c r="V175" s="50">
        <f>SUMIF([1]!RCPPAGOS[[#All],[CRP]],Contrato[[#This Row],[RCP]],[1]!RCPPAGOS[[#All],[valor_total]])</f>
        <v>49089359</v>
      </c>
      <c r="W175" s="51">
        <v>44957</v>
      </c>
      <c r="X175" s="51">
        <v>44959</v>
      </c>
      <c r="Y175" s="52" t="str">
        <f>+LEFT(_xlfn.XLOOKUP(Contrato[[#This Row],[CONTRATO3DIG]],[1]SECOP_II!AE:AE,[1]SECOP_II!F:F,"",0),10)</f>
        <v>2023-02-02</v>
      </c>
      <c r="Z175" s="53" t="str">
        <f>+LEFT(_xlfn.XLOOKUP(Contrato[[#This Row],[CONTRATO3DIG]],[1]SECOP_II!AE:AE,[1]SECOP_II!G:G,"",0),10)</f>
        <v>2023-12-16</v>
      </c>
      <c r="AA175" s="54" t="str">
        <f>_xlfn.XLOOKUP(Contrato[[#This Row],[CONTRATO3DIG]],[1]SECOP_II!AE:AE,[1]SECOP_II!AA:AA,"",0)</f>
        <v>https://community.secop.gov.co/Public/Tendering/OpportunityDetail/Index?noticeUID=CO1.NTC.3878207&amp;isFromPublicArea=True&amp;isModal=true&amp;asPopupView=true</v>
      </c>
      <c r="AB175" s="55" t="s">
        <v>213</v>
      </c>
      <c r="AC175" s="75">
        <v>202301000767</v>
      </c>
      <c r="AD175" s="1" t="s">
        <v>50</v>
      </c>
      <c r="AE175" s="1" t="str">
        <f>TEXT(LEFT(Contrato[[#This Row],[CONTRATO]],3),"0")</f>
        <v>173</v>
      </c>
      <c r="AF175" s="1" t="str">
        <f>IF(LEN(Contrato[[#This Row],[Contrato2]])=3,Contrato[[#This Row],[Contrato2]],TEXT(Contrato[[#This Row],[Contrato2]],"000"))</f>
        <v>173</v>
      </c>
      <c r="AG175" s="100">
        <f ca="1">IFERROR(_xlfn.DAYS(Contrato[[#This Row],[Fecha Proyectada liquidació]],TODAY())/30,"")</f>
        <v>-10.533333333333333</v>
      </c>
      <c r="AH175" s="5">
        <f>+Contrato[[#This Row],[FECHA TERMINACIÓN ]]+120</f>
        <v>45396</v>
      </c>
      <c r="AI175" s="1" t="e" cm="1">
        <f t="array" ref="AI175">+Contrato[[#This Row],[Fecha Proyectada liquidació]]-hoy</f>
        <v>#NAME?</v>
      </c>
      <c r="AJ175" s="1" cm="1">
        <f t="array" ref="AJ175">_xlfn.XLOOKUP(Contrato[[#This Row],[CONTRATO]]&amp;Contrato[[#This Row],[CDP]],[1]!Tabla6[[#All],[CONTRATO-CDP]],[1]!Tabla6[[#All],[CRP]],_xlfn.XLOOKUP(Contrato[[#This Row],[CDP]],[1]RCPPAGOS!F:F,[1]RCPPAGOS!A:A,"",0),0)</f>
        <v>161</v>
      </c>
      <c r="AK175" s="1">
        <f>+Contrato[[#This Row],[Columna1]]-Contrato[[#This Row],[RCP]]</f>
        <v>0</v>
      </c>
      <c r="AL175" s="101" cm="1">
        <f t="array" ref="AL175">_xlfn.XLOOKUP(Contrato[[#This Row],[RCP]],[1]!RCPPAGOS[[#All],[CRP]],[1]!RCPPAGOS[[#All],[Total pagado]],0,0)</f>
        <v>49089359</v>
      </c>
      <c r="AM175" s="62">
        <f>+Contrato[[#This Row],[Valor Pagado]]/Contrato[[#This Row],[VALOR CONTRATO]]</f>
        <v>1</v>
      </c>
      <c r="AN175" s="63">
        <f>+Contrato[[#This Row],[VALOR CONTRATO]]-Contrato[[#This Row],[Valor Pagado]]</f>
        <v>0</v>
      </c>
    </row>
    <row r="176" spans="1:40" s="1" customFormat="1" ht="37.5" customHeight="1">
      <c r="A176" s="2">
        <v>191</v>
      </c>
      <c r="B176" s="33">
        <v>174</v>
      </c>
      <c r="C176" s="34" t="s">
        <v>468</v>
      </c>
      <c r="D176" s="35" t="s">
        <v>63</v>
      </c>
      <c r="E176" s="36" t="s">
        <v>42</v>
      </c>
      <c r="F176" s="35" t="s">
        <v>43</v>
      </c>
      <c r="G176" s="34" t="s">
        <v>469</v>
      </c>
      <c r="H176" s="39">
        <v>1036397644</v>
      </c>
      <c r="I176" s="108">
        <v>5648713</v>
      </c>
      <c r="J176" s="108">
        <v>59311487</v>
      </c>
      <c r="K176" s="2" t="s">
        <v>45</v>
      </c>
      <c r="L176" s="42" t="s">
        <v>212</v>
      </c>
      <c r="M176" s="43" t="s">
        <v>249</v>
      </c>
      <c r="N176" s="44">
        <f>VLOOKUP(Contrato[[#This Row],[SUPERVISOR TITULAR]],[1]SUPERVISORES!$E$1:$F$135,2,FALSE)</f>
        <v>10267189.6</v>
      </c>
      <c r="O176" s="43" t="s">
        <v>248</v>
      </c>
      <c r="P176" s="45">
        <f>VLOOKUP(Contrato[[#This Row],[SUPERVISOR SUPLENTE ]],[1]SUPERVISORES!$E$1:$F$135,2,FALSE)</f>
        <v>98556206.299999997</v>
      </c>
      <c r="Q176" s="93">
        <v>239</v>
      </c>
      <c r="R176" s="47" cm="1">
        <f t="array" ref="R176">_xlfn.XLOOKUP(Contrato[[#This Row],[CDP]],[1]!CDP[[#All],[consecutivo]],[1]!CDP[[#All],[fecha_aprobacion]],"",0)</f>
        <v>44952</v>
      </c>
      <c r="S176" s="48">
        <f>SUMIF([1]!CDP[[#All],[consecutivo]],Contrato[[#This Row],[CDP]],[1]!CDP[[#All],[valor_total_rubro]])</f>
        <v>59311487</v>
      </c>
      <c r="T176" s="49" cm="1">
        <f t="array" ref="T176">_xlfn.XLOOKUP(Contrato[[#This Row],[CONTRATO]]&amp;Contrato[[#This Row],[CDP]],[1]!Tabla6[[#All],[CONTRATO-CDP]],[1]!Tabla6[[#All],[CRP]],_xlfn.XLOOKUP(Contrato[[#This Row],[CDP]],[1]RCPPAGOS!F:F,[1]RCPPAGOS!A:A,"",0),0)</f>
        <v>151</v>
      </c>
      <c r="U176" s="47">
        <f>+_xlfn.XLOOKUP(Contrato[[#This Row],[RCP]],[1]RCPPAGOS!A:A,[1]RCPPAGOS!B:B,"",0)</f>
        <v>44958.621493055558</v>
      </c>
      <c r="V176" s="50">
        <f>SUMIF([1]!RCPPAGOS[[#All],[CRP]],Contrato[[#This Row],[RCP]],[1]!RCPPAGOS[[#All],[valor_total]])</f>
        <v>59311487</v>
      </c>
      <c r="W176" s="51">
        <v>44957</v>
      </c>
      <c r="X176" s="51">
        <v>44959</v>
      </c>
      <c r="Y176" s="52" t="str">
        <f>+LEFT(_xlfn.XLOOKUP(Contrato[[#This Row],[CONTRATO3DIG]],[1]SECOP_II!AE:AE,[1]SECOP_II!F:F,"",0),10)</f>
        <v>2023-02-02</v>
      </c>
      <c r="Z176" s="53" t="str">
        <f>+LEFT(_xlfn.XLOOKUP(Contrato[[#This Row],[CONTRATO3DIG]],[1]SECOP_II!AE:AE,[1]SECOP_II!G:G,"",0),10)</f>
        <v>2023-12-16</v>
      </c>
      <c r="AA176" s="54" t="str">
        <f>_xlfn.XLOOKUP(Contrato[[#This Row],[CONTRATO3DIG]],[1]SECOP_II!AE:AE,[1]SECOP_II!AA:AA,"",0)</f>
        <v>https://community.secop.gov.co/Public/Tendering/OpportunityDetail/Index?noticeUID=CO1.NTC.3875646&amp;isFromPublicArea=True&amp;isModal=true&amp;asPopupView=true</v>
      </c>
      <c r="AB176" s="55" t="s">
        <v>213</v>
      </c>
      <c r="AC176" s="75">
        <v>202301000766</v>
      </c>
      <c r="AD176" s="1" t="s">
        <v>50</v>
      </c>
      <c r="AE176" s="1" t="str">
        <f>TEXT(LEFT(Contrato[[#This Row],[CONTRATO]],3),"0")</f>
        <v>174</v>
      </c>
      <c r="AF176" s="1" t="str">
        <f>IF(LEN(Contrato[[#This Row],[Contrato2]])=3,Contrato[[#This Row],[Contrato2]],TEXT(Contrato[[#This Row],[Contrato2]],"000"))</f>
        <v>174</v>
      </c>
      <c r="AG176" s="100">
        <f ca="1">IFERROR(_xlfn.DAYS(Contrato[[#This Row],[Fecha Proyectada liquidació]],TODAY())/30,"")</f>
        <v>-10.533333333333333</v>
      </c>
      <c r="AH176" s="5">
        <f>+Contrato[[#This Row],[FECHA TERMINACIÓN ]]+120</f>
        <v>45396</v>
      </c>
      <c r="AI176" s="1" t="e" cm="1">
        <f t="array" ref="AI176">+Contrato[[#This Row],[Fecha Proyectada liquidació]]-hoy</f>
        <v>#NAME?</v>
      </c>
      <c r="AJ176" s="1" cm="1">
        <f t="array" ref="AJ176">_xlfn.XLOOKUP(Contrato[[#This Row],[CONTRATO]]&amp;Contrato[[#This Row],[CDP]],[1]!Tabla6[[#All],[CONTRATO-CDP]],[1]!Tabla6[[#All],[CRP]],_xlfn.XLOOKUP(Contrato[[#This Row],[CDP]],[1]RCPPAGOS!F:F,[1]RCPPAGOS!A:A,"",0),0)</f>
        <v>151</v>
      </c>
      <c r="AK176" s="1">
        <f>+Contrato[[#This Row],[Columna1]]-Contrato[[#This Row],[RCP]]</f>
        <v>0</v>
      </c>
      <c r="AL176" s="101" cm="1">
        <f t="array" ref="AL176">_xlfn.XLOOKUP(Contrato[[#This Row],[RCP]],[1]!RCPPAGOS[[#All],[CRP]],[1]!RCPPAGOS[[#All],[Total pagado]],0,0)</f>
        <v>59311487</v>
      </c>
      <c r="AM176" s="62">
        <f>+Contrato[[#This Row],[Valor Pagado]]/Contrato[[#This Row],[VALOR CONTRATO]]</f>
        <v>1</v>
      </c>
      <c r="AN176" s="63">
        <f>+Contrato[[#This Row],[VALOR CONTRATO]]-Contrato[[#This Row],[Valor Pagado]]</f>
        <v>0</v>
      </c>
    </row>
    <row r="177" spans="1:40" s="1" customFormat="1" ht="37.5" customHeight="1">
      <c r="A177" s="2">
        <v>192</v>
      </c>
      <c r="B177" s="33">
        <v>175</v>
      </c>
      <c r="C177" s="34" t="s">
        <v>470</v>
      </c>
      <c r="D177" s="35" t="s">
        <v>63</v>
      </c>
      <c r="E177" s="36" t="s">
        <v>42</v>
      </c>
      <c r="F177" s="35" t="s">
        <v>43</v>
      </c>
      <c r="G177" s="34" t="s">
        <v>471</v>
      </c>
      <c r="H177" s="39">
        <v>1144126236</v>
      </c>
      <c r="I177" s="108">
        <v>3764173</v>
      </c>
      <c r="J177" s="108">
        <v>39523817</v>
      </c>
      <c r="K177" s="2" t="s">
        <v>45</v>
      </c>
      <c r="L177" s="42" t="s">
        <v>212</v>
      </c>
      <c r="M177" s="43" t="s">
        <v>249</v>
      </c>
      <c r="N177" s="44">
        <f>VLOOKUP(Contrato[[#This Row],[SUPERVISOR TITULAR]],[1]SUPERVISORES!$E$1:$F$135,2,FALSE)</f>
        <v>10267189.6</v>
      </c>
      <c r="O177" s="43" t="s">
        <v>248</v>
      </c>
      <c r="P177" s="45">
        <f>VLOOKUP(Contrato[[#This Row],[SUPERVISOR SUPLENTE ]],[1]SUPERVISORES!$E$1:$F$135,2,FALSE)</f>
        <v>98556206.299999997</v>
      </c>
      <c r="Q177" s="93">
        <v>240</v>
      </c>
      <c r="R177" s="47" cm="1">
        <f t="array" ref="R177">_xlfn.XLOOKUP(Contrato[[#This Row],[CDP]],[1]!CDP[[#All],[consecutivo]],[1]!CDP[[#All],[fecha_aprobacion]],"",0)</f>
        <v>44952</v>
      </c>
      <c r="S177" s="48">
        <f>SUMIF([1]!CDP[[#All],[consecutivo]],Contrato[[#This Row],[CDP]],[1]!CDP[[#All],[valor_total_rubro]])</f>
        <v>39523817</v>
      </c>
      <c r="T177" s="49" cm="1">
        <f t="array" ref="T177">_xlfn.XLOOKUP(Contrato[[#This Row],[CONTRATO]]&amp;Contrato[[#This Row],[CDP]],[1]!Tabla6[[#All],[CONTRATO-CDP]],[1]!Tabla6[[#All],[CRP]],_xlfn.XLOOKUP(Contrato[[#This Row],[CDP]],[1]RCPPAGOS!F:F,[1]RCPPAGOS!A:A,"",0),0)</f>
        <v>152</v>
      </c>
      <c r="U177" s="47">
        <f>+_xlfn.XLOOKUP(Contrato[[#This Row],[RCP]],[1]RCPPAGOS!A:A,[1]RCPPAGOS!B:B,"",0)</f>
        <v>44958.621562499997</v>
      </c>
      <c r="V177" s="50">
        <f>SUMIF([1]!RCPPAGOS[[#All],[CRP]],Contrato[[#This Row],[RCP]],[1]!RCPPAGOS[[#All],[valor_total]])</f>
        <v>39523817</v>
      </c>
      <c r="W177" s="51">
        <v>44956</v>
      </c>
      <c r="X177" s="51">
        <v>44959</v>
      </c>
      <c r="Y177" s="52" t="str">
        <f>+LEFT(_xlfn.XLOOKUP(Contrato[[#This Row],[CONTRATO3DIG]],[1]SECOP_II!AE:AE,[1]SECOP_II!F:F,"",0),10)</f>
        <v>2023-02-02</v>
      </c>
      <c r="Z177" s="53" t="str">
        <f>+LEFT(_xlfn.XLOOKUP(Contrato[[#This Row],[CONTRATO3DIG]],[1]SECOP_II!AE:AE,[1]SECOP_II!G:G,"",0),10)</f>
        <v>2023-12-16</v>
      </c>
      <c r="AA177" s="54" t="str">
        <f>_xlfn.XLOOKUP(Contrato[[#This Row],[CONTRATO3DIG]],[1]SECOP_II!AE:AE,[1]SECOP_II!AA:AA,"",0)</f>
        <v>https://community.secop.gov.co/Public/Tendering/OpportunityDetail/Index?noticeUID=CO1.NTC.3875646&amp;isFromPublicArea=True&amp;isModal=true&amp;asPopupView=true</v>
      </c>
      <c r="AB177" s="55" t="s">
        <v>213</v>
      </c>
      <c r="AC177" s="75">
        <v>202301000766</v>
      </c>
      <c r="AD177" s="1" t="s">
        <v>50</v>
      </c>
      <c r="AE177" s="1" t="str">
        <f>TEXT(LEFT(Contrato[[#This Row],[CONTRATO]],3),"0")</f>
        <v>175</v>
      </c>
      <c r="AF177" s="1" t="str">
        <f>IF(LEN(Contrato[[#This Row],[Contrato2]])=3,Contrato[[#This Row],[Contrato2]],TEXT(Contrato[[#This Row],[Contrato2]],"000"))</f>
        <v>175</v>
      </c>
      <c r="AG177" s="100">
        <f ca="1">IFERROR(_xlfn.DAYS(Contrato[[#This Row],[Fecha Proyectada liquidació]],TODAY())/30,"")</f>
        <v>-10.533333333333333</v>
      </c>
      <c r="AH177" s="5">
        <f>+Contrato[[#This Row],[FECHA TERMINACIÓN ]]+120</f>
        <v>45396</v>
      </c>
      <c r="AI177" s="1" t="e" cm="1">
        <f t="array" ref="AI177">+Contrato[[#This Row],[Fecha Proyectada liquidació]]-hoy</f>
        <v>#NAME?</v>
      </c>
      <c r="AJ177" s="1" cm="1">
        <f t="array" ref="AJ177">_xlfn.XLOOKUP(Contrato[[#This Row],[CONTRATO]]&amp;Contrato[[#This Row],[CDP]],[1]!Tabla6[[#All],[CONTRATO-CDP]],[1]!Tabla6[[#All],[CRP]],_xlfn.XLOOKUP(Contrato[[#This Row],[CDP]],[1]RCPPAGOS!F:F,[1]RCPPAGOS!A:A,"",0),0)</f>
        <v>152</v>
      </c>
      <c r="AK177" s="1">
        <f>+Contrato[[#This Row],[Columna1]]-Contrato[[#This Row],[RCP]]</f>
        <v>0</v>
      </c>
      <c r="AL177" s="101" cm="1">
        <f t="array" ref="AL177">_xlfn.XLOOKUP(Contrato[[#This Row],[RCP]],[1]!RCPPAGOS[[#All],[CRP]],[1]!RCPPAGOS[[#All],[Total pagado]],0,0)</f>
        <v>39523817</v>
      </c>
      <c r="AM177" s="62">
        <f>+Contrato[[#This Row],[Valor Pagado]]/Contrato[[#This Row],[VALOR CONTRATO]]</f>
        <v>1</v>
      </c>
      <c r="AN177" s="63">
        <f>+Contrato[[#This Row],[VALOR CONTRATO]]-Contrato[[#This Row],[Valor Pagado]]</f>
        <v>0</v>
      </c>
    </row>
    <row r="178" spans="1:40" s="1" customFormat="1" ht="37.5" customHeight="1">
      <c r="A178" s="2">
        <v>193</v>
      </c>
      <c r="B178" s="33">
        <v>176</v>
      </c>
      <c r="C178" s="34" t="s">
        <v>472</v>
      </c>
      <c r="D178" s="35" t="s">
        <v>63</v>
      </c>
      <c r="E178" s="36" t="s">
        <v>42</v>
      </c>
      <c r="F178" s="35" t="s">
        <v>43</v>
      </c>
      <c r="G178" s="34" t="s">
        <v>473</v>
      </c>
      <c r="H178" s="39">
        <v>71363941</v>
      </c>
      <c r="I178" s="108">
        <v>3764173</v>
      </c>
      <c r="J178" s="108">
        <v>39523817</v>
      </c>
      <c r="K178" s="2" t="s">
        <v>45</v>
      </c>
      <c r="L178" s="42" t="s">
        <v>212</v>
      </c>
      <c r="M178" s="43" t="s">
        <v>249</v>
      </c>
      <c r="N178" s="44">
        <f>VLOOKUP(Contrato[[#This Row],[SUPERVISOR TITULAR]],[1]SUPERVISORES!$E$1:$F$135,2,FALSE)</f>
        <v>10267189.6</v>
      </c>
      <c r="O178" s="43" t="s">
        <v>248</v>
      </c>
      <c r="P178" s="45">
        <f>VLOOKUP(Contrato[[#This Row],[SUPERVISOR SUPLENTE ]],[1]SUPERVISORES!$E$1:$F$135,2,FALSE)</f>
        <v>98556206.299999997</v>
      </c>
      <c r="Q178" s="93">
        <v>241</v>
      </c>
      <c r="R178" s="47" cm="1">
        <f t="array" ref="R178">_xlfn.XLOOKUP(Contrato[[#This Row],[CDP]],[1]!CDP[[#All],[consecutivo]],[1]!CDP[[#All],[fecha_aprobacion]],"",0)</f>
        <v>44952</v>
      </c>
      <c r="S178" s="48">
        <f>SUMIF([1]!CDP[[#All],[consecutivo]],Contrato[[#This Row],[CDP]],[1]!CDP[[#All],[valor_total_rubro]])</f>
        <v>39523817</v>
      </c>
      <c r="T178" s="49" cm="1">
        <f t="array" ref="T178">_xlfn.XLOOKUP(Contrato[[#This Row],[CONTRATO]]&amp;Contrato[[#This Row],[CDP]],[1]!Tabla6[[#All],[CONTRATO-CDP]],[1]!Tabla6[[#All],[CRP]],_xlfn.XLOOKUP(Contrato[[#This Row],[CDP]],[1]RCPPAGOS!F:F,[1]RCPPAGOS!A:A,"",0),0)</f>
        <v>164</v>
      </c>
      <c r="U178" s="47">
        <f>+_xlfn.XLOOKUP(Contrato[[#This Row],[RCP]],[1]RCPPAGOS!A:A,[1]RCPPAGOS!B:B,"",0)</f>
        <v>44958.645358796297</v>
      </c>
      <c r="V178" s="50">
        <f>SUMIF([1]!RCPPAGOS[[#All],[CRP]],Contrato[[#This Row],[RCP]],[1]!RCPPAGOS[[#All],[valor_total]])</f>
        <v>39523817</v>
      </c>
      <c r="W178" s="51">
        <v>44957</v>
      </c>
      <c r="X178" s="51">
        <v>44959</v>
      </c>
      <c r="Y178" s="52" t="str">
        <f>+LEFT(_xlfn.XLOOKUP(Contrato[[#This Row],[CONTRATO3DIG]],[1]SECOP_II!AE:AE,[1]SECOP_II!F:F,"",0),10)</f>
        <v>2023-02-02</v>
      </c>
      <c r="Z178" s="53" t="str">
        <f>+LEFT(_xlfn.XLOOKUP(Contrato[[#This Row],[CONTRATO3DIG]],[1]SECOP_II!AE:AE,[1]SECOP_II!G:G,"",0),10)</f>
        <v>2023-12-16</v>
      </c>
      <c r="AA178" s="54" t="str">
        <f>_xlfn.XLOOKUP(Contrato[[#This Row],[CONTRATO3DIG]],[1]SECOP_II!AE:AE,[1]SECOP_II!AA:AA,"",0)</f>
        <v>https://community.secop.gov.co/Public/Tendering/OpportunityDetail/Index?noticeUID=CO1.NTC.3879941&amp;isFromPublicArea=True&amp;isModal=true&amp;asPopupView=true</v>
      </c>
      <c r="AB178" s="55" t="s">
        <v>213</v>
      </c>
      <c r="AC178" s="75">
        <v>202301000767</v>
      </c>
      <c r="AD178" s="1" t="s">
        <v>50</v>
      </c>
      <c r="AE178" s="1" t="str">
        <f>TEXT(LEFT(Contrato[[#This Row],[CONTRATO]],3),"0")</f>
        <v>176</v>
      </c>
      <c r="AF178" s="1" t="str">
        <f>IF(LEN(Contrato[[#This Row],[Contrato2]])=3,Contrato[[#This Row],[Contrato2]],TEXT(Contrato[[#This Row],[Contrato2]],"000"))</f>
        <v>176</v>
      </c>
      <c r="AG178" s="100">
        <f ca="1">IFERROR(_xlfn.DAYS(Contrato[[#This Row],[Fecha Proyectada liquidació]],TODAY())/30,"")</f>
        <v>-10.533333333333333</v>
      </c>
      <c r="AH178" s="5">
        <f>+Contrato[[#This Row],[FECHA TERMINACIÓN ]]+120</f>
        <v>45396</v>
      </c>
      <c r="AI178" s="1" t="e" cm="1">
        <f t="array" ref="AI178">+Contrato[[#This Row],[Fecha Proyectada liquidació]]-hoy</f>
        <v>#NAME?</v>
      </c>
      <c r="AJ178" s="1" cm="1">
        <f t="array" ref="AJ178">_xlfn.XLOOKUP(Contrato[[#This Row],[CONTRATO]]&amp;Contrato[[#This Row],[CDP]],[1]!Tabla6[[#All],[CONTRATO-CDP]],[1]!Tabla6[[#All],[CRP]],_xlfn.XLOOKUP(Contrato[[#This Row],[CDP]],[1]RCPPAGOS!F:F,[1]RCPPAGOS!A:A,"",0),0)</f>
        <v>164</v>
      </c>
      <c r="AK178" s="1">
        <f>+Contrato[[#This Row],[Columna1]]-Contrato[[#This Row],[RCP]]</f>
        <v>0</v>
      </c>
      <c r="AL178" s="101" cm="1">
        <f t="array" ref="AL178">_xlfn.XLOOKUP(Contrato[[#This Row],[RCP]],[1]!RCPPAGOS[[#All],[CRP]],[1]!RCPPAGOS[[#All],[Total pagado]],0,0)</f>
        <v>39523817</v>
      </c>
      <c r="AM178" s="62">
        <f>+Contrato[[#This Row],[Valor Pagado]]/Contrato[[#This Row],[VALOR CONTRATO]]</f>
        <v>1</v>
      </c>
      <c r="AN178" s="63">
        <f>+Contrato[[#This Row],[VALOR CONTRATO]]-Contrato[[#This Row],[Valor Pagado]]</f>
        <v>0</v>
      </c>
    </row>
    <row r="179" spans="1:40" s="1" customFormat="1" ht="37.5" customHeight="1">
      <c r="A179" s="2">
        <v>194</v>
      </c>
      <c r="B179" s="33">
        <v>177</v>
      </c>
      <c r="C179" s="34" t="s">
        <v>474</v>
      </c>
      <c r="D179" s="35" t="s">
        <v>63</v>
      </c>
      <c r="E179" s="36" t="s">
        <v>42</v>
      </c>
      <c r="F179" s="35" t="s">
        <v>43</v>
      </c>
      <c r="G179" s="34" t="s">
        <v>475</v>
      </c>
      <c r="H179" s="39">
        <v>71732235</v>
      </c>
      <c r="I179" s="108">
        <v>2452230</v>
      </c>
      <c r="J179" s="108">
        <v>25748415</v>
      </c>
      <c r="K179" s="2" t="s">
        <v>45</v>
      </c>
      <c r="L179" s="42" t="s">
        <v>212</v>
      </c>
      <c r="M179" s="43" t="s">
        <v>249</v>
      </c>
      <c r="N179" s="44">
        <f>VLOOKUP(Contrato[[#This Row],[SUPERVISOR TITULAR]],[1]SUPERVISORES!$E$1:$F$135,2,FALSE)</f>
        <v>10267189.6</v>
      </c>
      <c r="O179" s="43" t="s">
        <v>248</v>
      </c>
      <c r="P179" s="45">
        <f>VLOOKUP(Contrato[[#This Row],[SUPERVISOR SUPLENTE ]],[1]SUPERVISORES!$E$1:$F$135,2,FALSE)</f>
        <v>98556206.299999997</v>
      </c>
      <c r="Q179" s="93">
        <v>242</v>
      </c>
      <c r="R179" s="47" cm="1">
        <f t="array" ref="R179">_xlfn.XLOOKUP(Contrato[[#This Row],[CDP]],[1]!CDP[[#All],[consecutivo]],[1]!CDP[[#All],[fecha_aprobacion]],"",0)</f>
        <v>44952</v>
      </c>
      <c r="S179" s="48">
        <f>SUMIF([1]!CDP[[#All],[consecutivo]],Contrato[[#This Row],[CDP]],[1]!CDP[[#All],[valor_total_rubro]])</f>
        <v>25748415</v>
      </c>
      <c r="T179" s="49" cm="1">
        <f t="array" ref="T179">_xlfn.XLOOKUP(Contrato[[#This Row],[CONTRATO]]&amp;Contrato[[#This Row],[CDP]],[1]!Tabla6[[#All],[CONTRATO-CDP]],[1]!Tabla6[[#All],[CRP]],_xlfn.XLOOKUP(Contrato[[#This Row],[CDP]],[1]RCPPAGOS!F:F,[1]RCPPAGOS!A:A,"",0),0)</f>
        <v>153</v>
      </c>
      <c r="U179" s="47">
        <f>+_xlfn.XLOOKUP(Contrato[[#This Row],[RCP]],[1]RCPPAGOS!A:A,[1]RCPPAGOS!B:B,"",0)</f>
        <v>44958.621631944443</v>
      </c>
      <c r="V179" s="50">
        <f>SUMIF([1]!RCPPAGOS[[#All],[CRP]],Contrato[[#This Row],[RCP]],[1]!RCPPAGOS[[#All],[valor_total]])</f>
        <v>25748415</v>
      </c>
      <c r="W179" s="51">
        <v>44957</v>
      </c>
      <c r="X179" s="51">
        <v>44959</v>
      </c>
      <c r="Y179" s="52" t="str">
        <f>+LEFT(_xlfn.XLOOKUP(Contrato[[#This Row],[CONTRATO3DIG]],[1]SECOP_II!AE:AE,[1]SECOP_II!F:F,"",0),10)</f>
        <v>2023-02-02</v>
      </c>
      <c r="Z179" s="53" t="str">
        <f>+LEFT(_xlfn.XLOOKUP(Contrato[[#This Row],[CONTRATO3DIG]],[1]SECOP_II!AE:AE,[1]SECOP_II!G:G,"",0),10)</f>
        <v>2023-12-16</v>
      </c>
      <c r="AA179" s="54" t="str">
        <f>_xlfn.XLOOKUP(Contrato[[#This Row],[CONTRATO3DIG]],[1]SECOP_II!AE:AE,[1]SECOP_II!AA:AA,"",0)</f>
        <v>https://community.secop.gov.co/Public/Tendering/OpportunityDetail/Index?noticeUID=CO1.NTC.3875646&amp;isFromPublicArea=True&amp;isModal=true&amp;asPopupView=true</v>
      </c>
      <c r="AB179" s="55" t="s">
        <v>213</v>
      </c>
      <c r="AC179" s="75">
        <v>202301000764</v>
      </c>
      <c r="AD179" s="1" t="s">
        <v>50</v>
      </c>
      <c r="AE179" s="1" t="str">
        <f>TEXT(LEFT(Contrato[[#This Row],[CONTRATO]],3),"0")</f>
        <v>177</v>
      </c>
      <c r="AF179" s="1" t="str">
        <f>IF(LEN(Contrato[[#This Row],[Contrato2]])=3,Contrato[[#This Row],[Contrato2]],TEXT(Contrato[[#This Row],[Contrato2]],"000"))</f>
        <v>177</v>
      </c>
      <c r="AG179" s="100">
        <f ca="1">IFERROR(_xlfn.DAYS(Contrato[[#This Row],[Fecha Proyectada liquidació]],TODAY())/30,"")</f>
        <v>-10.533333333333333</v>
      </c>
      <c r="AH179" s="5">
        <f>+Contrato[[#This Row],[FECHA TERMINACIÓN ]]+120</f>
        <v>45396</v>
      </c>
      <c r="AI179" s="1" t="e" cm="1">
        <f t="array" ref="AI179">+Contrato[[#This Row],[Fecha Proyectada liquidació]]-hoy</f>
        <v>#NAME?</v>
      </c>
      <c r="AJ179" s="1" cm="1">
        <f t="array" ref="AJ179">_xlfn.XLOOKUP(Contrato[[#This Row],[CONTRATO]]&amp;Contrato[[#This Row],[CDP]],[1]!Tabla6[[#All],[CONTRATO-CDP]],[1]!Tabla6[[#All],[CRP]],_xlfn.XLOOKUP(Contrato[[#This Row],[CDP]],[1]RCPPAGOS!F:F,[1]RCPPAGOS!A:A,"",0),0)</f>
        <v>153</v>
      </c>
      <c r="AK179" s="1">
        <f>+Contrato[[#This Row],[Columna1]]-Contrato[[#This Row],[RCP]]</f>
        <v>0</v>
      </c>
      <c r="AL179" s="101" cm="1">
        <f t="array" ref="AL179">_xlfn.XLOOKUP(Contrato[[#This Row],[RCP]],[1]!RCPPAGOS[[#All],[CRP]],[1]!RCPPAGOS[[#All],[Total pagado]],0,0)</f>
        <v>25748415</v>
      </c>
      <c r="AM179" s="62">
        <f>+Contrato[[#This Row],[Valor Pagado]]/Contrato[[#This Row],[VALOR CONTRATO]]</f>
        <v>1</v>
      </c>
      <c r="AN179" s="63">
        <f>+Contrato[[#This Row],[VALOR CONTRATO]]-Contrato[[#This Row],[Valor Pagado]]</f>
        <v>0</v>
      </c>
    </row>
    <row r="180" spans="1:40" s="1" customFormat="1" ht="37.5" customHeight="1">
      <c r="A180" s="2">
        <v>195</v>
      </c>
      <c r="B180" s="33">
        <v>178</v>
      </c>
      <c r="C180" s="34" t="s">
        <v>476</v>
      </c>
      <c r="D180" s="35" t="s">
        <v>63</v>
      </c>
      <c r="E180" s="36" t="s">
        <v>42</v>
      </c>
      <c r="F180" s="35" t="s">
        <v>43</v>
      </c>
      <c r="G180" s="34" t="s">
        <v>477</v>
      </c>
      <c r="H180" s="39">
        <v>78296925</v>
      </c>
      <c r="I180" s="108">
        <v>3764173</v>
      </c>
      <c r="J180" s="108">
        <v>39523817</v>
      </c>
      <c r="K180" s="2" t="s">
        <v>45</v>
      </c>
      <c r="L180" s="42" t="s">
        <v>212</v>
      </c>
      <c r="M180" s="43" t="s">
        <v>249</v>
      </c>
      <c r="N180" s="44">
        <f>VLOOKUP(Contrato[[#This Row],[SUPERVISOR TITULAR]],[1]SUPERVISORES!$E$1:$F$135,2,FALSE)</f>
        <v>10267189.6</v>
      </c>
      <c r="O180" s="43" t="s">
        <v>248</v>
      </c>
      <c r="P180" s="45">
        <f>VLOOKUP(Contrato[[#This Row],[SUPERVISOR SUPLENTE ]],[1]SUPERVISORES!$E$1:$F$135,2,FALSE)</f>
        <v>98556206.299999997</v>
      </c>
      <c r="Q180" s="93">
        <v>243</v>
      </c>
      <c r="R180" s="47" cm="1">
        <f t="array" ref="R180">_xlfn.XLOOKUP(Contrato[[#This Row],[CDP]],[1]!CDP[[#All],[consecutivo]],[1]!CDP[[#All],[fecha_aprobacion]],"",0)</f>
        <v>44952</v>
      </c>
      <c r="S180" s="48">
        <f>SUMIF([1]!CDP[[#All],[consecutivo]],Contrato[[#This Row],[CDP]],[1]!CDP[[#All],[valor_total_rubro]])</f>
        <v>39523817</v>
      </c>
      <c r="T180" s="49" cm="1">
        <f t="array" ref="T180">_xlfn.XLOOKUP(Contrato[[#This Row],[CONTRATO]]&amp;Contrato[[#This Row],[CDP]],[1]!Tabla6[[#All],[CONTRATO-CDP]],[1]!Tabla6[[#All],[CRP]],_xlfn.XLOOKUP(Contrato[[#This Row],[CDP]],[1]RCPPAGOS!F:F,[1]RCPPAGOS!A:A,"",0),0)</f>
        <v>155</v>
      </c>
      <c r="U180" s="47">
        <f>+_xlfn.XLOOKUP(Contrato[[#This Row],[RCP]],[1]RCPPAGOS!A:A,[1]RCPPAGOS!B:B,"",0)</f>
        <v>44958.621793981481</v>
      </c>
      <c r="V180" s="50">
        <f>SUMIF([1]!RCPPAGOS[[#All],[CRP]],Contrato[[#This Row],[RCP]],[1]!RCPPAGOS[[#All],[valor_total]])</f>
        <v>39523817</v>
      </c>
      <c r="W180" s="51">
        <v>44957</v>
      </c>
      <c r="X180" s="51">
        <v>44958</v>
      </c>
      <c r="Y180" s="52" t="str">
        <f>+LEFT(_xlfn.XLOOKUP(Contrato[[#This Row],[CONTRATO3DIG]],[1]SECOP_II!AE:AE,[1]SECOP_II!F:F,"",0),10)</f>
        <v>2023-02-02</v>
      </c>
      <c r="Z180" s="53" t="str">
        <f>+LEFT(_xlfn.XLOOKUP(Contrato[[#This Row],[CONTRATO3DIG]],[1]SECOP_II!AE:AE,[1]SECOP_II!G:G,"",0),10)</f>
        <v>2023-12-16</v>
      </c>
      <c r="AA180" s="54" t="str">
        <f>_xlfn.XLOOKUP(Contrato[[#This Row],[CONTRATO3DIG]],[1]SECOP_II!AE:AE,[1]SECOP_II!AA:AA,"",0)</f>
        <v>https://community.secop.gov.co/Public/Tendering/OpportunityDetail/Index?noticeUID=CO1.NTC.3875931&amp;isFromPublicArea=True&amp;isModal=true&amp;asPopupView=true</v>
      </c>
      <c r="AB180" s="55" t="s">
        <v>213</v>
      </c>
      <c r="AC180" s="75">
        <v>202301000767</v>
      </c>
      <c r="AD180" s="1" t="s">
        <v>50</v>
      </c>
      <c r="AE180" s="1" t="str">
        <f>TEXT(LEFT(Contrato[[#This Row],[CONTRATO]],3),"0")</f>
        <v>178</v>
      </c>
      <c r="AF180" s="1" t="str">
        <f>IF(LEN(Contrato[[#This Row],[Contrato2]])=3,Contrato[[#This Row],[Contrato2]],TEXT(Contrato[[#This Row],[Contrato2]],"000"))</f>
        <v>178</v>
      </c>
      <c r="AG180" s="100">
        <f ca="1">IFERROR(_xlfn.DAYS(Contrato[[#This Row],[Fecha Proyectada liquidació]],TODAY())/30,"")</f>
        <v>-10.533333333333333</v>
      </c>
      <c r="AH180" s="5">
        <f>+Contrato[[#This Row],[FECHA TERMINACIÓN ]]+120</f>
        <v>45396</v>
      </c>
      <c r="AI180" s="1" t="e" cm="1">
        <f t="array" ref="AI180">+Contrato[[#This Row],[Fecha Proyectada liquidació]]-hoy</f>
        <v>#NAME?</v>
      </c>
      <c r="AJ180" s="1" cm="1">
        <f t="array" ref="AJ180">_xlfn.XLOOKUP(Contrato[[#This Row],[CONTRATO]]&amp;Contrato[[#This Row],[CDP]],[1]!Tabla6[[#All],[CONTRATO-CDP]],[1]!Tabla6[[#All],[CRP]],_xlfn.XLOOKUP(Contrato[[#This Row],[CDP]],[1]RCPPAGOS!F:F,[1]RCPPAGOS!A:A,"",0),0)</f>
        <v>155</v>
      </c>
      <c r="AK180" s="1">
        <f>+Contrato[[#This Row],[Columna1]]-Contrato[[#This Row],[RCP]]</f>
        <v>0</v>
      </c>
      <c r="AL180" s="101" cm="1">
        <f t="array" ref="AL180">_xlfn.XLOOKUP(Contrato[[#This Row],[RCP]],[1]!RCPPAGOS[[#All],[CRP]],[1]!RCPPAGOS[[#All],[Total pagado]],0,0)</f>
        <v>39523817</v>
      </c>
      <c r="AM180" s="62">
        <f>+Contrato[[#This Row],[Valor Pagado]]/Contrato[[#This Row],[VALOR CONTRATO]]</f>
        <v>1</v>
      </c>
      <c r="AN180" s="63">
        <f>+Contrato[[#This Row],[VALOR CONTRATO]]-Contrato[[#This Row],[Valor Pagado]]</f>
        <v>0</v>
      </c>
    </row>
    <row r="181" spans="1:40" s="1" customFormat="1" ht="37.5" customHeight="1">
      <c r="A181" s="2">
        <v>196</v>
      </c>
      <c r="B181" s="33">
        <v>179</v>
      </c>
      <c r="C181" s="34" t="s">
        <v>478</v>
      </c>
      <c r="D181" s="35" t="s">
        <v>63</v>
      </c>
      <c r="E181" s="36" t="s">
        <v>42</v>
      </c>
      <c r="F181" s="35" t="s">
        <v>43</v>
      </c>
      <c r="G181" s="34" t="s">
        <v>479</v>
      </c>
      <c r="H181" s="39">
        <v>71263321</v>
      </c>
      <c r="I181" s="108">
        <v>6590637</v>
      </c>
      <c r="J181" s="108">
        <v>69201689</v>
      </c>
      <c r="K181" s="2" t="s">
        <v>45</v>
      </c>
      <c r="L181" s="42" t="s">
        <v>212</v>
      </c>
      <c r="M181" s="43" t="s">
        <v>249</v>
      </c>
      <c r="N181" s="44">
        <f>VLOOKUP(Contrato[[#This Row],[SUPERVISOR TITULAR]],[1]SUPERVISORES!$E$1:$F$135,2,FALSE)</f>
        <v>10267189.6</v>
      </c>
      <c r="O181" s="43" t="s">
        <v>248</v>
      </c>
      <c r="P181" s="45">
        <f>VLOOKUP(Contrato[[#This Row],[SUPERVISOR SUPLENTE ]],[1]SUPERVISORES!$E$1:$F$135,2,FALSE)</f>
        <v>98556206.299999997</v>
      </c>
      <c r="Q181" s="93">
        <v>244</v>
      </c>
      <c r="R181" s="47" cm="1">
        <f t="array" ref="R181">_xlfn.XLOOKUP(Contrato[[#This Row],[CDP]],[1]!CDP[[#All],[consecutivo]],[1]!CDP[[#All],[fecha_aprobacion]],"",0)</f>
        <v>44952</v>
      </c>
      <c r="S181" s="48">
        <f>SUMIF([1]!CDP[[#All],[consecutivo]],Contrato[[#This Row],[CDP]],[1]!CDP[[#All],[valor_total_rubro]])</f>
        <v>69201689</v>
      </c>
      <c r="T181" s="49" cm="1">
        <f t="array" ref="T181">_xlfn.XLOOKUP(Contrato[[#This Row],[CONTRATO]]&amp;Contrato[[#This Row],[CDP]],[1]!Tabla6[[#All],[CONTRATO-CDP]],[1]!Tabla6[[#All],[CRP]],_xlfn.XLOOKUP(Contrato[[#This Row],[CDP]],[1]RCPPAGOS!F:F,[1]RCPPAGOS!A:A,"",0),0)</f>
        <v>157</v>
      </c>
      <c r="U181" s="47">
        <f>+_xlfn.XLOOKUP(Contrato[[#This Row],[RCP]],[1]RCPPAGOS!A:A,[1]RCPPAGOS!B:B,"",0)</f>
        <v>44958.630567129629</v>
      </c>
      <c r="V181" s="50">
        <f>SUMIF([1]!RCPPAGOS[[#All],[CRP]],Contrato[[#This Row],[RCP]],[1]!RCPPAGOS[[#All],[valor_total]])</f>
        <v>69201689</v>
      </c>
      <c r="W181" s="51">
        <v>44957</v>
      </c>
      <c r="X181" s="51">
        <v>44959</v>
      </c>
      <c r="Y181" s="52" t="str">
        <f>+LEFT(_xlfn.XLOOKUP(Contrato[[#This Row],[CONTRATO3DIG]],[1]SECOP_II!AE:AE,[1]SECOP_II!F:F,"",0),10)</f>
        <v>2023-02-02</v>
      </c>
      <c r="Z181" s="53" t="str">
        <f>+LEFT(_xlfn.XLOOKUP(Contrato[[#This Row],[CONTRATO3DIG]],[1]SECOP_II!AE:AE,[1]SECOP_II!G:G,"",0),10)</f>
        <v>2023-12-16</v>
      </c>
      <c r="AA181" s="54" t="str">
        <f>_xlfn.XLOOKUP(Contrato[[#This Row],[CONTRATO3DIG]],[1]SECOP_II!AE:AE,[1]SECOP_II!AA:AA,"",0)</f>
        <v>https://community.secop.gov.co/Public/Tendering/OpportunityDetail/Index?noticeUID=CO1.NTC.3875646&amp;isFromPublicArea=True&amp;isModal=true&amp;asPopupView=true</v>
      </c>
      <c r="AB181" s="55" t="s">
        <v>213</v>
      </c>
      <c r="AC181" s="75">
        <v>202301000766</v>
      </c>
      <c r="AD181" s="1" t="s">
        <v>50</v>
      </c>
      <c r="AE181" s="1" t="str">
        <f>TEXT(LEFT(Contrato[[#This Row],[CONTRATO]],3),"0")</f>
        <v>179</v>
      </c>
      <c r="AF181" s="1" t="str">
        <f>IF(LEN(Contrato[[#This Row],[Contrato2]])=3,Contrato[[#This Row],[Contrato2]],TEXT(Contrato[[#This Row],[Contrato2]],"000"))</f>
        <v>179</v>
      </c>
      <c r="AG181" s="100">
        <f ca="1">IFERROR(_xlfn.DAYS(Contrato[[#This Row],[Fecha Proyectada liquidació]],TODAY())/30,"")</f>
        <v>-10.533333333333333</v>
      </c>
      <c r="AH181" s="5">
        <f>+Contrato[[#This Row],[FECHA TERMINACIÓN ]]+120</f>
        <v>45396</v>
      </c>
      <c r="AI181" s="1" t="e" cm="1">
        <f t="array" ref="AI181">+Contrato[[#This Row],[Fecha Proyectada liquidació]]-hoy</f>
        <v>#NAME?</v>
      </c>
      <c r="AJ181" s="1" cm="1">
        <f t="array" ref="AJ181">_xlfn.XLOOKUP(Contrato[[#This Row],[CONTRATO]]&amp;Contrato[[#This Row],[CDP]],[1]!Tabla6[[#All],[CONTRATO-CDP]],[1]!Tabla6[[#All],[CRP]],_xlfn.XLOOKUP(Contrato[[#This Row],[CDP]],[1]RCPPAGOS!F:F,[1]RCPPAGOS!A:A,"",0),0)</f>
        <v>157</v>
      </c>
      <c r="AK181" s="1">
        <f>+Contrato[[#This Row],[Columna1]]-Contrato[[#This Row],[RCP]]</f>
        <v>0</v>
      </c>
      <c r="AL181" s="101" cm="1">
        <f t="array" ref="AL181">_xlfn.XLOOKUP(Contrato[[#This Row],[RCP]],[1]!RCPPAGOS[[#All],[CRP]],[1]!RCPPAGOS[[#All],[Total pagado]],0,0)</f>
        <v>59096046</v>
      </c>
      <c r="AM181" s="62">
        <f>+Contrato[[#This Row],[Valor Pagado]]/Contrato[[#This Row],[VALOR CONTRATO]]</f>
        <v>0.85396826080357668</v>
      </c>
      <c r="AN181" s="63">
        <f>+Contrato[[#This Row],[VALOR CONTRATO]]-Contrato[[#This Row],[Valor Pagado]]</f>
        <v>10105643</v>
      </c>
    </row>
    <row r="182" spans="1:40" s="1" customFormat="1" ht="37.5" customHeight="1">
      <c r="A182" s="2">
        <v>197</v>
      </c>
      <c r="B182" s="33">
        <v>180</v>
      </c>
      <c r="C182" s="34" t="s">
        <v>480</v>
      </c>
      <c r="D182" s="35" t="s">
        <v>63</v>
      </c>
      <c r="E182" s="36" t="s">
        <v>42</v>
      </c>
      <c r="F182" s="35" t="s">
        <v>43</v>
      </c>
      <c r="G182" s="34" t="s">
        <v>481</v>
      </c>
      <c r="H182" s="39">
        <v>98558934</v>
      </c>
      <c r="I182" s="108">
        <v>7532157</v>
      </c>
      <c r="J182" s="108">
        <v>79087649</v>
      </c>
      <c r="K182" s="2" t="s">
        <v>45</v>
      </c>
      <c r="L182" s="42" t="s">
        <v>212</v>
      </c>
      <c r="M182" s="43" t="s">
        <v>249</v>
      </c>
      <c r="N182" s="44">
        <f>VLOOKUP(Contrato[[#This Row],[SUPERVISOR TITULAR]],[1]SUPERVISORES!$E$1:$F$135,2,FALSE)</f>
        <v>10267189.6</v>
      </c>
      <c r="O182" s="43" t="s">
        <v>248</v>
      </c>
      <c r="P182" s="45">
        <f>VLOOKUP(Contrato[[#This Row],[SUPERVISOR SUPLENTE ]],[1]SUPERVISORES!$E$1:$F$135,2,FALSE)</f>
        <v>98556206.299999997</v>
      </c>
      <c r="Q182" s="93">
        <v>245</v>
      </c>
      <c r="R182" s="47" cm="1">
        <f t="array" ref="R182">_xlfn.XLOOKUP(Contrato[[#This Row],[CDP]],[1]!CDP[[#All],[consecutivo]],[1]!CDP[[#All],[fecha_aprobacion]],"",0)</f>
        <v>44952</v>
      </c>
      <c r="S182" s="48">
        <f>SUMIF([1]!CDP[[#All],[consecutivo]],Contrato[[#This Row],[CDP]],[1]!CDP[[#All],[valor_total_rubro]])</f>
        <v>79087649</v>
      </c>
      <c r="T182" s="49" cm="1">
        <f t="array" ref="T182">_xlfn.XLOOKUP(Contrato[[#This Row],[CONTRATO]]&amp;Contrato[[#This Row],[CDP]],[1]!Tabla6[[#All],[CONTRATO-CDP]],[1]!Tabla6[[#All],[CRP]],_xlfn.XLOOKUP(Contrato[[#This Row],[CDP]],[1]RCPPAGOS!F:F,[1]RCPPAGOS!A:A,"",0),0)</f>
        <v>159</v>
      </c>
      <c r="U182" s="47">
        <f>+_xlfn.XLOOKUP(Contrato[[#This Row],[RCP]],[1]RCPPAGOS!A:A,[1]RCPPAGOS!B:B,"",0)</f>
        <v>44958.639166666668</v>
      </c>
      <c r="V182" s="50">
        <f>SUMIF([1]!RCPPAGOS[[#All],[CRP]],Contrato[[#This Row],[RCP]],[1]!RCPPAGOS[[#All],[valor_total]])</f>
        <v>79087649</v>
      </c>
      <c r="W182" s="51">
        <v>44957</v>
      </c>
      <c r="X182" s="51">
        <v>44959</v>
      </c>
      <c r="Y182" s="52" t="str">
        <f>+LEFT(_xlfn.XLOOKUP(Contrato[[#This Row],[CONTRATO3DIG]],[1]SECOP_II!AE:AE,[1]SECOP_II!F:F,"",0),10)</f>
        <v>2023-02-02</v>
      </c>
      <c r="Z182" s="53" t="str">
        <f>+LEFT(_xlfn.XLOOKUP(Contrato[[#This Row],[CONTRATO3DIG]],[1]SECOP_II!AE:AE,[1]SECOP_II!G:G,"",0),10)</f>
        <v>2023-12-16</v>
      </c>
      <c r="AA182" s="54" t="str">
        <f>_xlfn.XLOOKUP(Contrato[[#This Row],[CONTRATO3DIG]],[1]SECOP_II!AE:AE,[1]SECOP_II!AA:AA,"",0)</f>
        <v>https://community.secop.gov.co/Public/Tendering/OpportunityDetail/Index?noticeUID=CO1.NTC.3875646&amp;isFromPublicArea=True&amp;isModal=true&amp;asPopupView=true</v>
      </c>
      <c r="AB182" s="55" t="s">
        <v>213</v>
      </c>
      <c r="AC182" s="75">
        <v>202301000766</v>
      </c>
      <c r="AD182" s="1" t="s">
        <v>50</v>
      </c>
      <c r="AE182" s="1" t="str">
        <f>TEXT(LEFT(Contrato[[#This Row],[CONTRATO]],3),"0")</f>
        <v>180</v>
      </c>
      <c r="AF182" s="1" t="str">
        <f>IF(LEN(Contrato[[#This Row],[Contrato2]])=3,Contrato[[#This Row],[Contrato2]],TEXT(Contrato[[#This Row],[Contrato2]],"000"))</f>
        <v>180</v>
      </c>
      <c r="AG182" s="100">
        <f ca="1">IFERROR(_xlfn.DAYS(Contrato[[#This Row],[Fecha Proyectada liquidació]],TODAY())/30,"")</f>
        <v>-10.533333333333333</v>
      </c>
      <c r="AH182" s="5">
        <f>+Contrato[[#This Row],[FECHA TERMINACIÓN ]]+120</f>
        <v>45396</v>
      </c>
      <c r="AI182" s="1" t="e" cm="1">
        <f t="array" ref="AI182">+Contrato[[#This Row],[Fecha Proyectada liquidació]]-hoy</f>
        <v>#NAME?</v>
      </c>
      <c r="AJ182" s="1" cm="1">
        <f t="array" ref="AJ182">_xlfn.XLOOKUP(Contrato[[#This Row],[CONTRATO]]&amp;Contrato[[#This Row],[CDP]],[1]!Tabla6[[#All],[CONTRATO-CDP]],[1]!Tabla6[[#All],[CRP]],_xlfn.XLOOKUP(Contrato[[#This Row],[CDP]],[1]RCPPAGOS!F:F,[1]RCPPAGOS!A:A,"",0),0)</f>
        <v>159</v>
      </c>
      <c r="AK182" s="1">
        <f>+Contrato[[#This Row],[Columna1]]-Contrato[[#This Row],[RCP]]</f>
        <v>0</v>
      </c>
      <c r="AL182" s="101" cm="1">
        <f t="array" ref="AL182">_xlfn.XLOOKUP(Contrato[[#This Row],[RCP]],[1]!RCPPAGOS[[#All],[CRP]],[1]!RCPPAGOS[[#All],[Total pagado]],0,0)</f>
        <v>79087649</v>
      </c>
      <c r="AM182" s="62">
        <f>+Contrato[[#This Row],[Valor Pagado]]/Contrato[[#This Row],[VALOR CONTRATO]]</f>
        <v>1</v>
      </c>
      <c r="AN182" s="63">
        <f>+Contrato[[#This Row],[VALOR CONTRATO]]-Contrato[[#This Row],[Valor Pagado]]</f>
        <v>0</v>
      </c>
    </row>
    <row r="183" spans="1:40" s="1" customFormat="1" ht="37.5" customHeight="1">
      <c r="A183" s="2">
        <v>198</v>
      </c>
      <c r="B183" s="33">
        <v>181</v>
      </c>
      <c r="C183" s="34" t="s">
        <v>482</v>
      </c>
      <c r="D183" s="35" t="s">
        <v>63</v>
      </c>
      <c r="E183" s="36" t="s">
        <v>42</v>
      </c>
      <c r="F183" s="35" t="s">
        <v>43</v>
      </c>
      <c r="G183" s="34" t="s">
        <v>483</v>
      </c>
      <c r="H183" s="39">
        <v>1036614834</v>
      </c>
      <c r="I183" s="108">
        <v>4675177</v>
      </c>
      <c r="J183" s="108">
        <v>49089359</v>
      </c>
      <c r="K183" s="2" t="s">
        <v>45</v>
      </c>
      <c r="L183" s="42" t="s">
        <v>212</v>
      </c>
      <c r="M183" s="43" t="s">
        <v>249</v>
      </c>
      <c r="N183" s="44">
        <f>VLOOKUP(Contrato[[#This Row],[SUPERVISOR TITULAR]],[1]SUPERVISORES!$E$1:$F$135,2,FALSE)</f>
        <v>10267189.6</v>
      </c>
      <c r="O183" s="43" t="s">
        <v>248</v>
      </c>
      <c r="P183" s="45">
        <f>VLOOKUP(Contrato[[#This Row],[SUPERVISOR SUPLENTE ]],[1]SUPERVISORES!$E$1:$F$135,2,FALSE)</f>
        <v>98556206.299999997</v>
      </c>
      <c r="Q183" s="93">
        <v>246</v>
      </c>
      <c r="R183" s="47" cm="1">
        <f t="array" ref="R183">_xlfn.XLOOKUP(Contrato[[#This Row],[CDP]],[1]!CDP[[#All],[consecutivo]],[1]!CDP[[#All],[fecha_aprobacion]],"",0)</f>
        <v>44952</v>
      </c>
      <c r="S183" s="48">
        <f>SUMIF([1]!CDP[[#All],[consecutivo]],Contrato[[#This Row],[CDP]],[1]!CDP[[#All],[valor_total_rubro]])</f>
        <v>49089359</v>
      </c>
      <c r="T183" s="49" cm="1">
        <f t="array" ref="T183">_xlfn.XLOOKUP(Contrato[[#This Row],[CONTRATO]]&amp;Contrato[[#This Row],[CDP]],[1]!Tabla6[[#All],[CONTRATO-CDP]],[1]!Tabla6[[#All],[CRP]],_xlfn.XLOOKUP(Contrato[[#This Row],[CDP]],[1]RCPPAGOS!F:F,[1]RCPPAGOS!A:A,"",0),0)</f>
        <v>163</v>
      </c>
      <c r="U183" s="47">
        <f>+_xlfn.XLOOKUP(Contrato[[#This Row],[RCP]],[1]RCPPAGOS!A:A,[1]RCPPAGOS!B:B,"",0)</f>
        <v>44958.645185185182</v>
      </c>
      <c r="V183" s="50">
        <f>SUMIF([1]!RCPPAGOS[[#All],[CRP]],Contrato[[#This Row],[RCP]],[1]!RCPPAGOS[[#All],[valor_total]])</f>
        <v>49089359</v>
      </c>
      <c r="W183" s="51">
        <v>44957</v>
      </c>
      <c r="X183" s="51">
        <v>44958</v>
      </c>
      <c r="Y183" s="52" t="str">
        <f>+LEFT(_xlfn.XLOOKUP(Contrato[[#This Row],[CONTRATO3DIG]],[1]SECOP_II!AE:AE,[1]SECOP_II!F:F,"",0),10)</f>
        <v>2023-02-02</v>
      </c>
      <c r="Z183" s="53" t="str">
        <f>+LEFT(_xlfn.XLOOKUP(Contrato[[#This Row],[CONTRATO3DIG]],[1]SECOP_II!AE:AE,[1]SECOP_II!G:G,"",0),10)</f>
        <v>2023-12-16</v>
      </c>
      <c r="AA183" s="54" t="str">
        <f>_xlfn.XLOOKUP(Contrato[[#This Row],[CONTRATO3DIG]],[1]SECOP_II!AE:AE,[1]SECOP_II!AA:AA,"",0)</f>
        <v>https://community.secop.gov.co/Public/Tendering/OpportunityDetail/Index?noticeUID=CO1.NTC.3875646&amp;isFromPublicArea=True&amp;isModal=true&amp;asPopupView=true</v>
      </c>
      <c r="AB183" s="55" t="s">
        <v>213</v>
      </c>
      <c r="AC183" s="75">
        <v>202301000766</v>
      </c>
      <c r="AD183" s="1" t="s">
        <v>50</v>
      </c>
      <c r="AE183" s="1" t="str">
        <f>TEXT(LEFT(Contrato[[#This Row],[CONTRATO]],3),"0")</f>
        <v>181</v>
      </c>
      <c r="AF183" s="1" t="str">
        <f>IF(LEN(Contrato[[#This Row],[Contrato2]])=3,Contrato[[#This Row],[Contrato2]],TEXT(Contrato[[#This Row],[Contrato2]],"000"))</f>
        <v>181</v>
      </c>
      <c r="AG183" s="100">
        <f ca="1">IFERROR(_xlfn.DAYS(Contrato[[#This Row],[Fecha Proyectada liquidació]],TODAY())/30,"")</f>
        <v>-10.533333333333333</v>
      </c>
      <c r="AH183" s="5">
        <f>+Contrato[[#This Row],[FECHA TERMINACIÓN ]]+120</f>
        <v>45396</v>
      </c>
      <c r="AI183" s="1" t="e" cm="1">
        <f t="array" ref="AI183">+Contrato[[#This Row],[Fecha Proyectada liquidació]]-hoy</f>
        <v>#NAME?</v>
      </c>
      <c r="AJ183" s="1" cm="1">
        <f t="array" ref="AJ183">_xlfn.XLOOKUP(Contrato[[#This Row],[CONTRATO]]&amp;Contrato[[#This Row],[CDP]],[1]!Tabla6[[#All],[CONTRATO-CDP]],[1]!Tabla6[[#All],[CRP]],_xlfn.XLOOKUP(Contrato[[#This Row],[CDP]],[1]RCPPAGOS!F:F,[1]RCPPAGOS!A:A,"",0),0)</f>
        <v>163</v>
      </c>
      <c r="AK183" s="1">
        <f>+Contrato[[#This Row],[Columna1]]-Contrato[[#This Row],[RCP]]</f>
        <v>0</v>
      </c>
      <c r="AL183" s="101" cm="1">
        <f t="array" ref="AL183">_xlfn.XLOOKUP(Contrato[[#This Row],[RCP]],[1]!RCPPAGOS[[#All],[CRP]],[1]!RCPPAGOS[[#All],[Total pagado]],0,0)</f>
        <v>49089359</v>
      </c>
      <c r="AM183" s="62">
        <f>+Contrato[[#This Row],[Valor Pagado]]/Contrato[[#This Row],[VALOR CONTRATO]]</f>
        <v>1</v>
      </c>
      <c r="AN183" s="63">
        <f>+Contrato[[#This Row],[VALOR CONTRATO]]-Contrato[[#This Row],[Valor Pagado]]</f>
        <v>0</v>
      </c>
    </row>
    <row r="184" spans="1:40" s="1" customFormat="1" ht="37.5" customHeight="1">
      <c r="A184" s="76">
        <v>199</v>
      </c>
      <c r="B184" s="69">
        <v>182</v>
      </c>
      <c r="C184" s="38" t="s">
        <v>484</v>
      </c>
      <c r="D184" s="37" t="s">
        <v>63</v>
      </c>
      <c r="E184" s="36" t="s">
        <v>42</v>
      </c>
      <c r="F184" s="37" t="s">
        <v>43</v>
      </c>
      <c r="G184" s="38" t="s">
        <v>485</v>
      </c>
      <c r="H184" s="39">
        <v>71526393</v>
      </c>
      <c r="I184" s="108">
        <v>2452230</v>
      </c>
      <c r="J184" s="108">
        <v>25748415</v>
      </c>
      <c r="K184" s="2" t="s">
        <v>45</v>
      </c>
      <c r="L184" s="42" t="s">
        <v>212</v>
      </c>
      <c r="M184" s="43" t="s">
        <v>249</v>
      </c>
      <c r="N184" s="44">
        <f>VLOOKUP(Contrato[[#This Row],[SUPERVISOR TITULAR]],[1]SUPERVISORES!$E$1:$F$135,2,FALSE)</f>
        <v>10267189.6</v>
      </c>
      <c r="O184" s="43" t="s">
        <v>248</v>
      </c>
      <c r="P184" s="45">
        <f>VLOOKUP(Contrato[[#This Row],[SUPERVISOR SUPLENTE ]],[1]SUPERVISORES!$E$1:$F$135,2,FALSE)</f>
        <v>98556206.299999997</v>
      </c>
      <c r="Q184" s="93">
        <v>247</v>
      </c>
      <c r="R184" s="47" cm="1">
        <f t="array" ref="R184">_xlfn.XLOOKUP(Contrato[[#This Row],[CDP]],[1]!CDP[[#All],[consecutivo]],[1]!CDP[[#All],[fecha_aprobacion]],"",0)</f>
        <v>44952</v>
      </c>
      <c r="S184" s="48">
        <f>SUMIF([1]!CDP[[#All],[consecutivo]],Contrato[[#This Row],[CDP]],[1]!CDP[[#All],[valor_total_rubro]])</f>
        <v>25748415</v>
      </c>
      <c r="T184" s="49" cm="1">
        <f t="array" ref="T184">_xlfn.XLOOKUP(Contrato[[#This Row],[CONTRATO]]&amp;Contrato[[#This Row],[CDP]],[1]!Tabla6[[#All],[CONTRATO-CDP]],[1]!Tabla6[[#All],[CRP]],_xlfn.XLOOKUP(Contrato[[#This Row],[CDP]],[1]RCPPAGOS!F:F,[1]RCPPAGOS!A:A,"",0),0)</f>
        <v>167</v>
      </c>
      <c r="U184" s="47">
        <f>+_xlfn.XLOOKUP(Contrato[[#This Row],[RCP]],[1]RCPPAGOS!A:A,[1]RCPPAGOS!B:B,"",0)</f>
        <v>44958.645567129628</v>
      </c>
      <c r="V184" s="50">
        <f>SUMIF([1]!RCPPAGOS[[#All],[CRP]],Contrato[[#This Row],[RCP]],[1]!RCPPAGOS[[#All],[valor_total]])</f>
        <v>25748415</v>
      </c>
      <c r="W184" s="51">
        <v>44957</v>
      </c>
      <c r="X184" s="51">
        <v>44958</v>
      </c>
      <c r="Y184" s="52" t="str">
        <f>+LEFT(_xlfn.XLOOKUP(Contrato[[#This Row],[CONTRATO3DIG]],[1]SECOP_II!AE:AE,[1]SECOP_II!F:F,"",0),10)</f>
        <v>2023-02-02</v>
      </c>
      <c r="Z184" s="53" t="str">
        <f>+LEFT(_xlfn.XLOOKUP(Contrato[[#This Row],[CONTRATO3DIG]],[1]SECOP_II!AE:AE,[1]SECOP_II!G:G,"",0),10)</f>
        <v>2023-12-16</v>
      </c>
      <c r="AA184" s="54" t="str">
        <f>_xlfn.XLOOKUP(Contrato[[#This Row],[CONTRATO3DIG]],[1]SECOP_II!AE:AE,[1]SECOP_II!AA:AA,"",0)</f>
        <v>https://community.secop.gov.co/Public/Tendering/OpportunityDetail/Index?noticeUID=CO1.NTC.3875931&amp;isFromPublicArea=True&amp;isModal=true&amp;asPopupView=true</v>
      </c>
      <c r="AB184" s="55" t="s">
        <v>213</v>
      </c>
      <c r="AC184" s="75">
        <v>202301000766</v>
      </c>
      <c r="AD184" s="1" t="s">
        <v>50</v>
      </c>
      <c r="AE184" s="1" t="str">
        <f>TEXT(LEFT(Contrato[[#This Row],[CONTRATO]],3),"0")</f>
        <v>182</v>
      </c>
      <c r="AF184" s="1" t="str">
        <f>IF(LEN(Contrato[[#This Row],[Contrato2]])=3,Contrato[[#This Row],[Contrato2]],TEXT(Contrato[[#This Row],[Contrato2]],"000"))</f>
        <v>182</v>
      </c>
      <c r="AG184" s="100">
        <f ca="1">IFERROR(_xlfn.DAYS(Contrato[[#This Row],[Fecha Proyectada liquidació]],TODAY())/30,"")</f>
        <v>-10.533333333333333</v>
      </c>
      <c r="AH184" s="5">
        <f>+Contrato[[#This Row],[FECHA TERMINACIÓN ]]+120</f>
        <v>45396</v>
      </c>
      <c r="AI184" s="1" t="e" cm="1">
        <f t="array" ref="AI184">+Contrato[[#This Row],[Fecha Proyectada liquidació]]-hoy</f>
        <v>#NAME?</v>
      </c>
      <c r="AJ184" s="1" cm="1">
        <f t="array" ref="AJ184">_xlfn.XLOOKUP(Contrato[[#This Row],[CONTRATO]]&amp;Contrato[[#This Row],[CDP]],[1]!Tabla6[[#All],[CONTRATO-CDP]],[1]!Tabla6[[#All],[CRP]],_xlfn.XLOOKUP(Contrato[[#This Row],[CDP]],[1]RCPPAGOS!F:F,[1]RCPPAGOS!A:A,"",0),0)</f>
        <v>167</v>
      </c>
      <c r="AK184" s="1">
        <f>+Contrato[[#This Row],[Columna1]]-Contrato[[#This Row],[RCP]]</f>
        <v>0</v>
      </c>
      <c r="AL184" s="101" cm="1">
        <f t="array" ref="AL184">_xlfn.XLOOKUP(Contrato[[#This Row],[RCP]],[1]!RCPPAGOS[[#All],[CRP]],[1]!RCPPAGOS[[#All],[Total pagado]],0,0)</f>
        <v>25748415</v>
      </c>
      <c r="AM184" s="62">
        <f>+Contrato[[#This Row],[Valor Pagado]]/Contrato[[#This Row],[VALOR CONTRATO]]</f>
        <v>1</v>
      </c>
      <c r="AN184" s="63">
        <f>+Contrato[[#This Row],[VALOR CONTRATO]]-Contrato[[#This Row],[Valor Pagado]]</f>
        <v>0</v>
      </c>
    </row>
    <row r="185" spans="1:40" s="1" customFormat="1" ht="37.5" customHeight="1">
      <c r="A185" s="121">
        <v>200</v>
      </c>
      <c r="B185" s="122">
        <v>183</v>
      </c>
      <c r="C185" s="123" t="s">
        <v>486</v>
      </c>
      <c r="D185" s="124" t="s">
        <v>63</v>
      </c>
      <c r="E185" s="36" t="s">
        <v>42</v>
      </c>
      <c r="F185" s="125" t="s">
        <v>43</v>
      </c>
      <c r="G185" s="123" t="s">
        <v>487</v>
      </c>
      <c r="H185" s="39">
        <v>52152664</v>
      </c>
      <c r="I185" s="108">
        <v>5648713</v>
      </c>
      <c r="J185" s="108">
        <v>59311487</v>
      </c>
      <c r="K185" s="2" t="s">
        <v>45</v>
      </c>
      <c r="L185" s="42" t="s">
        <v>212</v>
      </c>
      <c r="M185" s="43" t="s">
        <v>249</v>
      </c>
      <c r="N185" s="44">
        <f>VLOOKUP(Contrato[[#This Row],[SUPERVISOR TITULAR]],[1]SUPERVISORES!$E$1:$F$135,2,FALSE)</f>
        <v>10267189.6</v>
      </c>
      <c r="O185" s="43" t="s">
        <v>248</v>
      </c>
      <c r="P185" s="45">
        <f>VLOOKUP(Contrato[[#This Row],[SUPERVISOR SUPLENTE ]],[1]SUPERVISORES!$E$1:$F$135,2,FALSE)</f>
        <v>98556206.299999997</v>
      </c>
      <c r="Q185" s="93">
        <v>248</v>
      </c>
      <c r="R185" s="47" cm="1">
        <f t="array" ref="R185">_xlfn.XLOOKUP(Contrato[[#This Row],[CDP]],[1]!CDP[[#All],[consecutivo]],[1]!CDP[[#All],[fecha_aprobacion]],"",0)</f>
        <v>44952</v>
      </c>
      <c r="S185" s="48">
        <f>SUMIF([1]!CDP[[#All],[consecutivo]],Contrato[[#This Row],[CDP]],[1]!CDP[[#All],[valor_total_rubro]])</f>
        <v>59311487</v>
      </c>
      <c r="T185" s="49" cm="1">
        <f t="array" ref="T185">_xlfn.XLOOKUP(Contrato[[#This Row],[CONTRATO]]&amp;Contrato[[#This Row],[CDP]],[1]!Tabla6[[#All],[CONTRATO-CDP]],[1]!Tabla6[[#All],[CRP]],_xlfn.XLOOKUP(Contrato[[#This Row],[CDP]],[1]RCPPAGOS!F:F,[1]RCPPAGOS!A:A,"",0),0)</f>
        <v>170</v>
      </c>
      <c r="U185" s="47">
        <f>+_xlfn.XLOOKUP(Contrato[[#This Row],[RCP]],[1]RCPPAGOS!A:A,[1]RCPPAGOS!B:B,"",0)</f>
        <v>44958.647650462961</v>
      </c>
      <c r="V185" s="50">
        <f>SUMIF([1]!RCPPAGOS[[#All],[CRP]],Contrato[[#This Row],[RCP]],[1]!RCPPAGOS[[#All],[valor_total]])</f>
        <v>59311487</v>
      </c>
      <c r="W185" s="51">
        <v>44957</v>
      </c>
      <c r="X185" s="51">
        <v>44959</v>
      </c>
      <c r="Y185" s="52" t="str">
        <f>+LEFT(_xlfn.XLOOKUP(Contrato[[#This Row],[CONTRATO3DIG]],[1]SECOP_II!AE:AE,[1]SECOP_II!F:F,"",0),10)</f>
        <v>2023-02-02</v>
      </c>
      <c r="Z185" s="53" t="str">
        <f>+LEFT(_xlfn.XLOOKUP(Contrato[[#This Row],[CONTRATO3DIG]],[1]SECOP_II!AE:AE,[1]SECOP_II!G:G,"",0),10)</f>
        <v>2023-12-16</v>
      </c>
      <c r="AA185" s="54" t="str">
        <f>_xlfn.XLOOKUP(Contrato[[#This Row],[CONTRATO3DIG]],[1]SECOP_II!AE:AE,[1]SECOP_II!AA:AA,"",0)</f>
        <v>https://community.secop.gov.co/Public/Tendering/OpportunityDetail/Index?noticeUID=CO1.NTC.3875646&amp;isFromPublicArea=True&amp;isModal=true&amp;asPopupView=true</v>
      </c>
      <c r="AB185" s="55" t="s">
        <v>213</v>
      </c>
      <c r="AC185" s="75">
        <v>202301000766</v>
      </c>
      <c r="AD185" s="1" t="s">
        <v>50</v>
      </c>
      <c r="AE185" s="1" t="str">
        <f>TEXT(LEFT(Contrato[[#This Row],[CONTRATO]],3),"0")</f>
        <v>183</v>
      </c>
      <c r="AF185" s="1" t="str">
        <f>IF(LEN(Contrato[[#This Row],[Contrato2]])=3,Contrato[[#This Row],[Contrato2]],TEXT(Contrato[[#This Row],[Contrato2]],"000"))</f>
        <v>183</v>
      </c>
      <c r="AG185" s="100">
        <f ca="1">IFERROR(_xlfn.DAYS(Contrato[[#This Row],[Fecha Proyectada liquidació]],TODAY())/30,"")</f>
        <v>-10.533333333333333</v>
      </c>
      <c r="AH185" s="5">
        <f>+Contrato[[#This Row],[FECHA TERMINACIÓN ]]+120</f>
        <v>45396</v>
      </c>
      <c r="AI185" s="1" t="e" cm="1">
        <f t="array" ref="AI185">+Contrato[[#This Row],[Fecha Proyectada liquidació]]-hoy</f>
        <v>#NAME?</v>
      </c>
      <c r="AJ185" s="1" cm="1">
        <f t="array" ref="AJ185">_xlfn.XLOOKUP(Contrato[[#This Row],[CONTRATO]]&amp;Contrato[[#This Row],[CDP]],[1]!Tabla6[[#All],[CONTRATO-CDP]],[1]!Tabla6[[#All],[CRP]],_xlfn.XLOOKUP(Contrato[[#This Row],[CDP]],[1]RCPPAGOS!F:F,[1]RCPPAGOS!A:A,"",0),0)</f>
        <v>170</v>
      </c>
      <c r="AK185" s="1">
        <f>+Contrato[[#This Row],[Columna1]]-Contrato[[#This Row],[RCP]]</f>
        <v>0</v>
      </c>
      <c r="AL185" s="101" cm="1">
        <f t="array" ref="AL185">_xlfn.XLOOKUP(Contrato[[#This Row],[RCP]],[1]!RCPPAGOS[[#All],[CRP]],[1]!RCPPAGOS[[#All],[Total pagado]],0,0)</f>
        <v>59311487</v>
      </c>
      <c r="AM185" s="62">
        <f>+Contrato[[#This Row],[Valor Pagado]]/Contrato[[#This Row],[VALOR CONTRATO]]</f>
        <v>1</v>
      </c>
      <c r="AN185" s="63">
        <f>+Contrato[[#This Row],[VALOR CONTRATO]]-Contrato[[#This Row],[Valor Pagado]]</f>
        <v>0</v>
      </c>
    </row>
    <row r="186" spans="1:40" s="1" customFormat="1" ht="37.5" customHeight="1">
      <c r="A186" s="121">
        <v>201</v>
      </c>
      <c r="B186" s="122">
        <v>184</v>
      </c>
      <c r="C186" s="123" t="s">
        <v>488</v>
      </c>
      <c r="D186" s="124" t="s">
        <v>63</v>
      </c>
      <c r="E186" s="36" t="s">
        <v>42</v>
      </c>
      <c r="F186" s="124" t="s">
        <v>43</v>
      </c>
      <c r="G186" s="126" t="s">
        <v>489</v>
      </c>
      <c r="H186" s="39">
        <v>523298</v>
      </c>
      <c r="I186" s="108">
        <v>5648713</v>
      </c>
      <c r="J186" s="108">
        <v>59311487</v>
      </c>
      <c r="K186" s="2" t="s">
        <v>45</v>
      </c>
      <c r="L186" s="42" t="s">
        <v>212</v>
      </c>
      <c r="M186" s="43" t="s">
        <v>249</v>
      </c>
      <c r="N186" s="44">
        <f>VLOOKUP(Contrato[[#This Row],[SUPERVISOR TITULAR]],[1]SUPERVISORES!$E$1:$F$135,2,FALSE)</f>
        <v>10267189.6</v>
      </c>
      <c r="O186" s="43" t="s">
        <v>248</v>
      </c>
      <c r="P186" s="45">
        <f>VLOOKUP(Contrato[[#This Row],[SUPERVISOR SUPLENTE ]],[1]SUPERVISORES!$E$1:$F$135,2,FALSE)</f>
        <v>98556206.299999997</v>
      </c>
      <c r="Q186" s="93">
        <v>249</v>
      </c>
      <c r="R186" s="47" cm="1">
        <f t="array" ref="R186">_xlfn.XLOOKUP(Contrato[[#This Row],[CDP]],[1]!CDP[[#All],[consecutivo]],[1]!CDP[[#All],[fecha_aprobacion]],"",0)</f>
        <v>44952</v>
      </c>
      <c r="S186" s="48">
        <f>SUMIF([1]!CDP[[#All],[consecutivo]],Contrato[[#This Row],[CDP]],[1]!CDP[[#All],[valor_total_rubro]])</f>
        <v>59311487</v>
      </c>
      <c r="T186" s="49" cm="1">
        <f t="array" ref="T186">_xlfn.XLOOKUP(Contrato[[#This Row],[CONTRATO]]&amp;Contrato[[#This Row],[CDP]],[1]!Tabla6[[#All],[CONTRATO-CDP]],[1]!Tabla6[[#All],[CRP]],_xlfn.XLOOKUP(Contrato[[#This Row],[CDP]],[1]RCPPAGOS!F:F,[1]RCPPAGOS!A:A,"",0),0)</f>
        <v>173</v>
      </c>
      <c r="U186" s="47">
        <f>+_xlfn.XLOOKUP(Contrato[[#This Row],[RCP]],[1]RCPPAGOS!A:A,[1]RCPPAGOS!B:B,"",0)</f>
        <v>44958.648182870369</v>
      </c>
      <c r="V186" s="50">
        <f>SUMIF([1]!RCPPAGOS[[#All],[CRP]],Contrato[[#This Row],[RCP]],[1]!RCPPAGOS[[#All],[valor_total]])</f>
        <v>59311487</v>
      </c>
      <c r="W186" s="51">
        <v>44957</v>
      </c>
      <c r="X186" s="51">
        <v>44959</v>
      </c>
      <c r="Y186" s="52" t="str">
        <f>+LEFT(_xlfn.XLOOKUP(Contrato[[#This Row],[CONTRATO3DIG]],[1]SECOP_II!AE:AE,[1]SECOP_II!F:F,"",0),10)</f>
        <v>2023-02-02</v>
      </c>
      <c r="Z186" s="53" t="str">
        <f>+LEFT(_xlfn.XLOOKUP(Contrato[[#This Row],[CONTRATO3DIG]],[1]SECOP_II!AE:AE,[1]SECOP_II!G:G,"",0),10)</f>
        <v>2023-12-16</v>
      </c>
      <c r="AA186" s="54" t="str">
        <f>_xlfn.XLOOKUP(Contrato[[#This Row],[CONTRATO3DIG]],[1]SECOP_II!AE:AE,[1]SECOP_II!AA:AA,"",0)</f>
        <v>https://community.secop.gov.co/Public/Tendering/OpportunityDetail/Index?noticeUID=CO1.NTC.3875931&amp;isFromPublicArea=True&amp;isModal=true&amp;asPopupView=true</v>
      </c>
      <c r="AB186" s="55" t="s">
        <v>213</v>
      </c>
      <c r="AC186" s="75">
        <v>202301000766</v>
      </c>
      <c r="AD186" s="1" t="s">
        <v>50</v>
      </c>
      <c r="AE186" s="1" t="str">
        <f>TEXT(LEFT(Contrato[[#This Row],[CONTRATO]],3),"0")</f>
        <v>184</v>
      </c>
      <c r="AF186" s="1" t="str">
        <f>IF(LEN(Contrato[[#This Row],[Contrato2]])=3,Contrato[[#This Row],[Contrato2]],TEXT(Contrato[[#This Row],[Contrato2]],"000"))</f>
        <v>184</v>
      </c>
      <c r="AG186" s="100">
        <f ca="1">IFERROR(_xlfn.DAYS(Contrato[[#This Row],[Fecha Proyectada liquidació]],TODAY())/30,"")</f>
        <v>-10.533333333333333</v>
      </c>
      <c r="AH186" s="5">
        <f>+Contrato[[#This Row],[FECHA TERMINACIÓN ]]+120</f>
        <v>45396</v>
      </c>
      <c r="AI186" s="1" t="e" cm="1">
        <f t="array" ref="AI186">+Contrato[[#This Row],[Fecha Proyectada liquidació]]-hoy</f>
        <v>#NAME?</v>
      </c>
      <c r="AJ186" s="1" cm="1">
        <f t="array" ref="AJ186">_xlfn.XLOOKUP(Contrato[[#This Row],[CONTRATO]]&amp;Contrato[[#This Row],[CDP]],[1]!Tabla6[[#All],[CONTRATO-CDP]],[1]!Tabla6[[#All],[CRP]],_xlfn.XLOOKUP(Contrato[[#This Row],[CDP]],[1]RCPPAGOS!F:F,[1]RCPPAGOS!A:A,"",0),0)</f>
        <v>173</v>
      </c>
      <c r="AK186" s="1">
        <f>+Contrato[[#This Row],[Columna1]]-Contrato[[#This Row],[RCP]]</f>
        <v>0</v>
      </c>
      <c r="AL186" s="101" cm="1">
        <f t="array" ref="AL186">_xlfn.XLOOKUP(Contrato[[#This Row],[RCP]],[1]!RCPPAGOS[[#All],[CRP]],[1]!RCPPAGOS[[#All],[Total pagado]],0,0)</f>
        <v>59311487</v>
      </c>
      <c r="AM186" s="62">
        <f>+Contrato[[#This Row],[Valor Pagado]]/Contrato[[#This Row],[VALOR CONTRATO]]</f>
        <v>1</v>
      </c>
      <c r="AN186" s="63">
        <f>+Contrato[[#This Row],[VALOR CONTRATO]]-Contrato[[#This Row],[Valor Pagado]]</f>
        <v>0</v>
      </c>
    </row>
    <row r="187" spans="1:40" s="1" customFormat="1" ht="37.5" customHeight="1">
      <c r="A187" s="116">
        <v>202</v>
      </c>
      <c r="B187" s="127">
        <v>185</v>
      </c>
      <c r="C187" s="102" t="s">
        <v>490</v>
      </c>
      <c r="D187" s="112" t="s">
        <v>63</v>
      </c>
      <c r="E187" s="113" t="s">
        <v>42</v>
      </c>
      <c r="F187" s="112" t="s">
        <v>43</v>
      </c>
      <c r="G187" s="102" t="s">
        <v>491</v>
      </c>
      <c r="H187" s="114">
        <v>98558933</v>
      </c>
      <c r="I187" s="115">
        <v>6590637</v>
      </c>
      <c r="J187" s="115">
        <v>69201689</v>
      </c>
      <c r="K187" s="116" t="s">
        <v>45</v>
      </c>
      <c r="L187" s="42" t="s">
        <v>212</v>
      </c>
      <c r="M187" s="43" t="s">
        <v>249</v>
      </c>
      <c r="N187" s="44">
        <f>VLOOKUP(Contrato[[#This Row],[SUPERVISOR TITULAR]],[1]SUPERVISORES!$E$1:$F$135,2,FALSE)</f>
        <v>10267189.6</v>
      </c>
      <c r="O187" s="43" t="s">
        <v>248</v>
      </c>
      <c r="P187" s="45">
        <f>VLOOKUP(Contrato[[#This Row],[SUPERVISOR SUPLENTE ]],[1]SUPERVISORES!$E$1:$F$135,2,FALSE)</f>
        <v>98556206.299999997</v>
      </c>
      <c r="Q187" s="93">
        <v>250</v>
      </c>
      <c r="R187" s="47" cm="1">
        <f t="array" ref="R187">_xlfn.XLOOKUP(Contrato[[#This Row],[CDP]],[1]!CDP[[#All],[consecutivo]],[1]!CDP[[#All],[fecha_aprobacion]],"",0)</f>
        <v>44952</v>
      </c>
      <c r="S187" s="48">
        <f>SUMIF([1]!CDP[[#All],[consecutivo]],Contrato[[#This Row],[CDP]],[1]!CDP[[#All],[valor_total_rubro]])</f>
        <v>69201689</v>
      </c>
      <c r="T187" s="49" cm="1">
        <f t="array" ref="T187">_xlfn.XLOOKUP(Contrato[[#This Row],[CONTRATO]]&amp;Contrato[[#This Row],[CDP]],[1]!Tabla6[[#All],[CONTRATO-CDP]],[1]!Tabla6[[#All],[CRP]],_xlfn.XLOOKUP(Contrato[[#This Row],[CDP]],[1]RCPPAGOS!F:F,[1]RCPPAGOS!A:A,"",0),0)</f>
        <v>175</v>
      </c>
      <c r="U187" s="47">
        <f>+_xlfn.XLOOKUP(Contrato[[#This Row],[RCP]],[1]RCPPAGOS!A:A,[1]RCPPAGOS!B:B,"",0)</f>
        <v>44958.653032407405</v>
      </c>
      <c r="V187" s="50">
        <f>SUMIF([1]!RCPPAGOS[[#All],[CRP]],Contrato[[#This Row],[RCP]],[1]!RCPPAGOS[[#All],[valor_total]])</f>
        <v>69201689</v>
      </c>
      <c r="W187" s="51">
        <v>44957</v>
      </c>
      <c r="X187" s="51">
        <v>44958</v>
      </c>
      <c r="Y187" s="52" t="str">
        <f>+LEFT(_xlfn.XLOOKUP(Contrato[[#This Row],[CONTRATO3DIG]],[1]SECOP_II!AE:AE,[1]SECOP_II!F:F,"",0),10)</f>
        <v>2023-02-02</v>
      </c>
      <c r="Z187" s="53" t="str">
        <f>+LEFT(_xlfn.XLOOKUP(Contrato[[#This Row],[CONTRATO3DIG]],[1]SECOP_II!AE:AE,[1]SECOP_II!G:G,"",0),10)</f>
        <v>2023-12-16</v>
      </c>
      <c r="AA187" s="119" t="s">
        <v>492</v>
      </c>
      <c r="AB187" s="55" t="s">
        <v>213</v>
      </c>
      <c r="AC187" s="75">
        <v>202301000766</v>
      </c>
      <c r="AD187" s="1" t="s">
        <v>50</v>
      </c>
      <c r="AE187" s="1" t="str">
        <f>TEXT(LEFT(Contrato[[#This Row],[CONTRATO]],3),"0")</f>
        <v>185</v>
      </c>
      <c r="AF187" s="1" t="str">
        <f>IF(LEN(Contrato[[#This Row],[Contrato2]])=3,Contrato[[#This Row],[Contrato2]],TEXT(Contrato[[#This Row],[Contrato2]],"000"))</f>
        <v>185</v>
      </c>
      <c r="AG187" s="100">
        <f ca="1">IFERROR(_xlfn.DAYS(Contrato[[#This Row],[Fecha Proyectada liquidació]],TODAY())/30,"")</f>
        <v>-10.533333333333333</v>
      </c>
      <c r="AH187" s="5">
        <f>+Contrato[[#This Row],[FECHA TERMINACIÓN ]]+120</f>
        <v>45396</v>
      </c>
      <c r="AI187" s="1" t="e" cm="1">
        <f t="array" ref="AI187">+Contrato[[#This Row],[Fecha Proyectada liquidació]]-hoy</f>
        <v>#NAME?</v>
      </c>
      <c r="AJ187" s="1" cm="1">
        <f t="array" ref="AJ187">_xlfn.XLOOKUP(Contrato[[#This Row],[CONTRATO]]&amp;Contrato[[#This Row],[CDP]],[1]!Tabla6[[#All],[CONTRATO-CDP]],[1]!Tabla6[[#All],[CRP]],_xlfn.XLOOKUP(Contrato[[#This Row],[CDP]],[1]RCPPAGOS!F:F,[1]RCPPAGOS!A:A,"",0),0)</f>
        <v>175</v>
      </c>
      <c r="AK187" s="1">
        <f>+Contrato[[#This Row],[Columna1]]-Contrato[[#This Row],[RCP]]</f>
        <v>0</v>
      </c>
      <c r="AL187" s="101" cm="1">
        <f t="array" ref="AL187">_xlfn.XLOOKUP(Contrato[[#This Row],[RCP]],[1]!RCPPAGOS[[#All],[CRP]],[1]!RCPPAGOS[[#All],[Total pagado]],0,0)</f>
        <v>69201689</v>
      </c>
      <c r="AM187" s="62">
        <f>+Contrato[[#This Row],[Valor Pagado]]/Contrato[[#This Row],[VALOR CONTRATO]]</f>
        <v>1</v>
      </c>
      <c r="AN187" s="63">
        <f>+Contrato[[#This Row],[VALOR CONTRATO]]-Contrato[[#This Row],[Valor Pagado]]</f>
        <v>0</v>
      </c>
    </row>
    <row r="188" spans="1:40" s="1" customFormat="1" ht="37.5" customHeight="1">
      <c r="A188" s="2">
        <v>204</v>
      </c>
      <c r="B188" s="33">
        <v>186</v>
      </c>
      <c r="C188" s="34" t="s">
        <v>493</v>
      </c>
      <c r="D188" s="35" t="s">
        <v>63</v>
      </c>
      <c r="E188" s="36" t="s">
        <v>42</v>
      </c>
      <c r="F188" s="35" t="s">
        <v>43</v>
      </c>
      <c r="G188" s="34" t="s">
        <v>494</v>
      </c>
      <c r="H188" s="39">
        <v>1098612957</v>
      </c>
      <c r="I188" s="108">
        <v>5648713</v>
      </c>
      <c r="J188" s="108">
        <v>59311487</v>
      </c>
      <c r="K188" s="2" t="s">
        <v>45</v>
      </c>
      <c r="L188" s="42" t="s">
        <v>212</v>
      </c>
      <c r="M188" s="43" t="s">
        <v>249</v>
      </c>
      <c r="N188" s="44">
        <f>VLOOKUP(Contrato[[#This Row],[SUPERVISOR TITULAR]],[1]SUPERVISORES!$E$1:$F$135,2,FALSE)</f>
        <v>10267189.6</v>
      </c>
      <c r="O188" s="43" t="s">
        <v>248</v>
      </c>
      <c r="P188" s="45">
        <f>VLOOKUP(Contrato[[#This Row],[SUPERVISOR SUPLENTE ]],[1]SUPERVISORES!$E$1:$F$135,2,FALSE)</f>
        <v>98556206.299999997</v>
      </c>
      <c r="Q188" s="93">
        <v>251</v>
      </c>
      <c r="R188" s="47" cm="1">
        <f t="array" ref="R188">_xlfn.XLOOKUP(Contrato[[#This Row],[CDP]],[1]!CDP[[#All],[consecutivo]],[1]!CDP[[#All],[fecha_aprobacion]],"",0)</f>
        <v>44952</v>
      </c>
      <c r="S188" s="48">
        <f>SUMIF([1]!CDP[[#All],[consecutivo]],Contrato[[#This Row],[CDP]],[1]!CDP[[#All],[valor_total_rubro]])</f>
        <v>59311487</v>
      </c>
      <c r="T188" s="49" cm="1">
        <f t="array" ref="T188">_xlfn.XLOOKUP(Contrato[[#This Row],[CONTRATO]]&amp;Contrato[[#This Row],[CDP]],[1]!Tabla6[[#All],[CONTRATO-CDP]],[1]!Tabla6[[#All],[CRP]],_xlfn.XLOOKUP(Contrato[[#This Row],[CDP]],[1]RCPPAGOS!F:F,[1]RCPPAGOS!A:A,"",0),0)</f>
        <v>178</v>
      </c>
      <c r="U188" s="47">
        <f>+_xlfn.XLOOKUP(Contrato[[#This Row],[RCP]],[1]RCPPAGOS!A:A,[1]RCPPAGOS!B:B,"",0)</f>
        <v>44958.675439814811</v>
      </c>
      <c r="V188" s="50">
        <f>SUMIF([1]!RCPPAGOS[[#All],[CRP]],Contrato[[#This Row],[RCP]],[1]!RCPPAGOS[[#All],[valor_total]])</f>
        <v>59311487</v>
      </c>
      <c r="W188" s="51">
        <v>44957</v>
      </c>
      <c r="X188" s="51">
        <v>44958</v>
      </c>
      <c r="Y188" s="52" t="str">
        <f>+LEFT(_xlfn.XLOOKUP(Contrato[[#This Row],[CONTRATO3DIG]],[1]SECOP_II!AE:AE,[1]SECOP_II!F:F,"",0),10)</f>
        <v>2023-02-02</v>
      </c>
      <c r="Z188" s="53" t="str">
        <f>+LEFT(_xlfn.XLOOKUP(Contrato[[#This Row],[CONTRATO3DIG]],[1]SECOP_II!AE:AE,[1]SECOP_II!G:G,"",0),10)</f>
        <v>2023-12-16</v>
      </c>
      <c r="AA188" s="54" t="str">
        <f>_xlfn.XLOOKUP(Contrato[[#This Row],[CONTRATO3DIG]],[1]SECOP_II!AE:AE,[1]SECOP_II!AA:AA,"",0)</f>
        <v>https://community.secop.gov.co/Public/Tendering/OpportunityDetail/Index?noticeUID=CO1.NTC.3875646&amp;isFromPublicArea=True&amp;isModal=true&amp;asPopupView=true</v>
      </c>
      <c r="AB188" s="55" t="s">
        <v>213</v>
      </c>
      <c r="AC188" s="75">
        <v>202301000766</v>
      </c>
      <c r="AD188" s="1" t="s">
        <v>50</v>
      </c>
      <c r="AE188" s="1" t="str">
        <f>TEXT(LEFT(Contrato[[#This Row],[CONTRATO]],3),"0")</f>
        <v>186</v>
      </c>
      <c r="AF188" s="1" t="str">
        <f>IF(LEN(Contrato[[#This Row],[Contrato2]])=3,Contrato[[#This Row],[Contrato2]],TEXT(Contrato[[#This Row],[Contrato2]],"000"))</f>
        <v>186</v>
      </c>
      <c r="AG188" s="100">
        <f ca="1">IFERROR(_xlfn.DAYS(Contrato[[#This Row],[Fecha Proyectada liquidació]],TODAY())/30,"")</f>
        <v>-10.533333333333333</v>
      </c>
      <c r="AH188" s="5">
        <f>+Contrato[[#This Row],[FECHA TERMINACIÓN ]]+120</f>
        <v>45396</v>
      </c>
      <c r="AI188" s="1" t="e" cm="1">
        <f t="array" ref="AI188">+Contrato[[#This Row],[Fecha Proyectada liquidació]]-hoy</f>
        <v>#NAME?</v>
      </c>
      <c r="AJ188" s="1" cm="1">
        <f t="array" ref="AJ188">_xlfn.XLOOKUP(Contrato[[#This Row],[CONTRATO]]&amp;Contrato[[#This Row],[CDP]],[1]!Tabla6[[#All],[CONTRATO-CDP]],[1]!Tabla6[[#All],[CRP]],_xlfn.XLOOKUP(Contrato[[#This Row],[CDP]],[1]RCPPAGOS!F:F,[1]RCPPAGOS!A:A,"",0),0)</f>
        <v>178</v>
      </c>
      <c r="AK188" s="1">
        <f>+Contrato[[#This Row],[Columna1]]-Contrato[[#This Row],[RCP]]</f>
        <v>0</v>
      </c>
      <c r="AL188" s="101" cm="1">
        <f t="array" ref="AL188">_xlfn.XLOOKUP(Contrato[[#This Row],[RCP]],[1]!RCPPAGOS[[#All],[CRP]],[1]!RCPPAGOS[[#All],[Total pagado]],0,0)</f>
        <v>59311487</v>
      </c>
      <c r="AM188" s="62">
        <f>+Contrato[[#This Row],[Valor Pagado]]/Contrato[[#This Row],[VALOR CONTRATO]]</f>
        <v>1</v>
      </c>
      <c r="AN188" s="63">
        <f>+Contrato[[#This Row],[VALOR CONTRATO]]-Contrato[[#This Row],[Valor Pagado]]</f>
        <v>0</v>
      </c>
    </row>
    <row r="189" spans="1:40" s="1" customFormat="1" ht="37.5" customHeight="1">
      <c r="A189" s="2">
        <v>205</v>
      </c>
      <c r="B189" s="33">
        <v>187</v>
      </c>
      <c r="C189" s="34" t="s">
        <v>495</v>
      </c>
      <c r="D189" s="35" t="s">
        <v>63</v>
      </c>
      <c r="E189" s="36" t="s">
        <v>42</v>
      </c>
      <c r="F189" s="35" t="s">
        <v>43</v>
      </c>
      <c r="G189" s="34" t="s">
        <v>496</v>
      </c>
      <c r="H189" s="39">
        <v>8431569</v>
      </c>
      <c r="I189" s="108">
        <v>4675177</v>
      </c>
      <c r="J189" s="108">
        <v>49089359</v>
      </c>
      <c r="K189" s="2" t="s">
        <v>45</v>
      </c>
      <c r="L189" s="42" t="s">
        <v>212</v>
      </c>
      <c r="M189" s="43" t="s">
        <v>249</v>
      </c>
      <c r="N189" s="44">
        <f>VLOOKUP(Contrato[[#This Row],[SUPERVISOR TITULAR]],[1]SUPERVISORES!$E$1:$F$135,2,FALSE)</f>
        <v>10267189.6</v>
      </c>
      <c r="O189" s="43" t="s">
        <v>248</v>
      </c>
      <c r="P189" s="45">
        <f>VLOOKUP(Contrato[[#This Row],[SUPERVISOR SUPLENTE ]],[1]SUPERVISORES!$E$1:$F$135,2,FALSE)</f>
        <v>98556206.299999997</v>
      </c>
      <c r="Q189" s="93">
        <v>252</v>
      </c>
      <c r="R189" s="47" cm="1">
        <f t="array" ref="R189">_xlfn.XLOOKUP(Contrato[[#This Row],[CDP]],[1]!CDP[[#All],[consecutivo]],[1]!CDP[[#All],[fecha_aprobacion]],"",0)</f>
        <v>44952</v>
      </c>
      <c r="S189" s="48">
        <f>SUMIF([1]!CDP[[#All],[consecutivo]],Contrato[[#This Row],[CDP]],[1]!CDP[[#All],[valor_total_rubro]])</f>
        <v>49089359</v>
      </c>
      <c r="T189" s="49" cm="1">
        <f t="array" ref="T189">_xlfn.XLOOKUP(Contrato[[#This Row],[CONTRATO]]&amp;Contrato[[#This Row],[CDP]],[1]!Tabla6[[#All],[CONTRATO-CDP]],[1]!Tabla6[[#All],[CRP]],_xlfn.XLOOKUP(Contrato[[#This Row],[CDP]],[1]RCPPAGOS!F:F,[1]RCPPAGOS!A:A,"",0),0)</f>
        <v>180</v>
      </c>
      <c r="U189" s="47">
        <f>+_xlfn.XLOOKUP(Contrato[[#This Row],[RCP]],[1]RCPPAGOS!A:A,[1]RCPPAGOS!B:B,"",0)</f>
        <v>44958.678587962961</v>
      </c>
      <c r="V189" s="50">
        <f>SUMIF([1]!RCPPAGOS[[#All],[CRP]],Contrato[[#This Row],[RCP]],[1]!RCPPAGOS[[#All],[valor_total]])</f>
        <v>49089359</v>
      </c>
      <c r="W189" s="51">
        <v>44957</v>
      </c>
      <c r="X189" s="51">
        <v>44959</v>
      </c>
      <c r="Y189" s="52" t="str">
        <f>+LEFT(_xlfn.XLOOKUP(Contrato[[#This Row],[CONTRATO3DIG]],[1]SECOP_II!AE:AE,[1]SECOP_II!F:F,"",0),10)</f>
        <v>2023-02-02</v>
      </c>
      <c r="Z189" s="53" t="str">
        <f>+LEFT(_xlfn.XLOOKUP(Contrato[[#This Row],[CONTRATO3DIG]],[1]SECOP_II!AE:AE,[1]SECOP_II!G:G,"",0),10)</f>
        <v>2023-12-16</v>
      </c>
      <c r="AA189" s="54" t="str">
        <f>_xlfn.XLOOKUP(Contrato[[#This Row],[CONTRATO3DIG]],[1]SECOP_II!AE:AE,[1]SECOP_II!AA:AA,"",0)</f>
        <v>https://community.secop.gov.co/Public/Tendering/OpportunityDetail/Index?noticeUID=CO1.NTC.3875646&amp;isFromPublicArea=True&amp;isModal=true&amp;asPopupView=true</v>
      </c>
      <c r="AB189" s="55" t="s">
        <v>213</v>
      </c>
      <c r="AC189" s="75">
        <v>202301000766</v>
      </c>
      <c r="AD189" s="1" t="s">
        <v>50</v>
      </c>
      <c r="AE189" s="1" t="str">
        <f>TEXT(LEFT(Contrato[[#This Row],[CONTRATO]],3),"0")</f>
        <v>187</v>
      </c>
      <c r="AF189" s="1" t="str">
        <f>IF(LEN(Contrato[[#This Row],[Contrato2]])=3,Contrato[[#This Row],[Contrato2]],TEXT(Contrato[[#This Row],[Contrato2]],"000"))</f>
        <v>187</v>
      </c>
      <c r="AG189" s="100">
        <f ca="1">IFERROR(_xlfn.DAYS(Contrato[[#This Row],[Fecha Proyectada liquidació]],TODAY())/30,"")</f>
        <v>-10.533333333333333</v>
      </c>
      <c r="AH189" s="5">
        <f>+Contrato[[#This Row],[FECHA TERMINACIÓN ]]+120</f>
        <v>45396</v>
      </c>
      <c r="AI189" s="1" t="e" cm="1">
        <f t="array" ref="AI189">+Contrato[[#This Row],[Fecha Proyectada liquidació]]-hoy</f>
        <v>#NAME?</v>
      </c>
      <c r="AJ189" s="1" cm="1">
        <f t="array" ref="AJ189">_xlfn.XLOOKUP(Contrato[[#This Row],[CONTRATO]]&amp;Contrato[[#This Row],[CDP]],[1]!Tabla6[[#All],[CONTRATO-CDP]],[1]!Tabla6[[#All],[CRP]],_xlfn.XLOOKUP(Contrato[[#This Row],[CDP]],[1]RCPPAGOS!F:F,[1]RCPPAGOS!A:A,"",0),0)</f>
        <v>180</v>
      </c>
      <c r="AK189" s="1">
        <f>+Contrato[[#This Row],[Columna1]]-Contrato[[#This Row],[RCP]]</f>
        <v>0</v>
      </c>
      <c r="AL189" s="101" cm="1">
        <f t="array" ref="AL189">_xlfn.XLOOKUP(Contrato[[#This Row],[RCP]],[1]!RCPPAGOS[[#All],[CRP]],[1]!RCPPAGOS[[#All],[Total pagado]],0,0)</f>
        <v>49089359</v>
      </c>
      <c r="AM189" s="62">
        <f>+Contrato[[#This Row],[Valor Pagado]]/Contrato[[#This Row],[VALOR CONTRATO]]</f>
        <v>1</v>
      </c>
      <c r="AN189" s="63">
        <f>+Contrato[[#This Row],[VALOR CONTRATO]]-Contrato[[#This Row],[Valor Pagado]]</f>
        <v>0</v>
      </c>
    </row>
    <row r="190" spans="1:40" s="1" customFormat="1" ht="37.5" customHeight="1">
      <c r="A190" s="2">
        <v>206</v>
      </c>
      <c r="B190" s="33">
        <v>188</v>
      </c>
      <c r="C190" s="34" t="s">
        <v>497</v>
      </c>
      <c r="D190" s="35" t="s">
        <v>63</v>
      </c>
      <c r="E190" s="36" t="s">
        <v>42</v>
      </c>
      <c r="F190" s="35" t="s">
        <v>43</v>
      </c>
      <c r="G190" s="34" t="s">
        <v>498</v>
      </c>
      <c r="H190" s="39">
        <v>98627095</v>
      </c>
      <c r="I190" s="108">
        <v>3764173</v>
      </c>
      <c r="J190" s="108">
        <v>39523817</v>
      </c>
      <c r="K190" s="2" t="s">
        <v>45</v>
      </c>
      <c r="L190" s="42" t="s">
        <v>212</v>
      </c>
      <c r="M190" s="43" t="s">
        <v>249</v>
      </c>
      <c r="N190" s="44">
        <f>VLOOKUP(Contrato[[#This Row],[SUPERVISOR TITULAR]],[1]SUPERVISORES!$E$1:$F$135,2,FALSE)</f>
        <v>10267189.6</v>
      </c>
      <c r="O190" s="43" t="s">
        <v>248</v>
      </c>
      <c r="P190" s="45">
        <f>VLOOKUP(Contrato[[#This Row],[SUPERVISOR SUPLENTE ]],[1]SUPERVISORES!$E$1:$F$135,2,FALSE)</f>
        <v>98556206.299999997</v>
      </c>
      <c r="Q190" s="93">
        <v>253</v>
      </c>
      <c r="R190" s="47" cm="1">
        <f t="array" ref="R190">_xlfn.XLOOKUP(Contrato[[#This Row],[CDP]],[1]!CDP[[#All],[consecutivo]],[1]!CDP[[#All],[fecha_aprobacion]],"",0)</f>
        <v>44952</v>
      </c>
      <c r="S190" s="48">
        <f>SUMIF([1]!CDP[[#All],[consecutivo]],Contrato[[#This Row],[CDP]],[1]!CDP[[#All],[valor_total_rubro]])</f>
        <v>39523817</v>
      </c>
      <c r="T190" s="49" cm="1">
        <f t="array" ref="T190">_xlfn.XLOOKUP(Contrato[[#This Row],[CONTRATO]]&amp;Contrato[[#This Row],[CDP]],[1]!Tabla6[[#All],[CONTRATO-CDP]],[1]!Tabla6[[#All],[CRP]],_xlfn.XLOOKUP(Contrato[[#This Row],[CDP]],[1]RCPPAGOS!F:F,[1]RCPPAGOS!A:A,"",0),0)</f>
        <v>181</v>
      </c>
      <c r="U190" s="47">
        <f>+_xlfn.XLOOKUP(Contrato[[#This Row],[RCP]],[1]RCPPAGOS!A:A,[1]RCPPAGOS!B:B,"",0)</f>
        <v>44958.704722222225</v>
      </c>
      <c r="V190" s="50">
        <f>SUMIF([1]!RCPPAGOS[[#All],[CRP]],Contrato[[#This Row],[RCP]],[1]!RCPPAGOS[[#All],[valor_total]])</f>
        <v>39523817</v>
      </c>
      <c r="W190" s="51">
        <v>44957</v>
      </c>
      <c r="X190" s="51">
        <v>44959</v>
      </c>
      <c r="Y190" s="52" t="str">
        <f>+LEFT(_xlfn.XLOOKUP(Contrato[[#This Row],[CONTRATO3DIG]],[1]SECOP_II!AE:AE,[1]SECOP_II!F:F,"",0),10)</f>
        <v>2023-02-02</v>
      </c>
      <c r="Z190" s="53" t="str">
        <f>+LEFT(_xlfn.XLOOKUP(Contrato[[#This Row],[CONTRATO3DIG]],[1]SECOP_II!AE:AE,[1]SECOP_II!G:G,"",0),10)</f>
        <v>2023-12-16</v>
      </c>
      <c r="AA190" s="54" t="str">
        <f>_xlfn.XLOOKUP(Contrato[[#This Row],[CONTRATO3DIG]],[1]SECOP_II!AE:AE,[1]SECOP_II!AA:AA,"",0)</f>
        <v>https://community.secop.gov.co/Public/Tendering/OpportunityDetail/Index?noticeUID=CO1.NTC.3875931&amp;isFromPublicArea=True&amp;isModal=true&amp;asPopupView=true</v>
      </c>
      <c r="AB190" s="55" t="s">
        <v>213</v>
      </c>
      <c r="AC190" s="75">
        <v>202301000766</v>
      </c>
      <c r="AD190" s="1" t="s">
        <v>50</v>
      </c>
      <c r="AE190" s="1" t="str">
        <f>TEXT(LEFT(Contrato[[#This Row],[CONTRATO]],3),"0")</f>
        <v>188</v>
      </c>
      <c r="AF190" s="1" t="str">
        <f>IF(LEN(Contrato[[#This Row],[Contrato2]])=3,Contrato[[#This Row],[Contrato2]],TEXT(Contrato[[#This Row],[Contrato2]],"000"))</f>
        <v>188</v>
      </c>
      <c r="AG190" s="100">
        <f ca="1">IFERROR(_xlfn.DAYS(Contrato[[#This Row],[Fecha Proyectada liquidació]],TODAY())/30,"")</f>
        <v>-10.533333333333333</v>
      </c>
      <c r="AH190" s="5">
        <f>+Contrato[[#This Row],[FECHA TERMINACIÓN ]]+120</f>
        <v>45396</v>
      </c>
      <c r="AI190" s="1" t="e" cm="1">
        <f t="array" ref="AI190">+Contrato[[#This Row],[Fecha Proyectada liquidació]]-hoy</f>
        <v>#NAME?</v>
      </c>
      <c r="AJ190" s="1" cm="1">
        <f t="array" ref="AJ190">_xlfn.XLOOKUP(Contrato[[#This Row],[CONTRATO]]&amp;Contrato[[#This Row],[CDP]],[1]!Tabla6[[#All],[CONTRATO-CDP]],[1]!Tabla6[[#All],[CRP]],_xlfn.XLOOKUP(Contrato[[#This Row],[CDP]],[1]RCPPAGOS!F:F,[1]RCPPAGOS!A:A,"",0),0)</f>
        <v>181</v>
      </c>
      <c r="AK190" s="1">
        <f>+Contrato[[#This Row],[Columna1]]-Contrato[[#This Row],[RCP]]</f>
        <v>0</v>
      </c>
      <c r="AL190" s="101" cm="1">
        <f t="array" ref="AL190">_xlfn.XLOOKUP(Contrato[[#This Row],[RCP]],[1]!RCPPAGOS[[#All],[CRP]],[1]!RCPPAGOS[[#All],[Total pagado]],0,0)</f>
        <v>39523817</v>
      </c>
      <c r="AM190" s="62">
        <f>+Contrato[[#This Row],[Valor Pagado]]/Contrato[[#This Row],[VALOR CONTRATO]]</f>
        <v>1</v>
      </c>
      <c r="AN190" s="63">
        <f>+Contrato[[#This Row],[VALOR CONTRATO]]-Contrato[[#This Row],[Valor Pagado]]</f>
        <v>0</v>
      </c>
    </row>
    <row r="191" spans="1:40" s="1" customFormat="1" ht="37.5" customHeight="1">
      <c r="A191" s="2">
        <v>207</v>
      </c>
      <c r="B191" s="33">
        <v>189</v>
      </c>
      <c r="C191" s="34" t="s">
        <v>499</v>
      </c>
      <c r="D191" s="35" t="s">
        <v>63</v>
      </c>
      <c r="E191" s="36" t="s">
        <v>42</v>
      </c>
      <c r="F191" s="35" t="s">
        <v>43</v>
      </c>
      <c r="G191" s="34" t="s">
        <v>500</v>
      </c>
      <c r="H191" s="39">
        <v>1128396884</v>
      </c>
      <c r="I191" s="108">
        <v>3764173</v>
      </c>
      <c r="J191" s="108">
        <v>39523817</v>
      </c>
      <c r="K191" s="2" t="s">
        <v>45</v>
      </c>
      <c r="L191" s="42" t="s">
        <v>212</v>
      </c>
      <c r="M191" s="43" t="s">
        <v>249</v>
      </c>
      <c r="N191" s="44">
        <f>VLOOKUP(Contrato[[#This Row],[SUPERVISOR TITULAR]],[1]SUPERVISORES!$E$1:$F$135,2,FALSE)</f>
        <v>10267189.6</v>
      </c>
      <c r="O191" s="43" t="s">
        <v>248</v>
      </c>
      <c r="P191" s="45">
        <f>VLOOKUP(Contrato[[#This Row],[SUPERVISOR SUPLENTE ]],[1]SUPERVISORES!$E$1:$F$135,2,FALSE)</f>
        <v>98556206.299999997</v>
      </c>
      <c r="Q191" s="93">
        <v>254</v>
      </c>
      <c r="R191" s="47" cm="1">
        <f t="array" ref="R191">_xlfn.XLOOKUP(Contrato[[#This Row],[CDP]],[1]!CDP[[#All],[consecutivo]],[1]!CDP[[#All],[fecha_aprobacion]],"",0)</f>
        <v>44952</v>
      </c>
      <c r="S191" s="48">
        <f>SUMIF([1]!CDP[[#All],[consecutivo]],Contrato[[#This Row],[CDP]],[1]!CDP[[#All],[valor_total_rubro]])</f>
        <v>39523817</v>
      </c>
      <c r="T191" s="49" cm="1">
        <f t="array" ref="T191">_xlfn.XLOOKUP(Contrato[[#This Row],[CONTRATO]]&amp;Contrato[[#This Row],[CDP]],[1]!Tabla6[[#All],[CONTRATO-CDP]],[1]!Tabla6[[#All],[CRP]],_xlfn.XLOOKUP(Contrato[[#This Row],[CDP]],[1]RCPPAGOS!F:F,[1]RCPPAGOS!A:A,"",0),0)</f>
        <v>182</v>
      </c>
      <c r="U191" s="47">
        <f>+_xlfn.XLOOKUP(Contrato[[#This Row],[RCP]],[1]RCPPAGOS!A:A,[1]RCPPAGOS!B:B,"",0)</f>
        <v>44958.704861111109</v>
      </c>
      <c r="V191" s="50">
        <f>SUMIF([1]!RCPPAGOS[[#All],[CRP]],Contrato[[#This Row],[RCP]],[1]!RCPPAGOS[[#All],[valor_total]])</f>
        <v>39523817</v>
      </c>
      <c r="W191" s="51">
        <v>44957</v>
      </c>
      <c r="X191" s="51">
        <v>44959</v>
      </c>
      <c r="Y191" s="52" t="str">
        <f>+LEFT(_xlfn.XLOOKUP(Contrato[[#This Row],[CONTRATO3DIG]],[1]SECOP_II!AE:AE,[1]SECOP_II!F:F,"",0),10)</f>
        <v>2023-02-02</v>
      </c>
      <c r="Z191" s="53" t="str">
        <f>+LEFT(_xlfn.XLOOKUP(Contrato[[#This Row],[CONTRATO3DIG]],[1]SECOP_II!AE:AE,[1]SECOP_II!G:G,"",0),10)</f>
        <v>2023-12-16</v>
      </c>
      <c r="AA191" s="54" t="str">
        <f>_xlfn.XLOOKUP(Contrato[[#This Row],[CONTRATO3DIG]],[1]SECOP_II!AE:AE,[1]SECOP_II!AA:AA,"",0)</f>
        <v>https://community.secop.gov.co/Public/Tendering/OpportunityDetail/Index?noticeUID=CO1.NTC.3875931&amp;isFromPublicArea=True&amp;isModal=true&amp;asPopupView=true</v>
      </c>
      <c r="AB191" s="55" t="s">
        <v>213</v>
      </c>
      <c r="AC191" s="75">
        <v>202301000766</v>
      </c>
      <c r="AD191" s="1" t="s">
        <v>50</v>
      </c>
      <c r="AE191" s="1" t="str">
        <f>TEXT(LEFT(Contrato[[#This Row],[CONTRATO]],3),"0")</f>
        <v>189</v>
      </c>
      <c r="AF191" s="1" t="str">
        <f>IF(LEN(Contrato[[#This Row],[Contrato2]])=3,Contrato[[#This Row],[Contrato2]],TEXT(Contrato[[#This Row],[Contrato2]],"000"))</f>
        <v>189</v>
      </c>
      <c r="AG191" s="100">
        <f ca="1">IFERROR(_xlfn.DAYS(Contrato[[#This Row],[Fecha Proyectada liquidació]],TODAY())/30,"")</f>
        <v>-10.533333333333333</v>
      </c>
      <c r="AH191" s="5">
        <f>+Contrato[[#This Row],[FECHA TERMINACIÓN ]]+120</f>
        <v>45396</v>
      </c>
      <c r="AI191" s="1" t="e" cm="1">
        <f t="array" ref="AI191">+Contrato[[#This Row],[Fecha Proyectada liquidació]]-hoy</f>
        <v>#NAME?</v>
      </c>
      <c r="AJ191" s="1" cm="1">
        <f t="array" ref="AJ191">_xlfn.XLOOKUP(Contrato[[#This Row],[CONTRATO]]&amp;Contrato[[#This Row],[CDP]],[1]!Tabla6[[#All],[CONTRATO-CDP]],[1]!Tabla6[[#All],[CRP]],_xlfn.XLOOKUP(Contrato[[#This Row],[CDP]],[1]RCPPAGOS!F:F,[1]RCPPAGOS!A:A,"",0),0)</f>
        <v>182</v>
      </c>
      <c r="AK191" s="1">
        <f>+Contrato[[#This Row],[Columna1]]-Contrato[[#This Row],[RCP]]</f>
        <v>0</v>
      </c>
      <c r="AL191" s="101" cm="1">
        <f t="array" ref="AL191">_xlfn.XLOOKUP(Contrato[[#This Row],[RCP]],[1]!RCPPAGOS[[#All],[CRP]],[1]!RCPPAGOS[[#All],[Total pagado]],0,0)</f>
        <v>39523817</v>
      </c>
      <c r="AM191" s="62">
        <f>+Contrato[[#This Row],[Valor Pagado]]/Contrato[[#This Row],[VALOR CONTRATO]]</f>
        <v>1</v>
      </c>
      <c r="AN191" s="63">
        <f>+Contrato[[#This Row],[VALOR CONTRATO]]-Contrato[[#This Row],[Valor Pagado]]</f>
        <v>0</v>
      </c>
    </row>
    <row r="192" spans="1:40" s="1" customFormat="1" ht="37.5" customHeight="1">
      <c r="A192" s="2">
        <v>208</v>
      </c>
      <c r="B192" s="33">
        <v>190</v>
      </c>
      <c r="C192" s="34" t="s">
        <v>501</v>
      </c>
      <c r="D192" s="35" t="s">
        <v>63</v>
      </c>
      <c r="E192" s="36" t="s">
        <v>42</v>
      </c>
      <c r="F192" s="35" t="s">
        <v>43</v>
      </c>
      <c r="G192" s="34" t="s">
        <v>502</v>
      </c>
      <c r="H192" s="39">
        <v>1113520825</v>
      </c>
      <c r="I192" s="108">
        <v>4675177</v>
      </c>
      <c r="J192" s="108">
        <v>49089359</v>
      </c>
      <c r="K192" s="2" t="s">
        <v>45</v>
      </c>
      <c r="L192" s="42" t="s">
        <v>212</v>
      </c>
      <c r="M192" s="43" t="s">
        <v>249</v>
      </c>
      <c r="N192" s="44">
        <f>VLOOKUP(Contrato[[#This Row],[SUPERVISOR TITULAR]],[1]SUPERVISORES!$E$1:$F$135,2,FALSE)</f>
        <v>10267189.6</v>
      </c>
      <c r="O192" s="43" t="s">
        <v>248</v>
      </c>
      <c r="P192" s="45">
        <f>VLOOKUP(Contrato[[#This Row],[SUPERVISOR SUPLENTE ]],[1]SUPERVISORES!$E$1:$F$135,2,FALSE)</f>
        <v>98556206.299999997</v>
      </c>
      <c r="Q192" s="93">
        <v>255</v>
      </c>
      <c r="R192" s="47" cm="1">
        <f t="array" ref="R192">_xlfn.XLOOKUP(Contrato[[#This Row],[CDP]],[1]!CDP[[#All],[consecutivo]],[1]!CDP[[#All],[fecha_aprobacion]],"",0)</f>
        <v>44952</v>
      </c>
      <c r="S192" s="48">
        <f>SUMIF([1]!CDP[[#All],[consecutivo]],Contrato[[#This Row],[CDP]],[1]!CDP[[#All],[valor_total_rubro]])</f>
        <v>49089359</v>
      </c>
      <c r="T192" s="49" cm="1">
        <f t="array" ref="T192">_xlfn.XLOOKUP(Contrato[[#This Row],[CONTRATO]]&amp;Contrato[[#This Row],[CDP]],[1]!Tabla6[[#All],[CONTRATO-CDP]],[1]!Tabla6[[#All],[CRP]],_xlfn.XLOOKUP(Contrato[[#This Row],[CDP]],[1]RCPPAGOS!F:F,[1]RCPPAGOS!A:A,"",0),0)</f>
        <v>186</v>
      </c>
      <c r="U192" s="47">
        <f>+_xlfn.XLOOKUP(Contrato[[#This Row],[RCP]],[1]RCPPAGOS!A:A,[1]RCPPAGOS!B:B,"",0)</f>
        <v>44958.713460648149</v>
      </c>
      <c r="V192" s="50">
        <f>SUMIF([1]!RCPPAGOS[[#All],[CRP]],Contrato[[#This Row],[RCP]],[1]!RCPPAGOS[[#All],[valor_total]])</f>
        <v>49089359</v>
      </c>
      <c r="W192" s="51">
        <v>44957</v>
      </c>
      <c r="X192" s="51">
        <v>44959</v>
      </c>
      <c r="Y192" s="52" t="str">
        <f>+LEFT(_xlfn.XLOOKUP(Contrato[[#This Row],[CONTRATO3DIG]],[1]SECOP_II!AE:AE,[1]SECOP_II!F:F,"",0),10)</f>
        <v>2023-02-02</v>
      </c>
      <c r="Z192" s="53" t="str">
        <f>+LEFT(_xlfn.XLOOKUP(Contrato[[#This Row],[CONTRATO3DIG]],[1]SECOP_II!AE:AE,[1]SECOP_II!G:G,"",0),10)</f>
        <v>2023-12-16</v>
      </c>
      <c r="AA192" s="54" t="str">
        <f>_xlfn.XLOOKUP(Contrato[[#This Row],[CONTRATO3DIG]],[1]SECOP_II!AE:AE,[1]SECOP_II!AA:AA,"",0)</f>
        <v>https://community.secop.gov.co/Public/Tendering/OpportunityDetail/Index?noticeUID=CO1.NTC.3875646&amp;isFromPublicArea=True&amp;isModal=true&amp;asPopupView=true</v>
      </c>
      <c r="AB192" s="55" t="s">
        <v>213</v>
      </c>
      <c r="AC192" s="75">
        <v>202301000766</v>
      </c>
      <c r="AD192" s="1" t="s">
        <v>50</v>
      </c>
      <c r="AE192" s="1" t="str">
        <f>TEXT(LEFT(Contrato[[#This Row],[CONTRATO]],3),"0")</f>
        <v>190</v>
      </c>
      <c r="AF192" s="1" t="str">
        <f>IF(LEN(Contrato[[#This Row],[Contrato2]])=3,Contrato[[#This Row],[Contrato2]],TEXT(Contrato[[#This Row],[Contrato2]],"000"))</f>
        <v>190</v>
      </c>
      <c r="AG192" s="100">
        <f ca="1">IFERROR(_xlfn.DAYS(Contrato[[#This Row],[Fecha Proyectada liquidació]],TODAY())/30,"")</f>
        <v>-10.533333333333333</v>
      </c>
      <c r="AH192" s="5">
        <f>+Contrato[[#This Row],[FECHA TERMINACIÓN ]]+120</f>
        <v>45396</v>
      </c>
      <c r="AI192" s="1" t="e" cm="1">
        <f t="array" ref="AI192">+Contrato[[#This Row],[Fecha Proyectada liquidació]]-hoy</f>
        <v>#NAME?</v>
      </c>
      <c r="AJ192" s="1" cm="1">
        <f t="array" ref="AJ192">_xlfn.XLOOKUP(Contrato[[#This Row],[CONTRATO]]&amp;Contrato[[#This Row],[CDP]],[1]!Tabla6[[#All],[CONTRATO-CDP]],[1]!Tabla6[[#All],[CRP]],_xlfn.XLOOKUP(Contrato[[#This Row],[CDP]],[1]RCPPAGOS!F:F,[1]RCPPAGOS!A:A,"",0),0)</f>
        <v>186</v>
      </c>
      <c r="AK192" s="1">
        <f>+Contrato[[#This Row],[Columna1]]-Contrato[[#This Row],[RCP]]</f>
        <v>0</v>
      </c>
      <c r="AL192" s="101" cm="1">
        <f t="array" ref="AL192">_xlfn.XLOOKUP(Contrato[[#This Row],[RCP]],[1]!RCPPAGOS[[#All],[CRP]],[1]!RCPPAGOS[[#All],[Total pagado]],0,0)</f>
        <v>49089359</v>
      </c>
      <c r="AM192" s="62">
        <f>+Contrato[[#This Row],[Valor Pagado]]/Contrato[[#This Row],[VALOR CONTRATO]]</f>
        <v>1</v>
      </c>
      <c r="AN192" s="63">
        <f>+Contrato[[#This Row],[VALOR CONTRATO]]-Contrato[[#This Row],[Valor Pagado]]</f>
        <v>0</v>
      </c>
    </row>
    <row r="193" spans="1:40" s="1" customFormat="1" ht="37.5" customHeight="1">
      <c r="A193" s="2">
        <v>209</v>
      </c>
      <c r="B193" s="33">
        <v>191</v>
      </c>
      <c r="C193" s="34" t="s">
        <v>503</v>
      </c>
      <c r="D193" s="35" t="s">
        <v>63</v>
      </c>
      <c r="E193" s="36" t="s">
        <v>42</v>
      </c>
      <c r="F193" s="35" t="s">
        <v>43</v>
      </c>
      <c r="G193" s="34" t="s">
        <v>504</v>
      </c>
      <c r="H193" s="39">
        <v>8434470</v>
      </c>
      <c r="I193" s="108">
        <v>4675177</v>
      </c>
      <c r="J193" s="108">
        <v>49089359</v>
      </c>
      <c r="K193" s="2" t="s">
        <v>45</v>
      </c>
      <c r="L193" s="42" t="s">
        <v>212</v>
      </c>
      <c r="M193" s="43" t="s">
        <v>249</v>
      </c>
      <c r="N193" s="44">
        <f>VLOOKUP(Contrato[[#This Row],[SUPERVISOR TITULAR]],[1]SUPERVISORES!$E$1:$F$135,2,FALSE)</f>
        <v>10267189.6</v>
      </c>
      <c r="O193" s="43" t="s">
        <v>248</v>
      </c>
      <c r="P193" s="45">
        <f>VLOOKUP(Contrato[[#This Row],[SUPERVISOR SUPLENTE ]],[1]SUPERVISORES!$E$1:$F$135,2,FALSE)</f>
        <v>98556206.299999997</v>
      </c>
      <c r="Q193" s="93">
        <v>256</v>
      </c>
      <c r="R193" s="47" cm="1">
        <f t="array" ref="R193">_xlfn.XLOOKUP(Contrato[[#This Row],[CDP]],[1]!CDP[[#All],[consecutivo]],[1]!CDP[[#All],[fecha_aprobacion]],"",0)</f>
        <v>44952</v>
      </c>
      <c r="S193" s="48">
        <f>SUMIF([1]!CDP[[#All],[consecutivo]],Contrato[[#This Row],[CDP]],[1]!CDP[[#All],[valor_total_rubro]])</f>
        <v>49089359</v>
      </c>
      <c r="T193" s="49" cm="1">
        <f t="array" ref="T193">_xlfn.XLOOKUP(Contrato[[#This Row],[CONTRATO]]&amp;Contrato[[#This Row],[CDP]],[1]!Tabla6[[#All],[CONTRATO-CDP]],[1]!Tabla6[[#All],[CRP]],_xlfn.XLOOKUP(Contrato[[#This Row],[CDP]],[1]RCPPAGOS!F:F,[1]RCPPAGOS!A:A,"",0),0)</f>
        <v>188</v>
      </c>
      <c r="U193" s="47">
        <f>+_xlfn.XLOOKUP(Contrato[[#This Row],[RCP]],[1]RCPPAGOS!A:A,[1]RCPPAGOS!B:B,"",0)</f>
        <v>44958.716215277775</v>
      </c>
      <c r="V193" s="50">
        <f>SUMIF([1]!RCPPAGOS[[#All],[CRP]],Contrato[[#This Row],[RCP]],[1]!RCPPAGOS[[#All],[valor_total]])</f>
        <v>49089359</v>
      </c>
      <c r="W193" s="51">
        <v>44957</v>
      </c>
      <c r="X193" s="51">
        <v>44959</v>
      </c>
      <c r="Y193" s="52" t="str">
        <f>+LEFT(_xlfn.XLOOKUP(Contrato[[#This Row],[CONTRATO3DIG]],[1]SECOP_II!AE:AE,[1]SECOP_II!F:F,"",0),10)</f>
        <v>2023-02-02</v>
      </c>
      <c r="Z193" s="53" t="str">
        <f>+LEFT(_xlfn.XLOOKUP(Contrato[[#This Row],[CONTRATO3DIG]],[1]SECOP_II!AE:AE,[1]SECOP_II!G:G,"",0),10)</f>
        <v>2023-12-16</v>
      </c>
      <c r="AA193" s="54" t="str">
        <f>_xlfn.XLOOKUP(Contrato[[#This Row],[CONTRATO3DIG]],[1]SECOP_II!AE:AE,[1]SECOP_II!AA:AA,"",0)</f>
        <v>https://community.secop.gov.co/Public/Tendering/OpportunityDetail/Index?noticeUID=CO1.NTC.3875646&amp;isFromPublicArea=True&amp;isModal=true&amp;asPopupView=true</v>
      </c>
      <c r="AB193" s="55" t="s">
        <v>213</v>
      </c>
      <c r="AC193" s="75">
        <v>202301000766</v>
      </c>
      <c r="AD193" s="1" t="s">
        <v>50</v>
      </c>
      <c r="AE193" s="1" t="str">
        <f>TEXT(LEFT(Contrato[[#This Row],[CONTRATO]],3),"0")</f>
        <v>191</v>
      </c>
      <c r="AF193" s="1" t="str">
        <f>IF(LEN(Contrato[[#This Row],[Contrato2]])=3,Contrato[[#This Row],[Contrato2]],TEXT(Contrato[[#This Row],[Contrato2]],"000"))</f>
        <v>191</v>
      </c>
      <c r="AG193" s="100">
        <f ca="1">IFERROR(_xlfn.DAYS(Contrato[[#This Row],[Fecha Proyectada liquidació]],TODAY())/30,"")</f>
        <v>-10.533333333333333</v>
      </c>
      <c r="AH193" s="5">
        <f>+Contrato[[#This Row],[FECHA TERMINACIÓN ]]+120</f>
        <v>45396</v>
      </c>
      <c r="AI193" s="1" t="e" cm="1">
        <f t="array" ref="AI193">+Contrato[[#This Row],[Fecha Proyectada liquidació]]-hoy</f>
        <v>#NAME?</v>
      </c>
      <c r="AJ193" s="1" cm="1">
        <f t="array" ref="AJ193">_xlfn.XLOOKUP(Contrato[[#This Row],[CONTRATO]]&amp;Contrato[[#This Row],[CDP]],[1]!Tabla6[[#All],[CONTRATO-CDP]],[1]!Tabla6[[#All],[CRP]],_xlfn.XLOOKUP(Contrato[[#This Row],[CDP]],[1]RCPPAGOS!F:F,[1]RCPPAGOS!A:A,"",0),0)</f>
        <v>188</v>
      </c>
      <c r="AK193" s="1">
        <f>+Contrato[[#This Row],[Columna1]]-Contrato[[#This Row],[RCP]]</f>
        <v>0</v>
      </c>
      <c r="AL193" s="101" cm="1">
        <f t="array" ref="AL193">_xlfn.XLOOKUP(Contrato[[#This Row],[RCP]],[1]!RCPPAGOS[[#All],[CRP]],[1]!RCPPAGOS[[#All],[Total pagado]],0,0)</f>
        <v>49089359</v>
      </c>
      <c r="AM193" s="62">
        <f>+Contrato[[#This Row],[Valor Pagado]]/Contrato[[#This Row],[VALOR CONTRATO]]</f>
        <v>1</v>
      </c>
      <c r="AN193" s="63">
        <f>+Contrato[[#This Row],[VALOR CONTRATO]]-Contrato[[#This Row],[Valor Pagado]]</f>
        <v>0</v>
      </c>
    </row>
    <row r="194" spans="1:40" s="1" customFormat="1" ht="37.5" customHeight="1">
      <c r="A194" s="2">
        <v>210</v>
      </c>
      <c r="B194" s="33">
        <v>192</v>
      </c>
      <c r="C194" s="34" t="s">
        <v>505</v>
      </c>
      <c r="D194" s="35" t="s">
        <v>63</v>
      </c>
      <c r="E194" s="36" t="s">
        <v>42</v>
      </c>
      <c r="F194" s="35" t="s">
        <v>43</v>
      </c>
      <c r="G194" s="34" t="s">
        <v>506</v>
      </c>
      <c r="H194" s="39">
        <v>10165208</v>
      </c>
      <c r="I194" s="108">
        <v>2452230</v>
      </c>
      <c r="J194" s="108">
        <v>25748415</v>
      </c>
      <c r="K194" s="2" t="s">
        <v>45</v>
      </c>
      <c r="L194" s="42" t="s">
        <v>212</v>
      </c>
      <c r="M194" s="43" t="s">
        <v>249</v>
      </c>
      <c r="N194" s="44">
        <f>VLOOKUP(Contrato[[#This Row],[SUPERVISOR TITULAR]],[1]SUPERVISORES!$E$1:$F$135,2,FALSE)</f>
        <v>10267189.6</v>
      </c>
      <c r="O194" s="43" t="s">
        <v>248</v>
      </c>
      <c r="P194" s="45">
        <f>VLOOKUP(Contrato[[#This Row],[SUPERVISOR SUPLENTE ]],[1]SUPERVISORES!$E$1:$F$135,2,FALSE)</f>
        <v>98556206.299999997</v>
      </c>
      <c r="Q194" s="93">
        <v>257</v>
      </c>
      <c r="R194" s="47" cm="1">
        <f t="array" ref="R194">_xlfn.XLOOKUP(Contrato[[#This Row],[CDP]],[1]!CDP[[#All],[consecutivo]],[1]!CDP[[#All],[fecha_aprobacion]],"",0)</f>
        <v>44952</v>
      </c>
      <c r="S194" s="48">
        <f>SUMIF([1]!CDP[[#All],[consecutivo]],Contrato[[#This Row],[CDP]],[1]!CDP[[#All],[valor_total_rubro]])</f>
        <v>25748415</v>
      </c>
      <c r="T194" s="49" cm="1">
        <f t="array" ref="T194">_xlfn.XLOOKUP(Contrato[[#This Row],[CONTRATO]]&amp;Contrato[[#This Row],[CDP]],[1]!Tabla6[[#All],[CONTRATO-CDP]],[1]!Tabla6[[#All],[CRP]],_xlfn.XLOOKUP(Contrato[[#This Row],[CDP]],[1]RCPPAGOS!F:F,[1]RCPPAGOS!A:A,"",0),0)</f>
        <v>190</v>
      </c>
      <c r="U194" s="47">
        <f>+_xlfn.XLOOKUP(Contrato[[#This Row],[RCP]],[1]RCPPAGOS!A:A,[1]RCPPAGOS!B:B,"",0)</f>
        <v>44958.718854166669</v>
      </c>
      <c r="V194" s="50">
        <f>SUMIF([1]!RCPPAGOS[[#All],[CRP]],Contrato[[#This Row],[RCP]],[1]!RCPPAGOS[[#All],[valor_total]])</f>
        <v>25748415</v>
      </c>
      <c r="W194" s="51">
        <v>44957</v>
      </c>
      <c r="X194" s="51">
        <v>44959</v>
      </c>
      <c r="Y194" s="52" t="str">
        <f>+LEFT(_xlfn.XLOOKUP(Contrato[[#This Row],[CONTRATO3DIG]],[1]SECOP_II!AE:AE,[1]SECOP_II!F:F,"",0),10)</f>
        <v>2023-02-02</v>
      </c>
      <c r="Z194" s="53" t="str">
        <f>+LEFT(_xlfn.XLOOKUP(Contrato[[#This Row],[CONTRATO3DIG]],[1]SECOP_II!AE:AE,[1]SECOP_II!G:G,"",0),10)</f>
        <v>2023-12-16</v>
      </c>
      <c r="AA194" s="54" t="str">
        <f>_xlfn.XLOOKUP(Contrato[[#This Row],[CONTRATO3DIG]],[1]SECOP_II!AE:AE,[1]SECOP_II!AA:AA,"",0)</f>
        <v>https://community.secop.gov.co/Public/Tendering/OpportunityDetail/Index?noticeUID=CO1.NTC.3875646&amp;isFromPublicArea=True&amp;isModal=true&amp;asPopupView=true</v>
      </c>
      <c r="AB194" s="55" t="s">
        <v>213</v>
      </c>
      <c r="AC194" s="75">
        <v>202301000766</v>
      </c>
      <c r="AD194" s="1" t="s">
        <v>50</v>
      </c>
      <c r="AE194" s="1" t="str">
        <f>TEXT(LEFT(Contrato[[#This Row],[CONTRATO]],3),"0")</f>
        <v>192</v>
      </c>
      <c r="AF194" s="1" t="str">
        <f>IF(LEN(Contrato[[#This Row],[Contrato2]])=3,Contrato[[#This Row],[Contrato2]],TEXT(Contrato[[#This Row],[Contrato2]],"000"))</f>
        <v>192</v>
      </c>
      <c r="AG194" s="100">
        <f ca="1">IFERROR(_xlfn.DAYS(Contrato[[#This Row],[Fecha Proyectada liquidació]],TODAY())/30,"")</f>
        <v>-10.533333333333333</v>
      </c>
      <c r="AH194" s="5">
        <f>+Contrato[[#This Row],[FECHA TERMINACIÓN ]]+120</f>
        <v>45396</v>
      </c>
      <c r="AI194" s="1" t="e" cm="1">
        <f t="array" ref="AI194">+Contrato[[#This Row],[Fecha Proyectada liquidació]]-hoy</f>
        <v>#NAME?</v>
      </c>
      <c r="AJ194" s="1" cm="1">
        <f t="array" ref="AJ194">_xlfn.XLOOKUP(Contrato[[#This Row],[CONTRATO]]&amp;Contrato[[#This Row],[CDP]],[1]!Tabla6[[#All],[CONTRATO-CDP]],[1]!Tabla6[[#All],[CRP]],_xlfn.XLOOKUP(Contrato[[#This Row],[CDP]],[1]RCPPAGOS!F:F,[1]RCPPAGOS!A:A,"",0),0)</f>
        <v>190</v>
      </c>
      <c r="AK194" s="1">
        <f>+Contrato[[#This Row],[Columna1]]-Contrato[[#This Row],[RCP]]</f>
        <v>0</v>
      </c>
      <c r="AL194" s="101" cm="1">
        <f t="array" ref="AL194">_xlfn.XLOOKUP(Contrato[[#This Row],[RCP]],[1]!RCPPAGOS[[#All],[CRP]],[1]!RCPPAGOS[[#All],[Total pagado]],0,0)</f>
        <v>9727179</v>
      </c>
      <c r="AM194" s="62">
        <f>+Contrato[[#This Row],[Valor Pagado]]/Contrato[[#This Row],[VALOR CONTRATO]]</f>
        <v>0.37777777777777777</v>
      </c>
      <c r="AN194" s="63">
        <f>+Contrato[[#This Row],[VALOR CONTRATO]]-Contrato[[#This Row],[Valor Pagado]]</f>
        <v>16021236</v>
      </c>
    </row>
    <row r="195" spans="1:40" s="1" customFormat="1" ht="37.5" customHeight="1">
      <c r="A195" s="2">
        <v>211</v>
      </c>
      <c r="B195" s="33">
        <v>193</v>
      </c>
      <c r="C195" s="34" t="s">
        <v>507</v>
      </c>
      <c r="D195" s="35" t="s">
        <v>63</v>
      </c>
      <c r="E195" s="36" t="s">
        <v>42</v>
      </c>
      <c r="F195" s="35" t="s">
        <v>43</v>
      </c>
      <c r="G195" s="34" t="s">
        <v>508</v>
      </c>
      <c r="H195" s="39">
        <v>2470571</v>
      </c>
      <c r="I195" s="108">
        <v>4675177</v>
      </c>
      <c r="J195" s="108">
        <v>49089359</v>
      </c>
      <c r="K195" s="2" t="s">
        <v>45</v>
      </c>
      <c r="L195" s="42" t="s">
        <v>212</v>
      </c>
      <c r="M195" s="43" t="s">
        <v>249</v>
      </c>
      <c r="N195" s="44">
        <f>VLOOKUP(Contrato[[#This Row],[SUPERVISOR TITULAR]],[1]SUPERVISORES!$E$1:$F$135,2,FALSE)</f>
        <v>10267189.6</v>
      </c>
      <c r="O195" s="43" t="s">
        <v>248</v>
      </c>
      <c r="P195" s="45">
        <f>VLOOKUP(Contrato[[#This Row],[SUPERVISOR SUPLENTE ]],[1]SUPERVISORES!$E$1:$F$135,2,FALSE)</f>
        <v>98556206.299999997</v>
      </c>
      <c r="Q195" s="93">
        <v>258</v>
      </c>
      <c r="R195" s="47" cm="1">
        <f t="array" ref="R195">_xlfn.XLOOKUP(Contrato[[#This Row],[CDP]],[1]!CDP[[#All],[consecutivo]],[1]!CDP[[#All],[fecha_aprobacion]],"",0)</f>
        <v>44952</v>
      </c>
      <c r="S195" s="48">
        <f>SUMIF([1]!CDP[[#All],[consecutivo]],Contrato[[#This Row],[CDP]],[1]!CDP[[#All],[valor_total_rubro]])</f>
        <v>49089359</v>
      </c>
      <c r="T195" s="49" cm="1">
        <f t="array" ref="T195">_xlfn.XLOOKUP(Contrato[[#This Row],[CONTRATO]]&amp;Contrato[[#This Row],[CDP]],[1]!Tabla6[[#All],[CONTRATO-CDP]],[1]!Tabla6[[#All],[CRP]],_xlfn.XLOOKUP(Contrato[[#This Row],[CDP]],[1]RCPPAGOS!F:F,[1]RCPPAGOS!A:A,"",0),0)</f>
        <v>195</v>
      </c>
      <c r="U195" s="47">
        <f>+_xlfn.XLOOKUP(Contrato[[#This Row],[RCP]],[1]RCPPAGOS!A:A,[1]RCPPAGOS!B:B,"",0)</f>
        <v>44958</v>
      </c>
      <c r="V195" s="50">
        <f>SUMIF([1]!RCPPAGOS[[#All],[CRP]],Contrato[[#This Row],[RCP]],[1]!RCPPAGOS[[#All],[valor_total]])</f>
        <v>49089359</v>
      </c>
      <c r="W195" s="51">
        <v>44957</v>
      </c>
      <c r="X195" s="51">
        <v>44958</v>
      </c>
      <c r="Y195" s="52" t="str">
        <f>+LEFT(_xlfn.XLOOKUP(Contrato[[#This Row],[CONTRATO3DIG]],[1]SECOP_II!AE:AE,[1]SECOP_II!F:F,"",0),10)</f>
        <v>2023-02-02</v>
      </c>
      <c r="Z195" s="53" t="str">
        <f>+LEFT(_xlfn.XLOOKUP(Contrato[[#This Row],[CONTRATO3DIG]],[1]SECOP_II!AE:AE,[1]SECOP_II!G:G,"",0),10)</f>
        <v>2023-12-16</v>
      </c>
      <c r="AA195" s="54" t="str">
        <f>_xlfn.XLOOKUP(Contrato[[#This Row],[CONTRATO3DIG]],[1]SECOP_II!AE:AE,[1]SECOP_II!AA:AA,"",0)</f>
        <v>https://community.secop.gov.co/Public/Tendering/OpportunityDetail/Index?noticeUID=CO1.NTC.3875646&amp;isFromPublicArea=True&amp;isModal=true&amp;asPopupView=true</v>
      </c>
      <c r="AB195" s="55" t="s">
        <v>213</v>
      </c>
      <c r="AC195" s="75">
        <v>202301000766</v>
      </c>
      <c r="AD195" s="1" t="s">
        <v>50</v>
      </c>
      <c r="AE195" s="1" t="str">
        <f>TEXT(LEFT(Contrato[[#This Row],[CONTRATO]],3),"0")</f>
        <v>193</v>
      </c>
      <c r="AF195" s="1" t="str">
        <f>IF(LEN(Contrato[[#This Row],[Contrato2]])=3,Contrato[[#This Row],[Contrato2]],TEXT(Contrato[[#This Row],[Contrato2]],"000"))</f>
        <v>193</v>
      </c>
      <c r="AG195" s="100">
        <f ca="1">IFERROR(_xlfn.DAYS(Contrato[[#This Row],[Fecha Proyectada liquidació]],TODAY())/30,"")</f>
        <v>-10.533333333333333</v>
      </c>
      <c r="AH195" s="5">
        <f>+Contrato[[#This Row],[FECHA TERMINACIÓN ]]+120</f>
        <v>45396</v>
      </c>
      <c r="AI195" s="1" t="e" cm="1">
        <f t="array" ref="AI195">+Contrato[[#This Row],[Fecha Proyectada liquidació]]-hoy</f>
        <v>#NAME?</v>
      </c>
      <c r="AJ195" s="1" cm="1">
        <f t="array" ref="AJ195">_xlfn.XLOOKUP(Contrato[[#This Row],[CONTRATO]]&amp;Contrato[[#This Row],[CDP]],[1]!Tabla6[[#All],[CONTRATO-CDP]],[1]!Tabla6[[#All],[CRP]],_xlfn.XLOOKUP(Contrato[[#This Row],[CDP]],[1]RCPPAGOS!F:F,[1]RCPPAGOS!A:A,"",0),0)</f>
        <v>195</v>
      </c>
      <c r="AK195" s="1">
        <f>+Contrato[[#This Row],[Columna1]]-Contrato[[#This Row],[RCP]]</f>
        <v>0</v>
      </c>
      <c r="AL195" s="101" cm="1">
        <f t="array" ref="AL195">_xlfn.XLOOKUP(Contrato[[#This Row],[RCP]],[1]!RCPPAGOS[[#All],[CRP]],[1]!RCPPAGOS[[#All],[Total pagado]],0,0)</f>
        <v>49089359</v>
      </c>
      <c r="AM195" s="62">
        <f>+Contrato[[#This Row],[Valor Pagado]]/Contrato[[#This Row],[VALOR CONTRATO]]</f>
        <v>1</v>
      </c>
      <c r="AN195" s="63">
        <f>+Contrato[[#This Row],[VALOR CONTRATO]]-Contrato[[#This Row],[Valor Pagado]]</f>
        <v>0</v>
      </c>
    </row>
    <row r="196" spans="1:40" s="1" customFormat="1" ht="37.5" customHeight="1">
      <c r="A196" s="2">
        <v>212</v>
      </c>
      <c r="B196" s="33">
        <v>194</v>
      </c>
      <c r="C196" s="34" t="s">
        <v>509</v>
      </c>
      <c r="D196" s="35" t="s">
        <v>63</v>
      </c>
      <c r="E196" s="36" t="s">
        <v>42</v>
      </c>
      <c r="F196" s="35" t="s">
        <v>43</v>
      </c>
      <c r="G196" s="34" t="s">
        <v>510</v>
      </c>
      <c r="H196" s="39">
        <v>1017257043</v>
      </c>
      <c r="I196" s="108">
        <v>2452230</v>
      </c>
      <c r="J196" s="108">
        <v>25748415</v>
      </c>
      <c r="K196" s="2" t="s">
        <v>45</v>
      </c>
      <c r="L196" s="42" t="s">
        <v>212</v>
      </c>
      <c r="M196" s="43" t="s">
        <v>249</v>
      </c>
      <c r="N196" s="44">
        <f>VLOOKUP(Contrato[[#This Row],[SUPERVISOR TITULAR]],[1]SUPERVISORES!$E$1:$F$135,2,FALSE)</f>
        <v>10267189.6</v>
      </c>
      <c r="O196" s="43" t="s">
        <v>248</v>
      </c>
      <c r="P196" s="45">
        <f>VLOOKUP(Contrato[[#This Row],[SUPERVISOR SUPLENTE ]],[1]SUPERVISORES!$E$1:$F$135,2,FALSE)</f>
        <v>98556206.299999997</v>
      </c>
      <c r="Q196" s="93">
        <v>259</v>
      </c>
      <c r="R196" s="47" cm="1">
        <f t="array" ref="R196">_xlfn.XLOOKUP(Contrato[[#This Row],[CDP]],[1]!CDP[[#All],[consecutivo]],[1]!CDP[[#All],[fecha_aprobacion]],"",0)</f>
        <v>44952</v>
      </c>
      <c r="S196" s="48">
        <f>SUMIF([1]!CDP[[#All],[consecutivo]],Contrato[[#This Row],[CDP]],[1]!CDP[[#All],[valor_total_rubro]])</f>
        <v>25748415</v>
      </c>
      <c r="T196" s="49" cm="1">
        <f t="array" ref="T196">_xlfn.XLOOKUP(Contrato[[#This Row],[CONTRATO]]&amp;Contrato[[#This Row],[CDP]],[1]!Tabla6[[#All],[CONTRATO-CDP]],[1]!Tabla6[[#All],[CRP]],_xlfn.XLOOKUP(Contrato[[#This Row],[CDP]],[1]RCPPAGOS!F:F,[1]RCPPAGOS!A:A,"",0),0)</f>
        <v>199</v>
      </c>
      <c r="U196" s="47">
        <f>+_xlfn.XLOOKUP(Contrato[[#This Row],[RCP]],[1]RCPPAGOS!A:A,[1]RCPPAGOS!B:B,"",0)</f>
        <v>44958</v>
      </c>
      <c r="V196" s="50">
        <f>SUMIF([1]!RCPPAGOS[[#All],[CRP]],Contrato[[#This Row],[RCP]],[1]!RCPPAGOS[[#All],[valor_total]])</f>
        <v>25748415</v>
      </c>
      <c r="W196" s="51">
        <v>44957</v>
      </c>
      <c r="X196" s="51">
        <v>44958</v>
      </c>
      <c r="Y196" s="52" t="str">
        <f>+LEFT(_xlfn.XLOOKUP(Contrato[[#This Row],[CONTRATO3DIG]],[1]SECOP_II!AE:AE,[1]SECOP_II!F:F,"",0),10)</f>
        <v>2023-02-02</v>
      </c>
      <c r="Z196" s="53" t="str">
        <f>+LEFT(_xlfn.XLOOKUP(Contrato[[#This Row],[CONTRATO3DIG]],[1]SECOP_II!AE:AE,[1]SECOP_II!G:G,"",0),10)</f>
        <v>2023-12-16</v>
      </c>
      <c r="AA196" s="54" t="str">
        <f>_xlfn.XLOOKUP(Contrato[[#This Row],[CONTRATO3DIG]],[1]SECOP_II!AE:AE,[1]SECOP_II!AA:AA,"",0)</f>
        <v>https://community.secop.gov.co/Public/Tendering/OpportunityDetail/Index?noticeUID=CO1.NTC.3875646&amp;isFromPublicArea=True&amp;isModal=true&amp;asPopupView=true</v>
      </c>
      <c r="AB196" s="55" t="s">
        <v>213</v>
      </c>
      <c r="AC196" s="75">
        <v>202301000766</v>
      </c>
      <c r="AD196" s="1" t="s">
        <v>50</v>
      </c>
      <c r="AE196" s="1" t="str">
        <f>TEXT(LEFT(Contrato[[#This Row],[CONTRATO]],3),"0")</f>
        <v>194</v>
      </c>
      <c r="AF196" s="1" t="str">
        <f>IF(LEN(Contrato[[#This Row],[Contrato2]])=3,Contrato[[#This Row],[Contrato2]],TEXT(Contrato[[#This Row],[Contrato2]],"000"))</f>
        <v>194</v>
      </c>
      <c r="AG196" s="100">
        <f ca="1">IFERROR(_xlfn.DAYS(Contrato[[#This Row],[Fecha Proyectada liquidació]],TODAY())/30,"")</f>
        <v>-10.533333333333333</v>
      </c>
      <c r="AH196" s="5">
        <f>+Contrato[[#This Row],[FECHA TERMINACIÓN ]]+120</f>
        <v>45396</v>
      </c>
      <c r="AI196" s="1" t="e" cm="1">
        <f t="array" ref="AI196">+Contrato[[#This Row],[Fecha Proyectada liquidació]]-hoy</f>
        <v>#NAME?</v>
      </c>
      <c r="AJ196" s="1" cm="1">
        <f t="array" ref="AJ196">_xlfn.XLOOKUP(Contrato[[#This Row],[CONTRATO]]&amp;Contrato[[#This Row],[CDP]],[1]!Tabla6[[#All],[CONTRATO-CDP]],[1]!Tabla6[[#All],[CRP]],_xlfn.XLOOKUP(Contrato[[#This Row],[CDP]],[1]RCPPAGOS!F:F,[1]RCPPAGOS!A:A,"",0),0)</f>
        <v>199</v>
      </c>
      <c r="AK196" s="1">
        <f>+Contrato[[#This Row],[Columna1]]-Contrato[[#This Row],[RCP]]</f>
        <v>0</v>
      </c>
      <c r="AL196" s="101" cm="1">
        <f t="array" ref="AL196">_xlfn.XLOOKUP(Contrato[[#This Row],[RCP]],[1]!RCPPAGOS[[#All],[CRP]],[1]!RCPPAGOS[[#All],[Total pagado]],0,0)</f>
        <v>25748415</v>
      </c>
      <c r="AM196" s="62">
        <f>+Contrato[[#This Row],[Valor Pagado]]/Contrato[[#This Row],[VALOR CONTRATO]]</f>
        <v>1</v>
      </c>
      <c r="AN196" s="63">
        <f>+Contrato[[#This Row],[VALOR CONTRATO]]-Contrato[[#This Row],[Valor Pagado]]</f>
        <v>0</v>
      </c>
    </row>
    <row r="197" spans="1:40" s="1" customFormat="1" ht="37.5" customHeight="1">
      <c r="A197" s="2">
        <v>213</v>
      </c>
      <c r="B197" s="33">
        <v>195</v>
      </c>
      <c r="C197" s="34" t="s">
        <v>511</v>
      </c>
      <c r="D197" s="35" t="s">
        <v>63</v>
      </c>
      <c r="E197" s="36" t="s">
        <v>42</v>
      </c>
      <c r="F197" s="35" t="s">
        <v>43</v>
      </c>
      <c r="G197" s="34" t="s">
        <v>512</v>
      </c>
      <c r="H197" s="39">
        <v>98551148</v>
      </c>
      <c r="I197" s="108">
        <v>5648713</v>
      </c>
      <c r="J197" s="108">
        <v>59311487</v>
      </c>
      <c r="K197" s="2" t="s">
        <v>45</v>
      </c>
      <c r="L197" s="42" t="s">
        <v>212</v>
      </c>
      <c r="M197" s="43" t="s">
        <v>249</v>
      </c>
      <c r="N197" s="44">
        <f>VLOOKUP(Contrato[[#This Row],[SUPERVISOR TITULAR]],[1]SUPERVISORES!$E$1:$F$135,2,FALSE)</f>
        <v>10267189.6</v>
      </c>
      <c r="O197" s="43" t="s">
        <v>248</v>
      </c>
      <c r="P197" s="45">
        <f>VLOOKUP(Contrato[[#This Row],[SUPERVISOR SUPLENTE ]],[1]SUPERVISORES!$E$1:$F$135,2,FALSE)</f>
        <v>98556206.299999997</v>
      </c>
      <c r="Q197" s="93">
        <v>260</v>
      </c>
      <c r="R197" s="47" cm="1">
        <f t="array" ref="R197">_xlfn.XLOOKUP(Contrato[[#This Row],[CDP]],[1]!CDP[[#All],[consecutivo]],[1]!CDP[[#All],[fecha_aprobacion]],"",0)</f>
        <v>44952</v>
      </c>
      <c r="S197" s="48">
        <f>SUMIF([1]!CDP[[#All],[consecutivo]],Contrato[[#This Row],[CDP]],[1]!CDP[[#All],[valor_total_rubro]])</f>
        <v>59311487</v>
      </c>
      <c r="T197" s="49" cm="1">
        <f t="array" ref="T197">_xlfn.XLOOKUP(Contrato[[#This Row],[CONTRATO]]&amp;Contrato[[#This Row],[CDP]],[1]!Tabla6[[#All],[CONTRATO-CDP]],[1]!Tabla6[[#All],[CRP]],_xlfn.XLOOKUP(Contrato[[#This Row],[CDP]],[1]RCPPAGOS!F:F,[1]RCPPAGOS!A:A,"",0),0)</f>
        <v>206</v>
      </c>
      <c r="U197" s="47">
        <f>+_xlfn.XLOOKUP(Contrato[[#This Row],[RCP]],[1]RCPPAGOS!A:A,[1]RCPPAGOS!B:B,"",0)</f>
        <v>44958</v>
      </c>
      <c r="V197" s="50">
        <f>SUMIF([1]!RCPPAGOS[[#All],[CRP]],Contrato[[#This Row],[RCP]],[1]!RCPPAGOS[[#All],[valor_total]])</f>
        <v>59311487</v>
      </c>
      <c r="W197" s="51">
        <v>44957</v>
      </c>
      <c r="X197" s="51">
        <v>44958</v>
      </c>
      <c r="Y197" s="52" t="str">
        <f>+LEFT(_xlfn.XLOOKUP(Contrato[[#This Row],[CONTRATO3DIG]],[1]SECOP_II!AE:AE,[1]SECOP_II!F:F,"",0),10)</f>
        <v>2023-02-02</v>
      </c>
      <c r="Z197" s="53" t="str">
        <f>+LEFT(_xlfn.XLOOKUP(Contrato[[#This Row],[CONTRATO3DIG]],[1]SECOP_II!AE:AE,[1]SECOP_II!G:G,"",0),10)</f>
        <v>2023-12-16</v>
      </c>
      <c r="AA197" s="54" t="str">
        <f>_xlfn.XLOOKUP(Contrato[[#This Row],[CONTRATO3DIG]],[1]SECOP_II!AE:AE,[1]SECOP_II!AA:AA,"",0)</f>
        <v>https://community.secop.gov.co/Public/Tendering/OpportunityDetail/Index?noticeUID=CO1.NTC.3875646&amp;isFromPublicArea=True&amp;isModal=true&amp;asPopupView=true</v>
      </c>
      <c r="AB197" s="55" t="s">
        <v>213</v>
      </c>
      <c r="AC197" s="75">
        <v>202301000766</v>
      </c>
      <c r="AD197" s="1" t="s">
        <v>50</v>
      </c>
      <c r="AE197" s="1" t="str">
        <f>TEXT(LEFT(Contrato[[#This Row],[CONTRATO]],3),"0")</f>
        <v>195</v>
      </c>
      <c r="AF197" s="1" t="str">
        <f>IF(LEN(Contrato[[#This Row],[Contrato2]])=3,Contrato[[#This Row],[Contrato2]],TEXT(Contrato[[#This Row],[Contrato2]],"000"))</f>
        <v>195</v>
      </c>
      <c r="AG197" s="100">
        <f ca="1">IFERROR(_xlfn.DAYS(Contrato[[#This Row],[Fecha Proyectada liquidació]],TODAY())/30,"")</f>
        <v>-10.533333333333333</v>
      </c>
      <c r="AH197" s="5">
        <f>+Contrato[[#This Row],[FECHA TERMINACIÓN ]]+120</f>
        <v>45396</v>
      </c>
      <c r="AI197" s="1" t="e" cm="1">
        <f t="array" ref="AI197">+Contrato[[#This Row],[Fecha Proyectada liquidació]]-hoy</f>
        <v>#NAME?</v>
      </c>
      <c r="AJ197" s="1" cm="1">
        <f t="array" ref="AJ197">_xlfn.XLOOKUP(Contrato[[#This Row],[CONTRATO]]&amp;Contrato[[#This Row],[CDP]],[1]!Tabla6[[#All],[CONTRATO-CDP]],[1]!Tabla6[[#All],[CRP]],_xlfn.XLOOKUP(Contrato[[#This Row],[CDP]],[1]RCPPAGOS!F:F,[1]RCPPAGOS!A:A,"",0),0)</f>
        <v>206</v>
      </c>
      <c r="AK197" s="1">
        <f>+Contrato[[#This Row],[Columna1]]-Contrato[[#This Row],[RCP]]</f>
        <v>0</v>
      </c>
      <c r="AL197" s="101" cm="1">
        <f t="array" ref="AL197">_xlfn.XLOOKUP(Contrato[[#This Row],[RCP]],[1]!RCPPAGOS[[#All],[CRP]],[1]!RCPPAGOS[[#All],[Total pagado]],0,0)</f>
        <v>59311487</v>
      </c>
      <c r="AM197" s="62">
        <f>+Contrato[[#This Row],[Valor Pagado]]/Contrato[[#This Row],[VALOR CONTRATO]]</f>
        <v>1</v>
      </c>
      <c r="AN197" s="63">
        <f>+Contrato[[#This Row],[VALOR CONTRATO]]-Contrato[[#This Row],[Valor Pagado]]</f>
        <v>0</v>
      </c>
    </row>
    <row r="198" spans="1:40" s="1" customFormat="1" ht="37.5" customHeight="1">
      <c r="A198" s="2">
        <v>214</v>
      </c>
      <c r="B198" s="33">
        <v>196</v>
      </c>
      <c r="C198" s="34" t="s">
        <v>513</v>
      </c>
      <c r="D198" s="35" t="s">
        <v>63</v>
      </c>
      <c r="E198" s="36" t="s">
        <v>42</v>
      </c>
      <c r="F198" s="35" t="s">
        <v>43</v>
      </c>
      <c r="G198" s="34" t="s">
        <v>514</v>
      </c>
      <c r="H198" s="39">
        <v>1037617213</v>
      </c>
      <c r="I198" s="108">
        <v>5648713</v>
      </c>
      <c r="J198" s="108">
        <v>59311487</v>
      </c>
      <c r="K198" s="2" t="s">
        <v>45</v>
      </c>
      <c r="L198" s="42" t="s">
        <v>212</v>
      </c>
      <c r="M198" s="43" t="s">
        <v>249</v>
      </c>
      <c r="N198" s="44">
        <f>VLOOKUP(Contrato[[#This Row],[SUPERVISOR TITULAR]],[1]SUPERVISORES!$E$1:$F$135,2,FALSE)</f>
        <v>10267189.6</v>
      </c>
      <c r="O198" s="43" t="s">
        <v>248</v>
      </c>
      <c r="P198" s="45">
        <f>VLOOKUP(Contrato[[#This Row],[SUPERVISOR SUPLENTE ]],[1]SUPERVISORES!$E$1:$F$135,2,FALSE)</f>
        <v>98556206.299999997</v>
      </c>
      <c r="Q198" s="93">
        <v>261</v>
      </c>
      <c r="R198" s="47" cm="1">
        <f t="array" ref="R198">_xlfn.XLOOKUP(Contrato[[#This Row],[CDP]],[1]!CDP[[#All],[consecutivo]],[1]!CDP[[#All],[fecha_aprobacion]],"",0)</f>
        <v>44952</v>
      </c>
      <c r="S198" s="48">
        <f>SUMIF([1]!CDP[[#All],[consecutivo]],Contrato[[#This Row],[CDP]],[1]!CDP[[#All],[valor_total_rubro]])</f>
        <v>59311487</v>
      </c>
      <c r="T198" s="49" cm="1">
        <f t="array" ref="T198">_xlfn.XLOOKUP(Contrato[[#This Row],[CONTRATO]]&amp;Contrato[[#This Row],[CDP]],[1]!Tabla6[[#All],[CONTRATO-CDP]],[1]!Tabla6[[#All],[CRP]],_xlfn.XLOOKUP(Contrato[[#This Row],[CDP]],[1]RCPPAGOS!F:F,[1]RCPPAGOS!A:A,"",0),0)</f>
        <v>254</v>
      </c>
      <c r="U198" s="47">
        <f>+_xlfn.XLOOKUP(Contrato[[#This Row],[RCP]],[1]RCPPAGOS!A:A,[1]RCPPAGOS!B:B,"",0)</f>
        <v>44958</v>
      </c>
      <c r="V198" s="50">
        <f>SUMIF([1]!RCPPAGOS[[#All],[CRP]],Contrato[[#This Row],[RCP]],[1]!RCPPAGOS[[#All],[valor_total]])</f>
        <v>59311487</v>
      </c>
      <c r="W198" s="51">
        <v>44956</v>
      </c>
      <c r="X198" s="51">
        <v>44958</v>
      </c>
      <c r="Y198" s="52" t="str">
        <f>+LEFT(_xlfn.XLOOKUP(Contrato[[#This Row],[CONTRATO3DIG]],[1]SECOP_II!AE:AE,[1]SECOP_II!F:F,"",0),10)</f>
        <v>2023-02-02</v>
      </c>
      <c r="Z198" s="53" t="str">
        <f>+LEFT(_xlfn.XLOOKUP(Contrato[[#This Row],[CONTRATO3DIG]],[1]SECOP_II!AE:AE,[1]SECOP_II!G:G,"",0),10)</f>
        <v>2023-12-16</v>
      </c>
      <c r="AA198" s="54" t="str">
        <f>_xlfn.XLOOKUP(Contrato[[#This Row],[CONTRATO3DIG]],[1]SECOP_II!AE:AE,[1]SECOP_II!AA:AA,"",0)</f>
        <v>https://community.secop.gov.co/Public/Tendering/OpportunityDetail/Index?noticeUID=CO1.NTC.3875646&amp;isFromPublicArea=True&amp;isModal=true&amp;asPopupView=true</v>
      </c>
      <c r="AB198" s="55" t="s">
        <v>213</v>
      </c>
      <c r="AC198" s="75">
        <v>202301000766</v>
      </c>
      <c r="AD198" s="1" t="s">
        <v>50</v>
      </c>
      <c r="AE198" s="1" t="str">
        <f>TEXT(LEFT(Contrato[[#This Row],[CONTRATO]],3),"0")</f>
        <v>196</v>
      </c>
      <c r="AF198" s="1" t="str">
        <f>IF(LEN(Contrato[[#This Row],[Contrato2]])=3,Contrato[[#This Row],[Contrato2]],TEXT(Contrato[[#This Row],[Contrato2]],"000"))</f>
        <v>196</v>
      </c>
      <c r="AG198" s="100">
        <f ca="1">IFERROR(_xlfn.DAYS(Contrato[[#This Row],[Fecha Proyectada liquidació]],TODAY())/30,"")</f>
        <v>-10.533333333333333</v>
      </c>
      <c r="AH198" s="5">
        <f>+Contrato[[#This Row],[FECHA TERMINACIÓN ]]+120</f>
        <v>45396</v>
      </c>
      <c r="AI198" s="1" t="e" cm="1">
        <f t="array" ref="AI198">+Contrato[[#This Row],[Fecha Proyectada liquidació]]-hoy</f>
        <v>#NAME?</v>
      </c>
      <c r="AJ198" s="1" cm="1">
        <f t="array" ref="AJ198">_xlfn.XLOOKUP(Contrato[[#This Row],[CONTRATO]]&amp;Contrato[[#This Row],[CDP]],[1]!Tabla6[[#All],[CONTRATO-CDP]],[1]!Tabla6[[#All],[CRP]],_xlfn.XLOOKUP(Contrato[[#This Row],[CDP]],[1]RCPPAGOS!F:F,[1]RCPPAGOS!A:A,"",0),0)</f>
        <v>254</v>
      </c>
      <c r="AK198" s="1">
        <f>+Contrato[[#This Row],[Columna1]]-Contrato[[#This Row],[RCP]]</f>
        <v>0</v>
      </c>
      <c r="AL198" s="101" cm="1">
        <f t="array" ref="AL198">_xlfn.XLOOKUP(Contrato[[#This Row],[RCP]],[1]!RCPPAGOS[[#All],[CRP]],[1]!RCPPAGOS[[#All],[Total pagado]],0,0)</f>
        <v>59311487</v>
      </c>
      <c r="AM198" s="62">
        <f>+Contrato[[#This Row],[Valor Pagado]]/Contrato[[#This Row],[VALOR CONTRATO]]</f>
        <v>1</v>
      </c>
      <c r="AN198" s="63">
        <f>+Contrato[[#This Row],[VALOR CONTRATO]]-Contrato[[#This Row],[Valor Pagado]]</f>
        <v>0</v>
      </c>
    </row>
    <row r="199" spans="1:40" s="1" customFormat="1" ht="37.5" customHeight="1">
      <c r="A199" s="2">
        <v>216</v>
      </c>
      <c r="B199" s="33">
        <v>197</v>
      </c>
      <c r="C199" s="34" t="s">
        <v>515</v>
      </c>
      <c r="D199" s="35" t="s">
        <v>63</v>
      </c>
      <c r="E199" s="36" t="s">
        <v>42</v>
      </c>
      <c r="F199" s="35" t="s">
        <v>43</v>
      </c>
      <c r="G199" s="34" t="s">
        <v>516</v>
      </c>
      <c r="H199" s="39">
        <v>1022093789</v>
      </c>
      <c r="I199" s="108">
        <v>5648713</v>
      </c>
      <c r="J199" s="108">
        <v>59311487</v>
      </c>
      <c r="K199" s="2" t="s">
        <v>45</v>
      </c>
      <c r="L199" s="42" t="s">
        <v>212</v>
      </c>
      <c r="M199" s="43" t="s">
        <v>249</v>
      </c>
      <c r="N199" s="44">
        <f>VLOOKUP(Contrato[[#This Row],[SUPERVISOR TITULAR]],[1]SUPERVISORES!$E$1:$F$135,2,FALSE)</f>
        <v>10267189.6</v>
      </c>
      <c r="O199" s="43" t="s">
        <v>248</v>
      </c>
      <c r="P199" s="45">
        <f>VLOOKUP(Contrato[[#This Row],[SUPERVISOR SUPLENTE ]],[1]SUPERVISORES!$E$1:$F$135,2,FALSE)</f>
        <v>98556206.299999997</v>
      </c>
      <c r="Q199" s="93">
        <v>263</v>
      </c>
      <c r="R199" s="47" cm="1">
        <f t="array" ref="R199">_xlfn.XLOOKUP(Contrato[[#This Row],[CDP]],[1]!CDP[[#All],[consecutivo]],[1]!CDP[[#All],[fecha_aprobacion]],"",0)</f>
        <v>44952</v>
      </c>
      <c r="S199" s="48">
        <f>SUMIF([1]!CDP[[#All],[consecutivo]],Contrato[[#This Row],[CDP]],[1]!CDP[[#All],[valor_total_rubro]])</f>
        <v>59311487</v>
      </c>
      <c r="T199" s="49" cm="1">
        <f t="array" ref="T199">_xlfn.XLOOKUP(Contrato[[#This Row],[CONTRATO]]&amp;Contrato[[#This Row],[CDP]],[1]!Tabla6[[#All],[CONTRATO-CDP]],[1]!Tabla6[[#All],[CRP]],_xlfn.XLOOKUP(Contrato[[#This Row],[CDP]],[1]RCPPAGOS!F:F,[1]RCPPAGOS!A:A,"",0),0)</f>
        <v>256</v>
      </c>
      <c r="U199" s="47">
        <f>+_xlfn.XLOOKUP(Contrato[[#This Row],[RCP]],[1]RCPPAGOS!A:A,[1]RCPPAGOS!B:B,"",0)</f>
        <v>44958</v>
      </c>
      <c r="V199" s="50">
        <f>SUMIF([1]!RCPPAGOS[[#All],[CRP]],Contrato[[#This Row],[RCP]],[1]!RCPPAGOS[[#All],[valor_total]])</f>
        <v>59311487</v>
      </c>
      <c r="W199" s="51">
        <v>44957</v>
      </c>
      <c r="X199" s="51">
        <v>44958</v>
      </c>
      <c r="Y199" s="52" t="str">
        <f>+LEFT(_xlfn.XLOOKUP(Contrato[[#This Row],[CONTRATO3DIG]],[1]SECOP_II!AE:AE,[1]SECOP_II!F:F,"",0),10)</f>
        <v>2023-02-02</v>
      </c>
      <c r="Z199" s="53" t="str">
        <f>+LEFT(_xlfn.XLOOKUP(Contrato[[#This Row],[CONTRATO3DIG]],[1]SECOP_II!AE:AE,[1]SECOP_II!G:G,"",0),10)</f>
        <v>2023-12-16</v>
      </c>
      <c r="AA199" s="54" t="str">
        <f>_xlfn.XLOOKUP(Contrato[[#This Row],[CONTRATO3DIG]],[1]SECOP_II!AE:AE,[1]SECOP_II!AA:AA,"",0)</f>
        <v>https://community.secop.gov.co/Public/Tendering/OpportunityDetail/Index?noticeUID=CO1.NTC.3875646&amp;isFromPublicArea=True&amp;isModal=true&amp;asPopupView=true</v>
      </c>
      <c r="AB199" s="55" t="s">
        <v>213</v>
      </c>
      <c r="AC199" s="75">
        <v>202301000766</v>
      </c>
      <c r="AD199" s="1" t="s">
        <v>50</v>
      </c>
      <c r="AE199" s="1" t="str">
        <f>TEXT(LEFT(Contrato[[#This Row],[CONTRATO]],3),"0")</f>
        <v>197</v>
      </c>
      <c r="AF199" s="1" t="str">
        <f>IF(LEN(Contrato[[#This Row],[Contrato2]])=3,Contrato[[#This Row],[Contrato2]],TEXT(Contrato[[#This Row],[Contrato2]],"000"))</f>
        <v>197</v>
      </c>
      <c r="AG199" s="100">
        <f ca="1">IFERROR(_xlfn.DAYS(Contrato[[#This Row],[Fecha Proyectada liquidació]],TODAY())/30,"")</f>
        <v>-10.533333333333333</v>
      </c>
      <c r="AH199" s="5">
        <f>+Contrato[[#This Row],[FECHA TERMINACIÓN ]]+120</f>
        <v>45396</v>
      </c>
      <c r="AI199" s="1" t="e" cm="1">
        <f t="array" ref="AI199">+Contrato[[#This Row],[Fecha Proyectada liquidació]]-hoy</f>
        <v>#NAME?</v>
      </c>
      <c r="AJ199" s="1" cm="1">
        <f t="array" ref="AJ199">_xlfn.XLOOKUP(Contrato[[#This Row],[CONTRATO]]&amp;Contrato[[#This Row],[CDP]],[1]!Tabla6[[#All],[CONTRATO-CDP]],[1]!Tabla6[[#All],[CRP]],_xlfn.XLOOKUP(Contrato[[#This Row],[CDP]],[1]RCPPAGOS!F:F,[1]RCPPAGOS!A:A,"",0),0)</f>
        <v>256</v>
      </c>
      <c r="AK199" s="1">
        <f>+Contrato[[#This Row],[Columna1]]-Contrato[[#This Row],[RCP]]</f>
        <v>0</v>
      </c>
      <c r="AL199" s="101" cm="1">
        <f t="array" ref="AL199">_xlfn.XLOOKUP(Contrato[[#This Row],[RCP]],[1]!RCPPAGOS[[#All],[CRP]],[1]!RCPPAGOS[[#All],[Total pagado]],0,0)</f>
        <v>59311487</v>
      </c>
      <c r="AM199" s="62">
        <f>+Contrato[[#This Row],[Valor Pagado]]/Contrato[[#This Row],[VALOR CONTRATO]]</f>
        <v>1</v>
      </c>
      <c r="AN199" s="63">
        <f>+Contrato[[#This Row],[VALOR CONTRATO]]-Contrato[[#This Row],[Valor Pagado]]</f>
        <v>0</v>
      </c>
    </row>
    <row r="200" spans="1:40" s="1" customFormat="1" ht="37.5" customHeight="1">
      <c r="A200" s="2">
        <v>217</v>
      </c>
      <c r="B200" s="33">
        <v>198</v>
      </c>
      <c r="C200" s="34" t="s">
        <v>517</v>
      </c>
      <c r="D200" s="35" t="s">
        <v>63</v>
      </c>
      <c r="E200" s="36" t="s">
        <v>42</v>
      </c>
      <c r="F200" s="35" t="s">
        <v>43</v>
      </c>
      <c r="G200" s="34" t="s">
        <v>518</v>
      </c>
      <c r="H200" s="39">
        <v>1128384403</v>
      </c>
      <c r="I200" s="108">
        <v>6590637</v>
      </c>
      <c r="J200" s="108">
        <v>69201689</v>
      </c>
      <c r="K200" s="2" t="s">
        <v>45</v>
      </c>
      <c r="L200" s="42" t="s">
        <v>212</v>
      </c>
      <c r="M200" s="43" t="s">
        <v>249</v>
      </c>
      <c r="N200" s="44">
        <f>VLOOKUP(Contrato[[#This Row],[SUPERVISOR TITULAR]],[1]SUPERVISORES!$E$1:$F$135,2,FALSE)</f>
        <v>10267189.6</v>
      </c>
      <c r="O200" s="43" t="s">
        <v>248</v>
      </c>
      <c r="P200" s="45">
        <f>VLOOKUP(Contrato[[#This Row],[SUPERVISOR SUPLENTE ]],[1]SUPERVISORES!$E$1:$F$135,2,FALSE)</f>
        <v>98556206.299999997</v>
      </c>
      <c r="Q200" s="93">
        <v>264</v>
      </c>
      <c r="R200" s="47" cm="1">
        <f t="array" ref="R200">_xlfn.XLOOKUP(Contrato[[#This Row],[CDP]],[1]!CDP[[#All],[consecutivo]],[1]!CDP[[#All],[fecha_aprobacion]],"",0)</f>
        <v>44952</v>
      </c>
      <c r="S200" s="48">
        <f>SUMIF([1]!CDP[[#All],[consecutivo]],Contrato[[#This Row],[CDP]],[1]!CDP[[#All],[valor_total_rubro]])</f>
        <v>69201689</v>
      </c>
      <c r="T200" s="49" cm="1">
        <f t="array" ref="T200">_xlfn.XLOOKUP(Contrato[[#This Row],[CONTRATO]]&amp;Contrato[[#This Row],[CDP]],[1]!Tabla6[[#All],[CONTRATO-CDP]],[1]!Tabla6[[#All],[CRP]],_xlfn.XLOOKUP(Contrato[[#This Row],[CDP]],[1]RCPPAGOS!F:F,[1]RCPPAGOS!A:A,"",0),0)</f>
        <v>257</v>
      </c>
      <c r="U200" s="47">
        <f>+_xlfn.XLOOKUP(Contrato[[#This Row],[RCP]],[1]RCPPAGOS!A:A,[1]RCPPAGOS!B:B,"",0)</f>
        <v>44958</v>
      </c>
      <c r="V200" s="50">
        <f>SUMIF([1]!RCPPAGOS[[#All],[CRP]],Contrato[[#This Row],[RCP]],[1]!RCPPAGOS[[#All],[valor_total]])</f>
        <v>69201689</v>
      </c>
      <c r="W200" s="51">
        <v>44957</v>
      </c>
      <c r="X200" s="51">
        <v>44958</v>
      </c>
      <c r="Y200" s="52" t="str">
        <f>+LEFT(_xlfn.XLOOKUP(Contrato[[#This Row],[CONTRATO3DIG]],[1]SECOP_II!AE:AE,[1]SECOP_II!F:F,"",0),10)</f>
        <v>2023-02-02</v>
      </c>
      <c r="Z200" s="53" t="str">
        <f>+LEFT(_xlfn.XLOOKUP(Contrato[[#This Row],[CONTRATO3DIG]],[1]SECOP_II!AE:AE,[1]SECOP_II!G:G,"",0),10)</f>
        <v>2023-12-16</v>
      </c>
      <c r="AA200" s="54" t="str">
        <f>_xlfn.XLOOKUP(Contrato[[#This Row],[CONTRATO3DIG]],[1]SECOP_II!AE:AE,[1]SECOP_II!AA:AA,"",0)</f>
        <v>https://community.secop.gov.co/Public/Tendering/OpportunityDetail/Index?noticeUID=CO1.NTC.3875646&amp;isFromPublicArea=True&amp;isModal=true&amp;asPopupView=true</v>
      </c>
      <c r="AB200" s="55" t="s">
        <v>213</v>
      </c>
      <c r="AC200" s="75">
        <v>202301000766</v>
      </c>
      <c r="AD200" s="1" t="s">
        <v>50</v>
      </c>
      <c r="AE200" s="1" t="str">
        <f>TEXT(LEFT(Contrato[[#This Row],[CONTRATO]],3),"0")</f>
        <v>198</v>
      </c>
      <c r="AF200" s="1" t="str">
        <f>IF(LEN(Contrato[[#This Row],[Contrato2]])=3,Contrato[[#This Row],[Contrato2]],TEXT(Contrato[[#This Row],[Contrato2]],"000"))</f>
        <v>198</v>
      </c>
      <c r="AG200" s="100">
        <f ca="1">IFERROR(_xlfn.DAYS(Contrato[[#This Row],[Fecha Proyectada liquidació]],TODAY())/30,"")</f>
        <v>-10.533333333333333</v>
      </c>
      <c r="AH200" s="5">
        <f>+Contrato[[#This Row],[FECHA TERMINACIÓN ]]+120</f>
        <v>45396</v>
      </c>
      <c r="AI200" s="1" t="e" cm="1">
        <f t="array" ref="AI200">+Contrato[[#This Row],[Fecha Proyectada liquidació]]-hoy</f>
        <v>#NAME?</v>
      </c>
      <c r="AJ200" s="1" cm="1">
        <f t="array" ref="AJ200">_xlfn.XLOOKUP(Contrato[[#This Row],[CONTRATO]]&amp;Contrato[[#This Row],[CDP]],[1]!Tabla6[[#All],[CONTRATO-CDP]],[1]!Tabla6[[#All],[CRP]],_xlfn.XLOOKUP(Contrato[[#This Row],[CDP]],[1]RCPPAGOS!F:F,[1]RCPPAGOS!A:A,"",0),0)</f>
        <v>257</v>
      </c>
      <c r="AK200" s="1">
        <f>+Contrato[[#This Row],[Columna1]]-Contrato[[#This Row],[RCP]]</f>
        <v>0</v>
      </c>
      <c r="AL200" s="101" cm="1">
        <f t="array" ref="AL200">_xlfn.XLOOKUP(Contrato[[#This Row],[RCP]],[1]!RCPPAGOS[[#All],[CRP]],[1]!RCPPAGOS[[#All],[Total pagado]],0,0)</f>
        <v>69201689</v>
      </c>
      <c r="AM200" s="62">
        <f>+Contrato[[#This Row],[Valor Pagado]]/Contrato[[#This Row],[VALOR CONTRATO]]</f>
        <v>1</v>
      </c>
      <c r="AN200" s="63">
        <f>+Contrato[[#This Row],[VALOR CONTRATO]]-Contrato[[#This Row],[Valor Pagado]]</f>
        <v>0</v>
      </c>
    </row>
    <row r="201" spans="1:40" s="1" customFormat="1" ht="37.5" customHeight="1">
      <c r="A201" s="2">
        <v>218</v>
      </c>
      <c r="B201" s="33">
        <v>199</v>
      </c>
      <c r="C201" s="34" t="s">
        <v>519</v>
      </c>
      <c r="D201" s="35" t="s">
        <v>63</v>
      </c>
      <c r="E201" s="36" t="s">
        <v>42</v>
      </c>
      <c r="F201" s="35" t="s">
        <v>43</v>
      </c>
      <c r="G201" s="34" t="s">
        <v>520</v>
      </c>
      <c r="H201" s="39">
        <v>6918861</v>
      </c>
      <c r="I201" s="108">
        <v>4675177</v>
      </c>
      <c r="J201" s="108">
        <v>49089359</v>
      </c>
      <c r="K201" s="2" t="s">
        <v>45</v>
      </c>
      <c r="L201" s="42" t="s">
        <v>212</v>
      </c>
      <c r="M201" s="43" t="s">
        <v>249</v>
      </c>
      <c r="N201" s="44">
        <f>VLOOKUP(Contrato[[#This Row],[SUPERVISOR TITULAR]],[1]SUPERVISORES!$E$1:$F$135,2,FALSE)</f>
        <v>10267189.6</v>
      </c>
      <c r="O201" s="43" t="s">
        <v>248</v>
      </c>
      <c r="P201" s="45">
        <f>VLOOKUP(Contrato[[#This Row],[SUPERVISOR SUPLENTE ]],[1]SUPERVISORES!$E$1:$F$135,2,FALSE)</f>
        <v>98556206.299999997</v>
      </c>
      <c r="Q201" s="93">
        <v>265</v>
      </c>
      <c r="R201" s="47" cm="1">
        <f t="array" ref="R201">_xlfn.XLOOKUP(Contrato[[#This Row],[CDP]],[1]!CDP[[#All],[consecutivo]],[1]!CDP[[#All],[fecha_aprobacion]],"",0)</f>
        <v>44952</v>
      </c>
      <c r="S201" s="48">
        <f>SUMIF([1]!CDP[[#All],[consecutivo]],Contrato[[#This Row],[CDP]],[1]!CDP[[#All],[valor_total_rubro]])</f>
        <v>49089359</v>
      </c>
      <c r="T201" s="49" cm="1">
        <f t="array" ref="T201">_xlfn.XLOOKUP(Contrato[[#This Row],[CONTRATO]]&amp;Contrato[[#This Row],[CDP]],[1]!Tabla6[[#All],[CONTRATO-CDP]],[1]!Tabla6[[#All],[CRP]],_xlfn.XLOOKUP(Contrato[[#This Row],[CDP]],[1]RCPPAGOS!F:F,[1]RCPPAGOS!A:A,"",0),0)</f>
        <v>255</v>
      </c>
      <c r="U201" s="47">
        <f>+_xlfn.XLOOKUP(Contrato[[#This Row],[RCP]],[1]RCPPAGOS!A:A,[1]RCPPAGOS!B:B,"",0)</f>
        <v>44958</v>
      </c>
      <c r="V201" s="50">
        <f>SUMIF([1]!RCPPAGOS[[#All],[CRP]],Contrato[[#This Row],[RCP]],[1]!RCPPAGOS[[#All],[valor_total]])</f>
        <v>49089359</v>
      </c>
      <c r="W201" s="51">
        <v>44957</v>
      </c>
      <c r="X201" s="51">
        <v>44959</v>
      </c>
      <c r="Y201" s="52" t="str">
        <f>+LEFT(_xlfn.XLOOKUP(Contrato[[#This Row],[CONTRATO3DIG]],[1]SECOP_II!AE:AE,[1]SECOP_II!F:F,"",0),10)</f>
        <v>2023-02-02</v>
      </c>
      <c r="Z201" s="53" t="str">
        <f>+LEFT(_xlfn.XLOOKUP(Contrato[[#This Row],[CONTRATO3DIG]],[1]SECOP_II!AE:AE,[1]SECOP_II!G:G,"",0),10)</f>
        <v>2023-12-16</v>
      </c>
      <c r="AA201" s="54" t="str">
        <f>_xlfn.XLOOKUP(Contrato[[#This Row],[CONTRATO3DIG]],[1]SECOP_II!AE:AE,[1]SECOP_II!AA:AA,"",0)</f>
        <v>https://community.secop.gov.co/Public/Tendering/OpportunityDetail/Index?noticeUID=CO1.NTC.3875646&amp;isFromPublicArea=True&amp;isModal=true&amp;asPopupView=true</v>
      </c>
      <c r="AB201" s="55" t="s">
        <v>213</v>
      </c>
      <c r="AC201" s="75">
        <v>202301000766</v>
      </c>
      <c r="AD201" s="1" t="s">
        <v>50</v>
      </c>
      <c r="AE201" s="1" t="str">
        <f>TEXT(LEFT(Contrato[[#This Row],[CONTRATO]],3),"0")</f>
        <v>199</v>
      </c>
      <c r="AF201" s="1" t="str">
        <f>IF(LEN(Contrato[[#This Row],[Contrato2]])=3,Contrato[[#This Row],[Contrato2]],TEXT(Contrato[[#This Row],[Contrato2]],"000"))</f>
        <v>199</v>
      </c>
      <c r="AG201" s="100">
        <f ca="1">IFERROR(_xlfn.DAYS(Contrato[[#This Row],[Fecha Proyectada liquidació]],TODAY())/30,"")</f>
        <v>-10.533333333333333</v>
      </c>
      <c r="AH201" s="5">
        <f>+Contrato[[#This Row],[FECHA TERMINACIÓN ]]+120</f>
        <v>45396</v>
      </c>
      <c r="AI201" s="1" t="e" cm="1">
        <f t="array" ref="AI201">+Contrato[[#This Row],[Fecha Proyectada liquidació]]-hoy</f>
        <v>#NAME?</v>
      </c>
      <c r="AJ201" s="1" cm="1">
        <f t="array" ref="AJ201">_xlfn.XLOOKUP(Contrato[[#This Row],[CONTRATO]]&amp;Contrato[[#This Row],[CDP]],[1]!Tabla6[[#All],[CONTRATO-CDP]],[1]!Tabla6[[#All],[CRP]],_xlfn.XLOOKUP(Contrato[[#This Row],[CDP]],[1]RCPPAGOS!F:F,[1]RCPPAGOS!A:A,"",0),0)</f>
        <v>255</v>
      </c>
      <c r="AK201" s="1">
        <f>+Contrato[[#This Row],[Columna1]]-Contrato[[#This Row],[RCP]]</f>
        <v>0</v>
      </c>
      <c r="AL201" s="101" cm="1">
        <f t="array" ref="AL201">_xlfn.XLOOKUP(Contrato[[#This Row],[RCP]],[1]!RCPPAGOS[[#All],[CRP]],[1]!RCPPAGOS[[#All],[Total pagado]],0,0)</f>
        <v>49089359</v>
      </c>
      <c r="AM201" s="62">
        <f>+Contrato[[#This Row],[Valor Pagado]]/Contrato[[#This Row],[VALOR CONTRATO]]</f>
        <v>1</v>
      </c>
      <c r="AN201" s="63">
        <f>+Contrato[[#This Row],[VALOR CONTRATO]]-Contrato[[#This Row],[Valor Pagado]]</f>
        <v>0</v>
      </c>
    </row>
    <row r="202" spans="1:40" s="1" customFormat="1" ht="37.5" customHeight="1">
      <c r="A202" s="2">
        <v>219</v>
      </c>
      <c r="B202" s="33">
        <v>200</v>
      </c>
      <c r="C202" s="34" t="s">
        <v>521</v>
      </c>
      <c r="D202" s="35" t="s">
        <v>63</v>
      </c>
      <c r="E202" s="36" t="s">
        <v>42</v>
      </c>
      <c r="F202" s="35" t="s">
        <v>43</v>
      </c>
      <c r="G202" s="34" t="s">
        <v>522</v>
      </c>
      <c r="H202" s="39">
        <v>1045505327</v>
      </c>
      <c r="I202" s="108">
        <v>2452230</v>
      </c>
      <c r="J202" s="108">
        <v>25748415</v>
      </c>
      <c r="K202" s="2" t="s">
        <v>45</v>
      </c>
      <c r="L202" s="42" t="s">
        <v>212</v>
      </c>
      <c r="M202" s="43" t="s">
        <v>249</v>
      </c>
      <c r="N202" s="44">
        <f>VLOOKUP(Contrato[[#This Row],[SUPERVISOR TITULAR]],[1]SUPERVISORES!$E$1:$F$135,2,FALSE)</f>
        <v>10267189.6</v>
      </c>
      <c r="O202" s="43" t="s">
        <v>248</v>
      </c>
      <c r="P202" s="45">
        <f>VLOOKUP(Contrato[[#This Row],[SUPERVISOR SUPLENTE ]],[1]SUPERVISORES!$E$1:$F$135,2,FALSE)</f>
        <v>98556206.299999997</v>
      </c>
      <c r="Q202" s="93">
        <v>266</v>
      </c>
      <c r="R202" s="47" cm="1">
        <f t="array" ref="R202">_xlfn.XLOOKUP(Contrato[[#This Row],[CDP]],[1]!CDP[[#All],[consecutivo]],[1]!CDP[[#All],[fecha_aprobacion]],"",0)</f>
        <v>44952</v>
      </c>
      <c r="S202" s="48">
        <f>SUMIF([1]!CDP[[#All],[consecutivo]],Contrato[[#This Row],[CDP]],[1]!CDP[[#All],[valor_total_rubro]])</f>
        <v>25748415</v>
      </c>
      <c r="T202" s="49" cm="1">
        <f t="array" ref="T202">_xlfn.XLOOKUP(Contrato[[#This Row],[CONTRATO]]&amp;Contrato[[#This Row],[CDP]],[1]!Tabla6[[#All],[CONTRATO-CDP]],[1]!Tabla6[[#All],[CRP]],_xlfn.XLOOKUP(Contrato[[#This Row],[CDP]],[1]RCPPAGOS!F:F,[1]RCPPAGOS!A:A,"",0),0)</f>
        <v>166</v>
      </c>
      <c r="U202" s="47">
        <f>+_xlfn.XLOOKUP(Contrato[[#This Row],[RCP]],[1]RCPPAGOS!A:A,[1]RCPPAGOS!B:B,"",0)</f>
        <v>44958.645497685182</v>
      </c>
      <c r="V202" s="50">
        <f>SUMIF([1]!RCPPAGOS[[#All],[CRP]],Contrato[[#This Row],[RCP]],[1]!RCPPAGOS[[#All],[valor_total]])</f>
        <v>25748415</v>
      </c>
      <c r="W202" s="51">
        <v>44957</v>
      </c>
      <c r="X202" s="51">
        <v>44958</v>
      </c>
      <c r="Y202" s="52" t="str">
        <f>+LEFT(_xlfn.XLOOKUP(Contrato[[#This Row],[CONTRATO3DIG]],[1]SECOP_II!AE:AE,[1]SECOP_II!F:F,"",0),10)</f>
        <v>2023-02-02</v>
      </c>
      <c r="Z202" s="53" t="str">
        <f>+LEFT(_xlfn.XLOOKUP(Contrato[[#This Row],[CONTRATO3DIG]],[1]SECOP_II!AE:AE,[1]SECOP_II!G:G,"",0),10)</f>
        <v>2023-12-16</v>
      </c>
      <c r="AA202" s="54" t="str">
        <f>_xlfn.XLOOKUP(Contrato[[#This Row],[CONTRATO3DIG]],[1]SECOP_II!AE:AE,[1]SECOP_II!AA:AA,"",0)</f>
        <v>https://community.secop.gov.co/Public/Tendering/OpportunityDetail/Index?noticeUID=CO1.NTC.3875761&amp;isFromPublicArea=True&amp;isModal=true&amp;asPopupView=true</v>
      </c>
      <c r="AB202" s="55" t="s">
        <v>213</v>
      </c>
      <c r="AC202" s="75">
        <v>202301000766</v>
      </c>
      <c r="AD202" s="1" t="s">
        <v>50</v>
      </c>
      <c r="AE202" s="1" t="str">
        <f>TEXT(LEFT(Contrato[[#This Row],[CONTRATO]],3),"0")</f>
        <v>200</v>
      </c>
      <c r="AF202" s="1" t="str">
        <f>IF(LEN(Contrato[[#This Row],[Contrato2]])=3,Contrato[[#This Row],[Contrato2]],TEXT(Contrato[[#This Row],[Contrato2]],"000"))</f>
        <v>200</v>
      </c>
      <c r="AG202" s="100">
        <f ca="1">IFERROR(_xlfn.DAYS(Contrato[[#This Row],[Fecha Proyectada liquidació]],TODAY())/30,"")</f>
        <v>-10.533333333333333</v>
      </c>
      <c r="AH202" s="5">
        <f>+Contrato[[#This Row],[FECHA TERMINACIÓN ]]+120</f>
        <v>45396</v>
      </c>
      <c r="AI202" s="1" t="e" cm="1">
        <f t="array" ref="AI202">+Contrato[[#This Row],[Fecha Proyectada liquidació]]-hoy</f>
        <v>#NAME?</v>
      </c>
      <c r="AJ202" s="1" cm="1">
        <f t="array" ref="AJ202">_xlfn.XLOOKUP(Contrato[[#This Row],[CONTRATO]]&amp;Contrato[[#This Row],[CDP]],[1]!Tabla6[[#All],[CONTRATO-CDP]],[1]!Tabla6[[#All],[CRP]],_xlfn.XLOOKUP(Contrato[[#This Row],[CDP]],[1]RCPPAGOS!F:F,[1]RCPPAGOS!A:A,"",0),0)</f>
        <v>166</v>
      </c>
      <c r="AK202" s="1">
        <f>+Contrato[[#This Row],[Columna1]]-Contrato[[#This Row],[RCP]]</f>
        <v>0</v>
      </c>
      <c r="AL202" s="101" cm="1">
        <f t="array" ref="AL202">_xlfn.XLOOKUP(Contrato[[#This Row],[RCP]],[1]!RCPPAGOS[[#All],[CRP]],[1]!RCPPAGOS[[#All],[Total pagado]],0,0)</f>
        <v>25748415</v>
      </c>
      <c r="AM202" s="62">
        <f>+Contrato[[#This Row],[Valor Pagado]]/Contrato[[#This Row],[VALOR CONTRATO]]</f>
        <v>1</v>
      </c>
      <c r="AN202" s="63">
        <f>+Contrato[[#This Row],[VALOR CONTRATO]]-Contrato[[#This Row],[Valor Pagado]]</f>
        <v>0</v>
      </c>
    </row>
    <row r="203" spans="1:40" s="1" customFormat="1" ht="37.5" customHeight="1">
      <c r="A203" s="2">
        <v>220</v>
      </c>
      <c r="B203" s="33">
        <v>201</v>
      </c>
      <c r="C203" s="34" t="s">
        <v>523</v>
      </c>
      <c r="D203" s="35" t="s">
        <v>63</v>
      </c>
      <c r="E203" s="36" t="s">
        <v>42</v>
      </c>
      <c r="F203" s="35" t="s">
        <v>43</v>
      </c>
      <c r="G203" s="34" t="s">
        <v>524</v>
      </c>
      <c r="H203" s="39">
        <v>80195539</v>
      </c>
      <c r="I203" s="108">
        <v>5648713</v>
      </c>
      <c r="J203" s="108">
        <v>59311487</v>
      </c>
      <c r="K203" s="2" t="s">
        <v>45</v>
      </c>
      <c r="L203" s="42" t="s">
        <v>212</v>
      </c>
      <c r="M203" s="43" t="s">
        <v>249</v>
      </c>
      <c r="N203" s="44">
        <f>VLOOKUP(Contrato[[#This Row],[SUPERVISOR TITULAR]],[1]SUPERVISORES!$E$1:$F$135,2,FALSE)</f>
        <v>10267189.6</v>
      </c>
      <c r="O203" s="43" t="s">
        <v>248</v>
      </c>
      <c r="P203" s="45">
        <f>VLOOKUP(Contrato[[#This Row],[SUPERVISOR SUPLENTE ]],[1]SUPERVISORES!$E$1:$F$135,2,FALSE)</f>
        <v>98556206.299999997</v>
      </c>
      <c r="Q203" s="93">
        <v>267</v>
      </c>
      <c r="R203" s="47" cm="1">
        <f t="array" ref="R203">_xlfn.XLOOKUP(Contrato[[#This Row],[CDP]],[1]!CDP[[#All],[consecutivo]],[1]!CDP[[#All],[fecha_aprobacion]],"",0)</f>
        <v>44952</v>
      </c>
      <c r="S203" s="48">
        <f>SUMIF([1]!CDP[[#All],[consecutivo]],Contrato[[#This Row],[CDP]],[1]!CDP[[#All],[valor_total_rubro]])</f>
        <v>59311487</v>
      </c>
      <c r="T203" s="49" cm="1">
        <f t="array" ref="T203">_xlfn.XLOOKUP(Contrato[[#This Row],[CONTRATO]]&amp;Contrato[[#This Row],[CDP]],[1]!Tabla6[[#All],[CONTRATO-CDP]],[1]!Tabla6[[#All],[CRP]],_xlfn.XLOOKUP(Contrato[[#This Row],[CDP]],[1]RCPPAGOS!F:F,[1]RCPPAGOS!A:A,"",0),0)</f>
        <v>172</v>
      </c>
      <c r="U203" s="47">
        <f>+_xlfn.XLOOKUP(Contrato[[#This Row],[RCP]],[1]RCPPAGOS!A:A,[1]RCPPAGOS!B:B,"",0)</f>
        <v>44958.647893518515</v>
      </c>
      <c r="V203" s="50">
        <f>SUMIF([1]!RCPPAGOS[[#All],[CRP]],Contrato[[#This Row],[RCP]],[1]!RCPPAGOS[[#All],[valor_total]])</f>
        <v>59311487</v>
      </c>
      <c r="W203" s="51">
        <v>44957</v>
      </c>
      <c r="X203" s="51">
        <v>44958</v>
      </c>
      <c r="Y203" s="52" t="str">
        <f>+LEFT(_xlfn.XLOOKUP(Contrato[[#This Row],[CONTRATO3DIG]],[1]SECOP_II!AE:AE,[1]SECOP_II!F:F,"",0),10)</f>
        <v>2023-02-02</v>
      </c>
      <c r="Z203" s="53" t="str">
        <f>+LEFT(_xlfn.XLOOKUP(Contrato[[#This Row],[CONTRATO3DIG]],[1]SECOP_II!AE:AE,[1]SECOP_II!G:G,"",0),10)</f>
        <v>2023-12-16</v>
      </c>
      <c r="AA203" s="54" t="str">
        <f>_xlfn.XLOOKUP(Contrato[[#This Row],[CONTRATO3DIG]],[1]SECOP_II!AE:AE,[1]SECOP_II!AA:AA,"",0)</f>
        <v>https://community.secop.gov.co/Public/Tendering/OpportunityDetail/Index?noticeUID=CO1.NTC.3875646&amp;isFromPublicArea=True&amp;isModal=true&amp;asPopupView=true</v>
      </c>
      <c r="AB203" s="55" t="s">
        <v>213</v>
      </c>
      <c r="AC203" s="75">
        <v>202301000766</v>
      </c>
      <c r="AD203" s="1" t="s">
        <v>50</v>
      </c>
      <c r="AE203" s="1" t="str">
        <f>TEXT(LEFT(Contrato[[#This Row],[CONTRATO]],3),"0")</f>
        <v>201</v>
      </c>
      <c r="AF203" s="1" t="str">
        <f>IF(LEN(Contrato[[#This Row],[Contrato2]])=3,Contrato[[#This Row],[Contrato2]],TEXT(Contrato[[#This Row],[Contrato2]],"000"))</f>
        <v>201</v>
      </c>
      <c r="AG203" s="100">
        <f ca="1">IFERROR(_xlfn.DAYS(Contrato[[#This Row],[Fecha Proyectada liquidació]],TODAY())/30,"")</f>
        <v>-10.533333333333333</v>
      </c>
      <c r="AH203" s="5">
        <f>+Contrato[[#This Row],[FECHA TERMINACIÓN ]]+120</f>
        <v>45396</v>
      </c>
      <c r="AI203" s="1" t="e" cm="1">
        <f t="array" ref="AI203">+Contrato[[#This Row],[Fecha Proyectada liquidació]]-hoy</f>
        <v>#NAME?</v>
      </c>
      <c r="AJ203" s="1" cm="1">
        <f t="array" ref="AJ203">_xlfn.XLOOKUP(Contrato[[#This Row],[CONTRATO]]&amp;Contrato[[#This Row],[CDP]],[1]!Tabla6[[#All],[CONTRATO-CDP]],[1]!Tabla6[[#All],[CRP]],_xlfn.XLOOKUP(Contrato[[#This Row],[CDP]],[1]RCPPAGOS!F:F,[1]RCPPAGOS!A:A,"",0),0)</f>
        <v>172</v>
      </c>
      <c r="AK203" s="1">
        <f>+Contrato[[#This Row],[Columna1]]-Contrato[[#This Row],[RCP]]</f>
        <v>0</v>
      </c>
      <c r="AL203" s="101" cm="1">
        <f t="array" ref="AL203">_xlfn.XLOOKUP(Contrato[[#This Row],[RCP]],[1]!RCPPAGOS[[#All],[CRP]],[1]!RCPPAGOS[[#All],[Total pagado]],0,0)</f>
        <v>59311487</v>
      </c>
      <c r="AM203" s="62">
        <f>+Contrato[[#This Row],[Valor Pagado]]/Contrato[[#This Row],[VALOR CONTRATO]]</f>
        <v>1</v>
      </c>
      <c r="AN203" s="63">
        <f>+Contrato[[#This Row],[VALOR CONTRATO]]-Contrato[[#This Row],[Valor Pagado]]</f>
        <v>0</v>
      </c>
    </row>
    <row r="204" spans="1:40" s="1" customFormat="1" ht="37.5" customHeight="1">
      <c r="A204" s="2">
        <v>221</v>
      </c>
      <c r="B204" s="33">
        <v>202</v>
      </c>
      <c r="C204" s="34" t="s">
        <v>525</v>
      </c>
      <c r="D204" s="35" t="s">
        <v>63</v>
      </c>
      <c r="E204" s="36" t="s">
        <v>42</v>
      </c>
      <c r="F204" s="35" t="s">
        <v>43</v>
      </c>
      <c r="G204" s="34" t="s">
        <v>526</v>
      </c>
      <c r="H204" s="39">
        <v>1128422064</v>
      </c>
      <c r="I204" s="108">
        <v>3764173</v>
      </c>
      <c r="J204" s="108">
        <v>39523817</v>
      </c>
      <c r="K204" s="2" t="s">
        <v>45</v>
      </c>
      <c r="L204" s="42" t="s">
        <v>212</v>
      </c>
      <c r="M204" s="43" t="s">
        <v>249</v>
      </c>
      <c r="N204" s="44">
        <f>VLOOKUP(Contrato[[#This Row],[SUPERVISOR TITULAR]],[1]SUPERVISORES!$E$1:$F$135,2,FALSE)</f>
        <v>10267189.6</v>
      </c>
      <c r="O204" s="43" t="s">
        <v>248</v>
      </c>
      <c r="P204" s="45">
        <f>VLOOKUP(Contrato[[#This Row],[SUPERVISOR SUPLENTE ]],[1]SUPERVISORES!$E$1:$F$135,2,FALSE)</f>
        <v>98556206.299999997</v>
      </c>
      <c r="Q204" s="93">
        <v>268</v>
      </c>
      <c r="R204" s="47" cm="1">
        <f t="array" ref="R204">_xlfn.XLOOKUP(Contrato[[#This Row],[CDP]],[1]!CDP[[#All],[consecutivo]],[1]!CDP[[#All],[fecha_aprobacion]],"",0)</f>
        <v>44952</v>
      </c>
      <c r="S204" s="48">
        <f>SUMIF([1]!CDP[[#All],[consecutivo]],Contrato[[#This Row],[CDP]],[1]!CDP[[#All],[valor_total_rubro]])</f>
        <v>39523817</v>
      </c>
      <c r="T204" s="49" cm="1">
        <f t="array" ref="T204">_xlfn.XLOOKUP(Contrato[[#This Row],[CONTRATO]]&amp;Contrato[[#This Row],[CDP]],[1]!Tabla6[[#All],[CONTRATO-CDP]],[1]!Tabla6[[#All],[CRP]],_xlfn.XLOOKUP(Contrato[[#This Row],[CDP]],[1]RCPPAGOS!F:F,[1]RCPPAGOS!A:A,"",0),0)</f>
        <v>176</v>
      </c>
      <c r="U204" s="47">
        <f>+_xlfn.XLOOKUP(Contrato[[#This Row],[RCP]],[1]RCPPAGOS!A:A,[1]RCPPAGOS!B:B,"",0)</f>
        <v>44958.667349537034</v>
      </c>
      <c r="V204" s="50">
        <f>SUMIF([1]!RCPPAGOS[[#All],[CRP]],Contrato[[#This Row],[RCP]],[1]!RCPPAGOS[[#All],[valor_total]])</f>
        <v>39523817</v>
      </c>
      <c r="W204" s="51">
        <v>44957</v>
      </c>
      <c r="X204" s="51">
        <v>44958</v>
      </c>
      <c r="Y204" s="52" t="str">
        <f>+LEFT(_xlfn.XLOOKUP(Contrato[[#This Row],[CONTRATO3DIG]],[1]SECOP_II!AE:AE,[1]SECOP_II!F:F,"",0),10)</f>
        <v>2023-02-02</v>
      </c>
      <c r="Z204" s="53" t="str">
        <f>+LEFT(_xlfn.XLOOKUP(Contrato[[#This Row],[CONTRATO3DIG]],[1]SECOP_II!AE:AE,[1]SECOP_II!G:G,"",0),10)</f>
        <v>2023-12-16</v>
      </c>
      <c r="AA204" s="54" t="str">
        <f>_xlfn.XLOOKUP(Contrato[[#This Row],[CONTRATO3DIG]],[1]SECOP_II!AE:AE,[1]SECOP_II!AA:AA,"",0)</f>
        <v>https://community.secop.gov.co/Public/Tendering/OpportunityDetail/Index?noticeUID=CO1.NTC.3875761&amp;isFromPublicArea=True&amp;isModal=true&amp;asPopupView=true</v>
      </c>
      <c r="AB204" s="55" t="s">
        <v>213</v>
      </c>
      <c r="AC204" s="75">
        <v>202301000766</v>
      </c>
      <c r="AD204" s="1" t="s">
        <v>50</v>
      </c>
      <c r="AE204" s="1" t="str">
        <f>TEXT(LEFT(Contrato[[#This Row],[CONTRATO]],3),"0")</f>
        <v>202</v>
      </c>
      <c r="AF204" s="1" t="str">
        <f>IF(LEN(Contrato[[#This Row],[Contrato2]])=3,Contrato[[#This Row],[Contrato2]],TEXT(Contrato[[#This Row],[Contrato2]],"000"))</f>
        <v>202</v>
      </c>
      <c r="AG204" s="100">
        <f ca="1">IFERROR(_xlfn.DAYS(Contrato[[#This Row],[Fecha Proyectada liquidació]],TODAY())/30,"")</f>
        <v>-10.533333333333333</v>
      </c>
      <c r="AH204" s="5">
        <f>+Contrato[[#This Row],[FECHA TERMINACIÓN ]]+120</f>
        <v>45396</v>
      </c>
      <c r="AI204" s="1" t="e" cm="1">
        <f t="array" ref="AI204">+Contrato[[#This Row],[Fecha Proyectada liquidació]]-hoy</f>
        <v>#NAME?</v>
      </c>
      <c r="AJ204" s="1" cm="1">
        <f t="array" ref="AJ204">_xlfn.XLOOKUP(Contrato[[#This Row],[CONTRATO]]&amp;Contrato[[#This Row],[CDP]],[1]!Tabla6[[#All],[CONTRATO-CDP]],[1]!Tabla6[[#All],[CRP]],_xlfn.XLOOKUP(Contrato[[#This Row],[CDP]],[1]RCPPAGOS!F:F,[1]RCPPAGOS!A:A,"",0),0)</f>
        <v>176</v>
      </c>
      <c r="AK204" s="1">
        <f>+Contrato[[#This Row],[Columna1]]-Contrato[[#This Row],[RCP]]</f>
        <v>0</v>
      </c>
      <c r="AL204" s="101" cm="1">
        <f t="array" ref="AL204">_xlfn.XLOOKUP(Contrato[[#This Row],[RCP]],[1]!RCPPAGOS[[#All],[CRP]],[1]!RCPPAGOS[[#All],[Total pagado]],0,0)</f>
        <v>39523817</v>
      </c>
      <c r="AM204" s="62">
        <f>+Contrato[[#This Row],[Valor Pagado]]/Contrato[[#This Row],[VALOR CONTRATO]]</f>
        <v>1</v>
      </c>
      <c r="AN204" s="63">
        <f>+Contrato[[#This Row],[VALOR CONTRATO]]-Contrato[[#This Row],[Valor Pagado]]</f>
        <v>0</v>
      </c>
    </row>
    <row r="205" spans="1:40" s="1" customFormat="1" ht="37.5" customHeight="1">
      <c r="A205" s="2">
        <v>222</v>
      </c>
      <c r="B205" s="33">
        <v>203</v>
      </c>
      <c r="C205" s="34" t="s">
        <v>527</v>
      </c>
      <c r="D205" s="35" t="s">
        <v>63</v>
      </c>
      <c r="E205" s="36" t="s">
        <v>42</v>
      </c>
      <c r="F205" s="35" t="s">
        <v>43</v>
      </c>
      <c r="G205" s="34" t="s">
        <v>528</v>
      </c>
      <c r="H205" s="39">
        <v>71368001</v>
      </c>
      <c r="I205" s="108">
        <v>2452230</v>
      </c>
      <c r="J205" s="108">
        <v>25748415</v>
      </c>
      <c r="K205" s="2" t="s">
        <v>45</v>
      </c>
      <c r="L205" s="42" t="s">
        <v>212</v>
      </c>
      <c r="M205" s="43" t="s">
        <v>249</v>
      </c>
      <c r="N205" s="44">
        <f>VLOOKUP(Contrato[[#This Row],[SUPERVISOR TITULAR]],[1]SUPERVISORES!$E$1:$F$135,2,FALSE)</f>
        <v>10267189.6</v>
      </c>
      <c r="O205" s="43" t="s">
        <v>248</v>
      </c>
      <c r="P205" s="45">
        <f>VLOOKUP(Contrato[[#This Row],[SUPERVISOR SUPLENTE ]],[1]SUPERVISORES!$E$1:$F$135,2,FALSE)</f>
        <v>98556206.299999997</v>
      </c>
      <c r="Q205" s="93">
        <v>269</v>
      </c>
      <c r="R205" s="47" cm="1">
        <f t="array" ref="R205">_xlfn.XLOOKUP(Contrato[[#This Row],[CDP]],[1]!CDP[[#All],[consecutivo]],[1]!CDP[[#All],[fecha_aprobacion]],"",0)</f>
        <v>44952</v>
      </c>
      <c r="S205" s="48">
        <f>SUMIF([1]!CDP[[#All],[consecutivo]],Contrato[[#This Row],[CDP]],[1]!CDP[[#All],[valor_total_rubro]])</f>
        <v>25748415</v>
      </c>
      <c r="T205" s="49" cm="1">
        <f t="array" ref="T205">_xlfn.XLOOKUP(Contrato[[#This Row],[CONTRATO]]&amp;Contrato[[#This Row],[CDP]],[1]!Tabla6[[#All],[CONTRATO-CDP]],[1]!Tabla6[[#All],[CRP]],_xlfn.XLOOKUP(Contrato[[#This Row],[CDP]],[1]RCPPAGOS!F:F,[1]RCPPAGOS!A:A,"",0),0)</f>
        <v>179</v>
      </c>
      <c r="U205" s="47">
        <f>+_xlfn.XLOOKUP(Contrato[[#This Row],[RCP]],[1]RCPPAGOS!A:A,[1]RCPPAGOS!B:B,"",0)</f>
        <v>44958.676608796297</v>
      </c>
      <c r="V205" s="50">
        <f>SUMIF([1]!RCPPAGOS[[#All],[CRP]],Contrato[[#This Row],[RCP]],[1]!RCPPAGOS[[#All],[valor_total]])</f>
        <v>25748415</v>
      </c>
      <c r="W205" s="51">
        <v>44958</v>
      </c>
      <c r="X205" s="51">
        <v>44958</v>
      </c>
      <c r="Y205" s="52" t="str">
        <f>+LEFT(_xlfn.XLOOKUP(Contrato[[#This Row],[CONTRATO3DIG]],[1]SECOP_II!AE:AE,[1]SECOP_II!F:F,"",0),10)</f>
        <v>2023-02-02</v>
      </c>
      <c r="Z205" s="53" t="str">
        <f>+LEFT(_xlfn.XLOOKUP(Contrato[[#This Row],[CONTRATO3DIG]],[1]SECOP_II!AE:AE,[1]SECOP_II!G:G,"",0),10)</f>
        <v>2023-12-16</v>
      </c>
      <c r="AA205" s="54" t="str">
        <f>_xlfn.XLOOKUP(Contrato[[#This Row],[CONTRATO3DIG]],[1]SECOP_II!AE:AE,[1]SECOP_II!AA:AA,"",0)</f>
        <v>https://community.secop.gov.co/Public/Tendering/OpportunityDetail/Index?noticeUID=CO1.NTC.3875761&amp;isFromPublicArea=True&amp;isModal=true&amp;asPopupView=true</v>
      </c>
      <c r="AB205" s="55" t="s">
        <v>213</v>
      </c>
      <c r="AC205" s="75">
        <v>202301000766</v>
      </c>
      <c r="AD205" s="1" t="s">
        <v>50</v>
      </c>
      <c r="AE205" s="1" t="str">
        <f>TEXT(LEFT(Contrato[[#This Row],[CONTRATO]],3),"0")</f>
        <v>203</v>
      </c>
      <c r="AF205" s="1" t="str">
        <f>IF(LEN(Contrato[[#This Row],[Contrato2]])=3,Contrato[[#This Row],[Contrato2]],TEXT(Contrato[[#This Row],[Contrato2]],"000"))</f>
        <v>203</v>
      </c>
      <c r="AG205" s="100">
        <f ca="1">IFERROR(_xlfn.DAYS(Contrato[[#This Row],[Fecha Proyectada liquidació]],TODAY())/30,"")</f>
        <v>-10.533333333333333</v>
      </c>
      <c r="AH205" s="5">
        <f>+Contrato[[#This Row],[FECHA TERMINACIÓN ]]+120</f>
        <v>45396</v>
      </c>
      <c r="AI205" s="1" t="e" cm="1">
        <f t="array" ref="AI205">+Contrato[[#This Row],[Fecha Proyectada liquidació]]-hoy</f>
        <v>#NAME?</v>
      </c>
      <c r="AJ205" s="1" cm="1">
        <f t="array" ref="AJ205">_xlfn.XLOOKUP(Contrato[[#This Row],[CONTRATO]]&amp;Contrato[[#This Row],[CDP]],[1]!Tabla6[[#All],[CONTRATO-CDP]],[1]!Tabla6[[#All],[CRP]],_xlfn.XLOOKUP(Contrato[[#This Row],[CDP]],[1]RCPPAGOS!F:F,[1]RCPPAGOS!A:A,"",0),0)</f>
        <v>179</v>
      </c>
      <c r="AK205" s="1">
        <f>+Contrato[[#This Row],[Columna1]]-Contrato[[#This Row],[RCP]]</f>
        <v>0</v>
      </c>
      <c r="AL205" s="101" cm="1">
        <f t="array" ref="AL205">_xlfn.XLOOKUP(Contrato[[#This Row],[RCP]],[1]!RCPPAGOS[[#All],[CRP]],[1]!RCPPAGOS[[#All],[Total pagado]],0,0)</f>
        <v>25748415</v>
      </c>
      <c r="AM205" s="62">
        <f>+Contrato[[#This Row],[Valor Pagado]]/Contrato[[#This Row],[VALOR CONTRATO]]</f>
        <v>1</v>
      </c>
      <c r="AN205" s="63">
        <f>+Contrato[[#This Row],[VALOR CONTRATO]]-Contrato[[#This Row],[Valor Pagado]]</f>
        <v>0</v>
      </c>
    </row>
    <row r="206" spans="1:40" s="1" customFormat="1" ht="37.5" customHeight="1">
      <c r="A206" s="2">
        <v>223</v>
      </c>
      <c r="B206" s="33">
        <v>204</v>
      </c>
      <c r="C206" s="34" t="s">
        <v>529</v>
      </c>
      <c r="D206" s="35" t="s">
        <v>63</v>
      </c>
      <c r="E206" s="36" t="s">
        <v>42</v>
      </c>
      <c r="F206" s="35" t="s">
        <v>43</v>
      </c>
      <c r="G206" s="34" t="s">
        <v>530</v>
      </c>
      <c r="H206" s="39">
        <v>1020393776</v>
      </c>
      <c r="I206" s="108">
        <v>2452230</v>
      </c>
      <c r="J206" s="108">
        <v>25748415</v>
      </c>
      <c r="K206" s="2" t="s">
        <v>45</v>
      </c>
      <c r="L206" s="42" t="s">
        <v>212</v>
      </c>
      <c r="M206" s="43" t="s">
        <v>249</v>
      </c>
      <c r="N206" s="44">
        <f>VLOOKUP(Contrato[[#This Row],[SUPERVISOR TITULAR]],[1]SUPERVISORES!$E$1:$F$135,2,FALSE)</f>
        <v>10267189.6</v>
      </c>
      <c r="O206" s="43" t="s">
        <v>248</v>
      </c>
      <c r="P206" s="45">
        <f>VLOOKUP(Contrato[[#This Row],[SUPERVISOR SUPLENTE ]],[1]SUPERVISORES!$E$1:$F$135,2,FALSE)</f>
        <v>98556206.299999997</v>
      </c>
      <c r="Q206" s="93">
        <v>270</v>
      </c>
      <c r="R206" s="47" cm="1">
        <f t="array" ref="R206">_xlfn.XLOOKUP(Contrato[[#This Row],[CDP]],[1]!CDP[[#All],[consecutivo]],[1]!CDP[[#All],[fecha_aprobacion]],"",0)</f>
        <v>44952</v>
      </c>
      <c r="S206" s="48">
        <f>SUMIF([1]!CDP[[#All],[consecutivo]],Contrato[[#This Row],[CDP]],[1]!CDP[[#All],[valor_total_rubro]])</f>
        <v>25748415</v>
      </c>
      <c r="T206" s="49" cm="1">
        <f t="array" ref="T206">_xlfn.XLOOKUP(Contrato[[#This Row],[CONTRATO]]&amp;Contrato[[#This Row],[CDP]],[1]!Tabla6[[#All],[CONTRATO-CDP]],[1]!Tabla6[[#All],[CRP]],_xlfn.XLOOKUP(Contrato[[#This Row],[CDP]],[1]RCPPAGOS!F:F,[1]RCPPAGOS!A:A,"",0),0)</f>
        <v>183</v>
      </c>
      <c r="U206" s="47">
        <f>+_xlfn.XLOOKUP(Contrato[[#This Row],[RCP]],[1]RCPPAGOS!A:A,[1]RCPPAGOS!B:B,"",0)</f>
        <v>44958.704965277779</v>
      </c>
      <c r="V206" s="50">
        <f>SUMIF([1]!RCPPAGOS[[#All],[CRP]],Contrato[[#This Row],[RCP]],[1]!RCPPAGOS[[#All],[valor_total]])</f>
        <v>25748415</v>
      </c>
      <c r="W206" s="51">
        <v>44957</v>
      </c>
      <c r="X206" s="51">
        <v>44958</v>
      </c>
      <c r="Y206" s="52" t="str">
        <f>+LEFT(_xlfn.XLOOKUP(Contrato[[#This Row],[CONTRATO3DIG]],[1]SECOP_II!AE:AE,[1]SECOP_II!F:F,"",0),10)</f>
        <v>2023-02-02</v>
      </c>
      <c r="Z206" s="53" t="str">
        <f>+LEFT(_xlfn.XLOOKUP(Contrato[[#This Row],[CONTRATO3DIG]],[1]SECOP_II!AE:AE,[1]SECOP_II!G:G,"",0),10)</f>
        <v>2023-12-16</v>
      </c>
      <c r="AA206" s="54" t="str">
        <f>_xlfn.XLOOKUP(Contrato[[#This Row],[CONTRATO3DIG]],[1]SECOP_II!AE:AE,[1]SECOP_II!AA:AA,"",0)</f>
        <v>https://community.secop.gov.co/Public/Tendering/OpportunityDetail/Index?noticeUID=CO1.NTC.3875646&amp;isFromPublicArea=True&amp;isModal=true&amp;asPopupView=true</v>
      </c>
      <c r="AB206" s="55" t="s">
        <v>213</v>
      </c>
      <c r="AC206" s="75">
        <v>202301000766</v>
      </c>
      <c r="AD206" s="1" t="s">
        <v>50</v>
      </c>
      <c r="AE206" s="1" t="str">
        <f>TEXT(LEFT(Contrato[[#This Row],[CONTRATO]],3),"0")</f>
        <v>204</v>
      </c>
      <c r="AF206" s="1" t="str">
        <f>IF(LEN(Contrato[[#This Row],[Contrato2]])=3,Contrato[[#This Row],[Contrato2]],TEXT(Contrato[[#This Row],[Contrato2]],"000"))</f>
        <v>204</v>
      </c>
      <c r="AG206" s="100">
        <f ca="1">IFERROR(_xlfn.DAYS(Contrato[[#This Row],[Fecha Proyectada liquidació]],TODAY())/30,"")</f>
        <v>-10.533333333333333</v>
      </c>
      <c r="AH206" s="5">
        <f>+Contrato[[#This Row],[FECHA TERMINACIÓN ]]+120</f>
        <v>45396</v>
      </c>
      <c r="AI206" s="1" t="e" cm="1">
        <f t="array" ref="AI206">+Contrato[[#This Row],[Fecha Proyectada liquidació]]-hoy</f>
        <v>#NAME?</v>
      </c>
      <c r="AJ206" s="1" cm="1">
        <f t="array" ref="AJ206">_xlfn.XLOOKUP(Contrato[[#This Row],[CONTRATO]]&amp;Contrato[[#This Row],[CDP]],[1]!Tabla6[[#All],[CONTRATO-CDP]],[1]!Tabla6[[#All],[CRP]],_xlfn.XLOOKUP(Contrato[[#This Row],[CDP]],[1]RCPPAGOS!F:F,[1]RCPPAGOS!A:A,"",0),0)</f>
        <v>183</v>
      </c>
      <c r="AK206" s="1">
        <f>+Contrato[[#This Row],[Columna1]]-Contrato[[#This Row],[RCP]]</f>
        <v>0</v>
      </c>
      <c r="AL206" s="101" cm="1">
        <f t="array" ref="AL206">_xlfn.XLOOKUP(Contrato[[#This Row],[RCP]],[1]!RCPPAGOS[[#All],[CRP]],[1]!RCPPAGOS[[#All],[Total pagado]],0,0)</f>
        <v>25748415</v>
      </c>
      <c r="AM206" s="62">
        <f>+Contrato[[#This Row],[Valor Pagado]]/Contrato[[#This Row],[VALOR CONTRATO]]</f>
        <v>1</v>
      </c>
      <c r="AN206" s="63">
        <f>+Contrato[[#This Row],[VALOR CONTRATO]]-Contrato[[#This Row],[Valor Pagado]]</f>
        <v>0</v>
      </c>
    </row>
    <row r="207" spans="1:40" s="1" customFormat="1" ht="37.5" customHeight="1">
      <c r="A207" s="2">
        <v>224</v>
      </c>
      <c r="B207" s="33">
        <v>205</v>
      </c>
      <c r="C207" s="34" t="s">
        <v>531</v>
      </c>
      <c r="D207" s="35" t="s">
        <v>63</v>
      </c>
      <c r="E207" s="36" t="s">
        <v>42</v>
      </c>
      <c r="F207" s="35" t="s">
        <v>43</v>
      </c>
      <c r="G207" s="34" t="s">
        <v>532</v>
      </c>
      <c r="H207" s="39">
        <v>71703740</v>
      </c>
      <c r="I207" s="108">
        <v>3764173</v>
      </c>
      <c r="J207" s="108">
        <v>39523817</v>
      </c>
      <c r="K207" s="2" t="s">
        <v>45</v>
      </c>
      <c r="L207" s="42" t="s">
        <v>212</v>
      </c>
      <c r="M207" s="43" t="s">
        <v>249</v>
      </c>
      <c r="N207" s="44">
        <f>VLOOKUP(Contrato[[#This Row],[SUPERVISOR TITULAR]],[1]SUPERVISORES!$E$1:$F$135,2,FALSE)</f>
        <v>10267189.6</v>
      </c>
      <c r="O207" s="43" t="s">
        <v>248</v>
      </c>
      <c r="P207" s="45">
        <f>VLOOKUP(Contrato[[#This Row],[SUPERVISOR SUPLENTE ]],[1]SUPERVISORES!$E$1:$F$135,2,FALSE)</f>
        <v>98556206.299999997</v>
      </c>
      <c r="Q207" s="93">
        <v>271</v>
      </c>
      <c r="R207" s="47" cm="1">
        <f t="array" ref="R207">_xlfn.XLOOKUP(Contrato[[#This Row],[CDP]],[1]!CDP[[#All],[consecutivo]],[1]!CDP[[#All],[fecha_aprobacion]],"",0)</f>
        <v>44952</v>
      </c>
      <c r="S207" s="48">
        <f>SUMIF([1]!CDP[[#All],[consecutivo]],Contrato[[#This Row],[CDP]],[1]!CDP[[#All],[valor_total_rubro]])</f>
        <v>39523817</v>
      </c>
      <c r="T207" s="49" cm="1">
        <f t="array" ref="T207">_xlfn.XLOOKUP(Contrato[[#This Row],[CONTRATO]]&amp;Contrato[[#This Row],[CDP]],[1]!Tabla6[[#All],[CONTRATO-CDP]],[1]!Tabla6[[#All],[CRP]],_xlfn.XLOOKUP(Contrato[[#This Row],[CDP]],[1]RCPPAGOS!F:F,[1]RCPPAGOS!A:A,"",0),0)</f>
        <v>184</v>
      </c>
      <c r="U207" s="47">
        <f>+_xlfn.XLOOKUP(Contrato[[#This Row],[RCP]],[1]RCPPAGOS!A:A,[1]RCPPAGOS!B:B,"",0)</f>
        <v>44958.706435185188</v>
      </c>
      <c r="V207" s="50">
        <f>SUMIF([1]!RCPPAGOS[[#All],[CRP]],Contrato[[#This Row],[RCP]],[1]!RCPPAGOS[[#All],[valor_total]])</f>
        <v>39523817</v>
      </c>
      <c r="W207" s="51">
        <v>44957</v>
      </c>
      <c r="X207" s="51">
        <v>44958</v>
      </c>
      <c r="Y207" s="52" t="str">
        <f>+LEFT(_xlfn.XLOOKUP(Contrato[[#This Row],[CONTRATO3DIG]],[1]SECOP_II!AE:AE,[1]SECOP_II!F:F,"",0),10)</f>
        <v>2023-02-02</v>
      </c>
      <c r="Z207" s="53" t="str">
        <f>+LEFT(_xlfn.XLOOKUP(Contrato[[#This Row],[CONTRATO3DIG]],[1]SECOP_II!AE:AE,[1]SECOP_II!G:G,"",0),10)</f>
        <v>2023-12-16</v>
      </c>
      <c r="AA207" s="54" t="str">
        <f>_xlfn.XLOOKUP(Contrato[[#This Row],[CONTRATO3DIG]],[1]SECOP_II!AE:AE,[1]SECOP_II!AA:AA,"",0)</f>
        <v>https://community.secop.gov.co/Public/Tendering/OpportunityDetail/Index?noticeUID=CO1.NTC.3875646&amp;isFromPublicArea=True&amp;isModal=true&amp;asPopupView=true</v>
      </c>
      <c r="AB207" s="55" t="s">
        <v>213</v>
      </c>
      <c r="AC207" s="75">
        <v>202301000766</v>
      </c>
      <c r="AD207" s="1" t="s">
        <v>50</v>
      </c>
      <c r="AE207" s="1" t="str">
        <f>TEXT(LEFT(Contrato[[#This Row],[CONTRATO]],3),"0")</f>
        <v>205</v>
      </c>
      <c r="AF207" s="1" t="str">
        <f>IF(LEN(Contrato[[#This Row],[Contrato2]])=3,Contrato[[#This Row],[Contrato2]],TEXT(Contrato[[#This Row],[Contrato2]],"000"))</f>
        <v>205</v>
      </c>
      <c r="AG207" s="100">
        <f ca="1">IFERROR(_xlfn.DAYS(Contrato[[#This Row],[Fecha Proyectada liquidació]],TODAY())/30,"")</f>
        <v>-10.533333333333333</v>
      </c>
      <c r="AH207" s="5">
        <f>+Contrato[[#This Row],[FECHA TERMINACIÓN ]]+120</f>
        <v>45396</v>
      </c>
      <c r="AI207" s="1" t="e" cm="1">
        <f t="array" ref="AI207">+Contrato[[#This Row],[Fecha Proyectada liquidació]]-hoy</f>
        <v>#NAME?</v>
      </c>
      <c r="AJ207" s="1" cm="1">
        <f t="array" ref="AJ207">_xlfn.XLOOKUP(Contrato[[#This Row],[CONTRATO]]&amp;Contrato[[#This Row],[CDP]],[1]!Tabla6[[#All],[CONTRATO-CDP]],[1]!Tabla6[[#All],[CRP]],_xlfn.XLOOKUP(Contrato[[#This Row],[CDP]],[1]RCPPAGOS!F:F,[1]RCPPAGOS!A:A,"",0),0)</f>
        <v>184</v>
      </c>
      <c r="AK207" s="1">
        <f>+Contrato[[#This Row],[Columna1]]-Contrato[[#This Row],[RCP]]</f>
        <v>0</v>
      </c>
      <c r="AL207" s="101" cm="1">
        <f t="array" ref="AL207">_xlfn.XLOOKUP(Contrato[[#This Row],[RCP]],[1]!RCPPAGOS[[#All],[CRP]],[1]!RCPPAGOS[[#All],[Total pagado]],0,0)</f>
        <v>39523817</v>
      </c>
      <c r="AM207" s="62">
        <f>+Contrato[[#This Row],[Valor Pagado]]/Contrato[[#This Row],[VALOR CONTRATO]]</f>
        <v>1</v>
      </c>
      <c r="AN207" s="63">
        <f>+Contrato[[#This Row],[VALOR CONTRATO]]-Contrato[[#This Row],[Valor Pagado]]</f>
        <v>0</v>
      </c>
    </row>
    <row r="208" spans="1:40" s="1" customFormat="1" ht="37.5" customHeight="1">
      <c r="A208" s="2">
        <v>225</v>
      </c>
      <c r="B208" s="33">
        <v>206</v>
      </c>
      <c r="C208" s="34" t="s">
        <v>533</v>
      </c>
      <c r="D208" s="35" t="s">
        <v>63</v>
      </c>
      <c r="E208" s="36" t="s">
        <v>42</v>
      </c>
      <c r="F208" s="35" t="s">
        <v>43</v>
      </c>
      <c r="G208" s="34" t="s">
        <v>534</v>
      </c>
      <c r="H208" s="39">
        <v>80040215</v>
      </c>
      <c r="I208" s="108">
        <v>3764173</v>
      </c>
      <c r="J208" s="108">
        <v>39523817</v>
      </c>
      <c r="K208" s="2" t="s">
        <v>45</v>
      </c>
      <c r="L208" s="42" t="s">
        <v>212</v>
      </c>
      <c r="M208" s="43" t="s">
        <v>249</v>
      </c>
      <c r="N208" s="44">
        <f>VLOOKUP(Contrato[[#This Row],[SUPERVISOR TITULAR]],[1]SUPERVISORES!$E$1:$F$135,2,FALSE)</f>
        <v>10267189.6</v>
      </c>
      <c r="O208" s="43" t="s">
        <v>248</v>
      </c>
      <c r="P208" s="45">
        <f>VLOOKUP(Contrato[[#This Row],[SUPERVISOR SUPLENTE ]],[1]SUPERVISORES!$E$1:$F$135,2,FALSE)</f>
        <v>98556206.299999997</v>
      </c>
      <c r="Q208" s="93">
        <v>272</v>
      </c>
      <c r="R208" s="47" cm="1">
        <f t="array" ref="R208">_xlfn.XLOOKUP(Contrato[[#This Row],[CDP]],[1]!CDP[[#All],[consecutivo]],[1]!CDP[[#All],[fecha_aprobacion]],"",0)</f>
        <v>44952</v>
      </c>
      <c r="S208" s="48">
        <f>SUMIF([1]!CDP[[#All],[consecutivo]],Contrato[[#This Row],[CDP]],[1]!CDP[[#All],[valor_total_rubro]])</f>
        <v>39523817</v>
      </c>
      <c r="T208" s="49" cm="1">
        <f t="array" ref="T208">_xlfn.XLOOKUP(Contrato[[#This Row],[CONTRATO]]&amp;Contrato[[#This Row],[CDP]],[1]!Tabla6[[#All],[CONTRATO-CDP]],[1]!Tabla6[[#All],[CRP]],_xlfn.XLOOKUP(Contrato[[#This Row],[CDP]],[1]RCPPAGOS!F:F,[1]RCPPAGOS!A:A,"",0),0)</f>
        <v>185</v>
      </c>
      <c r="U208" s="47">
        <f>+_xlfn.XLOOKUP(Contrato[[#This Row],[RCP]],[1]RCPPAGOS!A:A,[1]RCPPAGOS!B:B,"",0)</f>
        <v>44958.712152777778</v>
      </c>
      <c r="V208" s="50">
        <f>SUMIF([1]!RCPPAGOS[[#All],[CRP]],Contrato[[#This Row],[RCP]],[1]!RCPPAGOS[[#All],[valor_total]])</f>
        <v>39523817</v>
      </c>
      <c r="W208" s="51">
        <v>44957</v>
      </c>
      <c r="X208" s="51">
        <v>44958</v>
      </c>
      <c r="Y208" s="52" t="str">
        <f>+LEFT(_xlfn.XLOOKUP(Contrato[[#This Row],[CONTRATO3DIG]],[1]SECOP_II!AE:AE,[1]SECOP_II!F:F,"",0),10)</f>
        <v>2023-02-02</v>
      </c>
      <c r="Z208" s="53" t="str">
        <f>+LEFT(_xlfn.XLOOKUP(Contrato[[#This Row],[CONTRATO3DIG]],[1]SECOP_II!AE:AE,[1]SECOP_II!G:G,"",0),10)</f>
        <v>2023-12-16</v>
      </c>
      <c r="AA208" s="54" t="str">
        <f>_xlfn.XLOOKUP(Contrato[[#This Row],[CONTRATO3DIG]],[1]SECOP_II!AE:AE,[1]SECOP_II!AA:AA,"",0)</f>
        <v>https://community.secop.gov.co/Public/Tendering/OpportunityDetail/Index?noticeUID=CO1.NTC.3875646&amp;isFromPublicArea=True&amp;isModal=true&amp;asPopupView=true</v>
      </c>
      <c r="AB208" s="55" t="s">
        <v>213</v>
      </c>
      <c r="AC208" s="75">
        <v>202301000766</v>
      </c>
      <c r="AD208" s="1" t="s">
        <v>50</v>
      </c>
      <c r="AE208" s="1" t="str">
        <f>TEXT(LEFT(Contrato[[#This Row],[CONTRATO]],3),"0")</f>
        <v>206</v>
      </c>
      <c r="AF208" s="1" t="str">
        <f>IF(LEN(Contrato[[#This Row],[Contrato2]])=3,Contrato[[#This Row],[Contrato2]],TEXT(Contrato[[#This Row],[Contrato2]],"000"))</f>
        <v>206</v>
      </c>
      <c r="AG208" s="100">
        <f ca="1">IFERROR(_xlfn.DAYS(Contrato[[#This Row],[Fecha Proyectada liquidació]],TODAY())/30,"")</f>
        <v>-10.533333333333333</v>
      </c>
      <c r="AH208" s="5">
        <f>+Contrato[[#This Row],[FECHA TERMINACIÓN ]]+120</f>
        <v>45396</v>
      </c>
      <c r="AI208" s="1" t="e" cm="1">
        <f t="array" ref="AI208">+Contrato[[#This Row],[Fecha Proyectada liquidació]]-hoy</f>
        <v>#NAME?</v>
      </c>
      <c r="AJ208" s="1" cm="1">
        <f t="array" ref="AJ208">_xlfn.XLOOKUP(Contrato[[#This Row],[CONTRATO]]&amp;Contrato[[#This Row],[CDP]],[1]!Tabla6[[#All],[CONTRATO-CDP]],[1]!Tabla6[[#All],[CRP]],_xlfn.XLOOKUP(Contrato[[#This Row],[CDP]],[1]RCPPAGOS!F:F,[1]RCPPAGOS!A:A,"",0),0)</f>
        <v>185</v>
      </c>
      <c r="AK208" s="1">
        <f>+Contrato[[#This Row],[Columna1]]-Contrato[[#This Row],[RCP]]</f>
        <v>0</v>
      </c>
      <c r="AL208" s="101" cm="1">
        <f t="array" ref="AL208">_xlfn.XLOOKUP(Contrato[[#This Row],[RCP]],[1]!RCPPAGOS[[#All],[CRP]],[1]!RCPPAGOS[[#All],[Total pagado]],0,0)</f>
        <v>39523817</v>
      </c>
      <c r="AM208" s="62">
        <f>+Contrato[[#This Row],[Valor Pagado]]/Contrato[[#This Row],[VALOR CONTRATO]]</f>
        <v>1</v>
      </c>
      <c r="AN208" s="63">
        <f>+Contrato[[#This Row],[VALOR CONTRATO]]-Contrato[[#This Row],[Valor Pagado]]</f>
        <v>0</v>
      </c>
    </row>
    <row r="209" spans="1:40" s="1" customFormat="1" ht="37.5" customHeight="1">
      <c r="A209" s="2">
        <v>226</v>
      </c>
      <c r="B209" s="33">
        <v>207</v>
      </c>
      <c r="C209" s="34" t="s">
        <v>535</v>
      </c>
      <c r="D209" s="35" t="s">
        <v>63</v>
      </c>
      <c r="E209" s="36" t="s">
        <v>42</v>
      </c>
      <c r="F209" s="35" t="s">
        <v>43</v>
      </c>
      <c r="G209" s="34" t="s">
        <v>536</v>
      </c>
      <c r="H209" s="39">
        <v>71277601</v>
      </c>
      <c r="I209" s="108">
        <v>2452230</v>
      </c>
      <c r="J209" s="108">
        <v>25748415</v>
      </c>
      <c r="K209" s="2" t="s">
        <v>45</v>
      </c>
      <c r="L209" s="42" t="s">
        <v>212</v>
      </c>
      <c r="M209" s="43" t="s">
        <v>249</v>
      </c>
      <c r="N209" s="44">
        <f>VLOOKUP(Contrato[[#This Row],[SUPERVISOR TITULAR]],[1]SUPERVISORES!$E$1:$F$135,2,FALSE)</f>
        <v>10267189.6</v>
      </c>
      <c r="O209" s="43" t="s">
        <v>248</v>
      </c>
      <c r="P209" s="45">
        <f>VLOOKUP(Contrato[[#This Row],[SUPERVISOR SUPLENTE ]],[1]SUPERVISORES!$E$1:$F$135,2,FALSE)</f>
        <v>98556206.299999997</v>
      </c>
      <c r="Q209" s="93">
        <v>273</v>
      </c>
      <c r="R209" s="47" cm="1">
        <f t="array" ref="R209">_xlfn.XLOOKUP(Contrato[[#This Row],[CDP]],[1]!CDP[[#All],[consecutivo]],[1]!CDP[[#All],[fecha_aprobacion]],"",0)</f>
        <v>44952</v>
      </c>
      <c r="S209" s="48">
        <f>SUMIF([1]!CDP[[#All],[consecutivo]],Contrato[[#This Row],[CDP]],[1]!CDP[[#All],[valor_total_rubro]])</f>
        <v>25748415</v>
      </c>
      <c r="T209" s="49" cm="1">
        <f t="array" ref="T209">_xlfn.XLOOKUP(Contrato[[#This Row],[CONTRATO]]&amp;Contrato[[#This Row],[CDP]],[1]!Tabla6[[#All],[CONTRATO-CDP]],[1]!Tabla6[[#All],[CRP]],_xlfn.XLOOKUP(Contrato[[#This Row],[CDP]],[1]RCPPAGOS!F:F,[1]RCPPAGOS!A:A,"",0),0)</f>
        <v>187</v>
      </c>
      <c r="U209" s="47">
        <f>+_xlfn.XLOOKUP(Contrato[[#This Row],[RCP]],[1]RCPPAGOS!A:A,[1]RCPPAGOS!B:B,"",0)</f>
        <v>44958.714780092596</v>
      </c>
      <c r="V209" s="50">
        <f>SUMIF([1]!RCPPAGOS[[#All],[CRP]],Contrato[[#This Row],[RCP]],[1]!RCPPAGOS[[#All],[valor_total]])</f>
        <v>25748415</v>
      </c>
      <c r="W209" s="51">
        <v>44957</v>
      </c>
      <c r="X209" s="51">
        <v>44959</v>
      </c>
      <c r="Y209" s="52" t="str">
        <f>+LEFT(_xlfn.XLOOKUP(Contrato[[#This Row],[CONTRATO3DIG]],[1]SECOP_II!AE:AE,[1]SECOP_II!F:F,"",0),10)</f>
        <v>2023-02-02</v>
      </c>
      <c r="Z209" s="53" t="str">
        <f>+LEFT(_xlfn.XLOOKUP(Contrato[[#This Row],[CONTRATO3DIG]],[1]SECOP_II!AE:AE,[1]SECOP_II!G:G,"",0),10)</f>
        <v>2023-12-16</v>
      </c>
      <c r="AA209" s="54" t="str">
        <f>_xlfn.XLOOKUP(Contrato[[#This Row],[CONTRATO3DIG]],[1]SECOP_II!AE:AE,[1]SECOP_II!AA:AA,"",0)</f>
        <v>https://community.secop.gov.co/Public/Tendering/OpportunityDetail/Index?noticeUID=CO1.NTC.3875646&amp;isFromPublicArea=True&amp;isModal=true&amp;asPopupView=true</v>
      </c>
      <c r="AB209" s="55" t="s">
        <v>213</v>
      </c>
      <c r="AC209" s="75">
        <v>202301000766</v>
      </c>
      <c r="AD209" s="1" t="s">
        <v>50</v>
      </c>
      <c r="AE209" s="1" t="str">
        <f>TEXT(LEFT(Contrato[[#This Row],[CONTRATO]],3),"0")</f>
        <v>207</v>
      </c>
      <c r="AF209" s="1" t="str">
        <f>IF(LEN(Contrato[[#This Row],[Contrato2]])=3,Contrato[[#This Row],[Contrato2]],TEXT(Contrato[[#This Row],[Contrato2]],"000"))</f>
        <v>207</v>
      </c>
      <c r="AG209" s="100">
        <f ca="1">IFERROR(_xlfn.DAYS(Contrato[[#This Row],[Fecha Proyectada liquidació]],TODAY())/30,"")</f>
        <v>-10.533333333333333</v>
      </c>
      <c r="AH209" s="5">
        <f>+Contrato[[#This Row],[FECHA TERMINACIÓN ]]+120</f>
        <v>45396</v>
      </c>
      <c r="AI209" s="1" t="e" cm="1">
        <f t="array" ref="AI209">+Contrato[[#This Row],[Fecha Proyectada liquidació]]-hoy</f>
        <v>#NAME?</v>
      </c>
      <c r="AJ209" s="1" cm="1">
        <f t="array" ref="AJ209">_xlfn.XLOOKUP(Contrato[[#This Row],[CONTRATO]]&amp;Contrato[[#This Row],[CDP]],[1]!Tabla6[[#All],[CONTRATO-CDP]],[1]!Tabla6[[#All],[CRP]],_xlfn.XLOOKUP(Contrato[[#This Row],[CDP]],[1]RCPPAGOS!F:F,[1]RCPPAGOS!A:A,"",0),0)</f>
        <v>187</v>
      </c>
      <c r="AK209" s="1">
        <f>+Contrato[[#This Row],[Columna1]]-Contrato[[#This Row],[RCP]]</f>
        <v>0</v>
      </c>
      <c r="AL209" s="101" cm="1">
        <f t="array" ref="AL209">_xlfn.XLOOKUP(Contrato[[#This Row],[RCP]],[1]!RCPPAGOS[[#All],[CRP]],[1]!RCPPAGOS[[#All],[Total pagado]],0,0)</f>
        <v>25748415</v>
      </c>
      <c r="AM209" s="62">
        <f>+Contrato[[#This Row],[Valor Pagado]]/Contrato[[#This Row],[VALOR CONTRATO]]</f>
        <v>1</v>
      </c>
      <c r="AN209" s="63">
        <f>+Contrato[[#This Row],[VALOR CONTRATO]]-Contrato[[#This Row],[Valor Pagado]]</f>
        <v>0</v>
      </c>
    </row>
    <row r="210" spans="1:40" s="1" customFormat="1" ht="37.5" customHeight="1">
      <c r="A210" s="2">
        <v>227</v>
      </c>
      <c r="B210" s="33">
        <v>208</v>
      </c>
      <c r="C210" s="34" t="s">
        <v>537</v>
      </c>
      <c r="D210" s="35" t="s">
        <v>63</v>
      </c>
      <c r="E210" s="36" t="s">
        <v>42</v>
      </c>
      <c r="F210" s="35" t="s">
        <v>43</v>
      </c>
      <c r="G210" s="34" t="s">
        <v>538</v>
      </c>
      <c r="H210" s="39">
        <v>1036423355</v>
      </c>
      <c r="I210" s="108">
        <v>2452230</v>
      </c>
      <c r="J210" s="108">
        <v>25748415</v>
      </c>
      <c r="K210" s="2" t="s">
        <v>45</v>
      </c>
      <c r="L210" s="42" t="s">
        <v>212</v>
      </c>
      <c r="M210" s="43" t="s">
        <v>249</v>
      </c>
      <c r="N210" s="44">
        <f>VLOOKUP(Contrato[[#This Row],[SUPERVISOR TITULAR]],[1]SUPERVISORES!$E$1:$F$135,2,FALSE)</f>
        <v>10267189.6</v>
      </c>
      <c r="O210" s="43" t="s">
        <v>248</v>
      </c>
      <c r="P210" s="45">
        <f>VLOOKUP(Contrato[[#This Row],[SUPERVISOR SUPLENTE ]],[1]SUPERVISORES!$E$1:$F$135,2,FALSE)</f>
        <v>98556206.299999997</v>
      </c>
      <c r="Q210" s="93">
        <v>274</v>
      </c>
      <c r="R210" s="47" cm="1">
        <f t="array" ref="R210">_xlfn.XLOOKUP(Contrato[[#This Row],[CDP]],[1]!CDP[[#All],[consecutivo]],[1]!CDP[[#All],[fecha_aprobacion]],"",0)</f>
        <v>44952</v>
      </c>
      <c r="S210" s="48">
        <f>SUMIF([1]!CDP[[#All],[consecutivo]],Contrato[[#This Row],[CDP]],[1]!CDP[[#All],[valor_total_rubro]])</f>
        <v>25748415</v>
      </c>
      <c r="T210" s="49" cm="1">
        <f t="array" ref="T210">_xlfn.XLOOKUP(Contrato[[#This Row],[CONTRATO]]&amp;Contrato[[#This Row],[CDP]],[1]!Tabla6[[#All],[CONTRATO-CDP]],[1]!Tabla6[[#All],[CRP]],_xlfn.XLOOKUP(Contrato[[#This Row],[CDP]],[1]RCPPAGOS!F:F,[1]RCPPAGOS!A:A,"",0),0)</f>
        <v>192</v>
      </c>
      <c r="U210" s="47">
        <f>+_xlfn.XLOOKUP(Contrato[[#This Row],[RCP]],[1]RCPPAGOS!A:A,[1]RCPPAGOS!B:B,"",0)</f>
        <v>44958.728946759256</v>
      </c>
      <c r="V210" s="50">
        <f>SUMIF([1]!RCPPAGOS[[#All],[CRP]],Contrato[[#This Row],[RCP]],[1]!RCPPAGOS[[#All],[valor_total]])</f>
        <v>25748415</v>
      </c>
      <c r="W210" s="51">
        <v>44957</v>
      </c>
      <c r="X210" s="51">
        <v>44958</v>
      </c>
      <c r="Y210" s="52" t="str">
        <f>+LEFT(_xlfn.XLOOKUP(Contrato[[#This Row],[CONTRATO3DIG]],[1]SECOP_II!AE:AE,[1]SECOP_II!F:F,"",0),10)</f>
        <v>2023-02-02</v>
      </c>
      <c r="Z210" s="53" t="str">
        <f>+LEFT(_xlfn.XLOOKUP(Contrato[[#This Row],[CONTRATO3DIG]],[1]SECOP_II!AE:AE,[1]SECOP_II!G:G,"",0),10)</f>
        <v>2023-12-16</v>
      </c>
      <c r="AA210" s="54" t="str">
        <f>_xlfn.XLOOKUP(Contrato[[#This Row],[CONTRATO3DIG]],[1]SECOP_II!AE:AE,[1]SECOP_II!AA:AA,"",0)</f>
        <v>https://community.secop.gov.co/Public/Tendering/OpportunityDetail/Index?noticeUID=CO1.NTC.3875646&amp;isFromPublicArea=True&amp;isModal=true&amp;asPopupView=true</v>
      </c>
      <c r="AB210" s="55" t="s">
        <v>213</v>
      </c>
      <c r="AC210" s="75">
        <v>202301000766</v>
      </c>
      <c r="AD210" s="1" t="s">
        <v>50</v>
      </c>
      <c r="AE210" s="1" t="str">
        <f>TEXT(LEFT(Contrato[[#This Row],[CONTRATO]],3),"0")</f>
        <v>208</v>
      </c>
      <c r="AF210" s="1" t="str">
        <f>IF(LEN(Contrato[[#This Row],[Contrato2]])=3,Contrato[[#This Row],[Contrato2]],TEXT(Contrato[[#This Row],[Contrato2]],"000"))</f>
        <v>208</v>
      </c>
      <c r="AG210" s="100">
        <f ca="1">IFERROR(_xlfn.DAYS(Contrato[[#This Row],[Fecha Proyectada liquidació]],TODAY())/30,"")</f>
        <v>-10.533333333333333</v>
      </c>
      <c r="AH210" s="5">
        <f>+Contrato[[#This Row],[FECHA TERMINACIÓN ]]+120</f>
        <v>45396</v>
      </c>
      <c r="AI210" s="1" t="e" cm="1">
        <f t="array" ref="AI210">+Contrato[[#This Row],[Fecha Proyectada liquidació]]-hoy</f>
        <v>#NAME?</v>
      </c>
      <c r="AJ210" s="1" cm="1">
        <f t="array" ref="AJ210">_xlfn.XLOOKUP(Contrato[[#This Row],[CONTRATO]]&amp;Contrato[[#This Row],[CDP]],[1]!Tabla6[[#All],[CONTRATO-CDP]],[1]!Tabla6[[#All],[CRP]],_xlfn.XLOOKUP(Contrato[[#This Row],[CDP]],[1]RCPPAGOS!F:F,[1]RCPPAGOS!A:A,"",0),0)</f>
        <v>192</v>
      </c>
      <c r="AK210" s="1">
        <f>+Contrato[[#This Row],[Columna1]]-Contrato[[#This Row],[RCP]]</f>
        <v>0</v>
      </c>
      <c r="AL210" s="101" cm="1">
        <f t="array" ref="AL210">_xlfn.XLOOKUP(Contrato[[#This Row],[RCP]],[1]!RCPPAGOS[[#All],[CRP]],[1]!RCPPAGOS[[#All],[Total pagado]],0,0)</f>
        <v>25748415</v>
      </c>
      <c r="AM210" s="62">
        <f>+Contrato[[#This Row],[Valor Pagado]]/Contrato[[#This Row],[VALOR CONTRATO]]</f>
        <v>1</v>
      </c>
      <c r="AN210" s="63">
        <f>+Contrato[[#This Row],[VALOR CONTRATO]]-Contrato[[#This Row],[Valor Pagado]]</f>
        <v>0</v>
      </c>
    </row>
    <row r="211" spans="1:40" s="1" customFormat="1" ht="37.5" customHeight="1">
      <c r="A211" s="2">
        <v>228</v>
      </c>
      <c r="B211" s="33">
        <v>209</v>
      </c>
      <c r="C211" s="34" t="s">
        <v>539</v>
      </c>
      <c r="D211" s="35" t="s">
        <v>63</v>
      </c>
      <c r="E211" s="36" t="s">
        <v>42</v>
      </c>
      <c r="F211" s="35" t="s">
        <v>43</v>
      </c>
      <c r="G211" s="34" t="s">
        <v>540</v>
      </c>
      <c r="H211" s="39">
        <v>98558024</v>
      </c>
      <c r="I211" s="108">
        <v>8963266.8300000001</v>
      </c>
      <c r="J211" s="108">
        <v>94114302</v>
      </c>
      <c r="K211" s="2" t="s">
        <v>45</v>
      </c>
      <c r="L211" s="42" t="s">
        <v>212</v>
      </c>
      <c r="M211" s="43" t="s">
        <v>249</v>
      </c>
      <c r="N211" s="44">
        <f>VLOOKUP(Contrato[[#This Row],[SUPERVISOR TITULAR]],[1]SUPERVISORES!$E$1:$F$135,2,FALSE)</f>
        <v>10267189.6</v>
      </c>
      <c r="O211" s="43" t="s">
        <v>248</v>
      </c>
      <c r="P211" s="45">
        <f>VLOOKUP(Contrato[[#This Row],[SUPERVISOR SUPLENTE ]],[1]SUPERVISORES!$E$1:$F$135,2,FALSE)</f>
        <v>98556206.299999997</v>
      </c>
      <c r="Q211" s="93">
        <v>275</v>
      </c>
      <c r="R211" s="47" cm="1">
        <f t="array" ref="R211">_xlfn.XLOOKUP(Contrato[[#This Row],[CDP]],[1]!CDP[[#All],[consecutivo]],[1]!CDP[[#All],[fecha_aprobacion]],"",0)</f>
        <v>44952</v>
      </c>
      <c r="S211" s="48">
        <f>SUMIF([1]!CDP[[#All],[consecutivo]],Contrato[[#This Row],[CDP]],[1]!CDP[[#All],[valor_total_rubro]])</f>
        <v>94114302</v>
      </c>
      <c r="T211" s="49" cm="1">
        <f t="array" ref="T211">_xlfn.XLOOKUP(Contrato[[#This Row],[CONTRATO]]&amp;Contrato[[#This Row],[CDP]],[1]!Tabla6[[#All],[CONTRATO-CDP]],[1]!Tabla6[[#All],[CRP]],_xlfn.XLOOKUP(Contrato[[#This Row],[CDP]],[1]RCPPAGOS!F:F,[1]RCPPAGOS!A:A,"",0),0)</f>
        <v>198</v>
      </c>
      <c r="U211" s="47">
        <f>+_xlfn.XLOOKUP(Contrato[[#This Row],[RCP]],[1]RCPPAGOS!A:A,[1]RCPPAGOS!B:B,"",0)</f>
        <v>44958</v>
      </c>
      <c r="V211" s="50">
        <f>SUMIF([1]!RCPPAGOS[[#All],[CRP]],Contrato[[#This Row],[RCP]],[1]!RCPPAGOS[[#All],[valor_total]])</f>
        <v>94114302</v>
      </c>
      <c r="W211" s="51">
        <v>44957</v>
      </c>
      <c r="X211" s="120">
        <v>44959</v>
      </c>
      <c r="Y211" s="52" t="str">
        <f>+LEFT(_xlfn.XLOOKUP(Contrato[[#This Row],[CONTRATO3DIG]],[1]SECOP_II!AE:AE,[1]SECOP_II!F:F,"",0),10)</f>
        <v>2023-02-02</v>
      </c>
      <c r="Z211" s="53" t="str">
        <f>+LEFT(_xlfn.XLOOKUP(Contrato[[#This Row],[CONTRATO3DIG]],[1]SECOP_II!AE:AE,[1]SECOP_II!G:G,"",0),10)</f>
        <v>2023-12-16</v>
      </c>
      <c r="AA211" s="54" t="str">
        <f>_xlfn.XLOOKUP(Contrato[[#This Row],[CONTRATO3DIG]],[1]SECOP_II!AE:AE,[1]SECOP_II!AA:AA,"",0)</f>
        <v>https://community.secop.gov.co/Public/Tendering/OpportunityDetail/Index?noticeUID=CO1.NTC.3875646&amp;isFromPublicArea=True&amp;isModal=true&amp;asPopupView=true</v>
      </c>
      <c r="AB211" s="55" t="s">
        <v>213</v>
      </c>
      <c r="AC211" s="75">
        <v>202301000766</v>
      </c>
      <c r="AD211" s="1" t="s">
        <v>50</v>
      </c>
      <c r="AE211" s="1" t="str">
        <f>TEXT(LEFT(Contrato[[#This Row],[CONTRATO]],3),"0")</f>
        <v>209</v>
      </c>
      <c r="AF211" s="1" t="str">
        <f>IF(LEN(Contrato[[#This Row],[Contrato2]])=3,Contrato[[#This Row],[Contrato2]],TEXT(Contrato[[#This Row],[Contrato2]],"000"))</f>
        <v>209</v>
      </c>
      <c r="AG211" s="100">
        <f ca="1">IFERROR(_xlfn.DAYS(Contrato[[#This Row],[Fecha Proyectada liquidació]],TODAY())/30,"")</f>
        <v>-10.533333333333333</v>
      </c>
      <c r="AH211" s="5">
        <f>+Contrato[[#This Row],[FECHA TERMINACIÓN ]]+120</f>
        <v>45396</v>
      </c>
      <c r="AI211" s="1" t="e" cm="1">
        <f t="array" ref="AI211">+Contrato[[#This Row],[Fecha Proyectada liquidació]]-hoy</f>
        <v>#NAME?</v>
      </c>
      <c r="AJ211" s="1" cm="1">
        <f t="array" ref="AJ211">_xlfn.XLOOKUP(Contrato[[#This Row],[CONTRATO]]&amp;Contrato[[#This Row],[CDP]],[1]!Tabla6[[#All],[CONTRATO-CDP]],[1]!Tabla6[[#All],[CRP]],_xlfn.XLOOKUP(Contrato[[#This Row],[CDP]],[1]RCPPAGOS!F:F,[1]RCPPAGOS!A:A,"",0),0)</f>
        <v>198</v>
      </c>
      <c r="AK211" s="1">
        <f>+Contrato[[#This Row],[Columna1]]-Contrato[[#This Row],[RCP]]</f>
        <v>0</v>
      </c>
      <c r="AL211" s="101" cm="1">
        <f t="array" ref="AL211">_xlfn.XLOOKUP(Contrato[[#This Row],[RCP]],[1]!RCPPAGOS[[#All],[CRP]],[1]!RCPPAGOS[[#All],[Total pagado]],0,0)</f>
        <v>94114301</v>
      </c>
      <c r="AM211" s="62">
        <f>+Contrato[[#This Row],[Valor Pagado]]/Contrato[[#This Row],[VALOR CONTRATO]]</f>
        <v>0.99999998937462231</v>
      </c>
      <c r="AN211" s="63">
        <f>+Contrato[[#This Row],[VALOR CONTRATO]]-Contrato[[#This Row],[Valor Pagado]]</f>
        <v>1</v>
      </c>
    </row>
    <row r="212" spans="1:40" s="1" customFormat="1" ht="37.5" customHeight="1">
      <c r="A212" s="2">
        <v>229</v>
      </c>
      <c r="B212" s="33">
        <v>210</v>
      </c>
      <c r="C212" s="34" t="s">
        <v>541</v>
      </c>
      <c r="D212" s="35" t="s">
        <v>63</v>
      </c>
      <c r="E212" s="36" t="s">
        <v>42</v>
      </c>
      <c r="F212" s="35" t="s">
        <v>43</v>
      </c>
      <c r="G212" s="34" t="s">
        <v>542</v>
      </c>
      <c r="H212" s="39">
        <v>71216094</v>
      </c>
      <c r="I212" s="108">
        <v>6590637</v>
      </c>
      <c r="J212" s="108">
        <v>69201689</v>
      </c>
      <c r="K212" s="2" t="s">
        <v>45</v>
      </c>
      <c r="L212" s="42" t="s">
        <v>212</v>
      </c>
      <c r="M212" s="43" t="s">
        <v>249</v>
      </c>
      <c r="N212" s="44">
        <f>VLOOKUP(Contrato[[#This Row],[SUPERVISOR TITULAR]],[1]SUPERVISORES!$E$1:$F$135,2,FALSE)</f>
        <v>10267189.6</v>
      </c>
      <c r="O212" s="43" t="s">
        <v>248</v>
      </c>
      <c r="P212" s="45">
        <f>VLOOKUP(Contrato[[#This Row],[SUPERVISOR SUPLENTE ]],[1]SUPERVISORES!$E$1:$F$135,2,FALSE)</f>
        <v>98556206.299999997</v>
      </c>
      <c r="Q212" s="93">
        <v>276</v>
      </c>
      <c r="R212" s="47" cm="1">
        <f t="array" ref="R212">_xlfn.XLOOKUP(Contrato[[#This Row],[CDP]],[1]!CDP[[#All],[consecutivo]],[1]!CDP[[#All],[fecha_aprobacion]],"",0)</f>
        <v>44952</v>
      </c>
      <c r="S212" s="48">
        <f>SUMIF([1]!CDP[[#All],[consecutivo]],Contrato[[#This Row],[CDP]],[1]!CDP[[#All],[valor_total_rubro]])</f>
        <v>69201689</v>
      </c>
      <c r="T212" s="49" cm="1">
        <f t="array" ref="T212">_xlfn.XLOOKUP(Contrato[[#This Row],[CONTRATO]]&amp;Contrato[[#This Row],[CDP]],[1]!Tabla6[[#All],[CONTRATO-CDP]],[1]!Tabla6[[#All],[CRP]],_xlfn.XLOOKUP(Contrato[[#This Row],[CDP]],[1]RCPPAGOS!F:F,[1]RCPPAGOS!A:A,"",0),0)</f>
        <v>201</v>
      </c>
      <c r="U212" s="47">
        <f>+_xlfn.XLOOKUP(Contrato[[#This Row],[RCP]],[1]RCPPAGOS!A:A,[1]RCPPAGOS!B:B,"",0)</f>
        <v>44958</v>
      </c>
      <c r="V212" s="50">
        <f>SUMIF([1]!RCPPAGOS[[#All],[CRP]],Contrato[[#This Row],[RCP]],[1]!RCPPAGOS[[#All],[valor_total]])</f>
        <v>69201689</v>
      </c>
      <c r="W212" s="51">
        <v>44957</v>
      </c>
      <c r="X212" s="120">
        <v>44958</v>
      </c>
      <c r="Y212" s="52" t="str">
        <f>+LEFT(_xlfn.XLOOKUP(Contrato[[#This Row],[CONTRATO3DIG]],[1]SECOP_II!AE:AE,[1]SECOP_II!F:F,"",0),10)</f>
        <v>2023-02-02</v>
      </c>
      <c r="Z212" s="53" t="str">
        <f>+LEFT(_xlfn.XLOOKUP(Contrato[[#This Row],[CONTRATO3DIG]],[1]SECOP_II!AE:AE,[1]SECOP_II!G:G,"",0),10)</f>
        <v>2023-12-16</v>
      </c>
      <c r="AA212" s="54" t="str">
        <f>_xlfn.XLOOKUP(Contrato[[#This Row],[CONTRATO3DIG]],[1]SECOP_II!AE:AE,[1]SECOP_II!AA:AA,"",0)</f>
        <v>https://community.secop.gov.co/Public/Tendering/OpportunityDetail/Index?noticeUID=CO1.NTC.3875646&amp;isFromPublicArea=True&amp;isModal=true&amp;asPopupView=true</v>
      </c>
      <c r="AB212" s="55" t="s">
        <v>213</v>
      </c>
      <c r="AC212" s="75">
        <v>202301000766</v>
      </c>
      <c r="AD212" s="1" t="s">
        <v>50</v>
      </c>
      <c r="AE212" s="1" t="str">
        <f>TEXT(LEFT(Contrato[[#This Row],[CONTRATO]],3),"0")</f>
        <v>210</v>
      </c>
      <c r="AF212" s="1" t="str">
        <f>IF(LEN(Contrato[[#This Row],[Contrato2]])=3,Contrato[[#This Row],[Contrato2]],TEXT(Contrato[[#This Row],[Contrato2]],"000"))</f>
        <v>210</v>
      </c>
      <c r="AG212" s="100">
        <f ca="1">IFERROR(_xlfn.DAYS(Contrato[[#This Row],[Fecha Proyectada liquidació]],TODAY())/30,"")</f>
        <v>-10.533333333333333</v>
      </c>
      <c r="AH212" s="5">
        <f>+Contrato[[#This Row],[FECHA TERMINACIÓN ]]+120</f>
        <v>45396</v>
      </c>
      <c r="AI212" s="1" t="e" cm="1">
        <f t="array" ref="AI212">+Contrato[[#This Row],[Fecha Proyectada liquidació]]-hoy</f>
        <v>#NAME?</v>
      </c>
      <c r="AJ212" s="1" cm="1">
        <f t="array" ref="AJ212">_xlfn.XLOOKUP(Contrato[[#This Row],[CONTRATO]]&amp;Contrato[[#This Row],[CDP]],[1]!Tabla6[[#All],[CONTRATO-CDP]],[1]!Tabla6[[#All],[CRP]],_xlfn.XLOOKUP(Contrato[[#This Row],[CDP]],[1]RCPPAGOS!F:F,[1]RCPPAGOS!A:A,"",0),0)</f>
        <v>201</v>
      </c>
      <c r="AK212" s="1">
        <f>+Contrato[[#This Row],[Columna1]]-Contrato[[#This Row],[RCP]]</f>
        <v>0</v>
      </c>
      <c r="AL212" s="101" cm="1">
        <f t="array" ref="AL212">_xlfn.XLOOKUP(Contrato[[#This Row],[RCP]],[1]!RCPPAGOS[[#All],[CRP]],[1]!RCPPAGOS[[#All],[Total pagado]],0,0)</f>
        <v>69201689</v>
      </c>
      <c r="AM212" s="62">
        <f>+Contrato[[#This Row],[Valor Pagado]]/Contrato[[#This Row],[VALOR CONTRATO]]</f>
        <v>1</v>
      </c>
      <c r="AN212" s="63">
        <f>+Contrato[[#This Row],[VALOR CONTRATO]]-Contrato[[#This Row],[Valor Pagado]]</f>
        <v>0</v>
      </c>
    </row>
    <row r="213" spans="1:40" s="1" customFormat="1" ht="37.5" customHeight="1">
      <c r="A213" s="2">
        <v>230</v>
      </c>
      <c r="B213" s="33">
        <v>211</v>
      </c>
      <c r="C213" s="34" t="s">
        <v>543</v>
      </c>
      <c r="D213" s="35" t="s">
        <v>63</v>
      </c>
      <c r="E213" s="36" t="s">
        <v>42</v>
      </c>
      <c r="F213" s="35" t="s">
        <v>43</v>
      </c>
      <c r="G213" s="34" t="s">
        <v>544</v>
      </c>
      <c r="H213" s="39">
        <v>1037580044</v>
      </c>
      <c r="I213" s="108">
        <v>2452230</v>
      </c>
      <c r="J213" s="108">
        <v>25748415</v>
      </c>
      <c r="K213" s="2" t="s">
        <v>45</v>
      </c>
      <c r="L213" s="42" t="s">
        <v>212</v>
      </c>
      <c r="M213" s="43" t="s">
        <v>249</v>
      </c>
      <c r="N213" s="44">
        <f>VLOOKUP(Contrato[[#This Row],[SUPERVISOR TITULAR]],[1]SUPERVISORES!$E$1:$F$135,2,FALSE)</f>
        <v>10267189.6</v>
      </c>
      <c r="O213" s="43" t="s">
        <v>248</v>
      </c>
      <c r="P213" s="45">
        <f>VLOOKUP(Contrato[[#This Row],[SUPERVISOR SUPLENTE ]],[1]SUPERVISORES!$E$1:$F$135,2,FALSE)</f>
        <v>98556206.299999997</v>
      </c>
      <c r="Q213" s="93">
        <v>277</v>
      </c>
      <c r="R213" s="47" cm="1">
        <f t="array" ref="R213">_xlfn.XLOOKUP(Contrato[[#This Row],[CDP]],[1]!CDP[[#All],[consecutivo]],[1]!CDP[[#All],[fecha_aprobacion]],"",0)</f>
        <v>44952</v>
      </c>
      <c r="S213" s="48">
        <f>SUMIF([1]!CDP[[#All],[consecutivo]],Contrato[[#This Row],[CDP]],[1]!CDP[[#All],[valor_total_rubro]])</f>
        <v>25748415</v>
      </c>
      <c r="T213" s="49" cm="1">
        <f t="array" ref="T213">_xlfn.XLOOKUP(Contrato[[#This Row],[CONTRATO]]&amp;Contrato[[#This Row],[CDP]],[1]!Tabla6[[#All],[CONTRATO-CDP]],[1]!Tabla6[[#All],[CRP]],_xlfn.XLOOKUP(Contrato[[#This Row],[CDP]],[1]RCPPAGOS!F:F,[1]RCPPAGOS!A:A,"",0),0)</f>
        <v>194</v>
      </c>
      <c r="U213" s="47">
        <f>+_xlfn.XLOOKUP(Contrato[[#This Row],[RCP]],[1]RCPPAGOS!A:A,[1]RCPPAGOS!B:B,"",0)</f>
        <v>44958</v>
      </c>
      <c r="V213" s="50">
        <f>SUMIF([1]!RCPPAGOS[[#All],[CRP]],Contrato[[#This Row],[RCP]],[1]!RCPPAGOS[[#All],[valor_total]])</f>
        <v>25748415</v>
      </c>
      <c r="W213" s="51">
        <v>44958</v>
      </c>
      <c r="X213" s="120">
        <v>44958</v>
      </c>
      <c r="Y213" s="52" t="str">
        <f>+LEFT(_xlfn.XLOOKUP(Contrato[[#This Row],[CONTRATO3DIG]],[1]SECOP_II!AE:AE,[1]SECOP_II!F:F,"",0),10)</f>
        <v>2023-02-02</v>
      </c>
      <c r="Z213" s="53" t="str">
        <f>+LEFT(_xlfn.XLOOKUP(Contrato[[#This Row],[CONTRATO3DIG]],[1]SECOP_II!AE:AE,[1]SECOP_II!G:G,"",0),10)</f>
        <v>2023-12-16</v>
      </c>
      <c r="AA213" s="54" t="str">
        <f>_xlfn.XLOOKUP(Contrato[[#This Row],[CONTRATO3DIG]],[1]SECOP_II!AE:AE,[1]SECOP_II!AA:AA,"",0)</f>
        <v>https://community.secop.gov.co/Public/Tendering/OpportunityDetail/Index?noticeUID=CO1.NTC.3875646&amp;isFromPublicArea=True&amp;isModal=true&amp;asPopupView=true</v>
      </c>
      <c r="AB213" s="55" t="s">
        <v>213</v>
      </c>
      <c r="AC213" s="75">
        <v>202301000766</v>
      </c>
      <c r="AD213" s="1" t="s">
        <v>50</v>
      </c>
      <c r="AE213" s="1" t="str">
        <f>TEXT(LEFT(Contrato[[#This Row],[CONTRATO]],3),"0")</f>
        <v>211</v>
      </c>
      <c r="AF213" s="1" t="str">
        <f>IF(LEN(Contrato[[#This Row],[Contrato2]])=3,Contrato[[#This Row],[Contrato2]],TEXT(Contrato[[#This Row],[Contrato2]],"000"))</f>
        <v>211</v>
      </c>
      <c r="AG213" s="100">
        <f ca="1">IFERROR(_xlfn.DAYS(Contrato[[#This Row],[Fecha Proyectada liquidació]],TODAY())/30,"")</f>
        <v>-10.533333333333333</v>
      </c>
      <c r="AH213" s="5">
        <f>+Contrato[[#This Row],[FECHA TERMINACIÓN ]]+120</f>
        <v>45396</v>
      </c>
      <c r="AI213" s="1" t="e" cm="1">
        <f t="array" ref="AI213">+Contrato[[#This Row],[Fecha Proyectada liquidació]]-hoy</f>
        <v>#NAME?</v>
      </c>
      <c r="AJ213" s="1" cm="1">
        <f t="array" ref="AJ213">_xlfn.XLOOKUP(Contrato[[#This Row],[CONTRATO]]&amp;Contrato[[#This Row],[CDP]],[1]!Tabla6[[#All],[CONTRATO-CDP]],[1]!Tabla6[[#All],[CRP]],_xlfn.XLOOKUP(Contrato[[#This Row],[CDP]],[1]RCPPAGOS!F:F,[1]RCPPAGOS!A:A,"",0),0)</f>
        <v>194</v>
      </c>
      <c r="AK213" s="1">
        <f>+Contrato[[#This Row],[Columna1]]-Contrato[[#This Row],[RCP]]</f>
        <v>0</v>
      </c>
      <c r="AL213" s="101" cm="1">
        <f t="array" ref="AL213">_xlfn.XLOOKUP(Contrato[[#This Row],[RCP]],[1]!RCPPAGOS[[#All],[CRP]],[1]!RCPPAGOS[[#All],[Total pagado]],0,0)</f>
        <v>25748415</v>
      </c>
      <c r="AM213" s="62">
        <f>+Contrato[[#This Row],[Valor Pagado]]/Contrato[[#This Row],[VALOR CONTRATO]]</f>
        <v>1</v>
      </c>
      <c r="AN213" s="63">
        <f>+Contrato[[#This Row],[VALOR CONTRATO]]-Contrato[[#This Row],[Valor Pagado]]</f>
        <v>0</v>
      </c>
    </row>
    <row r="214" spans="1:40" s="1" customFormat="1" ht="37.5" customHeight="1">
      <c r="A214" s="2">
        <v>231</v>
      </c>
      <c r="B214" s="33">
        <v>212</v>
      </c>
      <c r="C214" s="34" t="s">
        <v>545</v>
      </c>
      <c r="D214" s="35" t="s">
        <v>63</v>
      </c>
      <c r="E214" s="36" t="s">
        <v>42</v>
      </c>
      <c r="F214" s="35" t="s">
        <v>43</v>
      </c>
      <c r="G214" s="34" t="s">
        <v>546</v>
      </c>
      <c r="H214" s="39">
        <v>43628018</v>
      </c>
      <c r="I214" s="108">
        <v>2452230</v>
      </c>
      <c r="J214" s="108">
        <v>25748415</v>
      </c>
      <c r="K214" s="2" t="s">
        <v>45</v>
      </c>
      <c r="L214" s="42" t="s">
        <v>212</v>
      </c>
      <c r="M214" s="43" t="s">
        <v>249</v>
      </c>
      <c r="N214" s="44">
        <f>VLOOKUP(Contrato[[#This Row],[SUPERVISOR TITULAR]],[1]SUPERVISORES!$E$1:$F$135,2,FALSE)</f>
        <v>10267189.6</v>
      </c>
      <c r="O214" s="43" t="s">
        <v>248</v>
      </c>
      <c r="P214" s="45">
        <f>VLOOKUP(Contrato[[#This Row],[SUPERVISOR SUPLENTE ]],[1]SUPERVISORES!$E$1:$F$135,2,FALSE)</f>
        <v>98556206.299999997</v>
      </c>
      <c r="Q214" s="93">
        <v>278</v>
      </c>
      <c r="R214" s="47" cm="1">
        <f t="array" ref="R214">_xlfn.XLOOKUP(Contrato[[#This Row],[CDP]],[1]!CDP[[#All],[consecutivo]],[1]!CDP[[#All],[fecha_aprobacion]],"",0)</f>
        <v>44952</v>
      </c>
      <c r="S214" s="48">
        <f>SUMIF([1]!CDP[[#All],[consecutivo]],Contrato[[#This Row],[CDP]],[1]!CDP[[#All],[valor_total_rubro]])</f>
        <v>25748415</v>
      </c>
      <c r="T214" s="49" cm="1">
        <f t="array" ref="T214">_xlfn.XLOOKUP(Contrato[[#This Row],[CONTRATO]]&amp;Contrato[[#This Row],[CDP]],[1]!Tabla6[[#All],[CONTRATO-CDP]],[1]!Tabla6[[#All],[CRP]],_xlfn.XLOOKUP(Contrato[[#This Row],[CDP]],[1]RCPPAGOS!F:F,[1]RCPPAGOS!A:A,"",0),0)</f>
        <v>205</v>
      </c>
      <c r="U214" s="47">
        <f>+_xlfn.XLOOKUP(Contrato[[#This Row],[RCP]],[1]RCPPAGOS!A:A,[1]RCPPAGOS!B:B,"",0)</f>
        <v>44958</v>
      </c>
      <c r="V214" s="50">
        <f>SUMIF([1]!RCPPAGOS[[#All],[CRP]],Contrato[[#This Row],[RCP]],[1]!RCPPAGOS[[#All],[valor_total]])</f>
        <v>25748415</v>
      </c>
      <c r="W214" s="51">
        <v>44957</v>
      </c>
      <c r="X214" s="51">
        <v>44959</v>
      </c>
      <c r="Y214" s="52" t="str">
        <f>+LEFT(_xlfn.XLOOKUP(Contrato[[#This Row],[CONTRATO3DIG]],[1]SECOP_II!AE:AE,[1]SECOP_II!F:F,"",0),10)</f>
        <v>2023-02-02</v>
      </c>
      <c r="Z214" s="53" t="str">
        <f>+LEFT(_xlfn.XLOOKUP(Contrato[[#This Row],[CONTRATO3DIG]],[1]SECOP_II!AE:AE,[1]SECOP_II!G:G,"",0),10)</f>
        <v>2023-12-16</v>
      </c>
      <c r="AA214" s="54" t="str">
        <f>_xlfn.XLOOKUP(Contrato[[#This Row],[CONTRATO3DIG]],[1]SECOP_II!AE:AE,[1]SECOP_II!AA:AA,"",0)</f>
        <v>https://community.secop.gov.co/Public/Tendering/OpportunityDetail/Index?noticeUID=CO1.NTC.3875931&amp;isFromPublicArea=True&amp;isModal=true&amp;asPopupView=true</v>
      </c>
      <c r="AB214" s="55" t="s">
        <v>213</v>
      </c>
      <c r="AC214" s="75">
        <v>202301000766</v>
      </c>
      <c r="AD214" s="1" t="s">
        <v>50</v>
      </c>
      <c r="AE214" s="1" t="str">
        <f>TEXT(LEFT(Contrato[[#This Row],[CONTRATO]],3),"0")</f>
        <v>212</v>
      </c>
      <c r="AF214" s="1" t="str">
        <f>IF(LEN(Contrato[[#This Row],[Contrato2]])=3,Contrato[[#This Row],[Contrato2]],TEXT(Contrato[[#This Row],[Contrato2]],"000"))</f>
        <v>212</v>
      </c>
      <c r="AG214" s="100">
        <f ca="1">IFERROR(_xlfn.DAYS(Contrato[[#This Row],[Fecha Proyectada liquidació]],TODAY())/30,"")</f>
        <v>-10.533333333333333</v>
      </c>
      <c r="AH214" s="5">
        <f>+Contrato[[#This Row],[FECHA TERMINACIÓN ]]+120</f>
        <v>45396</v>
      </c>
      <c r="AI214" s="1" t="e" cm="1">
        <f t="array" ref="AI214">+Contrato[[#This Row],[Fecha Proyectada liquidació]]-hoy</f>
        <v>#NAME?</v>
      </c>
      <c r="AJ214" s="1" cm="1">
        <f t="array" ref="AJ214">_xlfn.XLOOKUP(Contrato[[#This Row],[CONTRATO]]&amp;Contrato[[#This Row],[CDP]],[1]!Tabla6[[#All],[CONTRATO-CDP]],[1]!Tabla6[[#All],[CRP]],_xlfn.XLOOKUP(Contrato[[#This Row],[CDP]],[1]RCPPAGOS!F:F,[1]RCPPAGOS!A:A,"",0),0)</f>
        <v>205</v>
      </c>
      <c r="AK214" s="1">
        <f>+Contrato[[#This Row],[Columna1]]-Contrato[[#This Row],[RCP]]</f>
        <v>0</v>
      </c>
      <c r="AL214" s="101" cm="1">
        <f t="array" ref="AL214">_xlfn.XLOOKUP(Contrato[[#This Row],[RCP]],[1]!RCPPAGOS[[#All],[CRP]],[1]!RCPPAGOS[[#All],[Total pagado]],0,0)</f>
        <v>25748415</v>
      </c>
      <c r="AM214" s="62">
        <f>+Contrato[[#This Row],[Valor Pagado]]/Contrato[[#This Row],[VALOR CONTRATO]]</f>
        <v>1</v>
      </c>
      <c r="AN214" s="63">
        <f>+Contrato[[#This Row],[VALOR CONTRATO]]-Contrato[[#This Row],[Valor Pagado]]</f>
        <v>0</v>
      </c>
    </row>
    <row r="215" spans="1:40" s="1" customFormat="1" ht="37.5" customHeight="1">
      <c r="A215" s="2">
        <v>232</v>
      </c>
      <c r="B215" s="33">
        <v>213</v>
      </c>
      <c r="C215" s="34" t="s">
        <v>547</v>
      </c>
      <c r="D215" s="35" t="s">
        <v>63</v>
      </c>
      <c r="E215" s="36" t="s">
        <v>42</v>
      </c>
      <c r="F215" s="35" t="s">
        <v>43</v>
      </c>
      <c r="G215" s="34" t="s">
        <v>548</v>
      </c>
      <c r="H215" s="39">
        <v>21533036</v>
      </c>
      <c r="I215" s="108">
        <v>3764173</v>
      </c>
      <c r="J215" s="108">
        <v>39523817</v>
      </c>
      <c r="K215" s="2" t="s">
        <v>45</v>
      </c>
      <c r="L215" s="42" t="s">
        <v>212</v>
      </c>
      <c r="M215" s="43" t="s">
        <v>104</v>
      </c>
      <c r="N215" s="44">
        <f>VLOOKUP(Contrato[[#This Row],[SUPERVISOR TITULAR]],[1]SUPERVISORES!$E$1:$F$135,2,FALSE)</f>
        <v>75075150.099999994</v>
      </c>
      <c r="O215" s="43" t="s">
        <v>103</v>
      </c>
      <c r="P215" s="45">
        <f>VLOOKUP(Contrato[[#This Row],[SUPERVISOR SUPLENTE ]],[1]SUPERVISORES!$E$1:$F$135,2,FALSE)</f>
        <v>3507696.4</v>
      </c>
      <c r="Q215" s="93">
        <v>279</v>
      </c>
      <c r="R215" s="47" cm="1">
        <f t="array" ref="R215">_xlfn.XLOOKUP(Contrato[[#This Row],[CDP]],[1]!CDP[[#All],[consecutivo]],[1]!CDP[[#All],[fecha_aprobacion]],"",0)</f>
        <v>44952</v>
      </c>
      <c r="S215" s="48">
        <f>SUMIF([1]!CDP[[#All],[consecutivo]],Contrato[[#This Row],[CDP]],[1]!CDP[[#All],[valor_total_rubro]])</f>
        <v>39523817</v>
      </c>
      <c r="T215" s="49" cm="1">
        <f t="array" ref="T215">_xlfn.XLOOKUP(Contrato[[#This Row],[CONTRATO]]&amp;Contrato[[#This Row],[CDP]],[1]!Tabla6[[#All],[CONTRATO-CDP]],[1]!Tabla6[[#All],[CRP]],_xlfn.XLOOKUP(Contrato[[#This Row],[CDP]],[1]RCPPAGOS!F:F,[1]RCPPAGOS!A:A,"",0),0)</f>
        <v>208</v>
      </c>
      <c r="U215" s="47">
        <f>+_xlfn.XLOOKUP(Contrato[[#This Row],[RCP]],[1]RCPPAGOS!A:A,[1]RCPPAGOS!B:B,"",0)</f>
        <v>44958</v>
      </c>
      <c r="V215" s="50">
        <f>SUMIF([1]!RCPPAGOS[[#All],[CRP]],Contrato[[#This Row],[RCP]],[1]!RCPPAGOS[[#All],[valor_total]])</f>
        <v>39523817</v>
      </c>
      <c r="W215" s="51">
        <v>44957</v>
      </c>
      <c r="X215" s="51">
        <v>44959</v>
      </c>
      <c r="Y215" s="52" t="str">
        <f>+LEFT(_xlfn.XLOOKUP(Contrato[[#This Row],[CONTRATO3DIG]],[1]SECOP_II!AE:AE,[1]SECOP_II!F:F,"",0),10)</f>
        <v>2023-02-02</v>
      </c>
      <c r="Z215" s="53" t="str">
        <f>+LEFT(_xlfn.XLOOKUP(Contrato[[#This Row],[CONTRATO3DIG]],[1]SECOP_II!AE:AE,[1]SECOP_II!G:G,"",0),10)</f>
        <v>2023-12-16</v>
      </c>
      <c r="AA215" s="54" t="str">
        <f>_xlfn.XLOOKUP(Contrato[[#This Row],[CONTRATO3DIG]],[1]SECOP_II!AE:AE,[1]SECOP_II!AA:AA,"",0)</f>
        <v>https://community.secop.gov.co/Public/Tendering/OpportunityDetail/Index?noticeUID=CO1.NTC.3875646&amp;isFromPublicArea=True&amp;isModal=true&amp;asPopupView=true</v>
      </c>
      <c r="AB215" s="55" t="s">
        <v>213</v>
      </c>
      <c r="AC215" s="75">
        <v>202301000762</v>
      </c>
      <c r="AD215" s="1" t="s">
        <v>50</v>
      </c>
      <c r="AE215" s="1" t="str">
        <f>TEXT(LEFT(Contrato[[#This Row],[CONTRATO]],3),"0")</f>
        <v>213</v>
      </c>
      <c r="AF215" s="1" t="str">
        <f>IF(LEN(Contrato[[#This Row],[Contrato2]])=3,Contrato[[#This Row],[Contrato2]],TEXT(Contrato[[#This Row],[Contrato2]],"000"))</f>
        <v>213</v>
      </c>
      <c r="AG215" s="100">
        <f ca="1">IFERROR(_xlfn.DAYS(Contrato[[#This Row],[Fecha Proyectada liquidació]],TODAY())/30,"")</f>
        <v>-10.533333333333333</v>
      </c>
      <c r="AH215" s="5">
        <f>+Contrato[[#This Row],[FECHA TERMINACIÓN ]]+120</f>
        <v>45396</v>
      </c>
      <c r="AI215" s="1" t="e" cm="1">
        <f t="array" ref="AI215">+Contrato[[#This Row],[Fecha Proyectada liquidació]]-hoy</f>
        <v>#NAME?</v>
      </c>
      <c r="AJ215" s="1" cm="1">
        <f t="array" ref="AJ215">_xlfn.XLOOKUP(Contrato[[#This Row],[CONTRATO]]&amp;Contrato[[#This Row],[CDP]],[1]!Tabla6[[#All],[CONTRATO-CDP]],[1]!Tabla6[[#All],[CRP]],_xlfn.XLOOKUP(Contrato[[#This Row],[CDP]],[1]RCPPAGOS!F:F,[1]RCPPAGOS!A:A,"",0),0)</f>
        <v>208</v>
      </c>
      <c r="AK215" s="1">
        <f>+Contrato[[#This Row],[Columna1]]-Contrato[[#This Row],[RCP]]</f>
        <v>0</v>
      </c>
      <c r="AL215" s="101" cm="1">
        <f t="array" ref="AL215">_xlfn.XLOOKUP(Contrato[[#This Row],[RCP]],[1]!RCPPAGOS[[#All],[CRP]],[1]!RCPPAGOS[[#All],[Total pagado]],0,0)</f>
        <v>39523817</v>
      </c>
      <c r="AM215" s="62">
        <f>+Contrato[[#This Row],[Valor Pagado]]/Contrato[[#This Row],[VALOR CONTRATO]]</f>
        <v>1</v>
      </c>
      <c r="AN215" s="63">
        <f>+Contrato[[#This Row],[VALOR CONTRATO]]-Contrato[[#This Row],[Valor Pagado]]</f>
        <v>0</v>
      </c>
    </row>
    <row r="216" spans="1:40" s="1" customFormat="1" ht="37.5" customHeight="1">
      <c r="A216" s="2">
        <v>233</v>
      </c>
      <c r="B216" s="33">
        <v>214</v>
      </c>
      <c r="C216" s="34" t="s">
        <v>549</v>
      </c>
      <c r="D216" s="35" t="s">
        <v>63</v>
      </c>
      <c r="E216" s="36" t="s">
        <v>42</v>
      </c>
      <c r="F216" s="35" t="s">
        <v>43</v>
      </c>
      <c r="G216" s="34" t="s">
        <v>550</v>
      </c>
      <c r="H216" s="39">
        <v>1037629422</v>
      </c>
      <c r="I216" s="108">
        <v>3764173</v>
      </c>
      <c r="J216" s="108">
        <v>39523817</v>
      </c>
      <c r="K216" s="2" t="s">
        <v>45</v>
      </c>
      <c r="L216" s="42" t="s">
        <v>212</v>
      </c>
      <c r="M216" s="43" t="s">
        <v>249</v>
      </c>
      <c r="N216" s="44">
        <f>VLOOKUP(Contrato[[#This Row],[SUPERVISOR TITULAR]],[1]SUPERVISORES!$E$1:$F$135,2,FALSE)</f>
        <v>10267189.6</v>
      </c>
      <c r="O216" s="43" t="s">
        <v>103</v>
      </c>
      <c r="P216" s="45">
        <f>VLOOKUP(Contrato[[#This Row],[SUPERVISOR SUPLENTE ]],[1]SUPERVISORES!$E$1:$F$135,2,FALSE)</f>
        <v>3507696.4</v>
      </c>
      <c r="Q216" s="93">
        <v>280</v>
      </c>
      <c r="R216" s="47" cm="1">
        <f t="array" ref="R216">_xlfn.XLOOKUP(Contrato[[#This Row],[CDP]],[1]!CDP[[#All],[consecutivo]],[1]!CDP[[#All],[fecha_aprobacion]],"",0)</f>
        <v>44952</v>
      </c>
      <c r="S216" s="48">
        <f>SUMIF([1]!CDP[[#All],[consecutivo]],Contrato[[#This Row],[CDP]],[1]!CDP[[#All],[valor_total_rubro]])</f>
        <v>39523817</v>
      </c>
      <c r="T216" s="49" cm="1">
        <f t="array" ref="T216">_xlfn.XLOOKUP(Contrato[[#This Row],[CONTRATO]]&amp;Contrato[[#This Row],[CDP]],[1]!Tabla6[[#All],[CONTRATO-CDP]],[1]!Tabla6[[#All],[CRP]],_xlfn.XLOOKUP(Contrato[[#This Row],[CDP]],[1]RCPPAGOS!F:F,[1]RCPPAGOS!A:A,"",0),0)</f>
        <v>209</v>
      </c>
      <c r="U216" s="47">
        <f>+_xlfn.XLOOKUP(Contrato[[#This Row],[RCP]],[1]RCPPAGOS!A:A,[1]RCPPAGOS!B:B,"",0)</f>
        <v>44958</v>
      </c>
      <c r="V216" s="50">
        <f>SUMIF([1]!RCPPAGOS[[#All],[CRP]],Contrato[[#This Row],[RCP]],[1]!RCPPAGOS[[#All],[valor_total]])</f>
        <v>39523817</v>
      </c>
      <c r="W216" s="51">
        <v>44957</v>
      </c>
      <c r="X216" s="51">
        <v>44959</v>
      </c>
      <c r="Y216" s="52" t="str">
        <f>+LEFT(_xlfn.XLOOKUP(Contrato[[#This Row],[CONTRATO3DIG]],[1]SECOP_II!AE:AE,[1]SECOP_II!F:F,"",0),10)</f>
        <v>2023-02-02</v>
      </c>
      <c r="Z216" s="53" t="str">
        <f>+LEFT(_xlfn.XLOOKUP(Contrato[[#This Row],[CONTRATO3DIG]],[1]SECOP_II!AE:AE,[1]SECOP_II!G:G,"",0),10)</f>
        <v>2023-12-16</v>
      </c>
      <c r="AA216" s="54" t="str">
        <f>_xlfn.XLOOKUP(Contrato[[#This Row],[CONTRATO3DIG]],[1]SECOP_II!AE:AE,[1]SECOP_II!AA:AA,"",0)</f>
        <v>https://community.secop.gov.co/Public/Tendering/OpportunityDetail/Index?noticeUID=CO1.NTC.3875646&amp;isFromPublicArea=True&amp;isModal=true&amp;asPopupView=true</v>
      </c>
      <c r="AB216" s="55" t="s">
        <v>213</v>
      </c>
      <c r="AC216" s="75">
        <v>202301000766</v>
      </c>
      <c r="AD216" s="1" t="s">
        <v>50</v>
      </c>
      <c r="AE216" s="1" t="str">
        <f>TEXT(LEFT(Contrato[[#This Row],[CONTRATO]],3),"0")</f>
        <v>214</v>
      </c>
      <c r="AF216" s="1" t="str">
        <f>IF(LEN(Contrato[[#This Row],[Contrato2]])=3,Contrato[[#This Row],[Contrato2]],TEXT(Contrato[[#This Row],[Contrato2]],"000"))</f>
        <v>214</v>
      </c>
      <c r="AG216" s="100">
        <f ca="1">IFERROR(_xlfn.DAYS(Contrato[[#This Row],[Fecha Proyectada liquidació]],TODAY())/30,"")</f>
        <v>-10.533333333333333</v>
      </c>
      <c r="AH216" s="5">
        <f>+Contrato[[#This Row],[FECHA TERMINACIÓN ]]+120</f>
        <v>45396</v>
      </c>
      <c r="AI216" s="1" t="e" cm="1">
        <f t="array" ref="AI216">+Contrato[[#This Row],[Fecha Proyectada liquidació]]-hoy</f>
        <v>#NAME?</v>
      </c>
      <c r="AJ216" s="1" cm="1">
        <f t="array" ref="AJ216">_xlfn.XLOOKUP(Contrato[[#This Row],[CONTRATO]]&amp;Contrato[[#This Row],[CDP]],[1]!Tabla6[[#All],[CONTRATO-CDP]],[1]!Tabla6[[#All],[CRP]],_xlfn.XLOOKUP(Contrato[[#This Row],[CDP]],[1]RCPPAGOS!F:F,[1]RCPPAGOS!A:A,"",0),0)</f>
        <v>209</v>
      </c>
      <c r="AK216" s="1">
        <f>+Contrato[[#This Row],[Columna1]]-Contrato[[#This Row],[RCP]]</f>
        <v>0</v>
      </c>
      <c r="AL216" s="101" cm="1">
        <f t="array" ref="AL216">_xlfn.XLOOKUP(Contrato[[#This Row],[RCP]],[1]!RCPPAGOS[[#All],[CRP]],[1]!RCPPAGOS[[#All],[Total pagado]],0,0)</f>
        <v>39523817</v>
      </c>
      <c r="AM216" s="62">
        <f>+Contrato[[#This Row],[Valor Pagado]]/Contrato[[#This Row],[VALOR CONTRATO]]</f>
        <v>1</v>
      </c>
      <c r="AN216" s="63">
        <f>+Contrato[[#This Row],[VALOR CONTRATO]]-Contrato[[#This Row],[Valor Pagado]]</f>
        <v>0</v>
      </c>
    </row>
    <row r="217" spans="1:40" s="1" customFormat="1" ht="37.5" customHeight="1">
      <c r="A217" s="2">
        <v>472</v>
      </c>
      <c r="B217" s="33">
        <v>215</v>
      </c>
      <c r="C217" s="34" t="s">
        <v>551</v>
      </c>
      <c r="D217" s="35" t="s">
        <v>41</v>
      </c>
      <c r="E217" s="36" t="s">
        <v>42</v>
      </c>
      <c r="F217" s="35" t="s">
        <v>43</v>
      </c>
      <c r="G217" s="34" t="s">
        <v>552</v>
      </c>
      <c r="H217" s="39">
        <v>43872925</v>
      </c>
      <c r="I217" s="108">
        <v>8262751</v>
      </c>
      <c r="J217" s="108">
        <v>28919629</v>
      </c>
      <c r="K217" s="2" t="s">
        <v>45</v>
      </c>
      <c r="L217" s="42" t="s">
        <v>212</v>
      </c>
      <c r="M217" s="43" t="s">
        <v>553</v>
      </c>
      <c r="N217" s="44">
        <f>VLOOKUP(Contrato[[#This Row],[SUPERVISOR TITULAR]],[1]SUPERVISORES!$E$1:$F$135,2,FALSE)</f>
        <v>98552967.099999994</v>
      </c>
      <c r="O217" s="43" t="s">
        <v>554</v>
      </c>
      <c r="P217" s="45">
        <f>VLOOKUP(Contrato[[#This Row],[SUPERVISOR SUPLENTE ]],[1]SUPERVISORES!$E$1:$F$135,2,FALSE)</f>
        <v>43548204.5</v>
      </c>
      <c r="Q217" s="93">
        <v>284</v>
      </c>
      <c r="R217" s="47" cm="1">
        <f t="array" ref="R217">_xlfn.XLOOKUP(Contrato[[#This Row],[CDP]],[1]!CDP[[#All],[consecutivo]],[1]!CDP[[#All],[fecha_aprobacion]],"",0)</f>
        <v>44953.484155092592</v>
      </c>
      <c r="S217" s="48">
        <f>SUMIF([1]!CDP[[#All],[consecutivo]],Contrato[[#This Row],[CDP]],[1]!CDP[[#All],[valor_total_rubro]])</f>
        <v>28919629</v>
      </c>
      <c r="T217" s="49" cm="1">
        <f t="array" ref="T217">_xlfn.XLOOKUP(Contrato[[#This Row],[CONTRATO]]&amp;Contrato[[#This Row],[CDP]],[1]!Tabla6[[#All],[CONTRATO-CDP]],[1]!Tabla6[[#All],[CRP]],_xlfn.XLOOKUP(Contrato[[#This Row],[CDP]],[1]RCPPAGOS!F:F,[1]RCPPAGOS!A:A,"",0),0)</f>
        <v>85</v>
      </c>
      <c r="U217" s="47">
        <f>+_xlfn.XLOOKUP(Contrato[[#This Row],[RCP]],[1]RCPPAGOS!A:A,[1]RCPPAGOS!B:B,"",0)</f>
        <v>44958.421319444446</v>
      </c>
      <c r="V217" s="50">
        <f>SUMIF([1]!RCPPAGOS[[#All],[CRP]],Contrato[[#This Row],[RCP]],[1]!RCPPAGOS[[#All],[valor_total]])</f>
        <v>28919629</v>
      </c>
      <c r="W217" s="51">
        <v>44957</v>
      </c>
      <c r="X217" s="51">
        <v>44958</v>
      </c>
      <c r="Y217" s="52" t="str">
        <f>+LEFT(_xlfn.XLOOKUP(Contrato[[#This Row],[CONTRATO3DIG]],[1]SECOP_II!AE:AE,[1]SECOP_II!F:F,"",0),10)</f>
        <v>2023-02-01</v>
      </c>
      <c r="Z217" s="53" t="str">
        <f>+LEFT(_xlfn.XLOOKUP(Contrato[[#This Row],[CONTRATO3DIG]],[1]SECOP_II!AE:AE,[1]SECOP_II!G:G,"",0),10)</f>
        <v>2023-05-15</v>
      </c>
      <c r="AA217" s="54" t="str">
        <f>_xlfn.XLOOKUP(Contrato[[#This Row],[CONTRATO3DIG]],[1]SECOP_II!AE:AE,[1]SECOP_II!AA:AA,"",0)</f>
        <v>https://community.secop.gov.co/Public/Tendering/OpportunityDetail/Index?noticeUID=CO1.NTC.3884825&amp;isFromPublicArea=True&amp;isModal=true&amp;asPopupView=true</v>
      </c>
      <c r="AB217" s="103" t="s">
        <v>555</v>
      </c>
      <c r="AC217" s="75">
        <v>202301000792</v>
      </c>
      <c r="AD217" s="1" t="s">
        <v>50</v>
      </c>
      <c r="AE217" s="128" t="str">
        <f>TEXT(LEFT(Contrato[[#This Row],[CONTRATO]],3),"0")</f>
        <v>215</v>
      </c>
      <c r="AF217" s="1" t="str">
        <f>IF(LEN(Contrato[[#This Row],[Contrato2]])=3,Contrato[[#This Row],[Contrato2]],TEXT(Contrato[[#This Row],[Contrato2]],"000"))</f>
        <v>215</v>
      </c>
      <c r="AG217" s="100">
        <f ca="1">IFERROR(_xlfn.DAYS(Contrato[[#This Row],[Fecha Proyectada liquidació]],TODAY())/30,"")</f>
        <v>-17.7</v>
      </c>
      <c r="AH217" s="5">
        <f>+Contrato[[#This Row],[FECHA TERMINACIÓN ]]+120</f>
        <v>45181</v>
      </c>
      <c r="AI217" s="1" t="e" cm="1">
        <f t="array" ref="AI217">+Contrato[[#This Row],[Fecha Proyectada liquidació]]-hoy</f>
        <v>#NAME?</v>
      </c>
      <c r="AJ217" s="1" cm="1">
        <f t="array" ref="AJ217">_xlfn.XLOOKUP(Contrato[[#This Row],[CONTRATO]]&amp;Contrato[[#This Row],[CDP]],[1]!Tabla6[[#All],[CONTRATO-CDP]],[1]!Tabla6[[#All],[CRP]],_xlfn.XLOOKUP(Contrato[[#This Row],[CDP]],[1]RCPPAGOS!F:F,[1]RCPPAGOS!A:A,"",0),0)</f>
        <v>85</v>
      </c>
      <c r="AK217" s="1">
        <f>+Contrato[[#This Row],[Columna1]]-Contrato[[#This Row],[RCP]]</f>
        <v>0</v>
      </c>
      <c r="AL217" s="101" cm="1">
        <f t="array" ref="AL217">_xlfn.XLOOKUP(Contrato[[#This Row],[RCP]],[1]!RCPPAGOS[[#All],[CRP]],[1]!RCPPAGOS[[#All],[Total pagado]],0,0)</f>
        <v>28919629</v>
      </c>
      <c r="AM217" s="62">
        <f>+Contrato[[#This Row],[Valor Pagado]]/Contrato[[#This Row],[VALOR CONTRATO]]</f>
        <v>1</v>
      </c>
      <c r="AN217" s="63">
        <f>+Contrato[[#This Row],[VALOR CONTRATO]]-Contrato[[#This Row],[Valor Pagado]]</f>
        <v>0</v>
      </c>
    </row>
    <row r="218" spans="1:40" s="1" customFormat="1" ht="37.5" customHeight="1">
      <c r="A218" s="2">
        <v>471</v>
      </c>
      <c r="B218" s="33">
        <v>216</v>
      </c>
      <c r="C218" s="34" t="s">
        <v>556</v>
      </c>
      <c r="D218" s="35" t="s">
        <v>41</v>
      </c>
      <c r="E218" s="36" t="s">
        <v>42</v>
      </c>
      <c r="F218" s="35" t="s">
        <v>43</v>
      </c>
      <c r="G218" s="34" t="s">
        <v>557</v>
      </c>
      <c r="H218" s="39">
        <v>43155937</v>
      </c>
      <c r="I218" s="108">
        <v>3523745</v>
      </c>
      <c r="J218" s="108">
        <v>12333108</v>
      </c>
      <c r="K218" s="2" t="s">
        <v>45</v>
      </c>
      <c r="L218" s="42" t="s">
        <v>212</v>
      </c>
      <c r="M218" s="43" t="s">
        <v>558</v>
      </c>
      <c r="N218" s="44">
        <f>VLOOKUP(Contrato[[#This Row],[SUPERVISOR TITULAR]],[1]SUPERVISORES!$E$1:$F$135,2,FALSE)</f>
        <v>1040030533.9</v>
      </c>
      <c r="O218" s="43" t="s">
        <v>199</v>
      </c>
      <c r="P218" s="45">
        <f>VLOOKUP(Contrato[[#This Row],[SUPERVISOR SUPLENTE ]],[1]SUPERVISORES!$E$1:$F$135,2,FALSE)</f>
        <v>43972678.100000001</v>
      </c>
      <c r="Q218" s="93">
        <v>85</v>
      </c>
      <c r="R218" s="47" cm="1">
        <f t="array" ref="R218">_xlfn.XLOOKUP(Contrato[[#This Row],[CDP]],[1]!CDP[[#All],[consecutivo]],[1]!CDP[[#All],[fecha_aprobacion]],"",0)</f>
        <v>44950.725578703707</v>
      </c>
      <c r="S218" s="48">
        <f>SUMIF([1]!CDP[[#All],[consecutivo]],Contrato[[#This Row],[CDP]],[1]!CDP[[#All],[valor_total_rubro]])</f>
        <v>12333108</v>
      </c>
      <c r="T218" s="49" cm="1">
        <f t="array" ref="T218">_xlfn.XLOOKUP(Contrato[[#This Row],[CONTRATO]]&amp;Contrato[[#This Row],[CDP]],[1]!Tabla6[[#All],[CONTRATO-CDP]],[1]!Tabla6[[#All],[CRP]],_xlfn.XLOOKUP(Contrato[[#This Row],[CDP]],[1]RCPPAGOS!F:F,[1]RCPPAGOS!A:A,"",0),0)</f>
        <v>91</v>
      </c>
      <c r="U218" s="47">
        <f>+_xlfn.XLOOKUP(Contrato[[#This Row],[RCP]],[1]RCPPAGOS!A:A,[1]RCPPAGOS!B:B,"",0)</f>
        <v>44958.453344907408</v>
      </c>
      <c r="V218" s="50">
        <f>SUMIF([1]!RCPPAGOS[[#All],[CRP]],Contrato[[#This Row],[RCP]],[1]!RCPPAGOS[[#All],[valor_total]])</f>
        <v>12333108</v>
      </c>
      <c r="W218" s="51">
        <v>44957</v>
      </c>
      <c r="X218" s="51">
        <v>44958</v>
      </c>
      <c r="Y218" s="52" t="str">
        <f>+LEFT(_xlfn.XLOOKUP(Contrato[[#This Row],[CONTRATO3DIG]],[1]SECOP_II!AE:AE,[1]SECOP_II!F:F,"",0),10)</f>
        <v>2023-02-01</v>
      </c>
      <c r="Z218" s="53" t="str">
        <f>+LEFT(_xlfn.XLOOKUP(Contrato[[#This Row],[CONTRATO3DIG]],[1]SECOP_II!AE:AE,[1]SECOP_II!G:G,"",0),10)</f>
        <v>2023-05-15</v>
      </c>
      <c r="AA218" s="54" t="str">
        <f>_xlfn.XLOOKUP(Contrato[[#This Row],[CONTRATO3DIG]],[1]SECOP_II!AE:AE,[1]SECOP_II!AA:AA,"",0)</f>
        <v>https://community.secop.gov.co/Public/Tendering/OpportunityDetail/Index?noticeUID=CO1.NTC.3884865&amp;isFromPublicArea=True&amp;isModal=true&amp;asPopupView=true</v>
      </c>
      <c r="AB218" s="103" t="s">
        <v>555</v>
      </c>
      <c r="AC218" s="75">
        <v>202301000793</v>
      </c>
      <c r="AD218" s="1" t="s">
        <v>50</v>
      </c>
      <c r="AE218" s="128" t="str">
        <f>TEXT(LEFT(Contrato[[#This Row],[CONTRATO]],3),"0")</f>
        <v>216</v>
      </c>
      <c r="AF218" s="1" t="str">
        <f>IF(LEN(Contrato[[#This Row],[Contrato2]])=3,Contrato[[#This Row],[Contrato2]],TEXT(Contrato[[#This Row],[Contrato2]],"000"))</f>
        <v>216</v>
      </c>
      <c r="AG218" s="100">
        <f ca="1">IFERROR(_xlfn.DAYS(Contrato[[#This Row],[Fecha Proyectada liquidació]],TODAY())/30,"")</f>
        <v>-17.7</v>
      </c>
      <c r="AH218" s="5">
        <f>+Contrato[[#This Row],[FECHA TERMINACIÓN ]]+120</f>
        <v>45181</v>
      </c>
      <c r="AI218" s="1" t="e" cm="1">
        <f t="array" ref="AI218">+Contrato[[#This Row],[Fecha Proyectada liquidació]]-hoy</f>
        <v>#NAME?</v>
      </c>
      <c r="AJ218" s="1" cm="1">
        <f t="array" ref="AJ218">_xlfn.XLOOKUP(Contrato[[#This Row],[CONTRATO]]&amp;Contrato[[#This Row],[CDP]],[1]!Tabla6[[#All],[CONTRATO-CDP]],[1]!Tabla6[[#All],[CRP]],_xlfn.XLOOKUP(Contrato[[#This Row],[CDP]],[1]RCPPAGOS!F:F,[1]RCPPAGOS!A:A,"",0),0)</f>
        <v>91</v>
      </c>
      <c r="AK218" s="1">
        <f>+Contrato[[#This Row],[Columna1]]-Contrato[[#This Row],[RCP]]</f>
        <v>0</v>
      </c>
      <c r="AL218" s="101" cm="1">
        <f t="array" ref="AL218">_xlfn.XLOOKUP(Contrato[[#This Row],[RCP]],[1]!RCPPAGOS[[#All],[CRP]],[1]!RCPPAGOS[[#All],[Total pagado]],0,0)</f>
        <v>12333108</v>
      </c>
      <c r="AM218" s="62">
        <f>+Contrato[[#This Row],[Valor Pagado]]/Contrato[[#This Row],[VALOR CONTRATO]]</f>
        <v>1</v>
      </c>
      <c r="AN218" s="63">
        <f>+Contrato[[#This Row],[VALOR CONTRATO]]-Contrato[[#This Row],[Valor Pagado]]</f>
        <v>0</v>
      </c>
    </row>
    <row r="219" spans="1:40" s="1" customFormat="1" ht="37.5" customHeight="1">
      <c r="A219" s="2">
        <v>470</v>
      </c>
      <c r="B219" s="33">
        <v>217</v>
      </c>
      <c r="C219" s="34" t="s">
        <v>559</v>
      </c>
      <c r="D219" s="35" t="s">
        <v>41</v>
      </c>
      <c r="E219" s="36" t="s">
        <v>42</v>
      </c>
      <c r="F219" s="35" t="s">
        <v>43</v>
      </c>
      <c r="G219" s="34" t="s">
        <v>560</v>
      </c>
      <c r="H219" s="39">
        <v>1039050471</v>
      </c>
      <c r="I219" s="108">
        <v>3687685</v>
      </c>
      <c r="J219" s="108">
        <v>12906898</v>
      </c>
      <c r="K219" s="2" t="s">
        <v>45</v>
      </c>
      <c r="L219" s="42" t="s">
        <v>212</v>
      </c>
      <c r="M219" s="43" t="s">
        <v>558</v>
      </c>
      <c r="N219" s="44">
        <f>VLOOKUP(Contrato[[#This Row],[SUPERVISOR TITULAR]],[1]SUPERVISORES!$E$1:$F$135,2,FALSE)</f>
        <v>1040030533.9</v>
      </c>
      <c r="O219" s="43" t="s">
        <v>199</v>
      </c>
      <c r="P219" s="45">
        <f>VLOOKUP(Contrato[[#This Row],[SUPERVISOR SUPLENTE ]],[1]SUPERVISORES!$E$1:$F$135,2,FALSE)</f>
        <v>43972678.100000001</v>
      </c>
      <c r="Q219" s="93">
        <v>81</v>
      </c>
      <c r="R219" s="47" cm="1">
        <f t="array" ref="R219">_xlfn.XLOOKUP(Contrato[[#This Row],[CDP]],[1]!CDP[[#All],[consecutivo]],[1]!CDP[[#All],[fecha_aprobacion]],"",0)</f>
        <v>44950.725138888891</v>
      </c>
      <c r="S219" s="48">
        <f>SUMIF([1]!CDP[[#All],[consecutivo]],Contrato[[#This Row],[CDP]],[1]!CDP[[#All],[valor_total_rubro]])</f>
        <v>12906898</v>
      </c>
      <c r="T219" s="49" cm="1">
        <f t="array" ref="T219">_xlfn.XLOOKUP(Contrato[[#This Row],[CONTRATO]]&amp;Contrato[[#This Row],[CDP]],[1]!Tabla6[[#All],[CONTRATO-CDP]],[1]!Tabla6[[#All],[CRP]],_xlfn.XLOOKUP(Contrato[[#This Row],[CDP]],[1]RCPPAGOS!F:F,[1]RCPPAGOS!A:A,"",0),0)</f>
        <v>86</v>
      </c>
      <c r="U219" s="47">
        <f>+_xlfn.XLOOKUP(Contrato[[#This Row],[RCP]],[1]RCPPAGOS!A:A,[1]RCPPAGOS!B:B,"",0)</f>
        <v>44958.421342592592</v>
      </c>
      <c r="V219" s="50">
        <f>SUMIF([1]!RCPPAGOS[[#All],[CRP]],Contrato[[#This Row],[RCP]],[1]!RCPPAGOS[[#All],[valor_total]])</f>
        <v>12906898</v>
      </c>
      <c r="W219" s="51">
        <v>44957</v>
      </c>
      <c r="X219" s="51">
        <v>44958</v>
      </c>
      <c r="Y219" s="52" t="str">
        <f>+LEFT(_xlfn.XLOOKUP(Contrato[[#This Row],[CONTRATO3DIG]],[1]SECOP_II!AE:AE,[1]SECOP_II!F:F,"",0),10)</f>
        <v>2023-02-01</v>
      </c>
      <c r="Z219" s="53" t="str">
        <f>+LEFT(_xlfn.XLOOKUP(Contrato[[#This Row],[CONTRATO3DIG]],[1]SECOP_II!AE:AE,[1]SECOP_II!G:G,"",0),10)</f>
        <v>2023-05-15</v>
      </c>
      <c r="AA219" s="54" t="str">
        <f>_xlfn.XLOOKUP(Contrato[[#This Row],[CONTRATO3DIG]],[1]SECOP_II!AE:AE,[1]SECOP_II!AA:AA,"",0)</f>
        <v>https://community.secop.gov.co/Public/Tendering/OpportunityDetail/Index?noticeUID=CO1.NTC.3885325&amp;isFromPublicArea=True&amp;isModal=true&amp;asPopupView=true</v>
      </c>
      <c r="AB219" s="103" t="s">
        <v>555</v>
      </c>
      <c r="AC219" s="75">
        <v>202301000821</v>
      </c>
      <c r="AD219" s="1" t="s">
        <v>50</v>
      </c>
      <c r="AE219" s="128" t="str">
        <f>TEXT(LEFT(Contrato[[#This Row],[CONTRATO]],3),"0")</f>
        <v>217</v>
      </c>
      <c r="AF219" s="1" t="str">
        <f>IF(LEN(Contrato[[#This Row],[Contrato2]])=3,Contrato[[#This Row],[Contrato2]],TEXT(Contrato[[#This Row],[Contrato2]],"000"))</f>
        <v>217</v>
      </c>
      <c r="AG219" s="100">
        <f ca="1">IFERROR(_xlfn.DAYS(Contrato[[#This Row],[Fecha Proyectada liquidació]],TODAY())/30,"")</f>
        <v>-17.7</v>
      </c>
      <c r="AH219" s="5">
        <f>+Contrato[[#This Row],[FECHA TERMINACIÓN ]]+120</f>
        <v>45181</v>
      </c>
      <c r="AI219" s="1" t="e" cm="1">
        <f t="array" ref="AI219">+Contrato[[#This Row],[Fecha Proyectada liquidació]]-hoy</f>
        <v>#NAME?</v>
      </c>
      <c r="AJ219" s="1" cm="1">
        <f t="array" ref="AJ219">_xlfn.XLOOKUP(Contrato[[#This Row],[CONTRATO]]&amp;Contrato[[#This Row],[CDP]],[1]!Tabla6[[#All],[CONTRATO-CDP]],[1]!Tabla6[[#All],[CRP]],_xlfn.XLOOKUP(Contrato[[#This Row],[CDP]],[1]RCPPAGOS!F:F,[1]RCPPAGOS!A:A,"",0),0)</f>
        <v>86</v>
      </c>
      <c r="AK219" s="1">
        <f>+Contrato[[#This Row],[Columna1]]-Contrato[[#This Row],[RCP]]</f>
        <v>0</v>
      </c>
      <c r="AL219" s="101" cm="1">
        <f t="array" ref="AL219">_xlfn.XLOOKUP(Contrato[[#This Row],[RCP]],[1]!RCPPAGOS[[#All],[CRP]],[1]!RCPPAGOS[[#All],[Total pagado]],0,0)</f>
        <v>12906898</v>
      </c>
      <c r="AM219" s="62">
        <f>+Contrato[[#This Row],[Valor Pagado]]/Contrato[[#This Row],[VALOR CONTRATO]]</f>
        <v>1</v>
      </c>
      <c r="AN219" s="63">
        <f>+Contrato[[#This Row],[VALOR CONTRATO]]-Contrato[[#This Row],[Valor Pagado]]</f>
        <v>0</v>
      </c>
    </row>
    <row r="220" spans="1:40" s="1" customFormat="1" ht="37.5" customHeight="1">
      <c r="A220" s="2">
        <v>467</v>
      </c>
      <c r="B220" s="33">
        <v>218</v>
      </c>
      <c r="C220" s="34" t="s">
        <v>561</v>
      </c>
      <c r="D220" s="35" t="s">
        <v>41</v>
      </c>
      <c r="E220" s="36" t="s">
        <v>42</v>
      </c>
      <c r="F220" s="35" t="s">
        <v>43</v>
      </c>
      <c r="G220" s="34" t="s">
        <v>562</v>
      </c>
      <c r="H220" s="39">
        <v>1007222699</v>
      </c>
      <c r="I220" s="108">
        <v>3523745</v>
      </c>
      <c r="J220" s="108">
        <v>12333108</v>
      </c>
      <c r="K220" s="2" t="s">
        <v>45</v>
      </c>
      <c r="L220" s="42" t="s">
        <v>212</v>
      </c>
      <c r="M220" s="43" t="s">
        <v>558</v>
      </c>
      <c r="N220" s="44">
        <f>VLOOKUP(Contrato[[#This Row],[SUPERVISOR TITULAR]],[1]SUPERVISORES!$E$1:$F$135,2,FALSE)</f>
        <v>1040030533.9</v>
      </c>
      <c r="O220" s="43" t="s">
        <v>199</v>
      </c>
      <c r="P220" s="45">
        <f>VLOOKUP(Contrato[[#This Row],[SUPERVISOR SUPLENTE ]],[1]SUPERVISORES!$E$1:$F$135,2,FALSE)</f>
        <v>43972678.100000001</v>
      </c>
      <c r="Q220" s="93">
        <v>84</v>
      </c>
      <c r="R220" s="47" cm="1">
        <f t="array" ref="R220">_xlfn.XLOOKUP(Contrato[[#This Row],[CDP]],[1]!CDP[[#All],[consecutivo]],[1]!CDP[[#All],[fecha_aprobacion]],"",0)</f>
        <v>44950.725486111114</v>
      </c>
      <c r="S220" s="48">
        <f>SUMIF([1]!CDP[[#All],[consecutivo]],Contrato[[#This Row],[CDP]],[1]!CDP[[#All],[valor_total_rubro]])</f>
        <v>12333108</v>
      </c>
      <c r="T220" s="49" cm="1">
        <f t="array" ref="T220">_xlfn.XLOOKUP(Contrato[[#This Row],[CONTRATO]]&amp;Contrato[[#This Row],[CDP]],[1]!Tabla6[[#All],[CONTRATO-CDP]],[1]!Tabla6[[#All],[CRP]],_xlfn.XLOOKUP(Contrato[[#This Row],[CDP]],[1]RCPPAGOS!F:F,[1]RCPPAGOS!A:A,"",0),0)</f>
        <v>87</v>
      </c>
      <c r="U220" s="47">
        <f>+_xlfn.XLOOKUP(Contrato[[#This Row],[RCP]],[1]RCPPAGOS!A:A,[1]RCPPAGOS!B:B,"",0)</f>
        <v>44958.421365740738</v>
      </c>
      <c r="V220" s="50">
        <f>SUMIF([1]!RCPPAGOS[[#All],[CRP]],Contrato[[#This Row],[RCP]],[1]!RCPPAGOS[[#All],[valor_total]])</f>
        <v>12333108</v>
      </c>
      <c r="W220" s="51">
        <v>44957</v>
      </c>
      <c r="X220" s="51">
        <v>44958</v>
      </c>
      <c r="Y220" s="52" t="str">
        <f>+LEFT(_xlfn.XLOOKUP(Contrato[[#This Row],[CONTRATO3DIG]],[1]SECOP_II!AE:AE,[1]SECOP_II!F:F,"",0),10)</f>
        <v>2023-02-01</v>
      </c>
      <c r="Z220" s="53" t="str">
        <f>+LEFT(_xlfn.XLOOKUP(Contrato[[#This Row],[CONTRATO3DIG]],[1]SECOP_II!AE:AE,[1]SECOP_II!G:G,"",0),10)</f>
        <v>2023-05-15</v>
      </c>
      <c r="AA220" s="54" t="str">
        <f>_xlfn.XLOOKUP(Contrato[[#This Row],[CONTRATO3DIG]],[1]SECOP_II!AE:AE,[1]SECOP_II!AA:AA,"",0)</f>
        <v>https://community.secop.gov.co/Public/Tendering/OpportunityDetail/Index?noticeUID=CO1.NTC.3886124&amp;isFromPublicArea=True&amp;isModal=true&amp;asPopupView=true</v>
      </c>
      <c r="AB220" s="103" t="s">
        <v>555</v>
      </c>
      <c r="AC220" s="75">
        <v>202301000794</v>
      </c>
      <c r="AD220" s="1" t="s">
        <v>50</v>
      </c>
      <c r="AE220" s="128" t="str">
        <f>TEXT(LEFT(Contrato[[#This Row],[CONTRATO]],3),"0")</f>
        <v>218</v>
      </c>
      <c r="AF220" s="1" t="str">
        <f>IF(LEN(Contrato[[#This Row],[Contrato2]])=3,Contrato[[#This Row],[Contrato2]],TEXT(Contrato[[#This Row],[Contrato2]],"000"))</f>
        <v>218</v>
      </c>
      <c r="AG220" s="100">
        <f ca="1">IFERROR(_xlfn.DAYS(Contrato[[#This Row],[Fecha Proyectada liquidació]],TODAY())/30,"")</f>
        <v>-17.7</v>
      </c>
      <c r="AH220" s="5">
        <f>+Contrato[[#This Row],[FECHA TERMINACIÓN ]]+120</f>
        <v>45181</v>
      </c>
      <c r="AI220" s="1" t="e" cm="1">
        <f t="array" ref="AI220">+Contrato[[#This Row],[Fecha Proyectada liquidació]]-hoy</f>
        <v>#NAME?</v>
      </c>
      <c r="AJ220" s="1" cm="1">
        <f t="array" ref="AJ220">_xlfn.XLOOKUP(Contrato[[#This Row],[CONTRATO]]&amp;Contrato[[#This Row],[CDP]],[1]!Tabla6[[#All],[CONTRATO-CDP]],[1]!Tabla6[[#All],[CRP]],_xlfn.XLOOKUP(Contrato[[#This Row],[CDP]],[1]RCPPAGOS!F:F,[1]RCPPAGOS!A:A,"",0),0)</f>
        <v>87</v>
      </c>
      <c r="AK220" s="1">
        <f>+Contrato[[#This Row],[Columna1]]-Contrato[[#This Row],[RCP]]</f>
        <v>0</v>
      </c>
      <c r="AL220" s="101" cm="1">
        <f t="array" ref="AL220">_xlfn.XLOOKUP(Contrato[[#This Row],[RCP]],[1]!RCPPAGOS[[#All],[CRP]],[1]!RCPPAGOS[[#All],[Total pagado]],0,0)</f>
        <v>12333108</v>
      </c>
      <c r="AM220" s="62">
        <f>+Contrato[[#This Row],[Valor Pagado]]/Contrato[[#This Row],[VALOR CONTRATO]]</f>
        <v>1</v>
      </c>
      <c r="AN220" s="63">
        <f>+Contrato[[#This Row],[VALOR CONTRATO]]-Contrato[[#This Row],[Valor Pagado]]</f>
        <v>0</v>
      </c>
    </row>
    <row r="221" spans="1:40" s="1" customFormat="1" ht="37.5" customHeight="1">
      <c r="A221" s="2">
        <v>462</v>
      </c>
      <c r="B221" s="33">
        <v>219</v>
      </c>
      <c r="C221" s="34" t="s">
        <v>561</v>
      </c>
      <c r="D221" s="35" t="s">
        <v>41</v>
      </c>
      <c r="E221" s="36" t="s">
        <v>42</v>
      </c>
      <c r="F221" s="35" t="s">
        <v>43</v>
      </c>
      <c r="G221" s="34" t="s">
        <v>563</v>
      </c>
      <c r="H221" s="39">
        <v>43110350</v>
      </c>
      <c r="I221" s="108">
        <v>3705329</v>
      </c>
      <c r="J221" s="108">
        <v>12968652</v>
      </c>
      <c r="K221" s="2" t="s">
        <v>45</v>
      </c>
      <c r="L221" s="42" t="s">
        <v>212</v>
      </c>
      <c r="M221" s="43" t="s">
        <v>558</v>
      </c>
      <c r="N221" s="44">
        <f>VLOOKUP(Contrato[[#This Row],[SUPERVISOR TITULAR]],[1]SUPERVISORES!$E$1:$F$135,2,FALSE)</f>
        <v>1040030533.9</v>
      </c>
      <c r="O221" s="43" t="s">
        <v>199</v>
      </c>
      <c r="P221" s="45">
        <f>VLOOKUP(Contrato[[#This Row],[SUPERVISOR SUPLENTE ]],[1]SUPERVISORES!$E$1:$F$135,2,FALSE)</f>
        <v>43972678.100000001</v>
      </c>
      <c r="Q221" s="93">
        <v>80</v>
      </c>
      <c r="R221" s="47" cm="1">
        <f t="array" ref="R221">_xlfn.XLOOKUP(Contrato[[#This Row],[CDP]],[1]!CDP[[#All],[consecutivo]],[1]!CDP[[#All],[fecha_aprobacion]],"",0)</f>
        <v>44950.724965277775</v>
      </c>
      <c r="S221" s="48">
        <f>SUMIF([1]!CDP[[#All],[consecutivo]],Contrato[[#This Row],[CDP]],[1]!CDP[[#All],[valor_total_rubro]])</f>
        <v>12970052</v>
      </c>
      <c r="T221" s="49" cm="1">
        <f t="array" ref="T221">_xlfn.XLOOKUP(Contrato[[#This Row],[CONTRATO]]&amp;Contrato[[#This Row],[CDP]],[1]!Tabla6[[#All],[CONTRATO-CDP]],[1]!Tabla6[[#All],[CRP]],_xlfn.XLOOKUP(Contrato[[#This Row],[CDP]],[1]RCPPAGOS!F:F,[1]RCPPAGOS!A:A,"",0),0)</f>
        <v>88</v>
      </c>
      <c r="U221" s="47">
        <f>+_xlfn.XLOOKUP(Contrato[[#This Row],[RCP]],[1]RCPPAGOS!A:A,[1]RCPPAGOS!B:B,"",0)</f>
        <v>44958.421377314815</v>
      </c>
      <c r="V221" s="50">
        <f>SUMIF([1]!RCPPAGOS[[#All],[CRP]],Contrato[[#This Row],[RCP]],[1]!RCPPAGOS[[#All],[valor_total]])</f>
        <v>12970052</v>
      </c>
      <c r="W221" s="51">
        <v>44957</v>
      </c>
      <c r="X221" s="51">
        <v>44958</v>
      </c>
      <c r="Y221" s="52" t="str">
        <f>+LEFT(_xlfn.XLOOKUP(Contrato[[#This Row],[CONTRATO3DIG]],[1]SECOP_II!AE:AE,[1]SECOP_II!F:F,"",0),10)</f>
        <v>2023-02-01</v>
      </c>
      <c r="Z221" s="53" t="str">
        <f>+LEFT(_xlfn.XLOOKUP(Contrato[[#This Row],[CONTRATO3DIG]],[1]SECOP_II!AE:AE,[1]SECOP_II!G:G,"",0),10)</f>
        <v>2023-05-15</v>
      </c>
      <c r="AA221" s="54" t="str">
        <f>_xlfn.XLOOKUP(Contrato[[#This Row],[CONTRATO3DIG]],[1]SECOP_II!AE:AE,[1]SECOP_II!AA:AA,"",0)</f>
        <v>https://community.secop.gov.co/Public/Tendering/OpportunityDetail/Index?noticeUID=CO1.NTC.3886479&amp;isFromPublicArea=True&amp;isModal=true&amp;asPopupView=true</v>
      </c>
      <c r="AB221" s="103" t="s">
        <v>555</v>
      </c>
      <c r="AC221" s="75">
        <v>202301000795</v>
      </c>
      <c r="AD221" s="1" t="s">
        <v>50</v>
      </c>
      <c r="AE221" s="128" t="str">
        <f>TEXT(LEFT(Contrato[[#This Row],[CONTRATO]],3),"0")</f>
        <v>219</v>
      </c>
      <c r="AF221" s="1" t="str">
        <f>IF(LEN(Contrato[[#This Row],[Contrato2]])=3,Contrato[[#This Row],[Contrato2]],TEXT(Contrato[[#This Row],[Contrato2]],"000"))</f>
        <v>219</v>
      </c>
      <c r="AG221" s="100">
        <f ca="1">IFERROR(_xlfn.DAYS(Contrato[[#This Row],[Fecha Proyectada liquidació]],TODAY())/30,"")</f>
        <v>-17.7</v>
      </c>
      <c r="AH221" s="5">
        <f>+Contrato[[#This Row],[FECHA TERMINACIÓN ]]+120</f>
        <v>45181</v>
      </c>
      <c r="AI221" s="1" t="e" cm="1">
        <f t="array" ref="AI221">+Contrato[[#This Row],[Fecha Proyectada liquidació]]-hoy</f>
        <v>#NAME?</v>
      </c>
      <c r="AJ221" s="1" cm="1">
        <f t="array" ref="AJ221">_xlfn.XLOOKUP(Contrato[[#This Row],[CONTRATO]]&amp;Contrato[[#This Row],[CDP]],[1]!Tabla6[[#All],[CONTRATO-CDP]],[1]!Tabla6[[#All],[CRP]],_xlfn.XLOOKUP(Contrato[[#This Row],[CDP]],[1]RCPPAGOS!F:F,[1]RCPPAGOS!A:A,"",0),0)</f>
        <v>88</v>
      </c>
      <c r="AK221" s="1">
        <f>+Contrato[[#This Row],[Columna1]]-Contrato[[#This Row],[RCP]]</f>
        <v>0</v>
      </c>
      <c r="AL221" s="101" cm="1">
        <f t="array" ref="AL221">_xlfn.XLOOKUP(Contrato[[#This Row],[RCP]],[1]!RCPPAGOS[[#All],[CRP]],[1]!RCPPAGOS[[#All],[Total pagado]],0,0)</f>
        <v>0</v>
      </c>
      <c r="AM221" s="62">
        <f>+Contrato[[#This Row],[Valor Pagado]]/Contrato[[#This Row],[VALOR CONTRATO]]</f>
        <v>0</v>
      </c>
      <c r="AN221" s="63">
        <f>+Contrato[[#This Row],[VALOR CONTRATO]]-Contrato[[#This Row],[Valor Pagado]]</f>
        <v>12968652</v>
      </c>
    </row>
    <row r="222" spans="1:40" s="1" customFormat="1" ht="37.5" customHeight="1">
      <c r="A222" s="2">
        <v>464</v>
      </c>
      <c r="B222" s="33">
        <v>220</v>
      </c>
      <c r="C222" s="34" t="s">
        <v>556</v>
      </c>
      <c r="D222" s="35" t="s">
        <v>41</v>
      </c>
      <c r="E222" s="36" t="s">
        <v>42</v>
      </c>
      <c r="F222" s="35" t="s">
        <v>43</v>
      </c>
      <c r="G222" s="34" t="s">
        <v>564</v>
      </c>
      <c r="H222" s="39">
        <v>1001738517</v>
      </c>
      <c r="I222" s="108">
        <v>3523745</v>
      </c>
      <c r="J222" s="108">
        <v>12333108</v>
      </c>
      <c r="K222" s="2" t="s">
        <v>45</v>
      </c>
      <c r="L222" s="42" t="s">
        <v>212</v>
      </c>
      <c r="M222" s="43" t="s">
        <v>558</v>
      </c>
      <c r="N222" s="44">
        <f>VLOOKUP(Contrato[[#This Row],[SUPERVISOR TITULAR]],[1]SUPERVISORES!$E$1:$F$135,2,FALSE)</f>
        <v>1040030533.9</v>
      </c>
      <c r="O222" s="43" t="s">
        <v>199</v>
      </c>
      <c r="P222" s="45">
        <f>VLOOKUP(Contrato[[#This Row],[SUPERVISOR SUPLENTE ]],[1]SUPERVISORES!$E$1:$F$135,2,FALSE)</f>
        <v>43972678.100000001</v>
      </c>
      <c r="Q222" s="93">
        <v>83</v>
      </c>
      <c r="R222" s="47" cm="1">
        <f t="array" ref="R222">_xlfn.XLOOKUP(Contrato[[#This Row],[CDP]],[1]!CDP[[#All],[consecutivo]],[1]!CDP[[#All],[fecha_aprobacion]],"",0)</f>
        <v>44950.725358796299</v>
      </c>
      <c r="S222" s="48">
        <f>SUMIF([1]!CDP[[#All],[consecutivo]],Contrato[[#This Row],[CDP]],[1]!CDP[[#All],[valor_total_rubro]])</f>
        <v>12333108</v>
      </c>
      <c r="T222" s="49" cm="1">
        <f t="array" ref="T222">_xlfn.XLOOKUP(Contrato[[#This Row],[CONTRATO]]&amp;Contrato[[#This Row],[CDP]],[1]!Tabla6[[#All],[CONTRATO-CDP]],[1]!Tabla6[[#All],[CRP]],_xlfn.XLOOKUP(Contrato[[#This Row],[CDP]],[1]RCPPAGOS!F:F,[1]RCPPAGOS!A:A,"",0),0)</f>
        <v>92</v>
      </c>
      <c r="U222" s="47">
        <f>+_xlfn.XLOOKUP(Contrato[[#This Row],[RCP]],[1]RCPPAGOS!A:A,[1]RCPPAGOS!B:B,"",0)</f>
        <v>44958.454826388886</v>
      </c>
      <c r="V222" s="50">
        <f>SUMIF([1]!RCPPAGOS[[#All],[CRP]],Contrato[[#This Row],[RCP]],[1]!RCPPAGOS[[#All],[valor_total]])</f>
        <v>12333108</v>
      </c>
      <c r="W222" s="51">
        <v>44957</v>
      </c>
      <c r="X222" s="51">
        <v>44958</v>
      </c>
      <c r="Y222" s="52" t="str">
        <f>+LEFT(_xlfn.XLOOKUP(Contrato[[#This Row],[CONTRATO3DIG]],[1]SECOP_II!AE:AE,[1]SECOP_II!F:F,"",0),10)</f>
        <v>2023-02-01</v>
      </c>
      <c r="Z222" s="53" t="str">
        <f>+LEFT(_xlfn.XLOOKUP(Contrato[[#This Row],[CONTRATO3DIG]],[1]SECOP_II!AE:AE,[1]SECOP_II!G:G,"",0),10)</f>
        <v>2023-05-15</v>
      </c>
      <c r="AA222" s="54" t="str">
        <f>_xlfn.XLOOKUP(Contrato[[#This Row],[CONTRATO3DIG]],[1]SECOP_II!AE:AE,[1]SECOP_II!AA:AA,"",0)</f>
        <v>https://community.secop.gov.co/Public/Tendering/OpportunityDetail/Index?noticeUID=CO1.NTC.3886877&amp;isFromPublicArea=True&amp;isModal=true&amp;asPopupView=true</v>
      </c>
      <c r="AB222" s="103" t="s">
        <v>555</v>
      </c>
      <c r="AC222" s="75">
        <v>202301000796</v>
      </c>
      <c r="AD222" s="1" t="s">
        <v>50</v>
      </c>
      <c r="AE222" s="128" t="str">
        <f>TEXT(LEFT(Contrato[[#This Row],[CONTRATO]],3),"0")</f>
        <v>220</v>
      </c>
      <c r="AF222" s="1" t="str">
        <f>IF(LEN(Contrato[[#This Row],[Contrato2]])=3,Contrato[[#This Row],[Contrato2]],TEXT(Contrato[[#This Row],[Contrato2]],"000"))</f>
        <v>220</v>
      </c>
      <c r="AG222" s="100">
        <f ca="1">IFERROR(_xlfn.DAYS(Contrato[[#This Row],[Fecha Proyectada liquidació]],TODAY())/30,"")</f>
        <v>-17.7</v>
      </c>
      <c r="AH222" s="5">
        <f>+Contrato[[#This Row],[FECHA TERMINACIÓN ]]+120</f>
        <v>45181</v>
      </c>
      <c r="AI222" s="1" t="e" cm="1">
        <f t="array" ref="AI222">+Contrato[[#This Row],[Fecha Proyectada liquidació]]-hoy</f>
        <v>#NAME?</v>
      </c>
      <c r="AJ222" s="1" cm="1">
        <f t="array" ref="AJ222">_xlfn.XLOOKUP(Contrato[[#This Row],[CONTRATO]]&amp;Contrato[[#This Row],[CDP]],[1]!Tabla6[[#All],[CONTRATO-CDP]],[1]!Tabla6[[#All],[CRP]],_xlfn.XLOOKUP(Contrato[[#This Row],[CDP]],[1]RCPPAGOS!F:F,[1]RCPPAGOS!A:A,"",0),0)</f>
        <v>92</v>
      </c>
      <c r="AK222" s="1">
        <f>+Contrato[[#This Row],[Columna1]]-Contrato[[#This Row],[RCP]]</f>
        <v>0</v>
      </c>
      <c r="AL222" s="101" cm="1">
        <f t="array" ref="AL222">_xlfn.XLOOKUP(Contrato[[#This Row],[RCP]],[1]!RCPPAGOS[[#All],[CRP]],[1]!RCPPAGOS[[#All],[Total pagado]],0,0)</f>
        <v>12333108</v>
      </c>
      <c r="AM222" s="62">
        <f>+Contrato[[#This Row],[Valor Pagado]]/Contrato[[#This Row],[VALOR CONTRATO]]</f>
        <v>1</v>
      </c>
      <c r="AN222" s="63">
        <f>+Contrato[[#This Row],[VALOR CONTRATO]]-Contrato[[#This Row],[Valor Pagado]]</f>
        <v>0</v>
      </c>
    </row>
    <row r="223" spans="1:40" s="1" customFormat="1" ht="37.5" customHeight="1">
      <c r="A223" s="2">
        <v>461</v>
      </c>
      <c r="B223" s="33">
        <v>221</v>
      </c>
      <c r="C223" s="34" t="s">
        <v>561</v>
      </c>
      <c r="D223" s="35" t="s">
        <v>41</v>
      </c>
      <c r="E223" s="36" t="s">
        <v>42</v>
      </c>
      <c r="F223" s="35" t="s">
        <v>43</v>
      </c>
      <c r="G223" s="34" t="s">
        <v>565</v>
      </c>
      <c r="H223" s="39">
        <v>42825935</v>
      </c>
      <c r="I223" s="108">
        <v>3523745</v>
      </c>
      <c r="J223" s="108">
        <v>12333108</v>
      </c>
      <c r="K223" s="2" t="s">
        <v>45</v>
      </c>
      <c r="L223" s="42" t="s">
        <v>212</v>
      </c>
      <c r="M223" s="43" t="s">
        <v>558</v>
      </c>
      <c r="N223" s="44">
        <f>VLOOKUP(Contrato[[#This Row],[SUPERVISOR TITULAR]],[1]SUPERVISORES!$E$1:$F$135,2,FALSE)</f>
        <v>1040030533.9</v>
      </c>
      <c r="O223" s="43" t="s">
        <v>199</v>
      </c>
      <c r="P223" s="45">
        <f>VLOOKUP(Contrato[[#This Row],[SUPERVISOR SUPLENTE ]],[1]SUPERVISORES!$E$1:$F$135,2,FALSE)</f>
        <v>43972678.100000001</v>
      </c>
      <c r="Q223" s="93">
        <v>82</v>
      </c>
      <c r="R223" s="47" cm="1">
        <f t="array" ref="R223">_xlfn.XLOOKUP(Contrato[[#This Row],[CDP]],[1]!CDP[[#All],[consecutivo]],[1]!CDP[[#All],[fecha_aprobacion]],"",0)</f>
        <v>44950.725266203706</v>
      </c>
      <c r="S223" s="48">
        <f>SUMIF([1]!CDP[[#All],[consecutivo]],Contrato[[#This Row],[CDP]],[1]!CDP[[#All],[valor_total_rubro]])</f>
        <v>12333108</v>
      </c>
      <c r="T223" s="49" cm="1">
        <f t="array" ref="T223">_xlfn.XLOOKUP(Contrato[[#This Row],[CONTRATO]]&amp;Contrato[[#This Row],[CDP]],[1]!Tabla6[[#All],[CONTRATO-CDP]],[1]!Tabla6[[#All],[CRP]],_xlfn.XLOOKUP(Contrato[[#This Row],[CDP]],[1]RCPPAGOS!F:F,[1]RCPPAGOS!A:A,"",0),0)</f>
        <v>90</v>
      </c>
      <c r="U223" s="47">
        <f>+_xlfn.XLOOKUP(Contrato[[#This Row],[RCP]],[1]RCPPAGOS!A:A,[1]RCPPAGOS!B:B,"",0)</f>
        <v>44958.421423611115</v>
      </c>
      <c r="V223" s="50">
        <f>SUMIF([1]!RCPPAGOS[[#All],[CRP]],Contrato[[#This Row],[RCP]],[1]!RCPPAGOS[[#All],[valor_total]])</f>
        <v>12333108</v>
      </c>
      <c r="W223" s="51">
        <v>44957</v>
      </c>
      <c r="X223" s="51">
        <v>44958</v>
      </c>
      <c r="Y223" s="52" t="str">
        <f>+LEFT(_xlfn.XLOOKUP(Contrato[[#This Row],[CONTRATO3DIG]],[1]SECOP_II!AE:AE,[1]SECOP_II!F:F,"",0),10)</f>
        <v>2023-02-01</v>
      </c>
      <c r="Z223" s="53" t="str">
        <f>+LEFT(_xlfn.XLOOKUP(Contrato[[#This Row],[CONTRATO3DIG]],[1]SECOP_II!AE:AE,[1]SECOP_II!G:G,"",0),10)</f>
        <v>2023-05-15</v>
      </c>
      <c r="AA223" s="54" t="str">
        <f>_xlfn.XLOOKUP(Contrato[[#This Row],[CONTRATO3DIG]],[1]SECOP_II!AE:AE,[1]SECOP_II!AA:AA,"",0)</f>
        <v>https://community.secop.gov.co/Public/Tendering/OpportunityDetail/Index?noticeUID=CO1.NTC.3888419&amp;isFromPublicArea=True&amp;isModal=true&amp;asPopupView=true</v>
      </c>
      <c r="AB223" s="103" t="s">
        <v>555</v>
      </c>
      <c r="AC223" s="75">
        <v>202301000801</v>
      </c>
      <c r="AD223" s="1" t="s">
        <v>50</v>
      </c>
      <c r="AE223" s="128" t="str">
        <f>TEXT(LEFT(Contrato[[#This Row],[CONTRATO]],3),"0")</f>
        <v>221</v>
      </c>
      <c r="AF223" s="1" t="str">
        <f>IF(LEN(Contrato[[#This Row],[Contrato2]])=3,Contrato[[#This Row],[Contrato2]],TEXT(Contrato[[#This Row],[Contrato2]],"000"))</f>
        <v>221</v>
      </c>
      <c r="AG223" s="100">
        <f ca="1">IFERROR(_xlfn.DAYS(Contrato[[#This Row],[Fecha Proyectada liquidació]],TODAY())/30,"")</f>
        <v>-17.7</v>
      </c>
      <c r="AH223" s="5">
        <f>+Contrato[[#This Row],[FECHA TERMINACIÓN ]]+120</f>
        <v>45181</v>
      </c>
      <c r="AI223" s="1" t="e" cm="1">
        <f t="array" ref="AI223">+Contrato[[#This Row],[Fecha Proyectada liquidació]]-hoy</f>
        <v>#NAME?</v>
      </c>
      <c r="AJ223" s="1" cm="1">
        <f t="array" ref="AJ223">_xlfn.XLOOKUP(Contrato[[#This Row],[CONTRATO]]&amp;Contrato[[#This Row],[CDP]],[1]!Tabla6[[#All],[CONTRATO-CDP]],[1]!Tabla6[[#All],[CRP]],_xlfn.XLOOKUP(Contrato[[#This Row],[CDP]],[1]RCPPAGOS!F:F,[1]RCPPAGOS!A:A,"",0),0)</f>
        <v>90</v>
      </c>
      <c r="AK223" s="1">
        <f>+Contrato[[#This Row],[Columna1]]-Contrato[[#This Row],[RCP]]</f>
        <v>0</v>
      </c>
      <c r="AL223" s="101" cm="1">
        <f t="array" ref="AL223">_xlfn.XLOOKUP(Contrato[[#This Row],[RCP]],[1]!RCPPAGOS[[#All],[CRP]],[1]!RCPPAGOS[[#All],[Total pagado]],0,0)</f>
        <v>12333108</v>
      </c>
      <c r="AM223" s="62">
        <f>+Contrato[[#This Row],[Valor Pagado]]/Contrato[[#This Row],[VALOR CONTRATO]]</f>
        <v>1</v>
      </c>
      <c r="AN223" s="63">
        <f>+Contrato[[#This Row],[VALOR CONTRATO]]-Contrato[[#This Row],[Valor Pagado]]</f>
        <v>0</v>
      </c>
    </row>
    <row r="224" spans="1:40" s="1" customFormat="1" ht="37.5" customHeight="1">
      <c r="A224" s="2">
        <v>463</v>
      </c>
      <c r="B224" s="33">
        <v>222</v>
      </c>
      <c r="C224" s="34" t="s">
        <v>566</v>
      </c>
      <c r="D224" s="35" t="s">
        <v>41</v>
      </c>
      <c r="E224" s="36" t="s">
        <v>42</v>
      </c>
      <c r="F224" s="35" t="s">
        <v>43</v>
      </c>
      <c r="G224" s="34" t="s">
        <v>567</v>
      </c>
      <c r="H224" s="39">
        <v>1152468495</v>
      </c>
      <c r="I224" s="108">
        <v>2987847</v>
      </c>
      <c r="J224" s="108">
        <v>10457465</v>
      </c>
      <c r="K224" s="2" t="s">
        <v>45</v>
      </c>
      <c r="L224" s="42" t="s">
        <v>212</v>
      </c>
      <c r="M224" s="43" t="s">
        <v>558</v>
      </c>
      <c r="N224" s="44">
        <f>VLOOKUP(Contrato[[#This Row],[SUPERVISOR TITULAR]],[1]SUPERVISORES!$E$1:$F$135,2,FALSE)</f>
        <v>1040030533.9</v>
      </c>
      <c r="O224" s="43" t="s">
        <v>199</v>
      </c>
      <c r="P224" s="45">
        <f>VLOOKUP(Contrato[[#This Row],[SUPERVISOR SUPLENTE ]],[1]SUPERVISORES!$E$1:$F$135,2,FALSE)</f>
        <v>43972678.100000001</v>
      </c>
      <c r="Q224" s="93">
        <v>86</v>
      </c>
      <c r="R224" s="47" cm="1">
        <f t="array" ref="R224">_xlfn.XLOOKUP(Contrato[[#This Row],[CDP]],[1]!CDP[[#All],[consecutivo]],[1]!CDP[[#All],[fecha_aprobacion]],"",0)</f>
        <v>44950.725752314815</v>
      </c>
      <c r="S224" s="48">
        <f>SUMIF([1]!CDP[[#All],[consecutivo]],Contrato[[#This Row],[CDP]],[1]!CDP[[#All],[valor_total_rubro]])</f>
        <v>10457465</v>
      </c>
      <c r="T224" s="49" cm="1">
        <f t="array" ref="T224">_xlfn.XLOOKUP(Contrato[[#This Row],[CONTRATO]]&amp;Contrato[[#This Row],[CDP]],[1]!Tabla6[[#All],[CONTRATO-CDP]],[1]!Tabla6[[#All],[CRP]],_xlfn.XLOOKUP(Contrato[[#This Row],[CDP]],[1]RCPPAGOS!F:F,[1]RCPPAGOS!A:A,"",0),0)</f>
        <v>89</v>
      </c>
      <c r="U224" s="47">
        <f>+_xlfn.XLOOKUP(Contrato[[#This Row],[RCP]],[1]RCPPAGOS!A:A,[1]RCPPAGOS!B:B,"",0)</f>
        <v>44958.421400462961</v>
      </c>
      <c r="V224" s="50">
        <f>SUMIF([1]!RCPPAGOS[[#All],[CRP]],Contrato[[#This Row],[RCP]],[1]!RCPPAGOS[[#All],[valor_total]])</f>
        <v>10457465</v>
      </c>
      <c r="W224" s="51">
        <v>44957</v>
      </c>
      <c r="X224" s="51">
        <v>44958</v>
      </c>
      <c r="Y224" s="52" t="str">
        <f>+LEFT(_xlfn.XLOOKUP(Contrato[[#This Row],[CONTRATO3DIG]],[1]SECOP_II!AE:AE,[1]SECOP_II!F:F,"",0),10)</f>
        <v>2023-02-01</v>
      </c>
      <c r="Z224" s="53" t="str">
        <f>+LEFT(_xlfn.XLOOKUP(Contrato[[#This Row],[CONTRATO3DIG]],[1]SECOP_II!AE:AE,[1]SECOP_II!G:G,"",0),10)</f>
        <v>2023-05-15</v>
      </c>
      <c r="AA224" s="54" t="str">
        <f>_xlfn.XLOOKUP(Contrato[[#This Row],[CONTRATO3DIG]],[1]SECOP_II!AE:AE,[1]SECOP_II!AA:AA,"",0)</f>
        <v>https://community.secop.gov.co/Public/Tendering/OpportunityDetail/Index?noticeUID=CO1.NTC.3888362&amp;isFromPublicArea=True&amp;isModal=true&amp;asPopupView=true</v>
      </c>
      <c r="AB224" s="103" t="s">
        <v>555</v>
      </c>
      <c r="AC224" s="75">
        <v>202301000797</v>
      </c>
      <c r="AD224" s="1" t="s">
        <v>50</v>
      </c>
      <c r="AE224" s="75" t="str">
        <f>TEXT(LEFT(Contrato[[#This Row],[CONTRATO]],3),"0")</f>
        <v>222</v>
      </c>
      <c r="AF224" s="1" t="str">
        <f>IF(LEN(Contrato[[#This Row],[Contrato2]])=3,Contrato[[#This Row],[Contrato2]],TEXT(Contrato[[#This Row],[Contrato2]],"000"))</f>
        <v>222</v>
      </c>
      <c r="AG224" s="100">
        <f ca="1">IFERROR(_xlfn.DAYS(Contrato[[#This Row],[Fecha Proyectada liquidació]],TODAY())/30,"")</f>
        <v>-17.7</v>
      </c>
      <c r="AH224" s="5">
        <f>+Contrato[[#This Row],[FECHA TERMINACIÓN ]]+120</f>
        <v>45181</v>
      </c>
      <c r="AI224" s="1" t="e" cm="1">
        <f t="array" ref="AI224">+Contrato[[#This Row],[Fecha Proyectada liquidació]]-hoy</f>
        <v>#NAME?</v>
      </c>
      <c r="AJ224" s="1" cm="1">
        <f t="array" ref="AJ224">_xlfn.XLOOKUP(Contrato[[#This Row],[CONTRATO]]&amp;Contrato[[#This Row],[CDP]],[1]!Tabla6[[#All],[CONTRATO-CDP]],[1]!Tabla6[[#All],[CRP]],_xlfn.XLOOKUP(Contrato[[#This Row],[CDP]],[1]RCPPAGOS!F:F,[1]RCPPAGOS!A:A,"",0),0)</f>
        <v>89</v>
      </c>
      <c r="AK224" s="1">
        <f>+Contrato[[#This Row],[Columna1]]-Contrato[[#This Row],[RCP]]</f>
        <v>0</v>
      </c>
      <c r="AL224" s="101" cm="1">
        <f t="array" ref="AL224">_xlfn.XLOOKUP(Contrato[[#This Row],[RCP]],[1]!RCPPAGOS[[#All],[CRP]],[1]!RCPPAGOS[[#All],[Total pagado]],0,0)</f>
        <v>10457465</v>
      </c>
      <c r="AM224" s="62">
        <f>+Contrato[[#This Row],[Valor Pagado]]/Contrato[[#This Row],[VALOR CONTRATO]]</f>
        <v>1</v>
      </c>
      <c r="AN224" s="63">
        <f>+Contrato[[#This Row],[VALOR CONTRATO]]-Contrato[[#This Row],[Valor Pagado]]</f>
        <v>0</v>
      </c>
    </row>
    <row r="225" spans="1:40" s="1" customFormat="1" ht="37.5" customHeight="1">
      <c r="A225" s="2">
        <v>283</v>
      </c>
      <c r="B225" s="33">
        <v>223</v>
      </c>
      <c r="C225" s="34" t="s">
        <v>568</v>
      </c>
      <c r="D225" s="35" t="s">
        <v>71</v>
      </c>
      <c r="E225" s="36" t="s">
        <v>42</v>
      </c>
      <c r="F225" s="35" t="s">
        <v>569</v>
      </c>
      <c r="G225" s="34" t="s">
        <v>570</v>
      </c>
      <c r="H225" s="39">
        <v>900092385</v>
      </c>
      <c r="I225" s="108" t="s">
        <v>571</v>
      </c>
      <c r="J225" s="108">
        <v>227824532</v>
      </c>
      <c r="K225" s="2" t="s">
        <v>45</v>
      </c>
      <c r="L225" s="42" t="s">
        <v>212</v>
      </c>
      <c r="M225" s="43" t="s">
        <v>76</v>
      </c>
      <c r="N225" s="44">
        <f>VLOOKUP(Contrato[[#This Row],[SUPERVISOR TITULAR]],[1]SUPERVISORES!$E$1:$F$135,2,FALSE)</f>
        <v>1088260059.0999999</v>
      </c>
      <c r="O225" s="43" t="s">
        <v>94</v>
      </c>
      <c r="P225" s="45">
        <f>VLOOKUP(Contrato[[#This Row],[SUPERVISOR SUPLENTE ]],[1]SUPERVISORES!$E$1:$F$135,2,FALSE)</f>
        <v>42895674.700000003</v>
      </c>
      <c r="Q225" s="93">
        <v>60</v>
      </c>
      <c r="R225" s="47" cm="1">
        <f t="array" ref="R225">_xlfn.XLOOKUP(Contrato[[#This Row],[CDP]],[1]!CDP[[#All],[consecutivo]],[1]!CDP[[#All],[fecha_aprobacion]],"",0)</f>
        <v>44946.448587962965</v>
      </c>
      <c r="S225" s="48">
        <f>SUMIF([1]!CDP[[#All],[consecutivo]],Contrato[[#This Row],[CDP]],[1]!CDP[[#All],[valor_total_rubro]])</f>
        <v>227824532</v>
      </c>
      <c r="T225" s="49" cm="1">
        <f t="array" ref="T225">_xlfn.XLOOKUP(Contrato[[#This Row],[CONTRATO]]&amp;Contrato[[#This Row],[CDP]],[1]!Tabla6[[#All],[CONTRATO-CDP]],[1]!Tabla6[[#All],[CRP]],_xlfn.XLOOKUP(Contrato[[#This Row],[CDP]],[1]RCPPAGOS!F:F,[1]RCPPAGOS!A:A,"",0),0)</f>
        <v>307</v>
      </c>
      <c r="U225" s="47">
        <f>+_xlfn.XLOOKUP(Contrato[[#This Row],[RCP]],[1]RCPPAGOS!A:A,[1]RCPPAGOS!B:B,"",0)</f>
        <v>44963.583402777775</v>
      </c>
      <c r="V225" s="50">
        <f>SUMIF([1]!RCPPAGOS[[#All],[CRP]],Contrato[[#This Row],[RCP]],[1]!RCPPAGOS[[#All],[valor_total]])</f>
        <v>227824532</v>
      </c>
      <c r="W225" s="51">
        <v>44960</v>
      </c>
      <c r="X225" s="51">
        <v>44964</v>
      </c>
      <c r="Y225" s="52" t="str">
        <f>+LEFT(_xlfn.XLOOKUP(Contrato[[#This Row],[CONTRATO3DIG]],[1]SECOP_II!AE:AE,[1]SECOP_II!F:F,"",0),10)</f>
        <v>2023-02-07</v>
      </c>
      <c r="Z225" s="53" t="str">
        <f>+LEFT(_xlfn.XLOOKUP(Contrato[[#This Row],[CONTRATO3DIG]],[1]SECOP_II!AE:AE,[1]SECOP_II!G:G,"",0),10)</f>
        <v>2023-11-24</v>
      </c>
      <c r="AA225" s="54" t="str">
        <f>_xlfn.XLOOKUP(Contrato[[#This Row],[CONTRATO3DIG]],[1]SECOP_II!AE:AE,[1]SECOP_II!AA:AA,"",0)</f>
        <v>https://community.secop.gov.co/Public/Tendering/OpportunityDetail/Index?noticeUID=CO1.NTC.3911568&amp;isFromPublicArea=True&amp;isModal=true&amp;asPopupView=true</v>
      </c>
      <c r="AB225" s="103" t="s">
        <v>572</v>
      </c>
      <c r="AC225" s="75">
        <v>202301000791</v>
      </c>
      <c r="AD225" s="1" t="s">
        <v>50</v>
      </c>
      <c r="AE225" s="1" t="str">
        <f>TEXT(LEFT(Contrato[[#This Row],[CONTRATO]],3),"0")</f>
        <v>223</v>
      </c>
      <c r="AF225" s="1" t="str">
        <f>IF(LEN(Contrato[[#This Row],[Contrato2]])=3,Contrato[[#This Row],[Contrato2]],TEXT(Contrato[[#This Row],[Contrato2]],"000"))</f>
        <v>223</v>
      </c>
      <c r="AG225" s="100">
        <f ca="1">IFERROR(_xlfn.DAYS(Contrato[[#This Row],[Fecha Proyectada liquidació]],TODAY())/30,"")</f>
        <v>-11.266666666666667</v>
      </c>
      <c r="AH225" s="5">
        <f>+Contrato[[#This Row],[FECHA TERMINACIÓN ]]+120</f>
        <v>45374</v>
      </c>
      <c r="AI225" s="1" t="e" cm="1">
        <f t="array" ref="AI225">+Contrato[[#This Row],[Fecha Proyectada liquidació]]-hoy</f>
        <v>#NAME?</v>
      </c>
      <c r="AJ225" s="1" cm="1">
        <f t="array" ref="AJ225">_xlfn.XLOOKUP(Contrato[[#This Row],[CONTRATO]]&amp;Contrato[[#This Row],[CDP]],[1]!Tabla6[[#All],[CONTRATO-CDP]],[1]!Tabla6[[#All],[CRP]],_xlfn.XLOOKUP(Contrato[[#This Row],[CDP]],[1]RCPPAGOS!F:F,[1]RCPPAGOS!A:A,"",0),0)</f>
        <v>307</v>
      </c>
      <c r="AK225" s="1">
        <f>+Contrato[[#This Row],[Columna1]]-Contrato[[#This Row],[RCP]]</f>
        <v>0</v>
      </c>
      <c r="AL225" s="101" cm="1">
        <f t="array" ref="AL225">_xlfn.XLOOKUP(Contrato[[#This Row],[RCP]],[1]!RCPPAGOS[[#All],[CRP]],[1]!RCPPAGOS[[#All],[Total pagado]],0,0)</f>
        <v>227824532</v>
      </c>
      <c r="AM225" s="62">
        <f>+Contrato[[#This Row],[Valor Pagado]]/Contrato[[#This Row],[VALOR CONTRATO]]</f>
        <v>1</v>
      </c>
      <c r="AN225" s="63">
        <f>+Contrato[[#This Row],[VALOR CONTRATO]]-Contrato[[#This Row],[Valor Pagado]]</f>
        <v>0</v>
      </c>
    </row>
    <row r="226" spans="1:40" s="1" customFormat="1" ht="37.5" customHeight="1">
      <c r="A226" s="2">
        <v>601</v>
      </c>
      <c r="B226" s="129">
        <v>223</v>
      </c>
      <c r="C226" s="130" t="s">
        <v>573</v>
      </c>
      <c r="D226" s="35" t="s">
        <v>71</v>
      </c>
      <c r="E226" s="36" t="s">
        <v>42</v>
      </c>
      <c r="F226" s="35" t="s">
        <v>569</v>
      </c>
      <c r="G226" s="41" t="s">
        <v>570</v>
      </c>
      <c r="H226" s="2" t="s">
        <v>574</v>
      </c>
      <c r="I226" s="131" t="s">
        <v>575</v>
      </c>
      <c r="J226" s="131">
        <v>3927000</v>
      </c>
      <c r="K226" s="2" t="s">
        <v>45</v>
      </c>
      <c r="L226" s="42" t="s">
        <v>576</v>
      </c>
      <c r="M226" s="43" t="s">
        <v>76</v>
      </c>
      <c r="N226" s="44">
        <f>VLOOKUP(Contrato[[#This Row],[SUPERVISOR TITULAR]],[1]SUPERVISORES!$E$1:$F$135,2,FALSE)</f>
        <v>1088260059.0999999</v>
      </c>
      <c r="O226" s="43" t="s">
        <v>94</v>
      </c>
      <c r="P226" s="45">
        <f>VLOOKUP(Contrato[[#This Row],[SUPERVISOR SUPLENTE ]],[1]SUPERVISORES!$E$1:$F$135,2,FALSE)</f>
        <v>42895674.700000003</v>
      </c>
      <c r="Q226" s="46">
        <v>458</v>
      </c>
      <c r="R226" s="47" cm="1">
        <f t="array" ref="R226">_xlfn.XLOOKUP(Contrato[[#This Row],[CDP]],[1]!CDP[[#All],[consecutivo]],[1]!CDP[[#All],[fecha_aprobacion]],"",0)</f>
        <v>45000.594143518516</v>
      </c>
      <c r="S226" s="48">
        <f>SUMIF([1]!CDP[[#All],[consecutivo]],Contrato[[#This Row],[CDP]],[1]!CDP[[#All],[valor_total_rubro]])</f>
        <v>3927000</v>
      </c>
      <c r="T226" s="49" cm="1">
        <f t="array" ref="T226">_xlfn.XLOOKUP(Contrato[[#This Row],[CONTRATO]]&amp;Contrato[[#This Row],[CDP]],[1]!Tabla6[[#All],[CONTRATO-CDP]],[1]!Tabla6[[#All],[CRP]],_xlfn.XLOOKUP(Contrato[[#This Row],[CDP]],[1]RCPPAGOS!F:F,[1]RCPPAGOS!A:A,"",0),0)</f>
        <v>2240</v>
      </c>
      <c r="U226" s="47">
        <f>+_xlfn.XLOOKUP(Contrato[[#This Row],[RCP]],[1]RCPPAGOS!A:A,[1]RCPPAGOS!B:B,"",0)</f>
        <v>45026.595300925925</v>
      </c>
      <c r="V226" s="50">
        <f>SUMIF([1]!RCPPAGOS[[#All],[CRP]],Contrato[[#This Row],[RCP]],[1]!RCPPAGOS[[#All],[valor_total]])</f>
        <v>3927000</v>
      </c>
      <c r="W226" s="132">
        <v>45015</v>
      </c>
      <c r="X226" s="132">
        <v>45028</v>
      </c>
      <c r="Y226" s="52" t="str">
        <f>+LEFT(_xlfn.XLOOKUP(Contrato[[#This Row],[CONTRATO3DIG]],[1]SECOP_II!AE:AE,[1]SECOP_II!F:F,"",0),10)</f>
        <v>2023-02-07</v>
      </c>
      <c r="Z226" s="53" t="str">
        <f>+LEFT(_xlfn.XLOOKUP(Contrato[[#This Row],[CONTRATO3DIG]],[1]SECOP_II!AE:AE,[1]SECOP_II!G:G,"",0),10)</f>
        <v>2023-11-24</v>
      </c>
      <c r="AA226" s="54" t="str">
        <f>_xlfn.XLOOKUP(Contrato[[#This Row],[CONTRATO3DIG]],[1]SECOP_II!AE:AE,[1]SECOP_II!AA:AA,"",0)</f>
        <v>https://community.secop.gov.co/Public/Tendering/OpportunityDetail/Index?noticeUID=CO1.NTC.3911568&amp;isFromPublicArea=True&amp;isModal=true&amp;asPopupView=true</v>
      </c>
      <c r="AB226" s="133" t="s">
        <v>572</v>
      </c>
      <c r="AC226" s="75">
        <v>202301004404</v>
      </c>
      <c r="AD226" s="1" t="s">
        <v>50</v>
      </c>
      <c r="AE226" s="1" t="str">
        <f>TEXT(LEFT(Contrato[[#This Row],[CONTRATO]],3),"0")</f>
        <v>223</v>
      </c>
      <c r="AF226" s="1" t="str">
        <f>IF(LEN(Contrato[[#This Row],[Contrato2]])=3,Contrato[[#This Row],[Contrato2]],TEXT(Contrato[[#This Row],[Contrato2]],"000"))</f>
        <v>223</v>
      </c>
      <c r="AG226" s="100">
        <f ca="1">IFERROR(_xlfn.DAYS(Contrato[[#This Row],[Fecha Proyectada liquidació]],TODAY())/30,"")</f>
        <v>-11.266666666666667</v>
      </c>
      <c r="AH226" s="5">
        <f>+Contrato[[#This Row],[FECHA TERMINACIÓN ]]+120</f>
        <v>45374</v>
      </c>
      <c r="AI226" s="1" t="e" cm="1">
        <f t="array" ref="AI226">+Contrato[[#This Row],[Fecha Proyectada liquidació]]-hoy</f>
        <v>#NAME?</v>
      </c>
      <c r="AJ226" s="1" cm="1">
        <f t="array" ref="AJ226">_xlfn.XLOOKUP(Contrato[[#This Row],[CONTRATO]]&amp;Contrato[[#This Row],[CDP]],[1]!Tabla6[[#All],[CONTRATO-CDP]],[1]!Tabla6[[#All],[CRP]],_xlfn.XLOOKUP(Contrato[[#This Row],[CDP]],[1]RCPPAGOS!F:F,[1]RCPPAGOS!A:A,"",0),0)</f>
        <v>2240</v>
      </c>
      <c r="AK226" s="1">
        <f>+Contrato[[#This Row],[Columna1]]-Contrato[[#This Row],[RCP]]</f>
        <v>0</v>
      </c>
      <c r="AL226" s="101" cm="1">
        <f t="array" ref="AL226">_xlfn.XLOOKUP(Contrato[[#This Row],[RCP]],[1]!RCPPAGOS[[#All],[CRP]],[1]!RCPPAGOS[[#All],[Total pagado]],0,0)</f>
        <v>3927000</v>
      </c>
      <c r="AM226" s="62">
        <f>+Contrato[[#This Row],[Valor Pagado]]/Contrato[[#This Row],[VALOR CONTRATO]]</f>
        <v>1</v>
      </c>
      <c r="AN226" s="63">
        <f>+Contrato[[#This Row],[VALOR CONTRATO]]-Contrato[[#This Row],[Valor Pagado]]</f>
        <v>0</v>
      </c>
    </row>
    <row r="227" spans="1:40" s="1" customFormat="1" ht="37.5" customHeight="1">
      <c r="A227" s="2">
        <v>602</v>
      </c>
      <c r="B227" s="129">
        <v>223</v>
      </c>
      <c r="C227" s="130" t="s">
        <v>577</v>
      </c>
      <c r="D227" s="35" t="s">
        <v>71</v>
      </c>
      <c r="E227" s="36" t="s">
        <v>42</v>
      </c>
      <c r="F227" s="35" t="s">
        <v>569</v>
      </c>
      <c r="G227" s="41" t="s">
        <v>570</v>
      </c>
      <c r="H227" s="2" t="s">
        <v>574</v>
      </c>
      <c r="I227" s="131" t="s">
        <v>575</v>
      </c>
      <c r="J227" s="131">
        <v>109823109</v>
      </c>
      <c r="K227" s="2" t="s">
        <v>45</v>
      </c>
      <c r="L227" s="42" t="s">
        <v>576</v>
      </c>
      <c r="M227" s="43" t="s">
        <v>76</v>
      </c>
      <c r="N227" s="44">
        <f>VLOOKUP(Contrato[[#This Row],[SUPERVISOR TITULAR]],[1]SUPERVISORES!$E$1:$F$135,2,FALSE)</f>
        <v>1088260059.0999999</v>
      </c>
      <c r="O227" s="43" t="s">
        <v>94</v>
      </c>
      <c r="P227" s="45">
        <f>VLOOKUP(Contrato[[#This Row],[SUPERVISOR SUPLENTE ]],[1]SUPERVISORES!$E$1:$F$135,2,FALSE)</f>
        <v>42895674.700000003</v>
      </c>
      <c r="Q227" s="46">
        <v>1050</v>
      </c>
      <c r="R227" s="47" cm="1">
        <f t="array" ref="R227">_xlfn.XLOOKUP(Contrato[[#This Row],[CDP]],[1]!CDP[[#All],[consecutivo]],[1]!CDP[[#All],[fecha_aprobacion]],"",0)</f>
        <v>45148.647083333337</v>
      </c>
      <c r="S227" s="48">
        <f>SUMIF([1]!CDP[[#All],[consecutivo]],Contrato[[#This Row],[CDP]],[1]!CDP[[#All],[valor_total_rubro]])</f>
        <v>109823109</v>
      </c>
      <c r="T227" s="49" cm="1">
        <f t="array" ref="T227">_xlfn.XLOOKUP(Contrato[[#This Row],[CONTRATO]]&amp;Contrato[[#This Row],[CDP]],[1]!Tabla6[[#All],[CONTRATO-CDP]],[1]!Tabla6[[#All],[CRP]],_xlfn.XLOOKUP(Contrato[[#This Row],[CDP]],[1]RCPPAGOS!F:F,[1]RCPPAGOS!A:A,"",0),0)</f>
        <v>8482</v>
      </c>
      <c r="U227" s="47">
        <f>+_xlfn.XLOOKUP(Contrato[[#This Row],[RCP]],[1]RCPPAGOS!A:A,[1]RCPPAGOS!B:B,"",0)</f>
        <v>45160.724849537037</v>
      </c>
      <c r="V227" s="50">
        <f>SUMIF([1]!RCPPAGOS[[#All],[CRP]],Contrato[[#This Row],[RCP]],[1]!RCPPAGOS[[#All],[valor_total]])</f>
        <v>109823109</v>
      </c>
      <c r="W227" s="132">
        <v>45015</v>
      </c>
      <c r="X227" s="132">
        <v>45028</v>
      </c>
      <c r="Y227" s="52" t="str">
        <f>+LEFT(_xlfn.XLOOKUP(Contrato[[#This Row],[CONTRATO3DIG]],[1]SECOP_II!AE:AE,[1]SECOP_II!F:F,"",0),10)</f>
        <v>2023-02-07</v>
      </c>
      <c r="Z227" s="53" t="str">
        <f>+LEFT(_xlfn.XLOOKUP(Contrato[[#This Row],[CONTRATO3DIG]],[1]SECOP_II!AE:AE,[1]SECOP_II!G:G,"",0),10)</f>
        <v>2023-11-24</v>
      </c>
      <c r="AA227" s="54" t="str">
        <f>_xlfn.XLOOKUP(Contrato[[#This Row],[CONTRATO3DIG]],[1]SECOP_II!AE:AE,[1]SECOP_II!AA:AA,"",0)</f>
        <v>https://community.secop.gov.co/Public/Tendering/OpportunityDetail/Index?noticeUID=CO1.NTC.3911568&amp;isFromPublicArea=True&amp;isModal=true&amp;asPopupView=true</v>
      </c>
      <c r="AB227" s="133" t="s">
        <v>572</v>
      </c>
      <c r="AC227" s="75">
        <v>202301014186</v>
      </c>
      <c r="AD227" s="1" t="s">
        <v>50</v>
      </c>
      <c r="AE227" s="1" t="str">
        <f>TEXT(LEFT(Contrato[[#This Row],[CONTRATO]],3),"0")</f>
        <v>223</v>
      </c>
      <c r="AF227" s="1" t="str">
        <f>IF(LEN(Contrato[[#This Row],[Contrato2]])=3,Contrato[[#This Row],[Contrato2]],TEXT(Contrato[[#This Row],[Contrato2]],"000"))</f>
        <v>223</v>
      </c>
      <c r="AG227" s="100">
        <f ca="1">IFERROR(_xlfn.DAYS(Contrato[[#This Row],[Fecha Proyectada liquidació]],TODAY())/30,"")</f>
        <v>-11.266666666666667</v>
      </c>
      <c r="AH227" s="5">
        <f>+Contrato[[#This Row],[FECHA TERMINACIÓN ]]+120</f>
        <v>45374</v>
      </c>
      <c r="AI227" s="1" t="e" cm="1">
        <f t="array" ref="AI227">+Contrato[[#This Row],[Fecha Proyectada liquidació]]-hoy</f>
        <v>#NAME?</v>
      </c>
      <c r="AJ227" s="1" cm="1">
        <f t="array" ref="AJ227">_xlfn.XLOOKUP(Contrato[[#This Row],[CONTRATO]]&amp;Contrato[[#This Row],[CDP]],[1]!Tabla6[[#All],[CONTRATO-CDP]],[1]!Tabla6[[#All],[CRP]],_xlfn.XLOOKUP(Contrato[[#This Row],[CDP]],[1]RCPPAGOS!F:F,[1]RCPPAGOS!A:A,"",0),0)</f>
        <v>8482</v>
      </c>
      <c r="AK227" s="1">
        <f>+Contrato[[#This Row],[Columna1]]-Contrato[[#This Row],[RCP]]</f>
        <v>0</v>
      </c>
      <c r="AL227" s="101" cm="1">
        <f t="array" ref="AL227">_xlfn.XLOOKUP(Contrato[[#This Row],[RCP]],[1]!RCPPAGOS[[#All],[CRP]],[1]!RCPPAGOS[[#All],[Total pagado]],0,0)</f>
        <v>105325578</v>
      </c>
      <c r="AM227" s="62">
        <f>+Contrato[[#This Row],[Valor Pagado]]/Contrato[[#This Row],[VALOR CONTRATO]]</f>
        <v>0.95904749882832041</v>
      </c>
      <c r="AN227" s="63">
        <f>+Contrato[[#This Row],[VALOR CONTRATO]]-Contrato[[#This Row],[Valor Pagado]]</f>
        <v>4497531</v>
      </c>
    </row>
    <row r="228" spans="1:40" s="1" customFormat="1" ht="37.5" customHeight="1">
      <c r="A228" s="2">
        <v>521</v>
      </c>
      <c r="B228" s="33">
        <v>224</v>
      </c>
      <c r="C228" s="34" t="s">
        <v>578</v>
      </c>
      <c r="D228" s="35" t="s">
        <v>71</v>
      </c>
      <c r="E228" s="36" t="s">
        <v>42</v>
      </c>
      <c r="F228" s="35" t="s">
        <v>43</v>
      </c>
      <c r="G228" s="34" t="s">
        <v>579</v>
      </c>
      <c r="H228" s="39">
        <v>1152195916</v>
      </c>
      <c r="I228" s="108">
        <v>6081224</v>
      </c>
      <c r="J228" s="108">
        <v>21284284</v>
      </c>
      <c r="K228" s="1" t="s">
        <v>571</v>
      </c>
      <c r="L228" s="42" t="s">
        <v>212</v>
      </c>
      <c r="M228" s="43" t="s">
        <v>76</v>
      </c>
      <c r="N228" s="44">
        <f>VLOOKUP(Contrato[[#This Row],[SUPERVISOR TITULAR]],[1]SUPERVISORES!$E$1:$F$135,2,FALSE)</f>
        <v>1088260059.0999999</v>
      </c>
      <c r="O228" s="43" t="s">
        <v>164</v>
      </c>
      <c r="P228" s="45">
        <f>VLOOKUP(Contrato[[#This Row],[SUPERVISOR SUPLENTE ]],[1]SUPERVISORES!$E$1:$F$135,2,FALSE)</f>
        <v>71610877.799999997</v>
      </c>
      <c r="Q228" s="93">
        <v>285</v>
      </c>
      <c r="R228" s="47" cm="1">
        <f t="array" ref="R228">_xlfn.XLOOKUP(Contrato[[#This Row],[CDP]],[1]!CDP[[#All],[consecutivo]],[1]!CDP[[#All],[fecha_aprobacion]],"",0)</f>
        <v>44953.486377314817</v>
      </c>
      <c r="S228" s="48">
        <f>SUMIF([1]!CDP[[#All],[consecutivo]],Contrato[[#This Row],[CDP]],[1]!CDP[[#All],[valor_total_rubro]])</f>
        <v>21284284</v>
      </c>
      <c r="T228" s="49" cm="1">
        <f t="array" ref="T228">_xlfn.XLOOKUP(Contrato[[#This Row],[CONTRATO]]&amp;Contrato[[#This Row],[CDP]],[1]!Tabla6[[#All],[CONTRATO-CDP]],[1]!Tabla6[[#All],[CRP]],_xlfn.XLOOKUP(Contrato[[#This Row],[CDP]],[1]RCPPAGOS!F:F,[1]RCPPAGOS!A:A,"",0),0)</f>
        <v>83</v>
      </c>
      <c r="U228" s="47">
        <f>+_xlfn.XLOOKUP(Contrato[[#This Row],[RCP]],[1]RCPPAGOS!A:A,[1]RCPPAGOS!B:B,"",0)</f>
        <v>44957.567974537036</v>
      </c>
      <c r="V228" s="50">
        <f>SUMIF([1]!RCPPAGOS[[#All],[CRP]],Contrato[[#This Row],[RCP]],[1]!RCPPAGOS[[#All],[valor_total]])</f>
        <v>21284284</v>
      </c>
      <c r="W228" s="51">
        <v>44957</v>
      </c>
      <c r="X228" s="51">
        <v>44957</v>
      </c>
      <c r="Y228" s="52" t="str">
        <f>+LEFT(_xlfn.XLOOKUP(Contrato[[#This Row],[CONTRATO3DIG]],[1]SECOP_II!AE:AE,[1]SECOP_II!F:F,"",0),10)</f>
        <v>2023-02-01</v>
      </c>
      <c r="Z228" s="53" t="str">
        <f>+LEFT(_xlfn.XLOOKUP(Contrato[[#This Row],[CONTRATO3DIG]],[1]SECOP_II!AE:AE,[1]SECOP_II!G:G,"",0),10)</f>
        <v>2023-05-15</v>
      </c>
      <c r="AA228" s="54" t="str">
        <f>_xlfn.XLOOKUP(Contrato[[#This Row],[CONTRATO3DIG]],[1]SECOP_II!AE:AE,[1]SECOP_II!AA:AA,"",0)</f>
        <v>https://community.secop.gov.co/Public/Tendering/OpportunityDetail/Index?noticeUID=CO1.NTC.3883550&amp;isFromPublicArea=True&amp;isModal=true&amp;asPopupView=true</v>
      </c>
      <c r="AB228" s="103" t="s">
        <v>555</v>
      </c>
      <c r="AC228" s="75">
        <v>202301000790</v>
      </c>
      <c r="AD228" s="1" t="s">
        <v>50</v>
      </c>
      <c r="AE228" s="1" t="str">
        <f>TEXT(LEFT(Contrato[[#This Row],[CONTRATO]],3),"0")</f>
        <v>224</v>
      </c>
      <c r="AF228" s="1" t="str">
        <f>IF(LEN(Contrato[[#This Row],[Contrato2]])=3,Contrato[[#This Row],[Contrato2]],TEXT(Contrato[[#This Row],[Contrato2]],"000"))</f>
        <v>224</v>
      </c>
      <c r="AG228" s="100">
        <f ca="1">IFERROR(_xlfn.DAYS(Contrato[[#This Row],[Fecha Proyectada liquidació]],TODAY())/30,"")</f>
        <v>-17.7</v>
      </c>
      <c r="AH228" s="5">
        <f>+Contrato[[#This Row],[FECHA TERMINACIÓN ]]+120</f>
        <v>45181</v>
      </c>
      <c r="AI228" s="1" t="e" cm="1">
        <f t="array" ref="AI228">+Contrato[[#This Row],[Fecha Proyectada liquidació]]-hoy</f>
        <v>#NAME?</v>
      </c>
      <c r="AJ228" s="1" cm="1">
        <f t="array" ref="AJ228">_xlfn.XLOOKUP(Contrato[[#This Row],[CONTRATO]]&amp;Contrato[[#This Row],[CDP]],[1]!Tabla6[[#All],[CONTRATO-CDP]],[1]!Tabla6[[#All],[CRP]],_xlfn.XLOOKUP(Contrato[[#This Row],[CDP]],[1]RCPPAGOS!F:F,[1]RCPPAGOS!A:A,"",0),0)</f>
        <v>83</v>
      </c>
      <c r="AK228" s="1">
        <f>+Contrato[[#This Row],[Columna1]]-Contrato[[#This Row],[RCP]]</f>
        <v>0</v>
      </c>
      <c r="AL228" s="101" cm="1">
        <f t="array" ref="AL228">_xlfn.XLOOKUP(Contrato[[#This Row],[RCP]],[1]!RCPPAGOS[[#All],[CRP]],[1]!RCPPAGOS[[#All],[Total pagado]],0,0)</f>
        <v>21284284</v>
      </c>
      <c r="AM228" s="62">
        <f>+Contrato[[#This Row],[Valor Pagado]]/Contrato[[#This Row],[VALOR CONTRATO]]</f>
        <v>1</v>
      </c>
      <c r="AN228" s="63">
        <f>+Contrato[[#This Row],[VALOR CONTRATO]]-Contrato[[#This Row],[Valor Pagado]]</f>
        <v>0</v>
      </c>
    </row>
    <row r="229" spans="1:40" s="1" customFormat="1" ht="37.5" customHeight="1">
      <c r="A229" s="2">
        <v>333</v>
      </c>
      <c r="B229" s="33">
        <v>225</v>
      </c>
      <c r="C229" s="34" t="s">
        <v>580</v>
      </c>
      <c r="D229" s="35" t="s">
        <v>112</v>
      </c>
      <c r="E229" s="36" t="s">
        <v>42</v>
      </c>
      <c r="F229" s="35" t="s">
        <v>581</v>
      </c>
      <c r="G229" s="34" t="s">
        <v>582</v>
      </c>
      <c r="H229" s="39">
        <v>8909819950</v>
      </c>
      <c r="I229" s="108" t="s">
        <v>571</v>
      </c>
      <c r="J229" s="108">
        <v>4300000000</v>
      </c>
      <c r="K229" s="134" t="s">
        <v>583</v>
      </c>
      <c r="L229" s="42" t="s">
        <v>212</v>
      </c>
      <c r="M229" s="43" t="s">
        <v>116</v>
      </c>
      <c r="N229" s="44">
        <f>VLOOKUP(Contrato[[#This Row],[SUPERVISOR TITULAR]],[1]SUPERVISORES!$E$1:$F$135,2,FALSE)</f>
        <v>98520651.200000003</v>
      </c>
      <c r="O229" s="43" t="s">
        <v>584</v>
      </c>
      <c r="P229" s="45">
        <f>VLOOKUP(Contrato[[#This Row],[SUPERVISOR SUPLENTE ]],[1]SUPERVISORES!$E$1:$F$135,2,FALSE)</f>
        <v>71611751.299999997</v>
      </c>
      <c r="Q229" s="93">
        <v>314</v>
      </c>
      <c r="R229" s="47" cm="1">
        <f t="array" ref="R229">_xlfn.XLOOKUP(Contrato[[#This Row],[CDP]],[1]!CDP[[#All],[consecutivo]],[1]!CDP[[#All],[fecha_aprobacion]],"",0)</f>
        <v>44954.495324074072</v>
      </c>
      <c r="S229" s="48">
        <f>SUMIF([1]!CDP[[#All],[consecutivo]],Contrato[[#This Row],[CDP]],[1]!CDP[[#All],[valor_total_rubro]])</f>
        <v>4300000000</v>
      </c>
      <c r="T229" s="49" cm="1">
        <f t="array" ref="T229">_xlfn.XLOOKUP(Contrato[[#This Row],[CONTRATO]]&amp;Contrato[[#This Row],[CDP]],[1]!Tabla6[[#All],[CONTRATO-CDP]],[1]!Tabla6[[#All],[CRP]],_xlfn.XLOOKUP(Contrato[[#This Row],[CDP]],[1]RCPPAGOS!F:F,[1]RCPPAGOS!A:A,"",0),0)</f>
        <v>306</v>
      </c>
      <c r="U229" s="47">
        <f>+_xlfn.XLOOKUP(Contrato[[#This Row],[RCP]],[1]RCPPAGOS!A:A,[1]RCPPAGOS!B:B,"",0)</f>
        <v>44963.582731481481</v>
      </c>
      <c r="V229" s="50">
        <f>SUMIF([1]!RCPPAGOS[[#All],[CRP]],Contrato[[#This Row],[RCP]],[1]!RCPPAGOS[[#All],[valor_total]])</f>
        <v>4300000000</v>
      </c>
      <c r="W229" s="51">
        <v>44960</v>
      </c>
      <c r="X229" s="51">
        <v>44964</v>
      </c>
      <c r="Y229" s="52" t="str">
        <f>+LEFT(_xlfn.XLOOKUP(Contrato[[#This Row],[CONTRATO3DIG]],[1]SECOP_II!AE:AE,[1]SECOP_II!F:F,"",0),10)</f>
        <v>2023-02-07</v>
      </c>
      <c r="Z229" s="53" t="str">
        <f>+LEFT(_xlfn.XLOOKUP(Contrato[[#This Row],[CONTRATO3DIG]],[1]SECOP_II!AE:AE,[1]SECOP_II!G:G,"",0),10)</f>
        <v>2024-02-20</v>
      </c>
      <c r="AA229" s="54" t="str">
        <f>_xlfn.XLOOKUP(Contrato[[#This Row],[CONTRATO3DIG]],[1]SECOP_II!AE:AE,[1]SECOP_II!AA:AA,"",0)</f>
        <v>https://community.secop.gov.co/Public/Tendering/OpportunityDetail/Index?noticeUID=CO1.NTC.3903028&amp;isFromPublicArea=True&amp;isModal=true&amp;asPopupView=true</v>
      </c>
      <c r="AB229" s="35" t="s">
        <v>585</v>
      </c>
      <c r="AC229" s="75">
        <v>202301001019</v>
      </c>
      <c r="AD229" s="1" t="s">
        <v>50</v>
      </c>
      <c r="AE229" s="1" t="str">
        <f>TEXT(LEFT(Contrato[[#This Row],[CONTRATO]],3),"0")</f>
        <v>225</v>
      </c>
      <c r="AF229" s="1" t="str">
        <f>IF(LEN(Contrato[[#This Row],[Contrato2]])=3,Contrato[[#This Row],[Contrato2]],TEXT(Contrato[[#This Row],[Contrato2]],"000"))</f>
        <v>225</v>
      </c>
      <c r="AG229" s="100">
        <f ca="1">IFERROR(_xlfn.DAYS(Contrato[[#This Row],[Fecha Proyectada liquidació]],TODAY())/30,"")</f>
        <v>-8.3333333333333339</v>
      </c>
      <c r="AH229" s="5">
        <f>+Contrato[[#This Row],[FECHA TERMINACIÓN ]]+120</f>
        <v>45462</v>
      </c>
      <c r="AI229" s="1" t="e" cm="1">
        <f t="array" ref="AI229">+Contrato[[#This Row],[Fecha Proyectada liquidació]]-hoy</f>
        <v>#NAME?</v>
      </c>
      <c r="AJ229" s="1" cm="1">
        <f t="array" ref="AJ229">_xlfn.XLOOKUP(Contrato[[#This Row],[CONTRATO]]&amp;Contrato[[#This Row],[CDP]],[1]!Tabla6[[#All],[CONTRATO-CDP]],[1]!Tabla6[[#All],[CRP]],_xlfn.XLOOKUP(Contrato[[#This Row],[CDP]],[1]RCPPAGOS!F:F,[1]RCPPAGOS!A:A,"",0),0)</f>
        <v>306</v>
      </c>
      <c r="AK229" s="1">
        <f>+Contrato[[#This Row],[Columna1]]-Contrato[[#This Row],[RCP]]</f>
        <v>0</v>
      </c>
      <c r="AL229" s="101" cm="1">
        <f t="array" ref="AL229">_xlfn.XLOOKUP(Contrato[[#This Row],[RCP]],[1]!RCPPAGOS[[#All],[CRP]],[1]!RCPPAGOS[[#All],[Total pagado]],0,0)</f>
        <v>4300000000</v>
      </c>
      <c r="AM229" s="62">
        <f>+Contrato[[#This Row],[Valor Pagado]]/Contrato[[#This Row],[VALOR CONTRATO]]</f>
        <v>1</v>
      </c>
      <c r="AN229" s="63">
        <f>+Contrato[[#This Row],[VALOR CONTRATO]]-Contrato[[#This Row],[Valor Pagado]]</f>
        <v>0</v>
      </c>
    </row>
    <row r="230" spans="1:40" s="1" customFormat="1" ht="37.5" customHeight="1">
      <c r="A230" s="2">
        <v>374</v>
      </c>
      <c r="B230" s="33">
        <v>226</v>
      </c>
      <c r="C230" s="34" t="s">
        <v>586</v>
      </c>
      <c r="D230" s="35" t="s">
        <v>112</v>
      </c>
      <c r="E230" s="36" t="s">
        <v>42</v>
      </c>
      <c r="F230" s="35" t="s">
        <v>43</v>
      </c>
      <c r="G230" s="34" t="s">
        <v>587</v>
      </c>
      <c r="H230" s="39">
        <v>1039049535</v>
      </c>
      <c r="I230" s="108">
        <v>6798505</v>
      </c>
      <c r="J230" s="108">
        <v>26194943.5</v>
      </c>
      <c r="K230" s="92" t="s">
        <v>114</v>
      </c>
      <c r="L230" s="42" t="s">
        <v>212</v>
      </c>
      <c r="M230" s="43" t="s">
        <v>115</v>
      </c>
      <c r="N230" s="44">
        <f>VLOOKUP(Contrato[[#This Row],[SUPERVISOR TITULAR]],[1]SUPERVISORES!$E$1:$F$135,2,FALSE)</f>
        <v>32244709.699999999</v>
      </c>
      <c r="O230" s="43" t="s">
        <v>116</v>
      </c>
      <c r="P230" s="45">
        <f>VLOOKUP(Contrato[[#This Row],[SUPERVISOR SUPLENTE ]],[1]SUPERVISORES!$E$1:$F$135,2,FALSE)</f>
        <v>98520651.200000003</v>
      </c>
      <c r="Q230" s="93">
        <v>286</v>
      </c>
      <c r="R230" s="47" cm="1">
        <f t="array" ref="R230">_xlfn.XLOOKUP(Contrato[[#This Row],[CDP]],[1]!CDP[[#All],[consecutivo]],[1]!CDP[[#All],[fecha_aprobacion]],"",0)</f>
        <v>44953.566319444442</v>
      </c>
      <c r="S230" s="48">
        <f>SUMIF([1]!CDP[[#All],[consecutivo]],Contrato[[#This Row],[CDP]],[1]!CDP[[#All],[valor_total_rubro]])</f>
        <v>26194944</v>
      </c>
      <c r="T230" s="49" cm="1">
        <f t="array" ref="T230">_xlfn.XLOOKUP(Contrato[[#This Row],[CONTRATO]]&amp;Contrato[[#This Row],[CDP]],[1]!Tabla6[[#All],[CONTRATO-CDP]],[1]!Tabla6[[#All],[CRP]],_xlfn.XLOOKUP(Contrato[[#This Row],[CDP]],[1]RCPPAGOS!F:F,[1]RCPPAGOS!A:A,"",0),0)</f>
        <v>277</v>
      </c>
      <c r="U230" s="47">
        <f>+_xlfn.XLOOKUP(Contrato[[#This Row],[RCP]],[1]RCPPAGOS!A:A,[1]RCPPAGOS!B:B,"",0)</f>
        <v>44959.660960648151</v>
      </c>
      <c r="V230" s="50">
        <f>SUMIF([1]!RCPPAGOS[[#All],[CRP]],Contrato[[#This Row],[RCP]],[1]!RCPPAGOS[[#All],[valor_total]])</f>
        <v>26194944</v>
      </c>
      <c r="W230" s="51">
        <v>44959</v>
      </c>
      <c r="X230" s="51">
        <v>44960</v>
      </c>
      <c r="Y230" s="52" t="str">
        <f>+LEFT(_xlfn.XLOOKUP(Contrato[[#This Row],[CONTRATO3DIG]],[1]SECOP_II!AE:AE,[1]SECOP_II!F:F,"",0),10)</f>
        <v>2023-02-03</v>
      </c>
      <c r="Z230" s="53" t="str">
        <f>+LEFT(_xlfn.XLOOKUP(Contrato[[#This Row],[CONTRATO3DIG]],[1]SECOP_II!AE:AE,[1]SECOP_II!G:G,"",0),10)</f>
        <v>2023-05-17</v>
      </c>
      <c r="AA230" s="54" t="str">
        <f>_xlfn.XLOOKUP(Contrato[[#This Row],[CONTRATO3DIG]],[1]SECOP_II!AE:AE,[1]SECOP_II!AA:AA,"",0)</f>
        <v>https://community.secop.gov.co/Public/Tendering/OpportunityDetail/Index?noticeUID=CO1.NTC.3903845&amp;isFromPublicArea=True&amp;isModal=true&amp;asPopupView=true</v>
      </c>
      <c r="AB230" s="103" t="s">
        <v>555</v>
      </c>
      <c r="AC230" s="75">
        <v>202301001017</v>
      </c>
      <c r="AD230" s="1" t="s">
        <v>50</v>
      </c>
      <c r="AE230" s="1" t="str">
        <f>TEXT(LEFT(Contrato[[#This Row],[CONTRATO]],3),"0")</f>
        <v>226</v>
      </c>
      <c r="AF230" s="1" t="str">
        <f>IF(LEN(Contrato[[#This Row],[Contrato2]])=3,Contrato[[#This Row],[Contrato2]],TEXT(Contrato[[#This Row],[Contrato2]],"000"))</f>
        <v>226</v>
      </c>
      <c r="AG230" s="100">
        <f ca="1">IFERROR(_xlfn.DAYS(Contrato[[#This Row],[Fecha Proyectada liquidació]],TODAY())/30,"")</f>
        <v>-17.633333333333333</v>
      </c>
      <c r="AH230" s="5">
        <f>+Contrato[[#This Row],[FECHA TERMINACIÓN ]]+120</f>
        <v>45183</v>
      </c>
      <c r="AI230" s="1" t="e" cm="1">
        <f t="array" ref="AI230">+Contrato[[#This Row],[Fecha Proyectada liquidació]]-hoy</f>
        <v>#NAME?</v>
      </c>
      <c r="AJ230" s="1" cm="1">
        <f t="array" ref="AJ230">_xlfn.XLOOKUP(Contrato[[#This Row],[CONTRATO]]&amp;Contrato[[#This Row],[CDP]],[1]!Tabla6[[#All],[CONTRATO-CDP]],[1]!Tabla6[[#All],[CRP]],_xlfn.XLOOKUP(Contrato[[#This Row],[CDP]],[1]RCPPAGOS!F:F,[1]RCPPAGOS!A:A,"",0),0)</f>
        <v>277</v>
      </c>
      <c r="AK230" s="1">
        <f>+Contrato[[#This Row],[Columna1]]-Contrato[[#This Row],[RCP]]</f>
        <v>0</v>
      </c>
      <c r="AL230" s="101" cm="1">
        <f t="array" ref="AL230">_xlfn.XLOOKUP(Contrato[[#This Row],[RCP]],[1]!RCPPAGOS[[#All],[CRP]],[1]!RCPPAGOS[[#All],[Total pagado]],0,0)</f>
        <v>23794768</v>
      </c>
      <c r="AM230" s="62">
        <f>+Contrato[[#This Row],[Valor Pagado]]/Contrato[[#This Row],[VALOR CONTRATO]]</f>
        <v>0.90837256434624492</v>
      </c>
      <c r="AN230" s="63">
        <f>+Contrato[[#This Row],[VALOR CONTRATO]]-Contrato[[#This Row],[Valor Pagado]]</f>
        <v>2400175.5</v>
      </c>
    </row>
    <row r="231" spans="1:40" s="1" customFormat="1" ht="37.5" customHeight="1">
      <c r="A231" s="2">
        <v>376</v>
      </c>
      <c r="B231" s="33">
        <v>227</v>
      </c>
      <c r="C231" s="34" t="s">
        <v>586</v>
      </c>
      <c r="D231" s="35" t="s">
        <v>112</v>
      </c>
      <c r="E231" s="36" t="s">
        <v>42</v>
      </c>
      <c r="F231" s="35" t="s">
        <v>43</v>
      </c>
      <c r="G231" s="34" t="s">
        <v>588</v>
      </c>
      <c r="H231" s="39">
        <v>43093151</v>
      </c>
      <c r="I231" s="108">
        <v>6798505</v>
      </c>
      <c r="J231" s="108">
        <v>26194943.5</v>
      </c>
      <c r="K231" s="70" t="s">
        <v>589</v>
      </c>
      <c r="L231" s="42" t="s">
        <v>212</v>
      </c>
      <c r="M231" s="43" t="s">
        <v>115</v>
      </c>
      <c r="N231" s="44">
        <f>VLOOKUP(Contrato[[#This Row],[SUPERVISOR TITULAR]],[1]SUPERVISORES!$E$1:$F$135,2,FALSE)</f>
        <v>32244709.699999999</v>
      </c>
      <c r="O231" s="43" t="s">
        <v>116</v>
      </c>
      <c r="P231" s="45">
        <f>VLOOKUP(Contrato[[#This Row],[SUPERVISOR SUPLENTE ]],[1]SUPERVISORES!$E$1:$F$135,2,FALSE)</f>
        <v>98520651.200000003</v>
      </c>
      <c r="Q231" s="93">
        <v>288</v>
      </c>
      <c r="R231" s="47" cm="1">
        <f t="array" ref="R231">_xlfn.XLOOKUP(Contrato[[#This Row],[CDP]],[1]!CDP[[#All],[consecutivo]],[1]!CDP[[#All],[fecha_aprobacion]],"",0)</f>
        <v>44953.568761574075</v>
      </c>
      <c r="S231" s="48">
        <f>SUMIF([1]!CDP[[#All],[consecutivo]],Contrato[[#This Row],[CDP]],[1]!CDP[[#All],[valor_total_rubro]])</f>
        <v>26194944</v>
      </c>
      <c r="T231" s="49" cm="1">
        <f t="array" ref="T231">_xlfn.XLOOKUP(Contrato[[#This Row],[CONTRATO]]&amp;Contrato[[#This Row],[CDP]],[1]!Tabla6[[#All],[CONTRATO-CDP]],[1]!Tabla6[[#All],[CRP]],_xlfn.XLOOKUP(Contrato[[#This Row],[CDP]],[1]RCPPAGOS!F:F,[1]RCPPAGOS!A:A,"",0),0)</f>
        <v>278</v>
      </c>
      <c r="U231" s="47">
        <f>+_xlfn.XLOOKUP(Contrato[[#This Row],[RCP]],[1]RCPPAGOS!A:A,[1]RCPPAGOS!B:B,"",0)</f>
        <v>44959.662581018521</v>
      </c>
      <c r="V231" s="50">
        <f>SUMIF([1]!RCPPAGOS[[#All],[CRP]],Contrato[[#This Row],[RCP]],[1]!RCPPAGOS[[#All],[valor_total]])</f>
        <v>26194944</v>
      </c>
      <c r="W231" s="51">
        <v>44958</v>
      </c>
      <c r="X231" s="51">
        <v>44960</v>
      </c>
      <c r="Y231" s="52" t="str">
        <f>+LEFT(_xlfn.XLOOKUP(Contrato[[#This Row],[CONTRATO3DIG]],[1]SECOP_II!AE:AE,[1]SECOP_II!F:F,"",0),10)</f>
        <v>2023-02-03</v>
      </c>
      <c r="Z231" s="53" t="str">
        <f>+LEFT(_xlfn.XLOOKUP(Contrato[[#This Row],[CONTRATO3DIG]],[1]SECOP_II!AE:AE,[1]SECOP_II!G:G,"",0),10)</f>
        <v>2023-05-17</v>
      </c>
      <c r="AA231" s="54" t="str">
        <f>_xlfn.XLOOKUP(Contrato[[#This Row],[CONTRATO3DIG]],[1]SECOP_II!AE:AE,[1]SECOP_II!AA:AA,"",0)</f>
        <v>https://community.secop.gov.co/Public/Tendering/OpportunityDetail/Index?noticeUID=CO1.NTC.3900092&amp;isFromPublicArea=True&amp;isModal=true&amp;asPopupView=true</v>
      </c>
      <c r="AB231" s="103" t="s">
        <v>555</v>
      </c>
      <c r="AC231" s="75">
        <v>202301001018</v>
      </c>
      <c r="AD231" s="1" t="s">
        <v>50</v>
      </c>
      <c r="AE231" s="1" t="str">
        <f>TEXT(LEFT(Contrato[[#This Row],[CONTRATO]],3),"0")</f>
        <v>227</v>
      </c>
      <c r="AF231" s="1" t="str">
        <f>IF(LEN(Contrato[[#This Row],[Contrato2]])=3,Contrato[[#This Row],[Contrato2]],TEXT(Contrato[[#This Row],[Contrato2]],"000"))</f>
        <v>227</v>
      </c>
      <c r="AG231" s="100">
        <f ca="1">IFERROR(_xlfn.DAYS(Contrato[[#This Row],[Fecha Proyectada liquidació]],TODAY())/30,"")</f>
        <v>-17.633333333333333</v>
      </c>
      <c r="AH231" s="5">
        <f>+Contrato[[#This Row],[FECHA TERMINACIÓN ]]+120</f>
        <v>45183</v>
      </c>
      <c r="AI231" s="1" t="e" cm="1">
        <f t="array" ref="AI231">+Contrato[[#This Row],[Fecha Proyectada liquidació]]-hoy</f>
        <v>#NAME?</v>
      </c>
      <c r="AJ231" s="1" cm="1">
        <f t="array" ref="AJ231">_xlfn.XLOOKUP(Contrato[[#This Row],[CONTRATO]]&amp;Contrato[[#This Row],[CDP]],[1]!Tabla6[[#All],[CONTRATO-CDP]],[1]!Tabla6[[#All],[CRP]],_xlfn.XLOOKUP(Contrato[[#This Row],[CDP]],[1]RCPPAGOS!F:F,[1]RCPPAGOS!A:A,"",0),0)</f>
        <v>278</v>
      </c>
      <c r="AK231" s="1">
        <f>+Contrato[[#This Row],[Columna1]]-Contrato[[#This Row],[RCP]]</f>
        <v>0</v>
      </c>
      <c r="AL231" s="101" cm="1">
        <f t="array" ref="AL231">_xlfn.XLOOKUP(Contrato[[#This Row],[RCP]],[1]!RCPPAGOS[[#All],[CRP]],[1]!RCPPAGOS[[#All],[Total pagado]],0,0)</f>
        <v>23794768</v>
      </c>
      <c r="AM231" s="62">
        <f>+Contrato[[#This Row],[Valor Pagado]]/Contrato[[#This Row],[VALOR CONTRATO]]</f>
        <v>0.90837256434624492</v>
      </c>
      <c r="AN231" s="63">
        <f>+Contrato[[#This Row],[VALOR CONTRATO]]-Contrato[[#This Row],[Valor Pagado]]</f>
        <v>2400175.5</v>
      </c>
    </row>
    <row r="232" spans="1:40" s="1" customFormat="1" ht="37.5" customHeight="1">
      <c r="A232" s="2">
        <v>383</v>
      </c>
      <c r="B232" s="33">
        <v>228</v>
      </c>
      <c r="C232" s="34" t="s">
        <v>590</v>
      </c>
      <c r="D232" s="35" t="s">
        <v>112</v>
      </c>
      <c r="E232" s="36" t="s">
        <v>42</v>
      </c>
      <c r="F232" s="35" t="s">
        <v>43</v>
      </c>
      <c r="G232" s="34" t="s">
        <v>591</v>
      </c>
      <c r="H232" s="39">
        <v>43920247</v>
      </c>
      <c r="I232" s="108">
        <v>6798505</v>
      </c>
      <c r="J232" s="108">
        <v>26194943.5</v>
      </c>
      <c r="K232" s="92" t="s">
        <v>114</v>
      </c>
      <c r="L232" s="42" t="s">
        <v>212</v>
      </c>
      <c r="M232" s="43" t="s">
        <v>116</v>
      </c>
      <c r="N232" s="44">
        <f>VLOOKUP(Contrato[[#This Row],[SUPERVISOR TITULAR]],[1]SUPERVISORES!$E$1:$F$135,2,FALSE)</f>
        <v>98520651.200000003</v>
      </c>
      <c r="O232" s="43" t="s">
        <v>115</v>
      </c>
      <c r="P232" s="45">
        <f>VLOOKUP(Contrato[[#This Row],[SUPERVISOR SUPLENTE ]],[1]SUPERVISORES!$E$1:$F$135,2,FALSE)</f>
        <v>32244709.699999999</v>
      </c>
      <c r="Q232" s="93">
        <v>283</v>
      </c>
      <c r="R232" s="47" cm="1">
        <f t="array" ref="R232">_xlfn.XLOOKUP(Contrato[[#This Row],[CDP]],[1]!CDP[[#All],[consecutivo]],[1]!CDP[[#All],[fecha_aprobacion]],"",0)</f>
        <v>44953.460196759261</v>
      </c>
      <c r="S232" s="48">
        <f>SUMIF([1]!CDP[[#All],[consecutivo]],Contrato[[#This Row],[CDP]],[1]!CDP[[#All],[valor_total_rubro]])</f>
        <v>26194944</v>
      </c>
      <c r="T232" s="49" cm="1">
        <f t="array" ref="T232">_xlfn.XLOOKUP(Contrato[[#This Row],[CONTRATO]]&amp;Contrato[[#This Row],[CDP]],[1]!Tabla6[[#All],[CONTRATO-CDP]],[1]!Tabla6[[#All],[CRP]],_xlfn.XLOOKUP(Contrato[[#This Row],[CDP]],[1]RCPPAGOS!F:F,[1]RCPPAGOS!A:A,"",0),0)</f>
        <v>281</v>
      </c>
      <c r="U232" s="47">
        <f>+_xlfn.XLOOKUP(Contrato[[#This Row],[RCP]],[1]RCPPAGOS!A:A,[1]RCPPAGOS!B:B,"",0)</f>
        <v>44959.699490740742</v>
      </c>
      <c r="V232" s="50">
        <f>SUMIF([1]!RCPPAGOS[[#All],[CRP]],Contrato[[#This Row],[RCP]],[1]!RCPPAGOS[[#All],[valor_total]])</f>
        <v>26194944</v>
      </c>
      <c r="W232" s="51">
        <v>44958</v>
      </c>
      <c r="X232" s="51">
        <v>44959</v>
      </c>
      <c r="Y232" s="52" t="str">
        <f>+LEFT(_xlfn.XLOOKUP(Contrato[[#This Row],[CONTRATO3DIG]],[1]SECOP_II!AE:AE,[1]SECOP_II!F:F,"",0),10)</f>
        <v>2023-02-03</v>
      </c>
      <c r="Z232" s="53" t="str">
        <f>+LEFT(_xlfn.XLOOKUP(Contrato[[#This Row],[CONTRATO3DIG]],[1]SECOP_II!AE:AE,[1]SECOP_II!G:G,"",0),10)</f>
        <v>2023-05-17</v>
      </c>
      <c r="AA232" s="54" t="str">
        <f>_xlfn.XLOOKUP(Contrato[[#This Row],[CONTRATO3DIG]],[1]SECOP_II!AE:AE,[1]SECOP_II!AA:AA,"",0)</f>
        <v>https://community.secop.gov.co/Public/Tendering/OpportunityDetail/Index?noticeUID=CO1.NTC.3901798&amp;isFromPublicArea=True&amp;isModal=true&amp;asPopupView=true</v>
      </c>
      <c r="AB232" s="103" t="s">
        <v>555</v>
      </c>
      <c r="AC232" s="75">
        <v>202301001015</v>
      </c>
      <c r="AD232" s="1" t="s">
        <v>50</v>
      </c>
      <c r="AE232" s="1" t="str">
        <f>TEXT(LEFT(Contrato[[#This Row],[CONTRATO]],3),"0")</f>
        <v>228</v>
      </c>
      <c r="AF232" s="1" t="str">
        <f>IF(LEN(Contrato[[#This Row],[Contrato2]])=3,Contrato[[#This Row],[Contrato2]],TEXT(Contrato[[#This Row],[Contrato2]],"000"))</f>
        <v>228</v>
      </c>
      <c r="AG232" s="100">
        <f ca="1">IFERROR(_xlfn.DAYS(Contrato[[#This Row],[Fecha Proyectada liquidació]],TODAY())/30,"")</f>
        <v>-17.633333333333333</v>
      </c>
      <c r="AH232" s="5">
        <f>+Contrato[[#This Row],[FECHA TERMINACIÓN ]]+120</f>
        <v>45183</v>
      </c>
      <c r="AI232" s="1" t="e" cm="1">
        <f t="array" ref="AI232">+Contrato[[#This Row],[Fecha Proyectada liquidació]]-hoy</f>
        <v>#NAME?</v>
      </c>
      <c r="AJ232" s="1" cm="1">
        <f t="array" ref="AJ232">_xlfn.XLOOKUP(Contrato[[#This Row],[CONTRATO]]&amp;Contrato[[#This Row],[CDP]],[1]!Tabla6[[#All],[CONTRATO-CDP]],[1]!Tabla6[[#All],[CRP]],_xlfn.XLOOKUP(Contrato[[#This Row],[CDP]],[1]RCPPAGOS!F:F,[1]RCPPAGOS!A:A,"",0),0)</f>
        <v>281</v>
      </c>
      <c r="AK232" s="1">
        <f>+Contrato[[#This Row],[Columna1]]-Contrato[[#This Row],[RCP]]</f>
        <v>0</v>
      </c>
      <c r="AL232" s="101" cm="1">
        <f t="array" ref="AL232">_xlfn.XLOOKUP(Contrato[[#This Row],[RCP]],[1]!RCPPAGOS[[#All],[CRP]],[1]!RCPPAGOS[[#All],[Total pagado]],0,0)</f>
        <v>13840688</v>
      </c>
      <c r="AM232" s="62">
        <f>+Contrato[[#This Row],[Valor Pagado]]/Contrato[[#This Row],[VALOR CONTRATO]]</f>
        <v>0.5283725082285442</v>
      </c>
      <c r="AN232" s="63">
        <f>+Contrato[[#This Row],[VALOR CONTRATO]]-Contrato[[#This Row],[Valor Pagado]]</f>
        <v>12354255.5</v>
      </c>
    </row>
    <row r="233" spans="1:40" s="1" customFormat="1" ht="37.5" customHeight="1">
      <c r="A233" s="2">
        <v>375</v>
      </c>
      <c r="B233" s="33">
        <v>229</v>
      </c>
      <c r="C233" s="34" t="s">
        <v>586</v>
      </c>
      <c r="D233" s="35" t="s">
        <v>112</v>
      </c>
      <c r="E233" s="36" t="s">
        <v>42</v>
      </c>
      <c r="F233" s="35" t="s">
        <v>43</v>
      </c>
      <c r="G233" s="34" t="s">
        <v>592</v>
      </c>
      <c r="H233" s="39">
        <v>3377434</v>
      </c>
      <c r="I233" s="108">
        <v>6798505</v>
      </c>
      <c r="J233" s="108">
        <v>26194943.5</v>
      </c>
      <c r="K233" s="70" t="s">
        <v>589</v>
      </c>
      <c r="L233" s="42" t="s">
        <v>212</v>
      </c>
      <c r="M233" s="43" t="s">
        <v>116</v>
      </c>
      <c r="N233" s="44">
        <f>VLOOKUP(Contrato[[#This Row],[SUPERVISOR TITULAR]],[1]SUPERVISORES!$E$1:$F$135,2,FALSE)</f>
        <v>98520651.200000003</v>
      </c>
      <c r="O233" s="43" t="s">
        <v>115</v>
      </c>
      <c r="P233" s="45">
        <f>VLOOKUP(Contrato[[#This Row],[SUPERVISOR SUPLENTE ]],[1]SUPERVISORES!$E$1:$F$135,2,FALSE)</f>
        <v>32244709.699999999</v>
      </c>
      <c r="Q233" s="93">
        <v>287</v>
      </c>
      <c r="R233" s="47" cm="1">
        <f t="array" ref="R233">_xlfn.XLOOKUP(Contrato[[#This Row],[CDP]],[1]!CDP[[#All],[consecutivo]],[1]!CDP[[#All],[fecha_aprobacion]],"",0)</f>
        <v>44953.56790509259</v>
      </c>
      <c r="S233" s="48">
        <f>SUMIF([1]!CDP[[#All],[consecutivo]],Contrato[[#This Row],[CDP]],[1]!CDP[[#All],[valor_total_rubro]])</f>
        <v>26194944</v>
      </c>
      <c r="T233" s="49" cm="1">
        <f t="array" ref="T233">_xlfn.XLOOKUP(Contrato[[#This Row],[CONTRATO]]&amp;Contrato[[#This Row],[CDP]],[1]!Tabla6[[#All],[CONTRATO-CDP]],[1]!Tabla6[[#All],[CRP]],_xlfn.XLOOKUP(Contrato[[#This Row],[CDP]],[1]RCPPAGOS!F:F,[1]RCPPAGOS!A:A,"",0),0)</f>
        <v>279</v>
      </c>
      <c r="U233" s="47">
        <f>+_xlfn.XLOOKUP(Contrato[[#This Row],[RCP]],[1]RCPPAGOS!A:A,[1]RCPPAGOS!B:B,"",0)</f>
        <v>44959.66915509259</v>
      </c>
      <c r="V233" s="50">
        <f>SUMIF([1]!RCPPAGOS[[#All],[CRP]],Contrato[[#This Row],[RCP]],[1]!RCPPAGOS[[#All],[valor_total]])</f>
        <v>26194944</v>
      </c>
      <c r="W233" s="51">
        <v>44958</v>
      </c>
      <c r="X233" s="51">
        <v>44959</v>
      </c>
      <c r="Y233" s="52" t="str">
        <f>+LEFT(_xlfn.XLOOKUP(Contrato[[#This Row],[CONTRATO3DIG]],[1]SECOP_II!AE:AE,[1]SECOP_II!F:F,"",0),10)</f>
        <v>2023-02-03</v>
      </c>
      <c r="Z233" s="53" t="str">
        <f>+LEFT(_xlfn.XLOOKUP(Contrato[[#This Row],[CONTRATO3DIG]],[1]SECOP_II!AE:AE,[1]SECOP_II!G:G,"",0),10)</f>
        <v>2023-05-17</v>
      </c>
      <c r="AA233" s="54" t="str">
        <f>_xlfn.XLOOKUP(Contrato[[#This Row],[CONTRATO3DIG]],[1]SECOP_II!AE:AE,[1]SECOP_II!AA:AA,"",0)</f>
        <v>https://community.secop.gov.co/Public/Tendering/OpportunityDetail/Index?noticeUID=CO1.NTC.3904518&amp;isFromPublicArea=True&amp;isModal=true&amp;asPopupView=true</v>
      </c>
      <c r="AB233" s="103" t="s">
        <v>555</v>
      </c>
      <c r="AC233" s="75">
        <v>202301001029</v>
      </c>
      <c r="AD233" s="1" t="s">
        <v>50</v>
      </c>
      <c r="AE233" s="1" t="str">
        <f>TEXT(LEFT(Contrato[[#This Row],[CONTRATO]],3),"0")</f>
        <v>229</v>
      </c>
      <c r="AF233" s="1" t="str">
        <f>IF(LEN(Contrato[[#This Row],[Contrato2]])=3,Contrato[[#This Row],[Contrato2]],TEXT(Contrato[[#This Row],[Contrato2]],"000"))</f>
        <v>229</v>
      </c>
      <c r="AG233" s="100">
        <f ca="1">IFERROR(_xlfn.DAYS(Contrato[[#This Row],[Fecha Proyectada liquidació]],TODAY())/30,"")</f>
        <v>-17.633333333333333</v>
      </c>
      <c r="AH233" s="5">
        <f>+Contrato[[#This Row],[FECHA TERMINACIÓN ]]+120</f>
        <v>45183</v>
      </c>
      <c r="AI233" s="1" t="e" cm="1">
        <f t="array" ref="AI233">+Contrato[[#This Row],[Fecha Proyectada liquidació]]-hoy</f>
        <v>#NAME?</v>
      </c>
      <c r="AJ233" s="1" cm="1">
        <f t="array" ref="AJ233">_xlfn.XLOOKUP(Contrato[[#This Row],[CONTRATO]]&amp;Contrato[[#This Row],[CDP]],[1]!Tabla6[[#All],[CONTRATO-CDP]],[1]!Tabla6[[#All],[CRP]],_xlfn.XLOOKUP(Contrato[[#This Row],[CDP]],[1]RCPPAGOS!F:F,[1]RCPPAGOS!A:A,"",0),0)</f>
        <v>279</v>
      </c>
      <c r="AK233" s="1">
        <f>+Contrato[[#This Row],[Columna1]]-Contrato[[#This Row],[RCP]]</f>
        <v>0</v>
      </c>
      <c r="AL233" s="101" cm="1">
        <f t="array" ref="AL233">_xlfn.XLOOKUP(Contrato[[#This Row],[RCP]],[1]!RCPPAGOS[[#All],[CRP]],[1]!RCPPAGOS[[#All],[Total pagado]],0,0)</f>
        <v>23958117</v>
      </c>
      <c r="AM233" s="62">
        <f>+Contrato[[#This Row],[Valor Pagado]]/Contrato[[#This Row],[VALOR CONTRATO]]</f>
        <v>0.91460846250727745</v>
      </c>
      <c r="AN233" s="63">
        <f>+Contrato[[#This Row],[VALOR CONTRATO]]-Contrato[[#This Row],[Valor Pagado]]</f>
        <v>2236826.5</v>
      </c>
    </row>
    <row r="234" spans="1:40" s="1" customFormat="1" ht="37.5" customHeight="1">
      <c r="A234" s="2">
        <v>523</v>
      </c>
      <c r="B234" s="33">
        <v>230</v>
      </c>
      <c r="C234" s="34" t="s">
        <v>586</v>
      </c>
      <c r="D234" s="35" t="s">
        <v>112</v>
      </c>
      <c r="E234" s="36" t="s">
        <v>42</v>
      </c>
      <c r="F234" s="35" t="s">
        <v>43</v>
      </c>
      <c r="G234" s="34" t="s">
        <v>593</v>
      </c>
      <c r="H234" s="39">
        <v>1040508067</v>
      </c>
      <c r="I234" s="108">
        <v>6798505</v>
      </c>
      <c r="J234" s="108">
        <v>26194943.5</v>
      </c>
      <c r="K234" s="70" t="s">
        <v>589</v>
      </c>
      <c r="L234" s="42" t="s">
        <v>212</v>
      </c>
      <c r="M234" s="43" t="s">
        <v>115</v>
      </c>
      <c r="N234" s="44">
        <f>VLOOKUP(Contrato[[#This Row],[SUPERVISOR TITULAR]],[1]SUPERVISORES!$E$1:$F$135,2,FALSE)</f>
        <v>32244709.699999999</v>
      </c>
      <c r="O234" s="43" t="s">
        <v>116</v>
      </c>
      <c r="P234" s="45">
        <f>VLOOKUP(Contrato[[#This Row],[SUPERVISOR SUPLENTE ]],[1]SUPERVISORES!$E$1:$F$135,2,FALSE)</f>
        <v>98520651.200000003</v>
      </c>
      <c r="Q234" s="93">
        <v>289</v>
      </c>
      <c r="R234" s="47" cm="1">
        <f t="array" ref="R234">_xlfn.XLOOKUP(Contrato[[#This Row],[CDP]],[1]!CDP[[#All],[consecutivo]],[1]!CDP[[#All],[fecha_aprobacion]],"",0)</f>
        <v>44953.57739583333</v>
      </c>
      <c r="S234" s="48">
        <f>SUMIF([1]!CDP[[#All],[consecutivo]],Contrato[[#This Row],[CDP]],[1]!CDP[[#All],[valor_total_rubro]])</f>
        <v>26194944</v>
      </c>
      <c r="T234" s="49" cm="1">
        <f t="array" ref="T234">_xlfn.XLOOKUP(Contrato[[#This Row],[CONTRATO]]&amp;Contrato[[#This Row],[CDP]],[1]!Tabla6[[#All],[CONTRATO-CDP]],[1]!Tabla6[[#All],[CRP]],_xlfn.XLOOKUP(Contrato[[#This Row],[CDP]],[1]RCPPAGOS!F:F,[1]RCPPAGOS!A:A,"",0),0)</f>
        <v>280</v>
      </c>
      <c r="U234" s="47">
        <f>+_xlfn.XLOOKUP(Contrato[[#This Row],[RCP]],[1]RCPPAGOS!A:A,[1]RCPPAGOS!B:B,"",0)</f>
        <v>44959.672465277778</v>
      </c>
      <c r="V234" s="50">
        <f>SUMIF([1]!RCPPAGOS[[#All],[CRP]],Contrato[[#This Row],[RCP]],[1]!RCPPAGOS[[#All],[valor_total]])</f>
        <v>26194944</v>
      </c>
      <c r="W234" s="51">
        <v>44958</v>
      </c>
      <c r="X234" s="51">
        <v>44959</v>
      </c>
      <c r="Y234" s="52" t="str">
        <f>+LEFT(_xlfn.XLOOKUP(Contrato[[#This Row],[CONTRATO3DIG]],[1]SECOP_II!AE:AE,[1]SECOP_II!F:F,"",0),10)</f>
        <v>2023-02-03</v>
      </c>
      <c r="Z234" s="53" t="str">
        <f>+LEFT(_xlfn.XLOOKUP(Contrato[[#This Row],[CONTRATO3DIG]],[1]SECOP_II!AE:AE,[1]SECOP_II!G:G,"",0),10)</f>
        <v>2023-05-17</v>
      </c>
      <c r="AA234" s="54" t="str">
        <f>_xlfn.XLOOKUP(Contrato[[#This Row],[CONTRATO3DIG]],[1]SECOP_II!AE:AE,[1]SECOP_II!AA:AA,"",0)</f>
        <v>https://community.secop.gov.co/Public/Tendering/OpportunityDetail/Index?noticeUID=CO1.NTC.3904788&amp;isFromPublicArea=True&amp;isModal=true&amp;asPopupView=true</v>
      </c>
      <c r="AB234" s="103" t="s">
        <v>555</v>
      </c>
      <c r="AC234" s="75">
        <v>202301001016</v>
      </c>
      <c r="AD234" s="1" t="s">
        <v>50</v>
      </c>
      <c r="AE234" s="1" t="str">
        <f>TEXT(LEFT(Contrato[[#This Row],[CONTRATO]],3),"0")</f>
        <v>230</v>
      </c>
      <c r="AF234" s="1" t="str">
        <f>IF(LEN(Contrato[[#This Row],[Contrato2]])=3,Contrato[[#This Row],[Contrato2]],TEXT(Contrato[[#This Row],[Contrato2]],"000"))</f>
        <v>230</v>
      </c>
      <c r="AG234" s="100">
        <f ca="1">IFERROR(_xlfn.DAYS(Contrato[[#This Row],[Fecha Proyectada liquidació]],TODAY())/30,"")</f>
        <v>-17.633333333333333</v>
      </c>
      <c r="AH234" s="5">
        <f>+Contrato[[#This Row],[FECHA TERMINACIÓN ]]+120</f>
        <v>45183</v>
      </c>
      <c r="AI234" s="1" t="e" cm="1">
        <f t="array" ref="AI234">+Contrato[[#This Row],[Fecha Proyectada liquidació]]-hoy</f>
        <v>#NAME?</v>
      </c>
      <c r="AJ234" s="1" cm="1">
        <f t="array" ref="AJ234">_xlfn.XLOOKUP(Contrato[[#This Row],[CONTRATO]]&amp;Contrato[[#This Row],[CDP]],[1]!Tabla6[[#All],[CONTRATO-CDP]],[1]!Tabla6[[#All],[CRP]],_xlfn.XLOOKUP(Contrato[[#This Row],[CDP]],[1]RCPPAGOS!F:F,[1]RCPPAGOS!A:A,"",0),0)</f>
        <v>280</v>
      </c>
      <c r="AK234" s="1">
        <f>+Contrato[[#This Row],[Columna1]]-Contrato[[#This Row],[RCP]]</f>
        <v>0</v>
      </c>
      <c r="AL234" s="101" cm="1">
        <f t="array" ref="AL234">_xlfn.XLOOKUP(Contrato[[#This Row],[RCP]],[1]!RCPPAGOS[[#All],[CRP]],[1]!RCPPAGOS[[#All],[Total pagado]],0,0)</f>
        <v>17222879</v>
      </c>
      <c r="AM234" s="62">
        <f>+Contrato[[#This Row],[Valor Pagado]]/Contrato[[#This Row],[VALOR CONTRATO]]</f>
        <v>0.65748868670016414</v>
      </c>
      <c r="AN234" s="63">
        <f>+Contrato[[#This Row],[VALOR CONTRATO]]-Contrato[[#This Row],[Valor Pagado]]</f>
        <v>8972064.5</v>
      </c>
    </row>
    <row r="235" spans="1:40" s="1" customFormat="1" ht="37.5" customHeight="1">
      <c r="A235" s="2">
        <v>363</v>
      </c>
      <c r="B235" s="33">
        <v>231</v>
      </c>
      <c r="C235" s="34" t="s">
        <v>594</v>
      </c>
      <c r="D235" s="35" t="s">
        <v>83</v>
      </c>
      <c r="E235" s="36" t="s">
        <v>42</v>
      </c>
      <c r="F235" s="35" t="s">
        <v>43</v>
      </c>
      <c r="G235" s="34" t="s">
        <v>595</v>
      </c>
      <c r="H235" s="39">
        <v>8463571</v>
      </c>
      <c r="I235" s="108">
        <v>3705329</v>
      </c>
      <c r="J235" s="108">
        <v>14947558</v>
      </c>
      <c r="K235" s="134" t="s">
        <v>596</v>
      </c>
      <c r="L235" s="42" t="s">
        <v>212</v>
      </c>
      <c r="M235" s="43" t="s">
        <v>597</v>
      </c>
      <c r="N235" s="44">
        <f>VLOOKUP(Contrato[[#This Row],[SUPERVISOR TITULAR]],[1]SUPERVISORES!$E$1:$F$135,2,FALSE)</f>
        <v>39176038.700000003</v>
      </c>
      <c r="O235" s="43" t="s">
        <v>598</v>
      </c>
      <c r="P235" s="45">
        <f>VLOOKUP(Contrato[[#This Row],[SUPERVISOR SUPLENTE ]],[1]SUPERVISORES!$E$1:$F$135,2,FALSE)</f>
        <v>8103470</v>
      </c>
      <c r="Q235" s="93">
        <v>305</v>
      </c>
      <c r="R235" s="47" cm="1">
        <f t="array" ref="R235">_xlfn.XLOOKUP(Contrato[[#This Row],[CDP]],[1]!CDP[[#All],[consecutivo]],[1]!CDP[[#All],[fecha_aprobacion]],"",0)</f>
        <v>44953.620358796295</v>
      </c>
      <c r="S235" s="48">
        <f>SUMIF([1]!CDP[[#All],[consecutivo]],Contrato[[#This Row],[CDP]],[1]!CDP[[#All],[valor_total_rubro]])</f>
        <v>14947558</v>
      </c>
      <c r="T235" s="49" cm="1">
        <f t="array" ref="T235">_xlfn.XLOOKUP(Contrato[[#This Row],[CONTRATO]]&amp;Contrato[[#This Row],[CDP]],[1]!Tabla6[[#All],[CONTRATO-CDP]],[1]!Tabla6[[#All],[CRP]],_xlfn.XLOOKUP(Contrato[[#This Row],[CDP]],[1]RCPPAGOS!F:F,[1]RCPPAGOS!A:A,"",0),0)</f>
        <v>262</v>
      </c>
      <c r="U235" s="47">
        <f>+_xlfn.XLOOKUP(Contrato[[#This Row],[RCP]],[1]RCPPAGOS!A:A,[1]RCPPAGOS!B:B,"",0)</f>
        <v>44959.601145833331</v>
      </c>
      <c r="V235" s="50">
        <f>SUMIF([1]!RCPPAGOS[[#All],[CRP]],Contrato[[#This Row],[RCP]],[1]!RCPPAGOS[[#All],[valor_total]])</f>
        <v>14947558</v>
      </c>
      <c r="W235" s="51">
        <v>44958</v>
      </c>
      <c r="X235" s="51">
        <v>44958</v>
      </c>
      <c r="Y235" s="52" t="str">
        <f>+LEFT(_xlfn.XLOOKUP(Contrato[[#This Row],[CONTRATO3DIG]],[1]SECOP_II!AE:AE,[1]SECOP_II!F:F,"",0),10)</f>
        <v>2023-02-03</v>
      </c>
      <c r="Z235" s="53" t="str">
        <f>+LEFT(_xlfn.XLOOKUP(Contrato[[#This Row],[CONTRATO3DIG]],[1]SECOP_II!AE:AE,[1]SECOP_II!G:G,"",0),10)</f>
        <v>2023-05-17</v>
      </c>
      <c r="AA235" s="54" t="str">
        <f>_xlfn.XLOOKUP(Contrato[[#This Row],[CONTRATO3DIG]],[1]SECOP_II!AE:AE,[1]SECOP_II!AA:AA,"",0)</f>
        <v>https://community.secop.gov.co/Public/Tendering/OpportunityDetail/Index?noticeUID=CO1.NTC.3897555&amp;isFromPublicArea=True&amp;isModal=true&amp;asPopupView=true</v>
      </c>
      <c r="AB235" s="103" t="s">
        <v>555</v>
      </c>
      <c r="AC235" s="75">
        <v>202301001034</v>
      </c>
      <c r="AD235" s="1" t="s">
        <v>50</v>
      </c>
      <c r="AE235" s="1" t="str">
        <f>TEXT(LEFT(Contrato[[#This Row],[CONTRATO]],3),"0")</f>
        <v>231</v>
      </c>
      <c r="AF235" s="1" t="str">
        <f>IF(LEN(Contrato[[#This Row],[Contrato2]])=3,Contrato[[#This Row],[Contrato2]],TEXT(Contrato[[#This Row],[Contrato2]],"000"))</f>
        <v>231</v>
      </c>
      <c r="AG235" s="100">
        <f ca="1">IFERROR(_xlfn.DAYS(Contrato[[#This Row],[Fecha Proyectada liquidació]],TODAY())/30,"")</f>
        <v>-17.633333333333333</v>
      </c>
      <c r="AH235" s="5">
        <f>+Contrato[[#This Row],[FECHA TERMINACIÓN ]]+120</f>
        <v>45183</v>
      </c>
      <c r="AI235" s="1" t="e" cm="1">
        <f t="array" ref="AI235">+Contrato[[#This Row],[Fecha Proyectada liquidació]]-hoy</f>
        <v>#NAME?</v>
      </c>
      <c r="AJ235" s="1" cm="1">
        <f t="array" ref="AJ235">_xlfn.XLOOKUP(Contrato[[#This Row],[CONTRATO]]&amp;Contrato[[#This Row],[CDP]],[1]!Tabla6[[#All],[CONTRATO-CDP]],[1]!Tabla6[[#All],[CRP]],_xlfn.XLOOKUP(Contrato[[#This Row],[CDP]],[1]RCPPAGOS!F:F,[1]RCPPAGOS!A:A,"",0),0)</f>
        <v>262</v>
      </c>
      <c r="AK235" s="1">
        <f>+Contrato[[#This Row],[Columna1]]-Contrato[[#This Row],[RCP]]</f>
        <v>0</v>
      </c>
      <c r="AL235" s="101" cm="1">
        <f t="array" ref="AL235">_xlfn.XLOOKUP(Contrato[[#This Row],[RCP]],[1]!RCPPAGOS[[#All],[CRP]],[1]!RCPPAGOS[[#All],[Total pagado]],0,0)</f>
        <v>14225251</v>
      </c>
      <c r="AM235" s="62">
        <f>+Contrato[[#This Row],[Valor Pagado]]/Contrato[[#This Row],[VALOR CONTRATO]]</f>
        <v>0.95167725724830776</v>
      </c>
      <c r="AN235" s="63">
        <f>+Contrato[[#This Row],[VALOR CONTRATO]]-Contrato[[#This Row],[Valor Pagado]]</f>
        <v>722307</v>
      </c>
    </row>
    <row r="236" spans="1:40" s="1" customFormat="1" ht="37.5" customHeight="1">
      <c r="A236" s="2">
        <v>356</v>
      </c>
      <c r="B236" s="33">
        <v>232</v>
      </c>
      <c r="C236" s="34" t="s">
        <v>599</v>
      </c>
      <c r="D236" s="35" t="s">
        <v>83</v>
      </c>
      <c r="E236" s="36" t="s">
        <v>42</v>
      </c>
      <c r="F236" s="35" t="s">
        <v>43</v>
      </c>
      <c r="G236" s="34" t="s">
        <v>600</v>
      </c>
      <c r="H236" s="39">
        <v>1152437922</v>
      </c>
      <c r="I236" s="108">
        <v>6081224</v>
      </c>
      <c r="J236" s="108">
        <v>26284284</v>
      </c>
      <c r="K236" s="70" t="s">
        <v>601</v>
      </c>
      <c r="L236" s="42" t="s">
        <v>212</v>
      </c>
      <c r="M236" s="43" t="s">
        <v>598</v>
      </c>
      <c r="N236" s="44">
        <f>VLOOKUP(Contrato[[#This Row],[SUPERVISOR TITULAR]],[1]SUPERVISORES!$E$1:$F$135,2,FALSE)</f>
        <v>8103470</v>
      </c>
      <c r="O236" s="43" t="s">
        <v>597</v>
      </c>
      <c r="P236" s="45">
        <f>VLOOKUP(Contrato[[#This Row],[SUPERVISOR SUPLENTE ]],[1]SUPERVISORES!$E$1:$F$135,2,FALSE)</f>
        <v>39176038.700000003</v>
      </c>
      <c r="Q236" s="93">
        <v>306</v>
      </c>
      <c r="R236" s="47" cm="1">
        <f t="array" ref="R236">_xlfn.XLOOKUP(Contrato[[#This Row],[CDP]],[1]!CDP[[#All],[consecutivo]],[1]!CDP[[#All],[fecha_aprobacion]],"",0)</f>
        <v>44953.622129629628</v>
      </c>
      <c r="S236" s="48">
        <f>SUMIF([1]!CDP[[#All],[consecutivo]],Contrato[[#This Row],[CDP]],[1]!CDP[[#All],[valor_total_rubro]])</f>
        <v>26284284</v>
      </c>
      <c r="T236" s="49" cm="1">
        <f t="array" ref="T236">_xlfn.XLOOKUP(Contrato[[#This Row],[CONTRATO]]&amp;Contrato[[#This Row],[CDP]],[1]!Tabla6[[#All],[CONTRATO-CDP]],[1]!Tabla6[[#All],[CRP]],_xlfn.XLOOKUP(Contrato[[#This Row],[CDP]],[1]RCPPAGOS!F:F,[1]RCPPAGOS!A:A,"",0),0)</f>
        <v>267</v>
      </c>
      <c r="U236" s="47">
        <f>+_xlfn.XLOOKUP(Contrato[[#This Row],[RCP]],[1]RCPPAGOS!A:A,[1]RCPPAGOS!B:B,"",0)</f>
        <v>44959.618854166663</v>
      </c>
      <c r="V236" s="50">
        <f>SUMIF([1]!RCPPAGOS[[#All],[CRP]],Contrato[[#This Row],[RCP]],[1]!RCPPAGOS[[#All],[valor_total]])</f>
        <v>26284284</v>
      </c>
      <c r="W236" s="51">
        <v>44958</v>
      </c>
      <c r="X236" s="51">
        <v>44959</v>
      </c>
      <c r="Y236" s="52" t="str">
        <f>+LEFT(_xlfn.XLOOKUP(Contrato[[#This Row],[CONTRATO3DIG]],[1]SECOP_II!AE:AE,[1]SECOP_II!F:F,"",0),10)</f>
        <v>2023-02-03</v>
      </c>
      <c r="Z236" s="53" t="str">
        <f>+LEFT(_xlfn.XLOOKUP(Contrato[[#This Row],[CONTRATO3DIG]],[1]SECOP_II!AE:AE,[1]SECOP_II!G:G,"",0),10)</f>
        <v>2023-05-17</v>
      </c>
      <c r="AA236" s="54" t="str">
        <f>_xlfn.XLOOKUP(Contrato[[#This Row],[CONTRATO3DIG]],[1]SECOP_II!AE:AE,[1]SECOP_II!AA:AA,"",0)</f>
        <v>https://community.secop.gov.co/Public/Tendering/OpportunityDetail/Index?noticeUID=CO1.NTC.3899001&amp;isFromPublicArea=True&amp;isModal=true&amp;asPopupView=true</v>
      </c>
      <c r="AB236" s="103" t="s">
        <v>555</v>
      </c>
      <c r="AC236" s="75">
        <v>202301001036</v>
      </c>
      <c r="AD236" s="1" t="s">
        <v>50</v>
      </c>
      <c r="AE236" s="1" t="str">
        <f>TEXT(LEFT(Contrato[[#This Row],[CONTRATO]],3),"0")</f>
        <v>232</v>
      </c>
      <c r="AF236" s="1" t="str">
        <f>IF(LEN(Contrato[[#This Row],[Contrato2]])=3,Contrato[[#This Row],[Contrato2]],TEXT(Contrato[[#This Row],[Contrato2]],"000"))</f>
        <v>232</v>
      </c>
      <c r="AG236" s="100">
        <f ca="1">IFERROR(_xlfn.DAYS(Contrato[[#This Row],[Fecha Proyectada liquidació]],TODAY())/30,"")</f>
        <v>-17.633333333333333</v>
      </c>
      <c r="AH236" s="5">
        <f>+Contrato[[#This Row],[FECHA TERMINACIÓN ]]+120</f>
        <v>45183</v>
      </c>
      <c r="AI236" s="1" t="e" cm="1">
        <f t="array" ref="AI236">+Contrato[[#This Row],[Fecha Proyectada liquidació]]-hoy</f>
        <v>#NAME?</v>
      </c>
      <c r="AJ236" s="1" cm="1">
        <f t="array" ref="AJ236">_xlfn.XLOOKUP(Contrato[[#This Row],[CONTRATO]]&amp;Contrato[[#This Row],[CDP]],[1]!Tabla6[[#All],[CONTRATO-CDP]],[1]!Tabla6[[#All],[CRP]],_xlfn.XLOOKUP(Contrato[[#This Row],[CDP]],[1]RCPPAGOS!F:F,[1]RCPPAGOS!A:A,"",0),0)</f>
        <v>267</v>
      </c>
      <c r="AK236" s="1">
        <f>+Contrato[[#This Row],[Columna1]]-Contrato[[#This Row],[RCP]]</f>
        <v>0</v>
      </c>
      <c r="AL236" s="101" cm="1">
        <f t="array" ref="AL236">_xlfn.XLOOKUP(Contrato[[#This Row],[RCP]],[1]!RCPPAGOS[[#All],[CRP]],[1]!RCPPAGOS[[#All],[Total pagado]],0,0)</f>
        <v>23921584</v>
      </c>
      <c r="AM236" s="62">
        <f>+Contrato[[#This Row],[Valor Pagado]]/Contrato[[#This Row],[VALOR CONTRATO]]</f>
        <v>0.91010978271274201</v>
      </c>
      <c r="AN236" s="63">
        <f>+Contrato[[#This Row],[VALOR CONTRATO]]-Contrato[[#This Row],[Valor Pagado]]</f>
        <v>2362700</v>
      </c>
    </row>
    <row r="237" spans="1:40" s="1" customFormat="1" ht="37.5" customHeight="1">
      <c r="A237" s="2">
        <v>353</v>
      </c>
      <c r="B237" s="33">
        <v>233</v>
      </c>
      <c r="C237" s="34" t="s">
        <v>602</v>
      </c>
      <c r="D237" s="35" t="s">
        <v>83</v>
      </c>
      <c r="E237" s="36" t="s">
        <v>42</v>
      </c>
      <c r="F237" s="35" t="s">
        <v>43</v>
      </c>
      <c r="G237" s="34" t="s">
        <v>603</v>
      </c>
      <c r="H237" s="39">
        <v>98699225</v>
      </c>
      <c r="I237" s="108">
        <v>6081224</v>
      </c>
      <c r="J237" s="108">
        <v>23838398</v>
      </c>
      <c r="K237" s="70" t="s">
        <v>604</v>
      </c>
      <c r="L237" s="42" t="s">
        <v>212</v>
      </c>
      <c r="M237" s="43" t="s">
        <v>86</v>
      </c>
      <c r="N237" s="44">
        <f>VLOOKUP(Contrato[[#This Row],[SUPERVISOR TITULAR]],[1]SUPERVISORES!$E$1:$F$135,2,FALSE)</f>
        <v>21509270.5</v>
      </c>
      <c r="O237" s="43" t="s">
        <v>605</v>
      </c>
      <c r="P237" s="45">
        <f>VLOOKUP(Contrato[[#This Row],[SUPERVISOR SUPLENTE ]],[1]SUPERVISORES!$E$1:$F$135,2,FALSE)</f>
        <v>43816614.100000001</v>
      </c>
      <c r="Q237" s="93">
        <v>290</v>
      </c>
      <c r="R237" s="47" cm="1">
        <f t="array" ref="R237">_xlfn.XLOOKUP(Contrato[[#This Row],[CDP]],[1]!CDP[[#All],[consecutivo]],[1]!CDP[[#All],[fecha_aprobacion]],"",0)</f>
        <v>44953.57880787037</v>
      </c>
      <c r="S237" s="48">
        <f>SUMIF([1]!CDP[[#All],[consecutivo]],Contrato[[#This Row],[CDP]],[1]!CDP[[#All],[valor_total_rubro]])</f>
        <v>23838398</v>
      </c>
      <c r="T237" s="49" cm="1">
        <f t="array" ref="T237">_xlfn.XLOOKUP(Contrato[[#This Row],[CONTRATO]]&amp;Contrato[[#This Row],[CDP]],[1]!Tabla6[[#All],[CONTRATO-CDP]],[1]!Tabla6[[#All],[CRP]],_xlfn.XLOOKUP(Contrato[[#This Row],[CDP]],[1]RCPPAGOS!F:F,[1]RCPPAGOS!A:A,"",0),0)</f>
        <v>260</v>
      </c>
      <c r="U237" s="47">
        <f>+_xlfn.XLOOKUP(Contrato[[#This Row],[RCP]],[1]RCPPAGOS!A:A,[1]RCPPAGOS!B:B,"",0)</f>
        <v>44959.59747685185</v>
      </c>
      <c r="V237" s="50">
        <f>SUMIF([1]!RCPPAGOS[[#All],[CRP]],Contrato[[#This Row],[RCP]],[1]!RCPPAGOS[[#All],[valor_total]])</f>
        <v>23838398</v>
      </c>
      <c r="W237" s="51">
        <v>44958</v>
      </c>
      <c r="X237" s="51">
        <v>44959</v>
      </c>
      <c r="Y237" s="52" t="str">
        <f>+LEFT(_xlfn.XLOOKUP(Contrato[[#This Row],[CONTRATO3DIG]],[1]SECOP_II!AE:AE,[1]SECOP_II!F:F,"",0),10)</f>
        <v>2023-02-03</v>
      </c>
      <c r="Z237" s="53" t="str">
        <f>+LEFT(_xlfn.XLOOKUP(Contrato[[#This Row],[CONTRATO3DIG]],[1]SECOP_II!AE:AE,[1]SECOP_II!G:G,"",0),10)</f>
        <v>2023-05-17</v>
      </c>
      <c r="AA237" s="54" t="str">
        <f>_xlfn.XLOOKUP(Contrato[[#This Row],[CONTRATO3DIG]],[1]SECOP_II!AE:AE,[1]SECOP_II!AA:AA,"",0)</f>
        <v>https://community.secop.gov.co/Public/Tendering/OpportunityDetail/Index?noticeUID=CO1.NTC.3898375&amp;isFromPublicArea=True&amp;isModal=true&amp;asPopupView=true</v>
      </c>
      <c r="AB237" s="103" t="s">
        <v>555</v>
      </c>
      <c r="AC237" s="75">
        <v>202301001043</v>
      </c>
      <c r="AD237" s="1" t="s">
        <v>50</v>
      </c>
      <c r="AE237" s="1" t="str">
        <f>TEXT(LEFT(Contrato[[#This Row],[CONTRATO]],3),"0")</f>
        <v>233</v>
      </c>
      <c r="AF237" s="1" t="str">
        <f>IF(LEN(Contrato[[#This Row],[Contrato2]])=3,Contrato[[#This Row],[Contrato2]],TEXT(Contrato[[#This Row],[Contrato2]],"000"))</f>
        <v>233</v>
      </c>
      <c r="AG237" s="100">
        <f ca="1">IFERROR(_xlfn.DAYS(Contrato[[#This Row],[Fecha Proyectada liquidació]],TODAY())/30,"")</f>
        <v>-17.633333333333333</v>
      </c>
      <c r="AH237" s="5">
        <f>+Contrato[[#This Row],[FECHA TERMINACIÓN ]]+120</f>
        <v>45183</v>
      </c>
      <c r="AI237" s="1" t="e" cm="1">
        <f t="array" ref="AI237">+Contrato[[#This Row],[Fecha Proyectada liquidació]]-hoy</f>
        <v>#NAME?</v>
      </c>
      <c r="AJ237" s="1" cm="1">
        <f t="array" ref="AJ237">_xlfn.XLOOKUP(Contrato[[#This Row],[CONTRATO]]&amp;Contrato[[#This Row],[CDP]],[1]!Tabla6[[#All],[CONTRATO-CDP]],[1]!Tabla6[[#All],[CRP]],_xlfn.XLOOKUP(Contrato[[#This Row],[CDP]],[1]RCPPAGOS!F:F,[1]RCPPAGOS!A:A,"",0),0)</f>
        <v>260</v>
      </c>
      <c r="AK237" s="1">
        <f>+Contrato[[#This Row],[Columna1]]-Contrato[[#This Row],[RCP]]</f>
        <v>0</v>
      </c>
      <c r="AL237" s="101" cm="1">
        <f t="array" ref="AL237">_xlfn.XLOOKUP(Contrato[[#This Row],[RCP]],[1]!RCPPAGOS[[#All],[CRP]],[1]!RCPPAGOS[[#All],[Total pagado]],0,0)</f>
        <v>21632184</v>
      </c>
      <c r="AM237" s="62">
        <f>+Contrato[[#This Row],[Valor Pagado]]/Contrato[[#This Row],[VALOR CONTRATO]]</f>
        <v>0.90745124735311489</v>
      </c>
      <c r="AN237" s="63">
        <f>+Contrato[[#This Row],[VALOR CONTRATO]]-Contrato[[#This Row],[Valor Pagado]]</f>
        <v>2206214</v>
      </c>
    </row>
    <row r="238" spans="1:40" s="1" customFormat="1" ht="37.5" customHeight="1">
      <c r="A238" s="2">
        <v>386</v>
      </c>
      <c r="B238" s="33">
        <v>234</v>
      </c>
      <c r="C238" s="34" t="s">
        <v>606</v>
      </c>
      <c r="D238" s="35" t="s">
        <v>83</v>
      </c>
      <c r="E238" s="36" t="s">
        <v>42</v>
      </c>
      <c r="F238" s="35" t="s">
        <v>43</v>
      </c>
      <c r="G238" s="34" t="s">
        <v>607</v>
      </c>
      <c r="H238" s="39">
        <v>8357362</v>
      </c>
      <c r="I238" s="108">
        <v>6081224</v>
      </c>
      <c r="J238" s="108">
        <v>28505084</v>
      </c>
      <c r="K238" s="70" t="s">
        <v>608</v>
      </c>
      <c r="L238" s="42" t="s">
        <v>212</v>
      </c>
      <c r="M238" s="43" t="s">
        <v>191</v>
      </c>
      <c r="N238" s="44">
        <f>VLOOKUP(Contrato[[#This Row],[SUPERVISOR TITULAR]],[1]SUPERVISORES!$E$1:$F$135,2,FALSE)</f>
        <v>70140647.099999994</v>
      </c>
      <c r="O238" s="43" t="s">
        <v>609</v>
      </c>
      <c r="P238" s="45">
        <f>VLOOKUP(Contrato[[#This Row],[SUPERVISOR SUPLENTE ]],[1]SUPERVISORES!$E$1:$F$135,2,FALSE)</f>
        <v>70565097.299999997</v>
      </c>
      <c r="Q238" s="93">
        <v>307</v>
      </c>
      <c r="R238" s="47" cm="1">
        <f t="array" ref="R238">_xlfn.XLOOKUP(Contrato[[#This Row],[CDP]],[1]!CDP[[#All],[consecutivo]],[1]!CDP[[#All],[fecha_aprobacion]],"",0)</f>
        <v>44953.625833333332</v>
      </c>
      <c r="S238" s="48">
        <f>SUMIF([1]!CDP[[#All],[consecutivo]],Contrato[[#This Row],[CDP]],[1]!CDP[[#All],[valor_total_rubro]])</f>
        <v>28585084</v>
      </c>
      <c r="T238" s="49" cm="1">
        <f t="array" ref="T238">_xlfn.XLOOKUP(Contrato[[#This Row],[CONTRATO]]&amp;Contrato[[#This Row],[CDP]],[1]!Tabla6[[#All],[CONTRATO-CDP]],[1]!Tabla6[[#All],[CRP]],_xlfn.XLOOKUP(Contrato[[#This Row],[CDP]],[1]RCPPAGOS!F:F,[1]RCPPAGOS!A:A,"",0),0)</f>
        <v>264</v>
      </c>
      <c r="U238" s="47">
        <f>+_xlfn.XLOOKUP(Contrato[[#This Row],[RCP]],[1]RCPPAGOS!A:A,[1]RCPPAGOS!B:B,"",0)</f>
        <v>44959.604745370372</v>
      </c>
      <c r="V238" s="50">
        <f>SUMIF([1]!RCPPAGOS[[#All],[CRP]],Contrato[[#This Row],[RCP]],[1]!RCPPAGOS[[#All],[valor_total]])</f>
        <v>28585084</v>
      </c>
      <c r="W238" s="51">
        <v>44958</v>
      </c>
      <c r="X238" s="51">
        <v>44959</v>
      </c>
      <c r="Y238" s="52" t="str">
        <f>+LEFT(_xlfn.XLOOKUP(Contrato[[#This Row],[CONTRATO3DIG]],[1]SECOP_II!AE:AE,[1]SECOP_II!F:F,"",0),10)</f>
        <v>2023-02-03</v>
      </c>
      <c r="Z238" s="53" t="str">
        <f>+LEFT(_xlfn.XLOOKUP(Contrato[[#This Row],[CONTRATO3DIG]],[1]SECOP_II!AE:AE,[1]SECOP_II!G:G,"",0),10)</f>
        <v>2023-05-17</v>
      </c>
      <c r="AA238" s="54" t="str">
        <f>_xlfn.XLOOKUP(Contrato[[#This Row],[CONTRATO3DIG]],[1]SECOP_II!AE:AE,[1]SECOP_II!AA:AA,"",0)</f>
        <v>https://community.secop.gov.co/Public/Tendering/OpportunityDetail/Index?noticeUID=CO1.NTC.3898310&amp;isFromPublicArea=True&amp;isModal=true&amp;asPopupView=true</v>
      </c>
      <c r="AB238" s="103" t="s">
        <v>555</v>
      </c>
      <c r="AC238" s="75">
        <v>202301001033</v>
      </c>
      <c r="AD238" s="1" t="s">
        <v>50</v>
      </c>
      <c r="AE238" s="1" t="str">
        <f>TEXT(LEFT(Contrato[[#This Row],[CONTRATO]],3),"0")</f>
        <v>234</v>
      </c>
      <c r="AF238" s="1" t="str">
        <f>IF(LEN(Contrato[[#This Row],[Contrato2]])=3,Contrato[[#This Row],[Contrato2]],TEXT(Contrato[[#This Row],[Contrato2]],"000"))</f>
        <v>234</v>
      </c>
      <c r="AG238" s="100">
        <f ca="1">IFERROR(_xlfn.DAYS(Contrato[[#This Row],[Fecha Proyectada liquidació]],TODAY())/30,"")</f>
        <v>-17.633333333333333</v>
      </c>
      <c r="AH238" s="5">
        <f>+Contrato[[#This Row],[FECHA TERMINACIÓN ]]+120</f>
        <v>45183</v>
      </c>
      <c r="AI238" s="1" t="e" cm="1">
        <f t="array" ref="AI238">+Contrato[[#This Row],[Fecha Proyectada liquidació]]-hoy</f>
        <v>#NAME?</v>
      </c>
      <c r="AJ238" s="1" cm="1">
        <f t="array" ref="AJ238">_xlfn.XLOOKUP(Contrato[[#This Row],[CONTRATO]]&amp;Contrato[[#This Row],[CDP]],[1]!Tabla6[[#All],[CONTRATO-CDP]],[1]!Tabla6[[#All],[CRP]],_xlfn.XLOOKUP(Contrato[[#This Row],[CDP]],[1]RCPPAGOS!F:F,[1]RCPPAGOS!A:A,"",0),0)</f>
        <v>264</v>
      </c>
      <c r="AK238" s="1">
        <f>+Contrato[[#This Row],[Columna1]]-Contrato[[#This Row],[RCP]]</f>
        <v>0</v>
      </c>
      <c r="AL238" s="101" cm="1">
        <f t="array" ref="AL238">_xlfn.XLOOKUP(Contrato[[#This Row],[RCP]],[1]!RCPPAGOS[[#All],[CRP]],[1]!RCPPAGOS[[#All],[Total pagado]],0,0)</f>
        <v>14292542</v>
      </c>
      <c r="AM238" s="62">
        <f>+Contrato[[#This Row],[Valor Pagado]]/Contrato[[#This Row],[VALOR CONTRATO]]</f>
        <v>0.50140325845031719</v>
      </c>
      <c r="AN238" s="63">
        <f>+Contrato[[#This Row],[VALOR CONTRATO]]-Contrato[[#This Row],[Valor Pagado]]</f>
        <v>14212542</v>
      </c>
    </row>
    <row r="239" spans="1:40" s="1" customFormat="1" ht="37.5" customHeight="1">
      <c r="A239" s="2">
        <v>366</v>
      </c>
      <c r="B239" s="33">
        <v>235</v>
      </c>
      <c r="C239" s="34" t="s">
        <v>610</v>
      </c>
      <c r="D239" s="35" t="s">
        <v>83</v>
      </c>
      <c r="E239" s="36" t="s">
        <v>42</v>
      </c>
      <c r="F239" s="35" t="s">
        <v>43</v>
      </c>
      <c r="G239" s="34" t="s">
        <v>611</v>
      </c>
      <c r="H239" s="39">
        <v>1001463860</v>
      </c>
      <c r="I239" s="108">
        <v>6081224</v>
      </c>
      <c r="J239" s="108">
        <v>26284284</v>
      </c>
      <c r="K239" s="70" t="s">
        <v>601</v>
      </c>
      <c r="L239" s="42" t="s">
        <v>212</v>
      </c>
      <c r="M239" s="43" t="s">
        <v>86</v>
      </c>
      <c r="N239" s="44">
        <f>VLOOKUP(Contrato[[#This Row],[SUPERVISOR TITULAR]],[1]SUPERVISORES!$E$1:$F$135,2,FALSE)</f>
        <v>21509270.5</v>
      </c>
      <c r="O239" s="43" t="s">
        <v>605</v>
      </c>
      <c r="P239" s="45">
        <f>VLOOKUP(Contrato[[#This Row],[SUPERVISOR SUPLENTE ]],[1]SUPERVISORES!$E$1:$F$135,2,FALSE)</f>
        <v>43816614.100000001</v>
      </c>
      <c r="Q239" s="93">
        <v>294</v>
      </c>
      <c r="R239" s="47" cm="1">
        <f t="array" ref="R239">_xlfn.XLOOKUP(Contrato[[#This Row],[CDP]],[1]!CDP[[#All],[consecutivo]],[1]!CDP[[#All],[fecha_aprobacion]],"",0)</f>
        <v>44953.599189814813</v>
      </c>
      <c r="S239" s="48">
        <f>SUMIF([1]!CDP[[#All],[consecutivo]],Contrato[[#This Row],[CDP]],[1]!CDP[[#All],[valor_total_rubro]])</f>
        <v>26284284</v>
      </c>
      <c r="T239" s="49" cm="1">
        <f t="array" ref="T239">_xlfn.XLOOKUP(Contrato[[#This Row],[CONTRATO]]&amp;Contrato[[#This Row],[CDP]],[1]!Tabla6[[#All],[CONTRATO-CDP]],[1]!Tabla6[[#All],[CRP]],_xlfn.XLOOKUP(Contrato[[#This Row],[CDP]],[1]RCPPAGOS!F:F,[1]RCPPAGOS!A:A,"",0),0)</f>
        <v>270</v>
      </c>
      <c r="U239" s="47">
        <f>+_xlfn.XLOOKUP(Contrato[[#This Row],[RCP]],[1]RCPPAGOS!A:A,[1]RCPPAGOS!B:B,"",0)</f>
        <v>44959.622546296298</v>
      </c>
      <c r="V239" s="50">
        <f>SUMIF([1]!RCPPAGOS[[#All],[CRP]],Contrato[[#This Row],[RCP]],[1]!RCPPAGOS[[#All],[valor_total]])</f>
        <v>26284284</v>
      </c>
      <c r="W239" s="51">
        <v>44958</v>
      </c>
      <c r="X239" s="51">
        <v>44959</v>
      </c>
      <c r="Y239" s="52" t="str">
        <f>+LEFT(_xlfn.XLOOKUP(Contrato[[#This Row],[CONTRATO3DIG]],[1]SECOP_II!AE:AE,[1]SECOP_II!F:F,"",0),10)</f>
        <v>2023-02-03</v>
      </c>
      <c r="Z239" s="53" t="str">
        <f>+LEFT(_xlfn.XLOOKUP(Contrato[[#This Row],[CONTRATO3DIG]],[1]SECOP_II!AE:AE,[1]SECOP_II!G:G,"",0),10)</f>
        <v>2023-05-17</v>
      </c>
      <c r="AA239" s="54" t="str">
        <f>_xlfn.XLOOKUP(Contrato[[#This Row],[CONTRATO3DIG]],[1]SECOP_II!AE:AE,[1]SECOP_II!AA:AA,"",0)</f>
        <v>https://community.secop.gov.co/Public/Tendering/OpportunityDetail/Index?noticeUID=CO1.NTC.3898084&amp;isFromPublicArea=True&amp;isModal=true&amp;asPopupView=true</v>
      </c>
      <c r="AB239" s="103" t="s">
        <v>555</v>
      </c>
      <c r="AC239" s="75">
        <v>202301001039</v>
      </c>
      <c r="AD239" s="1" t="s">
        <v>50</v>
      </c>
      <c r="AE239" s="1" t="str">
        <f>TEXT(LEFT(Contrato[[#This Row],[CONTRATO]],3),"0")</f>
        <v>235</v>
      </c>
      <c r="AF239" s="1" t="str">
        <f>IF(LEN(Contrato[[#This Row],[Contrato2]])=3,Contrato[[#This Row],[Contrato2]],TEXT(Contrato[[#This Row],[Contrato2]],"000"))</f>
        <v>235</v>
      </c>
      <c r="AG239" s="100">
        <f ca="1">IFERROR(_xlfn.DAYS(Contrato[[#This Row],[Fecha Proyectada liquidació]],TODAY())/30,"")</f>
        <v>-17.633333333333333</v>
      </c>
      <c r="AH239" s="5">
        <f>+Contrato[[#This Row],[FECHA TERMINACIÓN ]]+120</f>
        <v>45183</v>
      </c>
      <c r="AI239" s="1" t="e" cm="1">
        <f t="array" ref="AI239">+Contrato[[#This Row],[Fecha Proyectada liquidació]]-hoy</f>
        <v>#NAME?</v>
      </c>
      <c r="AJ239" s="1" cm="1">
        <f t="array" ref="AJ239">_xlfn.XLOOKUP(Contrato[[#This Row],[CONTRATO]]&amp;Contrato[[#This Row],[CDP]],[1]!Tabla6[[#All],[CONTRATO-CDP]],[1]!Tabla6[[#All],[CRP]],_xlfn.XLOOKUP(Contrato[[#This Row],[CDP]],[1]RCPPAGOS!F:F,[1]RCPPAGOS!A:A,"",0),0)</f>
        <v>270</v>
      </c>
      <c r="AK239" s="1">
        <f>+Contrato[[#This Row],[Columna1]]-Contrato[[#This Row],[RCP]]</f>
        <v>0</v>
      </c>
      <c r="AL239" s="101" cm="1">
        <f t="array" ref="AL239">_xlfn.XLOOKUP(Contrato[[#This Row],[RCP]],[1]!RCPPAGOS[[#All],[CRP]],[1]!RCPPAGOS[[#All],[Total pagado]],0,0)</f>
        <v>22698984</v>
      </c>
      <c r="AM239" s="62">
        <f>+Contrato[[#This Row],[Valor Pagado]]/Contrato[[#This Row],[VALOR CONTRATO]]</f>
        <v>0.86359529519617118</v>
      </c>
      <c r="AN239" s="63">
        <f>+Contrato[[#This Row],[VALOR CONTRATO]]-Contrato[[#This Row],[Valor Pagado]]</f>
        <v>3585300</v>
      </c>
    </row>
    <row r="240" spans="1:40" s="1" customFormat="1" ht="37.5" customHeight="1">
      <c r="A240" s="2">
        <v>359</v>
      </c>
      <c r="B240" s="33">
        <v>236</v>
      </c>
      <c r="C240" s="34" t="s">
        <v>612</v>
      </c>
      <c r="D240" s="35" t="s">
        <v>83</v>
      </c>
      <c r="E240" s="36" t="s">
        <v>42</v>
      </c>
      <c r="F240" s="35" t="s">
        <v>43</v>
      </c>
      <c r="G240" s="34" t="s">
        <v>613</v>
      </c>
      <c r="H240" s="39">
        <v>1152206911</v>
      </c>
      <c r="I240" s="108">
        <v>6081224</v>
      </c>
      <c r="J240" s="108">
        <v>27466966</v>
      </c>
      <c r="K240" s="70" t="s">
        <v>614</v>
      </c>
      <c r="L240" s="42" t="s">
        <v>212</v>
      </c>
      <c r="M240" s="43" t="s">
        <v>597</v>
      </c>
      <c r="N240" s="44">
        <f>VLOOKUP(Contrato[[#This Row],[SUPERVISOR TITULAR]],[1]SUPERVISORES!$E$1:$F$135,2,FALSE)</f>
        <v>39176038.700000003</v>
      </c>
      <c r="O240" s="43" t="s">
        <v>598</v>
      </c>
      <c r="P240" s="45">
        <f>VLOOKUP(Contrato[[#This Row],[SUPERVISOR SUPLENTE ]],[1]SUPERVISORES!$E$1:$F$135,2,FALSE)</f>
        <v>8103470</v>
      </c>
      <c r="Q240" s="93">
        <v>308</v>
      </c>
      <c r="R240" s="47" cm="1">
        <f t="array" ref="R240">_xlfn.XLOOKUP(Contrato[[#This Row],[CDP]],[1]!CDP[[#All],[consecutivo]],[1]!CDP[[#All],[fecha_aprobacion]],"",0)</f>
        <v>44953.641967592594</v>
      </c>
      <c r="S240" s="48">
        <f>SUMIF([1]!CDP[[#All],[consecutivo]],Contrato[[#This Row],[CDP]],[1]!CDP[[#All],[valor_total_rubro]])</f>
        <v>27466966</v>
      </c>
      <c r="T240" s="49" cm="1">
        <f t="array" ref="T240">_xlfn.XLOOKUP(Contrato[[#This Row],[CONTRATO]]&amp;Contrato[[#This Row],[CDP]],[1]!Tabla6[[#All],[CONTRATO-CDP]],[1]!Tabla6[[#All],[CRP]],_xlfn.XLOOKUP(Contrato[[#This Row],[CDP]],[1]RCPPAGOS!F:F,[1]RCPPAGOS!A:A,"",0),0)</f>
        <v>273</v>
      </c>
      <c r="U240" s="47">
        <f>+_xlfn.XLOOKUP(Contrato[[#This Row],[RCP]],[1]RCPPAGOS!A:A,[1]RCPPAGOS!B:B,"",0)</f>
        <v>44959.639189814814</v>
      </c>
      <c r="V240" s="50">
        <f>SUMIF([1]!RCPPAGOS[[#All],[CRP]],Contrato[[#This Row],[RCP]],[1]!RCPPAGOS[[#All],[valor_total]])</f>
        <v>27466966</v>
      </c>
      <c r="W240" s="51">
        <v>44958</v>
      </c>
      <c r="X240" s="51">
        <v>44959</v>
      </c>
      <c r="Y240" s="52" t="str">
        <f>+LEFT(_xlfn.XLOOKUP(Contrato[[#This Row],[CONTRATO3DIG]],[1]SECOP_II!AE:AE,[1]SECOP_II!F:F,"",0),10)</f>
        <v>2023-02-03</v>
      </c>
      <c r="Z240" s="53" t="str">
        <f>+LEFT(_xlfn.XLOOKUP(Contrato[[#This Row],[CONTRATO3DIG]],[1]SECOP_II!AE:AE,[1]SECOP_II!G:G,"",0),10)</f>
        <v>2023-05-17</v>
      </c>
      <c r="AA240" s="54" t="str">
        <f>_xlfn.XLOOKUP(Contrato[[#This Row],[CONTRATO3DIG]],[1]SECOP_II!AE:AE,[1]SECOP_II!AA:AA,"",0)</f>
        <v>https://community.secop.gov.co/Public/Tendering/OpportunityDetail/Index?noticeUID=CO1.NTC.3898684&amp;isFromPublicArea=True&amp;isModal=true&amp;asPopupView=true</v>
      </c>
      <c r="AB240" s="103" t="s">
        <v>555</v>
      </c>
      <c r="AC240" s="75">
        <v>202301001038</v>
      </c>
      <c r="AD240" s="1" t="s">
        <v>50</v>
      </c>
      <c r="AE240" s="1" t="str">
        <f>TEXT(LEFT(Contrato[[#This Row],[CONTRATO]],3),"0")</f>
        <v>236</v>
      </c>
      <c r="AF240" s="1" t="str">
        <f>IF(LEN(Contrato[[#This Row],[Contrato2]])=3,Contrato[[#This Row],[Contrato2]],TEXT(Contrato[[#This Row],[Contrato2]],"000"))</f>
        <v>236</v>
      </c>
      <c r="AG240" s="100">
        <f ca="1">IFERROR(_xlfn.DAYS(Contrato[[#This Row],[Fecha Proyectada liquidació]],TODAY())/30,"")</f>
        <v>-17.633333333333333</v>
      </c>
      <c r="AH240" s="5">
        <f>+Contrato[[#This Row],[FECHA TERMINACIÓN ]]+120</f>
        <v>45183</v>
      </c>
      <c r="AI240" s="1" t="e" cm="1">
        <f t="array" ref="AI240">+Contrato[[#This Row],[Fecha Proyectada liquidació]]-hoy</f>
        <v>#NAME?</v>
      </c>
      <c r="AJ240" s="1" cm="1">
        <f t="array" ref="AJ240">_xlfn.XLOOKUP(Contrato[[#This Row],[CONTRATO]]&amp;Contrato[[#This Row],[CDP]],[1]!Tabla6[[#All],[CONTRATO-CDP]],[1]!Tabla6[[#All],[CRP]],_xlfn.XLOOKUP(Contrato[[#This Row],[CDP]],[1]RCPPAGOS!F:F,[1]RCPPAGOS!A:A,"",0),0)</f>
        <v>273</v>
      </c>
      <c r="AK240" s="1">
        <f>+Contrato[[#This Row],[Columna1]]-Contrato[[#This Row],[RCP]]</f>
        <v>0</v>
      </c>
      <c r="AL240" s="101" cm="1">
        <f t="array" ref="AL240">_xlfn.XLOOKUP(Contrato[[#This Row],[RCP]],[1]!RCPPAGOS[[#All],[CRP]],[1]!RCPPAGOS[[#All],[Total pagado]],0,0)</f>
        <v>24434284</v>
      </c>
      <c r="AM240" s="62">
        <f>+Contrato[[#This Row],[Valor Pagado]]/Contrato[[#This Row],[VALOR CONTRATO]]</f>
        <v>0.88958802366449941</v>
      </c>
      <c r="AN240" s="63">
        <f>+Contrato[[#This Row],[VALOR CONTRATO]]-Contrato[[#This Row],[Valor Pagado]]</f>
        <v>3032682</v>
      </c>
    </row>
    <row r="241" spans="1:40" s="1" customFormat="1" ht="37.5" customHeight="1">
      <c r="A241" s="2">
        <v>357</v>
      </c>
      <c r="B241" s="33">
        <v>237</v>
      </c>
      <c r="C241" s="34" t="s">
        <v>615</v>
      </c>
      <c r="D241" s="35" t="s">
        <v>83</v>
      </c>
      <c r="E241" s="36" t="s">
        <v>42</v>
      </c>
      <c r="F241" s="35" t="s">
        <v>43</v>
      </c>
      <c r="G241" s="34" t="s">
        <v>616</v>
      </c>
      <c r="H241" s="39">
        <v>71271858</v>
      </c>
      <c r="I241" s="108">
        <v>6798505</v>
      </c>
      <c r="J241" s="108">
        <v>28794768</v>
      </c>
      <c r="K241" s="70" t="s">
        <v>617</v>
      </c>
      <c r="L241" s="42" t="s">
        <v>212</v>
      </c>
      <c r="M241" s="43" t="s">
        <v>598</v>
      </c>
      <c r="N241" s="44">
        <f>VLOOKUP(Contrato[[#This Row],[SUPERVISOR TITULAR]],[1]SUPERVISORES!$E$1:$F$135,2,FALSE)</f>
        <v>8103470</v>
      </c>
      <c r="O241" s="43" t="s">
        <v>597</v>
      </c>
      <c r="P241" s="45">
        <f>VLOOKUP(Contrato[[#This Row],[SUPERVISOR SUPLENTE ]],[1]SUPERVISORES!$E$1:$F$135,2,FALSE)</f>
        <v>39176038.700000003</v>
      </c>
      <c r="Q241" s="93">
        <v>303</v>
      </c>
      <c r="R241" s="47" cm="1">
        <f t="array" ref="R241">_xlfn.XLOOKUP(Contrato[[#This Row],[CDP]],[1]!CDP[[#All],[consecutivo]],[1]!CDP[[#All],[fecha_aprobacion]],"",0)</f>
        <v>44953.618310185186</v>
      </c>
      <c r="S241" s="48">
        <f>SUMIF([1]!CDP[[#All],[consecutivo]],Contrato[[#This Row],[CDP]],[1]!CDP[[#All],[valor_total_rubro]])</f>
        <v>28794768</v>
      </c>
      <c r="T241" s="49" cm="1">
        <f t="array" ref="T241">_xlfn.XLOOKUP(Contrato[[#This Row],[CONTRATO]]&amp;Contrato[[#This Row],[CDP]],[1]!Tabla6[[#All],[CONTRATO-CDP]],[1]!Tabla6[[#All],[CRP]],_xlfn.XLOOKUP(Contrato[[#This Row],[CDP]],[1]RCPPAGOS!F:F,[1]RCPPAGOS!A:A,"",0),0)</f>
        <v>268</v>
      </c>
      <c r="U241" s="47">
        <f>+_xlfn.XLOOKUP(Contrato[[#This Row],[RCP]],[1]RCPPAGOS!A:A,[1]RCPPAGOS!B:B,"",0)</f>
        <v>44959.621898148151</v>
      </c>
      <c r="V241" s="50">
        <f>SUMIF([1]!RCPPAGOS[[#All],[CRP]],Contrato[[#This Row],[RCP]],[1]!RCPPAGOS[[#All],[valor_total]])</f>
        <v>28794768</v>
      </c>
      <c r="W241" s="51">
        <v>44958</v>
      </c>
      <c r="X241" s="51">
        <v>44959</v>
      </c>
      <c r="Y241" s="52" t="str">
        <f>+LEFT(_xlfn.XLOOKUP(Contrato[[#This Row],[CONTRATO3DIG]],[1]SECOP_II!AE:AE,[1]SECOP_II!F:F,"",0),10)</f>
        <v>2023-02-03</v>
      </c>
      <c r="Z241" s="53" t="str">
        <f>+LEFT(_xlfn.XLOOKUP(Contrato[[#This Row],[CONTRATO3DIG]],[1]SECOP_II!AE:AE,[1]SECOP_II!G:G,"",0),10)</f>
        <v>2023-05-17</v>
      </c>
      <c r="AA241" s="54" t="str">
        <f>_xlfn.XLOOKUP(Contrato[[#This Row],[CONTRATO3DIG]],[1]SECOP_II!AE:AE,[1]SECOP_II!AA:AA,"",0)</f>
        <v>https://community.secop.gov.co/Public/Tendering/OpportunityDetail/Index?noticeUID=CO1.NTC.3899565&amp;isFromPublicArea=True&amp;isModal=true&amp;asPopupView=true</v>
      </c>
      <c r="AB241" s="103" t="s">
        <v>555</v>
      </c>
      <c r="AC241" s="75">
        <v>202301001042</v>
      </c>
      <c r="AD241" s="1" t="s">
        <v>50</v>
      </c>
      <c r="AE241" s="1" t="str">
        <f>TEXT(LEFT(Contrato[[#This Row],[CONTRATO]],3),"0")</f>
        <v>237</v>
      </c>
      <c r="AF241" s="1" t="str">
        <f>IF(LEN(Contrato[[#This Row],[Contrato2]])=3,Contrato[[#This Row],[Contrato2]],TEXT(Contrato[[#This Row],[Contrato2]],"000"))</f>
        <v>237</v>
      </c>
      <c r="AG241" s="100">
        <f ca="1">IFERROR(_xlfn.DAYS(Contrato[[#This Row],[Fecha Proyectada liquidació]],TODAY())/30,"")</f>
        <v>-17.633333333333333</v>
      </c>
      <c r="AH241" s="5">
        <f>+Contrato[[#This Row],[FECHA TERMINACIÓN ]]+120</f>
        <v>45183</v>
      </c>
      <c r="AI241" s="1" t="e" cm="1">
        <f t="array" ref="AI241">+Contrato[[#This Row],[Fecha Proyectada liquidació]]-hoy</f>
        <v>#NAME?</v>
      </c>
      <c r="AJ241" s="1" cm="1">
        <f t="array" ref="AJ241">_xlfn.XLOOKUP(Contrato[[#This Row],[CONTRATO]]&amp;Contrato[[#This Row],[CDP]],[1]!Tabla6[[#All],[CONTRATO-CDP]],[1]!Tabla6[[#All],[CRP]],_xlfn.XLOOKUP(Contrato[[#This Row],[CDP]],[1]RCPPAGOS!F:F,[1]RCPPAGOS!A:A,"",0),0)</f>
        <v>268</v>
      </c>
      <c r="AK241" s="1">
        <f>+Contrato[[#This Row],[Columna1]]-Contrato[[#This Row],[RCP]]</f>
        <v>0</v>
      </c>
      <c r="AL241" s="101" cm="1">
        <f t="array" ref="AL241">_xlfn.XLOOKUP(Contrato[[#This Row],[RCP]],[1]!RCPPAGOS[[#All],[CRP]],[1]!RCPPAGOS[[#All],[Total pagado]],0,0)</f>
        <v>28506220</v>
      </c>
      <c r="AM241" s="62">
        <f>+Contrato[[#This Row],[Valor Pagado]]/Contrato[[#This Row],[VALOR CONTRATO]]</f>
        <v>0.98997915176812679</v>
      </c>
      <c r="AN241" s="63">
        <f>+Contrato[[#This Row],[VALOR CONTRATO]]-Contrato[[#This Row],[Valor Pagado]]</f>
        <v>288548</v>
      </c>
    </row>
    <row r="242" spans="1:40" s="1" customFormat="1" ht="37.5" customHeight="1">
      <c r="A242" s="2">
        <v>385</v>
      </c>
      <c r="B242" s="33">
        <v>238</v>
      </c>
      <c r="C242" s="34" t="s">
        <v>618</v>
      </c>
      <c r="D242" s="35" t="s">
        <v>83</v>
      </c>
      <c r="E242" s="36" t="s">
        <v>42</v>
      </c>
      <c r="F242" s="35" t="s">
        <v>43</v>
      </c>
      <c r="G242" s="34" t="s">
        <v>619</v>
      </c>
      <c r="H242" s="39">
        <v>1023722468</v>
      </c>
      <c r="I242" s="108">
        <v>6081224</v>
      </c>
      <c r="J242" s="108">
        <v>28585084</v>
      </c>
      <c r="K242" s="70" t="s">
        <v>620</v>
      </c>
      <c r="L242" s="42" t="s">
        <v>212</v>
      </c>
      <c r="M242" s="43" t="s">
        <v>191</v>
      </c>
      <c r="N242" s="44">
        <f>VLOOKUP(Contrato[[#This Row],[SUPERVISOR TITULAR]],[1]SUPERVISORES!$E$1:$F$135,2,FALSE)</f>
        <v>70140647.099999994</v>
      </c>
      <c r="O242" s="43" t="s">
        <v>609</v>
      </c>
      <c r="P242" s="45">
        <f>VLOOKUP(Contrato[[#This Row],[SUPERVISOR SUPLENTE ]],[1]SUPERVISORES!$E$1:$F$135,2,FALSE)</f>
        <v>70565097.299999997</v>
      </c>
      <c r="Q242" s="93">
        <v>302</v>
      </c>
      <c r="R242" s="47" cm="1">
        <f t="array" ref="R242">_xlfn.XLOOKUP(Contrato[[#This Row],[CDP]],[1]!CDP[[#All],[consecutivo]],[1]!CDP[[#All],[fecha_aprobacion]],"",0)</f>
        <v>44953.618009259262</v>
      </c>
      <c r="S242" s="48">
        <f>SUMIF([1]!CDP[[#All],[consecutivo]],Contrato[[#This Row],[CDP]],[1]!CDP[[#All],[valor_total_rubro]])</f>
        <v>28585084</v>
      </c>
      <c r="T242" s="49" cm="1">
        <f t="array" ref="T242">_xlfn.XLOOKUP(Contrato[[#This Row],[CONTRATO]]&amp;Contrato[[#This Row],[CDP]],[1]!Tabla6[[#All],[CONTRATO-CDP]],[1]!Tabla6[[#All],[CRP]],_xlfn.XLOOKUP(Contrato[[#This Row],[CDP]],[1]RCPPAGOS!F:F,[1]RCPPAGOS!A:A,"",0),0)</f>
        <v>275</v>
      </c>
      <c r="U242" s="47">
        <f>+_xlfn.XLOOKUP(Contrato[[#This Row],[RCP]],[1]RCPPAGOS!A:A,[1]RCPPAGOS!B:B,"",0)</f>
        <v>44959.64739583333</v>
      </c>
      <c r="V242" s="50">
        <f>SUMIF([1]!RCPPAGOS[[#All],[CRP]],Contrato[[#This Row],[RCP]],[1]!RCPPAGOS[[#All],[valor_total]])</f>
        <v>28585084</v>
      </c>
      <c r="W242" s="51">
        <v>44959</v>
      </c>
      <c r="X242" s="51">
        <v>44959</v>
      </c>
      <c r="Y242" s="52" t="str">
        <f>+LEFT(_xlfn.XLOOKUP(Contrato[[#This Row],[CONTRATO3DIG]],[1]SECOP_II!AE:AE,[1]SECOP_II!F:F,"",0),10)</f>
        <v>2023-02-03</v>
      </c>
      <c r="Z242" s="53" t="str">
        <f>+LEFT(_xlfn.XLOOKUP(Contrato[[#This Row],[CONTRATO3DIG]],[1]SECOP_II!AE:AE,[1]SECOP_II!G:G,"",0),10)</f>
        <v>2023-05-17</v>
      </c>
      <c r="AA242" s="54" t="str">
        <f>_xlfn.XLOOKUP(Contrato[[#This Row],[CONTRATO3DIG]],[1]SECOP_II!AE:AE,[1]SECOP_II!AA:AA,"",0)</f>
        <v>https://community.secop.gov.co/Public/Tendering/OpportunityDetail/Index?noticeUID=CO1.NTC.3906047&amp;isFromPublicArea=True&amp;isModal=true&amp;asPopupView=true</v>
      </c>
      <c r="AB242" s="103" t="s">
        <v>555</v>
      </c>
      <c r="AC242" s="75">
        <v>202301001046</v>
      </c>
      <c r="AD242" s="1" t="s">
        <v>50</v>
      </c>
      <c r="AE242" s="1" t="str">
        <f>TEXT(LEFT(Contrato[[#This Row],[CONTRATO]],3),"0")</f>
        <v>238</v>
      </c>
      <c r="AF242" s="1" t="str">
        <f>IF(LEN(Contrato[[#This Row],[Contrato2]])=3,Contrato[[#This Row],[Contrato2]],TEXT(Contrato[[#This Row],[Contrato2]],"000"))</f>
        <v>238</v>
      </c>
      <c r="AG242" s="100">
        <f ca="1">IFERROR(_xlfn.DAYS(Contrato[[#This Row],[Fecha Proyectada liquidació]],TODAY())/30,"")</f>
        <v>-17.633333333333333</v>
      </c>
      <c r="AH242" s="5">
        <f>+Contrato[[#This Row],[FECHA TERMINACIÓN ]]+120</f>
        <v>45183</v>
      </c>
      <c r="AI242" s="1" t="e" cm="1">
        <f t="array" ref="AI242">+Contrato[[#This Row],[Fecha Proyectada liquidació]]-hoy</f>
        <v>#NAME?</v>
      </c>
      <c r="AJ242" s="1" cm="1">
        <f t="array" ref="AJ242">_xlfn.XLOOKUP(Contrato[[#This Row],[CONTRATO]]&amp;Contrato[[#This Row],[CDP]],[1]!Tabla6[[#All],[CONTRATO-CDP]],[1]!Tabla6[[#All],[CRP]],_xlfn.XLOOKUP(Contrato[[#This Row],[CDP]],[1]RCPPAGOS!F:F,[1]RCPPAGOS!A:A,"",0),0)</f>
        <v>275</v>
      </c>
      <c r="AK242" s="1">
        <f>+Contrato[[#This Row],[Columna1]]-Contrato[[#This Row],[RCP]]</f>
        <v>0</v>
      </c>
      <c r="AL242" s="101" cm="1">
        <f t="array" ref="AL242">_xlfn.XLOOKUP(Contrato[[#This Row],[RCP]],[1]!RCPPAGOS[[#All],[CRP]],[1]!RCPPAGOS[[#All],[Total pagado]],0,0)</f>
        <v>14292542</v>
      </c>
      <c r="AM242" s="62">
        <f>+Contrato[[#This Row],[Valor Pagado]]/Contrato[[#This Row],[VALOR CONTRATO]]</f>
        <v>0.5</v>
      </c>
      <c r="AN242" s="63">
        <f>+Contrato[[#This Row],[VALOR CONTRATO]]-Contrato[[#This Row],[Valor Pagado]]</f>
        <v>14292542</v>
      </c>
    </row>
    <row r="243" spans="1:40" s="1" customFormat="1" ht="37.5" customHeight="1">
      <c r="A243" s="2">
        <v>440</v>
      </c>
      <c r="B243" s="33">
        <v>239</v>
      </c>
      <c r="C243" s="34" t="s">
        <v>618</v>
      </c>
      <c r="D243" s="35" t="s">
        <v>83</v>
      </c>
      <c r="E243" s="36" t="s">
        <v>42</v>
      </c>
      <c r="F243" s="35" t="s">
        <v>43</v>
      </c>
      <c r="G243" s="34" t="s">
        <v>621</v>
      </c>
      <c r="H243" s="39">
        <v>8063342</v>
      </c>
      <c r="I243" s="108">
        <v>6081224</v>
      </c>
      <c r="J243" s="108">
        <v>28585084</v>
      </c>
      <c r="K243" s="70" t="s">
        <v>620</v>
      </c>
      <c r="L243" s="42" t="s">
        <v>212</v>
      </c>
      <c r="M243" s="43" t="s">
        <v>191</v>
      </c>
      <c r="N243" s="44">
        <f>VLOOKUP(Contrato[[#This Row],[SUPERVISOR TITULAR]],[1]SUPERVISORES!$E$1:$F$135,2,FALSE)</f>
        <v>70140647.099999994</v>
      </c>
      <c r="O243" s="43" t="s">
        <v>609</v>
      </c>
      <c r="P243" s="45">
        <f>VLOOKUP(Contrato[[#This Row],[SUPERVISOR SUPLENTE ]],[1]SUPERVISORES!$E$1:$F$135,2,FALSE)</f>
        <v>70565097.299999997</v>
      </c>
      <c r="Q243" s="93">
        <v>296</v>
      </c>
      <c r="R243" s="47" cm="1">
        <f t="array" ref="R243">_xlfn.XLOOKUP(Contrato[[#This Row],[CDP]],[1]!CDP[[#All],[consecutivo]],[1]!CDP[[#All],[fecha_aprobacion]],"",0)</f>
        <v>44953.60255787037</v>
      </c>
      <c r="S243" s="48">
        <f>SUMIF([1]!CDP[[#All],[consecutivo]],Contrato[[#This Row],[CDP]],[1]!CDP[[#All],[valor_total_rubro]])</f>
        <v>28585084</v>
      </c>
      <c r="T243" s="49" cm="1">
        <f t="array" ref="T243">_xlfn.XLOOKUP(Contrato[[#This Row],[CONTRATO]]&amp;Contrato[[#This Row],[CDP]],[1]!Tabla6[[#All],[CONTRATO-CDP]],[1]!Tabla6[[#All],[CRP]],_xlfn.XLOOKUP(Contrato[[#This Row],[CDP]],[1]RCPPAGOS!F:F,[1]RCPPAGOS!A:A,"",0),0)</f>
        <v>271</v>
      </c>
      <c r="U243" s="47">
        <f>+_xlfn.XLOOKUP(Contrato[[#This Row],[RCP]],[1]RCPPAGOS!A:A,[1]RCPPAGOS!B:B,"",0)</f>
        <v>44959.624328703707</v>
      </c>
      <c r="V243" s="50">
        <f>SUMIF([1]!RCPPAGOS[[#All],[CRP]],Contrato[[#This Row],[RCP]],[1]!RCPPAGOS[[#All],[valor_total]])</f>
        <v>28585084</v>
      </c>
      <c r="W243" s="51">
        <v>44959</v>
      </c>
      <c r="X243" s="51">
        <v>44959</v>
      </c>
      <c r="Y243" s="52" t="str">
        <f>+LEFT(_xlfn.XLOOKUP(Contrato[[#This Row],[CONTRATO3DIG]],[1]SECOP_II!AE:AE,[1]SECOP_II!F:F,"",0),10)</f>
        <v>2023-02-03</v>
      </c>
      <c r="Z243" s="53" t="str">
        <f>+LEFT(_xlfn.XLOOKUP(Contrato[[#This Row],[CONTRATO3DIG]],[1]SECOP_II!AE:AE,[1]SECOP_II!G:G,"",0),10)</f>
        <v>2023-05-17</v>
      </c>
      <c r="AA243" s="54" t="str">
        <f>_xlfn.XLOOKUP(Contrato[[#This Row],[CONTRATO3DIG]],[1]SECOP_II!AE:AE,[1]SECOP_II!AA:AA,"",0)</f>
        <v>https://community.secop.gov.co/Public/Tendering/OpportunityDetail/Index?noticeUID=CO1.NTC.3900275&amp;isFromPublicArea=True&amp;isModal=true&amp;asPopupView=true</v>
      </c>
      <c r="AB243" s="103" t="s">
        <v>555</v>
      </c>
      <c r="AC243" s="75">
        <v>202301001048</v>
      </c>
      <c r="AD243" s="1" t="s">
        <v>50</v>
      </c>
      <c r="AE243" s="1" t="str">
        <f>TEXT(LEFT(Contrato[[#This Row],[CONTRATO]],3),"0")</f>
        <v>239</v>
      </c>
      <c r="AF243" s="1" t="str">
        <f>IF(LEN(Contrato[[#This Row],[Contrato2]])=3,Contrato[[#This Row],[Contrato2]],TEXT(Contrato[[#This Row],[Contrato2]],"000"))</f>
        <v>239</v>
      </c>
      <c r="AG243" s="100">
        <f ca="1">IFERROR(_xlfn.DAYS(Contrato[[#This Row],[Fecha Proyectada liquidació]],TODAY())/30,"")</f>
        <v>-17.633333333333333</v>
      </c>
      <c r="AH243" s="5">
        <f>+Contrato[[#This Row],[FECHA TERMINACIÓN ]]+120</f>
        <v>45183</v>
      </c>
      <c r="AI243" s="1" t="e" cm="1">
        <f t="array" ref="AI243">+Contrato[[#This Row],[Fecha Proyectada liquidació]]-hoy</f>
        <v>#NAME?</v>
      </c>
      <c r="AJ243" s="1" cm="1">
        <f t="array" ref="AJ243">_xlfn.XLOOKUP(Contrato[[#This Row],[CONTRATO]]&amp;Contrato[[#This Row],[CDP]],[1]!Tabla6[[#All],[CONTRATO-CDP]],[1]!Tabla6[[#All],[CRP]],_xlfn.XLOOKUP(Contrato[[#This Row],[CDP]],[1]RCPPAGOS!F:F,[1]RCPPAGOS!A:A,"",0),0)</f>
        <v>271</v>
      </c>
      <c r="AK243" s="1">
        <f>+Contrato[[#This Row],[Columna1]]-Contrato[[#This Row],[RCP]]</f>
        <v>0</v>
      </c>
      <c r="AL243" s="101" cm="1">
        <f t="array" ref="AL243">_xlfn.XLOOKUP(Contrato[[#This Row],[RCP]],[1]!RCPPAGOS[[#All],[CRP]],[1]!RCPPAGOS[[#All],[Total pagado]],0,0)</f>
        <v>14292542</v>
      </c>
      <c r="AM243" s="62">
        <f>+Contrato[[#This Row],[Valor Pagado]]/Contrato[[#This Row],[VALOR CONTRATO]]</f>
        <v>0.5</v>
      </c>
      <c r="AN243" s="63">
        <f>+Contrato[[#This Row],[VALOR CONTRATO]]-Contrato[[#This Row],[Valor Pagado]]</f>
        <v>14292542</v>
      </c>
    </row>
    <row r="244" spans="1:40" s="1" customFormat="1" ht="37.5" customHeight="1">
      <c r="A244" s="2">
        <v>439</v>
      </c>
      <c r="B244" s="33">
        <v>240</v>
      </c>
      <c r="C244" s="34" t="s">
        <v>618</v>
      </c>
      <c r="D244" s="35" t="s">
        <v>83</v>
      </c>
      <c r="E244" s="36" t="s">
        <v>42</v>
      </c>
      <c r="F244" s="35" t="s">
        <v>43</v>
      </c>
      <c r="G244" s="34" t="s">
        <v>622</v>
      </c>
      <c r="H244" s="39">
        <v>71290438</v>
      </c>
      <c r="I244" s="108">
        <v>6081224</v>
      </c>
      <c r="J244" s="108">
        <v>28585084</v>
      </c>
      <c r="K244" s="70" t="s">
        <v>620</v>
      </c>
      <c r="L244" s="42" t="s">
        <v>212</v>
      </c>
      <c r="M244" s="43" t="s">
        <v>191</v>
      </c>
      <c r="N244" s="44">
        <f>VLOOKUP(Contrato[[#This Row],[SUPERVISOR TITULAR]],[1]SUPERVISORES!$E$1:$F$135,2,FALSE)</f>
        <v>70140647.099999994</v>
      </c>
      <c r="O244" s="43" t="s">
        <v>609</v>
      </c>
      <c r="P244" s="45">
        <f>VLOOKUP(Contrato[[#This Row],[SUPERVISOR SUPLENTE ]],[1]SUPERVISORES!$E$1:$F$135,2,FALSE)</f>
        <v>70565097.299999997</v>
      </c>
      <c r="Q244" s="93">
        <v>291</v>
      </c>
      <c r="R244" s="47" cm="1">
        <f t="array" ref="R244">_xlfn.XLOOKUP(Contrato[[#This Row],[CDP]],[1]!CDP[[#All],[consecutivo]],[1]!CDP[[#All],[fecha_aprobacion]],"",0)</f>
        <v>44953.581261574072</v>
      </c>
      <c r="S244" s="48">
        <f>SUMIF([1]!CDP[[#All],[consecutivo]],Contrato[[#This Row],[CDP]],[1]!CDP[[#All],[valor_total_rubro]])</f>
        <v>28585084</v>
      </c>
      <c r="T244" s="49" cm="1">
        <f t="array" ref="T244">_xlfn.XLOOKUP(Contrato[[#This Row],[CONTRATO]]&amp;Contrato[[#This Row],[CDP]],[1]!Tabla6[[#All],[CONTRATO-CDP]],[1]!Tabla6[[#All],[CRP]],_xlfn.XLOOKUP(Contrato[[#This Row],[CDP]],[1]RCPPAGOS!F:F,[1]RCPPAGOS!A:A,"",0),0)</f>
        <v>276</v>
      </c>
      <c r="U244" s="47">
        <f>+_xlfn.XLOOKUP(Contrato[[#This Row],[RCP]],[1]RCPPAGOS!A:A,[1]RCPPAGOS!B:B,"",0)</f>
        <v>44959.650937500002</v>
      </c>
      <c r="V244" s="50">
        <f>SUMIF([1]!RCPPAGOS[[#All],[CRP]],Contrato[[#This Row],[RCP]],[1]!RCPPAGOS[[#All],[valor_total]])</f>
        <v>28585084</v>
      </c>
      <c r="W244" s="51">
        <v>44959</v>
      </c>
      <c r="X244" s="51">
        <v>44959</v>
      </c>
      <c r="Y244" s="52" t="str">
        <f>+LEFT(_xlfn.XLOOKUP(Contrato[[#This Row],[CONTRATO3DIG]],[1]SECOP_II!AE:AE,[1]SECOP_II!F:F,"",0),10)</f>
        <v>2023-02-03</v>
      </c>
      <c r="Z244" s="53" t="str">
        <f>+LEFT(_xlfn.XLOOKUP(Contrato[[#This Row],[CONTRATO3DIG]],[1]SECOP_II!AE:AE,[1]SECOP_II!G:G,"",0),10)</f>
        <v>2023-05-17</v>
      </c>
      <c r="AA244" s="54" t="str">
        <f>_xlfn.XLOOKUP(Contrato[[#This Row],[CONTRATO3DIG]],[1]SECOP_II!AE:AE,[1]SECOP_II!AA:AA,"",0)</f>
        <v>https://community.secop.gov.co/Public/Tendering/OpportunityDetail/Index?noticeUID=CO1.NTC.3905966&amp;isFromPublicArea=True&amp;isModal=true&amp;asPopupView=true</v>
      </c>
      <c r="AB244" s="103" t="s">
        <v>555</v>
      </c>
      <c r="AC244" s="75">
        <v>202301001035</v>
      </c>
      <c r="AD244" s="1" t="s">
        <v>50</v>
      </c>
      <c r="AE244" s="1" t="str">
        <f>TEXT(LEFT(Contrato[[#This Row],[CONTRATO]],3),"0")</f>
        <v>240</v>
      </c>
      <c r="AF244" s="1" t="str">
        <f>IF(LEN(Contrato[[#This Row],[Contrato2]])=3,Contrato[[#This Row],[Contrato2]],TEXT(Contrato[[#This Row],[Contrato2]],"000"))</f>
        <v>240</v>
      </c>
      <c r="AG244" s="100">
        <f ca="1">IFERROR(_xlfn.DAYS(Contrato[[#This Row],[Fecha Proyectada liquidació]],TODAY())/30,"")</f>
        <v>-17.633333333333333</v>
      </c>
      <c r="AH244" s="5">
        <f>+Contrato[[#This Row],[FECHA TERMINACIÓN ]]+120</f>
        <v>45183</v>
      </c>
      <c r="AI244" s="1" t="e" cm="1">
        <f t="array" ref="AI244">+Contrato[[#This Row],[Fecha Proyectada liquidació]]-hoy</f>
        <v>#NAME?</v>
      </c>
      <c r="AJ244" s="1" cm="1">
        <f t="array" ref="AJ244">_xlfn.XLOOKUP(Contrato[[#This Row],[CONTRATO]]&amp;Contrato[[#This Row],[CDP]],[1]!Tabla6[[#All],[CONTRATO-CDP]],[1]!Tabla6[[#All],[CRP]],_xlfn.XLOOKUP(Contrato[[#This Row],[CDP]],[1]RCPPAGOS!F:F,[1]RCPPAGOS!A:A,"",0),0)</f>
        <v>276</v>
      </c>
      <c r="AK244" s="1">
        <f>+Contrato[[#This Row],[Columna1]]-Contrato[[#This Row],[RCP]]</f>
        <v>0</v>
      </c>
      <c r="AL244" s="101" cm="1">
        <f t="array" ref="AL244">_xlfn.XLOOKUP(Contrato[[#This Row],[RCP]],[1]!RCPPAGOS[[#All],[CRP]],[1]!RCPPAGOS[[#All],[Total pagado]],0,0)</f>
        <v>14292542</v>
      </c>
      <c r="AM244" s="62">
        <f>+Contrato[[#This Row],[Valor Pagado]]/Contrato[[#This Row],[VALOR CONTRATO]]</f>
        <v>0.5</v>
      </c>
      <c r="AN244" s="63">
        <f>+Contrato[[#This Row],[VALOR CONTRATO]]-Contrato[[#This Row],[Valor Pagado]]</f>
        <v>14292542</v>
      </c>
    </row>
    <row r="245" spans="1:40" s="1" customFormat="1" ht="37.5" customHeight="1">
      <c r="A245" s="2">
        <v>355</v>
      </c>
      <c r="B245" s="33">
        <v>241</v>
      </c>
      <c r="C245" s="34" t="s">
        <v>623</v>
      </c>
      <c r="D245" s="35" t="s">
        <v>83</v>
      </c>
      <c r="E245" s="36" t="s">
        <v>42</v>
      </c>
      <c r="F245" s="35" t="s">
        <v>43</v>
      </c>
      <c r="G245" s="34" t="s">
        <v>624</v>
      </c>
      <c r="H245" s="39">
        <v>1128282035</v>
      </c>
      <c r="I245" s="108">
        <v>6081224</v>
      </c>
      <c r="J245" s="108">
        <v>26284284</v>
      </c>
      <c r="K245" s="70" t="s">
        <v>625</v>
      </c>
      <c r="L245" s="42" t="s">
        <v>212</v>
      </c>
      <c r="M245" s="43" t="s">
        <v>598</v>
      </c>
      <c r="N245" s="44">
        <f>VLOOKUP(Contrato[[#This Row],[SUPERVISOR TITULAR]],[1]SUPERVISORES!$E$1:$F$135,2,FALSE)</f>
        <v>8103470</v>
      </c>
      <c r="O245" s="43" t="s">
        <v>597</v>
      </c>
      <c r="P245" s="45">
        <f>VLOOKUP(Contrato[[#This Row],[SUPERVISOR SUPLENTE ]],[1]SUPERVISORES!$E$1:$F$135,2,FALSE)</f>
        <v>39176038.700000003</v>
      </c>
      <c r="Q245" s="93">
        <v>292</v>
      </c>
      <c r="R245" s="47" cm="1">
        <f t="array" ref="R245">_xlfn.XLOOKUP(Contrato[[#This Row],[CDP]],[1]!CDP[[#All],[consecutivo]],[1]!CDP[[#All],[fecha_aprobacion]],"",0)</f>
        <v>44953.597557870373</v>
      </c>
      <c r="S245" s="48">
        <f>SUMIF([1]!CDP[[#All],[consecutivo]],Contrato[[#This Row],[CDP]],[1]!CDP[[#All],[valor_total_rubro]])</f>
        <v>26284284</v>
      </c>
      <c r="T245" s="49" cm="1">
        <f t="array" ref="T245">_xlfn.XLOOKUP(Contrato[[#This Row],[CONTRATO]]&amp;Contrato[[#This Row],[CDP]],[1]!Tabla6[[#All],[CONTRATO-CDP]],[1]!Tabla6[[#All],[CRP]],_xlfn.XLOOKUP(Contrato[[#This Row],[CDP]],[1]RCPPAGOS!F:F,[1]RCPPAGOS!A:A,"",0),0)</f>
        <v>269</v>
      </c>
      <c r="U245" s="47">
        <f>+_xlfn.XLOOKUP(Contrato[[#This Row],[RCP]],[1]RCPPAGOS!A:A,[1]RCPPAGOS!B:B,"",0)</f>
        <v>44959.622361111113</v>
      </c>
      <c r="V245" s="50">
        <f>SUMIF([1]!RCPPAGOS[[#All],[CRP]],Contrato[[#This Row],[RCP]],[1]!RCPPAGOS[[#All],[valor_total]])</f>
        <v>26284284</v>
      </c>
      <c r="W245" s="51">
        <v>44958</v>
      </c>
      <c r="X245" s="51">
        <v>44960</v>
      </c>
      <c r="Y245" s="52" t="str">
        <f>+LEFT(_xlfn.XLOOKUP(Contrato[[#This Row],[CONTRATO3DIG]],[1]SECOP_II!AE:AE,[1]SECOP_II!F:F,"",0),10)</f>
        <v>2023-02-03</v>
      </c>
      <c r="Z245" s="53" t="str">
        <f>+LEFT(_xlfn.XLOOKUP(Contrato[[#This Row],[CONTRATO3DIG]],[1]SECOP_II!AE:AE,[1]SECOP_II!G:G,"",0),10)</f>
        <v>2023-05-17</v>
      </c>
      <c r="AA245" s="54" t="str">
        <f>_xlfn.XLOOKUP(Contrato[[#This Row],[CONTRATO3DIG]],[1]SECOP_II!AE:AE,[1]SECOP_II!AA:AA,"",0)</f>
        <v>https://community.secop.gov.co/Public/Tendering/OpportunityDetail/Index?noticeUID=CO1.NTC.3899014&amp;isFromPublicArea=True&amp;isModal=true&amp;asPopupView=true</v>
      </c>
      <c r="AB245" s="103" t="s">
        <v>555</v>
      </c>
      <c r="AC245" s="75">
        <v>202301001040</v>
      </c>
      <c r="AD245" s="1" t="s">
        <v>50</v>
      </c>
      <c r="AE245" s="1" t="str">
        <f>TEXT(LEFT(Contrato[[#This Row],[CONTRATO]],3),"0")</f>
        <v>241</v>
      </c>
      <c r="AF245" s="1" t="str">
        <f>IF(LEN(Contrato[[#This Row],[Contrato2]])=3,Contrato[[#This Row],[Contrato2]],TEXT(Contrato[[#This Row],[Contrato2]],"000"))</f>
        <v>241</v>
      </c>
      <c r="AG245" s="100">
        <f ca="1">IFERROR(_xlfn.DAYS(Contrato[[#This Row],[Fecha Proyectada liquidació]],TODAY())/30,"")</f>
        <v>-17.633333333333333</v>
      </c>
      <c r="AH245" s="5">
        <f>+Contrato[[#This Row],[FECHA TERMINACIÓN ]]+120</f>
        <v>45183</v>
      </c>
      <c r="AI245" s="1" t="e" cm="1">
        <f t="array" ref="AI245">+Contrato[[#This Row],[Fecha Proyectada liquidació]]-hoy</f>
        <v>#NAME?</v>
      </c>
      <c r="AJ245" s="1" cm="1">
        <f t="array" ref="AJ245">_xlfn.XLOOKUP(Contrato[[#This Row],[CONTRATO]]&amp;Contrato[[#This Row],[CDP]],[1]!Tabla6[[#All],[CONTRATO-CDP]],[1]!Tabla6[[#All],[CRP]],_xlfn.XLOOKUP(Contrato[[#This Row],[CDP]],[1]RCPPAGOS!F:F,[1]RCPPAGOS!A:A,"",0),0)</f>
        <v>269</v>
      </c>
      <c r="AK245" s="1">
        <f>+Contrato[[#This Row],[Columna1]]-Contrato[[#This Row],[RCP]]</f>
        <v>0</v>
      </c>
      <c r="AL245" s="101" cm="1">
        <f t="array" ref="AL245">_xlfn.XLOOKUP(Contrato[[#This Row],[RCP]],[1]!RCPPAGOS[[#All],[CRP]],[1]!RCPPAGOS[[#All],[Total pagado]],0,0)</f>
        <v>22804084</v>
      </c>
      <c r="AM245" s="62">
        <f>+Contrato[[#This Row],[Valor Pagado]]/Contrato[[#This Row],[VALOR CONTRATO]]</f>
        <v>0.86759388233668455</v>
      </c>
      <c r="AN245" s="63">
        <f>+Contrato[[#This Row],[VALOR CONTRATO]]-Contrato[[#This Row],[Valor Pagado]]</f>
        <v>3480200</v>
      </c>
    </row>
    <row r="246" spans="1:40" s="1" customFormat="1" ht="37.5" customHeight="1">
      <c r="A246" s="2">
        <v>368</v>
      </c>
      <c r="B246" s="33">
        <v>242</v>
      </c>
      <c r="C246" s="34" t="s">
        <v>626</v>
      </c>
      <c r="D246" s="35" t="s">
        <v>83</v>
      </c>
      <c r="E246" s="36" t="s">
        <v>42</v>
      </c>
      <c r="F246" s="35" t="s">
        <v>43</v>
      </c>
      <c r="G246" s="34" t="s">
        <v>627</v>
      </c>
      <c r="H246" s="39">
        <v>43264089</v>
      </c>
      <c r="I246" s="108">
        <v>6081224</v>
      </c>
      <c r="J246" s="108">
        <v>26284284</v>
      </c>
      <c r="K246" s="70" t="s">
        <v>625</v>
      </c>
      <c r="L246" s="42" t="s">
        <v>212</v>
      </c>
      <c r="M246" s="43" t="s">
        <v>605</v>
      </c>
      <c r="N246" s="44">
        <f>VLOOKUP(Contrato[[#This Row],[SUPERVISOR TITULAR]],[1]SUPERVISORES!$E$1:$F$135,2,FALSE)</f>
        <v>43816614.100000001</v>
      </c>
      <c r="O246" s="43" t="s">
        <v>628</v>
      </c>
      <c r="P246" s="45" t="e">
        <f>VLOOKUP(Contrato[[#This Row],[SUPERVISOR SUPLENTE ]],[1]SUPERVISORES!$E$1:$F$135,2,FALSE)</f>
        <v>#N/A</v>
      </c>
      <c r="Q246" s="93">
        <v>298</v>
      </c>
      <c r="R246" s="47" cm="1">
        <f t="array" ref="R246">_xlfn.XLOOKUP(Contrato[[#This Row],[CDP]],[1]!CDP[[#All],[consecutivo]],[1]!CDP[[#All],[fecha_aprobacion]],"",0)</f>
        <v>44953.608993055554</v>
      </c>
      <c r="S246" s="48">
        <f>SUMIF([1]!CDP[[#All],[consecutivo]],Contrato[[#This Row],[CDP]],[1]!CDP[[#All],[valor_total_rubro]])</f>
        <v>26284284</v>
      </c>
      <c r="T246" s="49" cm="1">
        <f t="array" ref="T246">_xlfn.XLOOKUP(Contrato[[#This Row],[CONTRATO]]&amp;Contrato[[#This Row],[CDP]],[1]!Tabla6[[#All],[CONTRATO-CDP]],[1]!Tabla6[[#All],[CRP]],_xlfn.XLOOKUP(Contrato[[#This Row],[CDP]],[1]RCPPAGOS!F:F,[1]RCPPAGOS!A:A,"",0),0)</f>
        <v>272</v>
      </c>
      <c r="U246" s="47">
        <f>+_xlfn.XLOOKUP(Contrato[[#This Row],[RCP]],[1]RCPPAGOS!A:A,[1]RCPPAGOS!B:B,"",0)</f>
        <v>44959.626516203702</v>
      </c>
      <c r="V246" s="50">
        <f>SUMIF([1]!RCPPAGOS[[#All],[CRP]],Contrato[[#This Row],[RCP]],[1]!RCPPAGOS[[#All],[valor_total]])</f>
        <v>26284284</v>
      </c>
      <c r="W246" s="51">
        <v>44958</v>
      </c>
      <c r="X246" s="51">
        <v>44960</v>
      </c>
      <c r="Y246" s="52" t="str">
        <f>+LEFT(_xlfn.XLOOKUP(Contrato[[#This Row],[CONTRATO3DIG]],[1]SECOP_II!AE:AE,[1]SECOP_II!F:F,"",0),10)</f>
        <v>2023-02-03</v>
      </c>
      <c r="Z246" s="53" t="str">
        <f>+LEFT(_xlfn.XLOOKUP(Contrato[[#This Row],[CONTRATO3DIG]],[1]SECOP_II!AE:AE,[1]SECOP_II!G:G,"",0),10)</f>
        <v>2023-05-17</v>
      </c>
      <c r="AA246" s="54" t="str">
        <f>_xlfn.XLOOKUP(Contrato[[#This Row],[CONTRATO3DIG]],[1]SECOP_II!AE:AE,[1]SECOP_II!AA:AA,"",0)</f>
        <v>https://community.secop.gov.co/Public/Tendering/OpportunityDetail/Index?noticeUID=CO1.NTC.3898391&amp;isFromPublicArea=True&amp;isModal=true&amp;asPopupView=true</v>
      </c>
      <c r="AB246" s="103" t="s">
        <v>555</v>
      </c>
      <c r="AC246" s="75">
        <v>202301001037</v>
      </c>
      <c r="AD246" s="1" t="s">
        <v>50</v>
      </c>
      <c r="AE246" s="1" t="str">
        <f>TEXT(LEFT(Contrato[[#This Row],[CONTRATO]],3),"0")</f>
        <v>242</v>
      </c>
      <c r="AF246" s="1" t="str">
        <f>IF(LEN(Contrato[[#This Row],[Contrato2]])=3,Contrato[[#This Row],[Contrato2]],TEXT(Contrato[[#This Row],[Contrato2]],"000"))</f>
        <v>242</v>
      </c>
      <c r="AG246" s="100">
        <f ca="1">IFERROR(_xlfn.DAYS(Contrato[[#This Row],[Fecha Proyectada liquidació]],TODAY())/30,"")</f>
        <v>-17.633333333333333</v>
      </c>
      <c r="AH246" s="5">
        <f>+Contrato[[#This Row],[FECHA TERMINACIÓN ]]+120</f>
        <v>45183</v>
      </c>
      <c r="AI246" s="1" t="e" cm="1">
        <f t="array" ref="AI246">+Contrato[[#This Row],[Fecha Proyectada liquidació]]-hoy</f>
        <v>#NAME?</v>
      </c>
      <c r="AJ246" s="1" cm="1">
        <f t="array" ref="AJ246">_xlfn.XLOOKUP(Contrato[[#This Row],[CONTRATO]]&amp;Contrato[[#This Row],[CDP]],[1]!Tabla6[[#All],[CONTRATO-CDP]],[1]!Tabla6[[#All],[CRP]],_xlfn.XLOOKUP(Contrato[[#This Row],[CDP]],[1]RCPPAGOS!F:F,[1]RCPPAGOS!A:A,"",0),0)</f>
        <v>272</v>
      </c>
      <c r="AK246" s="1">
        <f>+Contrato[[#This Row],[Columna1]]-Contrato[[#This Row],[RCP]]</f>
        <v>0</v>
      </c>
      <c r="AL246" s="101" cm="1">
        <f t="array" ref="AL246">_xlfn.XLOOKUP(Contrato[[#This Row],[RCP]],[1]!RCPPAGOS[[#All],[CRP]],[1]!RCPPAGOS[[#All],[Total pagado]],0,0)</f>
        <v>24969484</v>
      </c>
      <c r="AM246" s="62">
        <f>+Contrato[[#This Row],[Valor Pagado]]/Contrato[[#This Row],[VALOR CONTRATO]]</f>
        <v>0.94997771291772681</v>
      </c>
      <c r="AN246" s="63">
        <f>+Contrato[[#This Row],[VALOR CONTRATO]]-Contrato[[#This Row],[Valor Pagado]]</f>
        <v>1314800</v>
      </c>
    </row>
    <row r="247" spans="1:40" s="1" customFormat="1" ht="37.5" customHeight="1">
      <c r="A247" s="2">
        <v>358</v>
      </c>
      <c r="B247" s="33">
        <v>243</v>
      </c>
      <c r="C247" s="34" t="s">
        <v>623</v>
      </c>
      <c r="D247" s="35" t="s">
        <v>83</v>
      </c>
      <c r="E247" s="36" t="s">
        <v>42</v>
      </c>
      <c r="F247" s="35" t="s">
        <v>43</v>
      </c>
      <c r="G247" s="34" t="s">
        <v>629</v>
      </c>
      <c r="H247" s="39">
        <v>1037609068</v>
      </c>
      <c r="I247" s="108">
        <v>6081224</v>
      </c>
      <c r="J247" s="108">
        <v>26284284</v>
      </c>
      <c r="K247" s="70" t="s">
        <v>625</v>
      </c>
      <c r="L247" s="42" t="s">
        <v>212</v>
      </c>
      <c r="M247" s="43" t="s">
        <v>598</v>
      </c>
      <c r="N247" s="44">
        <f>VLOOKUP(Contrato[[#This Row],[SUPERVISOR TITULAR]],[1]SUPERVISORES!$E$1:$F$135,2,FALSE)</f>
        <v>8103470</v>
      </c>
      <c r="O247" s="43" t="s">
        <v>598</v>
      </c>
      <c r="P247" s="45">
        <f>VLOOKUP(Contrato[[#This Row],[SUPERVISOR SUPLENTE ]],[1]SUPERVISORES!$E$1:$F$135,2,FALSE)</f>
        <v>8103470</v>
      </c>
      <c r="Q247" s="93">
        <v>304</v>
      </c>
      <c r="R247" s="47" cm="1">
        <f t="array" ref="R247">_xlfn.XLOOKUP(Contrato[[#This Row],[CDP]],[1]!CDP[[#All],[consecutivo]],[1]!CDP[[#All],[fecha_aprobacion]],"",0)</f>
        <v>44953.618935185186</v>
      </c>
      <c r="S247" s="48">
        <f>SUMIF([1]!CDP[[#All],[consecutivo]],Contrato[[#This Row],[CDP]],[1]!CDP[[#All],[valor_total_rubro]])</f>
        <v>26284284</v>
      </c>
      <c r="T247" s="49" cm="1">
        <f t="array" ref="T247">_xlfn.XLOOKUP(Contrato[[#This Row],[CONTRATO]]&amp;Contrato[[#This Row],[CDP]],[1]!Tabla6[[#All],[CONTRATO-CDP]],[1]!Tabla6[[#All],[CRP]],_xlfn.XLOOKUP(Contrato[[#This Row],[CDP]],[1]RCPPAGOS!F:F,[1]RCPPAGOS!A:A,"",0),0)</f>
        <v>263</v>
      </c>
      <c r="U247" s="47">
        <f>+_xlfn.XLOOKUP(Contrato[[#This Row],[RCP]],[1]RCPPAGOS!A:A,[1]RCPPAGOS!B:B,"",0)</f>
        <v>44959.603055555555</v>
      </c>
      <c r="V247" s="50">
        <f>SUMIF([1]!RCPPAGOS[[#All],[CRP]],Contrato[[#This Row],[RCP]],[1]!RCPPAGOS[[#All],[valor_total]])</f>
        <v>26284284</v>
      </c>
      <c r="W247" s="51">
        <v>44958</v>
      </c>
      <c r="X247" s="51">
        <v>44960</v>
      </c>
      <c r="Y247" s="52" t="str">
        <f>+LEFT(_xlfn.XLOOKUP(Contrato[[#This Row],[CONTRATO3DIG]],[1]SECOP_II!AE:AE,[1]SECOP_II!F:F,"",0),10)</f>
        <v>2023-02-03</v>
      </c>
      <c r="Z247" s="53" t="str">
        <f>+LEFT(_xlfn.XLOOKUP(Contrato[[#This Row],[CONTRATO3DIG]],[1]SECOP_II!AE:AE,[1]SECOP_II!G:G,"",0),10)</f>
        <v>2023-05-17</v>
      </c>
      <c r="AA247" s="54" t="str">
        <f>_xlfn.XLOOKUP(Contrato[[#This Row],[CONTRATO3DIG]],[1]SECOP_II!AE:AE,[1]SECOP_II!AA:AA,"",0)</f>
        <v>https://community.secop.gov.co/Public/Tendering/OpportunityDetail/Index?noticeUID=CO1.NTC.3899040&amp;isFromPublicArea=True&amp;isModal=true&amp;asPopupView=true</v>
      </c>
      <c r="AB247" s="103" t="s">
        <v>555</v>
      </c>
      <c r="AC247" s="75">
        <v>202301001041</v>
      </c>
      <c r="AD247" s="1" t="s">
        <v>50</v>
      </c>
      <c r="AE247" s="1" t="str">
        <f>TEXT(LEFT(Contrato[[#This Row],[CONTRATO]],3),"0")</f>
        <v>243</v>
      </c>
      <c r="AF247" s="1" t="str">
        <f>IF(LEN(Contrato[[#This Row],[Contrato2]])=3,Contrato[[#This Row],[Contrato2]],TEXT(Contrato[[#This Row],[Contrato2]],"000"))</f>
        <v>243</v>
      </c>
      <c r="AG247" s="100">
        <f ca="1">IFERROR(_xlfn.DAYS(Contrato[[#This Row],[Fecha Proyectada liquidació]],TODAY())/30,"")</f>
        <v>-17.633333333333333</v>
      </c>
      <c r="AH247" s="5">
        <f>+Contrato[[#This Row],[FECHA TERMINACIÓN ]]+120</f>
        <v>45183</v>
      </c>
      <c r="AI247" s="1" t="e" cm="1">
        <f t="array" ref="AI247">+Contrato[[#This Row],[Fecha Proyectada liquidació]]-hoy</f>
        <v>#NAME?</v>
      </c>
      <c r="AJ247" s="1" cm="1">
        <f t="array" ref="AJ247">_xlfn.XLOOKUP(Contrato[[#This Row],[CONTRATO]]&amp;Contrato[[#This Row],[CDP]],[1]!Tabla6[[#All],[CONTRATO-CDP]],[1]!Tabla6[[#All],[CRP]],_xlfn.XLOOKUP(Contrato[[#This Row],[CDP]],[1]RCPPAGOS!F:F,[1]RCPPAGOS!A:A,"",0),0)</f>
        <v>263</v>
      </c>
      <c r="AK247" s="1">
        <f>+Contrato[[#This Row],[Columna1]]-Contrato[[#This Row],[RCP]]</f>
        <v>0</v>
      </c>
      <c r="AL247" s="101" cm="1">
        <f t="array" ref="AL247">_xlfn.XLOOKUP(Contrato[[#This Row],[RCP]],[1]!RCPPAGOS[[#All],[CRP]],[1]!RCPPAGOS[[#All],[Total pagado]],0,0)</f>
        <v>22462984</v>
      </c>
      <c r="AM247" s="62">
        <f>+Contrato[[#This Row],[Valor Pagado]]/Contrato[[#This Row],[VALOR CONTRATO]]</f>
        <v>0.85461654576552282</v>
      </c>
      <c r="AN247" s="63">
        <f>+Contrato[[#This Row],[VALOR CONTRATO]]-Contrato[[#This Row],[Valor Pagado]]</f>
        <v>3821300</v>
      </c>
    </row>
    <row r="248" spans="1:40" s="1" customFormat="1" ht="37.5" customHeight="1">
      <c r="A248" s="2">
        <v>370</v>
      </c>
      <c r="B248" s="33">
        <v>244</v>
      </c>
      <c r="C248" s="34" t="s">
        <v>630</v>
      </c>
      <c r="D248" s="35" t="s">
        <v>83</v>
      </c>
      <c r="E248" s="36" t="s">
        <v>42</v>
      </c>
      <c r="F248" s="35" t="s">
        <v>43</v>
      </c>
      <c r="G248" s="34" t="s">
        <v>631</v>
      </c>
      <c r="H248" s="39">
        <v>1036338347</v>
      </c>
      <c r="I248" s="108">
        <v>6081224</v>
      </c>
      <c r="J248" s="108">
        <v>23284284</v>
      </c>
      <c r="K248" s="70" t="s">
        <v>632</v>
      </c>
      <c r="L248" s="42" t="s">
        <v>212</v>
      </c>
      <c r="M248" s="43" t="s">
        <v>86</v>
      </c>
      <c r="N248" s="44">
        <f>VLOOKUP(Contrato[[#This Row],[SUPERVISOR TITULAR]],[1]SUPERVISORES!$E$1:$F$135,2,FALSE)</f>
        <v>21509270.5</v>
      </c>
      <c r="O248" s="43" t="s">
        <v>605</v>
      </c>
      <c r="P248" s="45">
        <f>VLOOKUP(Contrato[[#This Row],[SUPERVISOR SUPLENTE ]],[1]SUPERVISORES!$E$1:$F$135,2,FALSE)</f>
        <v>43816614.100000001</v>
      </c>
      <c r="Q248" s="93">
        <v>301</v>
      </c>
      <c r="R248" s="47" cm="1">
        <f t="array" ref="R248">_xlfn.XLOOKUP(Contrato[[#This Row],[CDP]],[1]!CDP[[#All],[consecutivo]],[1]!CDP[[#All],[fecha_aprobacion]],"",0)</f>
        <v>44953.617627314816</v>
      </c>
      <c r="S248" s="48">
        <f>SUMIF([1]!CDP[[#All],[consecutivo]],Contrato[[#This Row],[CDP]],[1]!CDP[[#All],[valor_total_rubro]])</f>
        <v>23284284</v>
      </c>
      <c r="T248" s="49" cm="1">
        <f t="array" ref="T248">_xlfn.XLOOKUP(Contrato[[#This Row],[CONTRATO]]&amp;Contrato[[#This Row],[CDP]],[1]!Tabla6[[#All],[CONTRATO-CDP]],[1]!Tabla6[[#All],[CRP]],_xlfn.XLOOKUP(Contrato[[#This Row],[CDP]],[1]RCPPAGOS!F:F,[1]RCPPAGOS!A:A,"",0),0)</f>
        <v>283</v>
      </c>
      <c r="U248" s="47">
        <f>+_xlfn.XLOOKUP(Contrato[[#This Row],[RCP]],[1]RCPPAGOS!A:A,[1]RCPPAGOS!B:B,"",0)</f>
        <v>44959.733483796299</v>
      </c>
      <c r="V248" s="50">
        <f>SUMIF([1]!RCPPAGOS[[#All],[CRP]],Contrato[[#This Row],[RCP]],[1]!RCPPAGOS[[#All],[valor_total]])</f>
        <v>23284284</v>
      </c>
      <c r="W248" s="51">
        <v>44958</v>
      </c>
      <c r="X248" s="51">
        <v>44960</v>
      </c>
      <c r="Y248" s="52" t="str">
        <f>+LEFT(_xlfn.XLOOKUP(Contrato[[#This Row],[CONTRATO3DIG]],[1]SECOP_II!AE:AE,[1]SECOP_II!F:F,"",0),10)</f>
        <v>2023-02-03</v>
      </c>
      <c r="Z248" s="53" t="str">
        <f>+LEFT(_xlfn.XLOOKUP(Contrato[[#This Row],[CONTRATO3DIG]],[1]SECOP_II!AE:AE,[1]SECOP_II!G:G,"",0),10)</f>
        <v>2023-05-18</v>
      </c>
      <c r="AA248" s="54" t="str">
        <f>_xlfn.XLOOKUP(Contrato[[#This Row],[CONTRATO3DIG]],[1]SECOP_II!AE:AE,[1]SECOP_II!AA:AA,"",0)</f>
        <v>https://community.secop.gov.co/Public/Tendering/OpportunityDetail/Index?noticeUID=CO1.NTC.3899309&amp;isFromPublicArea=True&amp;isModal=true&amp;asPopupView=true</v>
      </c>
      <c r="AB248" s="103" t="s">
        <v>555</v>
      </c>
      <c r="AC248" s="75">
        <v>202301001044</v>
      </c>
      <c r="AD248" s="1" t="s">
        <v>50</v>
      </c>
      <c r="AE248" s="1" t="str">
        <f>TEXT(LEFT(Contrato[[#This Row],[CONTRATO]],3),"0")</f>
        <v>244</v>
      </c>
      <c r="AF248" s="1" t="str">
        <f>IF(LEN(Contrato[[#This Row],[Contrato2]])=3,Contrato[[#This Row],[Contrato2]],TEXT(Contrato[[#This Row],[Contrato2]],"000"))</f>
        <v>244</v>
      </c>
      <c r="AG248" s="100">
        <f ca="1">IFERROR(_xlfn.DAYS(Contrato[[#This Row],[Fecha Proyectada liquidació]],TODAY())/30,"")</f>
        <v>-17.600000000000001</v>
      </c>
      <c r="AH248" s="5">
        <f>+Contrato[[#This Row],[FECHA TERMINACIÓN ]]+120</f>
        <v>45184</v>
      </c>
      <c r="AI248" s="1" t="e" cm="1">
        <f t="array" ref="AI248">+Contrato[[#This Row],[Fecha Proyectada liquidació]]-hoy</f>
        <v>#NAME?</v>
      </c>
      <c r="AJ248" s="1" cm="1">
        <f t="array" ref="AJ248">_xlfn.XLOOKUP(Contrato[[#This Row],[CONTRATO]]&amp;Contrato[[#This Row],[CDP]],[1]!Tabla6[[#All],[CONTRATO-CDP]],[1]!Tabla6[[#All],[CRP]],_xlfn.XLOOKUP(Contrato[[#This Row],[CDP]],[1]RCPPAGOS!F:F,[1]RCPPAGOS!A:A,"",0),0)</f>
        <v>283</v>
      </c>
      <c r="AK248" s="1">
        <f>+Contrato[[#This Row],[Columna1]]-Contrato[[#This Row],[RCP]]</f>
        <v>0</v>
      </c>
      <c r="AL248" s="101" cm="1">
        <f t="array" ref="AL248">_xlfn.XLOOKUP(Contrato[[#This Row],[RCP]],[1]!RCPPAGOS[[#All],[CRP]],[1]!RCPPAGOS[[#All],[Total pagado]],0,0)</f>
        <v>21597184</v>
      </c>
      <c r="AM248" s="62">
        <f>+Contrato[[#This Row],[Valor Pagado]]/Contrato[[#This Row],[VALOR CONTRATO]]</f>
        <v>0.92754340223646126</v>
      </c>
      <c r="AN248" s="63">
        <f>+Contrato[[#This Row],[VALOR CONTRATO]]-Contrato[[#This Row],[Valor Pagado]]</f>
        <v>1687100</v>
      </c>
    </row>
    <row r="249" spans="1:40" s="1" customFormat="1" ht="37.5" customHeight="1">
      <c r="A249" s="2">
        <v>384</v>
      </c>
      <c r="B249" s="33">
        <v>245</v>
      </c>
      <c r="C249" s="34" t="s">
        <v>633</v>
      </c>
      <c r="D249" s="35" t="s">
        <v>83</v>
      </c>
      <c r="E249" s="36" t="s">
        <v>42</v>
      </c>
      <c r="F249" s="35" t="s">
        <v>43</v>
      </c>
      <c r="G249" s="34" t="s">
        <v>634</v>
      </c>
      <c r="H249" s="39">
        <v>1037575009</v>
      </c>
      <c r="I249" s="108">
        <v>3705329</v>
      </c>
      <c r="J249" s="108">
        <v>15137485</v>
      </c>
      <c r="K249" s="70" t="s">
        <v>635</v>
      </c>
      <c r="L249" s="42" t="s">
        <v>212</v>
      </c>
      <c r="M249" s="43" t="s">
        <v>191</v>
      </c>
      <c r="N249" s="44">
        <f>VLOOKUP(Contrato[[#This Row],[SUPERVISOR TITULAR]],[1]SUPERVISORES!$E$1:$F$135,2,FALSE)</f>
        <v>70140647.099999994</v>
      </c>
      <c r="O249" s="43" t="s">
        <v>609</v>
      </c>
      <c r="P249" s="45">
        <f>VLOOKUP(Contrato[[#This Row],[SUPERVISOR SUPLENTE ]],[1]SUPERVISORES!$E$1:$F$135,2,FALSE)</f>
        <v>70565097.299999997</v>
      </c>
      <c r="Q249" s="93">
        <v>89</v>
      </c>
      <c r="R249" s="47" cm="1">
        <f t="array" ref="R249">_xlfn.XLOOKUP(Contrato[[#This Row],[CDP]],[1]!CDP[[#All],[consecutivo]],[1]!CDP[[#All],[fecha_aprobacion]],"",0)</f>
        <v>44951.58803240741</v>
      </c>
      <c r="S249" s="48">
        <f>SUMIF([1]!CDP[[#All],[consecutivo]],Contrato[[#This Row],[CDP]],[1]!CDP[[#All],[valor_total_rubro]])</f>
        <v>15137485</v>
      </c>
      <c r="T249" s="49" cm="1">
        <f t="array" ref="T249">_xlfn.XLOOKUP(Contrato[[#This Row],[CONTRATO]]&amp;Contrato[[#This Row],[CDP]],[1]!Tabla6[[#All],[CONTRATO-CDP]],[1]!Tabla6[[#All],[CRP]],_xlfn.XLOOKUP(Contrato[[#This Row],[CDP]],[1]RCPPAGOS!F:F,[1]RCPPAGOS!A:A,"",0),0)</f>
        <v>266</v>
      </c>
      <c r="U249" s="47">
        <f>+_xlfn.XLOOKUP(Contrato[[#This Row],[RCP]],[1]RCPPAGOS!A:A,[1]RCPPAGOS!B:B,"",0)</f>
        <v>44959.608460648145</v>
      </c>
      <c r="V249" s="50">
        <f>SUMIF([1]!RCPPAGOS[[#All],[CRP]],Contrato[[#This Row],[RCP]],[1]!RCPPAGOS[[#All],[valor_total]])</f>
        <v>15137485</v>
      </c>
      <c r="W249" s="51">
        <v>44958</v>
      </c>
      <c r="X249" s="51">
        <v>44959</v>
      </c>
      <c r="Y249" s="52" t="str">
        <f>+LEFT(_xlfn.XLOOKUP(Contrato[[#This Row],[CONTRATO3DIG]],[1]SECOP_II!AE:AE,[1]SECOP_II!F:F,"",0),10)</f>
        <v>2023-02-03</v>
      </c>
      <c r="Z249" s="53" t="str">
        <f>+LEFT(_xlfn.XLOOKUP(Contrato[[#This Row],[CONTRATO3DIG]],[1]SECOP_II!AE:AE,[1]SECOP_II!G:G,"",0),10)</f>
        <v>2023-05-17</v>
      </c>
      <c r="AA249" s="54" t="str">
        <f>_xlfn.XLOOKUP(Contrato[[#This Row],[CONTRATO3DIG]],[1]SECOP_II!AE:AE,[1]SECOP_II!AA:AA,"",0)</f>
        <v>https://community.secop.gov.co/Public/Tendering/OpportunityDetail/Index?noticeUID=CO1.NTC.3898128&amp;isFromPublicArea=True&amp;isModal=true&amp;asPopupView=true</v>
      </c>
      <c r="AB249" s="103" t="s">
        <v>555</v>
      </c>
      <c r="AC249" s="75">
        <v>202301001032</v>
      </c>
      <c r="AD249" s="1" t="s">
        <v>50</v>
      </c>
      <c r="AE249" s="1" t="str">
        <f>TEXT(LEFT(Contrato[[#This Row],[CONTRATO]],3),"0")</f>
        <v>245</v>
      </c>
      <c r="AF249" s="1" t="str">
        <f>IF(LEN(Contrato[[#This Row],[Contrato2]])=3,Contrato[[#This Row],[Contrato2]],TEXT(Contrato[[#This Row],[Contrato2]],"000"))</f>
        <v>245</v>
      </c>
      <c r="AG249" s="100">
        <f ca="1">IFERROR(_xlfn.DAYS(Contrato[[#This Row],[Fecha Proyectada liquidació]],TODAY())/30,"")</f>
        <v>-17.633333333333333</v>
      </c>
      <c r="AH249" s="5">
        <f>+Contrato[[#This Row],[FECHA TERMINACIÓN ]]+120</f>
        <v>45183</v>
      </c>
      <c r="AI249" s="1" t="e" cm="1">
        <f t="array" ref="AI249">+Contrato[[#This Row],[Fecha Proyectada liquidació]]-hoy</f>
        <v>#NAME?</v>
      </c>
      <c r="AJ249" s="1" cm="1">
        <f t="array" ref="AJ249">_xlfn.XLOOKUP(Contrato[[#This Row],[CONTRATO]]&amp;Contrato[[#This Row],[CDP]],[1]!Tabla6[[#All],[CONTRATO-CDP]],[1]!Tabla6[[#All],[CRP]],_xlfn.XLOOKUP(Contrato[[#This Row],[CDP]],[1]RCPPAGOS!F:F,[1]RCPPAGOS!A:A,"",0),0)</f>
        <v>266</v>
      </c>
      <c r="AK249" s="1">
        <f>+Contrato[[#This Row],[Columna1]]-Contrato[[#This Row],[RCP]]</f>
        <v>0</v>
      </c>
      <c r="AL249" s="101" cm="1">
        <f t="array" ref="AL249">_xlfn.XLOOKUP(Contrato[[#This Row],[RCP]],[1]!RCPPAGOS[[#All],[CRP]],[1]!RCPPAGOS[[#All],[Total pagado]],0,0)</f>
        <v>7568743</v>
      </c>
      <c r="AM249" s="62">
        <f>+Contrato[[#This Row],[Valor Pagado]]/Contrato[[#This Row],[VALOR CONTRATO]]</f>
        <v>0.50000003303058604</v>
      </c>
      <c r="AN249" s="63">
        <f>+Contrato[[#This Row],[VALOR CONTRATO]]-Contrato[[#This Row],[Valor Pagado]]</f>
        <v>7568742</v>
      </c>
    </row>
    <row r="250" spans="1:40" s="1" customFormat="1" ht="37.5" customHeight="1">
      <c r="A250" s="2">
        <v>526</v>
      </c>
      <c r="B250" s="33">
        <v>246</v>
      </c>
      <c r="C250" s="34" t="s">
        <v>636</v>
      </c>
      <c r="D250" s="35" t="s">
        <v>83</v>
      </c>
      <c r="E250" s="36" t="s">
        <v>42</v>
      </c>
      <c r="F250" s="35" t="s">
        <v>43</v>
      </c>
      <c r="G250" s="34" t="s">
        <v>637</v>
      </c>
      <c r="H250" s="39">
        <v>43632247</v>
      </c>
      <c r="I250" s="108">
        <v>3705329</v>
      </c>
      <c r="J250" s="108">
        <v>16626349</v>
      </c>
      <c r="K250" s="70" t="s">
        <v>638</v>
      </c>
      <c r="L250" s="42" t="s">
        <v>212</v>
      </c>
      <c r="M250" s="43" t="s">
        <v>597</v>
      </c>
      <c r="N250" s="44">
        <f>VLOOKUP(Contrato[[#This Row],[SUPERVISOR TITULAR]],[1]SUPERVISORES!$E$1:$F$135,2,FALSE)</f>
        <v>39176038.700000003</v>
      </c>
      <c r="O250" s="43" t="s">
        <v>598</v>
      </c>
      <c r="P250" s="45">
        <f>VLOOKUP(Contrato[[#This Row],[SUPERVISOR SUPLENTE ]],[1]SUPERVISORES!$E$1:$F$135,2,FALSE)</f>
        <v>8103470</v>
      </c>
      <c r="Q250" s="93">
        <v>309</v>
      </c>
      <c r="R250" s="47" cm="1">
        <f t="array" ref="R250">_xlfn.XLOOKUP(Contrato[[#This Row],[CDP]],[1]!CDP[[#All],[consecutivo]],[1]!CDP[[#All],[fecha_aprobacion]],"",0)</f>
        <v>44953.666759259257</v>
      </c>
      <c r="S250" s="48">
        <f>SUMIF([1]!CDP[[#All],[consecutivo]],Contrato[[#This Row],[CDP]],[1]!CDP[[#All],[valor_total_rubro]])</f>
        <v>16626349</v>
      </c>
      <c r="T250" s="49" cm="1">
        <f t="array" ref="T250">_xlfn.XLOOKUP(Contrato[[#This Row],[CONTRATO]]&amp;Contrato[[#This Row],[CDP]],[1]!Tabla6[[#All],[CONTRATO-CDP]],[1]!Tabla6[[#All],[CRP]],_xlfn.XLOOKUP(Contrato[[#This Row],[CDP]],[1]RCPPAGOS!F:F,[1]RCPPAGOS!A:A,"",0),0)</f>
        <v>274</v>
      </c>
      <c r="U250" s="47">
        <f>+_xlfn.XLOOKUP(Contrato[[#This Row],[RCP]],[1]RCPPAGOS!A:A,[1]RCPPAGOS!B:B,"",0)</f>
        <v>44959.644293981481</v>
      </c>
      <c r="V250" s="50">
        <f>SUMIF([1]!RCPPAGOS[[#All],[CRP]],Contrato[[#This Row],[RCP]],[1]!RCPPAGOS[[#All],[valor_total]])</f>
        <v>16626349</v>
      </c>
      <c r="W250" s="51">
        <v>44958</v>
      </c>
      <c r="X250" s="51">
        <v>44959</v>
      </c>
      <c r="Y250" s="52" t="str">
        <f>+LEFT(_xlfn.XLOOKUP(Contrato[[#This Row],[CONTRATO3DIG]],[1]SECOP_II!AE:AE,[1]SECOP_II!F:F,"",0),10)</f>
        <v>2023-02-03</v>
      </c>
      <c r="Z250" s="53" t="str">
        <f>+LEFT(_xlfn.XLOOKUP(Contrato[[#This Row],[CONTRATO3DIG]],[1]SECOP_II!AE:AE,[1]SECOP_II!G:G,"",0),10)</f>
        <v>2023-05-17</v>
      </c>
      <c r="AA250" s="54" t="str">
        <f>_xlfn.XLOOKUP(Contrato[[#This Row],[CONTRATO3DIG]],[1]SECOP_II!AE:AE,[1]SECOP_II!AA:AA,"",0)</f>
        <v>https://community.secop.gov.co/Public/Tendering/OpportunityDetail/Index?noticeUID=CO1.NTC.3899145&amp;isFromPublicArea=True&amp;isModal=true&amp;asPopupView=true</v>
      </c>
      <c r="AB250" s="35" t="s">
        <v>639</v>
      </c>
      <c r="AC250" s="75" t="s">
        <v>640</v>
      </c>
      <c r="AD250" s="1" t="s">
        <v>50</v>
      </c>
      <c r="AE250" s="1" t="str">
        <f>TEXT(LEFT(Contrato[[#This Row],[CONTRATO]],3),"0")</f>
        <v>246</v>
      </c>
      <c r="AF250" s="1" t="str">
        <f>IF(LEN(Contrato[[#This Row],[Contrato2]])=3,Contrato[[#This Row],[Contrato2]],TEXT(Contrato[[#This Row],[Contrato2]],"000"))</f>
        <v>246</v>
      </c>
      <c r="AG250" s="100">
        <f ca="1">IFERROR(_xlfn.DAYS(Contrato[[#This Row],[Fecha Proyectada liquidació]],TODAY())/30,"")</f>
        <v>-17.633333333333333</v>
      </c>
      <c r="AH250" s="5">
        <f>+Contrato[[#This Row],[FECHA TERMINACIÓN ]]+120</f>
        <v>45183</v>
      </c>
      <c r="AI250" s="1" t="e" cm="1">
        <f t="array" ref="AI250">+Contrato[[#This Row],[Fecha Proyectada liquidació]]-hoy</f>
        <v>#NAME?</v>
      </c>
      <c r="AJ250" s="1" cm="1">
        <f t="array" ref="AJ250">_xlfn.XLOOKUP(Contrato[[#This Row],[CONTRATO]]&amp;Contrato[[#This Row],[CDP]],[1]!Tabla6[[#All],[CONTRATO-CDP]],[1]!Tabla6[[#All],[CRP]],_xlfn.XLOOKUP(Contrato[[#This Row],[CDP]],[1]RCPPAGOS!F:F,[1]RCPPAGOS!A:A,"",0),0)</f>
        <v>274</v>
      </c>
      <c r="AK250" s="1">
        <f>+Contrato[[#This Row],[Columna1]]-Contrato[[#This Row],[RCP]]</f>
        <v>0</v>
      </c>
      <c r="AL250" s="101" cm="1">
        <f t="array" ref="AL250">_xlfn.XLOOKUP(Contrato[[#This Row],[RCP]],[1]!RCPPAGOS[[#All],[CRP]],[1]!RCPPAGOS[[#All],[Total pagado]],0,0)</f>
        <v>15539251</v>
      </c>
      <c r="AM250" s="62">
        <f>+Contrato[[#This Row],[Valor Pagado]]/Contrato[[#This Row],[VALOR CONTRATO]]</f>
        <v>0.93461595206500236</v>
      </c>
      <c r="AN250" s="63">
        <f>+Contrato[[#This Row],[VALOR CONTRATO]]-Contrato[[#This Row],[Valor Pagado]]</f>
        <v>1087098</v>
      </c>
    </row>
    <row r="251" spans="1:40" s="1" customFormat="1" ht="37.5" customHeight="1">
      <c r="A251" s="2">
        <v>388</v>
      </c>
      <c r="B251" s="33">
        <v>247</v>
      </c>
      <c r="C251" s="34" t="s">
        <v>606</v>
      </c>
      <c r="D251" s="35" t="s">
        <v>83</v>
      </c>
      <c r="E251" s="36" t="s">
        <v>42</v>
      </c>
      <c r="F251" s="35" t="s">
        <v>43</v>
      </c>
      <c r="G251" s="34" t="s">
        <v>641</v>
      </c>
      <c r="H251" s="39">
        <v>43162477</v>
      </c>
      <c r="I251" s="108">
        <v>6081224</v>
      </c>
      <c r="J251" s="108">
        <v>28585084</v>
      </c>
      <c r="K251" s="70" t="s">
        <v>620</v>
      </c>
      <c r="L251" s="42" t="s">
        <v>212</v>
      </c>
      <c r="M251" s="43" t="s">
        <v>191</v>
      </c>
      <c r="N251" s="44">
        <f>VLOOKUP(Contrato[[#This Row],[SUPERVISOR TITULAR]],[1]SUPERVISORES!$E$1:$F$135,2,FALSE)</f>
        <v>70140647.099999994</v>
      </c>
      <c r="O251" s="43" t="s">
        <v>609</v>
      </c>
      <c r="P251" s="45">
        <f>VLOOKUP(Contrato[[#This Row],[SUPERVISOR SUPLENTE ]],[1]SUPERVISORES!$E$1:$F$135,2,FALSE)</f>
        <v>70565097.299999997</v>
      </c>
      <c r="Q251" s="93">
        <v>299</v>
      </c>
      <c r="R251" s="47" cm="1">
        <f t="array" ref="R251">_xlfn.XLOOKUP(Contrato[[#This Row],[CDP]],[1]!CDP[[#All],[consecutivo]],[1]!CDP[[#All],[fecha_aprobacion]],"",0)</f>
        <v>44953.611157407409</v>
      </c>
      <c r="S251" s="48">
        <f>SUMIF([1]!CDP[[#All],[consecutivo]],Contrato[[#This Row],[CDP]],[1]!CDP[[#All],[valor_total_rubro]])</f>
        <v>28585084</v>
      </c>
      <c r="T251" s="49" cm="1">
        <f t="array" ref="T251">_xlfn.XLOOKUP(Contrato[[#This Row],[CONTRATO]]&amp;Contrato[[#This Row],[CDP]],[1]!Tabla6[[#All],[CONTRATO-CDP]],[1]!Tabla6[[#All],[CRP]],_xlfn.XLOOKUP(Contrato[[#This Row],[CDP]],[1]RCPPAGOS!F:F,[1]RCPPAGOS!A:A,"",0),0)</f>
        <v>265</v>
      </c>
      <c r="U251" s="47">
        <f>+_xlfn.XLOOKUP(Contrato[[#This Row],[RCP]],[1]RCPPAGOS!A:A,[1]RCPPAGOS!B:B,"",0)</f>
        <v>44959.606319444443</v>
      </c>
      <c r="V251" s="50">
        <f>SUMIF([1]!RCPPAGOS[[#All],[CRP]],Contrato[[#This Row],[RCP]],[1]!RCPPAGOS[[#All],[valor_total]])</f>
        <v>28585084</v>
      </c>
      <c r="W251" s="51">
        <v>44958</v>
      </c>
      <c r="X251" s="51">
        <v>44959</v>
      </c>
      <c r="Y251" s="52" t="str">
        <f>+LEFT(_xlfn.XLOOKUP(Contrato[[#This Row],[CONTRATO3DIG]],[1]SECOP_II!AE:AE,[1]SECOP_II!F:F,"",0),10)</f>
        <v>2023-02-03</v>
      </c>
      <c r="Z251" s="53" t="str">
        <f>+LEFT(_xlfn.XLOOKUP(Contrato[[#This Row],[CONTRATO3DIG]],[1]SECOP_II!AE:AE,[1]SECOP_II!G:G,"",0),10)</f>
        <v>2023-05-17</v>
      </c>
      <c r="AA251" s="54" t="str">
        <f>_xlfn.XLOOKUP(Contrato[[#This Row],[CONTRATO3DIG]],[1]SECOP_II!AE:AE,[1]SECOP_II!AA:AA,"",0)</f>
        <v>https://community.secop.gov.co/Public/Tendering/OpportunityDetail/Index?noticeUID=CO1.NTC.3897810&amp;isFromPublicArea=True&amp;isModal=true&amp;asPopupView=true</v>
      </c>
      <c r="AB251" s="35" t="s">
        <v>639</v>
      </c>
      <c r="AC251" s="75" t="s">
        <v>642</v>
      </c>
      <c r="AD251" s="1" t="s">
        <v>50</v>
      </c>
      <c r="AE251" s="1" t="str">
        <f>TEXT(LEFT(Contrato[[#This Row],[CONTRATO]],3),"0")</f>
        <v>247</v>
      </c>
      <c r="AF251" s="1" t="str">
        <f>IF(LEN(Contrato[[#This Row],[Contrato2]])=3,Contrato[[#This Row],[Contrato2]],TEXT(Contrato[[#This Row],[Contrato2]],"000"))</f>
        <v>247</v>
      </c>
      <c r="AG251" s="100">
        <f ca="1">IFERROR(_xlfn.DAYS(Contrato[[#This Row],[Fecha Proyectada liquidació]],TODAY())/30,"")</f>
        <v>-17.633333333333333</v>
      </c>
      <c r="AH251" s="5">
        <f>+Contrato[[#This Row],[FECHA TERMINACIÓN ]]+120</f>
        <v>45183</v>
      </c>
      <c r="AI251" s="1" t="e" cm="1">
        <f t="array" ref="AI251">+Contrato[[#This Row],[Fecha Proyectada liquidació]]-hoy</f>
        <v>#NAME?</v>
      </c>
      <c r="AJ251" s="1" cm="1">
        <f t="array" ref="AJ251">_xlfn.XLOOKUP(Contrato[[#This Row],[CONTRATO]]&amp;Contrato[[#This Row],[CDP]],[1]!Tabla6[[#All],[CONTRATO-CDP]],[1]!Tabla6[[#All],[CRP]],_xlfn.XLOOKUP(Contrato[[#This Row],[CDP]],[1]RCPPAGOS!F:F,[1]RCPPAGOS!A:A,"",0),0)</f>
        <v>265</v>
      </c>
      <c r="AK251" s="1">
        <f>+Contrato[[#This Row],[Columna1]]-Contrato[[#This Row],[RCP]]</f>
        <v>0</v>
      </c>
      <c r="AL251" s="101" cm="1">
        <f t="array" ref="AL251">_xlfn.XLOOKUP(Contrato[[#This Row],[RCP]],[1]!RCPPAGOS[[#All],[CRP]],[1]!RCPPAGOS[[#All],[Total pagado]],0,0)</f>
        <v>14292542</v>
      </c>
      <c r="AM251" s="62">
        <f>+Contrato[[#This Row],[Valor Pagado]]/Contrato[[#This Row],[VALOR CONTRATO]]</f>
        <v>0.5</v>
      </c>
      <c r="AN251" s="63">
        <f>+Contrato[[#This Row],[VALOR CONTRATO]]-Contrato[[#This Row],[Valor Pagado]]</f>
        <v>14292542</v>
      </c>
    </row>
    <row r="252" spans="1:40" s="1" customFormat="1" ht="37.5" customHeight="1">
      <c r="A252" s="2">
        <v>367</v>
      </c>
      <c r="B252" s="33">
        <v>248</v>
      </c>
      <c r="C252" s="34" t="s">
        <v>643</v>
      </c>
      <c r="D252" s="35" t="s">
        <v>83</v>
      </c>
      <c r="E252" s="36" t="s">
        <v>42</v>
      </c>
      <c r="F252" s="35" t="s">
        <v>43</v>
      </c>
      <c r="G252" s="34" t="s">
        <v>644</v>
      </c>
      <c r="H252" s="39">
        <v>15326721</v>
      </c>
      <c r="I252" s="108">
        <v>6081224</v>
      </c>
      <c r="J252" s="108">
        <v>26284284</v>
      </c>
      <c r="K252" s="70" t="s">
        <v>625</v>
      </c>
      <c r="L252" s="42" t="s">
        <v>212</v>
      </c>
      <c r="M252" s="43" t="s">
        <v>86</v>
      </c>
      <c r="N252" s="44">
        <f>VLOOKUP(Contrato[[#This Row],[SUPERVISOR TITULAR]],[1]SUPERVISORES!$E$1:$F$135,2,FALSE)</f>
        <v>21509270.5</v>
      </c>
      <c r="O252" s="43" t="s">
        <v>605</v>
      </c>
      <c r="P252" s="45">
        <f>VLOOKUP(Contrato[[#This Row],[SUPERVISOR SUPLENTE ]],[1]SUPERVISORES!$E$1:$F$135,2,FALSE)</f>
        <v>43816614.100000001</v>
      </c>
      <c r="Q252" s="93">
        <v>293</v>
      </c>
      <c r="R252" s="47" cm="1">
        <f t="array" ref="R252">_xlfn.XLOOKUP(Contrato[[#This Row],[CDP]],[1]!CDP[[#All],[consecutivo]],[1]!CDP[[#All],[fecha_aprobacion]],"",0)</f>
        <v>44953.598634259259</v>
      </c>
      <c r="S252" s="48">
        <f>SUMIF([1]!CDP[[#All],[consecutivo]],Contrato[[#This Row],[CDP]],[1]!CDP[[#All],[valor_total_rubro]])</f>
        <v>26284284</v>
      </c>
      <c r="T252" s="49" cm="1">
        <f t="array" ref="T252">_xlfn.XLOOKUP(Contrato[[#This Row],[CONTRATO]]&amp;Contrato[[#This Row],[CDP]],[1]!Tabla6[[#All],[CONTRATO-CDP]],[1]!Tabla6[[#All],[CRP]],_xlfn.XLOOKUP(Contrato[[#This Row],[CDP]],[1]RCPPAGOS!F:F,[1]RCPPAGOS!A:A,"",0),0)</f>
        <v>261</v>
      </c>
      <c r="U252" s="47">
        <f>+_xlfn.XLOOKUP(Contrato[[#This Row],[RCP]],[1]RCPPAGOS!A:A,[1]RCPPAGOS!B:B,"",0)</f>
        <v>44959.598865740743</v>
      </c>
      <c r="V252" s="50">
        <f>SUMIF([1]!RCPPAGOS[[#All],[CRP]],Contrato[[#This Row],[RCP]],[1]!RCPPAGOS[[#All],[valor_total]])</f>
        <v>26284284</v>
      </c>
      <c r="W252" s="51">
        <v>44958</v>
      </c>
      <c r="X252" s="51">
        <v>44959</v>
      </c>
      <c r="Y252" s="52" t="str">
        <f>+LEFT(_xlfn.XLOOKUP(Contrato[[#This Row],[CONTRATO3DIG]],[1]SECOP_II!AE:AE,[1]SECOP_II!F:F,"",0),10)</f>
        <v>2023-02-03</v>
      </c>
      <c r="Z252" s="53" t="str">
        <f>+LEFT(_xlfn.XLOOKUP(Contrato[[#This Row],[CONTRATO3DIG]],[1]SECOP_II!AE:AE,[1]SECOP_II!G:G,"",0),10)</f>
        <v>2023-05-17</v>
      </c>
      <c r="AA252" s="54" t="str">
        <f>_xlfn.XLOOKUP(Contrato[[#This Row],[CONTRATO3DIG]],[1]SECOP_II!AE:AE,[1]SECOP_II!AA:AA,"",0)</f>
        <v>https://community.secop.gov.co/Public/Tendering/OpportunityDetail/Index?noticeUID=CO1.NTC.3899551&amp;isFromPublicArea=True&amp;isModal=true&amp;asPopupView=true</v>
      </c>
      <c r="AB252" s="103" t="s">
        <v>555</v>
      </c>
      <c r="AC252" s="75">
        <v>202301001045</v>
      </c>
      <c r="AD252" s="1" t="s">
        <v>50</v>
      </c>
      <c r="AE252" s="1" t="str">
        <f>TEXT(LEFT(Contrato[[#This Row],[CONTRATO]],3),"0")</f>
        <v>248</v>
      </c>
      <c r="AF252" s="1" t="str">
        <f>IF(LEN(Contrato[[#This Row],[Contrato2]])=3,Contrato[[#This Row],[Contrato2]],TEXT(Contrato[[#This Row],[Contrato2]],"000"))</f>
        <v>248</v>
      </c>
      <c r="AG252" s="100">
        <f ca="1">IFERROR(_xlfn.DAYS(Contrato[[#This Row],[Fecha Proyectada liquidació]],TODAY())/30,"")</f>
        <v>-17.633333333333333</v>
      </c>
      <c r="AH252" s="5">
        <f>+Contrato[[#This Row],[FECHA TERMINACIÓN ]]+120</f>
        <v>45183</v>
      </c>
      <c r="AI252" s="1" t="e" cm="1">
        <f t="array" ref="AI252">+Contrato[[#This Row],[Fecha Proyectada liquidació]]-hoy</f>
        <v>#NAME?</v>
      </c>
      <c r="AJ252" s="1" cm="1">
        <f t="array" ref="AJ252">_xlfn.XLOOKUP(Contrato[[#This Row],[CONTRATO]]&amp;Contrato[[#This Row],[CDP]],[1]!Tabla6[[#All],[CONTRATO-CDP]],[1]!Tabla6[[#All],[CRP]],_xlfn.XLOOKUP(Contrato[[#This Row],[CDP]],[1]RCPPAGOS!F:F,[1]RCPPAGOS!A:A,"",0),0)</f>
        <v>261</v>
      </c>
      <c r="AK252" s="1">
        <f>+Contrato[[#This Row],[Columna1]]-Contrato[[#This Row],[RCP]]</f>
        <v>0</v>
      </c>
      <c r="AL252" s="101" cm="1">
        <f t="array" ref="AL252">_xlfn.XLOOKUP(Contrato[[#This Row],[RCP]],[1]!RCPPAGOS[[#All],[CRP]],[1]!RCPPAGOS[[#All],[Total pagado]],0,0)</f>
        <v>25736584</v>
      </c>
      <c r="AM252" s="62">
        <f>+Contrato[[#This Row],[Valor Pagado]]/Contrato[[#This Row],[VALOR CONTRATO]]</f>
        <v>0.97916245312217753</v>
      </c>
      <c r="AN252" s="63">
        <f>+Contrato[[#This Row],[VALOR CONTRATO]]-Contrato[[#This Row],[Valor Pagado]]</f>
        <v>547700</v>
      </c>
    </row>
    <row r="253" spans="1:40" s="1" customFormat="1" ht="37.5" customHeight="1">
      <c r="A253" s="2">
        <v>253</v>
      </c>
      <c r="B253" s="33">
        <v>249</v>
      </c>
      <c r="C253" s="34" t="s">
        <v>645</v>
      </c>
      <c r="D253" s="35" t="s">
        <v>63</v>
      </c>
      <c r="E253" s="36" t="s">
        <v>42</v>
      </c>
      <c r="F253" s="35" t="s">
        <v>43</v>
      </c>
      <c r="G253" s="34" t="s">
        <v>646</v>
      </c>
      <c r="H253" s="39">
        <v>1035424762</v>
      </c>
      <c r="I253" s="108">
        <v>6798505</v>
      </c>
      <c r="J253" s="108">
        <v>23794768</v>
      </c>
      <c r="K253" s="135" t="s">
        <v>45</v>
      </c>
      <c r="L253" s="42" t="s">
        <v>647</v>
      </c>
      <c r="M253" s="43" t="s">
        <v>648</v>
      </c>
      <c r="N253" s="44">
        <f>VLOOKUP(Contrato[[#This Row],[SUPERVISOR TITULAR]],[1]SUPERVISORES!$E$1:$F$135,2,FALSE)</f>
        <v>71732965.099999994</v>
      </c>
      <c r="O253" s="43" t="s">
        <v>68</v>
      </c>
      <c r="P253" s="45">
        <f>VLOOKUP(Contrato[[#This Row],[SUPERVISOR SUPLENTE ]],[1]SUPERVISORES!$E$1:$F$135,2,FALSE)</f>
        <v>8462777.5</v>
      </c>
      <c r="Q253" s="93">
        <v>318</v>
      </c>
      <c r="R253" s="47" cm="1">
        <f t="array" ref="R253">_xlfn.XLOOKUP(Contrato[[#This Row],[CDP]],[1]!CDP[[#All],[consecutivo]],[1]!CDP[[#All],[fecha_aprobacion]],"",0)</f>
        <v>44956.447615740741</v>
      </c>
      <c r="S253" s="48">
        <f>SUMIF([1]!CDP[[#All],[consecutivo]],Contrato[[#This Row],[CDP]],[1]!CDP[[#All],[valor_total_rubro]])</f>
        <v>23794768</v>
      </c>
      <c r="T253" s="49" cm="1">
        <f t="array" ref="T253">_xlfn.XLOOKUP(Contrato[[#This Row],[CONTRATO]]&amp;Contrato[[#This Row],[CDP]],[1]!Tabla6[[#All],[CONTRATO-CDP]],[1]!Tabla6[[#All],[CRP]],_xlfn.XLOOKUP(Contrato[[#This Row],[CDP]],[1]RCPPAGOS!F:F,[1]RCPPAGOS!A:A,"",0),0)</f>
        <v>282</v>
      </c>
      <c r="U253" s="47">
        <f>+_xlfn.XLOOKUP(Contrato[[#This Row],[RCP]],[1]RCPPAGOS!A:A,[1]RCPPAGOS!B:B,"",0)</f>
        <v>44959.709085648145</v>
      </c>
      <c r="V253" s="50">
        <f>SUMIF([1]!RCPPAGOS[[#All],[CRP]],Contrato[[#This Row],[RCP]],[1]!RCPPAGOS[[#All],[valor_total]])</f>
        <v>23794768</v>
      </c>
      <c r="W253" s="51">
        <v>44958</v>
      </c>
      <c r="X253" s="51">
        <v>44959</v>
      </c>
      <c r="Y253" s="52" t="str">
        <f>+LEFT(_xlfn.XLOOKUP(Contrato[[#This Row],[CONTRATO3DIG]],[1]SECOP_II!AE:AE,[1]SECOP_II!F:F,"",0),10)</f>
        <v>2023-02-03</v>
      </c>
      <c r="Z253" s="53" t="str">
        <f>+LEFT(_xlfn.XLOOKUP(Contrato[[#This Row],[CONTRATO3DIG]],[1]SECOP_II!AE:AE,[1]SECOP_II!G:G,"",0),10)</f>
        <v>2023-05-17</v>
      </c>
      <c r="AA253" s="54" t="str">
        <f>_xlfn.XLOOKUP(Contrato[[#This Row],[CONTRATO3DIG]],[1]SECOP_II!AE:AE,[1]SECOP_II!AA:AA,"",0)</f>
        <v>https://community.secop.gov.co/Public/Tendering/OpportunityDetail/Index?noticeUID=CO1.NTC.3912082&amp;isFromPublicArea=True&amp;isModal=true&amp;asPopupView=true</v>
      </c>
      <c r="AB253" s="103" t="s">
        <v>555</v>
      </c>
      <c r="AC253" s="75">
        <v>202301001084</v>
      </c>
      <c r="AD253" s="1" t="s">
        <v>50</v>
      </c>
      <c r="AE253" s="1" t="str">
        <f>TEXT(LEFT(Contrato[[#This Row],[CONTRATO]],3),"0")</f>
        <v>249</v>
      </c>
      <c r="AF253" s="1" t="str">
        <f>IF(LEN(Contrato[[#This Row],[Contrato2]])=3,Contrato[[#This Row],[Contrato2]],TEXT(Contrato[[#This Row],[Contrato2]],"000"))</f>
        <v>249</v>
      </c>
      <c r="AG253" s="100">
        <f ca="1">IFERROR(_xlfn.DAYS(Contrato[[#This Row],[Fecha Proyectada liquidació]],TODAY())/30,"")</f>
        <v>-17.633333333333333</v>
      </c>
      <c r="AH253" s="5">
        <f>+Contrato[[#This Row],[FECHA TERMINACIÓN ]]+120</f>
        <v>45183</v>
      </c>
      <c r="AI253" s="1" t="e" cm="1">
        <f t="array" ref="AI253">+Contrato[[#This Row],[Fecha Proyectada liquidació]]-hoy</f>
        <v>#NAME?</v>
      </c>
      <c r="AJ253" s="1" cm="1">
        <f t="array" ref="AJ253">_xlfn.XLOOKUP(Contrato[[#This Row],[CONTRATO]]&amp;Contrato[[#This Row],[CDP]],[1]!Tabla6[[#All],[CONTRATO-CDP]],[1]!Tabla6[[#All],[CRP]],_xlfn.XLOOKUP(Contrato[[#This Row],[CDP]],[1]RCPPAGOS!F:F,[1]RCPPAGOS!A:A,"",0),0)</f>
        <v>282</v>
      </c>
      <c r="AK253" s="1">
        <f>+Contrato[[#This Row],[Columna1]]-Contrato[[#This Row],[RCP]]</f>
        <v>0</v>
      </c>
      <c r="AL253" s="101" cm="1">
        <f t="array" ref="AL253">_xlfn.XLOOKUP(Contrato[[#This Row],[RCP]],[1]!RCPPAGOS[[#All],[CRP]],[1]!RCPPAGOS[[#All],[Total pagado]],0,0)</f>
        <v>23794768</v>
      </c>
      <c r="AM253" s="62">
        <f>+Contrato[[#This Row],[Valor Pagado]]/Contrato[[#This Row],[VALOR CONTRATO]]</f>
        <v>1</v>
      </c>
      <c r="AN253" s="63">
        <f>+Contrato[[#This Row],[VALOR CONTRATO]]-Contrato[[#This Row],[Valor Pagado]]</f>
        <v>0</v>
      </c>
    </row>
    <row r="254" spans="1:40" s="1" customFormat="1" ht="37.5" customHeight="1">
      <c r="A254" s="2">
        <v>344</v>
      </c>
      <c r="B254" s="33">
        <v>250</v>
      </c>
      <c r="C254" s="34" t="s">
        <v>649</v>
      </c>
      <c r="D254" s="35" t="s">
        <v>83</v>
      </c>
      <c r="E254" s="36" t="s">
        <v>42</v>
      </c>
      <c r="F254" s="35" t="s">
        <v>569</v>
      </c>
      <c r="G254" s="34" t="s">
        <v>650</v>
      </c>
      <c r="H254" s="39">
        <v>900285704</v>
      </c>
      <c r="I254" s="108" t="s">
        <v>571</v>
      </c>
      <c r="J254" s="108">
        <v>162269976</v>
      </c>
      <c r="K254" s="1" t="s">
        <v>45</v>
      </c>
      <c r="L254" s="42" t="s">
        <v>651</v>
      </c>
      <c r="M254" s="43" t="s">
        <v>68</v>
      </c>
      <c r="N254" s="44">
        <f>VLOOKUP(Contrato[[#This Row],[SUPERVISOR TITULAR]],[1]SUPERVISORES!$E$1:$F$135,2,FALSE)</f>
        <v>8462777.5</v>
      </c>
      <c r="O254" s="43" t="s">
        <v>652</v>
      </c>
      <c r="P254" s="45">
        <f>VLOOKUP(Contrato[[#This Row],[SUPERVISOR SUPLENTE ]],[1]SUPERVISORES!$E$1:$F$135,2,FALSE)</f>
        <v>43595405.899999999</v>
      </c>
      <c r="Q254" s="93">
        <v>313</v>
      </c>
      <c r="R254" s="47" cm="1">
        <f t="array" ref="R254">_xlfn.XLOOKUP(Contrato[[#This Row],[CDP]],[1]!CDP[[#All],[consecutivo]],[1]!CDP[[#All],[fecha_aprobacion]],"",0)</f>
        <v>44954.494606481479</v>
      </c>
      <c r="S254" s="48">
        <f>SUMIF([1]!CDP[[#All],[consecutivo]],Contrato[[#This Row],[CDP]],[1]!CDP[[#All],[valor_total_rubro]])</f>
        <v>162269976</v>
      </c>
      <c r="T254" s="49" cm="1">
        <f t="array" ref="T254">_xlfn.XLOOKUP(Contrato[[#This Row],[CONTRATO]]&amp;Contrato[[#This Row],[CDP]],[1]!Tabla6[[#All],[CONTRATO-CDP]],[1]!Tabla6[[#All],[CRP]],_xlfn.XLOOKUP(Contrato[[#This Row],[CDP]],[1]RCPPAGOS!F:F,[1]RCPPAGOS!A:A,"",0),0)</f>
        <v>403</v>
      </c>
      <c r="U254" s="47">
        <f>+_xlfn.XLOOKUP(Contrato[[#This Row],[RCP]],[1]RCPPAGOS!A:A,[1]RCPPAGOS!B:B,"",0)</f>
        <v>44965.329016203701</v>
      </c>
      <c r="V254" s="50">
        <f>SUMIF([1]!RCPPAGOS[[#All],[CRP]],Contrato[[#This Row],[RCP]],[1]!RCPPAGOS[[#All],[valor_total]])</f>
        <v>162269976</v>
      </c>
      <c r="W254" s="51">
        <v>44963</v>
      </c>
      <c r="X254" s="51">
        <v>44966</v>
      </c>
      <c r="Y254" s="52" t="str">
        <f>+LEFT(_xlfn.XLOOKUP(Contrato[[#This Row],[CONTRATO3DIG]],[1]SECOP_II!AE:AE,[1]SECOP_II!F:F,"",0),10)</f>
        <v>2023-02-09</v>
      </c>
      <c r="Z254" s="53" t="str">
        <f>+LEFT(_xlfn.XLOOKUP(Contrato[[#This Row],[CONTRATO3DIG]],[1]SECOP_II!AE:AE,[1]SECOP_II!G:G,"",0),10)</f>
        <v>2023-12-31</v>
      </c>
      <c r="AA254" s="54" t="str">
        <f>_xlfn.XLOOKUP(Contrato[[#This Row],[CONTRATO3DIG]],[1]SECOP_II!AE:AE,[1]SECOP_II!AA:AA,"",0)</f>
        <v>https://community.secop.gov.co/Public/Tendering/OpportunityDetail/Index?noticeUID=CO1.NTC.3936695&amp;isFromPublicArea=True&amp;isModal=true&amp;asPopupView=true</v>
      </c>
      <c r="AB254" s="103" t="s">
        <v>653</v>
      </c>
      <c r="AC254" s="75">
        <v>202301001080</v>
      </c>
      <c r="AD254" s="1" t="s">
        <v>50</v>
      </c>
      <c r="AE254" s="1" t="str">
        <f>TEXT(LEFT(Contrato[[#This Row],[CONTRATO]],3),"0")</f>
        <v>250</v>
      </c>
      <c r="AF254" s="1" t="str">
        <f>IF(LEN(Contrato[[#This Row],[Contrato2]])=3,Contrato[[#This Row],[Contrato2]],TEXT(Contrato[[#This Row],[Contrato2]],"000"))</f>
        <v>250</v>
      </c>
      <c r="AG254" s="100">
        <f ca="1">IFERROR(_xlfn.DAYS(Contrato[[#This Row],[Fecha Proyectada liquidació]],TODAY())/30,"")</f>
        <v>-10.033333333333333</v>
      </c>
      <c r="AH254" s="5">
        <f>+Contrato[[#This Row],[FECHA TERMINACIÓN ]]+120</f>
        <v>45411</v>
      </c>
      <c r="AI254" s="1" t="e" cm="1">
        <f t="array" ref="AI254">+Contrato[[#This Row],[Fecha Proyectada liquidació]]-hoy</f>
        <v>#NAME?</v>
      </c>
      <c r="AJ254" s="1" cm="1">
        <f t="array" ref="AJ254">_xlfn.XLOOKUP(Contrato[[#This Row],[CONTRATO]]&amp;Contrato[[#This Row],[CDP]],[1]!Tabla6[[#All],[CONTRATO-CDP]],[1]!Tabla6[[#All],[CRP]],_xlfn.XLOOKUP(Contrato[[#This Row],[CDP]],[1]RCPPAGOS!F:F,[1]RCPPAGOS!A:A,"",0),0)</f>
        <v>403</v>
      </c>
      <c r="AK254" s="1">
        <f>+Contrato[[#This Row],[Columna1]]-Contrato[[#This Row],[RCP]]</f>
        <v>0</v>
      </c>
      <c r="AL254" s="101" cm="1">
        <f t="array" ref="AL254">_xlfn.XLOOKUP(Contrato[[#This Row],[RCP]],[1]!RCPPAGOS[[#All],[CRP]],[1]!RCPPAGOS[[#All],[Total pagado]],0,0)</f>
        <v>19000340</v>
      </c>
      <c r="AM254" s="62">
        <f>+Contrato[[#This Row],[Valor Pagado]]/Contrato[[#This Row],[VALOR CONTRATO]]</f>
        <v>0.11709091520417801</v>
      </c>
      <c r="AN254" s="63">
        <f>+Contrato[[#This Row],[VALOR CONTRATO]]-Contrato[[#This Row],[Valor Pagado]]</f>
        <v>143269636</v>
      </c>
    </row>
    <row r="255" spans="1:40" s="1" customFormat="1" ht="37.5" customHeight="1">
      <c r="A255" s="1">
        <v>1215</v>
      </c>
      <c r="B255" s="136">
        <v>250</v>
      </c>
      <c r="C255" s="34" t="s">
        <v>649</v>
      </c>
      <c r="D255" s="35" t="s">
        <v>83</v>
      </c>
      <c r="E255" s="36" t="s">
        <v>654</v>
      </c>
      <c r="F255" s="35" t="s">
        <v>569</v>
      </c>
      <c r="G255" s="34" t="s">
        <v>650</v>
      </c>
      <c r="H255" s="39">
        <v>900285704</v>
      </c>
      <c r="I255" s="111"/>
      <c r="J255" s="111">
        <v>10817999</v>
      </c>
      <c r="K255" s="1" t="s">
        <v>45</v>
      </c>
      <c r="L255" s="137"/>
      <c r="M255" s="138" t="s">
        <v>159</v>
      </c>
      <c r="N255" s="44">
        <f>VLOOKUP(Contrato[[#This Row],[SUPERVISOR TITULAR]],[1]SUPERVISORES!$E$1:$F$135,2,FALSE)</f>
        <v>98663915.5</v>
      </c>
      <c r="O255" s="43"/>
      <c r="P255" s="45" t="e">
        <f>VLOOKUP(Contrato[[#This Row],[SUPERVISOR SUPLENTE ]],[1]SUPERVISORES!$E$1:$F$135,2,FALSE)</f>
        <v>#N/A</v>
      </c>
      <c r="Q255" s="75">
        <v>1375</v>
      </c>
      <c r="R255" s="47" t="str" cm="1">
        <f t="array" ref="R255">_xlfn.XLOOKUP(Contrato[[#This Row],[CDP]],[1]!CDP[[#All],[consecutivo]],[1]!CDP[[#All],[fecha_aprobacion]],"",0)</f>
        <v/>
      </c>
      <c r="S255" s="48">
        <f>SUMIF([1]!CDP[[#All],[consecutivo]],Contrato[[#This Row],[CDP]],[1]!CDP[[#All],[valor_total_rubro]])</f>
        <v>0</v>
      </c>
      <c r="T255" s="4" cm="1">
        <f t="array" ref="T255">_xlfn.XLOOKUP(Contrato[[#This Row],[CONTRATO]]&amp;Contrato[[#This Row],[CDP]],[1]!Tabla6[[#All],[CONTRATO-CDP]],[1]!Tabla6[[#All],[CRP]],_xlfn.XLOOKUP(Contrato[[#This Row],[CDP]],[1]RCPPAGOS!F:F,[1]RCPPAGOS!A:A,"",0),0)</f>
        <v>16431</v>
      </c>
      <c r="U255" s="47">
        <f>+_xlfn.XLOOKUP(Contrato[[#This Row],[RCP]],[1]RCPPAGOS!A:A,[1]RCPPAGOS!B:B,"",0)</f>
        <v>45289.703958333332</v>
      </c>
      <c r="V255" s="50">
        <f>SUMIF([1]!RCPPAGOS[[#All],[CRP]],Contrato[[#This Row],[RCP]],[1]!RCPPAGOS[[#All],[valor_total]])</f>
        <v>10817999</v>
      </c>
      <c r="W255" s="51"/>
      <c r="X255" s="51"/>
      <c r="Y255" s="52" t="str">
        <f>+LEFT(_xlfn.XLOOKUP(Contrato[[#This Row],[CONTRATO3DIG]],[1]SECOP_II!AE:AE,[1]SECOP_II!F:F,"",0),10)</f>
        <v>2023-02-09</v>
      </c>
      <c r="Z255" s="53" t="str">
        <f>+LEFT(_xlfn.XLOOKUP(Contrato[[#This Row],[CONTRATO3DIG]],[1]SECOP_II!AE:AE,[1]SECOP_II!G:G,"",0),10)</f>
        <v>2023-12-31</v>
      </c>
      <c r="AA255" s="139"/>
      <c r="AB255" s="103"/>
      <c r="AC255" s="140"/>
      <c r="AE255" s="1" t="str">
        <f>TEXT(LEFT(Contrato[[#This Row],[CONTRATO]],3),"0")</f>
        <v>250</v>
      </c>
      <c r="AF255" s="1" t="str">
        <f>IF(LEN(Contrato[[#This Row],[Contrato2]])=3,Contrato[[#This Row],[Contrato2]],TEXT(Contrato[[#This Row],[Contrato2]],"000"))</f>
        <v>250</v>
      </c>
      <c r="AG255" s="100">
        <f ca="1">IFERROR(_xlfn.DAYS(Contrato[[#This Row],[Fecha Proyectada liquidació]],TODAY())/30,"")</f>
        <v>-10.033333333333333</v>
      </c>
      <c r="AH255" s="5">
        <f>+Contrato[[#This Row],[FECHA TERMINACIÓN ]]+120</f>
        <v>45411</v>
      </c>
      <c r="AI255" s="1" t="e" cm="1">
        <f t="array" ref="AI255">+Contrato[[#This Row],[Fecha Proyectada liquidació]]-hoy</f>
        <v>#NAME?</v>
      </c>
      <c r="AJ255" s="1" cm="1">
        <f t="array" ref="AJ255">_xlfn.XLOOKUP(Contrato[[#This Row],[CONTRATO]]&amp;Contrato[[#This Row],[CDP]],[1]!Tabla6[[#All],[CONTRATO-CDP]],[1]!Tabla6[[#All],[CRP]],_xlfn.XLOOKUP(Contrato[[#This Row],[CDP]],[1]RCPPAGOS!F:F,[1]RCPPAGOS!A:A,"",0),0)</f>
        <v>16431</v>
      </c>
      <c r="AK255" s="1">
        <f>+Contrato[[#This Row],[Columna1]]-Contrato[[#This Row],[RCP]]</f>
        <v>0</v>
      </c>
      <c r="AL255" s="101" cm="1">
        <f t="array" ref="AL255">_xlfn.XLOOKUP(Contrato[[#This Row],[RCP]],[1]!RCPPAGOS[[#All],[CRP]],[1]!RCPPAGOS[[#All],[Total pagado]],0,0)</f>
        <v>0</v>
      </c>
      <c r="AM255" s="62">
        <f>+Contrato[[#This Row],[Valor Pagado]]/Contrato[[#This Row],[VALOR CONTRATO]]</f>
        <v>0</v>
      </c>
      <c r="AN255" s="63">
        <f>+Contrato[[#This Row],[VALOR CONTRATO]]-Contrato[[#This Row],[Valor Pagado]]</f>
        <v>10817999</v>
      </c>
    </row>
    <row r="256" spans="1:40" s="1" customFormat="1" ht="37.5" customHeight="1">
      <c r="A256" s="2" t="s">
        <v>214</v>
      </c>
      <c r="B256" s="33">
        <v>251</v>
      </c>
      <c r="C256" s="34" t="s">
        <v>214</v>
      </c>
      <c r="D256" s="35" t="s">
        <v>215</v>
      </c>
      <c r="E256" s="109" t="s">
        <v>214</v>
      </c>
      <c r="F256" s="35" t="s">
        <v>214</v>
      </c>
      <c r="G256" s="34" t="s">
        <v>215</v>
      </c>
      <c r="H256" s="39" t="s">
        <v>214</v>
      </c>
      <c r="I256" s="108" t="s">
        <v>214</v>
      </c>
      <c r="J256" s="108" t="s">
        <v>214</v>
      </c>
      <c r="K256" s="2" t="s">
        <v>214</v>
      </c>
      <c r="L256" s="2" t="s">
        <v>214</v>
      </c>
      <c r="M256" s="43"/>
      <c r="N256" s="44" t="e">
        <f>VLOOKUP(Contrato[[#This Row],[SUPERVISOR TITULAR]],[1]SUPERVISORES!$E$1:$F$135,2,FALSE)</f>
        <v>#N/A</v>
      </c>
      <c r="O256" s="43"/>
      <c r="P256" s="45" t="e">
        <f>VLOOKUP(Contrato[[#This Row],[SUPERVISOR SUPLENTE ]],[1]SUPERVISORES!$E$1:$F$135,2,FALSE)</f>
        <v>#N/A</v>
      </c>
      <c r="Q256" s="111">
        <v>0</v>
      </c>
      <c r="R256" s="47" t="str" cm="1">
        <f t="array" ref="R256">_xlfn.XLOOKUP(Contrato[[#This Row],[CDP]],[1]!CDP[[#All],[consecutivo]],[1]!CDP[[#All],[fecha_aprobacion]],"",0)</f>
        <v/>
      </c>
      <c r="S256" s="48">
        <f>SUMIF([1]!CDP[[#All],[consecutivo]],Contrato[[#This Row],[CDP]],[1]!CDP[[#All],[valor_total_rubro]])</f>
        <v>0</v>
      </c>
      <c r="T256" s="49" t="str" cm="1">
        <f t="array" ref="T256">_xlfn.XLOOKUP(Contrato[[#This Row],[CONTRATO]]&amp;Contrato[[#This Row],[CDP]],[1]!Tabla6[[#All],[CONTRATO-CDP]],[1]!Tabla6[[#All],[CRP]],_xlfn.XLOOKUP(Contrato[[#This Row],[CDP]],[1]RCPPAGOS!F:F,[1]RCPPAGOS!A:A,"",0),0)</f>
        <v/>
      </c>
      <c r="U256" s="47" t="str">
        <f>+_xlfn.XLOOKUP(Contrato[[#This Row],[RCP]],[1]RCPPAGOS!A:A,[1]RCPPAGOS!B:B,"",0)</f>
        <v/>
      </c>
      <c r="V256" s="50">
        <f>SUMIF([1]!RCPPAGOS[[#All],[CRP]],Contrato[[#This Row],[RCP]],[1]!RCPPAGOS[[#All],[valor_total]])</f>
        <v>0</v>
      </c>
      <c r="W256" s="111">
        <v>0</v>
      </c>
      <c r="X256" s="111">
        <v>0</v>
      </c>
      <c r="Y256" s="52" t="str">
        <f>+LEFT(_xlfn.XLOOKUP(Contrato[[#This Row],[CONTRATO3DIG]],[1]SECOP_II!AE:AE,[1]SECOP_II!F:F,"",0),10)</f>
        <v/>
      </c>
      <c r="Z256" s="53" t="str">
        <f>+LEFT(_xlfn.XLOOKUP(Contrato[[#This Row],[CONTRATO3DIG]],[1]SECOP_II!AE:AE,[1]SECOP_II!G:G,"",0),10)</f>
        <v/>
      </c>
      <c r="AA256" s="54" t="str">
        <f>_xlfn.XLOOKUP(Contrato[[#This Row],[CONTRATO3DIG]],[1]SECOP_II!AE:AE,[1]SECOP_II!AA:AA,"",0)</f>
        <v/>
      </c>
      <c r="AB256" s="111">
        <v>0</v>
      </c>
      <c r="AC256" s="111">
        <v>0</v>
      </c>
      <c r="AD256" s="1" t="s">
        <v>216</v>
      </c>
      <c r="AE256" s="1" t="str">
        <f>TEXT(LEFT(Contrato[[#This Row],[CONTRATO]],3),"0")</f>
        <v>251</v>
      </c>
      <c r="AF256" s="1" t="str">
        <f>IF(LEN(Contrato[[#This Row],[Contrato2]])=3,Contrato[[#This Row],[Contrato2]],TEXT(Contrato[[#This Row],[Contrato2]],"000"))</f>
        <v>251</v>
      </c>
      <c r="AG256" s="100" t="str">
        <f ca="1">IFERROR(_xlfn.DAYS(Contrato[[#This Row],[Fecha Proyectada liquidació]],TODAY())/30,"")</f>
        <v/>
      </c>
      <c r="AH256" s="5" t="e">
        <f>+Contrato[[#This Row],[FECHA TERMINACIÓN ]]+120</f>
        <v>#VALUE!</v>
      </c>
      <c r="AI256" s="1" t="e" cm="1">
        <f t="array" ref="AI256">+Contrato[[#This Row],[Fecha Proyectada liquidació]]-hoy</f>
        <v>#VALUE!</v>
      </c>
      <c r="AJ256" s="1" t="str" cm="1">
        <f t="array" ref="AJ256">_xlfn.XLOOKUP(Contrato[[#This Row],[CONTRATO]]&amp;Contrato[[#This Row],[CDP]],[1]!Tabla6[[#All],[CONTRATO-CDP]],[1]!Tabla6[[#All],[CRP]],_xlfn.XLOOKUP(Contrato[[#This Row],[CDP]],[1]RCPPAGOS!F:F,[1]RCPPAGOS!A:A,"",0),0)</f>
        <v/>
      </c>
      <c r="AK256" s="1" t="e">
        <f>+Contrato[[#This Row],[Columna1]]-Contrato[[#This Row],[RCP]]</f>
        <v>#VALUE!</v>
      </c>
      <c r="AL256" s="101" cm="1">
        <f t="array" ref="AL256">_xlfn.XLOOKUP(Contrato[[#This Row],[RCP]],[1]!RCPPAGOS[[#All],[CRP]],[1]!RCPPAGOS[[#All],[Total pagado]],0,0)</f>
        <v>0</v>
      </c>
      <c r="AM256" s="62" t="e">
        <f>+Contrato[[#This Row],[Valor Pagado]]/Contrato[[#This Row],[VALOR CONTRATO]]</f>
        <v>#VALUE!</v>
      </c>
      <c r="AN256" s="63" t="e">
        <f>+Contrato[[#This Row],[VALOR CONTRATO]]-Contrato[[#This Row],[Valor Pagado]]</f>
        <v>#VALUE!</v>
      </c>
    </row>
    <row r="257" spans="1:40" s="1" customFormat="1" ht="37.5" customHeight="1">
      <c r="A257" s="2">
        <v>278</v>
      </c>
      <c r="B257" s="33">
        <v>252</v>
      </c>
      <c r="C257" s="34" t="s">
        <v>655</v>
      </c>
      <c r="D257" s="35" t="s">
        <v>176</v>
      </c>
      <c r="E257" s="36" t="s">
        <v>42</v>
      </c>
      <c r="F257" s="35" t="s">
        <v>43</v>
      </c>
      <c r="G257" s="34" t="s">
        <v>656</v>
      </c>
      <c r="H257" s="39">
        <v>1115943855</v>
      </c>
      <c r="I257" s="108">
        <v>6081224</v>
      </c>
      <c r="J257" s="108">
        <v>21284284</v>
      </c>
      <c r="K257" s="1" t="s">
        <v>45</v>
      </c>
      <c r="L257" s="42" t="s">
        <v>657</v>
      </c>
      <c r="M257" s="43" t="s">
        <v>68</v>
      </c>
      <c r="N257" s="44">
        <f>VLOOKUP(Contrato[[#This Row],[SUPERVISOR TITULAR]],[1]SUPERVISORES!$E$1:$F$135,2,FALSE)</f>
        <v>8462777.5</v>
      </c>
      <c r="O257" s="43" t="s">
        <v>199</v>
      </c>
      <c r="P257" s="45">
        <f>VLOOKUP(Contrato[[#This Row],[SUPERVISOR SUPLENTE ]],[1]SUPERVISORES!$E$1:$F$135,2,FALSE)</f>
        <v>43972678.100000001</v>
      </c>
      <c r="Q257" s="93">
        <v>87</v>
      </c>
      <c r="R257" s="47" cm="1">
        <f t="array" ref="R257">_xlfn.XLOOKUP(Contrato[[#This Row],[CDP]],[1]!CDP[[#All],[consecutivo]],[1]!CDP[[#All],[fecha_aprobacion]],"",0)</f>
        <v>44951.311006944445</v>
      </c>
      <c r="S257" s="48">
        <f>SUMIF([1]!CDP[[#All],[consecutivo]],Contrato[[#This Row],[CDP]],[1]!CDP[[#All],[valor_total_rubro]])</f>
        <v>21284284</v>
      </c>
      <c r="T257" s="49" cm="1">
        <f t="array" ref="T257">_xlfn.XLOOKUP(Contrato[[#This Row],[CONTRATO]]&amp;Contrato[[#This Row],[CDP]],[1]!Tabla6[[#All],[CONTRATO-CDP]],[1]!Tabla6[[#All],[CRP]],_xlfn.XLOOKUP(Contrato[[#This Row],[CDP]],[1]RCPPAGOS!F:F,[1]RCPPAGOS!A:A,"",0),0)</f>
        <v>284</v>
      </c>
      <c r="U257" s="47">
        <f>+_xlfn.XLOOKUP(Contrato[[#This Row],[RCP]],[1]RCPPAGOS!A:A,[1]RCPPAGOS!B:B,"",0)</f>
        <v>44960.341666666667</v>
      </c>
      <c r="V257" s="50">
        <f>SUMIF([1]!RCPPAGOS[[#All],[CRP]],Contrato[[#This Row],[RCP]],[1]!RCPPAGOS[[#All],[valor_total]])</f>
        <v>21284284</v>
      </c>
      <c r="W257" s="51">
        <v>44959</v>
      </c>
      <c r="X257" s="51">
        <v>44959</v>
      </c>
      <c r="Y257" s="52" t="str">
        <f>+LEFT(_xlfn.XLOOKUP(Contrato[[#This Row],[CONTRATO3DIG]],[1]SECOP_II!AE:AE,[1]SECOP_II!F:F,"",0),10)</f>
        <v>2023-02-03</v>
      </c>
      <c r="Z257" s="53" t="str">
        <f>+LEFT(_xlfn.XLOOKUP(Contrato[[#This Row],[CONTRATO3DIG]],[1]SECOP_II!AE:AE,[1]SECOP_II!G:G,"",0),10)</f>
        <v>2023-05-17</v>
      </c>
      <c r="AA257" s="54" t="str">
        <f>_xlfn.XLOOKUP(Contrato[[#This Row],[CONTRATO3DIG]],[1]SECOP_II!AE:AE,[1]SECOP_II!AA:AA,"",0)</f>
        <v>https://community.secop.gov.co/Public/Tendering/OpportunityDetail/Index?noticeUID=CO1.NTC.3915508&amp;isFromPublicArea=True&amp;isModal=true&amp;asPopupView=true</v>
      </c>
      <c r="AB257" s="103" t="s">
        <v>555</v>
      </c>
      <c r="AC257" s="75">
        <v>202301001092</v>
      </c>
      <c r="AD257" s="1" t="s">
        <v>50</v>
      </c>
      <c r="AE257" s="1" t="str">
        <f>TEXT(LEFT(Contrato[[#This Row],[CONTRATO]],3),"0")</f>
        <v>252</v>
      </c>
      <c r="AF257" s="1" t="str">
        <f>IF(LEN(Contrato[[#This Row],[Contrato2]])=3,Contrato[[#This Row],[Contrato2]],TEXT(Contrato[[#This Row],[Contrato2]],"000"))</f>
        <v>252</v>
      </c>
      <c r="AG257" s="100">
        <f ca="1">IFERROR(_xlfn.DAYS(Contrato[[#This Row],[Fecha Proyectada liquidació]],TODAY())/30,"")</f>
        <v>-17.633333333333333</v>
      </c>
      <c r="AH257" s="5">
        <f>+Contrato[[#This Row],[FECHA TERMINACIÓN ]]+120</f>
        <v>45183</v>
      </c>
      <c r="AI257" s="1" t="e" cm="1">
        <f t="array" ref="AI257">+Contrato[[#This Row],[Fecha Proyectada liquidació]]-hoy</f>
        <v>#NAME?</v>
      </c>
      <c r="AJ257" s="1" cm="1">
        <f t="array" ref="AJ257">_xlfn.XLOOKUP(Contrato[[#This Row],[CONTRATO]]&amp;Contrato[[#This Row],[CDP]],[1]!Tabla6[[#All],[CONTRATO-CDP]],[1]!Tabla6[[#All],[CRP]],_xlfn.XLOOKUP(Contrato[[#This Row],[CDP]],[1]RCPPAGOS!F:F,[1]RCPPAGOS!A:A,"",0),0)</f>
        <v>284</v>
      </c>
      <c r="AK257" s="1">
        <f>+Contrato[[#This Row],[Columna1]]-Contrato[[#This Row],[RCP]]</f>
        <v>0</v>
      </c>
      <c r="AL257" s="101" cm="1">
        <f t="array" ref="AL257">_xlfn.XLOOKUP(Contrato[[#This Row],[RCP]],[1]!RCPPAGOS[[#All],[CRP]],[1]!RCPPAGOS[[#All],[Total pagado]],0,0)</f>
        <v>21284284</v>
      </c>
      <c r="AM257" s="62">
        <f>+Contrato[[#This Row],[Valor Pagado]]/Contrato[[#This Row],[VALOR CONTRATO]]</f>
        <v>1</v>
      </c>
      <c r="AN257" s="63">
        <f>+Contrato[[#This Row],[VALOR CONTRATO]]-Contrato[[#This Row],[Valor Pagado]]</f>
        <v>0</v>
      </c>
    </row>
    <row r="258" spans="1:40" s="1" customFormat="1" ht="37.5" customHeight="1">
      <c r="A258" s="2">
        <v>432</v>
      </c>
      <c r="B258" s="33">
        <v>253</v>
      </c>
      <c r="C258" s="34" t="s">
        <v>658</v>
      </c>
      <c r="D258" s="35" t="s">
        <v>176</v>
      </c>
      <c r="E258" s="36" t="s">
        <v>42</v>
      </c>
      <c r="F258" s="35" t="s">
        <v>43</v>
      </c>
      <c r="G258" s="34" t="s">
        <v>659</v>
      </c>
      <c r="H258" s="39">
        <v>43615645</v>
      </c>
      <c r="I258" s="108">
        <v>9158114</v>
      </c>
      <c r="J258" s="108">
        <v>35306649</v>
      </c>
      <c r="K258" s="1" t="s">
        <v>45</v>
      </c>
      <c r="L258" s="42" t="s">
        <v>647</v>
      </c>
      <c r="M258" s="43" t="s">
        <v>60</v>
      </c>
      <c r="N258" s="44">
        <f>VLOOKUP(Contrato[[#This Row],[SUPERVISOR TITULAR]],[1]SUPERVISORES!$E$1:$F$135,2,FALSE)</f>
        <v>40075656.899999999</v>
      </c>
      <c r="O258" s="43" t="s">
        <v>180</v>
      </c>
      <c r="P258" s="45">
        <f>VLOOKUP(Contrato[[#This Row],[SUPERVISOR SUPLENTE ]],[1]SUPERVISORES!$E$1:$F$135,2,FALSE)</f>
        <v>43915464.799999997</v>
      </c>
      <c r="Q258" s="93">
        <v>315</v>
      </c>
      <c r="R258" s="47" cm="1">
        <f t="array" ref="R258">_xlfn.XLOOKUP(Contrato[[#This Row],[CDP]],[1]!CDP[[#All],[consecutivo]],[1]!CDP[[#All],[fecha_aprobacion]],"",0)</f>
        <v>44954.496053240742</v>
      </c>
      <c r="S258" s="48">
        <f>SUMIF([1]!CDP[[#All],[consecutivo]],Contrato[[#This Row],[CDP]],[1]!CDP[[#All],[valor_total_rubro]])</f>
        <v>35306649</v>
      </c>
      <c r="T258" s="49" cm="1">
        <f t="array" ref="T258">_xlfn.XLOOKUP(Contrato[[#This Row],[CONTRATO]]&amp;Contrato[[#This Row],[CDP]],[1]!Tabla6[[#All],[CONTRATO-CDP]],[1]!Tabla6[[#All],[CRP]],_xlfn.XLOOKUP(Contrato[[#This Row],[CDP]],[1]RCPPAGOS!F:F,[1]RCPPAGOS!A:A,"",0),0)</f>
        <v>289</v>
      </c>
      <c r="U258" s="47">
        <f>+_xlfn.XLOOKUP(Contrato[[#This Row],[RCP]],[1]RCPPAGOS!A:A,[1]RCPPAGOS!B:B,"",0)</f>
        <v>44960.558263888888</v>
      </c>
      <c r="V258" s="50">
        <f>SUMIF([1]!RCPPAGOS[[#All],[CRP]],Contrato[[#This Row],[RCP]],[1]!RCPPAGOS[[#All],[valor_total]])</f>
        <v>35306649</v>
      </c>
      <c r="W258" s="51">
        <v>44960</v>
      </c>
      <c r="X258" s="51">
        <v>44960</v>
      </c>
      <c r="Y258" s="52" t="str">
        <f>+LEFT(_xlfn.XLOOKUP(Contrato[[#This Row],[CONTRATO3DIG]],[1]SECOP_II!AE:AE,[1]SECOP_II!F:F,"",0),10)</f>
        <v>2023-02-03</v>
      </c>
      <c r="Z258" s="53" t="str">
        <f>+LEFT(_xlfn.XLOOKUP(Contrato[[#This Row],[CONTRATO3DIG]],[1]SECOP_II!AE:AE,[1]SECOP_II!G:G,"",0),10)</f>
        <v>2023-05-17</v>
      </c>
      <c r="AA258" s="54" t="str">
        <f>_xlfn.XLOOKUP(Contrato[[#This Row],[CONTRATO3DIG]],[1]SECOP_II!AE:AE,[1]SECOP_II!AA:AA,"",0)</f>
        <v>https://community.secop.gov.co/Public/Tendering/OpportunityDetail/Index?noticeUID=CO1.NTC.3915557&amp;isFromPublicArea=True&amp;isModal=true&amp;asPopupView=true</v>
      </c>
      <c r="AB258" s="103" t="s">
        <v>555</v>
      </c>
      <c r="AC258" s="75">
        <v>202301001091</v>
      </c>
      <c r="AD258" s="1" t="s">
        <v>50</v>
      </c>
      <c r="AE258" s="1" t="str">
        <f>TEXT(LEFT(Contrato[[#This Row],[CONTRATO]],3),"0")</f>
        <v>253</v>
      </c>
      <c r="AF258" s="1" t="str">
        <f>IF(LEN(Contrato[[#This Row],[Contrato2]])=3,Contrato[[#This Row],[Contrato2]],TEXT(Contrato[[#This Row],[Contrato2]],"000"))</f>
        <v>253</v>
      </c>
      <c r="AG258" s="100">
        <f ca="1">IFERROR(_xlfn.DAYS(Contrato[[#This Row],[Fecha Proyectada liquidació]],TODAY())/30,"")</f>
        <v>-17.633333333333333</v>
      </c>
      <c r="AH258" s="5">
        <f>+Contrato[[#This Row],[FECHA TERMINACIÓN ]]+120</f>
        <v>45183</v>
      </c>
      <c r="AI258" s="1" t="e" cm="1">
        <f t="array" ref="AI258">+Contrato[[#This Row],[Fecha Proyectada liquidació]]-hoy</f>
        <v>#NAME?</v>
      </c>
      <c r="AJ258" s="1" cm="1">
        <f t="array" ref="AJ258">_xlfn.XLOOKUP(Contrato[[#This Row],[CONTRATO]]&amp;Contrato[[#This Row],[CDP]],[1]!Tabla6[[#All],[CONTRATO-CDP]],[1]!Tabla6[[#All],[CRP]],_xlfn.XLOOKUP(Contrato[[#This Row],[CDP]],[1]RCPPAGOS!F:F,[1]RCPPAGOS!A:A,"",0),0)</f>
        <v>289</v>
      </c>
      <c r="AK258" s="1">
        <f>+Contrato[[#This Row],[Columna1]]-Contrato[[#This Row],[RCP]]</f>
        <v>0</v>
      </c>
      <c r="AL258" s="101" cm="1">
        <f t="array" ref="AL258">_xlfn.XLOOKUP(Contrato[[#This Row],[RCP]],[1]!RCPPAGOS[[#All],[CRP]],[1]!RCPPAGOS[[#All],[Total pagado]],0,0)</f>
        <v>16026700</v>
      </c>
      <c r="AM258" s="62">
        <f>+Contrato[[#This Row],[Valor Pagado]]/Contrato[[#This Row],[VALOR CONTRATO]]</f>
        <v>0.45392866369164631</v>
      </c>
      <c r="AN258" s="63">
        <f>+Contrato[[#This Row],[VALOR CONTRATO]]-Contrato[[#This Row],[Valor Pagado]]</f>
        <v>19279949</v>
      </c>
    </row>
    <row r="259" spans="1:40" s="1" customFormat="1" ht="37.5" customHeight="1">
      <c r="A259" s="2">
        <v>360</v>
      </c>
      <c r="B259" s="33">
        <v>254</v>
      </c>
      <c r="C259" s="34" t="s">
        <v>660</v>
      </c>
      <c r="D259" s="35" t="s">
        <v>83</v>
      </c>
      <c r="E259" s="36" t="s">
        <v>42</v>
      </c>
      <c r="F259" s="35" t="s">
        <v>43</v>
      </c>
      <c r="G259" s="34" t="s">
        <v>661</v>
      </c>
      <c r="H259" s="39">
        <v>1128472822</v>
      </c>
      <c r="I259" s="108">
        <v>6798505</v>
      </c>
      <c r="J259" s="108">
        <v>31775506</v>
      </c>
      <c r="K259" s="70" t="s">
        <v>662</v>
      </c>
      <c r="L259" s="42" t="s">
        <v>647</v>
      </c>
      <c r="M259" s="43" t="s">
        <v>597</v>
      </c>
      <c r="N259" s="44">
        <f>VLOOKUP(Contrato[[#This Row],[SUPERVISOR TITULAR]],[1]SUPERVISORES!$E$1:$F$135,2,FALSE)</f>
        <v>39176038.700000003</v>
      </c>
      <c r="O259" s="43" t="s">
        <v>598</v>
      </c>
      <c r="P259" s="45">
        <f>VLOOKUP(Contrato[[#This Row],[SUPERVISOR SUPLENTE ]],[1]SUPERVISORES!$E$1:$F$135,2,FALSE)</f>
        <v>8103470</v>
      </c>
      <c r="Q259" s="93">
        <v>295</v>
      </c>
      <c r="R259" s="47" cm="1">
        <f t="array" ref="R259">_xlfn.XLOOKUP(Contrato[[#This Row],[CDP]],[1]!CDP[[#All],[consecutivo]],[1]!CDP[[#All],[fecha_aprobacion]],"",0)</f>
        <v>44953.602129629631</v>
      </c>
      <c r="S259" s="48">
        <f>SUMIF([1]!CDP[[#All],[consecutivo]],Contrato[[#This Row],[CDP]],[1]!CDP[[#All],[valor_total_rubro]])</f>
        <v>31775506</v>
      </c>
      <c r="T259" s="49" cm="1">
        <f t="array" ref="T259">_xlfn.XLOOKUP(Contrato[[#This Row],[CONTRATO]]&amp;Contrato[[#This Row],[CDP]],[1]!Tabla6[[#All],[CONTRATO-CDP]],[1]!Tabla6[[#All],[CRP]],_xlfn.XLOOKUP(Contrato[[#This Row],[CDP]],[1]RCPPAGOS!F:F,[1]RCPPAGOS!A:A,"",0),0)</f>
        <v>398</v>
      </c>
      <c r="U259" s="47">
        <f>+_xlfn.XLOOKUP(Contrato[[#This Row],[RCP]],[1]RCPPAGOS!A:A,[1]RCPPAGOS!B:B,"",0)</f>
        <v>44964.609594907408</v>
      </c>
      <c r="V259" s="50">
        <f>SUMIF([1]!RCPPAGOS[[#All],[CRP]],Contrato[[#This Row],[RCP]],[1]!RCPPAGOS[[#All],[valor_total]])</f>
        <v>31775506</v>
      </c>
      <c r="W259" s="51">
        <v>44960</v>
      </c>
      <c r="X259" s="51">
        <v>44964</v>
      </c>
      <c r="Y259" s="52" t="str">
        <f>+LEFT(_xlfn.XLOOKUP(Contrato[[#This Row],[CONTRATO3DIG]],[1]SECOP_II!AE:AE,[1]SECOP_II!F:F,"",0),10)</f>
        <v>2023-02-07</v>
      </c>
      <c r="Z259" s="53" t="str">
        <f>+LEFT(_xlfn.XLOOKUP(Contrato[[#This Row],[CONTRATO3DIG]],[1]SECOP_II!AE:AE,[1]SECOP_II!G:G,"",0),10)</f>
        <v>2023-05-21</v>
      </c>
      <c r="AA259" s="54" t="str">
        <f>_xlfn.XLOOKUP(Contrato[[#This Row],[CONTRATO3DIG]],[1]SECOP_II!AE:AE,[1]SECOP_II!AA:AA,"",0)</f>
        <v>https://community.secop.gov.co/Public/Tendering/OpportunityDetail/Index?noticeUID=CO1.NTC.3920734&amp;isFromPublicArea=True&amp;isModal=true&amp;asPopupView=true</v>
      </c>
      <c r="AB259" s="103" t="s">
        <v>555</v>
      </c>
      <c r="AC259" s="75">
        <v>202301001130</v>
      </c>
      <c r="AD259" s="1" t="s">
        <v>50</v>
      </c>
      <c r="AE259" s="1" t="str">
        <f>TEXT(LEFT(Contrato[[#This Row],[CONTRATO]],3),"0")</f>
        <v>254</v>
      </c>
      <c r="AF259" s="1" t="str">
        <f>IF(LEN(Contrato[[#This Row],[Contrato2]])=3,Contrato[[#This Row],[Contrato2]],TEXT(Contrato[[#This Row],[Contrato2]],"000"))</f>
        <v>254</v>
      </c>
      <c r="AG259" s="100">
        <f ca="1">IFERROR(_xlfn.DAYS(Contrato[[#This Row],[Fecha Proyectada liquidació]],TODAY())/30,"")</f>
        <v>-17.5</v>
      </c>
      <c r="AH259" s="5">
        <f>+Contrato[[#This Row],[FECHA TERMINACIÓN ]]+120</f>
        <v>45187</v>
      </c>
      <c r="AI259" s="1" t="e" cm="1">
        <f t="array" ref="AI259">+Contrato[[#This Row],[Fecha Proyectada liquidació]]-hoy</f>
        <v>#NAME?</v>
      </c>
      <c r="AJ259" s="1" cm="1">
        <f t="array" ref="AJ259">_xlfn.XLOOKUP(Contrato[[#This Row],[CONTRATO]]&amp;Contrato[[#This Row],[CDP]],[1]!Tabla6[[#All],[CONTRATO-CDP]],[1]!Tabla6[[#All],[CRP]],_xlfn.XLOOKUP(Contrato[[#This Row],[CDP]],[1]RCPPAGOS!F:F,[1]RCPPAGOS!A:A,"",0),0)</f>
        <v>398</v>
      </c>
      <c r="AK259" s="1">
        <f>+Contrato[[#This Row],[Columna1]]-Contrato[[#This Row],[RCP]]</f>
        <v>0</v>
      </c>
      <c r="AL259" s="101" cm="1">
        <f t="array" ref="AL259">_xlfn.XLOOKUP(Contrato[[#This Row],[RCP]],[1]!RCPPAGOS[[#All],[CRP]],[1]!RCPPAGOS[[#All],[Total pagado]],0,0)</f>
        <v>28967518</v>
      </c>
      <c r="AM259" s="62">
        <f>+Contrato[[#This Row],[Valor Pagado]]/Contrato[[#This Row],[VALOR CONTRATO]]</f>
        <v>0.91163042376099379</v>
      </c>
      <c r="AN259" s="63">
        <f>+Contrato[[#This Row],[VALOR CONTRATO]]-Contrato[[#This Row],[Valor Pagado]]</f>
        <v>2807988</v>
      </c>
    </row>
    <row r="260" spans="1:40" s="1" customFormat="1" ht="37.5" customHeight="1">
      <c r="A260" s="2">
        <v>361</v>
      </c>
      <c r="B260" s="33">
        <v>255</v>
      </c>
      <c r="C260" s="34" t="s">
        <v>660</v>
      </c>
      <c r="D260" s="35" t="s">
        <v>83</v>
      </c>
      <c r="E260" s="36" t="s">
        <v>42</v>
      </c>
      <c r="F260" s="35" t="s">
        <v>43</v>
      </c>
      <c r="G260" s="34" t="s">
        <v>663</v>
      </c>
      <c r="H260" s="39">
        <v>1037637745</v>
      </c>
      <c r="I260" s="108">
        <v>6081224</v>
      </c>
      <c r="J260" s="108">
        <v>28646912</v>
      </c>
      <c r="K260" s="70" t="s">
        <v>664</v>
      </c>
      <c r="L260" s="42" t="s">
        <v>647</v>
      </c>
      <c r="M260" s="43" t="s">
        <v>597</v>
      </c>
      <c r="N260" s="44">
        <f>VLOOKUP(Contrato[[#This Row],[SUPERVISOR TITULAR]],[1]SUPERVISORES!$E$1:$F$135,2,FALSE)</f>
        <v>39176038.700000003</v>
      </c>
      <c r="O260" s="43" t="s">
        <v>598</v>
      </c>
      <c r="P260" s="45">
        <f>VLOOKUP(Contrato[[#This Row],[SUPERVISOR SUPLENTE ]],[1]SUPERVISORES!$E$1:$F$135,2,FALSE)</f>
        <v>8103470</v>
      </c>
      <c r="Q260" s="93">
        <v>297</v>
      </c>
      <c r="R260" s="47" cm="1">
        <f t="array" ref="R260">_xlfn.XLOOKUP(Contrato[[#This Row],[CDP]],[1]!CDP[[#All],[consecutivo]],[1]!CDP[[#All],[fecha_aprobacion]],"",0)</f>
        <v>44953.608020833337</v>
      </c>
      <c r="S260" s="48">
        <f>SUMIF([1]!CDP[[#All],[consecutivo]],Contrato[[#This Row],[CDP]],[1]!CDP[[#All],[valor_total_rubro]])</f>
        <v>28646912</v>
      </c>
      <c r="T260" s="49" cm="1">
        <f t="array" ref="T260">_xlfn.XLOOKUP(Contrato[[#This Row],[CONTRATO]]&amp;Contrato[[#This Row],[CDP]],[1]!Tabla6[[#All],[CONTRATO-CDP]],[1]!Tabla6[[#All],[CRP]],_xlfn.XLOOKUP(Contrato[[#This Row],[CDP]],[1]RCPPAGOS!F:F,[1]RCPPAGOS!A:A,"",0),0)</f>
        <v>397</v>
      </c>
      <c r="U260" s="47">
        <f>+_xlfn.XLOOKUP(Contrato[[#This Row],[RCP]],[1]RCPPAGOS!A:A,[1]RCPPAGOS!B:B,"",0)</f>
        <v>44964.6090625</v>
      </c>
      <c r="V260" s="50">
        <f>SUMIF([1]!RCPPAGOS[[#All],[CRP]],Contrato[[#This Row],[RCP]],[1]!RCPPAGOS[[#All],[valor_total]])</f>
        <v>28646912</v>
      </c>
      <c r="W260" s="51">
        <v>44960</v>
      </c>
      <c r="X260" s="51">
        <v>44964</v>
      </c>
      <c r="Y260" s="52" t="str">
        <f>+LEFT(_xlfn.XLOOKUP(Contrato[[#This Row],[CONTRATO3DIG]],[1]SECOP_II!AE:AE,[1]SECOP_II!F:F,"",0),10)</f>
        <v>2023-02-07</v>
      </c>
      <c r="Z260" s="53" t="str">
        <f>+LEFT(_xlfn.XLOOKUP(Contrato[[#This Row],[CONTRATO3DIG]],[1]SECOP_II!AE:AE,[1]SECOP_II!G:G,"",0),10)</f>
        <v>2023-05-21</v>
      </c>
      <c r="AA260" s="54" t="str">
        <f>_xlfn.XLOOKUP(Contrato[[#This Row],[CONTRATO3DIG]],[1]SECOP_II!AE:AE,[1]SECOP_II!AA:AA,"",0)</f>
        <v>https://community.secop.gov.co/Public/Tendering/OpportunityDetail/Index?noticeUID=CO1.NTC.3921309&amp;isFromPublicArea=True&amp;isModal=true&amp;asPopupView=true</v>
      </c>
      <c r="AB260" s="103" t="s">
        <v>555</v>
      </c>
      <c r="AC260" s="75" t="s">
        <v>665</v>
      </c>
      <c r="AD260" s="1" t="s">
        <v>50</v>
      </c>
      <c r="AE260" s="1" t="str">
        <f>TEXT(LEFT(Contrato[[#This Row],[CONTRATO]],3),"0")</f>
        <v>255</v>
      </c>
      <c r="AF260" s="1" t="str">
        <f>IF(LEN(Contrato[[#This Row],[Contrato2]])=3,Contrato[[#This Row],[Contrato2]],TEXT(Contrato[[#This Row],[Contrato2]],"000"))</f>
        <v>255</v>
      </c>
      <c r="AG260" s="100">
        <f ca="1">IFERROR(_xlfn.DAYS(Contrato[[#This Row],[Fecha Proyectada liquidació]],TODAY())/30,"")</f>
        <v>-17.5</v>
      </c>
      <c r="AH260" s="5">
        <f>+Contrato[[#This Row],[FECHA TERMINACIÓN ]]+120</f>
        <v>45187</v>
      </c>
      <c r="AI260" s="1" t="e" cm="1">
        <f t="array" ref="AI260">+Contrato[[#This Row],[Fecha Proyectada liquidació]]-hoy</f>
        <v>#NAME?</v>
      </c>
      <c r="AJ260" s="1" cm="1">
        <f t="array" ref="AJ260">_xlfn.XLOOKUP(Contrato[[#This Row],[CONTRATO]]&amp;Contrato[[#This Row],[CDP]],[1]!Tabla6[[#All],[CONTRATO-CDP]],[1]!Tabla6[[#All],[CRP]],_xlfn.XLOOKUP(Contrato[[#This Row],[CDP]],[1]RCPPAGOS!F:F,[1]RCPPAGOS!A:A,"",0),0)</f>
        <v>397</v>
      </c>
      <c r="AK260" s="1">
        <f>+Contrato[[#This Row],[Columna1]]-Contrato[[#This Row],[RCP]]</f>
        <v>0</v>
      </c>
      <c r="AL260" s="101" cm="1">
        <f t="array" ref="AL260">_xlfn.XLOOKUP(Contrato[[#This Row],[RCP]],[1]!RCPPAGOS[[#All],[CRP]],[1]!RCPPAGOS[[#All],[Total pagado]],0,0)</f>
        <v>27213752</v>
      </c>
      <c r="AM260" s="62">
        <f>+Contrato[[#This Row],[Valor Pagado]]/Contrato[[#This Row],[VALOR CONTRATO]]</f>
        <v>0.94997157110686137</v>
      </c>
      <c r="AN260" s="63">
        <f>+Contrato[[#This Row],[VALOR CONTRATO]]-Contrato[[#This Row],[Valor Pagado]]</f>
        <v>1433160</v>
      </c>
    </row>
    <row r="261" spans="1:40" s="1" customFormat="1" ht="37.5" customHeight="1">
      <c r="A261" s="2">
        <v>362</v>
      </c>
      <c r="B261" s="33">
        <v>256</v>
      </c>
      <c r="C261" s="34" t="s">
        <v>660</v>
      </c>
      <c r="D261" s="35" t="s">
        <v>83</v>
      </c>
      <c r="E261" s="36" t="s">
        <v>42</v>
      </c>
      <c r="F261" s="35" t="s">
        <v>43</v>
      </c>
      <c r="G261" s="34" t="s">
        <v>666</v>
      </c>
      <c r="H261" s="39">
        <v>1152464711</v>
      </c>
      <c r="I261" s="108">
        <v>6081224</v>
      </c>
      <c r="J261" s="108">
        <v>27508889</v>
      </c>
      <c r="K261" s="70" t="s">
        <v>667</v>
      </c>
      <c r="L261" s="42" t="s">
        <v>647</v>
      </c>
      <c r="M261" s="43" t="s">
        <v>597</v>
      </c>
      <c r="N261" s="44">
        <f>VLOOKUP(Contrato[[#This Row],[SUPERVISOR TITULAR]],[1]SUPERVISORES!$E$1:$F$135,2,FALSE)</f>
        <v>39176038.700000003</v>
      </c>
      <c r="O261" s="43" t="s">
        <v>598</v>
      </c>
      <c r="P261" s="45">
        <f>VLOOKUP(Contrato[[#This Row],[SUPERVISOR SUPLENTE ]],[1]SUPERVISORES!$E$1:$F$135,2,FALSE)</f>
        <v>8103470</v>
      </c>
      <c r="Q261" s="93">
        <v>300</v>
      </c>
      <c r="R261" s="47" cm="1">
        <f t="array" ref="R261">_xlfn.XLOOKUP(Contrato[[#This Row],[CDP]],[1]!CDP[[#All],[consecutivo]],[1]!CDP[[#All],[fecha_aprobacion]],"",0)</f>
        <v>44953.616469907407</v>
      </c>
      <c r="S261" s="48">
        <f>SUMIF([1]!CDP[[#All],[consecutivo]],Contrato[[#This Row],[CDP]],[1]!CDP[[#All],[valor_total_rubro]])</f>
        <v>27508889</v>
      </c>
      <c r="T261" s="49" cm="1">
        <f t="array" ref="T261">_xlfn.XLOOKUP(Contrato[[#This Row],[CONTRATO]]&amp;Contrato[[#This Row],[CDP]],[1]!Tabla6[[#All],[CONTRATO-CDP]],[1]!Tabla6[[#All],[CRP]],_xlfn.XLOOKUP(Contrato[[#This Row],[CDP]],[1]RCPPAGOS!F:F,[1]RCPPAGOS!A:A,"",0),0)</f>
        <v>396</v>
      </c>
      <c r="U261" s="47">
        <f>+_xlfn.XLOOKUP(Contrato[[#This Row],[RCP]],[1]RCPPAGOS!A:A,[1]RCPPAGOS!B:B,"",0)</f>
        <v>44964.599594907406</v>
      </c>
      <c r="V261" s="50">
        <f>SUMIF([1]!RCPPAGOS[[#All],[CRP]],Contrato[[#This Row],[RCP]],[1]!RCPPAGOS[[#All],[valor_total]])</f>
        <v>27508889</v>
      </c>
      <c r="W261" s="51">
        <v>44963</v>
      </c>
      <c r="X261" s="51">
        <v>44964</v>
      </c>
      <c r="Y261" s="52" t="str">
        <f>+LEFT(_xlfn.XLOOKUP(Contrato[[#This Row],[CONTRATO3DIG]],[1]SECOP_II!AE:AE,[1]SECOP_II!F:F,"",0),10)</f>
        <v>2023-02-07</v>
      </c>
      <c r="Z261" s="53" t="str">
        <f>+LEFT(_xlfn.XLOOKUP(Contrato[[#This Row],[CONTRATO3DIG]],[1]SECOP_II!AE:AE,[1]SECOP_II!G:G,"",0),10)</f>
        <v>2023-05-21</v>
      </c>
      <c r="AA261" s="54" t="str">
        <f>_xlfn.XLOOKUP(Contrato[[#This Row],[CONTRATO3DIG]],[1]SECOP_II!AE:AE,[1]SECOP_II!AA:AA,"",0)</f>
        <v>https://community.secop.gov.co/Public/Tendering/OpportunityDetail/Index?noticeUID=CO1.NTC.3925620&amp;isFromPublicArea=True&amp;isModal=true&amp;asPopupView=true</v>
      </c>
      <c r="AB261" s="103" t="s">
        <v>555</v>
      </c>
      <c r="AC261" s="75" t="s">
        <v>668</v>
      </c>
      <c r="AD261" s="1" t="s">
        <v>50</v>
      </c>
      <c r="AE261" s="1" t="str">
        <f>TEXT(LEFT(Contrato[[#This Row],[CONTRATO]],3),"0")</f>
        <v>256</v>
      </c>
      <c r="AF261" s="1" t="str">
        <f>IF(LEN(Contrato[[#This Row],[Contrato2]])=3,Contrato[[#This Row],[Contrato2]],TEXT(Contrato[[#This Row],[Contrato2]],"000"))</f>
        <v>256</v>
      </c>
      <c r="AG261" s="100">
        <f ca="1">IFERROR(_xlfn.DAYS(Contrato[[#This Row],[Fecha Proyectada liquidació]],TODAY())/30,"")</f>
        <v>-17.5</v>
      </c>
      <c r="AH261" s="5">
        <f>+Contrato[[#This Row],[FECHA TERMINACIÓN ]]+120</f>
        <v>45187</v>
      </c>
      <c r="AI261" s="1" t="e" cm="1">
        <f t="array" ref="AI261">+Contrato[[#This Row],[Fecha Proyectada liquidació]]-hoy</f>
        <v>#NAME?</v>
      </c>
      <c r="AJ261" s="1" cm="1">
        <f t="array" ref="AJ261">_xlfn.XLOOKUP(Contrato[[#This Row],[CONTRATO]]&amp;Contrato[[#This Row],[CDP]],[1]!Tabla6[[#All],[CONTRATO-CDP]],[1]!Tabla6[[#All],[CRP]],_xlfn.XLOOKUP(Contrato[[#This Row],[CDP]],[1]RCPPAGOS!F:F,[1]RCPPAGOS!A:A,"",0),0)</f>
        <v>396</v>
      </c>
      <c r="AK261" s="1">
        <f>+Contrato[[#This Row],[Columna1]]-Contrato[[#This Row],[RCP]]</f>
        <v>0</v>
      </c>
      <c r="AL261" s="101" cm="1">
        <f t="array" ref="AL261">_xlfn.XLOOKUP(Contrato[[#This Row],[RCP]],[1]!RCPPAGOS[[#All],[CRP]],[1]!RCPPAGOS[[#All],[Total pagado]],0,0)</f>
        <v>25240484</v>
      </c>
      <c r="AM261" s="62">
        <f>+Contrato[[#This Row],[Valor Pagado]]/Contrato[[#This Row],[VALOR CONTRATO]]</f>
        <v>0.91753919978374987</v>
      </c>
      <c r="AN261" s="63">
        <f>+Contrato[[#This Row],[VALOR CONTRATO]]-Contrato[[#This Row],[Valor Pagado]]</f>
        <v>2268405</v>
      </c>
    </row>
    <row r="262" spans="1:40" s="1" customFormat="1" ht="37.5" customHeight="1">
      <c r="A262" s="2">
        <v>187</v>
      </c>
      <c r="B262" s="33">
        <v>257</v>
      </c>
      <c r="C262" s="34" t="s">
        <v>669</v>
      </c>
      <c r="D262" s="35" t="s">
        <v>63</v>
      </c>
      <c r="E262" s="36" t="s">
        <v>42</v>
      </c>
      <c r="F262" s="35" t="s">
        <v>43</v>
      </c>
      <c r="G262" s="34" t="s">
        <v>670</v>
      </c>
      <c r="H262" s="39">
        <v>1020418840</v>
      </c>
      <c r="I262" s="108">
        <v>4675177</v>
      </c>
      <c r="J262" s="108">
        <v>49089359</v>
      </c>
      <c r="K262" s="1" t="s">
        <v>45</v>
      </c>
      <c r="L262" s="42" t="s">
        <v>647</v>
      </c>
      <c r="M262" s="43" t="s">
        <v>249</v>
      </c>
      <c r="N262" s="44">
        <f>VLOOKUP(Contrato[[#This Row],[SUPERVISOR TITULAR]],[1]SUPERVISORES!$E$1:$F$135,2,FALSE)</f>
        <v>10267189.6</v>
      </c>
      <c r="O262" s="43" t="s">
        <v>248</v>
      </c>
      <c r="P262" s="45">
        <f>VLOOKUP(Contrato[[#This Row],[SUPERVISOR SUPLENTE ]],[1]SUPERVISORES!$E$1:$F$135,2,FALSE)</f>
        <v>98556206.299999997</v>
      </c>
      <c r="Q262" s="93">
        <v>235</v>
      </c>
      <c r="R262" s="47" cm="1">
        <f t="array" ref="R262">_xlfn.XLOOKUP(Contrato[[#This Row],[CDP]],[1]!CDP[[#All],[consecutivo]],[1]!CDP[[#All],[fecha_aprobacion]],"",0)</f>
        <v>44952</v>
      </c>
      <c r="S262" s="48">
        <f>SUMIF([1]!CDP[[#All],[consecutivo]],Contrato[[#This Row],[CDP]],[1]!CDP[[#All],[valor_total_rubro]])</f>
        <v>49089359</v>
      </c>
      <c r="T262" s="49" cm="1">
        <f t="array" ref="T262">_xlfn.XLOOKUP(Contrato[[#This Row],[CONTRATO]]&amp;Contrato[[#This Row],[CDP]],[1]!Tabla6[[#All],[CONTRATO-CDP]],[1]!Tabla6[[#All],[CRP]],_xlfn.XLOOKUP(Contrato[[#This Row],[CDP]],[1]RCPPAGOS!F:F,[1]RCPPAGOS!A:A,"",0),0)</f>
        <v>309</v>
      </c>
      <c r="U262" s="47">
        <f>+_xlfn.XLOOKUP(Contrato[[#This Row],[RCP]],[1]RCPPAGOS!A:A,[1]RCPPAGOS!B:B,"",0)</f>
        <v>44963.585312499999</v>
      </c>
      <c r="V262" s="50">
        <f>SUMIF([1]!RCPPAGOS[[#All],[CRP]],Contrato[[#This Row],[RCP]],[1]!RCPPAGOS[[#All],[valor_total]])</f>
        <v>49089359</v>
      </c>
      <c r="W262" s="51">
        <v>44960</v>
      </c>
      <c r="X262" s="51">
        <v>44963</v>
      </c>
      <c r="Y262" s="52" t="str">
        <f>+LEFT(_xlfn.XLOOKUP(Contrato[[#This Row],[CONTRATO3DIG]],[1]SECOP_II!AE:AE,[1]SECOP_II!F:F,"",0),10)</f>
        <v>2023-02-06</v>
      </c>
      <c r="Z262" s="53" t="str">
        <f>+LEFT(_xlfn.XLOOKUP(Contrato[[#This Row],[CONTRATO3DIG]],[1]SECOP_II!AE:AE,[1]SECOP_II!G:G,"",0),10)</f>
        <v>2023-12-15</v>
      </c>
      <c r="AA262" s="54" t="str">
        <f>_xlfn.XLOOKUP(Contrato[[#This Row],[CONTRATO3DIG]],[1]SECOP_II!AE:AE,[1]SECOP_II!AA:AA,"",0)</f>
        <v>https://community.secop.gov.co/Public/Tendering/OpportunityDetail/Index?noticeUID=CO1.NTC.3919037&amp;isFromPublicArea=True&amp;isModal=true&amp;asPopupView=true</v>
      </c>
      <c r="AB262" s="103" t="s">
        <v>671</v>
      </c>
      <c r="AC262" s="75">
        <v>202301001083</v>
      </c>
      <c r="AD262" s="1" t="s">
        <v>50</v>
      </c>
      <c r="AE262" s="1" t="str">
        <f>TEXT(LEFT(Contrato[[#This Row],[CONTRATO]],3),"0")</f>
        <v>257</v>
      </c>
      <c r="AF262" s="1" t="str">
        <f>IF(LEN(Contrato[[#This Row],[Contrato2]])=3,Contrato[[#This Row],[Contrato2]],TEXT(Contrato[[#This Row],[Contrato2]],"000"))</f>
        <v>257</v>
      </c>
      <c r="AG262" s="100">
        <f ca="1">IFERROR(_xlfn.DAYS(Contrato[[#This Row],[Fecha Proyectada liquidació]],TODAY())/30,"")</f>
        <v>-10.566666666666666</v>
      </c>
      <c r="AH262" s="5">
        <f>+Contrato[[#This Row],[FECHA TERMINACIÓN ]]+120</f>
        <v>45395</v>
      </c>
      <c r="AI262" s="1" t="e" cm="1">
        <f t="array" ref="AI262">+Contrato[[#This Row],[Fecha Proyectada liquidació]]-hoy</f>
        <v>#NAME?</v>
      </c>
      <c r="AJ262" s="1" cm="1">
        <f t="array" ref="AJ262">_xlfn.XLOOKUP(Contrato[[#This Row],[CONTRATO]]&amp;Contrato[[#This Row],[CDP]],[1]!Tabla6[[#All],[CONTRATO-CDP]],[1]!Tabla6[[#All],[CRP]],_xlfn.XLOOKUP(Contrato[[#This Row],[CDP]],[1]RCPPAGOS!F:F,[1]RCPPAGOS!A:A,"",0),0)</f>
        <v>309</v>
      </c>
      <c r="AK262" s="1">
        <f>+Contrato[[#This Row],[Columna1]]-Contrato[[#This Row],[RCP]]</f>
        <v>0</v>
      </c>
      <c r="AL262" s="101" cm="1">
        <f t="array" ref="AL262">_xlfn.XLOOKUP(Contrato[[#This Row],[RCP]],[1]!RCPPAGOS[[#All],[CRP]],[1]!RCPPAGOS[[#All],[Total pagado]],0,0)</f>
        <v>48310163</v>
      </c>
      <c r="AM262" s="62">
        <f>+Contrato[[#This Row],[Valor Pagado]]/Contrato[[#This Row],[VALOR CONTRATO]]</f>
        <v>0.98412698768382778</v>
      </c>
      <c r="AN262" s="63">
        <f>+Contrato[[#This Row],[VALOR CONTRATO]]-Contrato[[#This Row],[Valor Pagado]]</f>
        <v>779196</v>
      </c>
    </row>
    <row r="263" spans="1:40" s="1" customFormat="1" ht="37.5" customHeight="1">
      <c r="A263" s="2">
        <v>268</v>
      </c>
      <c r="B263" s="33">
        <v>258</v>
      </c>
      <c r="C263" s="34" t="s">
        <v>672</v>
      </c>
      <c r="D263" s="35" t="s">
        <v>162</v>
      </c>
      <c r="E263" s="36" t="s">
        <v>42</v>
      </c>
      <c r="F263" s="35" t="s">
        <v>43</v>
      </c>
      <c r="G263" s="34" t="s">
        <v>673</v>
      </c>
      <c r="H263" s="39">
        <v>71773472</v>
      </c>
      <c r="I263" s="108">
        <v>6798505</v>
      </c>
      <c r="J263" s="108">
        <v>23794768</v>
      </c>
      <c r="K263" s="1" t="s">
        <v>45</v>
      </c>
      <c r="L263" s="42" t="s">
        <v>647</v>
      </c>
      <c r="M263" s="43" t="s">
        <v>164</v>
      </c>
      <c r="N263" s="44">
        <f>VLOOKUP(Contrato[[#This Row],[SUPERVISOR TITULAR]],[1]SUPERVISORES!$E$1:$F$135,2,FALSE)</f>
        <v>71610877.799999997</v>
      </c>
      <c r="O263" s="43" t="s">
        <v>674</v>
      </c>
      <c r="P263" s="45">
        <f>VLOOKUP(Contrato[[#This Row],[SUPERVISOR SUPLENTE ]],[1]SUPERVISORES!$E$1:$F$135,2,FALSE)</f>
        <v>32220799.600000001</v>
      </c>
      <c r="Q263" s="93">
        <v>62</v>
      </c>
      <c r="R263" s="47" cm="1">
        <f t="array" ref="R263">_xlfn.XLOOKUP(Contrato[[#This Row],[CDP]],[1]!CDP[[#All],[consecutivo]],[1]!CDP[[#All],[fecha_aprobacion]],"",0)</f>
        <v>44946.588969907411</v>
      </c>
      <c r="S263" s="48">
        <f>SUMIF([1]!CDP[[#All],[consecutivo]],Contrato[[#This Row],[CDP]],[1]!CDP[[#All],[valor_total_rubro]])</f>
        <v>23794768</v>
      </c>
      <c r="T263" s="49" cm="1">
        <f t="array" ref="T263">_xlfn.XLOOKUP(Contrato[[#This Row],[CONTRATO]]&amp;Contrato[[#This Row],[CDP]],[1]!Tabla6[[#All],[CONTRATO-CDP]],[1]!Tabla6[[#All],[CRP]],_xlfn.XLOOKUP(Contrato[[#This Row],[CDP]],[1]RCPPAGOS!F:F,[1]RCPPAGOS!A:A,"",0),0)</f>
        <v>290</v>
      </c>
      <c r="U263" s="47">
        <f>+_xlfn.XLOOKUP(Contrato[[#This Row],[RCP]],[1]RCPPAGOS!A:A,[1]RCPPAGOS!B:B,"",0)</f>
        <v>44960.648993055554</v>
      </c>
      <c r="V263" s="50">
        <f>SUMIF([1]!RCPPAGOS[[#All],[CRP]],Contrato[[#This Row],[RCP]],[1]!RCPPAGOS[[#All],[valor_total]])</f>
        <v>23794768</v>
      </c>
      <c r="W263" s="51">
        <v>44960</v>
      </c>
      <c r="X263" s="51">
        <v>44960</v>
      </c>
      <c r="Y263" s="52" t="str">
        <f>+LEFT(_xlfn.XLOOKUP(Contrato[[#This Row],[CONTRATO3DIG]],[1]SECOP_II!AE:AE,[1]SECOP_II!F:F,"",0),10)</f>
        <v>2023-02-06</v>
      </c>
      <c r="Z263" s="53" t="str">
        <f>+LEFT(_xlfn.XLOOKUP(Contrato[[#This Row],[CONTRATO3DIG]],[1]SECOP_II!AE:AE,[1]SECOP_II!G:G,"",0),10)</f>
        <v>2023-05-20</v>
      </c>
      <c r="AA263" s="54" t="str">
        <f>_xlfn.XLOOKUP(Contrato[[#This Row],[CONTRATO3DIG]],[1]SECOP_II!AE:AE,[1]SECOP_II!AA:AA,"",0)</f>
        <v>https://community.secop.gov.co/Public/Tendering/OpportunityDetail/Index?noticeUID=CO1.NTC.3914294&amp;isFromPublicArea=True&amp;isModal=true&amp;asPopupView=true</v>
      </c>
      <c r="AB263" s="103" t="s">
        <v>555</v>
      </c>
      <c r="AC263" s="75">
        <v>202301001085</v>
      </c>
      <c r="AD263" s="1" t="s">
        <v>50</v>
      </c>
      <c r="AE263" s="1" t="str">
        <f>TEXT(LEFT(Contrato[[#This Row],[CONTRATO]],3),"0")</f>
        <v>258</v>
      </c>
      <c r="AF263" s="1" t="str">
        <f>IF(LEN(Contrato[[#This Row],[Contrato2]])=3,Contrato[[#This Row],[Contrato2]],TEXT(Contrato[[#This Row],[Contrato2]],"000"))</f>
        <v>258</v>
      </c>
      <c r="AG263" s="100">
        <f ca="1">IFERROR(_xlfn.DAYS(Contrato[[#This Row],[Fecha Proyectada liquidació]],TODAY())/30,"")</f>
        <v>-17.533333333333335</v>
      </c>
      <c r="AH263" s="5">
        <f>+Contrato[[#This Row],[FECHA TERMINACIÓN ]]+120</f>
        <v>45186</v>
      </c>
      <c r="AI263" s="1" t="e" cm="1">
        <f t="array" ref="AI263">+Contrato[[#This Row],[Fecha Proyectada liquidació]]-hoy</f>
        <v>#NAME?</v>
      </c>
      <c r="AJ263" s="1" cm="1">
        <f t="array" ref="AJ263">_xlfn.XLOOKUP(Contrato[[#This Row],[CONTRATO]]&amp;Contrato[[#This Row],[CDP]],[1]!Tabla6[[#All],[CONTRATO-CDP]],[1]!Tabla6[[#All],[CRP]],_xlfn.XLOOKUP(Contrato[[#This Row],[CDP]],[1]RCPPAGOS!F:F,[1]RCPPAGOS!A:A,"",0),0)</f>
        <v>290</v>
      </c>
      <c r="AK263" s="1">
        <f>+Contrato[[#This Row],[Columna1]]-Contrato[[#This Row],[RCP]]</f>
        <v>0</v>
      </c>
      <c r="AL263" s="101" cm="1">
        <f t="array" ref="AL263">_xlfn.XLOOKUP(Contrato[[#This Row],[RCP]],[1]!RCPPAGOS[[#All],[CRP]],[1]!RCPPAGOS[[#All],[Total pagado]],0,0)</f>
        <v>23794768</v>
      </c>
      <c r="AM263" s="62">
        <f>+Contrato[[#This Row],[Valor Pagado]]/Contrato[[#This Row],[VALOR CONTRATO]]</f>
        <v>1</v>
      </c>
      <c r="AN263" s="63">
        <f>+Contrato[[#This Row],[VALOR CONTRATO]]-Contrato[[#This Row],[Valor Pagado]]</f>
        <v>0</v>
      </c>
    </row>
    <row r="264" spans="1:40" s="1" customFormat="1" ht="37.5" customHeight="1">
      <c r="A264" s="2">
        <v>267</v>
      </c>
      <c r="B264" s="33">
        <v>259</v>
      </c>
      <c r="C264" s="34" t="s">
        <v>675</v>
      </c>
      <c r="D264" s="35" t="s">
        <v>162</v>
      </c>
      <c r="E264" s="36" t="s">
        <v>42</v>
      </c>
      <c r="F264" s="35" t="s">
        <v>43</v>
      </c>
      <c r="G264" s="34" t="s">
        <v>676</v>
      </c>
      <c r="H264" s="39">
        <v>43584634</v>
      </c>
      <c r="I264" s="108">
        <v>6798505</v>
      </c>
      <c r="J264" s="108">
        <v>23794768</v>
      </c>
      <c r="K264" s="1" t="s">
        <v>45</v>
      </c>
      <c r="L264" s="42" t="s">
        <v>647</v>
      </c>
      <c r="M264" s="43" t="s">
        <v>164</v>
      </c>
      <c r="N264" s="44">
        <f>VLOOKUP(Contrato[[#This Row],[SUPERVISOR TITULAR]],[1]SUPERVISORES!$E$1:$F$135,2,FALSE)</f>
        <v>71610877.799999997</v>
      </c>
      <c r="O264" s="43" t="s">
        <v>674</v>
      </c>
      <c r="P264" s="45">
        <f>VLOOKUP(Contrato[[#This Row],[SUPERVISOR SUPLENTE ]],[1]SUPERVISORES!$E$1:$F$135,2,FALSE)</f>
        <v>32220799.600000001</v>
      </c>
      <c r="Q264" s="93">
        <v>101</v>
      </c>
      <c r="R264" s="47" cm="1">
        <f t="array" ref="R264">_xlfn.XLOOKUP(Contrato[[#This Row],[CDP]],[1]!CDP[[#All],[consecutivo]],[1]!CDP[[#All],[fecha_aprobacion]],"",0)</f>
        <v>44951.679780092592</v>
      </c>
      <c r="S264" s="48">
        <f>SUMIF([1]!CDP[[#All],[consecutivo]],Contrato[[#This Row],[CDP]],[1]!CDP[[#All],[valor_total_rubro]])</f>
        <v>23794768</v>
      </c>
      <c r="T264" s="49" cm="1">
        <f t="array" ref="T264">_xlfn.XLOOKUP(Contrato[[#This Row],[CONTRATO]]&amp;Contrato[[#This Row],[CDP]],[1]!Tabla6[[#All],[CONTRATO-CDP]],[1]!Tabla6[[#All],[CRP]],_xlfn.XLOOKUP(Contrato[[#This Row],[CDP]],[1]RCPPAGOS!F:F,[1]RCPPAGOS!A:A,"",0),0)</f>
        <v>311</v>
      </c>
      <c r="U264" s="47">
        <f>+_xlfn.XLOOKUP(Contrato[[#This Row],[RCP]],[1]RCPPAGOS!A:A,[1]RCPPAGOS!B:B,"",0)</f>
        <v>44963.727453703701</v>
      </c>
      <c r="V264" s="50">
        <f>SUMIF([1]!RCPPAGOS[[#All],[CRP]],Contrato[[#This Row],[RCP]],[1]!RCPPAGOS[[#All],[valor_total]])</f>
        <v>23794768</v>
      </c>
      <c r="W264" s="51">
        <v>44960</v>
      </c>
      <c r="X264" s="51">
        <v>44963</v>
      </c>
      <c r="Y264" s="52" t="str">
        <f>+LEFT(_xlfn.XLOOKUP(Contrato[[#This Row],[CONTRATO3DIG]],[1]SECOP_II!AE:AE,[1]SECOP_II!F:F,"",0),10)</f>
        <v>2023-02-06</v>
      </c>
      <c r="Z264" s="53" t="str">
        <f>+LEFT(_xlfn.XLOOKUP(Contrato[[#This Row],[CONTRATO3DIG]],[1]SECOP_II!AE:AE,[1]SECOP_II!G:G,"",0),10)</f>
        <v>2023-05-20</v>
      </c>
      <c r="AA264" s="54" t="str">
        <f>_xlfn.XLOOKUP(Contrato[[#This Row],[CONTRATO3DIG]],[1]SECOP_II!AE:AE,[1]SECOP_II!AA:AA,"",0)</f>
        <v>https://community.secop.gov.co/Public/Tendering/OpportunityDetail/Index?noticeUID=CO1.NTC.3916902&amp;isFromPublicArea=True&amp;isModal=true&amp;asPopupView=true</v>
      </c>
      <c r="AB264" s="103" t="s">
        <v>555</v>
      </c>
      <c r="AC264" s="75">
        <v>202301001089</v>
      </c>
      <c r="AD264" s="1" t="s">
        <v>50</v>
      </c>
      <c r="AE264" s="1" t="str">
        <f>TEXT(LEFT(Contrato[[#This Row],[CONTRATO]],3),"0")</f>
        <v>259</v>
      </c>
      <c r="AF264" s="1" t="str">
        <f>IF(LEN(Contrato[[#This Row],[Contrato2]])=3,Contrato[[#This Row],[Contrato2]],TEXT(Contrato[[#This Row],[Contrato2]],"000"))</f>
        <v>259</v>
      </c>
      <c r="AG264" s="100">
        <f ca="1">IFERROR(_xlfn.DAYS(Contrato[[#This Row],[Fecha Proyectada liquidació]],TODAY())/30,"")</f>
        <v>-17.533333333333335</v>
      </c>
      <c r="AH264" s="5">
        <f>+Contrato[[#This Row],[FECHA TERMINACIÓN ]]+120</f>
        <v>45186</v>
      </c>
      <c r="AI264" s="1" t="e" cm="1">
        <f t="array" ref="AI264">+Contrato[[#This Row],[Fecha Proyectada liquidació]]-hoy</f>
        <v>#NAME?</v>
      </c>
      <c r="AJ264" s="1" cm="1">
        <f t="array" ref="AJ264">_xlfn.XLOOKUP(Contrato[[#This Row],[CONTRATO]]&amp;Contrato[[#This Row],[CDP]],[1]!Tabla6[[#All],[CONTRATO-CDP]],[1]!Tabla6[[#All],[CRP]],_xlfn.XLOOKUP(Contrato[[#This Row],[CDP]],[1]RCPPAGOS!F:F,[1]RCPPAGOS!A:A,"",0),0)</f>
        <v>311</v>
      </c>
      <c r="AK264" s="1">
        <f>+Contrato[[#This Row],[Columna1]]-Contrato[[#This Row],[RCP]]</f>
        <v>0</v>
      </c>
      <c r="AL264" s="101" cm="1">
        <f t="array" ref="AL264">_xlfn.XLOOKUP(Contrato[[#This Row],[RCP]],[1]!RCPPAGOS[[#All],[CRP]],[1]!RCPPAGOS[[#All],[Total pagado]],0,0)</f>
        <v>23794768</v>
      </c>
      <c r="AM264" s="62">
        <f>+Contrato[[#This Row],[Valor Pagado]]/Contrato[[#This Row],[VALOR CONTRATO]]</f>
        <v>1</v>
      </c>
      <c r="AN264" s="63">
        <f>+Contrato[[#This Row],[VALOR CONTRATO]]-Contrato[[#This Row],[Valor Pagado]]</f>
        <v>0</v>
      </c>
    </row>
    <row r="265" spans="1:40" s="1" customFormat="1" ht="37.5" customHeight="1">
      <c r="A265" s="2">
        <v>466</v>
      </c>
      <c r="B265" s="33">
        <v>260</v>
      </c>
      <c r="C265" s="34" t="s">
        <v>677</v>
      </c>
      <c r="D265" s="35" t="s">
        <v>41</v>
      </c>
      <c r="E265" s="36" t="s">
        <v>42</v>
      </c>
      <c r="F265" s="35" t="s">
        <v>43</v>
      </c>
      <c r="G265" s="34" t="s">
        <v>678</v>
      </c>
      <c r="H265" s="39">
        <v>1216726075</v>
      </c>
      <c r="I265" s="108">
        <v>2987847</v>
      </c>
      <c r="J265" s="108">
        <v>10457465</v>
      </c>
      <c r="K265" s="1" t="s">
        <v>45</v>
      </c>
      <c r="L265" s="42" t="s">
        <v>647</v>
      </c>
      <c r="M265" s="43" t="s">
        <v>679</v>
      </c>
      <c r="N265" s="44">
        <f>VLOOKUP(Contrato[[#This Row],[SUPERVISOR TITULAR]],[1]SUPERVISORES!$E$1:$F$135,2,FALSE)</f>
        <v>43150744</v>
      </c>
      <c r="O265" s="43" t="s">
        <v>680</v>
      </c>
      <c r="P265" s="45">
        <f>VLOOKUP(Contrato[[#This Row],[SUPERVISOR SUPLENTE ]],[1]SUPERVISORES!$E$1:$F$135,2,FALSE)</f>
        <v>42690418.700000003</v>
      </c>
      <c r="Q265" s="93">
        <v>312</v>
      </c>
      <c r="R265" s="47" cm="1">
        <f t="array" ref="R265">_xlfn.XLOOKUP(Contrato[[#This Row],[CDP]],[1]!CDP[[#All],[consecutivo]],[1]!CDP[[#All],[fecha_aprobacion]],"",0)</f>
        <v>44954.494039351855</v>
      </c>
      <c r="S265" s="48">
        <f>SUMIF([1]!CDP[[#All],[consecutivo]],Contrato[[#This Row],[CDP]],[1]!CDP[[#All],[valor_total_rubro]])</f>
        <v>10457465</v>
      </c>
      <c r="T265" s="49" cm="1">
        <f t="array" ref="T265">_xlfn.XLOOKUP(Contrato[[#This Row],[CONTRATO]]&amp;Contrato[[#This Row],[CDP]],[1]!Tabla6[[#All],[CONTRATO-CDP]],[1]!Tabla6[[#All],[CRP]],_xlfn.XLOOKUP(Contrato[[#This Row],[CDP]],[1]RCPPAGOS!F:F,[1]RCPPAGOS!A:A,"",0),0)</f>
        <v>308</v>
      </c>
      <c r="U265" s="47">
        <f>+_xlfn.XLOOKUP(Contrato[[#This Row],[RCP]],[1]RCPPAGOS!A:A,[1]RCPPAGOS!B:B,"",0)</f>
        <v>44963.58390046296</v>
      </c>
      <c r="V265" s="50">
        <f>SUMIF([1]!RCPPAGOS[[#All],[CRP]],Contrato[[#This Row],[RCP]],[1]!RCPPAGOS[[#All],[valor_total]])</f>
        <v>10457465</v>
      </c>
      <c r="W265" s="51">
        <v>44960</v>
      </c>
      <c r="X265" s="51">
        <v>44964</v>
      </c>
      <c r="Y265" s="52" t="str">
        <f>+LEFT(_xlfn.XLOOKUP(Contrato[[#This Row],[CONTRATO3DIG]],[1]SECOP_II!AE:AE,[1]SECOP_II!F:F,"",0),10)</f>
        <v>2023-02-08</v>
      </c>
      <c r="Z265" s="53" t="str">
        <f>+LEFT(_xlfn.XLOOKUP(Contrato[[#This Row],[CONTRATO3DIG]],[1]SECOP_II!AE:AE,[1]SECOP_II!G:G,"",0),10)</f>
        <v>2023-05-22</v>
      </c>
      <c r="AA265" s="54" t="str">
        <f>_xlfn.XLOOKUP(Contrato[[#This Row],[CONTRATO3DIG]],[1]SECOP_II!AE:AE,[1]SECOP_II!AA:AA,"",0)</f>
        <v>https://community.secop.gov.co/Public/Tendering/OpportunityDetail/Index?noticeUID=CO1.NTC.3923865&amp;isFromPublicArea=True&amp;isModal=true&amp;asPopupView=true</v>
      </c>
      <c r="AB265" s="103" t="s">
        <v>555</v>
      </c>
      <c r="AC265" s="75">
        <v>202301001088</v>
      </c>
      <c r="AD265" s="1" t="s">
        <v>50</v>
      </c>
      <c r="AE265" s="1" t="str">
        <f>TEXT(LEFT(Contrato[[#This Row],[CONTRATO]],3),"0")</f>
        <v>260</v>
      </c>
      <c r="AF265" s="1" t="str">
        <f>IF(LEN(Contrato[[#This Row],[Contrato2]])=3,Contrato[[#This Row],[Contrato2]],TEXT(Contrato[[#This Row],[Contrato2]],"000"))</f>
        <v>260</v>
      </c>
      <c r="AG265" s="100">
        <f ca="1">IFERROR(_xlfn.DAYS(Contrato[[#This Row],[Fecha Proyectada liquidació]],TODAY())/30,"")</f>
        <v>-17.466666666666665</v>
      </c>
      <c r="AH265" s="5">
        <f>+Contrato[[#This Row],[FECHA TERMINACIÓN ]]+120</f>
        <v>45188</v>
      </c>
      <c r="AI265" s="1" t="e" cm="1">
        <f t="array" ref="AI265">+Contrato[[#This Row],[Fecha Proyectada liquidació]]-hoy</f>
        <v>#NAME?</v>
      </c>
      <c r="AJ265" s="1" cm="1">
        <f t="array" ref="AJ265">_xlfn.XLOOKUP(Contrato[[#This Row],[CONTRATO]]&amp;Contrato[[#This Row],[CDP]],[1]!Tabla6[[#All],[CONTRATO-CDP]],[1]!Tabla6[[#All],[CRP]],_xlfn.XLOOKUP(Contrato[[#This Row],[CDP]],[1]RCPPAGOS!F:F,[1]RCPPAGOS!A:A,"",0),0)</f>
        <v>308</v>
      </c>
      <c r="AK265" s="1">
        <f>+Contrato[[#This Row],[Columna1]]-Contrato[[#This Row],[RCP]]</f>
        <v>0</v>
      </c>
      <c r="AL265" s="101" cm="1">
        <f t="array" ref="AL265">_xlfn.XLOOKUP(Contrato[[#This Row],[RCP]],[1]!RCPPAGOS[[#All],[CRP]],[1]!RCPPAGOS[[#All],[Total pagado]],0,0)</f>
        <v>10457465</v>
      </c>
      <c r="AM265" s="62">
        <f>+Contrato[[#This Row],[Valor Pagado]]/Contrato[[#This Row],[VALOR CONTRATO]]</f>
        <v>1</v>
      </c>
      <c r="AN265" s="63">
        <f>+Contrato[[#This Row],[VALOR CONTRATO]]-Contrato[[#This Row],[Valor Pagado]]</f>
        <v>0</v>
      </c>
    </row>
    <row r="266" spans="1:40" s="1" customFormat="1" ht="37.5" customHeight="1">
      <c r="A266" s="2">
        <v>525</v>
      </c>
      <c r="B266" s="33">
        <v>261</v>
      </c>
      <c r="C266" s="34" t="s">
        <v>681</v>
      </c>
      <c r="D266" s="35" t="s">
        <v>83</v>
      </c>
      <c r="E266" s="36" t="s">
        <v>42</v>
      </c>
      <c r="F266" s="35" t="s">
        <v>43</v>
      </c>
      <c r="G266" s="34" t="s">
        <v>682</v>
      </c>
      <c r="H266" s="39">
        <v>1039467024</v>
      </c>
      <c r="I266" s="108">
        <v>3523745</v>
      </c>
      <c r="J266" s="108">
        <v>15721696</v>
      </c>
      <c r="K266" s="70" t="s">
        <v>683</v>
      </c>
      <c r="L266" s="42" t="s">
        <v>647</v>
      </c>
      <c r="M266" s="43" t="s">
        <v>597</v>
      </c>
      <c r="N266" s="44">
        <f>VLOOKUP(Contrato[[#This Row],[SUPERVISOR TITULAR]],[1]SUPERVISORES!$E$1:$F$135,2,FALSE)</f>
        <v>39176038.700000003</v>
      </c>
      <c r="O266" s="43" t="s">
        <v>598</v>
      </c>
      <c r="P266" s="45">
        <f>VLOOKUP(Contrato[[#This Row],[SUPERVISOR SUPLENTE ]],[1]SUPERVISORES!$E$1:$F$135,2,FALSE)</f>
        <v>8103470</v>
      </c>
      <c r="Q266" s="93">
        <v>310</v>
      </c>
      <c r="R266" s="47" cm="1">
        <f t="array" ref="R266">_xlfn.XLOOKUP(Contrato[[#This Row],[CDP]],[1]!CDP[[#All],[consecutivo]],[1]!CDP[[#All],[fecha_aprobacion]],"",0)</f>
        <v>44953.666944444441</v>
      </c>
      <c r="S266" s="48">
        <f>SUMIF([1]!CDP[[#All],[consecutivo]],Contrato[[#This Row],[CDP]],[1]!CDP[[#All],[valor_total_rubro]])</f>
        <v>15721696</v>
      </c>
      <c r="T266" s="49" cm="1">
        <f t="array" ref="T266">_xlfn.XLOOKUP(Contrato[[#This Row],[CONTRATO]]&amp;Contrato[[#This Row],[CDP]],[1]!Tabla6[[#All],[CONTRATO-CDP]],[1]!Tabla6[[#All],[CRP]],_xlfn.XLOOKUP(Contrato[[#This Row],[CDP]],[1]RCPPAGOS!F:F,[1]RCPPAGOS!A:A,"",0),0)</f>
        <v>400</v>
      </c>
      <c r="U266" s="47">
        <f>+_xlfn.XLOOKUP(Contrato[[#This Row],[RCP]],[1]RCPPAGOS!A:A,[1]RCPPAGOS!B:B,"",0)</f>
        <v>44964.631932870368</v>
      </c>
      <c r="V266" s="50">
        <f>SUMIF([1]!RCPPAGOS[[#All],[CRP]],Contrato[[#This Row],[RCP]],[1]!RCPPAGOS[[#All],[valor_total]])</f>
        <v>15721696</v>
      </c>
      <c r="W266" s="51">
        <v>44960</v>
      </c>
      <c r="X266" s="51">
        <v>44964</v>
      </c>
      <c r="Y266" s="52" t="str">
        <f>+LEFT(_xlfn.XLOOKUP(Contrato[[#This Row],[CONTRATO3DIG]],[1]SECOP_II!AE:AE,[1]SECOP_II!F:F,"",0),10)</f>
        <v>2023-02-07</v>
      </c>
      <c r="Z266" s="53" t="str">
        <f>+LEFT(_xlfn.XLOOKUP(Contrato[[#This Row],[CONTRATO3DIG]],[1]SECOP_II!AE:AE,[1]SECOP_II!G:G,"",0),10)</f>
        <v>2023-05-21</v>
      </c>
      <c r="AA266" s="54" t="str">
        <f>_xlfn.XLOOKUP(Contrato[[#This Row],[CONTRATO3DIG]],[1]SECOP_II!AE:AE,[1]SECOP_II!AA:AA,"",0)</f>
        <v>https://community.secop.gov.co/Public/Tendering/OpportunityDetail/Index?noticeUID=CO1.NTC.3924440&amp;isFromPublicArea=True&amp;isModal=true&amp;asPopupView=true</v>
      </c>
      <c r="AB266" s="103" t="s">
        <v>555</v>
      </c>
      <c r="AC266" s="75">
        <v>202301001087</v>
      </c>
      <c r="AD266" s="1" t="s">
        <v>50</v>
      </c>
      <c r="AE266" s="1" t="str">
        <f>TEXT(LEFT(Contrato[[#This Row],[CONTRATO]],3),"0")</f>
        <v>261</v>
      </c>
      <c r="AF266" s="1" t="str">
        <f>IF(LEN(Contrato[[#This Row],[Contrato2]])=3,Contrato[[#This Row],[Contrato2]],TEXT(Contrato[[#This Row],[Contrato2]],"000"))</f>
        <v>261</v>
      </c>
      <c r="AG266" s="100">
        <f ca="1">IFERROR(_xlfn.DAYS(Contrato[[#This Row],[Fecha Proyectada liquidació]],TODAY())/30,"")</f>
        <v>-17.5</v>
      </c>
      <c r="AH266" s="5">
        <f>+Contrato[[#This Row],[FECHA TERMINACIÓN ]]+120</f>
        <v>45187</v>
      </c>
      <c r="AI266" s="1" t="e" cm="1">
        <f t="array" ref="AI266">+Contrato[[#This Row],[Fecha Proyectada liquidació]]-hoy</f>
        <v>#NAME?</v>
      </c>
      <c r="AJ266" s="1" cm="1">
        <f t="array" ref="AJ266">_xlfn.XLOOKUP(Contrato[[#This Row],[CONTRATO]]&amp;Contrato[[#This Row],[CDP]],[1]!Tabla6[[#All],[CONTRATO-CDP]],[1]!Tabla6[[#All],[CRP]],_xlfn.XLOOKUP(Contrato[[#This Row],[CDP]],[1]RCPPAGOS!F:F,[1]RCPPAGOS!A:A,"",0),0)</f>
        <v>400</v>
      </c>
      <c r="AK266" s="1">
        <f>+Contrato[[#This Row],[Columna1]]-Contrato[[#This Row],[RCP]]</f>
        <v>0</v>
      </c>
      <c r="AL266" s="101" cm="1">
        <f t="array" ref="AL266">_xlfn.XLOOKUP(Contrato[[#This Row],[RCP]],[1]!RCPPAGOS[[#All],[CRP]],[1]!RCPPAGOS[[#All],[Total pagado]],0,0)</f>
        <v>14153708</v>
      </c>
      <c r="AM266" s="62">
        <f>+Contrato[[#This Row],[Valor Pagado]]/Contrato[[#This Row],[VALOR CONTRATO]]</f>
        <v>0.90026597639338657</v>
      </c>
      <c r="AN266" s="63">
        <f>+Contrato[[#This Row],[VALOR CONTRATO]]-Contrato[[#This Row],[Valor Pagado]]</f>
        <v>1567988</v>
      </c>
    </row>
    <row r="267" spans="1:40" s="1" customFormat="1" ht="37.5" customHeight="1">
      <c r="A267" s="2">
        <v>506</v>
      </c>
      <c r="B267" s="33">
        <v>262</v>
      </c>
      <c r="C267" s="34" t="s">
        <v>684</v>
      </c>
      <c r="D267" s="35" t="s">
        <v>63</v>
      </c>
      <c r="E267" s="36" t="s">
        <v>42</v>
      </c>
      <c r="F267" s="35" t="s">
        <v>43</v>
      </c>
      <c r="G267" s="34" t="s">
        <v>685</v>
      </c>
      <c r="H267" s="39">
        <v>98708860</v>
      </c>
      <c r="I267" s="108" t="s">
        <v>686</v>
      </c>
      <c r="J267" s="108">
        <v>23794768</v>
      </c>
      <c r="K267" s="1" t="s">
        <v>45</v>
      </c>
      <c r="L267" s="42" t="s">
        <v>687</v>
      </c>
      <c r="M267" s="43" t="s">
        <v>648</v>
      </c>
      <c r="N267" s="44">
        <f>VLOOKUP(Contrato[[#This Row],[SUPERVISOR TITULAR]],[1]SUPERVISORES!$E$1:$F$135,2,FALSE)</f>
        <v>71732965.099999994</v>
      </c>
      <c r="O267" s="43" t="s">
        <v>103</v>
      </c>
      <c r="P267" s="45">
        <f>VLOOKUP(Contrato[[#This Row],[SUPERVISOR SUPLENTE ]],[1]SUPERVISORES!$E$1:$F$135,2,FALSE)</f>
        <v>3507696.4</v>
      </c>
      <c r="Q267" s="93">
        <v>16</v>
      </c>
      <c r="R267" s="47" cm="1">
        <f t="array" ref="R267">_xlfn.XLOOKUP(Contrato[[#This Row],[CDP]],[1]!CDP[[#All],[consecutivo]],[1]!CDP[[#All],[fecha_aprobacion]],"",0)</f>
        <v>44939.575821759259</v>
      </c>
      <c r="S267" s="48">
        <f>SUMIF([1]!CDP[[#All],[consecutivo]],Contrato[[#This Row],[CDP]],[1]!CDP[[#All],[valor_total_rubro]])</f>
        <v>23794785</v>
      </c>
      <c r="T267" s="49" cm="1">
        <f t="array" ref="T267">_xlfn.XLOOKUP(Contrato[[#This Row],[CONTRATO]]&amp;Contrato[[#This Row],[CDP]],[1]!Tabla6[[#All],[CONTRATO-CDP]],[1]!Tabla6[[#All],[CRP]],_xlfn.XLOOKUP(Contrato[[#This Row],[CDP]],[1]RCPPAGOS!F:F,[1]RCPPAGOS!A:A,"",0),0)</f>
        <v>404</v>
      </c>
      <c r="U267" s="47">
        <f>+_xlfn.XLOOKUP(Contrato[[#This Row],[RCP]],[1]RCPPAGOS!A:A,[1]RCPPAGOS!B:B,"",0)</f>
        <v>44966.40357638889</v>
      </c>
      <c r="V267" s="50">
        <f>SUMIF([1]!RCPPAGOS[[#All],[CRP]],Contrato[[#This Row],[RCP]],[1]!RCPPAGOS[[#All],[valor_total]])</f>
        <v>23794785</v>
      </c>
      <c r="W267" s="51">
        <v>44965</v>
      </c>
      <c r="X267" s="51">
        <v>44966</v>
      </c>
      <c r="Y267" s="52" t="str">
        <f>+LEFT(_xlfn.XLOOKUP(Contrato[[#This Row],[CONTRATO3DIG]],[1]SECOP_II!AE:AE,[1]SECOP_II!F:F,"",0),10)</f>
        <v>2023-02-09</v>
      </c>
      <c r="Z267" s="53" t="str">
        <f>+LEFT(_xlfn.XLOOKUP(Contrato[[#This Row],[CONTRATO3DIG]],[1]SECOP_II!AE:AE,[1]SECOP_II!G:G,"",0),10)</f>
        <v>2023-05-23</v>
      </c>
      <c r="AA267" s="54" t="str">
        <f>_xlfn.XLOOKUP(Contrato[[#This Row],[CONTRATO3DIG]],[1]SECOP_II!AE:AE,[1]SECOP_II!AA:AA,"",0)</f>
        <v>https://community.secop.gov.co/Public/Tendering/OpportunityDetail/Index?noticeUID=CO1.NTC.3942831&amp;isFromPublicArea=True&amp;isModal=true&amp;asPopupView=true</v>
      </c>
      <c r="AB267" s="103" t="s">
        <v>555</v>
      </c>
      <c r="AC267" s="75">
        <v>202301001202</v>
      </c>
      <c r="AD267" s="1" t="s">
        <v>50</v>
      </c>
      <c r="AE267" s="1" t="str">
        <f>TEXT(LEFT(Contrato[[#This Row],[CONTRATO]],3),"0")</f>
        <v>262</v>
      </c>
      <c r="AF267" s="1" t="str">
        <f>IF(LEN(Contrato[[#This Row],[Contrato2]])=3,Contrato[[#This Row],[Contrato2]],TEXT(Contrato[[#This Row],[Contrato2]],"000"))</f>
        <v>262</v>
      </c>
      <c r="AG267" s="100">
        <f ca="1">IFERROR(_xlfn.DAYS(Contrato[[#This Row],[Fecha Proyectada liquidació]],TODAY())/30,"")</f>
        <v>-17.433333333333334</v>
      </c>
      <c r="AH267" s="5">
        <f>+Contrato[[#This Row],[FECHA TERMINACIÓN ]]+120</f>
        <v>45189</v>
      </c>
      <c r="AI267" s="1" t="e" cm="1">
        <f t="array" ref="AI267">+Contrato[[#This Row],[Fecha Proyectada liquidació]]-hoy</f>
        <v>#NAME?</v>
      </c>
      <c r="AJ267" s="1" cm="1">
        <f t="array" ref="AJ267">_xlfn.XLOOKUP(Contrato[[#This Row],[CONTRATO]]&amp;Contrato[[#This Row],[CDP]],[1]!Tabla6[[#All],[CONTRATO-CDP]],[1]!Tabla6[[#All],[CRP]],_xlfn.XLOOKUP(Contrato[[#This Row],[CDP]],[1]RCPPAGOS!F:F,[1]RCPPAGOS!A:A,"",0),0)</f>
        <v>404</v>
      </c>
      <c r="AK267" s="1">
        <f>+Contrato[[#This Row],[Columna1]]-Contrato[[#This Row],[RCP]]</f>
        <v>0</v>
      </c>
      <c r="AL267" s="101" cm="1">
        <f t="array" ref="AL267">_xlfn.XLOOKUP(Contrato[[#This Row],[RCP]],[1]!RCPPAGOS[[#All],[CRP]],[1]!RCPPAGOS[[#All],[Total pagado]],0,0)</f>
        <v>23794768</v>
      </c>
      <c r="AM267" s="62">
        <f>+Contrato[[#This Row],[Valor Pagado]]/Contrato[[#This Row],[VALOR CONTRATO]]</f>
        <v>1</v>
      </c>
      <c r="AN267" s="63">
        <f>+Contrato[[#This Row],[VALOR CONTRATO]]-Contrato[[#This Row],[Valor Pagado]]</f>
        <v>0</v>
      </c>
    </row>
    <row r="268" spans="1:40" s="1" customFormat="1" ht="37.5" customHeight="1">
      <c r="A268" s="2">
        <v>522</v>
      </c>
      <c r="B268" s="33">
        <v>263</v>
      </c>
      <c r="C268" s="34" t="s">
        <v>688</v>
      </c>
      <c r="D268" s="35" t="s">
        <v>63</v>
      </c>
      <c r="E268" s="36" t="s">
        <v>42</v>
      </c>
      <c r="F268" s="35" t="s">
        <v>43</v>
      </c>
      <c r="G268" s="34" t="s">
        <v>689</v>
      </c>
      <c r="H268" s="39">
        <v>1017126471</v>
      </c>
      <c r="I268" s="108">
        <v>3705329</v>
      </c>
      <c r="J268" s="108">
        <v>12968652</v>
      </c>
      <c r="K268" s="1" t="s">
        <v>45</v>
      </c>
      <c r="L268" s="42" t="s">
        <v>687</v>
      </c>
      <c r="M268" s="43" t="s">
        <v>652</v>
      </c>
      <c r="N268" s="44">
        <f>VLOOKUP(Contrato[[#This Row],[SUPERVISOR TITULAR]],[1]SUPERVISORES!$E$1:$F$135,2,FALSE)</f>
        <v>43595405.899999999</v>
      </c>
      <c r="O268" s="43" t="s">
        <v>199</v>
      </c>
      <c r="P268" s="45">
        <f>VLOOKUP(Contrato[[#This Row],[SUPERVISOR SUPLENTE ]],[1]SUPERVISORES!$E$1:$F$135,2,FALSE)</f>
        <v>43972678.100000001</v>
      </c>
      <c r="Q268" s="93">
        <v>93</v>
      </c>
      <c r="R268" s="47" cm="1">
        <f t="array" ref="R268">_xlfn.XLOOKUP(Contrato[[#This Row],[CDP]],[1]!CDP[[#All],[consecutivo]],[1]!CDP[[#All],[fecha_aprobacion]],"",0)</f>
        <v>44951.664953703701</v>
      </c>
      <c r="S268" s="48">
        <f>SUMIF([1]!CDP[[#All],[consecutivo]],Contrato[[#This Row],[CDP]],[1]!CDP[[#All],[valor_total_rubro]])</f>
        <v>12968652</v>
      </c>
      <c r="T268" s="49" cm="1">
        <f t="array" ref="T268">_xlfn.XLOOKUP(Contrato[[#This Row],[CONTRATO]]&amp;Contrato[[#This Row],[CDP]],[1]!Tabla6[[#All],[CONTRATO-CDP]],[1]!Tabla6[[#All],[CRP]],_xlfn.XLOOKUP(Contrato[[#This Row],[CDP]],[1]RCPPAGOS!F:F,[1]RCPPAGOS!A:A,"",0),0)</f>
        <v>399</v>
      </c>
      <c r="U268" s="47">
        <f>+_xlfn.XLOOKUP(Contrato[[#This Row],[RCP]],[1]RCPPAGOS!A:A,[1]RCPPAGOS!B:B,"",0)</f>
        <v>44964.610185185185</v>
      </c>
      <c r="V268" s="50">
        <f>SUMIF([1]!RCPPAGOS[[#All],[CRP]],Contrato[[#This Row],[RCP]],[1]!RCPPAGOS[[#All],[valor_total]])</f>
        <v>12968652</v>
      </c>
      <c r="W268" s="51">
        <v>44964</v>
      </c>
      <c r="X268" s="141">
        <v>44964</v>
      </c>
      <c r="Y268" s="52" t="str">
        <f>+LEFT(_xlfn.XLOOKUP(Contrato[[#This Row],[CONTRATO3DIG]],[1]SECOP_II!AE:AE,[1]SECOP_II!F:F,"",0),10)</f>
        <v>2023-02-07</v>
      </c>
      <c r="Z268" s="53" t="str">
        <f>+LEFT(_xlfn.XLOOKUP(Contrato[[#This Row],[CONTRATO3DIG]],[1]SECOP_II!AE:AE,[1]SECOP_II!G:G,"",0),10)</f>
        <v>2023-05-21</v>
      </c>
      <c r="AA268" s="54" t="str">
        <f>_xlfn.XLOOKUP(Contrato[[#This Row],[CONTRATO3DIG]],[1]SECOP_II!AE:AE,[1]SECOP_II!AA:AA,"",0)</f>
        <v>https://community.secop.gov.co/Public/Tendering/OpportunityDetail/Index?noticeUID=CO1.NTC.3943014&amp;isFromPublicArea=True&amp;isModal=true&amp;asPopupView=true</v>
      </c>
      <c r="AB268" s="103" t="s">
        <v>555</v>
      </c>
      <c r="AC268" s="75">
        <v>202301001246</v>
      </c>
      <c r="AD268" s="1" t="s">
        <v>50</v>
      </c>
      <c r="AE268" s="1" t="str">
        <f>TEXT(LEFT(Contrato[[#This Row],[CONTRATO]],3),"0")</f>
        <v>263</v>
      </c>
      <c r="AF268" s="1" t="str">
        <f>IF(LEN(Contrato[[#This Row],[Contrato2]])=3,Contrato[[#This Row],[Contrato2]],TEXT(Contrato[[#This Row],[Contrato2]],"000"))</f>
        <v>263</v>
      </c>
      <c r="AG268" s="100">
        <f ca="1">IFERROR(_xlfn.DAYS(Contrato[[#This Row],[Fecha Proyectada liquidació]],TODAY())/30,"")</f>
        <v>-17.5</v>
      </c>
      <c r="AH268" s="5">
        <f>+Contrato[[#This Row],[FECHA TERMINACIÓN ]]+120</f>
        <v>45187</v>
      </c>
      <c r="AI268" s="1" t="e" cm="1">
        <f t="array" ref="AI268">+Contrato[[#This Row],[Fecha Proyectada liquidació]]-hoy</f>
        <v>#NAME?</v>
      </c>
      <c r="AJ268" s="1" cm="1">
        <f t="array" ref="AJ268">_xlfn.XLOOKUP(Contrato[[#This Row],[CONTRATO]]&amp;Contrato[[#This Row],[CDP]],[1]!Tabla6[[#All],[CONTRATO-CDP]],[1]!Tabla6[[#All],[CRP]],_xlfn.XLOOKUP(Contrato[[#This Row],[CDP]],[1]RCPPAGOS!F:F,[1]RCPPAGOS!A:A,"",0),0)</f>
        <v>399</v>
      </c>
      <c r="AK268" s="1">
        <f>+Contrato[[#This Row],[Columna1]]-Contrato[[#This Row],[RCP]]</f>
        <v>0</v>
      </c>
      <c r="AL268" s="101" cm="1">
        <f t="array" ref="AL268">_xlfn.XLOOKUP(Contrato[[#This Row],[RCP]],[1]!RCPPAGOS[[#All],[CRP]],[1]!RCPPAGOS[[#All],[Total pagado]],0,0)</f>
        <v>12968652</v>
      </c>
      <c r="AM268" s="62">
        <f>+Contrato[[#This Row],[Valor Pagado]]/Contrato[[#This Row],[VALOR CONTRATO]]</f>
        <v>1</v>
      </c>
      <c r="AN268" s="63">
        <f>+Contrato[[#This Row],[VALOR CONTRATO]]-Contrato[[#This Row],[Valor Pagado]]</f>
        <v>0</v>
      </c>
    </row>
    <row r="269" spans="1:40" s="1" customFormat="1" ht="37.5" customHeight="1">
      <c r="A269" s="2">
        <v>509</v>
      </c>
      <c r="B269" s="33">
        <v>264</v>
      </c>
      <c r="C269" s="34" t="s">
        <v>690</v>
      </c>
      <c r="D269" s="35" t="s">
        <v>63</v>
      </c>
      <c r="E269" s="36" t="s">
        <v>42</v>
      </c>
      <c r="F269" s="35" t="s">
        <v>43</v>
      </c>
      <c r="G269" s="34" t="s">
        <v>691</v>
      </c>
      <c r="H269" s="39">
        <v>71936079</v>
      </c>
      <c r="I269" s="108">
        <v>3705329</v>
      </c>
      <c r="J269" s="108">
        <v>12968652</v>
      </c>
      <c r="K269" s="1" t="s">
        <v>45</v>
      </c>
      <c r="L269" s="42" t="s">
        <v>687</v>
      </c>
      <c r="M269" s="43" t="s">
        <v>68</v>
      </c>
      <c r="N269" s="44">
        <f>VLOOKUP(Contrato[[#This Row],[SUPERVISOR TITULAR]],[1]SUPERVISORES!$E$1:$F$135,2,FALSE)</f>
        <v>8462777.5</v>
      </c>
      <c r="O269" s="43" t="s">
        <v>652</v>
      </c>
      <c r="P269" s="45">
        <f>VLOOKUP(Contrato[[#This Row],[SUPERVISOR SUPLENTE ]],[1]SUPERVISORES!$E$1:$F$135,2,FALSE)</f>
        <v>43595405.899999999</v>
      </c>
      <c r="Q269" s="93">
        <v>94</v>
      </c>
      <c r="R269" s="47" cm="1">
        <f t="array" ref="R269">_xlfn.XLOOKUP(Contrato[[#This Row],[CDP]],[1]!CDP[[#All],[consecutivo]],[1]!CDP[[#All],[fecha_aprobacion]],"",0)</f>
        <v>44951.664988425924</v>
      </c>
      <c r="S269" s="48">
        <f>SUMIF([1]!CDP[[#All],[consecutivo]],Contrato[[#This Row],[CDP]],[1]!CDP[[#All],[valor_total_rubro]])</f>
        <v>12968652</v>
      </c>
      <c r="T269" s="49" cm="1">
        <f t="array" ref="T269">_xlfn.XLOOKUP(Contrato[[#This Row],[CONTRATO]]&amp;Contrato[[#This Row],[CDP]],[1]!Tabla6[[#All],[CONTRATO-CDP]],[1]!Tabla6[[#All],[CRP]],_xlfn.XLOOKUP(Contrato[[#This Row],[CDP]],[1]RCPPAGOS!F:F,[1]RCPPAGOS!A:A,"",0),0)</f>
        <v>1229</v>
      </c>
      <c r="U269" s="47">
        <f>+_xlfn.XLOOKUP(Contrato[[#This Row],[RCP]],[1]RCPPAGOS!A:A,[1]RCPPAGOS!B:B,"",0)</f>
        <v>44993.393738425926</v>
      </c>
      <c r="V269" s="50">
        <f>SUMIF([1]!RCPPAGOS[[#All],[CRP]],Contrato[[#This Row],[RCP]],[1]!RCPPAGOS[[#All],[valor_total]])</f>
        <v>12968652</v>
      </c>
      <c r="W269" s="51">
        <v>44992</v>
      </c>
      <c r="X269" s="141">
        <v>44994</v>
      </c>
      <c r="Y269" s="52" t="str">
        <f>+LEFT(_xlfn.XLOOKUP(Contrato[[#This Row],[CONTRATO3DIG]],[1]SECOP_II!AE:AE,[1]SECOP_II!F:F,"",0),10)</f>
        <v>2023-03-09</v>
      </c>
      <c r="Z269" s="53" t="str">
        <f>+LEFT(_xlfn.XLOOKUP(Contrato[[#This Row],[CONTRATO3DIG]],[1]SECOP_II!AE:AE,[1]SECOP_II!G:G,"",0),10)</f>
        <v>2023-06-23</v>
      </c>
      <c r="AA269" s="54" t="str">
        <f>_xlfn.XLOOKUP(Contrato[[#This Row],[CONTRATO3DIG]],[1]SECOP_II!AE:AE,[1]SECOP_II!AA:AA,"",0)</f>
        <v>https://community.secop.gov.co/Public/Tendering/OpportunityDetail/Index?noticeUID=CO1.NTC.4130877&amp;isFromPublicArea=True&amp;isModal=true&amp;asPopupView=true</v>
      </c>
      <c r="AB269" s="103" t="s">
        <v>555</v>
      </c>
      <c r="AC269" s="75">
        <v>202301001201</v>
      </c>
      <c r="AD269" s="1" t="s">
        <v>50</v>
      </c>
      <c r="AE269" s="1" t="str">
        <f>TEXT(LEFT(Contrato[[#This Row],[CONTRATO]],3),"0")</f>
        <v>264</v>
      </c>
      <c r="AF269" s="1" t="str">
        <f>IF(LEN(Contrato[[#This Row],[Contrato2]])=3,Contrato[[#This Row],[Contrato2]],TEXT(Contrato[[#This Row],[Contrato2]],"000"))</f>
        <v>264</v>
      </c>
      <c r="AG269" s="100">
        <f ca="1">IFERROR(_xlfn.DAYS(Contrato[[#This Row],[Fecha Proyectada liquidació]],TODAY())/30,"")</f>
        <v>-16.399999999999999</v>
      </c>
      <c r="AH269" s="5">
        <f>+Contrato[[#This Row],[FECHA TERMINACIÓN ]]+120</f>
        <v>45220</v>
      </c>
      <c r="AI269" s="1" t="e" cm="1">
        <f t="array" ref="AI269">+Contrato[[#This Row],[Fecha Proyectada liquidació]]-hoy</f>
        <v>#NAME?</v>
      </c>
      <c r="AJ269" s="1" cm="1">
        <f t="array" ref="AJ269">_xlfn.XLOOKUP(Contrato[[#This Row],[CONTRATO]]&amp;Contrato[[#This Row],[CDP]],[1]!Tabla6[[#All],[CONTRATO-CDP]],[1]!Tabla6[[#All],[CRP]],_xlfn.XLOOKUP(Contrato[[#This Row],[CDP]],[1]RCPPAGOS!F:F,[1]RCPPAGOS!A:A,"",0),0)</f>
        <v>1229</v>
      </c>
      <c r="AK269" s="1">
        <f>+Contrato[[#This Row],[Columna1]]-Contrato[[#This Row],[RCP]]</f>
        <v>0</v>
      </c>
      <c r="AL269" s="101" cm="1">
        <f t="array" ref="AL269">_xlfn.XLOOKUP(Contrato[[#This Row],[RCP]],[1]!RCPPAGOS[[#All],[CRP]],[1]!RCPPAGOS[[#All],[Total pagado]],0,0)</f>
        <v>12968652</v>
      </c>
      <c r="AM269" s="62">
        <f>+Contrato[[#This Row],[Valor Pagado]]/Contrato[[#This Row],[VALOR CONTRATO]]</f>
        <v>1</v>
      </c>
      <c r="AN269" s="63">
        <f>+Contrato[[#This Row],[VALOR CONTRATO]]-Contrato[[#This Row],[Valor Pagado]]</f>
        <v>0</v>
      </c>
    </row>
    <row r="270" spans="1:40" s="1" customFormat="1" ht="37.5" customHeight="1">
      <c r="A270" s="2">
        <v>322</v>
      </c>
      <c r="B270" s="33">
        <v>265</v>
      </c>
      <c r="C270" s="34" t="s">
        <v>692</v>
      </c>
      <c r="D270" s="35" t="s">
        <v>124</v>
      </c>
      <c r="E270" s="36" t="s">
        <v>42</v>
      </c>
      <c r="F270" s="35" t="s">
        <v>43</v>
      </c>
      <c r="G270" s="34" t="s">
        <v>693</v>
      </c>
      <c r="H270" s="39">
        <v>71385607</v>
      </c>
      <c r="I270" s="108">
        <v>8262751</v>
      </c>
      <c r="J270" s="108">
        <v>28919629</v>
      </c>
      <c r="K270" s="1" t="s">
        <v>45</v>
      </c>
      <c r="L270" s="42" t="s">
        <v>687</v>
      </c>
      <c r="M270" s="43" t="s">
        <v>128</v>
      </c>
      <c r="N270" s="44">
        <f>VLOOKUP(Contrato[[#This Row],[SUPERVISOR TITULAR]],[1]SUPERVISORES!$E$1:$F$135,2,FALSE)</f>
        <v>98557958.799999997</v>
      </c>
      <c r="O270" s="43" t="s">
        <v>159</v>
      </c>
      <c r="P270" s="45">
        <f>VLOOKUP(Contrato[[#This Row],[SUPERVISOR SUPLENTE ]],[1]SUPERVISORES!$E$1:$F$135,2,FALSE)</f>
        <v>98663915.5</v>
      </c>
      <c r="Q270" s="93">
        <v>323</v>
      </c>
      <c r="R270" s="47" cm="1">
        <f t="array" ref="R270">_xlfn.XLOOKUP(Contrato[[#This Row],[CDP]],[1]!CDP[[#All],[consecutivo]],[1]!CDP[[#All],[fecha_aprobacion]],"",0)</f>
        <v>44959.721747685187</v>
      </c>
      <c r="S270" s="48">
        <f>SUMIF([1]!CDP[[#All],[consecutivo]],Contrato[[#This Row],[CDP]],[1]!CDP[[#All],[valor_total_rubro]])</f>
        <v>28919629</v>
      </c>
      <c r="T270" s="49" cm="1">
        <f t="array" ref="T270">_xlfn.XLOOKUP(Contrato[[#This Row],[CONTRATO]]&amp;Contrato[[#This Row],[CDP]],[1]!Tabla6[[#All],[CONTRATO-CDP]],[1]!Tabla6[[#All],[CRP]],_xlfn.XLOOKUP(Contrato[[#This Row],[CDP]],[1]RCPPAGOS!F:F,[1]RCPPAGOS!A:A,"",0),0)</f>
        <v>310</v>
      </c>
      <c r="U270" s="47">
        <f>+_xlfn.XLOOKUP(Contrato[[#This Row],[RCP]],[1]RCPPAGOS!A:A,[1]RCPPAGOS!B:B,"",0)</f>
        <v>44963.727025462962</v>
      </c>
      <c r="V270" s="50">
        <f>SUMIF([1]!RCPPAGOS[[#All],[CRP]],Contrato[[#This Row],[RCP]],[1]!RCPPAGOS[[#All],[valor_total]])</f>
        <v>28919629</v>
      </c>
      <c r="W270" s="51">
        <v>44963</v>
      </c>
      <c r="X270" s="51">
        <v>44963</v>
      </c>
      <c r="Y270" s="52" t="str">
        <f>+LEFT(_xlfn.XLOOKUP(Contrato[[#This Row],[CONTRATO3DIG]],[1]SECOP_II!AE:AE,[1]SECOP_II!F:F,"",0),10)</f>
        <v>2023-02-06</v>
      </c>
      <c r="Z270" s="53" t="str">
        <f>+LEFT(_xlfn.XLOOKUP(Contrato[[#This Row],[CONTRATO3DIG]],[1]SECOP_II!AE:AE,[1]SECOP_II!G:G,"",0),10)</f>
        <v>2023-05-20</v>
      </c>
      <c r="AA270" s="54" t="str">
        <f>_xlfn.XLOOKUP(Contrato[[#This Row],[CONTRATO3DIG]],[1]SECOP_II!AE:AE,[1]SECOP_II!AA:AA,"",0)</f>
        <v>https://community.secop.gov.co/Public/Tendering/OpportunityDetail/Index?noticeUID=CO1.NTC.3937301&amp;isFromPublicArea=True&amp;isModal=true&amp;asPopupView=true</v>
      </c>
      <c r="AB270" s="103" t="s">
        <v>555</v>
      </c>
      <c r="AC270" s="75">
        <v>202301001230</v>
      </c>
      <c r="AD270" s="1" t="s">
        <v>50</v>
      </c>
      <c r="AE270" s="1" t="str">
        <f>TEXT(LEFT(Contrato[[#This Row],[CONTRATO]],3),"0")</f>
        <v>265</v>
      </c>
      <c r="AF270" s="1" t="str">
        <f>IF(LEN(Contrato[[#This Row],[Contrato2]])=3,Contrato[[#This Row],[Contrato2]],TEXT(Contrato[[#This Row],[Contrato2]],"000"))</f>
        <v>265</v>
      </c>
      <c r="AG270" s="100">
        <f ca="1">IFERROR(_xlfn.DAYS(Contrato[[#This Row],[Fecha Proyectada liquidació]],TODAY())/30,"")</f>
        <v>-17.533333333333335</v>
      </c>
      <c r="AH270" s="5">
        <f>+Contrato[[#This Row],[FECHA TERMINACIÓN ]]+120</f>
        <v>45186</v>
      </c>
      <c r="AI270" s="1" t="e" cm="1">
        <f t="array" ref="AI270">+Contrato[[#This Row],[Fecha Proyectada liquidació]]-hoy</f>
        <v>#NAME?</v>
      </c>
      <c r="AJ270" s="1" cm="1">
        <f t="array" ref="AJ270">_xlfn.XLOOKUP(Contrato[[#This Row],[CONTRATO]]&amp;Contrato[[#This Row],[CDP]],[1]!Tabla6[[#All],[CONTRATO-CDP]],[1]!Tabla6[[#All],[CRP]],_xlfn.XLOOKUP(Contrato[[#This Row],[CDP]],[1]RCPPAGOS!F:F,[1]RCPPAGOS!A:A,"",0),0)</f>
        <v>310</v>
      </c>
      <c r="AK270" s="1">
        <f>+Contrato[[#This Row],[Columna1]]-Contrato[[#This Row],[RCP]]</f>
        <v>0</v>
      </c>
      <c r="AL270" s="101" cm="1">
        <f t="array" ref="AL270">_xlfn.XLOOKUP(Contrato[[#This Row],[RCP]],[1]!RCPPAGOS[[#All],[CRP]],[1]!RCPPAGOS[[#All],[Total pagado]],0,0)</f>
        <v>28919629</v>
      </c>
      <c r="AM270" s="62">
        <f>+Contrato[[#This Row],[Valor Pagado]]/Contrato[[#This Row],[VALOR CONTRATO]]</f>
        <v>1</v>
      </c>
      <c r="AN270" s="63">
        <f>+Contrato[[#This Row],[VALOR CONTRATO]]-Contrato[[#This Row],[Valor Pagado]]</f>
        <v>0</v>
      </c>
    </row>
    <row r="271" spans="1:40" s="1" customFormat="1" ht="37.5" customHeight="1">
      <c r="A271" s="2">
        <v>275</v>
      </c>
      <c r="B271" s="33">
        <v>266</v>
      </c>
      <c r="C271" s="34" t="s">
        <v>694</v>
      </c>
      <c r="D271" s="35" t="s">
        <v>162</v>
      </c>
      <c r="E271" s="36" t="s">
        <v>42</v>
      </c>
      <c r="F271" s="35" t="s">
        <v>43</v>
      </c>
      <c r="G271" s="34" t="s">
        <v>695</v>
      </c>
      <c r="H271" s="39" t="s">
        <v>696</v>
      </c>
      <c r="I271" s="108">
        <v>4140000</v>
      </c>
      <c r="J271" s="108">
        <v>14490000</v>
      </c>
      <c r="K271" s="1" t="s">
        <v>45</v>
      </c>
      <c r="L271" s="42" t="s">
        <v>687</v>
      </c>
      <c r="M271" s="43" t="s">
        <v>164</v>
      </c>
      <c r="N271" s="44">
        <f>VLOOKUP(Contrato[[#This Row],[SUPERVISOR TITULAR]],[1]SUPERVISORES!$E$1:$F$135,2,FALSE)</f>
        <v>71610877.799999997</v>
      </c>
      <c r="O271" s="43" t="s">
        <v>697</v>
      </c>
      <c r="P271" s="45">
        <f>VLOOKUP(Contrato[[#This Row],[SUPERVISOR SUPLENTE ]],[1]SUPERVISORES!$E$1:$F$135,2,FALSE)</f>
        <v>8434266.4000000004</v>
      </c>
      <c r="Q271" s="93">
        <v>98</v>
      </c>
      <c r="R271" s="47" cm="1">
        <f t="array" ref="R271">_xlfn.XLOOKUP(Contrato[[#This Row],[CDP]],[1]!CDP[[#All],[consecutivo]],[1]!CDP[[#All],[fecha_aprobacion]],"",0)</f>
        <v>44951.665520833332</v>
      </c>
      <c r="S271" s="48">
        <f>SUMIF([1]!CDP[[#All],[consecutivo]],Contrato[[#This Row],[CDP]],[1]!CDP[[#All],[valor_total_rubro]])</f>
        <v>14490000</v>
      </c>
      <c r="T271" s="49" cm="1">
        <f t="array" ref="T271">_xlfn.XLOOKUP(Contrato[[#This Row],[CONTRATO]]&amp;Contrato[[#This Row],[CDP]],[1]!Tabla6[[#All],[CONTRATO-CDP]],[1]!Tabla6[[#All],[CRP]],_xlfn.XLOOKUP(Contrato[[#This Row],[CDP]],[1]RCPPAGOS!F:F,[1]RCPPAGOS!A:A,"",0),0)</f>
        <v>408</v>
      </c>
      <c r="U271" s="47">
        <f>+_xlfn.XLOOKUP(Contrato[[#This Row],[RCP]],[1]RCPPAGOS!A:A,[1]RCPPAGOS!B:B,"",0)</f>
        <v>44967.445775462962</v>
      </c>
      <c r="V271" s="50">
        <f>SUMIF([1]!RCPPAGOS[[#All],[CRP]],Contrato[[#This Row],[RCP]],[1]!RCPPAGOS[[#All],[valor_total]])</f>
        <v>14490000</v>
      </c>
      <c r="W271" s="51">
        <v>44964</v>
      </c>
      <c r="X271" s="51">
        <v>44970</v>
      </c>
      <c r="Y271" s="52" t="str">
        <f>+LEFT(_xlfn.XLOOKUP(Contrato[[#This Row],[CONTRATO3DIG]],[1]SECOP_II!AE:AE,[1]SECOP_II!F:F,"",0),10)</f>
        <v>2023-02-14</v>
      </c>
      <c r="Z271" s="53" t="str">
        <f>+LEFT(_xlfn.XLOOKUP(Contrato[[#This Row],[CONTRATO3DIG]],[1]SECOP_II!AE:AE,[1]SECOP_II!G:G,"",0),10)</f>
        <v>2023-05-28</v>
      </c>
      <c r="AA271" s="54" t="str">
        <f>_xlfn.XLOOKUP(Contrato[[#This Row],[CONTRATO3DIG]],[1]SECOP_II!AE:AE,[1]SECOP_II!AA:AA,"",0)</f>
        <v>https://community.secop.gov.co/Public/Tendering/OpportunityDetail/Index?noticeUID=CO1.NTC.3947730&amp;isFromPublicArea=True&amp;isModal=true&amp;asPopupView=true</v>
      </c>
      <c r="AB271" s="103" t="s">
        <v>555</v>
      </c>
      <c r="AC271" s="75">
        <v>202301001247</v>
      </c>
      <c r="AD271" s="1" t="s">
        <v>50</v>
      </c>
      <c r="AE271" s="1" t="str">
        <f>TEXT(LEFT(Contrato[[#This Row],[CONTRATO]],3),"0")</f>
        <v>266</v>
      </c>
      <c r="AF271" s="1" t="str">
        <f>IF(LEN(Contrato[[#This Row],[Contrato2]])=3,Contrato[[#This Row],[Contrato2]],TEXT(Contrato[[#This Row],[Contrato2]],"000"))</f>
        <v>266</v>
      </c>
      <c r="AG271" s="100">
        <f ca="1">IFERROR(_xlfn.DAYS(Contrato[[#This Row],[Fecha Proyectada liquidació]],TODAY())/30,"")</f>
        <v>-17.266666666666666</v>
      </c>
      <c r="AH271" s="5">
        <f>+Contrato[[#This Row],[FECHA TERMINACIÓN ]]+120</f>
        <v>45194</v>
      </c>
      <c r="AI271" s="1" t="e" cm="1">
        <f t="array" ref="AI271">+Contrato[[#This Row],[Fecha Proyectada liquidació]]-hoy</f>
        <v>#NAME?</v>
      </c>
      <c r="AJ271" s="1" cm="1">
        <f t="array" ref="AJ271">_xlfn.XLOOKUP(Contrato[[#This Row],[CONTRATO]]&amp;Contrato[[#This Row],[CDP]],[1]!Tabla6[[#All],[CONTRATO-CDP]],[1]!Tabla6[[#All],[CRP]],_xlfn.XLOOKUP(Contrato[[#This Row],[CDP]],[1]RCPPAGOS!F:F,[1]RCPPAGOS!A:A,"",0),0)</f>
        <v>408</v>
      </c>
      <c r="AK271" s="1">
        <f>+Contrato[[#This Row],[Columna1]]-Contrato[[#This Row],[RCP]]</f>
        <v>0</v>
      </c>
      <c r="AL271" s="101" cm="1">
        <f t="array" ref="AL271">_xlfn.XLOOKUP(Contrato[[#This Row],[RCP]],[1]!RCPPAGOS[[#All],[CRP]],[1]!RCPPAGOS[[#All],[Total pagado]],0,0)</f>
        <v>14490000</v>
      </c>
      <c r="AM271" s="62">
        <f>+Contrato[[#This Row],[Valor Pagado]]/Contrato[[#This Row],[VALOR CONTRATO]]</f>
        <v>1</v>
      </c>
      <c r="AN271" s="63">
        <f>+Contrato[[#This Row],[VALOR CONTRATO]]-Contrato[[#This Row],[Valor Pagado]]</f>
        <v>0</v>
      </c>
    </row>
    <row r="272" spans="1:40" s="1" customFormat="1" ht="37.5" customHeight="1">
      <c r="A272" s="2">
        <v>468</v>
      </c>
      <c r="B272" s="33">
        <v>267</v>
      </c>
      <c r="C272" s="34" t="s">
        <v>698</v>
      </c>
      <c r="D272" s="35" t="s">
        <v>41</v>
      </c>
      <c r="E272" s="36" t="s">
        <v>42</v>
      </c>
      <c r="F272" s="35" t="s">
        <v>43</v>
      </c>
      <c r="G272" s="34" t="s">
        <v>699</v>
      </c>
      <c r="H272" s="39">
        <v>1037594705</v>
      </c>
      <c r="I272" s="108">
        <v>2987847</v>
      </c>
      <c r="J272" s="108">
        <v>10457465</v>
      </c>
      <c r="K272" s="1" t="s">
        <v>45</v>
      </c>
      <c r="L272" s="42" t="s">
        <v>687</v>
      </c>
      <c r="M272" s="43" t="s">
        <v>652</v>
      </c>
      <c r="N272" s="44">
        <f>VLOOKUP(Contrato[[#This Row],[SUPERVISOR TITULAR]],[1]SUPERVISORES!$E$1:$F$135,2,FALSE)</f>
        <v>43595405.899999999</v>
      </c>
      <c r="O272" s="43" t="s">
        <v>143</v>
      </c>
      <c r="P272" s="45">
        <f>VLOOKUP(Contrato[[#This Row],[SUPERVISOR SUPLENTE ]],[1]SUPERVISORES!$E$1:$F$135,2,FALSE)</f>
        <v>43754943.200000003</v>
      </c>
      <c r="Q272" s="93">
        <v>321</v>
      </c>
      <c r="R272" s="47" cm="1">
        <f t="array" ref="R272">_xlfn.XLOOKUP(Contrato[[#This Row],[CDP]],[1]!CDP[[#All],[consecutivo]],[1]!CDP[[#All],[fecha_aprobacion]],"",0)</f>
        <v>44959.571597222224</v>
      </c>
      <c r="S272" s="48">
        <f>SUMIF([1]!CDP[[#All],[consecutivo]],Contrato[[#This Row],[CDP]],[1]!CDP[[#All],[valor_total_rubro]])</f>
        <v>10457465</v>
      </c>
      <c r="T272" s="49" cm="1">
        <f t="array" ref="T272">_xlfn.XLOOKUP(Contrato[[#This Row],[CONTRATO]]&amp;Contrato[[#This Row],[CDP]],[1]!Tabla6[[#All],[CONTRATO-CDP]],[1]!Tabla6[[#All],[CRP]],_xlfn.XLOOKUP(Contrato[[#This Row],[CDP]],[1]RCPPAGOS!F:F,[1]RCPPAGOS!A:A,"",0),0)</f>
        <v>402</v>
      </c>
      <c r="U272" s="47">
        <f>+_xlfn.XLOOKUP(Contrato[[#This Row],[RCP]],[1]RCPPAGOS!A:A,[1]RCPPAGOS!B:B,"",0)</f>
        <v>44965.327418981484</v>
      </c>
      <c r="V272" s="50">
        <f>SUMIF([1]!RCPPAGOS[[#All],[CRP]],Contrato[[#This Row],[RCP]],[1]!RCPPAGOS[[#All],[valor_total]])</f>
        <v>10457465</v>
      </c>
      <c r="W272" s="51">
        <v>44964</v>
      </c>
      <c r="X272" s="51">
        <v>44965</v>
      </c>
      <c r="Y272" s="52" t="str">
        <f>+LEFT(_xlfn.XLOOKUP(Contrato[[#This Row],[CONTRATO3DIG]],[1]SECOP_II!AE:AE,[1]SECOP_II!F:F,"",0),10)</f>
        <v>2023-02-08</v>
      </c>
      <c r="Z272" s="53" t="str">
        <f>+LEFT(_xlfn.XLOOKUP(Contrato[[#This Row],[CONTRATO3DIG]],[1]SECOP_II!AE:AE,[1]SECOP_II!G:G,"",0),10)</f>
        <v>2023-05-22</v>
      </c>
      <c r="AA272" s="54" t="str">
        <f>_xlfn.XLOOKUP(Contrato[[#This Row],[CONTRATO3DIG]],[1]SECOP_II!AE:AE,[1]SECOP_II!AA:AA,"",0)</f>
        <v>https://community.secop.gov.co/Public/Tendering/OpportunityDetail/Index?noticeUID=CO1.NTC.3948036&amp;isFromPublicArea=True&amp;isModal=true&amp;asPopupView=true</v>
      </c>
      <c r="AB272" s="103" t="s">
        <v>555</v>
      </c>
      <c r="AC272" s="75">
        <v>202301001199</v>
      </c>
      <c r="AD272" s="1" t="s">
        <v>50</v>
      </c>
      <c r="AE272" s="1" t="str">
        <f>TEXT(LEFT(Contrato[[#This Row],[CONTRATO]],3),"0")</f>
        <v>267</v>
      </c>
      <c r="AF272" s="1" t="str">
        <f>IF(LEN(Contrato[[#This Row],[Contrato2]])=3,Contrato[[#This Row],[Contrato2]],TEXT(Contrato[[#This Row],[Contrato2]],"000"))</f>
        <v>267</v>
      </c>
      <c r="AG272" s="100">
        <f ca="1">IFERROR(_xlfn.DAYS(Contrato[[#This Row],[Fecha Proyectada liquidació]],TODAY())/30,"")</f>
        <v>-17.466666666666665</v>
      </c>
      <c r="AH272" s="5">
        <f>+Contrato[[#This Row],[FECHA TERMINACIÓN ]]+120</f>
        <v>45188</v>
      </c>
      <c r="AI272" s="1" t="e" cm="1">
        <f t="array" ref="AI272">+Contrato[[#This Row],[Fecha Proyectada liquidació]]-hoy</f>
        <v>#NAME?</v>
      </c>
      <c r="AJ272" s="1" cm="1">
        <f t="array" ref="AJ272">_xlfn.XLOOKUP(Contrato[[#This Row],[CONTRATO]]&amp;Contrato[[#This Row],[CDP]],[1]!Tabla6[[#All],[CONTRATO-CDP]],[1]!Tabla6[[#All],[CRP]],_xlfn.XLOOKUP(Contrato[[#This Row],[CDP]],[1]RCPPAGOS!F:F,[1]RCPPAGOS!A:A,"",0),0)</f>
        <v>402</v>
      </c>
      <c r="AK272" s="1">
        <f>+Contrato[[#This Row],[Columna1]]-Contrato[[#This Row],[RCP]]</f>
        <v>0</v>
      </c>
      <c r="AL272" s="101" cm="1">
        <f t="array" ref="AL272">_xlfn.XLOOKUP(Contrato[[#This Row],[RCP]],[1]!RCPPAGOS[[#All],[CRP]],[1]!RCPPAGOS[[#All],[Total pagado]],0,0)</f>
        <v>10457465</v>
      </c>
      <c r="AM272" s="62">
        <f>+Contrato[[#This Row],[Valor Pagado]]/Contrato[[#This Row],[VALOR CONTRATO]]</f>
        <v>1</v>
      </c>
      <c r="AN272" s="63">
        <f>+Contrato[[#This Row],[VALOR CONTRATO]]-Contrato[[#This Row],[Valor Pagado]]</f>
        <v>0</v>
      </c>
    </row>
    <row r="273" spans="1:40" s="1" customFormat="1" ht="37.5" customHeight="1">
      <c r="A273" s="2">
        <v>273</v>
      </c>
      <c r="B273" s="33">
        <v>268</v>
      </c>
      <c r="C273" s="34" t="s">
        <v>700</v>
      </c>
      <c r="D273" s="35" t="s">
        <v>162</v>
      </c>
      <c r="E273" s="36" t="s">
        <v>42</v>
      </c>
      <c r="F273" s="35" t="s">
        <v>43</v>
      </c>
      <c r="G273" s="34" t="s">
        <v>701</v>
      </c>
      <c r="H273" s="39">
        <v>98544258</v>
      </c>
      <c r="I273" s="108">
        <v>3795940</v>
      </c>
      <c r="J273" s="108">
        <v>13285790</v>
      </c>
      <c r="K273" s="1" t="s">
        <v>45</v>
      </c>
      <c r="L273" s="42" t="s">
        <v>687</v>
      </c>
      <c r="M273" s="43" t="s">
        <v>164</v>
      </c>
      <c r="N273" s="44">
        <f>VLOOKUP(Contrato[[#This Row],[SUPERVISOR TITULAR]],[1]SUPERVISORES!$E$1:$F$135,2,FALSE)</f>
        <v>71610877.799999997</v>
      </c>
      <c r="O273" s="43" t="s">
        <v>697</v>
      </c>
      <c r="P273" s="45">
        <f>VLOOKUP(Contrato[[#This Row],[SUPERVISOR SUPLENTE ]],[1]SUPERVISORES!$E$1:$F$135,2,FALSE)</f>
        <v>8434266.4000000004</v>
      </c>
      <c r="Q273" s="93">
        <v>100</v>
      </c>
      <c r="R273" s="47" cm="1">
        <f t="array" ref="R273">_xlfn.XLOOKUP(Contrato[[#This Row],[CDP]],[1]!CDP[[#All],[consecutivo]],[1]!CDP[[#All],[fecha_aprobacion]],"",0)</f>
        <v>44951.665682870371</v>
      </c>
      <c r="S273" s="48">
        <f>SUMIF([1]!CDP[[#All],[consecutivo]],Contrato[[#This Row],[CDP]],[1]!CDP[[#All],[valor_total_rubro]])</f>
        <v>13285790</v>
      </c>
      <c r="T273" s="49" cm="1">
        <f t="array" ref="T273">_xlfn.XLOOKUP(Contrato[[#This Row],[CONTRATO]]&amp;Contrato[[#This Row],[CDP]],[1]!Tabla6[[#All],[CONTRATO-CDP]],[1]!Tabla6[[#All],[CRP]],_xlfn.XLOOKUP(Contrato[[#This Row],[CDP]],[1]RCPPAGOS!F:F,[1]RCPPAGOS!A:A,"",0),0)</f>
        <v>405</v>
      </c>
      <c r="U273" s="47">
        <f>+_xlfn.XLOOKUP(Contrato[[#This Row],[RCP]],[1]RCPPAGOS!A:A,[1]RCPPAGOS!B:B,"",0)</f>
        <v>44967.325601851851</v>
      </c>
      <c r="V273" s="50">
        <f>SUMIF([1]!RCPPAGOS[[#All],[CRP]],Contrato[[#This Row],[RCP]],[1]!RCPPAGOS[[#All],[valor_total]])</f>
        <v>13285790</v>
      </c>
      <c r="W273" s="51">
        <v>44965</v>
      </c>
      <c r="X273" s="51">
        <v>44966</v>
      </c>
      <c r="Y273" s="52" t="str">
        <f>+LEFT(_xlfn.XLOOKUP(Contrato[[#This Row],[CONTRATO3DIG]],[1]SECOP_II!AE:AE,[1]SECOP_II!F:F,"",0),10)</f>
        <v>2023-02-13</v>
      </c>
      <c r="Z273" s="53" t="str">
        <f>+LEFT(_xlfn.XLOOKUP(Contrato[[#This Row],[CONTRATO3DIG]],[1]SECOP_II!AE:AE,[1]SECOP_II!G:G,"",0),10)</f>
        <v>2023-05-27</v>
      </c>
      <c r="AA273" s="54" t="str">
        <f>_xlfn.XLOOKUP(Contrato[[#This Row],[CONTRATO3DIG]],[1]SECOP_II!AE:AE,[1]SECOP_II!AA:AA,"",0)</f>
        <v>https://community.secop.gov.co/Public/Tendering/OpportunityDetail/Index?noticeUID=CO1.NTC.3959694&amp;isFromPublicArea=True&amp;isModal=true&amp;asPopupView=true</v>
      </c>
      <c r="AB273" s="103" t="s">
        <v>555</v>
      </c>
      <c r="AC273" s="75">
        <v>202301001252</v>
      </c>
      <c r="AD273" s="1" t="s">
        <v>50</v>
      </c>
      <c r="AE273" s="1" t="str">
        <f>TEXT(LEFT(Contrato[[#This Row],[CONTRATO]],3),"0")</f>
        <v>268</v>
      </c>
      <c r="AF273" s="1" t="str">
        <f>IF(LEN(Contrato[[#This Row],[Contrato2]])=3,Contrato[[#This Row],[Contrato2]],TEXT(Contrato[[#This Row],[Contrato2]],"000"))</f>
        <v>268</v>
      </c>
      <c r="AG273" s="100">
        <f ca="1">IFERROR(_xlfn.DAYS(Contrato[[#This Row],[Fecha Proyectada liquidació]],TODAY())/30,"")</f>
        <v>-17.3</v>
      </c>
      <c r="AH273" s="5">
        <f>+Contrato[[#This Row],[FECHA TERMINACIÓN ]]+120</f>
        <v>45193</v>
      </c>
      <c r="AI273" s="1" t="e" cm="1">
        <f t="array" ref="AI273">+Contrato[[#This Row],[Fecha Proyectada liquidació]]-hoy</f>
        <v>#NAME?</v>
      </c>
      <c r="AJ273" s="1" cm="1">
        <f t="array" ref="AJ273">_xlfn.XLOOKUP(Contrato[[#This Row],[CONTRATO]]&amp;Contrato[[#This Row],[CDP]],[1]!Tabla6[[#All],[CONTRATO-CDP]],[1]!Tabla6[[#All],[CRP]],_xlfn.XLOOKUP(Contrato[[#This Row],[CDP]],[1]RCPPAGOS!F:F,[1]RCPPAGOS!A:A,"",0),0)</f>
        <v>405</v>
      </c>
      <c r="AK273" s="1">
        <f>+Contrato[[#This Row],[Columna1]]-Contrato[[#This Row],[RCP]]</f>
        <v>0</v>
      </c>
      <c r="AL273" s="101" cm="1">
        <f t="array" ref="AL273">_xlfn.XLOOKUP(Contrato[[#This Row],[RCP]],[1]!RCPPAGOS[[#All],[CRP]],[1]!RCPPAGOS[[#All],[Total pagado]],0,0)</f>
        <v>13285790</v>
      </c>
      <c r="AM273" s="62">
        <f>+Contrato[[#This Row],[Valor Pagado]]/Contrato[[#This Row],[VALOR CONTRATO]]</f>
        <v>1</v>
      </c>
      <c r="AN273" s="63">
        <f>+Contrato[[#This Row],[VALOR CONTRATO]]-Contrato[[#This Row],[Valor Pagado]]</f>
        <v>0</v>
      </c>
    </row>
    <row r="274" spans="1:40" s="1" customFormat="1" ht="37.5" customHeight="1">
      <c r="A274" s="2">
        <v>532</v>
      </c>
      <c r="B274" s="33">
        <v>269</v>
      </c>
      <c r="C274" s="34" t="s">
        <v>702</v>
      </c>
      <c r="D274" s="35" t="s">
        <v>83</v>
      </c>
      <c r="E274" s="36" t="s">
        <v>42</v>
      </c>
      <c r="F274" s="35" t="s">
        <v>43</v>
      </c>
      <c r="G274" s="34" t="s">
        <v>703</v>
      </c>
      <c r="H274" s="39">
        <v>1040746380</v>
      </c>
      <c r="I274" s="108">
        <v>6798505</v>
      </c>
      <c r="J274" s="108">
        <v>28794768</v>
      </c>
      <c r="K274" s="70" t="s">
        <v>704</v>
      </c>
      <c r="L274" s="42" t="s">
        <v>705</v>
      </c>
      <c r="M274" s="43" t="s">
        <v>597</v>
      </c>
      <c r="N274" s="44">
        <f>VLOOKUP(Contrato[[#This Row],[SUPERVISOR TITULAR]],[1]SUPERVISORES!$E$1:$F$135,2,FALSE)</f>
        <v>39176038.700000003</v>
      </c>
      <c r="O274" s="43" t="s">
        <v>598</v>
      </c>
      <c r="P274" s="45">
        <f>VLOOKUP(Contrato[[#This Row],[SUPERVISOR SUPLENTE ]],[1]SUPERVISORES!$E$1:$F$135,2,FALSE)</f>
        <v>8103470</v>
      </c>
      <c r="Q274" s="93">
        <v>338</v>
      </c>
      <c r="R274" s="47" cm="1">
        <f t="array" ref="R274">_xlfn.XLOOKUP(Contrato[[#This Row],[CDP]],[1]!CDP[[#All],[consecutivo]],[1]!CDP[[#All],[fecha_aprobacion]],"",0)</f>
        <v>44965.696504629632</v>
      </c>
      <c r="S274" s="48">
        <f>SUMIF([1]!CDP[[#All],[consecutivo]],Contrato[[#This Row],[CDP]],[1]!CDP[[#All],[valor_total_rubro]])</f>
        <v>28794768</v>
      </c>
      <c r="T274" s="49" cm="1">
        <f t="array" ref="T274">_xlfn.XLOOKUP(Contrato[[#This Row],[CONTRATO]]&amp;Contrato[[#This Row],[CDP]],[1]!Tabla6[[#All],[CONTRATO-CDP]],[1]!Tabla6[[#All],[CRP]],_xlfn.XLOOKUP(Contrato[[#This Row],[CDP]],[1]RCPPAGOS!F:F,[1]RCPPAGOS!A:A,"",0),0)</f>
        <v>406</v>
      </c>
      <c r="U274" s="47">
        <f>+_xlfn.XLOOKUP(Contrato[[#This Row],[RCP]],[1]RCPPAGOS!A:A,[1]RCPPAGOS!B:B,"",0)</f>
        <v>44967.359768518516</v>
      </c>
      <c r="V274" s="50">
        <f>SUMIF([1]!RCPPAGOS[[#All],[CRP]],Contrato[[#This Row],[RCP]],[1]!RCPPAGOS[[#All],[valor_total]])</f>
        <v>28794768</v>
      </c>
      <c r="W274" s="51">
        <v>44966</v>
      </c>
      <c r="X274" s="51">
        <v>44967</v>
      </c>
      <c r="Y274" s="52" t="str">
        <f>+LEFT(_xlfn.XLOOKUP(Contrato[[#This Row],[CONTRATO3DIG]],[1]SECOP_II!AE:AE,[1]SECOP_II!F:F,"",0),10)</f>
        <v>2023-02-10</v>
      </c>
      <c r="Z274" s="53" t="str">
        <f>+LEFT(_xlfn.XLOOKUP(Contrato[[#This Row],[CONTRATO3DIG]],[1]SECOP_II!AE:AE,[1]SECOP_II!G:G,"",0),10)</f>
        <v>2023-05-24</v>
      </c>
      <c r="AA274" s="54" t="str">
        <f>_xlfn.XLOOKUP(Contrato[[#This Row],[CONTRATO3DIG]],[1]SECOP_II!AE:AE,[1]SECOP_II!AA:AA,"",0)</f>
        <v>https://community.secop.gov.co/Public/Tendering/OpportunityDetail/Index?noticeUID=CO1.NTC.3967540&amp;isFromPublicArea=True&amp;isModal=true&amp;asPopupView=true</v>
      </c>
      <c r="AB274" s="103" t="s">
        <v>555</v>
      </c>
      <c r="AC274" s="75">
        <v>202301001378</v>
      </c>
      <c r="AD274" s="1" t="s">
        <v>50</v>
      </c>
      <c r="AE274" s="1" t="str">
        <f>TEXT(LEFT(Contrato[[#This Row],[CONTRATO]],3),"0")</f>
        <v>269</v>
      </c>
      <c r="AF274" s="1" t="str">
        <f>IF(LEN(Contrato[[#This Row],[Contrato2]])=3,Contrato[[#This Row],[Contrato2]],TEXT(Contrato[[#This Row],[Contrato2]],"000"))</f>
        <v>269</v>
      </c>
      <c r="AG274" s="100">
        <f ca="1">IFERROR(_xlfn.DAYS(Contrato[[#This Row],[Fecha Proyectada liquidació]],TODAY())/30,"")</f>
        <v>-17.399999999999999</v>
      </c>
      <c r="AH274" s="5">
        <f>+Contrato[[#This Row],[FECHA TERMINACIÓN ]]+120</f>
        <v>45190</v>
      </c>
      <c r="AI274" s="1" t="e" cm="1">
        <f t="array" ref="AI274">+Contrato[[#This Row],[Fecha Proyectada liquidació]]-hoy</f>
        <v>#NAME?</v>
      </c>
      <c r="AJ274" s="1" cm="1">
        <f t="array" ref="AJ274">_xlfn.XLOOKUP(Contrato[[#This Row],[CONTRATO]]&amp;Contrato[[#This Row],[CDP]],[1]!Tabla6[[#All],[CONTRATO-CDP]],[1]!Tabla6[[#All],[CRP]],_xlfn.XLOOKUP(Contrato[[#This Row],[CDP]],[1]RCPPAGOS!F:F,[1]RCPPAGOS!A:A,"",0),0)</f>
        <v>406</v>
      </c>
      <c r="AK274" s="1">
        <f>+Contrato[[#This Row],[Columna1]]-Contrato[[#This Row],[RCP]]</f>
        <v>0</v>
      </c>
      <c r="AL274" s="101" cm="1">
        <f t="array" ref="AL274">_xlfn.XLOOKUP(Contrato[[#This Row],[RCP]],[1]!RCPPAGOS[[#All],[CRP]],[1]!RCPPAGOS[[#All],[Total pagado]],0,0)</f>
        <v>24354818</v>
      </c>
      <c r="AM274" s="62">
        <f>+Contrato[[#This Row],[Valor Pagado]]/Contrato[[#This Row],[VALOR CONTRATO]]</f>
        <v>0.84580705772659814</v>
      </c>
      <c r="AN274" s="63">
        <f>+Contrato[[#This Row],[VALOR CONTRATO]]-Contrato[[#This Row],[Valor Pagado]]</f>
        <v>4439950</v>
      </c>
    </row>
    <row r="275" spans="1:40" s="1" customFormat="1" ht="37.5" customHeight="1">
      <c r="A275" s="2">
        <v>284</v>
      </c>
      <c r="B275" s="33">
        <v>270</v>
      </c>
      <c r="C275" s="34" t="s">
        <v>706</v>
      </c>
      <c r="D275" s="35" t="s">
        <v>71</v>
      </c>
      <c r="E275" s="36" t="s">
        <v>42</v>
      </c>
      <c r="F275" s="92" t="s">
        <v>205</v>
      </c>
      <c r="G275" s="34" t="s">
        <v>707</v>
      </c>
      <c r="H275" s="39">
        <v>800240660</v>
      </c>
      <c r="I275" s="108" t="s">
        <v>571</v>
      </c>
      <c r="J275" s="108">
        <v>38150365</v>
      </c>
      <c r="K275" s="70" t="s">
        <v>708</v>
      </c>
      <c r="L275" s="42" t="s">
        <v>705</v>
      </c>
      <c r="M275" s="43" t="s">
        <v>76</v>
      </c>
      <c r="N275" s="44">
        <f>VLOOKUP(Contrato[[#This Row],[SUPERVISOR TITULAR]],[1]SUPERVISORES!$E$1:$F$135,2,FALSE)</f>
        <v>1088260059.0999999</v>
      </c>
      <c r="O275" s="43" t="s">
        <v>94</v>
      </c>
      <c r="P275" s="45">
        <f>VLOOKUP(Contrato[[#This Row],[SUPERVISOR SUPLENTE ]],[1]SUPERVISORES!$E$1:$F$135,2,FALSE)</f>
        <v>42895674.700000003</v>
      </c>
      <c r="Q275" s="93">
        <v>59</v>
      </c>
      <c r="R275" s="47" cm="1">
        <f t="array" ref="R275">_xlfn.XLOOKUP(Contrato[[#This Row],[CDP]],[1]!CDP[[#All],[consecutivo]],[1]!CDP[[#All],[fecha_aprobacion]],"",0)</f>
        <v>44946.448333333334</v>
      </c>
      <c r="S275" s="48">
        <f>SUMIF([1]!CDP[[#All],[consecutivo]],Contrato[[#This Row],[CDP]],[1]!CDP[[#All],[valor_total_rubro]])</f>
        <v>38150365</v>
      </c>
      <c r="T275" s="49" cm="1">
        <f t="array" ref="T275">_xlfn.XLOOKUP(Contrato[[#This Row],[CONTRATO]]&amp;Contrato[[#This Row],[CDP]],[1]!Tabla6[[#All],[CONTRATO-CDP]],[1]!Tabla6[[#All],[CRP]],_xlfn.XLOOKUP(Contrato[[#This Row],[CDP]],[1]RCPPAGOS!F:F,[1]RCPPAGOS!A:A,"",0),0)</f>
        <v>1046</v>
      </c>
      <c r="U275" s="47">
        <f>+_xlfn.XLOOKUP(Contrato[[#This Row],[RCP]],[1]RCPPAGOS!A:A,[1]RCPPAGOS!B:B,"",0)</f>
        <v>44973.599930555552</v>
      </c>
      <c r="V275" s="50">
        <f>SUMIF([1]!RCPPAGOS[[#All],[CRP]],Contrato[[#This Row],[RCP]],[1]!RCPPAGOS[[#All],[valor_total]])</f>
        <v>38150365</v>
      </c>
      <c r="W275" s="51">
        <v>44972</v>
      </c>
      <c r="X275" s="51">
        <v>44979</v>
      </c>
      <c r="Y275" s="52" t="str">
        <f>+LEFT(_xlfn.XLOOKUP(Contrato[[#This Row],[CONTRATO3DIG]],[1]SECOP_II!AE:AE,[1]SECOP_II!F:F,"",0),10)</f>
        <v>2023-02-23</v>
      </c>
      <c r="Z275" s="53" t="str">
        <f>+LEFT(_xlfn.XLOOKUP(Contrato[[#This Row],[CONTRATO3DIG]],[1]SECOP_II!AE:AE,[1]SECOP_II!G:G,"",0),10)</f>
        <v>2023-12-31</v>
      </c>
      <c r="AA275" s="54" t="str">
        <f>_xlfn.XLOOKUP(Contrato[[#This Row],[CONTRATO3DIG]],[1]SECOP_II!AE:AE,[1]SECOP_II!AA:AA,"",0)</f>
        <v>https://community.secop.gov.co/Public/Tendering/OpportunityDetail/Index?noticeUID=CO1.NTC.4003735&amp;isFromPublicArea=True&amp;isModal=true&amp;asPopupView=true</v>
      </c>
      <c r="AB275" s="35" t="s">
        <v>709</v>
      </c>
      <c r="AC275" s="75">
        <v>202301001446</v>
      </c>
      <c r="AD275" s="1" t="s">
        <v>50</v>
      </c>
      <c r="AE275" s="1" t="str">
        <f>TEXT(LEFT(Contrato[[#This Row],[CONTRATO]],3),"0")</f>
        <v>270</v>
      </c>
      <c r="AF275" s="1" t="str">
        <f>IF(LEN(Contrato[[#This Row],[Contrato2]])=3,Contrato[[#This Row],[Contrato2]],TEXT(Contrato[[#This Row],[Contrato2]],"000"))</f>
        <v>270</v>
      </c>
      <c r="AG275" s="100">
        <f ca="1">IFERROR(_xlfn.DAYS(Contrato[[#This Row],[Fecha Proyectada liquidació]],TODAY())/30,"")</f>
        <v>-10.033333333333333</v>
      </c>
      <c r="AH275" s="5">
        <f>+Contrato[[#This Row],[FECHA TERMINACIÓN ]]+120</f>
        <v>45411</v>
      </c>
      <c r="AI275" s="1" t="e" cm="1">
        <f t="array" ref="AI275">+Contrato[[#This Row],[Fecha Proyectada liquidació]]-hoy</f>
        <v>#NAME?</v>
      </c>
      <c r="AJ275" s="1" cm="1">
        <f t="array" ref="AJ275">_xlfn.XLOOKUP(Contrato[[#This Row],[CONTRATO]]&amp;Contrato[[#This Row],[CDP]],[1]!Tabla6[[#All],[CONTRATO-CDP]],[1]!Tabla6[[#All],[CRP]],_xlfn.XLOOKUP(Contrato[[#This Row],[CDP]],[1]RCPPAGOS!F:F,[1]RCPPAGOS!A:A,"",0),0)</f>
        <v>1046</v>
      </c>
      <c r="AK275" s="1">
        <f>+Contrato[[#This Row],[Columna1]]-Contrato[[#This Row],[RCP]]</f>
        <v>0</v>
      </c>
      <c r="AL275" s="101" cm="1">
        <f t="array" ref="AL275">_xlfn.XLOOKUP(Contrato[[#This Row],[RCP]],[1]!RCPPAGOS[[#All],[CRP]],[1]!RCPPAGOS[[#All],[Total pagado]],0,0)</f>
        <v>38150364</v>
      </c>
      <c r="AM275" s="62">
        <f>+Contrato[[#This Row],[Valor Pagado]]/Contrato[[#This Row],[VALOR CONTRATO]]</f>
        <v>0.99999997378793104</v>
      </c>
      <c r="AN275" s="63">
        <f>+Contrato[[#This Row],[VALOR CONTRATO]]-Contrato[[#This Row],[Valor Pagado]]</f>
        <v>1</v>
      </c>
    </row>
    <row r="276" spans="1:40" s="1" customFormat="1" ht="37.5" customHeight="1">
      <c r="A276" s="2">
        <v>530</v>
      </c>
      <c r="B276" s="33">
        <v>271</v>
      </c>
      <c r="C276" s="34" t="s">
        <v>710</v>
      </c>
      <c r="D276" s="35" t="s">
        <v>112</v>
      </c>
      <c r="E276" s="36" t="s">
        <v>42</v>
      </c>
      <c r="F276" s="35" t="s">
        <v>43</v>
      </c>
      <c r="G276" s="34" t="s">
        <v>711</v>
      </c>
      <c r="H276" s="39">
        <v>71292638</v>
      </c>
      <c r="I276" s="108">
        <v>6798505</v>
      </c>
      <c r="J276" s="108">
        <v>23794768</v>
      </c>
      <c r="K276" s="1" t="s">
        <v>45</v>
      </c>
      <c r="L276" s="42" t="s">
        <v>705</v>
      </c>
      <c r="M276" s="43" t="s">
        <v>65</v>
      </c>
      <c r="N276" s="44">
        <f>VLOOKUP(Contrato[[#This Row],[SUPERVISOR TITULAR]],[1]SUPERVISORES!$E$1:$F$135,2,FALSE)</f>
        <v>39419422.700000003</v>
      </c>
      <c r="O276" s="43" t="s">
        <v>48</v>
      </c>
      <c r="P276" s="45">
        <f>VLOOKUP(Contrato[[#This Row],[SUPERVISOR SUPLENTE ]],[1]SUPERVISORES!$E$1:$F$135,2,FALSE)</f>
        <v>37864741.100000001</v>
      </c>
      <c r="Q276" s="93">
        <v>336</v>
      </c>
      <c r="R276" s="47" cm="1">
        <f t="array" ref="R276">_xlfn.XLOOKUP(Contrato[[#This Row],[CDP]],[1]!CDP[[#All],[consecutivo]],[1]!CDP[[#All],[fecha_aprobacion]],"",0)</f>
        <v>44965.445243055554</v>
      </c>
      <c r="S276" s="48">
        <f>SUMIF([1]!CDP[[#All],[consecutivo]],Contrato[[#This Row],[CDP]],[1]!CDP[[#All],[valor_total_rubro]])</f>
        <v>23794768</v>
      </c>
      <c r="T276" s="49" cm="1">
        <f t="array" ref="T276">_xlfn.XLOOKUP(Contrato[[#This Row],[CONTRATO]]&amp;Contrato[[#This Row],[CDP]],[1]!Tabla6[[#All],[CONTRATO-CDP]],[1]!Tabla6[[#All],[CRP]],_xlfn.XLOOKUP(Contrato[[#This Row],[CDP]],[1]RCPPAGOS!F:F,[1]RCPPAGOS!A:A,"",0),0)</f>
        <v>1025</v>
      </c>
      <c r="U276" s="47">
        <f>+_xlfn.XLOOKUP(Contrato[[#This Row],[RCP]],[1]RCPPAGOS!A:A,[1]RCPPAGOS!B:B,"",0)</f>
        <v>44970.359247685185</v>
      </c>
      <c r="V276" s="50">
        <f>SUMIF([1]!RCPPAGOS[[#All],[CRP]],Contrato[[#This Row],[RCP]],[1]!RCPPAGOS[[#All],[valor_total]])</f>
        <v>23794768</v>
      </c>
      <c r="W276" s="51">
        <v>44967</v>
      </c>
      <c r="X276" s="51">
        <v>44967</v>
      </c>
      <c r="Y276" s="52" t="str">
        <f>+LEFT(_xlfn.XLOOKUP(Contrato[[#This Row],[CONTRATO3DIG]],[1]SECOP_II!AE:AE,[1]SECOP_II!F:F,"",0),10)</f>
        <v>2023-02-14</v>
      </c>
      <c r="Z276" s="53" t="str">
        <f>+LEFT(_xlfn.XLOOKUP(Contrato[[#This Row],[CONTRATO3DIG]],[1]SECOP_II!AE:AE,[1]SECOP_II!G:G,"",0),10)</f>
        <v>2023-05-28</v>
      </c>
      <c r="AA276" s="54" t="str">
        <f>_xlfn.XLOOKUP(Contrato[[#This Row],[CONTRATO3DIG]],[1]SECOP_II!AE:AE,[1]SECOP_II!AA:AA,"",0)</f>
        <v>https://community.secop.gov.co/Public/Tendering/OpportunityDetail/Index?noticeUID=CO1.NTC.3979605&amp;isFromPublicArea=True&amp;isModal=true&amp;asPopupView=true</v>
      </c>
      <c r="AB276" s="103" t="s">
        <v>555</v>
      </c>
      <c r="AC276" s="75">
        <v>202301001440</v>
      </c>
      <c r="AD276" s="1" t="s">
        <v>50</v>
      </c>
      <c r="AE276" s="1" t="str">
        <f>TEXT(LEFT(Contrato[[#This Row],[CONTRATO]],3),"0")</f>
        <v>271</v>
      </c>
      <c r="AF276" s="1" t="str">
        <f>IF(LEN(Contrato[[#This Row],[Contrato2]])=3,Contrato[[#This Row],[Contrato2]],TEXT(Contrato[[#This Row],[Contrato2]],"000"))</f>
        <v>271</v>
      </c>
      <c r="AG276" s="100">
        <f ca="1">IFERROR(_xlfn.DAYS(Contrato[[#This Row],[Fecha Proyectada liquidació]],TODAY())/30,"")</f>
        <v>-17.266666666666666</v>
      </c>
      <c r="AH276" s="5">
        <f>+Contrato[[#This Row],[FECHA TERMINACIÓN ]]+120</f>
        <v>45194</v>
      </c>
      <c r="AI276" s="1" t="e" cm="1">
        <f t="array" ref="AI276">+Contrato[[#This Row],[Fecha Proyectada liquidació]]-hoy</f>
        <v>#NAME?</v>
      </c>
      <c r="AJ276" s="1" cm="1">
        <f t="array" ref="AJ276">_xlfn.XLOOKUP(Contrato[[#This Row],[CONTRATO]]&amp;Contrato[[#This Row],[CDP]],[1]!Tabla6[[#All],[CONTRATO-CDP]],[1]!Tabla6[[#All],[CRP]],_xlfn.XLOOKUP(Contrato[[#This Row],[CDP]],[1]RCPPAGOS!F:F,[1]RCPPAGOS!A:A,"",0),0)</f>
        <v>1025</v>
      </c>
      <c r="AK276" s="1">
        <f>+Contrato[[#This Row],[Columna1]]-Contrato[[#This Row],[RCP]]</f>
        <v>0</v>
      </c>
      <c r="AL276" s="101" cm="1">
        <f t="array" ref="AL276">_xlfn.XLOOKUP(Contrato[[#This Row],[RCP]],[1]!RCPPAGOS[[#All],[CRP]],[1]!RCPPAGOS[[#All],[Total pagado]],0,0)</f>
        <v>18161870</v>
      </c>
      <c r="AM276" s="62">
        <f>+Contrato[[#This Row],[Valor Pagado]]/Contrato[[#This Row],[VALOR CONTRATO]]</f>
        <v>0.76327157297772352</v>
      </c>
      <c r="AN276" s="63">
        <f>+Contrato[[#This Row],[VALOR CONTRATO]]-Contrato[[#This Row],[Valor Pagado]]</f>
        <v>5632898</v>
      </c>
    </row>
    <row r="277" spans="1:40" s="1" customFormat="1" ht="37.5" customHeight="1">
      <c r="A277" s="2">
        <v>531</v>
      </c>
      <c r="B277" s="33">
        <v>272</v>
      </c>
      <c r="C277" s="34" t="s">
        <v>712</v>
      </c>
      <c r="D277" s="35" t="s">
        <v>112</v>
      </c>
      <c r="E277" s="36" t="s">
        <v>42</v>
      </c>
      <c r="F277" s="35" t="s">
        <v>43</v>
      </c>
      <c r="G277" s="34" t="s">
        <v>713</v>
      </c>
      <c r="H277" s="39">
        <v>71644303</v>
      </c>
      <c r="I277" s="108">
        <v>6798505</v>
      </c>
      <c r="J277" s="108">
        <v>26194944</v>
      </c>
      <c r="K277" s="92" t="s">
        <v>114</v>
      </c>
      <c r="L277" s="42" t="s">
        <v>705</v>
      </c>
      <c r="M277" s="43" t="s">
        <v>116</v>
      </c>
      <c r="N277" s="44">
        <f>VLOOKUP(Contrato[[#This Row],[SUPERVISOR TITULAR]],[1]SUPERVISORES!$E$1:$F$135,2,FALSE)</f>
        <v>98520651.200000003</v>
      </c>
      <c r="O277" s="43" t="s">
        <v>115</v>
      </c>
      <c r="P277" s="45">
        <f>VLOOKUP(Contrato[[#This Row],[SUPERVISOR SUPLENTE ]],[1]SUPERVISORES!$E$1:$F$135,2,FALSE)</f>
        <v>32244709.699999999</v>
      </c>
      <c r="Q277" s="93">
        <v>331</v>
      </c>
      <c r="R277" s="47" cm="1">
        <f t="array" ref="R277">_xlfn.XLOOKUP(Contrato[[#This Row],[CDP]],[1]!CDP[[#All],[consecutivo]],[1]!CDP[[#All],[fecha_aprobacion]],"",0)</f>
        <v>44965.444074074076</v>
      </c>
      <c r="S277" s="48">
        <f>SUMIF([1]!CDP[[#All],[consecutivo]],Contrato[[#This Row],[CDP]],[1]!CDP[[#All],[valor_total_rubro]])</f>
        <v>26194944</v>
      </c>
      <c r="T277" s="49" cm="1">
        <f t="array" ref="T277">_xlfn.XLOOKUP(Contrato[[#This Row],[CONTRATO]]&amp;Contrato[[#This Row],[CDP]],[1]!Tabla6[[#All],[CONTRATO-CDP]],[1]!Tabla6[[#All],[CRP]],_xlfn.XLOOKUP(Contrato[[#This Row],[CDP]],[1]RCPPAGOS!F:F,[1]RCPPAGOS!A:A,"",0),0)</f>
        <v>1026</v>
      </c>
      <c r="U277" s="47">
        <f>+_xlfn.XLOOKUP(Contrato[[#This Row],[RCP]],[1]RCPPAGOS!A:A,[1]RCPPAGOS!B:B,"",0)</f>
        <v>44970.359756944446</v>
      </c>
      <c r="V277" s="50">
        <f>SUMIF([1]!RCPPAGOS[[#All],[CRP]],Contrato[[#This Row],[RCP]],[1]!RCPPAGOS[[#All],[valor_total]])</f>
        <v>26194944</v>
      </c>
      <c r="W277" s="51">
        <v>44967</v>
      </c>
      <c r="X277" s="51">
        <v>44967</v>
      </c>
      <c r="Y277" s="52" t="str">
        <f>+LEFT(_xlfn.XLOOKUP(Contrato[[#This Row],[CONTRATO3DIG]],[1]SECOP_II!AE:AE,[1]SECOP_II!F:F,"",0),10)</f>
        <v>2023-02-13</v>
      </c>
      <c r="Z277" s="53" t="str">
        <f>+LEFT(_xlfn.XLOOKUP(Contrato[[#This Row],[CONTRATO3DIG]],[1]SECOP_II!AE:AE,[1]SECOP_II!G:G,"",0),10)</f>
        <v>2023-05-27</v>
      </c>
      <c r="AA277" s="54" t="str">
        <f>_xlfn.XLOOKUP(Contrato[[#This Row],[CONTRATO3DIG]],[1]SECOP_II!AE:AE,[1]SECOP_II!AA:AA,"",0)</f>
        <v>https://community.secop.gov.co/Public/Tendering/OpportunityDetail/Index?noticeUID=CO1.NTC.3977787&amp;isFromPublicArea=True&amp;isModal=true&amp;asPopupView=true</v>
      </c>
      <c r="AB277" s="103" t="s">
        <v>555</v>
      </c>
      <c r="AC277" s="75">
        <v>202301001439</v>
      </c>
      <c r="AD277" s="1" t="s">
        <v>50</v>
      </c>
      <c r="AE277" s="1" t="str">
        <f>TEXT(LEFT(Contrato[[#This Row],[CONTRATO]],3),"0")</f>
        <v>272</v>
      </c>
      <c r="AF277" s="1" t="str">
        <f>IF(LEN(Contrato[[#This Row],[Contrato2]])=3,Contrato[[#This Row],[Contrato2]],TEXT(Contrato[[#This Row],[Contrato2]],"000"))</f>
        <v>272</v>
      </c>
      <c r="AG277" s="100">
        <f ca="1">IFERROR(_xlfn.DAYS(Contrato[[#This Row],[Fecha Proyectada liquidació]],TODAY())/30,"")</f>
        <v>-17.3</v>
      </c>
      <c r="AH277" s="5">
        <f>+Contrato[[#This Row],[FECHA TERMINACIÓN ]]+120</f>
        <v>45193</v>
      </c>
      <c r="AI277" s="1" t="e" cm="1">
        <f t="array" ref="AI277">+Contrato[[#This Row],[Fecha Proyectada liquidació]]-hoy</f>
        <v>#NAME?</v>
      </c>
      <c r="AJ277" s="1" cm="1">
        <f t="array" ref="AJ277">_xlfn.XLOOKUP(Contrato[[#This Row],[CONTRATO]]&amp;Contrato[[#This Row],[CDP]],[1]!Tabla6[[#All],[CONTRATO-CDP]],[1]!Tabla6[[#All],[CRP]],_xlfn.XLOOKUP(Contrato[[#This Row],[CDP]],[1]RCPPAGOS!F:F,[1]RCPPAGOS!A:A,"",0),0)</f>
        <v>1026</v>
      </c>
      <c r="AK277" s="1">
        <f>+Contrato[[#This Row],[Columna1]]-Contrato[[#This Row],[RCP]]</f>
        <v>0</v>
      </c>
      <c r="AL277" s="101" cm="1">
        <f t="array" ref="AL277">_xlfn.XLOOKUP(Contrato[[#This Row],[RCP]],[1]!RCPPAGOS[[#All],[CRP]],[1]!RCPPAGOS[[#All],[Total pagado]],0,0)</f>
        <v>23794768</v>
      </c>
      <c r="AM277" s="62">
        <f>+Contrato[[#This Row],[Valor Pagado]]/Contrato[[#This Row],[VALOR CONTRATO]]</f>
        <v>0.90837254700754466</v>
      </c>
      <c r="AN277" s="63">
        <f>+Contrato[[#This Row],[VALOR CONTRATO]]-Contrato[[#This Row],[Valor Pagado]]</f>
        <v>2400176</v>
      </c>
    </row>
    <row r="278" spans="1:40" s="1" customFormat="1" ht="37.5" customHeight="1">
      <c r="A278" s="2">
        <v>529</v>
      </c>
      <c r="B278" s="33">
        <v>273</v>
      </c>
      <c r="C278" s="34" t="s">
        <v>714</v>
      </c>
      <c r="D278" s="35" t="s">
        <v>112</v>
      </c>
      <c r="E278" s="36" t="s">
        <v>42</v>
      </c>
      <c r="F278" s="35" t="s">
        <v>43</v>
      </c>
      <c r="G278" s="34" t="s">
        <v>715</v>
      </c>
      <c r="H278" s="39">
        <v>135430059</v>
      </c>
      <c r="I278" s="108">
        <v>6081224</v>
      </c>
      <c r="J278" s="108">
        <v>23084416</v>
      </c>
      <c r="K278" s="70" t="s">
        <v>716</v>
      </c>
      <c r="L278" s="42" t="s">
        <v>705</v>
      </c>
      <c r="M278" s="43" t="s">
        <v>116</v>
      </c>
      <c r="N278" s="44">
        <f>VLOOKUP(Contrato[[#This Row],[SUPERVISOR TITULAR]],[1]SUPERVISORES!$E$1:$F$135,2,FALSE)</f>
        <v>98520651.200000003</v>
      </c>
      <c r="O278" s="43" t="s">
        <v>115</v>
      </c>
      <c r="P278" s="45">
        <f>VLOOKUP(Contrato[[#This Row],[SUPERVISOR SUPLENTE ]],[1]SUPERVISORES!$E$1:$F$135,2,FALSE)</f>
        <v>32244709.699999999</v>
      </c>
      <c r="Q278" s="93">
        <v>335</v>
      </c>
      <c r="R278" s="47" cm="1">
        <f t="array" ref="R278">_xlfn.XLOOKUP(Contrato[[#This Row],[CDP]],[1]!CDP[[#All],[consecutivo]],[1]!CDP[[#All],[fecha_aprobacion]],"",0)</f>
        <v>44965.445069444446</v>
      </c>
      <c r="S278" s="48">
        <f>SUMIF([1]!CDP[[#All],[consecutivo]],Contrato[[#This Row],[CDP]],[1]!CDP[[#All],[valor_total_rubro]])</f>
        <v>23084416</v>
      </c>
      <c r="T278" s="49" cm="1">
        <f t="array" ref="T278">_xlfn.XLOOKUP(Contrato[[#This Row],[CONTRATO]]&amp;Contrato[[#This Row],[CDP]],[1]!Tabla6[[#All],[CONTRATO-CDP]],[1]!Tabla6[[#All],[CRP]],_xlfn.XLOOKUP(Contrato[[#This Row],[CDP]],[1]RCPPAGOS!F:F,[1]RCPPAGOS!A:A,"",0),0)</f>
        <v>1029</v>
      </c>
      <c r="U278" s="47">
        <f>+_xlfn.XLOOKUP(Contrato[[#This Row],[RCP]],[1]RCPPAGOS!A:A,[1]RCPPAGOS!B:B,"",0)</f>
        <v>44970.654664351852</v>
      </c>
      <c r="V278" s="50">
        <f>SUMIF([1]!RCPPAGOS[[#All],[CRP]],Contrato[[#This Row],[RCP]],[1]!RCPPAGOS[[#All],[valor_total]])</f>
        <v>23084416</v>
      </c>
      <c r="W278" s="51">
        <v>44968</v>
      </c>
      <c r="X278" s="51">
        <v>44971</v>
      </c>
      <c r="Y278" s="52" t="str">
        <f>+LEFT(_xlfn.XLOOKUP(Contrato[[#This Row],[CONTRATO3DIG]],[1]SECOP_II!AE:AE,[1]SECOP_II!F:F,"",0),10)</f>
        <v>2023-02-15</v>
      </c>
      <c r="Z278" s="53" t="str">
        <f>+LEFT(_xlfn.XLOOKUP(Contrato[[#This Row],[CONTRATO3DIG]],[1]SECOP_II!AE:AE,[1]SECOP_II!G:G,"",0),10)</f>
        <v>2023-05-30</v>
      </c>
      <c r="AA278" s="54" t="str">
        <f>_xlfn.XLOOKUP(Contrato[[#This Row],[CONTRATO3DIG]],[1]SECOP_II!AE:AE,[1]SECOP_II!AA:AA,"",0)</f>
        <v>https://community.secop.gov.co/Public/Tendering/OpportunityDetail/Index?noticeUID=CO1.NTC.3979841&amp;isFromPublicArea=True&amp;isModal=true&amp;asPopupView=true</v>
      </c>
      <c r="AB278" s="103" t="s">
        <v>555</v>
      </c>
      <c r="AC278" s="75">
        <v>202301001366</v>
      </c>
      <c r="AD278" s="1" t="s">
        <v>50</v>
      </c>
      <c r="AE278" s="1" t="str">
        <f>TEXT(LEFT(Contrato[[#This Row],[CONTRATO]],3),"0")</f>
        <v>273</v>
      </c>
      <c r="AF278" s="1" t="str">
        <f>IF(LEN(Contrato[[#This Row],[Contrato2]])=3,Contrato[[#This Row],[Contrato2]],TEXT(Contrato[[#This Row],[Contrato2]],"000"))</f>
        <v>273</v>
      </c>
      <c r="AG278" s="100">
        <f ca="1">IFERROR(_xlfn.DAYS(Contrato[[#This Row],[Fecha Proyectada liquidació]],TODAY())/30,"")</f>
        <v>-17.2</v>
      </c>
      <c r="AH278" s="5">
        <f>+Contrato[[#This Row],[FECHA TERMINACIÓN ]]+120</f>
        <v>45196</v>
      </c>
      <c r="AI278" s="1" t="e" cm="1">
        <f t="array" ref="AI278">+Contrato[[#This Row],[Fecha Proyectada liquidació]]-hoy</f>
        <v>#NAME?</v>
      </c>
      <c r="AJ278" s="1" cm="1">
        <f t="array" ref="AJ278">_xlfn.XLOOKUP(Contrato[[#This Row],[CONTRATO]]&amp;Contrato[[#This Row],[CDP]],[1]!Tabla6[[#All],[CONTRATO-CDP]],[1]!Tabla6[[#All],[CRP]],_xlfn.XLOOKUP(Contrato[[#This Row],[CDP]],[1]RCPPAGOS!F:F,[1]RCPPAGOS!A:A,"",0),0)</f>
        <v>1029</v>
      </c>
      <c r="AK278" s="1">
        <f>+Contrato[[#This Row],[Columna1]]-Contrato[[#This Row],[RCP]]</f>
        <v>0</v>
      </c>
      <c r="AL278" s="101" cm="1">
        <f t="array" ref="AL278">_xlfn.XLOOKUP(Contrato[[#This Row],[RCP]],[1]!RCPPAGOS[[#All],[CRP]],[1]!RCPPAGOS[[#All],[Total pagado]],0,0)</f>
        <v>17619679</v>
      </c>
      <c r="AM278" s="62">
        <f>+Contrato[[#This Row],[Valor Pagado]]/Contrato[[#This Row],[VALOR CONTRATO]]</f>
        <v>0.76327159413519496</v>
      </c>
      <c r="AN278" s="63">
        <f>+Contrato[[#This Row],[VALOR CONTRATO]]-Contrato[[#This Row],[Valor Pagado]]</f>
        <v>5464737</v>
      </c>
    </row>
    <row r="279" spans="1:40" s="1" customFormat="1" ht="37.5" customHeight="1">
      <c r="A279" s="2">
        <v>510</v>
      </c>
      <c r="B279" s="33">
        <v>274</v>
      </c>
      <c r="C279" s="34" t="s">
        <v>717</v>
      </c>
      <c r="D279" s="35" t="s">
        <v>63</v>
      </c>
      <c r="E279" s="36" t="s">
        <v>42</v>
      </c>
      <c r="F279" s="35" t="s">
        <v>43</v>
      </c>
      <c r="G279" s="34" t="s">
        <v>718</v>
      </c>
      <c r="H279" s="39">
        <v>43063996</v>
      </c>
      <c r="I279" s="108">
        <v>3687685</v>
      </c>
      <c r="J279" s="108">
        <v>12906898</v>
      </c>
      <c r="K279" s="2" t="s">
        <v>45</v>
      </c>
      <c r="L279" s="42" t="s">
        <v>705</v>
      </c>
      <c r="M279" s="43" t="s">
        <v>558</v>
      </c>
      <c r="N279" s="44">
        <f>VLOOKUP(Contrato[[#This Row],[SUPERVISOR TITULAR]],[1]SUPERVISORES!$E$1:$F$135,2,FALSE)</f>
        <v>1040030533.9</v>
      </c>
      <c r="O279" s="43" t="s">
        <v>719</v>
      </c>
      <c r="P279" s="45">
        <f>VLOOKUP(Contrato[[#This Row],[SUPERVISOR SUPLENTE ]],[1]SUPERVISORES!$E$1:$F$135,2,FALSE)</f>
        <v>32526958.5</v>
      </c>
      <c r="Q279" s="93">
        <v>325</v>
      </c>
      <c r="R279" s="47" cm="1">
        <f t="array" ref="R279">_xlfn.XLOOKUP(Contrato[[#This Row],[CDP]],[1]!CDP[[#All],[consecutivo]],[1]!CDP[[#All],[fecha_aprobacion]],"",0)</f>
        <v>44960.693229166667</v>
      </c>
      <c r="S279" s="48">
        <f>SUMIF([1]!CDP[[#All],[consecutivo]],Contrato[[#This Row],[CDP]],[1]!CDP[[#All],[valor_total_rubro]])</f>
        <v>12906915</v>
      </c>
      <c r="T279" s="49" cm="1">
        <f t="array" ref="T279">_xlfn.XLOOKUP(Contrato[[#This Row],[CONTRATO]]&amp;Contrato[[#This Row],[CDP]],[1]!Tabla6[[#All],[CONTRATO-CDP]],[1]!Tabla6[[#All],[CRP]],_xlfn.XLOOKUP(Contrato[[#This Row],[CDP]],[1]RCPPAGOS!F:F,[1]RCPPAGOS!A:A,"",0),0)</f>
        <v>1027</v>
      </c>
      <c r="U279" s="47">
        <f>+_xlfn.XLOOKUP(Contrato[[#This Row],[RCP]],[1]RCPPAGOS!A:A,[1]RCPPAGOS!B:B,"",0)</f>
        <v>44970.360219907408</v>
      </c>
      <c r="V279" s="50">
        <f>SUMIF([1]!RCPPAGOS[[#All],[CRP]],Contrato[[#This Row],[RCP]],[1]!RCPPAGOS[[#All],[valor_total]])</f>
        <v>12906898</v>
      </c>
      <c r="W279" s="51">
        <v>44967</v>
      </c>
      <c r="X279" s="51">
        <v>44967</v>
      </c>
      <c r="Y279" s="52" t="str">
        <f>+LEFT(_xlfn.XLOOKUP(Contrato[[#This Row],[CONTRATO3DIG]],[1]SECOP_II!AE:AE,[1]SECOP_II!F:F,"",0),10)</f>
        <v>2023-02-13</v>
      </c>
      <c r="Z279" s="53" t="str">
        <f>+LEFT(_xlfn.XLOOKUP(Contrato[[#This Row],[CONTRATO3DIG]],[1]SECOP_II!AE:AE,[1]SECOP_II!G:G,"",0),10)</f>
        <v>2023-05-27</v>
      </c>
      <c r="AA279" s="54" t="str">
        <f>_xlfn.XLOOKUP(Contrato[[#This Row],[CONTRATO3DIG]],[1]SECOP_II!AE:AE,[1]SECOP_II!AA:AA,"",0)</f>
        <v>https://community.secop.gov.co/Public/Tendering/OpportunityDetail/Index?noticeUID=CO1.NTC.3975879&amp;isFromPublicArea=True&amp;isModal=true&amp;asPopupView=true</v>
      </c>
      <c r="AB279" s="103" t="s">
        <v>555</v>
      </c>
      <c r="AC279" s="75">
        <v>202301001365</v>
      </c>
      <c r="AD279" s="1" t="s">
        <v>50</v>
      </c>
      <c r="AE279" s="1" t="str">
        <f>TEXT(LEFT(Contrato[[#This Row],[CONTRATO]],3),"0")</f>
        <v>274</v>
      </c>
      <c r="AF279" s="1" t="str">
        <f>IF(LEN(Contrato[[#This Row],[Contrato2]])=3,Contrato[[#This Row],[Contrato2]],TEXT(Contrato[[#This Row],[Contrato2]],"000"))</f>
        <v>274</v>
      </c>
      <c r="AG279" s="100">
        <f ca="1">IFERROR(_xlfn.DAYS(Contrato[[#This Row],[Fecha Proyectada liquidació]],TODAY())/30,"")</f>
        <v>-17.3</v>
      </c>
      <c r="AH279" s="5">
        <f>+Contrato[[#This Row],[FECHA TERMINACIÓN ]]+120</f>
        <v>45193</v>
      </c>
      <c r="AI279" s="1" t="e" cm="1">
        <f t="array" ref="AI279">+Contrato[[#This Row],[Fecha Proyectada liquidació]]-hoy</f>
        <v>#NAME?</v>
      </c>
      <c r="AJ279" s="1" cm="1">
        <f t="array" ref="AJ279">_xlfn.XLOOKUP(Contrato[[#This Row],[CONTRATO]]&amp;Contrato[[#This Row],[CDP]],[1]!Tabla6[[#All],[CONTRATO-CDP]],[1]!Tabla6[[#All],[CRP]],_xlfn.XLOOKUP(Contrato[[#This Row],[CDP]],[1]RCPPAGOS!F:F,[1]RCPPAGOS!A:A,"",0),0)</f>
        <v>1027</v>
      </c>
      <c r="AK279" s="1">
        <f>+Contrato[[#This Row],[Columna1]]-Contrato[[#This Row],[RCP]]</f>
        <v>0</v>
      </c>
      <c r="AL279" s="101" cm="1">
        <f t="array" ref="AL279">_xlfn.XLOOKUP(Contrato[[#This Row],[RCP]],[1]!RCPPAGOS[[#All],[CRP]],[1]!RCPPAGOS[[#All],[Total pagado]],0,0)</f>
        <v>12906898</v>
      </c>
      <c r="AM279" s="62">
        <f>+Contrato[[#This Row],[Valor Pagado]]/Contrato[[#This Row],[VALOR CONTRATO]]</f>
        <v>1</v>
      </c>
      <c r="AN279" s="63">
        <f>+Contrato[[#This Row],[VALOR CONTRATO]]-Contrato[[#This Row],[Valor Pagado]]</f>
        <v>0</v>
      </c>
    </row>
    <row r="280" spans="1:40" s="1" customFormat="1" ht="37.5" customHeight="1">
      <c r="A280" s="2">
        <v>527</v>
      </c>
      <c r="B280" s="33">
        <v>275</v>
      </c>
      <c r="C280" s="34" t="s">
        <v>720</v>
      </c>
      <c r="D280" s="35" t="s">
        <v>83</v>
      </c>
      <c r="E280" s="36" t="s">
        <v>42</v>
      </c>
      <c r="F280" s="35" t="s">
        <v>43</v>
      </c>
      <c r="G280" s="34" t="s">
        <v>721</v>
      </c>
      <c r="H280" s="39">
        <v>439143</v>
      </c>
      <c r="I280" s="108">
        <v>3523745</v>
      </c>
      <c r="J280" s="108">
        <v>15983508</v>
      </c>
      <c r="K280" s="70" t="s">
        <v>722</v>
      </c>
      <c r="L280" s="42" t="s">
        <v>723</v>
      </c>
      <c r="M280" s="43" t="s">
        <v>598</v>
      </c>
      <c r="N280" s="44">
        <f>VLOOKUP(Contrato[[#This Row],[SUPERVISOR TITULAR]],[1]SUPERVISORES!$E$1:$F$135,2,FALSE)</f>
        <v>8103470</v>
      </c>
      <c r="O280" s="43" t="s">
        <v>597</v>
      </c>
      <c r="P280" s="45">
        <f>VLOOKUP(Contrato[[#This Row],[SUPERVISOR SUPLENTE ]],[1]SUPERVISORES!$E$1:$F$135,2,FALSE)</f>
        <v>39176038.700000003</v>
      </c>
      <c r="Q280" s="93">
        <v>349</v>
      </c>
      <c r="R280" s="47" cm="1">
        <f t="array" ref="R280">_xlfn.XLOOKUP(Contrato[[#This Row],[CDP]],[1]!CDP[[#All],[consecutivo]],[1]!CDP[[#All],[fecha_aprobacion]],"",0)</f>
        <v>44966.402673611112</v>
      </c>
      <c r="S280" s="48">
        <f>SUMIF([1]!CDP[[#All],[consecutivo]],Contrato[[#This Row],[CDP]],[1]!CDP[[#All],[valor_total_rubro]])</f>
        <v>15983508</v>
      </c>
      <c r="T280" s="49" cm="1">
        <f t="array" ref="T280">_xlfn.XLOOKUP(Contrato[[#This Row],[CONTRATO]]&amp;Contrato[[#This Row],[CDP]],[1]!Tabla6[[#All],[CONTRATO-CDP]],[1]!Tabla6[[#All],[CRP]],_xlfn.XLOOKUP(Contrato[[#This Row],[CDP]],[1]RCPPAGOS!F:F,[1]RCPPAGOS!A:A,"",0),0)</f>
        <v>1030</v>
      </c>
      <c r="U280" s="47">
        <f>+_xlfn.XLOOKUP(Contrato[[#This Row],[RCP]],[1]RCPPAGOS!A:A,[1]RCPPAGOS!B:B,"",0)</f>
        <v>44971.471932870372</v>
      </c>
      <c r="V280" s="50">
        <f>SUMIF([1]!RCPPAGOS[[#All],[CRP]],Contrato[[#This Row],[RCP]],[1]!RCPPAGOS[[#All],[valor_total]])</f>
        <v>15983508</v>
      </c>
      <c r="W280" s="51">
        <v>44967</v>
      </c>
      <c r="X280" s="51">
        <v>44971</v>
      </c>
      <c r="Y280" s="52" t="str">
        <f>+LEFT(_xlfn.XLOOKUP(Contrato[[#This Row],[CONTRATO3DIG]],[1]SECOP_II!AE:AE,[1]SECOP_II!F:F,"",0),10)</f>
        <v>2023-02-14</v>
      </c>
      <c r="Z280" s="53" t="str">
        <f>+LEFT(_xlfn.XLOOKUP(Contrato[[#This Row],[CONTRATO3DIG]],[1]SECOP_II!AE:AE,[1]SECOP_II!G:G,"",0),10)</f>
        <v>2023-05-29</v>
      </c>
      <c r="AA280" s="54" t="str">
        <f>_xlfn.XLOOKUP(Contrato[[#This Row],[CONTRATO3DIG]],[1]SECOP_II!AE:AE,[1]SECOP_II!AA:AA,"",0)</f>
        <v>https://community.secop.gov.co/Public/Tendering/OpportunityDetail/Index?noticeUID=CO1.NTC.3993784&amp;isFromPublicArea=True&amp;isModal=true&amp;asPopupView=true</v>
      </c>
      <c r="AB280" s="103" t="s">
        <v>555</v>
      </c>
      <c r="AC280" s="75">
        <v>202301001508</v>
      </c>
      <c r="AD280" s="1" t="s">
        <v>50</v>
      </c>
      <c r="AE280" s="1" t="str">
        <f>TEXT(LEFT(Contrato[[#This Row],[CONTRATO]],3),"0")</f>
        <v>275</v>
      </c>
      <c r="AF280" s="1" t="str">
        <f>IF(LEN(Contrato[[#This Row],[Contrato2]])=3,Contrato[[#This Row],[Contrato2]],TEXT(Contrato[[#This Row],[Contrato2]],"000"))</f>
        <v>275</v>
      </c>
      <c r="AG280" s="100">
        <f ca="1">IFERROR(_xlfn.DAYS(Contrato[[#This Row],[Fecha Proyectada liquidació]],TODAY())/30,"")</f>
        <v>-17.233333333333334</v>
      </c>
      <c r="AH280" s="5">
        <f>+Contrato[[#This Row],[FECHA TERMINACIÓN ]]+120</f>
        <v>45195</v>
      </c>
      <c r="AI280" s="1" t="e" cm="1">
        <f t="array" ref="AI280">+Contrato[[#This Row],[Fecha Proyectada liquidació]]-hoy</f>
        <v>#NAME?</v>
      </c>
      <c r="AJ280" s="1" cm="1">
        <f t="array" ref="AJ280">_xlfn.XLOOKUP(Contrato[[#This Row],[CONTRATO]]&amp;Contrato[[#This Row],[CDP]],[1]!Tabla6[[#All],[CONTRATO-CDP]],[1]!Tabla6[[#All],[CRP]],_xlfn.XLOOKUP(Contrato[[#This Row],[CDP]],[1]RCPPAGOS!F:F,[1]RCPPAGOS!A:A,"",0),0)</f>
        <v>1030</v>
      </c>
      <c r="AK280" s="1">
        <f>+Contrato[[#This Row],[Columna1]]-Contrato[[#This Row],[RCP]]</f>
        <v>0</v>
      </c>
      <c r="AL280" s="101" cm="1">
        <f t="array" ref="AL280">_xlfn.XLOOKUP(Contrato[[#This Row],[RCP]],[1]!RCPPAGOS[[#All],[CRP]],[1]!RCPPAGOS[[#All],[Total pagado]],0,0)</f>
        <v>5327836</v>
      </c>
      <c r="AM280" s="62">
        <f>+Contrato[[#This Row],[Valor Pagado]]/Contrato[[#This Row],[VALOR CONTRATO]]</f>
        <v>0.33333333333333331</v>
      </c>
      <c r="AN280" s="63">
        <f>+Contrato[[#This Row],[VALOR CONTRATO]]-Contrato[[#This Row],[Valor Pagado]]</f>
        <v>10655672</v>
      </c>
    </row>
    <row r="281" spans="1:40" s="1" customFormat="1" ht="37.5" customHeight="1">
      <c r="A281" s="2">
        <v>535</v>
      </c>
      <c r="B281" s="33">
        <v>276</v>
      </c>
      <c r="C281" s="34" t="s">
        <v>724</v>
      </c>
      <c r="D281" s="35" t="s">
        <v>83</v>
      </c>
      <c r="E281" s="36" t="s">
        <v>42</v>
      </c>
      <c r="F281" s="35" t="s">
        <v>43</v>
      </c>
      <c r="G281" s="34" t="s">
        <v>725</v>
      </c>
      <c r="H281" s="39">
        <v>1036656236</v>
      </c>
      <c r="I281" s="108">
        <v>3523745</v>
      </c>
      <c r="J281" s="108">
        <v>15721696</v>
      </c>
      <c r="K281" s="134" t="s">
        <v>726</v>
      </c>
      <c r="L281" s="42" t="s">
        <v>727</v>
      </c>
      <c r="M281" s="43" t="s">
        <v>597</v>
      </c>
      <c r="N281" s="44">
        <f>VLOOKUP(Contrato[[#This Row],[SUPERVISOR TITULAR]],[1]SUPERVISORES!$E$1:$F$135,2,FALSE)</f>
        <v>39176038.700000003</v>
      </c>
      <c r="O281" s="43" t="s">
        <v>598</v>
      </c>
      <c r="P281" s="45">
        <f>VLOOKUP(Contrato[[#This Row],[SUPERVISOR SUPLENTE ]],[1]SUPERVISORES!$E$1:$F$135,2,FALSE)</f>
        <v>8103470</v>
      </c>
      <c r="Q281" s="93">
        <v>346</v>
      </c>
      <c r="R281" s="47" cm="1">
        <f t="array" ref="R281">_xlfn.XLOOKUP(Contrato[[#This Row],[CDP]],[1]!CDP[[#All],[consecutivo]],[1]!CDP[[#All],[fecha_aprobacion]],"",0)</f>
        <v>44966.399965277778</v>
      </c>
      <c r="S281" s="48">
        <f>SUMIF([1]!CDP[[#All],[consecutivo]],Contrato[[#This Row],[CDP]],[1]!CDP[[#All],[valor_total_rubro]])</f>
        <v>15721696</v>
      </c>
      <c r="T281" s="49" cm="1">
        <f t="array" ref="T281">_xlfn.XLOOKUP(Contrato[[#This Row],[CONTRATO]]&amp;Contrato[[#This Row],[CDP]],[1]!Tabla6[[#All],[CONTRATO-CDP]],[1]!Tabla6[[#All],[CRP]],_xlfn.XLOOKUP(Contrato[[#This Row],[CDP]],[1]RCPPAGOS!F:F,[1]RCPPAGOS!A:A,"",0),0)</f>
        <v>1066</v>
      </c>
      <c r="U281" s="47">
        <f>+_xlfn.XLOOKUP(Contrato[[#This Row],[RCP]],[1]RCPPAGOS!A:A,[1]RCPPAGOS!B:B,"",0)</f>
        <v>44974.421597222223</v>
      </c>
      <c r="V281" s="50">
        <f>SUMIF([1]!RCPPAGOS[[#All],[CRP]],Contrato[[#This Row],[RCP]],[1]!RCPPAGOS[[#All],[valor_total]])</f>
        <v>15721696</v>
      </c>
      <c r="W281" s="51">
        <v>44970</v>
      </c>
      <c r="X281" s="51">
        <v>44971</v>
      </c>
      <c r="Y281" s="52" t="str">
        <f>+LEFT(_xlfn.XLOOKUP(Contrato[[#This Row],[CONTRATO3DIG]],[1]SECOP_II!AE:AE,[1]SECOP_II!F:F,"",0),10)</f>
        <v>2023-02-20</v>
      </c>
      <c r="Z281" s="53" t="str">
        <f>+LEFT(_xlfn.XLOOKUP(Contrato[[#This Row],[CONTRATO3DIG]],[1]SECOP_II!AE:AE,[1]SECOP_II!G:G,"",0),10)</f>
        <v>2023-06-04</v>
      </c>
      <c r="AA281" s="54" t="str">
        <f>_xlfn.XLOOKUP(Contrato[[#This Row],[CONTRATO3DIG]],[1]SECOP_II!AE:AE,[1]SECOP_II!AA:AA,"",0)</f>
        <v>https://community.secop.gov.co/Public/Tendering/OpportunityDetail/Index?noticeUID=CO1.NTC.3989561&amp;isFromPublicArea=True&amp;isModal=true&amp;asPopupView=true</v>
      </c>
      <c r="AB281" s="103" t="s">
        <v>55</v>
      </c>
      <c r="AC281" s="75">
        <v>202301001505</v>
      </c>
      <c r="AD281" s="1" t="s">
        <v>50</v>
      </c>
      <c r="AE281" s="1" t="str">
        <f>TEXT(LEFT(Contrato[[#This Row],[CONTRATO]],3),"0")</f>
        <v>276</v>
      </c>
      <c r="AF281" s="1" t="str">
        <f>IF(LEN(Contrato[[#This Row],[Contrato2]])=3,Contrato[[#This Row],[Contrato2]],TEXT(Contrato[[#This Row],[Contrato2]],"000"))</f>
        <v>276</v>
      </c>
      <c r="AG281" s="100">
        <f ca="1">IFERROR(_xlfn.DAYS(Contrato[[#This Row],[Fecha Proyectada liquidació]],TODAY())/30,"")</f>
        <v>-17.033333333333335</v>
      </c>
      <c r="AH281" s="5">
        <f>+Contrato[[#This Row],[FECHA TERMINACIÓN ]]+120</f>
        <v>45201</v>
      </c>
      <c r="AI281" s="1" t="e" cm="1">
        <f t="array" ref="AI281">+Contrato[[#This Row],[Fecha Proyectada liquidació]]-hoy</f>
        <v>#NAME?</v>
      </c>
      <c r="AJ281" s="1" cm="1">
        <f t="array" ref="AJ281">_xlfn.XLOOKUP(Contrato[[#This Row],[CONTRATO]]&amp;Contrato[[#This Row],[CDP]],[1]!Tabla6[[#All],[CONTRATO-CDP]],[1]!Tabla6[[#All],[CRP]],_xlfn.XLOOKUP(Contrato[[#This Row],[CDP]],[1]RCPPAGOS!F:F,[1]RCPPAGOS!A:A,"",0),0)</f>
        <v>1066</v>
      </c>
      <c r="AK281" s="1">
        <f>+Contrato[[#This Row],[Columna1]]-Contrato[[#This Row],[RCP]]</f>
        <v>0</v>
      </c>
      <c r="AL281" s="101" cm="1">
        <f t="array" ref="AL281">_xlfn.XLOOKUP(Contrato[[#This Row],[RCP]],[1]!RCPPAGOS[[#All],[CRP]],[1]!RCPPAGOS[[#All],[Total pagado]],0,0)</f>
        <v>15483108</v>
      </c>
      <c r="AM281" s="62">
        <f>+Contrato[[#This Row],[Valor Pagado]]/Contrato[[#This Row],[VALOR CONTRATO]]</f>
        <v>0.98482428358874263</v>
      </c>
      <c r="AN281" s="63">
        <f>+Contrato[[#This Row],[VALOR CONTRATO]]-Contrato[[#This Row],[Valor Pagado]]</f>
        <v>238588</v>
      </c>
    </row>
    <row r="282" spans="1:40" s="1" customFormat="1" ht="37.5" customHeight="1">
      <c r="A282" s="2">
        <v>449</v>
      </c>
      <c r="B282" s="33">
        <v>277</v>
      </c>
      <c r="C282" s="34" t="s">
        <v>728</v>
      </c>
      <c r="D282" s="35" t="s">
        <v>83</v>
      </c>
      <c r="E282" s="36" t="s">
        <v>42</v>
      </c>
      <c r="F282" s="35" t="s">
        <v>43</v>
      </c>
      <c r="G282" s="34" t="s">
        <v>729</v>
      </c>
      <c r="H282" s="39">
        <v>15349677</v>
      </c>
      <c r="I282" s="108">
        <v>3523745</v>
      </c>
      <c r="J282" s="108">
        <v>15721696</v>
      </c>
      <c r="K282" s="134" t="s">
        <v>726</v>
      </c>
      <c r="L282" s="42" t="s">
        <v>727</v>
      </c>
      <c r="M282" s="43" t="s">
        <v>597</v>
      </c>
      <c r="N282" s="44">
        <f>VLOOKUP(Contrato[[#This Row],[SUPERVISOR TITULAR]],[1]SUPERVISORES!$E$1:$F$135,2,FALSE)</f>
        <v>39176038.700000003</v>
      </c>
      <c r="O282" s="43" t="s">
        <v>598</v>
      </c>
      <c r="P282" s="45">
        <f>VLOOKUP(Contrato[[#This Row],[SUPERVISOR SUPLENTE ]],[1]SUPERVISORES!$E$1:$F$135,2,FALSE)</f>
        <v>8103470</v>
      </c>
      <c r="Q282" s="93">
        <v>343</v>
      </c>
      <c r="R282" s="47" cm="1">
        <f t="array" ref="R282">_xlfn.XLOOKUP(Contrato[[#This Row],[CDP]],[1]!CDP[[#All],[consecutivo]],[1]!CDP[[#All],[fecha_aprobacion]],"",0)</f>
        <v>44966.399907407409</v>
      </c>
      <c r="S282" s="48">
        <f>SUMIF([1]!CDP[[#All],[consecutivo]],Contrato[[#This Row],[CDP]],[1]!CDP[[#All],[valor_total_rubro]])</f>
        <v>15721696</v>
      </c>
      <c r="T282" s="49" cm="1">
        <f t="array" ref="T282">_xlfn.XLOOKUP(Contrato[[#This Row],[CONTRATO]]&amp;Contrato[[#This Row],[CDP]],[1]!Tabla6[[#All],[CONTRATO-CDP]],[1]!Tabla6[[#All],[CRP]],_xlfn.XLOOKUP(Contrato[[#This Row],[CDP]],[1]RCPPAGOS!F:F,[1]RCPPAGOS!A:A,"",0),0)</f>
        <v>1065</v>
      </c>
      <c r="U282" s="47">
        <f>+_xlfn.XLOOKUP(Contrato[[#This Row],[RCP]],[1]RCPPAGOS!A:A,[1]RCPPAGOS!B:B,"",0)</f>
        <v>44974.421215277776</v>
      </c>
      <c r="V282" s="50">
        <f>SUMIF([1]!RCPPAGOS[[#All],[CRP]],Contrato[[#This Row],[RCP]],[1]!RCPPAGOS[[#All],[valor_total]])</f>
        <v>15721696</v>
      </c>
      <c r="W282" s="51">
        <v>44970</v>
      </c>
      <c r="X282" s="51">
        <v>44973</v>
      </c>
      <c r="Y282" s="52" t="str">
        <f>+LEFT(_xlfn.XLOOKUP(Contrato[[#This Row],[CONTRATO3DIG]],[1]SECOP_II!AE:AE,[1]SECOP_II!F:F,"",0),10)</f>
        <v>2023-02-20</v>
      </c>
      <c r="Z282" s="53" t="str">
        <f>+LEFT(_xlfn.XLOOKUP(Contrato[[#This Row],[CONTRATO3DIG]],[1]SECOP_II!AE:AE,[1]SECOP_II!G:G,"",0),10)</f>
        <v>2023-06-03</v>
      </c>
      <c r="AA282" s="54" t="str">
        <f>_xlfn.XLOOKUP(Contrato[[#This Row],[CONTRATO3DIG]],[1]SECOP_II!AE:AE,[1]SECOP_II!AA:AA,"",0)</f>
        <v>https://community.secop.gov.co/Public/Tendering/OpportunityDetail/Index?noticeUID=CO1.NTC.3990790&amp;isFromPublicArea=True&amp;isModal=true&amp;asPopupView=true</v>
      </c>
      <c r="AB282" s="103" t="s">
        <v>55</v>
      </c>
      <c r="AC282" s="75" t="s">
        <v>730</v>
      </c>
      <c r="AD282" s="1" t="s">
        <v>50</v>
      </c>
      <c r="AE282" s="1" t="str">
        <f>TEXT(LEFT(Contrato[[#This Row],[CONTRATO]],3),"0")</f>
        <v>277</v>
      </c>
      <c r="AF282" s="1" t="str">
        <f>IF(LEN(Contrato[[#This Row],[Contrato2]])=3,Contrato[[#This Row],[Contrato2]],TEXT(Contrato[[#This Row],[Contrato2]],"000"))</f>
        <v>277</v>
      </c>
      <c r="AG282" s="100">
        <f ca="1">IFERROR(_xlfn.DAYS(Contrato[[#This Row],[Fecha Proyectada liquidació]],TODAY())/30,"")</f>
        <v>-17.066666666666666</v>
      </c>
      <c r="AH282" s="5">
        <f>+Contrato[[#This Row],[FECHA TERMINACIÓN ]]+120</f>
        <v>45200</v>
      </c>
      <c r="AI282" s="1" t="e" cm="1">
        <f t="array" ref="AI282">+Contrato[[#This Row],[Fecha Proyectada liquidació]]-hoy</f>
        <v>#NAME?</v>
      </c>
      <c r="AJ282" s="1" cm="1">
        <f t="array" ref="AJ282">_xlfn.XLOOKUP(Contrato[[#This Row],[CONTRATO]]&amp;Contrato[[#This Row],[CDP]],[1]!Tabla6[[#All],[CONTRATO-CDP]],[1]!Tabla6[[#All],[CRP]],_xlfn.XLOOKUP(Contrato[[#This Row],[CDP]],[1]RCPPAGOS!F:F,[1]RCPPAGOS!A:A,"",0),0)</f>
        <v>1065</v>
      </c>
      <c r="AK282" s="1">
        <f>+Contrato[[#This Row],[Columna1]]-Contrato[[#This Row],[RCP]]</f>
        <v>0</v>
      </c>
      <c r="AL282" s="101" cm="1">
        <f t="array" ref="AL282">_xlfn.XLOOKUP(Contrato[[#This Row],[RCP]],[1]!RCPPAGOS[[#All],[CRP]],[1]!RCPPAGOS[[#All],[Total pagado]],0,0)</f>
        <v>15567108</v>
      </c>
      <c r="AM282" s="62">
        <f>+Contrato[[#This Row],[Valor Pagado]]/Contrato[[#This Row],[VALOR CONTRATO]]</f>
        <v>0.99016721860033419</v>
      </c>
      <c r="AN282" s="63">
        <f>+Contrato[[#This Row],[VALOR CONTRATO]]-Contrato[[#This Row],[Valor Pagado]]</f>
        <v>154588</v>
      </c>
    </row>
    <row r="283" spans="1:40" s="1" customFormat="1" ht="37.5" customHeight="1">
      <c r="A283" s="2">
        <v>458</v>
      </c>
      <c r="B283" s="33">
        <v>278</v>
      </c>
      <c r="C283" s="34" t="s">
        <v>731</v>
      </c>
      <c r="D283" s="35" t="s">
        <v>41</v>
      </c>
      <c r="E283" s="36" t="s">
        <v>42</v>
      </c>
      <c r="F283" s="35" t="s">
        <v>43</v>
      </c>
      <c r="G283" s="34" t="s">
        <v>732</v>
      </c>
      <c r="H283" s="39">
        <v>3585429</v>
      </c>
      <c r="I283" s="108">
        <v>8262751</v>
      </c>
      <c r="J283" s="108">
        <v>24788253</v>
      </c>
      <c r="K283" s="134" t="s">
        <v>45</v>
      </c>
      <c r="L283" s="42" t="s">
        <v>723</v>
      </c>
      <c r="M283" s="43" t="s">
        <v>679</v>
      </c>
      <c r="N283" s="44">
        <f>VLOOKUP(Contrato[[#This Row],[SUPERVISOR TITULAR]],[1]SUPERVISORES!$E$1:$F$135,2,FALSE)</f>
        <v>43150744</v>
      </c>
      <c r="O283" s="43" t="s">
        <v>733</v>
      </c>
      <c r="P283" s="45">
        <f>VLOOKUP(Contrato[[#This Row],[SUPERVISOR SUPLENTE ]],[1]SUPERVISORES!$E$1:$F$135,2,FALSE)</f>
        <v>1039449337.8</v>
      </c>
      <c r="Q283" s="93">
        <v>322</v>
      </c>
      <c r="R283" s="47" cm="1">
        <f t="array" ref="R283">_xlfn.XLOOKUP(Contrato[[#This Row],[CDP]],[1]!CDP[[#All],[consecutivo]],[1]!CDP[[#All],[fecha_aprobacion]],"",0)</f>
        <v>44959.697048611109</v>
      </c>
      <c r="S283" s="48">
        <f>SUMIF([1]!CDP[[#All],[consecutivo]],Contrato[[#This Row],[CDP]],[1]!CDP[[#All],[valor_total_rubro]])</f>
        <v>24788253</v>
      </c>
      <c r="T283" s="49" cm="1">
        <f t="array" ref="T283">_xlfn.XLOOKUP(Contrato[[#This Row],[CONTRATO]]&amp;Contrato[[#This Row],[CDP]],[1]!Tabla6[[#All],[CONTRATO-CDP]],[1]!Tabla6[[#All],[CRP]],_xlfn.XLOOKUP(Contrato[[#This Row],[CDP]],[1]RCPPAGOS!F:F,[1]RCPPAGOS!A:A,"",0),0)</f>
        <v>1028</v>
      </c>
      <c r="U283" s="47">
        <f>+_xlfn.XLOOKUP(Contrato[[#This Row],[RCP]],[1]RCPPAGOS!A:A,[1]RCPPAGOS!B:B,"",0)</f>
        <v>44970.653807870367</v>
      </c>
      <c r="V283" s="50">
        <f>SUMIF([1]!RCPPAGOS[[#All],[CRP]],Contrato[[#This Row],[RCP]],[1]!RCPPAGOS[[#All],[valor_total]])</f>
        <v>24788253</v>
      </c>
      <c r="W283" s="51">
        <v>44970</v>
      </c>
      <c r="X283" s="51">
        <v>44971</v>
      </c>
      <c r="Y283" s="52" t="str">
        <f>+LEFT(_xlfn.XLOOKUP(Contrato[[#This Row],[CONTRATO3DIG]],[1]SECOP_II!AE:AE,[1]SECOP_II!F:F,"",0),10)</f>
        <v>2023-02-14</v>
      </c>
      <c r="Z283" s="53" t="str">
        <f>+LEFT(_xlfn.XLOOKUP(Contrato[[#This Row],[CONTRATO3DIG]],[1]SECOP_II!AE:AE,[1]SECOP_II!G:G,"",0),10)</f>
        <v>2023-05-13</v>
      </c>
      <c r="AA283" s="54" t="str">
        <f>_xlfn.XLOOKUP(Contrato[[#This Row],[CONTRATO3DIG]],[1]SECOP_II!AE:AE,[1]SECOP_II!AA:AA,"",0)</f>
        <v>https://community.secop.gov.co/Public/Tendering/OpportunityDetail/Index?noticeUID=CO1.NTC.3989445&amp;isFromPublicArea=True&amp;isModal=true&amp;asPopupView=true</v>
      </c>
      <c r="AB283" s="103" t="s">
        <v>734</v>
      </c>
      <c r="AC283" s="75" t="s">
        <v>735</v>
      </c>
      <c r="AD283" s="1" t="s">
        <v>50</v>
      </c>
      <c r="AE283" s="1" t="str">
        <f>TEXT(LEFT(Contrato[[#This Row],[CONTRATO]],3),"0")</f>
        <v>278</v>
      </c>
      <c r="AF283" s="1" t="str">
        <f>IF(LEN(Contrato[[#This Row],[Contrato2]])=3,Contrato[[#This Row],[Contrato2]],TEXT(Contrato[[#This Row],[Contrato2]],"000"))</f>
        <v>278</v>
      </c>
      <c r="AG283" s="100">
        <f ca="1">IFERROR(_xlfn.DAYS(Contrato[[#This Row],[Fecha Proyectada liquidació]],TODAY())/30,"")</f>
        <v>-17.766666666666666</v>
      </c>
      <c r="AH283" s="5">
        <f>+Contrato[[#This Row],[FECHA TERMINACIÓN ]]+120</f>
        <v>45179</v>
      </c>
      <c r="AI283" s="1" t="e" cm="1">
        <f t="array" ref="AI283">+Contrato[[#This Row],[Fecha Proyectada liquidació]]-hoy</f>
        <v>#NAME?</v>
      </c>
      <c r="AJ283" s="1" cm="1">
        <f t="array" ref="AJ283">_xlfn.XLOOKUP(Contrato[[#This Row],[CONTRATO]]&amp;Contrato[[#This Row],[CDP]],[1]!Tabla6[[#All],[CONTRATO-CDP]],[1]!Tabla6[[#All],[CRP]],_xlfn.XLOOKUP(Contrato[[#This Row],[CDP]],[1]RCPPAGOS!F:F,[1]RCPPAGOS!A:A,"",0),0)</f>
        <v>1028</v>
      </c>
      <c r="AK283" s="1">
        <f>+Contrato[[#This Row],[Columna1]]-Contrato[[#This Row],[RCP]]</f>
        <v>0</v>
      </c>
      <c r="AL283" s="101" cm="1">
        <f t="array" ref="AL283">_xlfn.XLOOKUP(Contrato[[#This Row],[RCP]],[1]!RCPPAGOS[[#All],[CRP]],[1]!RCPPAGOS[[#All],[Total pagado]],0,0)</f>
        <v>24788253</v>
      </c>
      <c r="AM283" s="62">
        <f>+Contrato[[#This Row],[Valor Pagado]]/Contrato[[#This Row],[VALOR CONTRATO]]</f>
        <v>1</v>
      </c>
      <c r="AN283" s="63">
        <f>+Contrato[[#This Row],[VALOR CONTRATO]]-Contrato[[#This Row],[Valor Pagado]]</f>
        <v>0</v>
      </c>
    </row>
    <row r="284" spans="1:40" s="1" customFormat="1" ht="37.5" customHeight="1">
      <c r="A284" s="2">
        <v>477</v>
      </c>
      <c r="B284" s="33">
        <v>279</v>
      </c>
      <c r="C284" s="34" t="s">
        <v>736</v>
      </c>
      <c r="D284" s="35" t="s">
        <v>41</v>
      </c>
      <c r="E284" s="36" t="s">
        <v>42</v>
      </c>
      <c r="F284" s="92" t="s">
        <v>205</v>
      </c>
      <c r="G284" s="34" t="s">
        <v>737</v>
      </c>
      <c r="H284" s="39">
        <v>860005289</v>
      </c>
      <c r="I284" s="108" t="s">
        <v>571</v>
      </c>
      <c r="J284" s="108">
        <v>60000000</v>
      </c>
      <c r="K284" s="130" t="s">
        <v>738</v>
      </c>
      <c r="L284" s="142" t="s">
        <v>739</v>
      </c>
      <c r="M284" s="43" t="s">
        <v>652</v>
      </c>
      <c r="N284" s="44">
        <f>VLOOKUP(Contrato[[#This Row],[SUPERVISOR TITULAR]],[1]SUPERVISORES!$E$1:$F$135,2,FALSE)</f>
        <v>43595405.899999999</v>
      </c>
      <c r="O284" s="43" t="s">
        <v>69</v>
      </c>
      <c r="P284" s="45">
        <f>VLOOKUP(Contrato[[#This Row],[SUPERVISOR SUPLENTE ]],[1]SUPERVISORES!$E$1:$F$135,2,FALSE)</f>
        <v>43208997.899999999</v>
      </c>
      <c r="Q284" s="93">
        <v>356</v>
      </c>
      <c r="R284" s="47" cm="1">
        <f t="array" ref="R284">_xlfn.XLOOKUP(Contrato[[#This Row],[CDP]],[1]!CDP[[#All],[consecutivo]],[1]!CDP[[#All],[fecha_aprobacion]],"",0)</f>
        <v>44966.60800925926</v>
      </c>
      <c r="S284" s="48">
        <f>SUMIF([1]!CDP[[#All],[consecutivo]],Contrato[[#This Row],[CDP]],[1]!CDP[[#All],[valor_total_rubro]])</f>
        <v>60000000</v>
      </c>
      <c r="T284" s="49" cm="1">
        <f t="array" ref="T284">_xlfn.XLOOKUP(Contrato[[#This Row],[CONTRATO]]&amp;Contrato[[#This Row],[CDP]],[1]!Tabla6[[#All],[CONTRATO-CDP]],[1]!Tabla6[[#All],[CRP]],_xlfn.XLOOKUP(Contrato[[#This Row],[CDP]],[1]RCPPAGOS!F:F,[1]RCPPAGOS!A:A,"",0),0)</f>
        <v>1211</v>
      </c>
      <c r="U284" s="47">
        <f>+_xlfn.XLOOKUP(Contrato[[#This Row],[RCP]],[1]RCPPAGOS!A:A,[1]RCPPAGOS!B:B,"",0)</f>
        <v>44992.31858796296</v>
      </c>
      <c r="V284" s="50">
        <f>SUMIF([1]!RCPPAGOS[[#All],[CRP]],Contrato[[#This Row],[RCP]],[1]!RCPPAGOS[[#All],[valor_total]])</f>
        <v>60000000</v>
      </c>
      <c r="W284" s="51">
        <v>44991</v>
      </c>
      <c r="X284" s="51">
        <v>44998</v>
      </c>
      <c r="Y284" s="52" t="str">
        <f>+LEFT(_xlfn.XLOOKUP(Contrato[[#This Row],[CONTRATO3DIG]],[1]SECOP_II!AE:AE,[1]SECOP_II!F:F,"",0),10)</f>
        <v>2023-03-13</v>
      </c>
      <c r="Z284" s="53" t="str">
        <f>+LEFT(_xlfn.XLOOKUP(Contrato[[#This Row],[CONTRATO3DIG]],[1]SECOP_II!AE:AE,[1]SECOP_II!G:G,"",0),10)</f>
        <v>2023-12-31</v>
      </c>
      <c r="AA284" s="54" t="str">
        <f>_xlfn.XLOOKUP(Contrato[[#This Row],[CONTRATO3DIG]],[1]SECOP_II!AE:AE,[1]SECOP_II!AA:AA,"",0)</f>
        <v>https://community.secop.gov.co/Public/Tendering/OpportunityDetail/Index?noticeUID=CO1.NTC.4104046&amp;isFromPublicArea=True&amp;isModal=true&amp;asPopupView=true</v>
      </c>
      <c r="AB284" s="35" t="s">
        <v>740</v>
      </c>
      <c r="AC284" s="75">
        <v>202301001575</v>
      </c>
      <c r="AD284" s="1" t="s">
        <v>50</v>
      </c>
      <c r="AE284" s="1" t="str">
        <f>TEXT(LEFT(Contrato[[#This Row],[CONTRATO]],3),"0")</f>
        <v>279</v>
      </c>
      <c r="AF284" s="1" t="str">
        <f>IF(LEN(Contrato[[#This Row],[Contrato2]])=3,Contrato[[#This Row],[Contrato2]],TEXT(Contrato[[#This Row],[Contrato2]],"000"))</f>
        <v>279</v>
      </c>
      <c r="AG284" s="100">
        <f ca="1">IFERROR(_xlfn.DAYS(Contrato[[#This Row],[Fecha Proyectada liquidació]],TODAY())/30,"")</f>
        <v>-10.033333333333333</v>
      </c>
      <c r="AH284" s="5">
        <f>+Contrato[[#This Row],[FECHA TERMINACIÓN ]]+120</f>
        <v>45411</v>
      </c>
      <c r="AI284" s="1" t="e" cm="1">
        <f t="array" ref="AI284">+Contrato[[#This Row],[Fecha Proyectada liquidació]]-hoy</f>
        <v>#NAME?</v>
      </c>
      <c r="AJ284" s="1" cm="1">
        <f t="array" ref="AJ284">_xlfn.XLOOKUP(Contrato[[#This Row],[CONTRATO]]&amp;Contrato[[#This Row],[CDP]],[1]!Tabla6[[#All],[CONTRATO-CDP]],[1]!Tabla6[[#All],[CRP]],_xlfn.XLOOKUP(Contrato[[#This Row],[CDP]],[1]RCPPAGOS!F:F,[1]RCPPAGOS!A:A,"",0),0)</f>
        <v>1211</v>
      </c>
      <c r="AK284" s="1">
        <f>+Contrato[[#This Row],[Columna1]]-Contrato[[#This Row],[RCP]]</f>
        <v>0</v>
      </c>
      <c r="AL284" s="101" cm="1">
        <f t="array" ref="AL284">_xlfn.XLOOKUP(Contrato[[#This Row],[RCP]],[1]!RCPPAGOS[[#All],[CRP]],[1]!RCPPAGOS[[#All],[Total pagado]],0,0)</f>
        <v>57559346</v>
      </c>
      <c r="AM284" s="62">
        <f>+Contrato[[#This Row],[Valor Pagado]]/Contrato[[#This Row],[VALOR CONTRATO]]</f>
        <v>0.95932243333333334</v>
      </c>
      <c r="AN284" s="63">
        <f>+Contrato[[#This Row],[VALOR CONTRATO]]-Contrato[[#This Row],[Valor Pagado]]</f>
        <v>2440654</v>
      </c>
    </row>
    <row r="285" spans="1:40" s="1" customFormat="1" ht="37.5" customHeight="1">
      <c r="A285" s="1">
        <v>1081</v>
      </c>
      <c r="B285" s="33">
        <v>279</v>
      </c>
      <c r="C285" s="34" t="s">
        <v>736</v>
      </c>
      <c r="D285" s="35" t="s">
        <v>41</v>
      </c>
      <c r="E285" s="36" t="s">
        <v>741</v>
      </c>
      <c r="F285" s="92" t="s">
        <v>205</v>
      </c>
      <c r="G285" s="34" t="s">
        <v>737</v>
      </c>
      <c r="H285" s="39">
        <v>860005289</v>
      </c>
      <c r="I285" s="108" t="s">
        <v>571</v>
      </c>
      <c r="J285" s="108">
        <v>10000000</v>
      </c>
      <c r="K285" s="1" t="s">
        <v>571</v>
      </c>
      <c r="L285" s="137" t="s">
        <v>742</v>
      </c>
      <c r="M285" s="43" t="s">
        <v>69</v>
      </c>
      <c r="N285" s="44">
        <f>VLOOKUP(Contrato[[#This Row],[SUPERVISOR TITULAR]],[1]SUPERVISORES!$E$1:$F$135,2,FALSE)</f>
        <v>43208997.899999999</v>
      </c>
      <c r="O285" s="43" t="s">
        <v>159</v>
      </c>
      <c r="P285" s="45">
        <f>VLOOKUP(Contrato[[#This Row],[SUPERVISOR SUPLENTE ]],[1]SUPERVISORES!$E$1:$F$135,2,FALSE)</f>
        <v>98663915.5</v>
      </c>
      <c r="Q285" s="75">
        <v>1159</v>
      </c>
      <c r="R285" s="47" cm="1">
        <f t="array" ref="R285">_xlfn.XLOOKUP(Contrato[[#This Row],[CDP]],[1]!CDP[[#All],[consecutivo]],[1]!CDP[[#All],[fecha_aprobacion]],"",0)</f>
        <v>45203.59516203704</v>
      </c>
      <c r="S285" s="48">
        <f>SUMIF([1]!CDP[[#All],[consecutivo]],Contrato[[#This Row],[CDP]],[1]!CDP[[#All],[valor_total_rubro]])</f>
        <v>10000000</v>
      </c>
      <c r="T285" s="4" cm="1">
        <f t="array" ref="T285">_xlfn.XLOOKUP(Contrato[[#This Row],[CONTRATO]]&amp;Contrato[[#This Row],[CDP]],[1]!Tabla6[[#All],[CONTRATO-CDP]],[1]!Tabla6[[#All],[CRP]],_xlfn.XLOOKUP(Contrato[[#This Row],[CDP]],[1]RCPPAGOS!F:F,[1]RCPPAGOS!A:A,"",0),0)</f>
        <v>11769</v>
      </c>
      <c r="U285" s="47">
        <f>+_xlfn.XLOOKUP(Contrato[[#This Row],[RCP]],[1]RCPPAGOS!A:A,[1]RCPPAGOS!B:B,"",0)</f>
        <v>45210.671550925923</v>
      </c>
      <c r="V285" s="50">
        <f>SUMIF([1]!RCPPAGOS[[#All],[CRP]],Contrato[[#This Row],[RCP]],[1]!RCPPAGOS[[#All],[valor_total]])</f>
        <v>10000000</v>
      </c>
      <c r="W285" s="51">
        <v>45209</v>
      </c>
      <c r="X285" s="51">
        <v>45218</v>
      </c>
      <c r="Y285" s="52" t="str">
        <f>+LEFT(_xlfn.XLOOKUP(Contrato[[#This Row],[CONTRATO3DIG]],[1]SECOP_II!AE:AE,[1]SECOP_II!F:F,"",0),10)</f>
        <v>2023-03-13</v>
      </c>
      <c r="Z285" s="53" t="str">
        <f>+LEFT(_xlfn.XLOOKUP(Contrato[[#This Row],[CONTRATO3DIG]],[1]SECOP_II!AE:AE,[1]SECOP_II!G:G,"",0),10)</f>
        <v>2023-12-31</v>
      </c>
      <c r="AA285" s="54" t="str">
        <f>_xlfn.XLOOKUP(Contrato[[#This Row],[CONTRATO3DIG]],[1]SECOP_II!AE:AE,[1]SECOP_II!AA:AA,"",0)</f>
        <v>https://community.secop.gov.co/Public/Tendering/OpportunityDetail/Index?noticeUID=CO1.NTC.4104046&amp;isFromPublicArea=True&amp;isModal=true&amp;asPopupView=true</v>
      </c>
      <c r="AB285" s="35" t="s">
        <v>740</v>
      </c>
      <c r="AC285" s="140"/>
      <c r="AE285" s="1" t="str">
        <f>TEXT(LEFT(Contrato[[#This Row],[CONTRATO]],3),"0")</f>
        <v>279</v>
      </c>
      <c r="AF285" s="1" t="str">
        <f>IF(LEN(Contrato[[#This Row],[Contrato2]])=3,Contrato[[#This Row],[Contrato2]],TEXT(Contrato[[#This Row],[Contrato2]],"000"))</f>
        <v>279</v>
      </c>
      <c r="AG285" s="100">
        <f ca="1">IFERROR(_xlfn.DAYS(Contrato[[#This Row],[Fecha Proyectada liquidació]],TODAY())/30,"")</f>
        <v>-10.033333333333333</v>
      </c>
      <c r="AH285" s="5">
        <f>+Contrato[[#This Row],[FECHA TERMINACIÓN ]]+120</f>
        <v>45411</v>
      </c>
      <c r="AI285" s="1" t="e" cm="1">
        <f t="array" ref="AI285">+Contrato[[#This Row],[Fecha Proyectada liquidació]]-hoy</f>
        <v>#NAME?</v>
      </c>
      <c r="AJ285" s="1" cm="1">
        <f t="array" ref="AJ285">_xlfn.XLOOKUP(Contrato[[#This Row],[CONTRATO]]&amp;Contrato[[#This Row],[CDP]],[1]!Tabla6[[#All],[CONTRATO-CDP]],[1]!Tabla6[[#All],[CRP]],_xlfn.XLOOKUP(Contrato[[#This Row],[CDP]],[1]RCPPAGOS!F:F,[1]RCPPAGOS!A:A,"",0),0)</f>
        <v>11769</v>
      </c>
      <c r="AK285" s="1">
        <f>+Contrato[[#This Row],[Columna1]]-Contrato[[#This Row],[RCP]]</f>
        <v>0</v>
      </c>
      <c r="AL285" s="101" cm="1">
        <f t="array" ref="AL285">_xlfn.XLOOKUP(Contrato[[#This Row],[RCP]],[1]!RCPPAGOS[[#All],[CRP]],[1]!RCPPAGOS[[#All],[Total pagado]],0,0)</f>
        <v>0</v>
      </c>
      <c r="AM285" s="62">
        <f>+Contrato[[#This Row],[Valor Pagado]]/Contrato[[#This Row],[VALOR CONTRATO]]</f>
        <v>0</v>
      </c>
      <c r="AN285" s="63">
        <f>+Contrato[[#This Row],[VALOR CONTRATO]]-Contrato[[#This Row],[Valor Pagado]]</f>
        <v>10000000</v>
      </c>
    </row>
    <row r="286" spans="1:40" s="1" customFormat="1" ht="37.5" customHeight="1">
      <c r="A286" s="2">
        <v>258</v>
      </c>
      <c r="B286" s="33">
        <v>280</v>
      </c>
      <c r="C286" s="34" t="s">
        <v>743</v>
      </c>
      <c r="D286" s="35" t="s">
        <v>63</v>
      </c>
      <c r="E286" s="36" t="s">
        <v>42</v>
      </c>
      <c r="F286" s="35" t="s">
        <v>43</v>
      </c>
      <c r="G286" s="34" t="s">
        <v>744</v>
      </c>
      <c r="H286" s="39">
        <v>1037236884</v>
      </c>
      <c r="I286" s="108">
        <v>3523745</v>
      </c>
      <c r="J286" s="108">
        <v>12333108</v>
      </c>
      <c r="K286" s="1" t="s">
        <v>45</v>
      </c>
      <c r="L286" s="42" t="s">
        <v>723</v>
      </c>
      <c r="M286" s="43" t="s">
        <v>652</v>
      </c>
      <c r="N286" s="44">
        <f>VLOOKUP(Contrato[[#This Row],[SUPERVISOR TITULAR]],[1]SUPERVISORES!$E$1:$F$135,2,FALSE)</f>
        <v>43595405.899999999</v>
      </c>
      <c r="O286" s="43" t="s">
        <v>143</v>
      </c>
      <c r="P286" s="45">
        <f>VLOOKUP(Contrato[[#This Row],[SUPERVISOR SUPLENTE ]],[1]SUPERVISORES!$E$1:$F$135,2,FALSE)</f>
        <v>43754943.200000003</v>
      </c>
      <c r="Q286" s="93">
        <v>96</v>
      </c>
      <c r="R286" s="47" cm="1">
        <f t="array" ref="R286">_xlfn.XLOOKUP(Contrato[[#This Row],[CDP]],[1]!CDP[[#All],[consecutivo]],[1]!CDP[[#All],[fecha_aprobacion]],"",0)</f>
        <v>44951.665046296293</v>
      </c>
      <c r="S286" s="48">
        <f>SUMIF([1]!CDP[[#All],[consecutivo]],Contrato[[#This Row],[CDP]],[1]!CDP[[#All],[valor_total_rubro]])</f>
        <v>12333108</v>
      </c>
      <c r="T286" s="49" cm="1">
        <f t="array" ref="T286">_xlfn.XLOOKUP(Contrato[[#This Row],[CONTRATO]]&amp;Contrato[[#This Row],[CDP]],[1]!Tabla6[[#All],[CONTRATO-CDP]],[1]!Tabla6[[#All],[CRP]],_xlfn.XLOOKUP(Contrato[[#This Row],[CDP]],[1]RCPPAGOS!F:F,[1]RCPPAGOS!A:A,"",0),0)</f>
        <v>1031</v>
      </c>
      <c r="U286" s="47">
        <f>+_xlfn.XLOOKUP(Contrato[[#This Row],[RCP]],[1]RCPPAGOS!A:A,[1]RCPPAGOS!B:B,"",0)</f>
        <v>44971.472361111111</v>
      </c>
      <c r="V286" s="50">
        <f>SUMIF([1]!RCPPAGOS[[#All],[CRP]],Contrato[[#This Row],[RCP]],[1]!RCPPAGOS[[#All],[valor_total]])</f>
        <v>12333108</v>
      </c>
      <c r="W286" s="51">
        <v>44970</v>
      </c>
      <c r="X286" s="51">
        <v>44971</v>
      </c>
      <c r="Y286" s="52" t="str">
        <f>+LEFT(_xlfn.XLOOKUP(Contrato[[#This Row],[CONTRATO3DIG]],[1]SECOP_II!AE:AE,[1]SECOP_II!F:F,"",0),10)</f>
        <v>2023-02-15</v>
      </c>
      <c r="Z286" s="53" t="str">
        <f>+LEFT(_xlfn.XLOOKUP(Contrato[[#This Row],[CONTRATO3DIG]],[1]SECOP_II!AE:AE,[1]SECOP_II!G:G,"",0),10)</f>
        <v>2023-05-29</v>
      </c>
      <c r="AA286" s="54" t="str">
        <f>_xlfn.XLOOKUP(Contrato[[#This Row],[CONTRATO3DIG]],[1]SECOP_II!AE:AE,[1]SECOP_II!AA:AA,"",0)</f>
        <v>https://community.secop.gov.co/Public/Tendering/OpportunityDetail/Index?noticeUID=CO1.NTC.3991199&amp;isFromPublicArea=True&amp;isModal=true&amp;asPopupView=true</v>
      </c>
      <c r="AB286" s="103" t="s">
        <v>55</v>
      </c>
      <c r="AC286" s="75" t="s">
        <v>745</v>
      </c>
      <c r="AD286" s="1" t="s">
        <v>50</v>
      </c>
      <c r="AE286" s="1" t="str">
        <f>TEXT(LEFT(Contrato[[#This Row],[CONTRATO]],3),"0")</f>
        <v>280</v>
      </c>
      <c r="AF286" s="1" t="str">
        <f>IF(LEN(Contrato[[#This Row],[Contrato2]])=3,Contrato[[#This Row],[Contrato2]],TEXT(Contrato[[#This Row],[Contrato2]],"000"))</f>
        <v>280</v>
      </c>
      <c r="AG286" s="100">
        <f ca="1">IFERROR(_xlfn.DAYS(Contrato[[#This Row],[Fecha Proyectada liquidació]],TODAY())/30,"")</f>
        <v>-17.233333333333334</v>
      </c>
      <c r="AH286" s="5">
        <f>+Contrato[[#This Row],[FECHA TERMINACIÓN ]]+120</f>
        <v>45195</v>
      </c>
      <c r="AI286" s="1" t="e" cm="1">
        <f t="array" ref="AI286">+Contrato[[#This Row],[Fecha Proyectada liquidació]]-hoy</f>
        <v>#NAME?</v>
      </c>
      <c r="AJ286" s="1" cm="1">
        <f t="array" ref="AJ286">_xlfn.XLOOKUP(Contrato[[#This Row],[CONTRATO]]&amp;Contrato[[#This Row],[CDP]],[1]!Tabla6[[#All],[CONTRATO-CDP]],[1]!Tabla6[[#All],[CRP]],_xlfn.XLOOKUP(Contrato[[#This Row],[CDP]],[1]RCPPAGOS!F:F,[1]RCPPAGOS!A:A,"",0),0)</f>
        <v>1031</v>
      </c>
      <c r="AK286" s="1">
        <f>+Contrato[[#This Row],[Columna1]]-Contrato[[#This Row],[RCP]]</f>
        <v>0</v>
      </c>
      <c r="AL286" s="101" cm="1">
        <f t="array" ref="AL286">_xlfn.XLOOKUP(Contrato[[#This Row],[RCP]],[1]!RCPPAGOS[[#All],[CRP]],[1]!RCPPAGOS[[#All],[Total pagado]],0,0)</f>
        <v>12333108</v>
      </c>
      <c r="AM286" s="62">
        <f>+Contrato[[#This Row],[Valor Pagado]]/Contrato[[#This Row],[VALOR CONTRATO]]</f>
        <v>1</v>
      </c>
      <c r="AN286" s="63">
        <f>+Contrato[[#This Row],[VALOR CONTRATO]]-Contrato[[#This Row],[Valor Pagado]]</f>
        <v>0</v>
      </c>
    </row>
    <row r="287" spans="1:40" s="1" customFormat="1" ht="37.5" customHeight="1">
      <c r="A287" s="2">
        <v>542</v>
      </c>
      <c r="B287" s="33">
        <v>281</v>
      </c>
      <c r="C287" s="34" t="s">
        <v>746</v>
      </c>
      <c r="D287" s="35" t="s">
        <v>63</v>
      </c>
      <c r="E287" s="36" t="s">
        <v>42</v>
      </c>
      <c r="F287" s="35" t="s">
        <v>43</v>
      </c>
      <c r="G287" s="34" t="s">
        <v>747</v>
      </c>
      <c r="H287" s="39">
        <v>43182812</v>
      </c>
      <c r="I287" s="108">
        <v>6081224</v>
      </c>
      <c r="J287" s="108">
        <v>21284284</v>
      </c>
      <c r="K287" s="1" t="s">
        <v>45</v>
      </c>
      <c r="L287" s="42" t="s">
        <v>723</v>
      </c>
      <c r="M287" s="43" t="s">
        <v>164</v>
      </c>
      <c r="N287" s="44">
        <f>VLOOKUP(Contrato[[#This Row],[SUPERVISOR TITULAR]],[1]SUPERVISORES!$E$1:$F$135,2,FALSE)</f>
        <v>71610877.799999997</v>
      </c>
      <c r="O287" s="43" t="s">
        <v>748</v>
      </c>
      <c r="P287" s="45">
        <f>VLOOKUP(Contrato[[#This Row],[SUPERVISOR SUPLENTE ]],[1]SUPERVISORES!$E$1:$F$135,2,FALSE)</f>
        <v>43056212.200000003</v>
      </c>
      <c r="Q287" s="93">
        <v>361</v>
      </c>
      <c r="R287" s="47" cm="1">
        <f t="array" ref="R287">_xlfn.XLOOKUP(Contrato[[#This Row],[CDP]],[1]!CDP[[#All],[consecutivo]],[1]!CDP[[#All],[fecha_aprobacion]],"",0)</f>
        <v>44967.439814814818</v>
      </c>
      <c r="S287" s="48">
        <f>SUMIF([1]!CDP[[#All],[consecutivo]],Contrato[[#This Row],[CDP]],[1]!CDP[[#All],[valor_total_rubro]])</f>
        <v>21284284</v>
      </c>
      <c r="T287" s="49" cm="1">
        <f t="array" ref="T287">_xlfn.XLOOKUP(Contrato[[#This Row],[CONTRATO]]&amp;Contrato[[#This Row],[CDP]],[1]!Tabla6[[#All],[CONTRATO-CDP]],[1]!Tabla6[[#All],[CRP]],_xlfn.XLOOKUP(Contrato[[#This Row],[CDP]],[1]RCPPAGOS!F:F,[1]RCPPAGOS!A:A,"",0),0)</f>
        <v>1035</v>
      </c>
      <c r="U287" s="47">
        <f>+_xlfn.XLOOKUP(Contrato[[#This Row],[RCP]],[1]RCPPAGOS!A:A,[1]RCPPAGOS!B:B,"",0)</f>
        <v>44972.501307870371</v>
      </c>
      <c r="V287" s="50">
        <f>SUMIF([1]!RCPPAGOS[[#All],[CRP]],Contrato[[#This Row],[RCP]],[1]!RCPPAGOS[[#All],[valor_total]])</f>
        <v>21284284</v>
      </c>
      <c r="W287" s="51">
        <v>44971</v>
      </c>
      <c r="X287" s="51">
        <v>44972</v>
      </c>
      <c r="Y287" s="52" t="str">
        <f>+LEFT(_xlfn.XLOOKUP(Contrato[[#This Row],[CONTRATO3DIG]],[1]SECOP_II!AE:AE,[1]SECOP_II!F:F,"",0),10)</f>
        <v>2023-02-15</v>
      </c>
      <c r="Z287" s="53" t="str">
        <f>+LEFT(_xlfn.XLOOKUP(Contrato[[#This Row],[CONTRATO3DIG]],[1]SECOP_II!AE:AE,[1]SECOP_II!G:G,"",0),10)</f>
        <v>2023-05-29</v>
      </c>
      <c r="AA287" s="54" t="str">
        <f>_xlfn.XLOOKUP(Contrato[[#This Row],[CONTRATO3DIG]],[1]SECOP_II!AE:AE,[1]SECOP_II!AA:AA,"",0)</f>
        <v>https://community.secop.gov.co/Public/Tendering/OpportunityDetail/Index?noticeUID=CO1.NTC.3991665&amp;isFromPublicArea=True&amp;isModal=true&amp;asPopupView=true</v>
      </c>
      <c r="AB287" s="103" t="s">
        <v>55</v>
      </c>
      <c r="AC287" s="75">
        <v>202301001493</v>
      </c>
      <c r="AD287" s="1" t="s">
        <v>50</v>
      </c>
      <c r="AE287" s="1" t="str">
        <f>TEXT(LEFT(Contrato[[#This Row],[CONTRATO]],3),"0")</f>
        <v>281</v>
      </c>
      <c r="AF287" s="1" t="str">
        <f>IF(LEN(Contrato[[#This Row],[Contrato2]])=3,Contrato[[#This Row],[Contrato2]],TEXT(Contrato[[#This Row],[Contrato2]],"000"))</f>
        <v>281</v>
      </c>
      <c r="AG287" s="100">
        <f ca="1">IFERROR(_xlfn.DAYS(Contrato[[#This Row],[Fecha Proyectada liquidació]],TODAY())/30,"")</f>
        <v>-17.233333333333334</v>
      </c>
      <c r="AH287" s="5">
        <f>+Contrato[[#This Row],[FECHA TERMINACIÓN ]]+120</f>
        <v>45195</v>
      </c>
      <c r="AI287" s="1" t="e" cm="1">
        <f t="array" ref="AI287">+Contrato[[#This Row],[Fecha Proyectada liquidació]]-hoy</f>
        <v>#NAME?</v>
      </c>
      <c r="AJ287" s="1" cm="1">
        <f t="array" ref="AJ287">_xlfn.XLOOKUP(Contrato[[#This Row],[CONTRATO]]&amp;Contrato[[#This Row],[CDP]],[1]!Tabla6[[#All],[CONTRATO-CDP]],[1]!Tabla6[[#All],[CRP]],_xlfn.XLOOKUP(Contrato[[#This Row],[CDP]],[1]RCPPAGOS!F:F,[1]RCPPAGOS!A:A,"",0),0)</f>
        <v>1035</v>
      </c>
      <c r="AK287" s="1">
        <f>+Contrato[[#This Row],[Columna1]]-Contrato[[#This Row],[RCP]]</f>
        <v>0</v>
      </c>
      <c r="AL287" s="101" cm="1">
        <f t="array" ref="AL287">_xlfn.XLOOKUP(Contrato[[#This Row],[RCP]],[1]!RCPPAGOS[[#All],[CRP]],[1]!RCPPAGOS[[#All],[Total pagado]],0,0)</f>
        <v>21284284</v>
      </c>
      <c r="AM287" s="62">
        <f>+Contrato[[#This Row],[Valor Pagado]]/Contrato[[#This Row],[VALOR CONTRATO]]</f>
        <v>1</v>
      </c>
      <c r="AN287" s="63">
        <f>+Contrato[[#This Row],[VALOR CONTRATO]]-Contrato[[#This Row],[Valor Pagado]]</f>
        <v>0</v>
      </c>
    </row>
    <row r="288" spans="1:40" s="1" customFormat="1" ht="37.5" customHeight="1">
      <c r="A288" s="2">
        <v>541</v>
      </c>
      <c r="B288" s="33">
        <v>282</v>
      </c>
      <c r="C288" s="34" t="s">
        <v>749</v>
      </c>
      <c r="D288" s="35" t="s">
        <v>112</v>
      </c>
      <c r="E288" s="36" t="s">
        <v>42</v>
      </c>
      <c r="F288" s="35" t="s">
        <v>43</v>
      </c>
      <c r="G288" s="34" t="s">
        <v>750</v>
      </c>
      <c r="H288" s="39">
        <v>3420903</v>
      </c>
      <c r="I288" s="108">
        <v>6081224</v>
      </c>
      <c r="J288" s="108">
        <v>21284284</v>
      </c>
      <c r="K288" s="1" t="s">
        <v>45</v>
      </c>
      <c r="L288" s="42" t="s">
        <v>723</v>
      </c>
      <c r="M288" s="43" t="s">
        <v>68</v>
      </c>
      <c r="N288" s="44">
        <f>VLOOKUP(Contrato[[#This Row],[SUPERVISOR TITULAR]],[1]SUPERVISORES!$E$1:$F$135,2,FALSE)</f>
        <v>8462777.5</v>
      </c>
      <c r="O288" s="43" t="s">
        <v>69</v>
      </c>
      <c r="P288" s="45">
        <f>VLOOKUP(Contrato[[#This Row],[SUPERVISOR SUPLENTE ]],[1]SUPERVISORES!$E$1:$F$135,2,FALSE)</f>
        <v>43208997.899999999</v>
      </c>
      <c r="Q288" s="93">
        <v>334</v>
      </c>
      <c r="R288" s="47" cm="1">
        <f t="array" ref="R288">_xlfn.XLOOKUP(Contrato[[#This Row],[CDP]],[1]!CDP[[#All],[consecutivo]],[1]!CDP[[#All],[fecha_aprobacion]],"",0)</f>
        <v>44965.444895833331</v>
      </c>
      <c r="S288" s="48">
        <f>SUMIF([1]!CDP[[#All],[consecutivo]],Contrato[[#This Row],[CDP]],[1]!CDP[[#All],[valor_total_rubro]])</f>
        <v>21284284</v>
      </c>
      <c r="T288" s="49" cm="1">
        <f t="array" ref="T288">_xlfn.XLOOKUP(Contrato[[#This Row],[CONTRATO]]&amp;Contrato[[#This Row],[CDP]],[1]!Tabla6[[#All],[CONTRATO-CDP]],[1]!Tabla6[[#All],[CRP]],_xlfn.XLOOKUP(Contrato[[#This Row],[CDP]],[1]RCPPAGOS!F:F,[1]RCPPAGOS!A:A,"",0),0)</f>
        <v>1038</v>
      </c>
      <c r="U288" s="47">
        <f>+_xlfn.XLOOKUP(Contrato[[#This Row],[RCP]],[1]RCPPAGOS!A:A,[1]RCPPAGOS!B:B,"",0)</f>
        <v>44972.504803240743</v>
      </c>
      <c r="V288" s="50">
        <f>SUMIF([1]!RCPPAGOS[[#All],[CRP]],Contrato[[#This Row],[RCP]],[1]!RCPPAGOS[[#All],[valor_total]])</f>
        <v>21284284</v>
      </c>
      <c r="W288" s="51">
        <v>44971</v>
      </c>
      <c r="X288" s="51">
        <v>44972</v>
      </c>
      <c r="Y288" s="52" t="str">
        <f>+LEFT(_xlfn.XLOOKUP(Contrato[[#This Row],[CONTRATO3DIG]],[1]SECOP_II!AE:AE,[1]SECOP_II!F:F,"",0),10)</f>
        <v>2023-02-15</v>
      </c>
      <c r="Z288" s="53" t="str">
        <f>+LEFT(_xlfn.XLOOKUP(Contrato[[#This Row],[CONTRATO3DIG]],[1]SECOP_II!AE:AE,[1]SECOP_II!G:G,"",0),10)</f>
        <v>2023-05-29</v>
      </c>
      <c r="AA288" s="54" t="str">
        <f>_xlfn.XLOOKUP(Contrato[[#This Row],[CONTRATO3DIG]],[1]SECOP_II!AE:AE,[1]SECOP_II!AA:AA,"",0)</f>
        <v>https://community.secop.gov.co/Public/Tendering/OpportunityDetail/Index?noticeUID=CO1.NTC.3999253&amp;isFromPublicArea=True&amp;isModal=true&amp;asPopupView=true</v>
      </c>
      <c r="AB288" s="103" t="s">
        <v>55</v>
      </c>
      <c r="AC288" s="75">
        <v>202301001513</v>
      </c>
      <c r="AD288" s="1" t="s">
        <v>50</v>
      </c>
      <c r="AE288" s="1" t="str">
        <f>TEXT(LEFT(Contrato[[#This Row],[CONTRATO]],3),"0")</f>
        <v>282</v>
      </c>
      <c r="AF288" s="1" t="str">
        <f>IF(LEN(Contrato[[#This Row],[Contrato2]])=3,Contrato[[#This Row],[Contrato2]],TEXT(Contrato[[#This Row],[Contrato2]],"000"))</f>
        <v>282</v>
      </c>
      <c r="AG288" s="100">
        <f ca="1">IFERROR(_xlfn.DAYS(Contrato[[#This Row],[Fecha Proyectada liquidació]],TODAY())/30,"")</f>
        <v>-17.233333333333334</v>
      </c>
      <c r="AH288" s="5">
        <f>+Contrato[[#This Row],[FECHA TERMINACIÓN ]]+120</f>
        <v>45195</v>
      </c>
      <c r="AI288" s="1" t="e" cm="1">
        <f t="array" ref="AI288">+Contrato[[#This Row],[Fecha Proyectada liquidació]]-hoy</f>
        <v>#NAME?</v>
      </c>
      <c r="AJ288" s="1" cm="1">
        <f t="array" ref="AJ288">_xlfn.XLOOKUP(Contrato[[#This Row],[CONTRATO]]&amp;Contrato[[#This Row],[CDP]],[1]!Tabla6[[#All],[CONTRATO-CDP]],[1]!Tabla6[[#All],[CRP]],_xlfn.XLOOKUP(Contrato[[#This Row],[CDP]],[1]RCPPAGOS!F:F,[1]RCPPAGOS!A:A,"",0),0)</f>
        <v>1038</v>
      </c>
      <c r="AK288" s="1">
        <f>+Contrato[[#This Row],[Columna1]]-Contrato[[#This Row],[RCP]]</f>
        <v>0</v>
      </c>
      <c r="AL288" s="101" cm="1">
        <f t="array" ref="AL288">_xlfn.XLOOKUP(Contrato[[#This Row],[RCP]],[1]!RCPPAGOS[[#All],[CRP]],[1]!RCPPAGOS[[#All],[Total pagado]],0,0)</f>
        <v>16245689</v>
      </c>
      <c r="AM288" s="62">
        <f>+Contrato[[#This Row],[Valor Pagado]]/Contrato[[#This Row],[VALOR CONTRATO]]</f>
        <v>0.76327157634243181</v>
      </c>
      <c r="AN288" s="63">
        <f>+Contrato[[#This Row],[VALOR CONTRATO]]-Contrato[[#This Row],[Valor Pagado]]</f>
        <v>5038595</v>
      </c>
    </row>
    <row r="289" spans="1:40" s="1" customFormat="1" ht="37.5" customHeight="1">
      <c r="A289" s="2">
        <v>390</v>
      </c>
      <c r="B289" s="33">
        <v>283</v>
      </c>
      <c r="C289" s="34" t="s">
        <v>751</v>
      </c>
      <c r="D289" s="35" t="s">
        <v>112</v>
      </c>
      <c r="E289" s="36" t="s">
        <v>42</v>
      </c>
      <c r="F289" s="35" t="s">
        <v>43</v>
      </c>
      <c r="G289" s="34" t="s">
        <v>752</v>
      </c>
      <c r="H289" s="39">
        <v>43871389</v>
      </c>
      <c r="I289" s="108">
        <v>6798505</v>
      </c>
      <c r="J289" s="108">
        <v>23794768</v>
      </c>
      <c r="K289" s="1" t="s">
        <v>45</v>
      </c>
      <c r="L289" s="42" t="s">
        <v>753</v>
      </c>
      <c r="M289" s="43" t="s">
        <v>68</v>
      </c>
      <c r="N289" s="44">
        <f>VLOOKUP(Contrato[[#This Row],[SUPERVISOR TITULAR]],[1]SUPERVISORES!$E$1:$F$135,2,FALSE)</f>
        <v>8462777.5</v>
      </c>
      <c r="O289" s="43" t="s">
        <v>69</v>
      </c>
      <c r="P289" s="45">
        <f>VLOOKUP(Contrato[[#This Row],[SUPERVISOR SUPLENTE ]],[1]SUPERVISORES!$E$1:$F$135,2,FALSE)</f>
        <v>43208997.899999999</v>
      </c>
      <c r="Q289" s="93">
        <v>368</v>
      </c>
      <c r="R289" s="47" cm="1">
        <f t="array" ref="R289">_xlfn.XLOOKUP(Contrato[[#This Row],[CDP]],[1]!CDP[[#All],[consecutivo]],[1]!CDP[[#All],[fecha_aprobacion]],"",0)</f>
        <v>44970.722326388888</v>
      </c>
      <c r="S289" s="48">
        <f>SUMIF([1]!CDP[[#All],[consecutivo]],Contrato[[#This Row],[CDP]],[1]!CDP[[#All],[valor_total_rubro]])</f>
        <v>23794768</v>
      </c>
      <c r="T289" s="49" cm="1">
        <f t="array" ref="T289">_xlfn.XLOOKUP(Contrato[[#This Row],[CONTRATO]]&amp;Contrato[[#This Row],[CDP]],[1]!Tabla6[[#All],[CONTRATO-CDP]],[1]!Tabla6[[#All],[CRP]],_xlfn.XLOOKUP(Contrato[[#This Row],[CDP]],[1]RCPPAGOS!F:F,[1]RCPPAGOS!A:A,"",0),0)</f>
        <v>1037</v>
      </c>
      <c r="U289" s="47">
        <f>+_xlfn.XLOOKUP(Contrato[[#This Row],[RCP]],[1]RCPPAGOS!A:A,[1]RCPPAGOS!B:B,"",0)</f>
        <v>44972.50440972222</v>
      </c>
      <c r="V289" s="50">
        <f>SUMIF([1]!RCPPAGOS[[#All],[CRP]],Contrato[[#This Row],[RCP]],[1]!RCPPAGOS[[#All],[valor_total]])</f>
        <v>23794768</v>
      </c>
      <c r="W289" s="51">
        <v>44971</v>
      </c>
      <c r="X289" s="51">
        <v>44972</v>
      </c>
      <c r="Y289" s="52" t="str">
        <f>+LEFT(_xlfn.XLOOKUP(Contrato[[#This Row],[CONTRATO3DIG]],[1]SECOP_II!AE:AE,[1]SECOP_II!F:F,"",0),10)</f>
        <v>2023-02-15</v>
      </c>
      <c r="Z289" s="53" t="str">
        <f>+LEFT(_xlfn.XLOOKUP(Contrato[[#This Row],[CONTRATO3DIG]],[1]SECOP_II!AE:AE,[1]SECOP_II!G:G,"",0),10)</f>
        <v>2023-05-29</v>
      </c>
      <c r="AA289" s="54" t="str">
        <f>_xlfn.XLOOKUP(Contrato[[#This Row],[CONTRATO3DIG]],[1]SECOP_II!AE:AE,[1]SECOP_II!AA:AA,"",0)</f>
        <v>https://community.secop.gov.co/Public/Tendering/OpportunityDetail/Index?noticeUID=CO1.NTC.4001383&amp;isFromPublicArea=True&amp;isModal=true&amp;asPopupView=true</v>
      </c>
      <c r="AB289" s="103" t="s">
        <v>55</v>
      </c>
      <c r="AC289" s="75">
        <v>202301001551</v>
      </c>
      <c r="AD289" s="1" t="s">
        <v>50</v>
      </c>
      <c r="AE289" s="1" t="str">
        <f>TEXT(LEFT(Contrato[[#This Row],[CONTRATO]],3),"0")</f>
        <v>283</v>
      </c>
      <c r="AF289" s="1" t="str">
        <f>IF(LEN(Contrato[[#This Row],[Contrato2]])=3,Contrato[[#This Row],[Contrato2]],TEXT(Contrato[[#This Row],[Contrato2]],"000"))</f>
        <v>283</v>
      </c>
      <c r="AG289" s="100">
        <f ca="1">IFERROR(_xlfn.DAYS(Contrato[[#This Row],[Fecha Proyectada liquidació]],TODAY())/30,"")</f>
        <v>-17.233333333333334</v>
      </c>
      <c r="AH289" s="5">
        <f>+Contrato[[#This Row],[FECHA TERMINACIÓN ]]+120</f>
        <v>45195</v>
      </c>
      <c r="AI289" s="1" t="e" cm="1">
        <f t="array" ref="AI289">+Contrato[[#This Row],[Fecha Proyectada liquidació]]-hoy</f>
        <v>#NAME?</v>
      </c>
      <c r="AJ289" s="1" cm="1">
        <f t="array" ref="AJ289">_xlfn.XLOOKUP(Contrato[[#This Row],[CONTRATO]]&amp;Contrato[[#This Row],[CDP]],[1]!Tabla6[[#All],[CONTRATO-CDP]],[1]!Tabla6[[#All],[CRP]],_xlfn.XLOOKUP(Contrato[[#This Row],[CDP]],[1]RCPPAGOS!F:F,[1]RCPPAGOS!A:A,"",0),0)</f>
        <v>1037</v>
      </c>
      <c r="AK289" s="1">
        <f>+Contrato[[#This Row],[Columna1]]-Contrato[[#This Row],[RCP]]</f>
        <v>0</v>
      </c>
      <c r="AL289" s="101" cm="1">
        <f t="array" ref="AL289">_xlfn.XLOOKUP(Contrato[[#This Row],[RCP]],[1]!RCPPAGOS[[#All],[CRP]],[1]!RCPPAGOS[[#All],[Total pagado]],0,0)</f>
        <v>14583893</v>
      </c>
      <c r="AM289" s="62">
        <f>+Contrato[[#This Row],[Valor Pagado]]/Contrato[[#This Row],[VALOR CONTRATO]]</f>
        <v>0.61290334917322997</v>
      </c>
      <c r="AN289" s="63">
        <f>+Contrato[[#This Row],[VALOR CONTRATO]]-Contrato[[#This Row],[Valor Pagado]]</f>
        <v>9210875</v>
      </c>
    </row>
    <row r="290" spans="1:40" s="1" customFormat="1" ht="37.5" customHeight="1">
      <c r="A290" s="2">
        <v>364</v>
      </c>
      <c r="B290" s="33">
        <v>284</v>
      </c>
      <c r="C290" s="34" t="s">
        <v>754</v>
      </c>
      <c r="D290" s="35" t="s">
        <v>83</v>
      </c>
      <c r="E290" s="36" t="s">
        <v>42</v>
      </c>
      <c r="F290" s="35" t="s">
        <v>43</v>
      </c>
      <c r="G290" s="34" t="s">
        <v>755</v>
      </c>
      <c r="H290" s="39">
        <v>71751155</v>
      </c>
      <c r="I290" s="108">
        <v>6081224</v>
      </c>
      <c r="J290" s="108">
        <v>26284284</v>
      </c>
      <c r="K290" s="134" t="s">
        <v>704</v>
      </c>
      <c r="L290" s="42" t="s">
        <v>753</v>
      </c>
      <c r="M290" s="43" t="s">
        <v>86</v>
      </c>
      <c r="N290" s="44">
        <f>VLOOKUP(Contrato[[#This Row],[SUPERVISOR TITULAR]],[1]SUPERVISORES!$E$1:$F$135,2,FALSE)</f>
        <v>21509270.5</v>
      </c>
      <c r="O290" s="43" t="s">
        <v>605</v>
      </c>
      <c r="P290" s="45">
        <f>VLOOKUP(Contrato[[#This Row],[SUPERVISOR SUPLENTE ]],[1]SUPERVISORES!$E$1:$F$135,2,FALSE)</f>
        <v>43816614.100000001</v>
      </c>
      <c r="Q290" s="93">
        <v>354</v>
      </c>
      <c r="R290" s="47" cm="1">
        <f t="array" ref="R290">_xlfn.XLOOKUP(Contrato[[#This Row],[CDP]],[1]!CDP[[#All],[consecutivo]],[1]!CDP[[#All],[fecha_aprobacion]],"",0)</f>
        <v>44966.563877314817</v>
      </c>
      <c r="S290" s="48">
        <f>SUMIF([1]!CDP[[#All],[consecutivo]],Contrato[[#This Row],[CDP]],[1]!CDP[[#All],[valor_total_rubro]])</f>
        <v>26284284</v>
      </c>
      <c r="T290" s="49" cm="1">
        <f t="array" ref="T290">_xlfn.XLOOKUP(Contrato[[#This Row],[CONTRATO]]&amp;Contrato[[#This Row],[CDP]],[1]!Tabla6[[#All],[CONTRATO-CDP]],[1]!Tabla6[[#All],[CRP]],_xlfn.XLOOKUP(Contrato[[#This Row],[CDP]],[1]RCPPAGOS!F:F,[1]RCPPAGOS!A:A,"",0),0)</f>
        <v>1039</v>
      </c>
      <c r="U290" s="47">
        <f>+_xlfn.XLOOKUP(Contrato[[#This Row],[RCP]],[1]RCPPAGOS!A:A,[1]RCPPAGOS!B:B,"",0)</f>
        <v>44972.562592592592</v>
      </c>
      <c r="V290" s="50">
        <f>SUMIF([1]!RCPPAGOS[[#All],[CRP]],Contrato[[#This Row],[RCP]],[1]!RCPPAGOS[[#All],[valor_total]])</f>
        <v>26284284</v>
      </c>
      <c r="W290" s="51">
        <v>44972</v>
      </c>
      <c r="X290" s="51">
        <v>44972</v>
      </c>
      <c r="Y290" s="52" t="str">
        <f>+LEFT(_xlfn.XLOOKUP(Contrato[[#This Row],[CONTRATO3DIG]],[1]SECOP_II!AE:AE,[1]SECOP_II!F:F,"",0),10)</f>
        <v>2023-02-16</v>
      </c>
      <c r="Z290" s="53" t="str">
        <f>+LEFT(_xlfn.XLOOKUP(Contrato[[#This Row],[CONTRATO3DIG]],[1]SECOP_II!AE:AE,[1]SECOP_II!G:G,"",0),10)</f>
        <v>2023-05-31</v>
      </c>
      <c r="AA290" s="54" t="str">
        <f>_xlfn.XLOOKUP(Contrato[[#This Row],[CONTRATO3DIG]],[1]SECOP_II!AE:AE,[1]SECOP_II!AA:AA,"",0)</f>
        <v>https://community.secop.gov.co/Public/Tendering/OpportunityDetail/Index?noticeUID=CO1.NTC.4006760&amp;isFromPublicArea=True&amp;isModal=true&amp;asPopupView=true</v>
      </c>
      <c r="AB290" s="103" t="s">
        <v>55</v>
      </c>
      <c r="AC290" s="75">
        <v>202301001589</v>
      </c>
      <c r="AD290" s="1" t="s">
        <v>50</v>
      </c>
      <c r="AE290" s="1" t="str">
        <f>TEXT(LEFT(Contrato[[#This Row],[CONTRATO]],3),"0")</f>
        <v>284</v>
      </c>
      <c r="AF290" s="1" t="str">
        <f>IF(LEN(Contrato[[#This Row],[Contrato2]])=3,Contrato[[#This Row],[Contrato2]],TEXT(Contrato[[#This Row],[Contrato2]],"000"))</f>
        <v>284</v>
      </c>
      <c r="AG290" s="100">
        <f ca="1">IFERROR(_xlfn.DAYS(Contrato[[#This Row],[Fecha Proyectada liquidació]],TODAY())/30,"")</f>
        <v>-17.166666666666668</v>
      </c>
      <c r="AH290" s="5">
        <f>+Contrato[[#This Row],[FECHA TERMINACIÓN ]]+120</f>
        <v>45197</v>
      </c>
      <c r="AI290" s="1" t="e" cm="1">
        <f t="array" ref="AI290">+Contrato[[#This Row],[Fecha Proyectada liquidació]]-hoy</f>
        <v>#NAME?</v>
      </c>
      <c r="AJ290" s="1" cm="1">
        <f t="array" ref="AJ290">_xlfn.XLOOKUP(Contrato[[#This Row],[CONTRATO]]&amp;Contrato[[#This Row],[CDP]],[1]!Tabla6[[#All],[CONTRATO-CDP]],[1]!Tabla6[[#All],[CRP]],_xlfn.XLOOKUP(Contrato[[#This Row],[CDP]],[1]RCPPAGOS!F:F,[1]RCPPAGOS!A:A,"",0),0)</f>
        <v>1039</v>
      </c>
      <c r="AK290" s="1">
        <f>+Contrato[[#This Row],[Columna1]]-Contrato[[#This Row],[RCP]]</f>
        <v>0</v>
      </c>
      <c r="AL290" s="101" cm="1">
        <f t="array" ref="AL290">_xlfn.XLOOKUP(Contrato[[#This Row],[RCP]],[1]!RCPPAGOS[[#All],[CRP]],[1]!RCPPAGOS[[#All],[Total pagado]],0,0)</f>
        <v>25686166</v>
      </c>
      <c r="AM290" s="62">
        <f>+Contrato[[#This Row],[Valor Pagado]]/Contrato[[#This Row],[VALOR CONTRATO]]</f>
        <v>0.97724427266118419</v>
      </c>
      <c r="AN290" s="63">
        <f>+Contrato[[#This Row],[VALOR CONTRATO]]-Contrato[[#This Row],[Valor Pagado]]</f>
        <v>598118</v>
      </c>
    </row>
    <row r="291" spans="1:40" s="1" customFormat="1" ht="37.5" customHeight="1">
      <c r="A291" s="2">
        <v>54</v>
      </c>
      <c r="B291" s="33">
        <v>285</v>
      </c>
      <c r="C291" s="34" t="s">
        <v>756</v>
      </c>
      <c r="D291" s="35" t="s">
        <v>63</v>
      </c>
      <c r="E291" s="36" t="s">
        <v>42</v>
      </c>
      <c r="F291" s="35" t="s">
        <v>43</v>
      </c>
      <c r="G291" s="34" t="s">
        <v>757</v>
      </c>
      <c r="H291" s="39">
        <v>71715322</v>
      </c>
      <c r="I291" s="108">
        <v>2452230</v>
      </c>
      <c r="J291" s="108">
        <v>24522300</v>
      </c>
      <c r="K291" s="1" t="s">
        <v>45</v>
      </c>
      <c r="L291" s="42" t="s">
        <v>758</v>
      </c>
      <c r="M291" s="43" t="s">
        <v>104</v>
      </c>
      <c r="N291" s="44">
        <f>VLOOKUP(Contrato[[#This Row],[SUPERVISOR TITULAR]],[1]SUPERVISORES!$E$1:$F$135,2,FALSE)</f>
        <v>75075150.099999994</v>
      </c>
      <c r="O291" s="43" t="s">
        <v>103</v>
      </c>
      <c r="P291" s="45">
        <f>VLOOKUP(Contrato[[#This Row],[SUPERVISOR SUPLENTE ]],[1]SUPERVISORES!$E$1:$F$135,2,FALSE)</f>
        <v>3507696.4</v>
      </c>
      <c r="Q291" s="93">
        <v>104</v>
      </c>
      <c r="R291" s="47" cm="1">
        <f t="array" ref="R291">_xlfn.XLOOKUP(Contrato[[#This Row],[CDP]],[1]!CDP[[#All],[consecutivo]],[1]!CDP[[#All],[fecha_aprobacion]],"",0)</f>
        <v>44952.654687499999</v>
      </c>
      <c r="S291" s="48">
        <f>SUMIF([1]!CDP[[#All],[consecutivo]],Contrato[[#This Row],[CDP]],[1]!CDP[[#All],[valor_total_rubro]])</f>
        <v>25748415</v>
      </c>
      <c r="T291" s="49" cm="1">
        <f t="array" ref="T291">_xlfn.XLOOKUP(Contrato[[#This Row],[CONTRATO]]&amp;Contrato[[#This Row],[CDP]],[1]!Tabla6[[#All],[CONTRATO-CDP]],[1]!Tabla6[[#All],[CRP]],_xlfn.XLOOKUP(Contrato[[#This Row],[CDP]],[1]RCPPAGOS!F:F,[1]RCPPAGOS!A:A,"",0),0)</f>
        <v>1056</v>
      </c>
      <c r="U291" s="47">
        <f>+_xlfn.XLOOKUP(Contrato[[#This Row],[RCP]],[1]RCPPAGOS!A:A,[1]RCPPAGOS!B:B,"",0)</f>
        <v>44973.689085648148</v>
      </c>
      <c r="V291" s="50">
        <f>SUMIF([1]!RCPPAGOS[[#All],[CRP]],Contrato[[#This Row],[RCP]],[1]!RCPPAGOS[[#All],[valor_total]])</f>
        <v>24522300</v>
      </c>
      <c r="W291" s="51">
        <v>44972</v>
      </c>
      <c r="X291" s="51">
        <v>44974</v>
      </c>
      <c r="Y291" s="52" t="str">
        <f>+LEFT(_xlfn.XLOOKUP(Contrato[[#This Row],[CONTRATO3DIG]],[1]SECOP_II!AE:AE,[1]SECOP_II!F:F,"",0),10)</f>
        <v>2023-02-17</v>
      </c>
      <c r="Z291" s="53" t="str">
        <f>+LEFT(_xlfn.XLOOKUP(Contrato[[#This Row],[CONTRATO3DIG]],[1]SECOP_II!AE:AE,[1]SECOP_II!G:G,"",0),10)</f>
        <v>2023-12-16</v>
      </c>
      <c r="AA291" s="54" t="str">
        <f>_xlfn.XLOOKUP(Contrato[[#This Row],[CONTRATO3DIG]],[1]SECOP_II!AE:AE,[1]SECOP_II!AA:AA,"",0)</f>
        <v>https://community.secop.gov.co/Public/Tendering/OpportunityDetail/Index?noticeUID=CO1.NTC.4007388&amp;isFromPublicArea=True&amp;isModal=true&amp;asPopupView=true</v>
      </c>
      <c r="AB291" s="103" t="s">
        <v>759</v>
      </c>
      <c r="AC291" s="75">
        <v>202301001557</v>
      </c>
      <c r="AD291" s="1" t="s">
        <v>50</v>
      </c>
      <c r="AE291" s="1" t="str">
        <f>TEXT(LEFT(Contrato[[#This Row],[CONTRATO]],3),"0")</f>
        <v>285</v>
      </c>
      <c r="AF291" s="1" t="str">
        <f>IF(LEN(Contrato[[#This Row],[Contrato2]])=3,Contrato[[#This Row],[Contrato2]],TEXT(Contrato[[#This Row],[Contrato2]],"000"))</f>
        <v>285</v>
      </c>
      <c r="AG291" s="100">
        <f ca="1">IFERROR(_xlfn.DAYS(Contrato[[#This Row],[Fecha Proyectada liquidació]],TODAY())/30,"")</f>
        <v>-10.533333333333333</v>
      </c>
      <c r="AH291" s="5">
        <f>+Contrato[[#This Row],[FECHA TERMINACIÓN ]]+120</f>
        <v>45396</v>
      </c>
      <c r="AI291" s="1" t="e" cm="1">
        <f t="array" ref="AI291">+Contrato[[#This Row],[Fecha Proyectada liquidació]]-hoy</f>
        <v>#NAME?</v>
      </c>
      <c r="AJ291" s="1" cm="1">
        <f t="array" ref="AJ291">_xlfn.XLOOKUP(Contrato[[#This Row],[CONTRATO]]&amp;Contrato[[#This Row],[CDP]],[1]!Tabla6[[#All],[CONTRATO-CDP]],[1]!Tabla6[[#All],[CRP]],_xlfn.XLOOKUP(Contrato[[#This Row],[CDP]],[1]RCPPAGOS!F:F,[1]RCPPAGOS!A:A,"",0),0)</f>
        <v>1056</v>
      </c>
      <c r="AK291" s="1">
        <f>+Contrato[[#This Row],[Columna1]]-Contrato[[#This Row],[RCP]]</f>
        <v>0</v>
      </c>
      <c r="AL291" s="101" cm="1">
        <f t="array" ref="AL291">_xlfn.XLOOKUP(Contrato[[#This Row],[RCP]],[1]!RCPPAGOS[[#All],[CRP]],[1]!RCPPAGOS[[#All],[Total pagado]],0,0)</f>
        <v>24522300</v>
      </c>
      <c r="AM291" s="62">
        <f>+Contrato[[#This Row],[Valor Pagado]]/Contrato[[#This Row],[VALOR CONTRATO]]</f>
        <v>1</v>
      </c>
      <c r="AN291" s="63">
        <f>+Contrato[[#This Row],[VALOR CONTRATO]]-Contrato[[#This Row],[Valor Pagado]]</f>
        <v>0</v>
      </c>
    </row>
    <row r="292" spans="1:40" s="1" customFormat="1" ht="37.5" customHeight="1">
      <c r="A292" s="2">
        <v>53</v>
      </c>
      <c r="B292" s="33">
        <v>286</v>
      </c>
      <c r="C292" s="34" t="s">
        <v>760</v>
      </c>
      <c r="D292" s="35" t="s">
        <v>63</v>
      </c>
      <c r="E292" s="36" t="s">
        <v>42</v>
      </c>
      <c r="F292" s="35" t="s">
        <v>43</v>
      </c>
      <c r="G292" s="34" t="s">
        <v>761</v>
      </c>
      <c r="H292" s="39">
        <v>1020470234</v>
      </c>
      <c r="I292" s="108">
        <f>+J292/10</f>
        <v>3764173</v>
      </c>
      <c r="J292" s="108">
        <v>37641730</v>
      </c>
      <c r="K292" s="1" t="s">
        <v>45</v>
      </c>
      <c r="L292" s="42" t="s">
        <v>758</v>
      </c>
      <c r="M292" s="43" t="s">
        <v>104</v>
      </c>
      <c r="N292" s="44">
        <f>VLOOKUP(Contrato[[#This Row],[SUPERVISOR TITULAR]],[1]SUPERVISORES!$E$1:$F$135,2,FALSE)</f>
        <v>75075150.099999994</v>
      </c>
      <c r="O292" s="43" t="s">
        <v>103</v>
      </c>
      <c r="P292" s="45">
        <f>VLOOKUP(Contrato[[#This Row],[SUPERVISOR SUPLENTE ]],[1]SUPERVISORES!$E$1:$F$135,2,FALSE)</f>
        <v>3507696.4</v>
      </c>
      <c r="Q292" s="93">
        <v>103</v>
      </c>
      <c r="R292" s="47" cm="1">
        <f t="array" ref="R292">_xlfn.XLOOKUP(Contrato[[#This Row],[CDP]],[1]!CDP[[#All],[consecutivo]],[1]!CDP[[#All],[fecha_aprobacion]],"",0)</f>
        <v>44952.654317129629</v>
      </c>
      <c r="S292" s="48">
        <f>SUMIF([1]!CDP[[#All],[consecutivo]],Contrato[[#This Row],[CDP]],[1]!CDP[[#All],[valor_total_rubro]])</f>
        <v>49089359</v>
      </c>
      <c r="T292" s="49" cm="1">
        <f t="array" ref="T292">_xlfn.XLOOKUP(Contrato[[#This Row],[CONTRATO]]&amp;Contrato[[#This Row],[CDP]],[1]!Tabla6[[#All],[CONTRATO-CDP]],[1]!Tabla6[[#All],[CRP]],_xlfn.XLOOKUP(Contrato[[#This Row],[CDP]],[1]RCPPAGOS!F:F,[1]RCPPAGOS!A:A,"",0),0)</f>
        <v>1057</v>
      </c>
      <c r="U292" s="47">
        <f>+_xlfn.XLOOKUP(Contrato[[#This Row],[RCP]],[1]RCPPAGOS!A:A,[1]RCPPAGOS!B:B,"",0)</f>
        <v>44973.693159722221</v>
      </c>
      <c r="V292" s="50">
        <f>SUMIF([1]!RCPPAGOS[[#All],[CRP]],Contrato[[#This Row],[RCP]],[1]!RCPPAGOS[[#All],[valor_total]])</f>
        <v>37641730</v>
      </c>
      <c r="W292" s="51">
        <v>44972</v>
      </c>
      <c r="X292" s="51">
        <v>44974</v>
      </c>
      <c r="Y292" s="52" t="str">
        <f>+LEFT(_xlfn.XLOOKUP(Contrato[[#This Row],[CONTRATO3DIG]],[1]SECOP_II!AE:AE,[1]SECOP_II!F:F,"",0),10)</f>
        <v>2023-02-17</v>
      </c>
      <c r="Z292" s="53" t="str">
        <f>+LEFT(_xlfn.XLOOKUP(Contrato[[#This Row],[CONTRATO3DIG]],[1]SECOP_II!AE:AE,[1]SECOP_II!G:G,"",0),10)</f>
        <v>2023-12-16</v>
      </c>
      <c r="AA292" s="54" t="str">
        <f>_xlfn.XLOOKUP(Contrato[[#This Row],[CONTRATO3DIG]],[1]SECOP_II!AE:AE,[1]SECOP_II!AA:AA,"",0)</f>
        <v>https://community.secop.gov.co/Public/Tendering/OpportunityDetail/Index?noticeUID=CO1.NTC.4007388&amp;isFromPublicArea=True&amp;isModal=true&amp;asPopupView=true</v>
      </c>
      <c r="AB292" s="103" t="s">
        <v>759</v>
      </c>
      <c r="AC292" s="75">
        <v>202301001557</v>
      </c>
      <c r="AD292" s="1" t="s">
        <v>50</v>
      </c>
      <c r="AE292" s="1" t="str">
        <f>TEXT(LEFT(Contrato[[#This Row],[CONTRATO]],3),"0")</f>
        <v>286</v>
      </c>
      <c r="AF292" s="1" t="str">
        <f>IF(LEN(Contrato[[#This Row],[Contrato2]])=3,Contrato[[#This Row],[Contrato2]],TEXT(Contrato[[#This Row],[Contrato2]],"000"))</f>
        <v>286</v>
      </c>
      <c r="AG292" s="100">
        <f ca="1">IFERROR(_xlfn.DAYS(Contrato[[#This Row],[Fecha Proyectada liquidació]],TODAY())/30,"")</f>
        <v>-10.533333333333333</v>
      </c>
      <c r="AH292" s="5">
        <f>+Contrato[[#This Row],[FECHA TERMINACIÓN ]]+120</f>
        <v>45396</v>
      </c>
      <c r="AI292" s="1" t="e" cm="1">
        <f t="array" ref="AI292">+Contrato[[#This Row],[Fecha Proyectada liquidació]]-hoy</f>
        <v>#NAME?</v>
      </c>
      <c r="AJ292" s="1" cm="1">
        <f t="array" ref="AJ292">_xlfn.XLOOKUP(Contrato[[#This Row],[CONTRATO]]&amp;Contrato[[#This Row],[CDP]],[1]!Tabla6[[#All],[CONTRATO-CDP]],[1]!Tabla6[[#All],[CRP]],_xlfn.XLOOKUP(Contrato[[#This Row],[CDP]],[1]RCPPAGOS!F:F,[1]RCPPAGOS!A:A,"",0),0)</f>
        <v>1057</v>
      </c>
      <c r="AK292" s="1">
        <f>+Contrato[[#This Row],[Columna1]]-Contrato[[#This Row],[RCP]]</f>
        <v>0</v>
      </c>
      <c r="AL292" s="101" cm="1">
        <f t="array" ref="AL292">_xlfn.XLOOKUP(Contrato[[#This Row],[RCP]],[1]!RCPPAGOS[[#All],[CRP]],[1]!RCPPAGOS[[#All],[Total pagado]],0,0)</f>
        <v>37641730</v>
      </c>
      <c r="AM292" s="62">
        <f>+Contrato[[#This Row],[Valor Pagado]]/Contrato[[#This Row],[VALOR CONTRATO]]</f>
        <v>1</v>
      </c>
      <c r="AN292" s="63">
        <f>+Contrato[[#This Row],[VALOR CONTRATO]]-Contrato[[#This Row],[Valor Pagado]]</f>
        <v>0</v>
      </c>
    </row>
    <row r="293" spans="1:40" s="1" customFormat="1" ht="37.5" customHeight="1">
      <c r="A293" s="2">
        <v>543</v>
      </c>
      <c r="B293" s="33">
        <v>287</v>
      </c>
      <c r="C293" s="34" t="s">
        <v>762</v>
      </c>
      <c r="D293" s="35" t="s">
        <v>63</v>
      </c>
      <c r="E293" s="36" t="s">
        <v>42</v>
      </c>
      <c r="F293" s="35" t="s">
        <v>43</v>
      </c>
      <c r="G293" s="34" t="s">
        <v>763</v>
      </c>
      <c r="H293" s="39">
        <v>71313409</v>
      </c>
      <c r="I293" s="108">
        <v>4675177</v>
      </c>
      <c r="J293" s="108">
        <v>46751770</v>
      </c>
      <c r="K293" s="1" t="s">
        <v>45</v>
      </c>
      <c r="L293" s="42" t="s">
        <v>758</v>
      </c>
      <c r="M293" s="43" t="s">
        <v>104</v>
      </c>
      <c r="N293" s="44">
        <f>VLOOKUP(Contrato[[#This Row],[SUPERVISOR TITULAR]],[1]SUPERVISORES!$E$1:$F$135,2,FALSE)</f>
        <v>75075150.099999994</v>
      </c>
      <c r="O293" s="43" t="s">
        <v>103</v>
      </c>
      <c r="P293" s="45">
        <f>VLOOKUP(Contrato[[#This Row],[SUPERVISOR SUPLENTE ]],[1]SUPERVISORES!$E$1:$F$135,2,FALSE)</f>
        <v>3507696.4</v>
      </c>
      <c r="Q293" s="93">
        <v>357</v>
      </c>
      <c r="R293" s="47" cm="1">
        <f t="array" ref="R293">_xlfn.XLOOKUP(Contrato[[#This Row],[CDP]],[1]!CDP[[#All],[consecutivo]],[1]!CDP[[#All],[fecha_aprobacion]],"",0)</f>
        <v>44967.439722222225</v>
      </c>
      <c r="S293" s="48">
        <f>SUMIF([1]!CDP[[#All],[consecutivo]],Contrato[[#This Row],[CDP]],[1]!CDP[[#All],[valor_total_rubro]])</f>
        <v>46751770</v>
      </c>
      <c r="T293" s="49" cm="1">
        <f t="array" ref="T293">_xlfn.XLOOKUP(Contrato[[#This Row],[CONTRATO]]&amp;Contrato[[#This Row],[CDP]],[1]!Tabla6[[#All],[CONTRATO-CDP]],[1]!Tabla6[[#All],[CRP]],_xlfn.XLOOKUP(Contrato[[#This Row],[CDP]],[1]RCPPAGOS!F:F,[1]RCPPAGOS!A:A,"",0),0)</f>
        <v>1058</v>
      </c>
      <c r="U293" s="47">
        <f>+_xlfn.XLOOKUP(Contrato[[#This Row],[RCP]],[1]RCPPAGOS!A:A,[1]RCPPAGOS!B:B,"",0)</f>
        <v>44973.693194444444</v>
      </c>
      <c r="V293" s="50">
        <f>SUMIF([1]!RCPPAGOS[[#All],[CRP]],Contrato[[#This Row],[RCP]],[1]!RCPPAGOS[[#All],[valor_total]])</f>
        <v>46751770</v>
      </c>
      <c r="W293" s="51">
        <v>44972</v>
      </c>
      <c r="X293" s="51">
        <v>44974</v>
      </c>
      <c r="Y293" s="52" t="str">
        <f>+LEFT(_xlfn.XLOOKUP(Contrato[[#This Row],[CONTRATO3DIG]],[1]SECOP_II!AE:AE,[1]SECOP_II!F:F,"",0),10)</f>
        <v>2023-02-17</v>
      </c>
      <c r="Z293" s="53" t="str">
        <f>+LEFT(_xlfn.XLOOKUP(Contrato[[#This Row],[CONTRATO3DIG]],[1]SECOP_II!AE:AE,[1]SECOP_II!G:G,"",0),10)</f>
        <v>2023-12-16</v>
      </c>
      <c r="AA293" s="54" t="str">
        <f>_xlfn.XLOOKUP(Contrato[[#This Row],[CONTRATO3DIG]],[1]SECOP_II!AE:AE,[1]SECOP_II!AA:AA,"",0)</f>
        <v>https://community.secop.gov.co/Public/Tendering/OpportunityDetail/Index?noticeUID=CO1.NTC.4007388&amp;isFromPublicArea=True&amp;isModal=true&amp;asPopupView=true</v>
      </c>
      <c r="AB293" s="103" t="s">
        <v>759</v>
      </c>
      <c r="AC293" s="75">
        <v>202301001557</v>
      </c>
      <c r="AD293" s="1" t="s">
        <v>50</v>
      </c>
      <c r="AE293" s="1" t="str">
        <f>TEXT(LEFT(Contrato[[#This Row],[CONTRATO]],3),"0")</f>
        <v>287</v>
      </c>
      <c r="AF293" s="1" t="str">
        <f>IF(LEN(Contrato[[#This Row],[Contrato2]])=3,Contrato[[#This Row],[Contrato2]],TEXT(Contrato[[#This Row],[Contrato2]],"000"))</f>
        <v>287</v>
      </c>
      <c r="AG293" s="100">
        <f ca="1">IFERROR(_xlfn.DAYS(Contrato[[#This Row],[Fecha Proyectada liquidació]],TODAY())/30,"")</f>
        <v>-10.533333333333333</v>
      </c>
      <c r="AH293" s="5">
        <f>+Contrato[[#This Row],[FECHA TERMINACIÓN ]]+120</f>
        <v>45396</v>
      </c>
      <c r="AI293" s="1" t="e" cm="1">
        <f t="array" ref="AI293">+Contrato[[#This Row],[Fecha Proyectada liquidació]]-hoy</f>
        <v>#NAME?</v>
      </c>
      <c r="AJ293" s="1" cm="1">
        <f t="array" ref="AJ293">_xlfn.XLOOKUP(Contrato[[#This Row],[CONTRATO]]&amp;Contrato[[#This Row],[CDP]],[1]!Tabla6[[#All],[CONTRATO-CDP]],[1]!Tabla6[[#All],[CRP]],_xlfn.XLOOKUP(Contrato[[#This Row],[CDP]],[1]RCPPAGOS!F:F,[1]RCPPAGOS!A:A,"",0),0)</f>
        <v>1058</v>
      </c>
      <c r="AK293" s="1">
        <f>+Contrato[[#This Row],[Columna1]]-Contrato[[#This Row],[RCP]]</f>
        <v>0</v>
      </c>
      <c r="AL293" s="101" cm="1">
        <f t="array" ref="AL293">_xlfn.XLOOKUP(Contrato[[#This Row],[RCP]],[1]!RCPPAGOS[[#All],[CRP]],[1]!RCPPAGOS[[#All],[Total pagado]],0,0)</f>
        <v>46751770</v>
      </c>
      <c r="AM293" s="62">
        <f>+Contrato[[#This Row],[Valor Pagado]]/Contrato[[#This Row],[VALOR CONTRATO]]</f>
        <v>1</v>
      </c>
      <c r="AN293" s="63">
        <f>+Contrato[[#This Row],[VALOR CONTRATO]]-Contrato[[#This Row],[Valor Pagado]]</f>
        <v>0</v>
      </c>
    </row>
    <row r="294" spans="1:40" s="1" customFormat="1" ht="37.5" customHeight="1">
      <c r="A294" s="2">
        <v>544</v>
      </c>
      <c r="B294" s="33">
        <v>288</v>
      </c>
      <c r="C294" s="34" t="s">
        <v>764</v>
      </c>
      <c r="D294" s="35" t="s">
        <v>63</v>
      </c>
      <c r="E294" s="36" t="s">
        <v>42</v>
      </c>
      <c r="F294" s="92" t="s">
        <v>43</v>
      </c>
      <c r="G294" s="34" t="s">
        <v>765</v>
      </c>
      <c r="H294" s="39">
        <v>1020441458</v>
      </c>
      <c r="I294" s="108">
        <v>2452230</v>
      </c>
      <c r="J294" s="108">
        <v>24522300</v>
      </c>
      <c r="K294" s="1" t="s">
        <v>45</v>
      </c>
      <c r="L294" s="42" t="s">
        <v>758</v>
      </c>
      <c r="M294" s="43" t="s">
        <v>104</v>
      </c>
      <c r="N294" s="44">
        <f>VLOOKUP(Contrato[[#This Row],[SUPERVISOR TITULAR]],[1]SUPERVISORES!$E$1:$F$135,2,FALSE)</f>
        <v>75075150.099999994</v>
      </c>
      <c r="O294" s="43" t="s">
        <v>103</v>
      </c>
      <c r="P294" s="45">
        <f>VLOOKUP(Contrato[[#This Row],[SUPERVISOR SUPLENTE ]],[1]SUPERVISORES!$E$1:$F$135,2,FALSE)</f>
        <v>3507696.4</v>
      </c>
      <c r="Q294" s="93">
        <v>363</v>
      </c>
      <c r="R294" s="47" cm="1">
        <f t="array" ref="R294">_xlfn.XLOOKUP(Contrato[[#This Row],[CDP]],[1]!CDP[[#All],[consecutivo]],[1]!CDP[[#All],[fecha_aprobacion]],"",0)</f>
        <v>44967.574108796296</v>
      </c>
      <c r="S294" s="48">
        <f>SUMIF([1]!CDP[[#All],[consecutivo]],Contrato[[#This Row],[CDP]],[1]!CDP[[#All],[valor_total_rubro]])</f>
        <v>24522300</v>
      </c>
      <c r="T294" s="49" cm="1">
        <f t="array" ref="T294">_xlfn.XLOOKUP(Contrato[[#This Row],[CONTRATO]]&amp;Contrato[[#This Row],[CDP]],[1]!Tabla6[[#All],[CONTRATO-CDP]],[1]!Tabla6[[#All],[CRP]],_xlfn.XLOOKUP(Contrato[[#This Row],[CDP]],[1]RCPPAGOS!F:F,[1]RCPPAGOS!A:A,"",0),0)</f>
        <v>1052</v>
      </c>
      <c r="U294" s="47">
        <f>+_xlfn.XLOOKUP(Contrato[[#This Row],[RCP]],[1]RCPPAGOS!A:A,[1]RCPPAGOS!B:B,"",0)</f>
        <v>44973.68891203704</v>
      </c>
      <c r="V294" s="50">
        <f>SUMIF([1]!RCPPAGOS[[#All],[CRP]],Contrato[[#This Row],[RCP]],[1]!RCPPAGOS[[#All],[valor_total]])</f>
        <v>24522300</v>
      </c>
      <c r="W294" s="51">
        <v>44973</v>
      </c>
      <c r="X294" s="51">
        <v>44974</v>
      </c>
      <c r="Y294" s="52" t="str">
        <f>+LEFT(_xlfn.XLOOKUP(Contrato[[#This Row],[CONTRATO3DIG]],[1]SECOP_II!AE:AE,[1]SECOP_II!F:F,"",0),10)</f>
        <v>2023-02-17</v>
      </c>
      <c r="Z294" s="53" t="str">
        <f>+LEFT(_xlfn.XLOOKUP(Contrato[[#This Row],[CONTRATO3DIG]],[1]SECOP_II!AE:AE,[1]SECOP_II!G:G,"",0),10)</f>
        <v>2023-12-16</v>
      </c>
      <c r="AA294" s="54" t="str">
        <f>_xlfn.XLOOKUP(Contrato[[#This Row],[CONTRATO3DIG]],[1]SECOP_II!AE:AE,[1]SECOP_II!AA:AA,"",0)</f>
        <v>https://community.secop.gov.co/Public/Tendering/OpportunityDetail/Index?noticeUID=CO1.NTC.4007388&amp;isFromPublicArea=True&amp;isModal=true&amp;asPopupView=true</v>
      </c>
      <c r="AB294" s="103" t="s">
        <v>759</v>
      </c>
      <c r="AC294" s="75">
        <v>202301001557</v>
      </c>
      <c r="AD294" s="1" t="s">
        <v>50</v>
      </c>
      <c r="AE294" s="1" t="str">
        <f>TEXT(LEFT(Contrato[[#This Row],[CONTRATO]],3),"0")</f>
        <v>288</v>
      </c>
      <c r="AF294" s="1" t="str">
        <f>IF(LEN(Contrato[[#This Row],[Contrato2]])=3,Contrato[[#This Row],[Contrato2]],TEXT(Contrato[[#This Row],[Contrato2]],"000"))</f>
        <v>288</v>
      </c>
      <c r="AG294" s="100">
        <f ca="1">IFERROR(_xlfn.DAYS(Contrato[[#This Row],[Fecha Proyectada liquidació]],TODAY())/30,"")</f>
        <v>-10.533333333333333</v>
      </c>
      <c r="AH294" s="5">
        <f>+Contrato[[#This Row],[FECHA TERMINACIÓN ]]+120</f>
        <v>45396</v>
      </c>
      <c r="AI294" s="1" t="e" cm="1">
        <f t="array" ref="AI294">+Contrato[[#This Row],[Fecha Proyectada liquidació]]-hoy</f>
        <v>#NAME?</v>
      </c>
      <c r="AJ294" s="1" cm="1">
        <f t="array" ref="AJ294">_xlfn.XLOOKUP(Contrato[[#This Row],[CONTRATO]]&amp;Contrato[[#This Row],[CDP]],[1]!Tabla6[[#All],[CONTRATO-CDP]],[1]!Tabla6[[#All],[CRP]],_xlfn.XLOOKUP(Contrato[[#This Row],[CDP]],[1]RCPPAGOS!F:F,[1]RCPPAGOS!A:A,"",0),0)</f>
        <v>1052</v>
      </c>
      <c r="AK294" s="1">
        <f>+Contrato[[#This Row],[Columna1]]-Contrato[[#This Row],[RCP]]</f>
        <v>0</v>
      </c>
      <c r="AL294" s="101" cm="1">
        <f t="array" ref="AL294">_xlfn.XLOOKUP(Contrato[[#This Row],[RCP]],[1]!RCPPAGOS[[#All],[CRP]],[1]!RCPPAGOS[[#All],[Total pagado]],0,0)</f>
        <v>24522300</v>
      </c>
      <c r="AM294" s="62">
        <f>+Contrato[[#This Row],[Valor Pagado]]/Contrato[[#This Row],[VALOR CONTRATO]]</f>
        <v>1</v>
      </c>
      <c r="AN294" s="63">
        <f>+Contrato[[#This Row],[VALOR CONTRATO]]-Contrato[[#This Row],[Valor Pagado]]</f>
        <v>0</v>
      </c>
    </row>
    <row r="295" spans="1:40" s="1" customFormat="1" ht="37.5" customHeight="1">
      <c r="A295" s="2">
        <v>545</v>
      </c>
      <c r="B295" s="33">
        <v>289</v>
      </c>
      <c r="C295" s="34" t="s">
        <v>766</v>
      </c>
      <c r="D295" s="35" t="s">
        <v>63</v>
      </c>
      <c r="E295" s="36" t="s">
        <v>42</v>
      </c>
      <c r="F295" s="35" t="s">
        <v>43</v>
      </c>
      <c r="G295" s="34" t="s">
        <v>767</v>
      </c>
      <c r="H295" s="39">
        <v>1036669441</v>
      </c>
      <c r="I295" s="108">
        <f t="shared" ref="I295:I307" si="0">+J295/10</f>
        <v>3764173</v>
      </c>
      <c r="J295" s="108">
        <v>37641730</v>
      </c>
      <c r="K295" s="1" t="s">
        <v>45</v>
      </c>
      <c r="L295" s="42" t="s">
        <v>758</v>
      </c>
      <c r="M295" s="43" t="s">
        <v>104</v>
      </c>
      <c r="N295" s="44">
        <f>VLOOKUP(Contrato[[#This Row],[SUPERVISOR TITULAR]],[1]SUPERVISORES!$E$1:$F$135,2,FALSE)</f>
        <v>75075150.099999994</v>
      </c>
      <c r="O295" s="43" t="s">
        <v>103</v>
      </c>
      <c r="P295" s="45">
        <f>VLOOKUP(Contrato[[#This Row],[SUPERVISOR SUPLENTE ]],[1]SUPERVISORES!$E$1:$F$135,2,FALSE)</f>
        <v>3507696.4</v>
      </c>
      <c r="Q295" s="93">
        <v>366</v>
      </c>
      <c r="R295" s="47" cm="1">
        <f t="array" ref="R295">_xlfn.XLOOKUP(Contrato[[#This Row],[CDP]],[1]!CDP[[#All],[consecutivo]],[1]!CDP[[#All],[fecha_aprobacion]],"",0)</f>
        <v>44967.574143518519</v>
      </c>
      <c r="S295" s="48">
        <f>SUMIF([1]!CDP[[#All],[consecutivo]],Contrato[[#This Row],[CDP]],[1]!CDP[[#All],[valor_total_rubro]])</f>
        <v>37641730</v>
      </c>
      <c r="T295" s="49" cm="1">
        <f t="array" ref="T295">_xlfn.XLOOKUP(Contrato[[#This Row],[CONTRATO]]&amp;Contrato[[#This Row],[CDP]],[1]!Tabla6[[#All],[CONTRATO-CDP]],[1]!Tabla6[[#All],[CRP]],_xlfn.XLOOKUP(Contrato[[#This Row],[CDP]],[1]RCPPAGOS!F:F,[1]RCPPAGOS!A:A,"",0),0)</f>
        <v>1048</v>
      </c>
      <c r="U295" s="47">
        <f>+_xlfn.XLOOKUP(Contrato[[#This Row],[RCP]],[1]RCPPAGOS!A:A,[1]RCPPAGOS!B:B,"",0)</f>
        <v>44973.686296296299</v>
      </c>
      <c r="V295" s="50">
        <f>SUMIF([1]!RCPPAGOS[[#All],[CRP]],Contrato[[#This Row],[RCP]],[1]!RCPPAGOS[[#All],[valor_total]])</f>
        <v>37641730</v>
      </c>
      <c r="W295" s="51">
        <v>44973</v>
      </c>
      <c r="X295" s="51">
        <v>44974</v>
      </c>
      <c r="Y295" s="52" t="str">
        <f>+LEFT(_xlfn.XLOOKUP(Contrato[[#This Row],[CONTRATO3DIG]],[1]SECOP_II!AE:AE,[1]SECOP_II!F:F,"",0),10)</f>
        <v>2023-02-17</v>
      </c>
      <c r="Z295" s="53" t="str">
        <f>+LEFT(_xlfn.XLOOKUP(Contrato[[#This Row],[CONTRATO3DIG]],[1]SECOP_II!AE:AE,[1]SECOP_II!G:G,"",0),10)</f>
        <v>2023-12-16</v>
      </c>
      <c r="AA295" s="54" t="str">
        <f>_xlfn.XLOOKUP(Contrato[[#This Row],[CONTRATO3DIG]],[1]SECOP_II!AE:AE,[1]SECOP_II!AA:AA,"",0)</f>
        <v>https://community.secop.gov.co/Public/Tendering/OpportunityDetail/Index?noticeUID=CO1.NTC.4007388&amp;isFromPublicArea=True&amp;isModal=true&amp;asPopupView=true</v>
      </c>
      <c r="AB295" s="103" t="s">
        <v>759</v>
      </c>
      <c r="AC295" s="75">
        <v>202301001557</v>
      </c>
      <c r="AD295" s="1" t="s">
        <v>50</v>
      </c>
      <c r="AE295" s="1" t="str">
        <f>TEXT(LEFT(Contrato[[#This Row],[CONTRATO]],3),"0")</f>
        <v>289</v>
      </c>
      <c r="AF295" s="1" t="str">
        <f>IF(LEN(Contrato[[#This Row],[Contrato2]])=3,Contrato[[#This Row],[Contrato2]],TEXT(Contrato[[#This Row],[Contrato2]],"000"))</f>
        <v>289</v>
      </c>
      <c r="AG295" s="100">
        <f ca="1">IFERROR(_xlfn.DAYS(Contrato[[#This Row],[Fecha Proyectada liquidació]],TODAY())/30,"")</f>
        <v>-10.533333333333333</v>
      </c>
      <c r="AH295" s="5">
        <f>+Contrato[[#This Row],[FECHA TERMINACIÓN ]]+120</f>
        <v>45396</v>
      </c>
      <c r="AI295" s="1" t="e" cm="1">
        <f t="array" ref="AI295">+Contrato[[#This Row],[Fecha Proyectada liquidació]]-hoy</f>
        <v>#NAME?</v>
      </c>
      <c r="AJ295" s="1" cm="1">
        <f t="array" ref="AJ295">_xlfn.XLOOKUP(Contrato[[#This Row],[CONTRATO]]&amp;Contrato[[#This Row],[CDP]],[1]!Tabla6[[#All],[CONTRATO-CDP]],[1]!Tabla6[[#All],[CRP]],_xlfn.XLOOKUP(Contrato[[#This Row],[CDP]],[1]RCPPAGOS!F:F,[1]RCPPAGOS!A:A,"",0),0)</f>
        <v>1048</v>
      </c>
      <c r="AK295" s="1">
        <f>+Contrato[[#This Row],[Columna1]]-Contrato[[#This Row],[RCP]]</f>
        <v>0</v>
      </c>
      <c r="AL295" s="101" cm="1">
        <f t="array" ref="AL295">_xlfn.XLOOKUP(Contrato[[#This Row],[RCP]],[1]!RCPPAGOS[[#All],[CRP]],[1]!RCPPAGOS[[#All],[Total pagado]],0,0)</f>
        <v>37641730</v>
      </c>
      <c r="AM295" s="62">
        <f>+Contrato[[#This Row],[Valor Pagado]]/Contrato[[#This Row],[VALOR CONTRATO]]</f>
        <v>1</v>
      </c>
      <c r="AN295" s="63">
        <f>+Contrato[[#This Row],[VALOR CONTRATO]]-Contrato[[#This Row],[Valor Pagado]]</f>
        <v>0</v>
      </c>
    </row>
    <row r="296" spans="1:40" s="1" customFormat="1" ht="37.5" customHeight="1">
      <c r="A296" s="2">
        <v>546</v>
      </c>
      <c r="B296" s="33">
        <v>290</v>
      </c>
      <c r="C296" s="34" t="s">
        <v>768</v>
      </c>
      <c r="D296" s="35" t="s">
        <v>63</v>
      </c>
      <c r="E296" s="36" t="s">
        <v>42</v>
      </c>
      <c r="F296" s="35" t="s">
        <v>43</v>
      </c>
      <c r="G296" s="34" t="s">
        <v>769</v>
      </c>
      <c r="H296" s="39">
        <v>1152225382</v>
      </c>
      <c r="I296" s="108">
        <f t="shared" si="0"/>
        <v>3764173</v>
      </c>
      <c r="J296" s="108">
        <v>37641730</v>
      </c>
      <c r="K296" s="1" t="s">
        <v>45</v>
      </c>
      <c r="L296" s="42" t="s">
        <v>758</v>
      </c>
      <c r="M296" s="43" t="s">
        <v>104</v>
      </c>
      <c r="N296" s="44">
        <f>VLOOKUP(Contrato[[#This Row],[SUPERVISOR TITULAR]],[1]SUPERVISORES!$E$1:$F$135,2,FALSE)</f>
        <v>75075150.099999994</v>
      </c>
      <c r="O296" s="43" t="s">
        <v>103</v>
      </c>
      <c r="P296" s="45">
        <f>VLOOKUP(Contrato[[#This Row],[SUPERVISOR SUPLENTE ]],[1]SUPERVISORES!$E$1:$F$135,2,FALSE)</f>
        <v>3507696.4</v>
      </c>
      <c r="Q296" s="93">
        <v>364</v>
      </c>
      <c r="R296" s="47" cm="1">
        <f t="array" ref="R296">_xlfn.XLOOKUP(Contrato[[#This Row],[CDP]],[1]!CDP[[#All],[consecutivo]],[1]!CDP[[#All],[fecha_aprobacion]],"",0)</f>
        <v>44967.574120370373</v>
      </c>
      <c r="S296" s="48">
        <f>SUMIF([1]!CDP[[#All],[consecutivo]],Contrato[[#This Row],[CDP]],[1]!CDP[[#All],[valor_total_rubro]])</f>
        <v>37641730</v>
      </c>
      <c r="T296" s="49" cm="1">
        <f t="array" ref="T296">_xlfn.XLOOKUP(Contrato[[#This Row],[CONTRATO]]&amp;Contrato[[#This Row],[CDP]],[1]!Tabla6[[#All],[CONTRATO-CDP]],[1]!Tabla6[[#All],[CRP]],_xlfn.XLOOKUP(Contrato[[#This Row],[CDP]],[1]RCPPAGOS!F:F,[1]RCPPAGOS!A:A,"",0),0)</f>
        <v>1050</v>
      </c>
      <c r="U296" s="47">
        <f>+_xlfn.XLOOKUP(Contrato[[#This Row],[RCP]],[1]RCPPAGOS!A:A,[1]RCPPAGOS!B:B,"",0)</f>
        <v>44973.686388888891</v>
      </c>
      <c r="V296" s="50">
        <f>SUMIF([1]!RCPPAGOS[[#All],[CRP]],Contrato[[#This Row],[RCP]],[1]!RCPPAGOS[[#All],[valor_total]])</f>
        <v>37641730</v>
      </c>
      <c r="W296" s="51">
        <v>44973</v>
      </c>
      <c r="X296" s="51">
        <v>44974</v>
      </c>
      <c r="Y296" s="52" t="str">
        <f>+LEFT(_xlfn.XLOOKUP(Contrato[[#This Row],[CONTRATO3DIG]],[1]SECOP_II!AE:AE,[1]SECOP_II!F:F,"",0),10)</f>
        <v>2023-02-17</v>
      </c>
      <c r="Z296" s="53" t="str">
        <f>+LEFT(_xlfn.XLOOKUP(Contrato[[#This Row],[CONTRATO3DIG]],[1]SECOP_II!AE:AE,[1]SECOP_II!G:G,"",0),10)</f>
        <v>2023-12-16</v>
      </c>
      <c r="AA296" s="54" t="str">
        <f>_xlfn.XLOOKUP(Contrato[[#This Row],[CONTRATO3DIG]],[1]SECOP_II!AE:AE,[1]SECOP_II!AA:AA,"",0)</f>
        <v>https://community.secop.gov.co/Public/Tendering/OpportunityDetail/Index?noticeUID=CO1.NTC.4007388&amp;isFromPublicArea=True&amp;isModal=true&amp;asPopupView=true</v>
      </c>
      <c r="AB296" s="103" t="s">
        <v>759</v>
      </c>
      <c r="AC296" s="75">
        <v>202301001557</v>
      </c>
      <c r="AD296" s="1" t="s">
        <v>50</v>
      </c>
      <c r="AE296" s="1" t="str">
        <f>TEXT(LEFT(Contrato[[#This Row],[CONTRATO]],3),"0")</f>
        <v>290</v>
      </c>
      <c r="AF296" s="1" t="str">
        <f>IF(LEN(Contrato[[#This Row],[Contrato2]])=3,Contrato[[#This Row],[Contrato2]],TEXT(Contrato[[#This Row],[Contrato2]],"000"))</f>
        <v>290</v>
      </c>
      <c r="AG296" s="100">
        <f ca="1">IFERROR(_xlfn.DAYS(Contrato[[#This Row],[Fecha Proyectada liquidació]],TODAY())/30,"")</f>
        <v>-10.533333333333333</v>
      </c>
      <c r="AH296" s="5">
        <f>+Contrato[[#This Row],[FECHA TERMINACIÓN ]]+120</f>
        <v>45396</v>
      </c>
      <c r="AI296" s="1" t="e" cm="1">
        <f t="array" ref="AI296">+Contrato[[#This Row],[Fecha Proyectada liquidació]]-hoy</f>
        <v>#NAME?</v>
      </c>
      <c r="AJ296" s="1" cm="1">
        <f t="array" ref="AJ296">_xlfn.XLOOKUP(Contrato[[#This Row],[CONTRATO]]&amp;Contrato[[#This Row],[CDP]],[1]!Tabla6[[#All],[CONTRATO-CDP]],[1]!Tabla6[[#All],[CRP]],_xlfn.XLOOKUP(Contrato[[#This Row],[CDP]],[1]RCPPAGOS!F:F,[1]RCPPAGOS!A:A,"",0),0)</f>
        <v>1050</v>
      </c>
      <c r="AK296" s="1">
        <f>+Contrato[[#This Row],[Columna1]]-Contrato[[#This Row],[RCP]]</f>
        <v>0</v>
      </c>
      <c r="AL296" s="101" cm="1">
        <f t="array" ref="AL296">_xlfn.XLOOKUP(Contrato[[#This Row],[RCP]],[1]!RCPPAGOS[[#All],[CRP]],[1]!RCPPAGOS[[#All],[Total pagado]],0,0)</f>
        <v>37641730</v>
      </c>
      <c r="AM296" s="62">
        <f>+Contrato[[#This Row],[Valor Pagado]]/Contrato[[#This Row],[VALOR CONTRATO]]</f>
        <v>1</v>
      </c>
      <c r="AN296" s="63">
        <f>+Contrato[[#This Row],[VALOR CONTRATO]]-Contrato[[#This Row],[Valor Pagado]]</f>
        <v>0</v>
      </c>
    </row>
    <row r="297" spans="1:40" s="89" customFormat="1" ht="37.5" customHeight="1">
      <c r="A297" s="2">
        <v>547</v>
      </c>
      <c r="B297" s="33">
        <v>291</v>
      </c>
      <c r="C297" s="34" t="s">
        <v>770</v>
      </c>
      <c r="D297" s="35" t="s">
        <v>63</v>
      </c>
      <c r="E297" s="36" t="s">
        <v>42</v>
      </c>
      <c r="F297" s="35" t="s">
        <v>43</v>
      </c>
      <c r="G297" s="34" t="s">
        <v>771</v>
      </c>
      <c r="H297" s="39">
        <v>71394772</v>
      </c>
      <c r="I297" s="108">
        <f t="shared" si="0"/>
        <v>6590637</v>
      </c>
      <c r="J297" s="108">
        <v>65906370</v>
      </c>
      <c r="K297" s="58" t="s">
        <v>45</v>
      </c>
      <c r="L297" s="42" t="s">
        <v>758</v>
      </c>
      <c r="M297" s="43" t="s">
        <v>104</v>
      </c>
      <c r="N297" s="44">
        <f>VLOOKUP(Contrato[[#This Row],[SUPERVISOR TITULAR]],[1]SUPERVISORES!$E$1:$F$135,2,FALSE)</f>
        <v>75075150.099999994</v>
      </c>
      <c r="O297" s="43" t="s">
        <v>103</v>
      </c>
      <c r="P297" s="45">
        <f>VLOOKUP(Contrato[[#This Row],[SUPERVISOR SUPLENTE ]],[1]SUPERVISORES!$E$1:$F$135,2,FALSE)</f>
        <v>3507696.4</v>
      </c>
      <c r="Q297" s="93">
        <v>365</v>
      </c>
      <c r="R297" s="47" cm="1">
        <f t="array" ref="R297">_xlfn.XLOOKUP(Contrato[[#This Row],[CDP]],[1]!CDP[[#All],[consecutivo]],[1]!CDP[[#All],[fecha_aprobacion]],"",0)</f>
        <v>44967.574131944442</v>
      </c>
      <c r="S297" s="48">
        <f>SUMIF([1]!CDP[[#All],[consecutivo]],Contrato[[#This Row],[CDP]],[1]!CDP[[#All],[valor_total_rubro]])</f>
        <v>65906370</v>
      </c>
      <c r="T297" s="49" cm="1">
        <f t="array" ref="T297">_xlfn.XLOOKUP(Contrato[[#This Row],[CONTRATO]]&amp;Contrato[[#This Row],[CDP]],[1]!Tabla6[[#All],[CONTRATO-CDP]],[1]!Tabla6[[#All],[CRP]],_xlfn.XLOOKUP(Contrato[[#This Row],[CDP]],[1]RCPPAGOS!F:F,[1]RCPPAGOS!A:A,"",0),0)</f>
        <v>1049</v>
      </c>
      <c r="U297" s="47">
        <f>+_xlfn.XLOOKUP(Contrato[[#This Row],[RCP]],[1]RCPPAGOS!A:A,[1]RCPPAGOS!B:B,"",0)</f>
        <v>44973.686342592591</v>
      </c>
      <c r="V297" s="50">
        <f>SUMIF([1]!RCPPAGOS[[#All],[CRP]],Contrato[[#This Row],[RCP]],[1]!RCPPAGOS[[#All],[valor_total]])</f>
        <v>65906370</v>
      </c>
      <c r="W297" s="51">
        <v>44972</v>
      </c>
      <c r="X297" s="51">
        <v>44974</v>
      </c>
      <c r="Y297" s="52" t="str">
        <f>+LEFT(_xlfn.XLOOKUP(Contrato[[#This Row],[CONTRATO3DIG]],[1]SECOP_II!AE:AE,[1]SECOP_II!F:F,"",0),10)</f>
        <v>2023-02-17</v>
      </c>
      <c r="Z297" s="53" t="str">
        <f>+LEFT(_xlfn.XLOOKUP(Contrato[[#This Row],[CONTRATO3DIG]],[1]SECOP_II!AE:AE,[1]SECOP_II!G:G,"",0),10)</f>
        <v>2023-12-16</v>
      </c>
      <c r="AA297" s="54" t="str">
        <f>_xlfn.XLOOKUP(Contrato[[#This Row],[CONTRATO3DIG]],[1]SECOP_II!AE:AE,[1]SECOP_II!AA:AA,"",0)</f>
        <v>https://community.secop.gov.co/Public/Tendering/OpportunityDetail/Index?noticeUID=CO1.NTC.4007388&amp;isFromPublicArea=True&amp;isModal=true&amp;asPopupView=true</v>
      </c>
      <c r="AB297" s="103" t="s">
        <v>759</v>
      </c>
      <c r="AC297" s="75">
        <v>202301001557</v>
      </c>
      <c r="AD297" s="1" t="s">
        <v>50</v>
      </c>
      <c r="AE297" s="89" t="str">
        <f>TEXT(LEFT(Contrato[[#This Row],[CONTRATO]],3),"0")</f>
        <v>291</v>
      </c>
      <c r="AF297" s="89" t="str">
        <f>IF(LEN(Contrato[[#This Row],[Contrato2]])=3,Contrato[[#This Row],[Contrato2]],TEXT(Contrato[[#This Row],[Contrato2]],"000"))</f>
        <v>291</v>
      </c>
      <c r="AG297" s="143">
        <f ca="1">IFERROR(_xlfn.DAYS(Contrato[[#This Row],[Fecha Proyectada liquidació]],TODAY())/30,"")</f>
        <v>-10.533333333333333</v>
      </c>
      <c r="AH297" s="144">
        <f>+Contrato[[#This Row],[FECHA TERMINACIÓN ]]+120</f>
        <v>45396</v>
      </c>
      <c r="AI297" s="89" t="e" cm="1">
        <f t="array" ref="AI297">+Contrato[[#This Row],[Fecha Proyectada liquidació]]-hoy</f>
        <v>#NAME?</v>
      </c>
      <c r="AJ297" s="89" cm="1">
        <f t="array" ref="AJ297">_xlfn.XLOOKUP(Contrato[[#This Row],[CONTRATO]]&amp;Contrato[[#This Row],[CDP]],[1]!Tabla6[[#All],[CONTRATO-CDP]],[1]!Tabla6[[#All],[CRP]],_xlfn.XLOOKUP(Contrato[[#This Row],[CDP]],[1]RCPPAGOS!F:F,[1]RCPPAGOS!A:A,"",0),0)</f>
        <v>1049</v>
      </c>
      <c r="AK297" s="89">
        <f>+Contrato[[#This Row],[Columna1]]-Contrato[[#This Row],[RCP]]</f>
        <v>0</v>
      </c>
      <c r="AL297" s="145" cm="1">
        <f t="array" ref="AL297">_xlfn.XLOOKUP(Contrato[[#This Row],[RCP]],[1]!RCPPAGOS[[#All],[CRP]],[1]!RCPPAGOS[[#All],[Total pagado]],0,0)</f>
        <v>21644653</v>
      </c>
      <c r="AM297" s="62">
        <f>+Contrato[[#This Row],[Valor Pagado]]/Contrato[[#This Row],[VALOR CONTRATO]]</f>
        <v>0.32841518960913796</v>
      </c>
      <c r="AN297" s="63">
        <f>+Contrato[[#This Row],[VALOR CONTRATO]]-Contrato[[#This Row],[Valor Pagado]]</f>
        <v>44261717</v>
      </c>
    </row>
    <row r="298" spans="1:40" s="148" customFormat="1" ht="37.5" customHeight="1">
      <c r="A298" s="76">
        <v>153</v>
      </c>
      <c r="B298" s="69">
        <v>292</v>
      </c>
      <c r="C298" s="38" t="s">
        <v>400</v>
      </c>
      <c r="D298" s="37" t="s">
        <v>63</v>
      </c>
      <c r="E298" s="36" t="s">
        <v>42</v>
      </c>
      <c r="F298" s="37" t="s">
        <v>43</v>
      </c>
      <c r="G298" s="38" t="s">
        <v>772</v>
      </c>
      <c r="H298" s="77">
        <v>43918828</v>
      </c>
      <c r="I298" s="146">
        <f t="shared" si="0"/>
        <v>6590637</v>
      </c>
      <c r="J298" s="146">
        <v>65906370</v>
      </c>
      <c r="K298" s="89" t="s">
        <v>45</v>
      </c>
      <c r="L298" s="79" t="s">
        <v>758</v>
      </c>
      <c r="M298" s="43" t="s">
        <v>103</v>
      </c>
      <c r="N298" s="44">
        <f>VLOOKUP(Contrato[[#This Row],[SUPERVISOR TITULAR]],[1]SUPERVISORES!$E$1:$F$135,2,FALSE)</f>
        <v>3507696.4</v>
      </c>
      <c r="O298" s="43" t="s">
        <v>104</v>
      </c>
      <c r="P298" s="45">
        <f>VLOOKUP(Contrato[[#This Row],[SUPERVISOR SUPLENTE ]],[1]SUPERVISORES!$E$1:$F$135,2,FALSE)</f>
        <v>75075150.099999994</v>
      </c>
      <c r="Q298" s="90">
        <v>358</v>
      </c>
      <c r="R298" s="47" cm="1">
        <f t="array" ref="R298">_xlfn.XLOOKUP(Contrato[[#This Row],[CDP]],[1]!CDP[[#All],[consecutivo]],[1]!CDP[[#All],[fecha_aprobacion]],"",0)</f>
        <v>44967.439745370371</v>
      </c>
      <c r="S298" s="48">
        <f>SUMIF([1]!CDP[[#All],[consecutivo]],Contrato[[#This Row],[CDP]],[1]!CDP[[#All],[valor_total_rubro]])</f>
        <v>65906370</v>
      </c>
      <c r="T298" s="49" cm="1">
        <f t="array" ref="T298">_xlfn.XLOOKUP(Contrato[[#This Row],[CONTRATO]]&amp;Contrato[[#This Row],[CDP]],[1]!Tabla6[[#All],[CONTRATO-CDP]],[1]!Tabla6[[#All],[CRP]],_xlfn.XLOOKUP(Contrato[[#This Row],[CDP]],[1]RCPPAGOS!F:F,[1]RCPPAGOS!A:A,"",0),0)</f>
        <v>1059</v>
      </c>
      <c r="U298" s="47">
        <f>+_xlfn.XLOOKUP(Contrato[[#This Row],[RCP]],[1]RCPPAGOS!A:A,[1]RCPPAGOS!B:B,"",0)</f>
        <v>44973.69321759259</v>
      </c>
      <c r="V298" s="50">
        <f>SUMIF([1]!RCPPAGOS[[#All],[CRP]],Contrato[[#This Row],[RCP]],[1]!RCPPAGOS[[#All],[valor_total]])</f>
        <v>65906370</v>
      </c>
      <c r="W298" s="91">
        <v>44972</v>
      </c>
      <c r="X298" s="91">
        <v>44974</v>
      </c>
      <c r="Y298" s="52" t="str">
        <f>+LEFT(_xlfn.XLOOKUP(Contrato[[#This Row],[CONTRATO3DIG]],[1]SECOP_II!AE:AE,[1]SECOP_II!F:F,"",0),10)</f>
        <v>2023-02-17</v>
      </c>
      <c r="Z298" s="53" t="str">
        <f>+LEFT(_xlfn.XLOOKUP(Contrato[[#This Row],[CONTRATO3DIG]],[1]SECOP_II!AE:AE,[1]SECOP_II!G:G,"",0),10)</f>
        <v>2023-12-16</v>
      </c>
      <c r="AA298" s="54" t="str">
        <f>_xlfn.XLOOKUP(Contrato[[#This Row],[CONTRATO3DIG]],[1]SECOP_II!AE:AE,[1]SECOP_II!AA:AA,"",0)</f>
        <v>https://community.secop.gov.co/Public/Tendering/OpportunityDetail/Index?noticeUID=CO1.NTC.4007388&amp;isFromPublicArea=True&amp;isModal=true&amp;asPopupView=true</v>
      </c>
      <c r="AB298" s="147" t="s">
        <v>759</v>
      </c>
      <c r="AC298" s="88">
        <v>202301001557</v>
      </c>
      <c r="AD298" s="89" t="s">
        <v>50</v>
      </c>
      <c r="AE298" s="148" t="str">
        <f>TEXT(LEFT(Contrato[[#This Row],[CONTRATO]],3),"0")</f>
        <v>292</v>
      </c>
      <c r="AF298" s="148" t="str">
        <f>IF(LEN(Contrato[[#This Row],[Contrato2]])=3,Contrato[[#This Row],[Contrato2]],TEXT(Contrato[[#This Row],[Contrato2]],"000"))</f>
        <v>292</v>
      </c>
      <c r="AG298" s="149">
        <f ca="1">IFERROR(_xlfn.DAYS(Contrato[[#This Row],[Fecha Proyectada liquidació]],TODAY())/30,"")</f>
        <v>-10.533333333333333</v>
      </c>
      <c r="AH298" s="150">
        <f>+Contrato[[#This Row],[FECHA TERMINACIÓN ]]+120</f>
        <v>45396</v>
      </c>
      <c r="AI298" s="148" t="e" cm="1">
        <f t="array" ref="AI298">+Contrato[[#This Row],[Fecha Proyectada liquidació]]-hoy</f>
        <v>#NAME?</v>
      </c>
      <c r="AJ298" s="148" cm="1">
        <f t="array" ref="AJ298">_xlfn.XLOOKUP(Contrato[[#This Row],[CONTRATO]]&amp;Contrato[[#This Row],[CDP]],[1]!Tabla6[[#All],[CONTRATO-CDP]],[1]!Tabla6[[#All],[CRP]],_xlfn.XLOOKUP(Contrato[[#This Row],[CDP]],[1]RCPPAGOS!F:F,[1]RCPPAGOS!A:A,"",0),0)</f>
        <v>1059</v>
      </c>
      <c r="AK298" s="148">
        <f>+Contrato[[#This Row],[Columna1]]-Contrato[[#This Row],[RCP]]</f>
        <v>0</v>
      </c>
      <c r="AL298" s="151" cm="1">
        <f t="array" ref="AL298">_xlfn.XLOOKUP(Contrato[[#This Row],[RCP]],[1]!RCPPAGOS[[#All],[CRP]],[1]!RCPPAGOS[[#All],[Total pagado]],0,0)</f>
        <v>65906370</v>
      </c>
      <c r="AM298" s="62">
        <f>+Contrato[[#This Row],[Valor Pagado]]/Contrato[[#This Row],[VALOR CONTRATO]]</f>
        <v>1</v>
      </c>
      <c r="AN298" s="63">
        <f>+Contrato[[#This Row],[VALOR CONTRATO]]-Contrato[[#This Row],[Valor Pagado]]</f>
        <v>0</v>
      </c>
    </row>
    <row r="299" spans="1:40" s="156" customFormat="1" ht="37.5" customHeight="1">
      <c r="A299" s="121">
        <v>179</v>
      </c>
      <c r="B299" s="122">
        <v>293</v>
      </c>
      <c r="C299" s="123" t="s">
        <v>773</v>
      </c>
      <c r="D299" s="124" t="s">
        <v>63</v>
      </c>
      <c r="E299" s="152" t="s">
        <v>42</v>
      </c>
      <c r="F299" s="124" t="s">
        <v>43</v>
      </c>
      <c r="G299" s="123" t="s">
        <v>774</v>
      </c>
      <c r="H299" s="153">
        <v>71334771</v>
      </c>
      <c r="I299" s="154">
        <f t="shared" si="0"/>
        <v>2452230</v>
      </c>
      <c r="J299" s="154">
        <v>24522300</v>
      </c>
      <c r="K299" s="148" t="s">
        <v>45</v>
      </c>
      <c r="L299" s="155" t="s">
        <v>758</v>
      </c>
      <c r="M299" s="43" t="s">
        <v>103</v>
      </c>
      <c r="N299" s="44">
        <f>VLOOKUP(Contrato[[#This Row],[SUPERVISOR TITULAR]],[1]SUPERVISORES!$E$1:$F$135,2,FALSE)</f>
        <v>3507696.4</v>
      </c>
      <c r="O299" s="43" t="s">
        <v>104</v>
      </c>
      <c r="P299" s="45">
        <f>VLOOKUP(Contrato[[#This Row],[SUPERVISOR SUPLENTE ]],[1]SUPERVISORES!$E$1:$F$135,2,FALSE)</f>
        <v>75075150.099999994</v>
      </c>
      <c r="Q299" s="93">
        <v>227</v>
      </c>
      <c r="R299" s="47" cm="1">
        <f t="array" ref="R299">_xlfn.XLOOKUP(Contrato[[#This Row],[CDP]],[1]!CDP[[#All],[consecutivo]],[1]!CDP[[#All],[fecha_aprobacion]],"",0)</f>
        <v>44952</v>
      </c>
      <c r="S299" s="48">
        <f>SUMIF([1]!CDP[[#All],[consecutivo]],Contrato[[#This Row],[CDP]],[1]!CDP[[#All],[valor_total_rubro]])</f>
        <v>25748415</v>
      </c>
      <c r="T299" s="49" cm="1">
        <f t="array" ref="T299">_xlfn.XLOOKUP(Contrato[[#This Row],[CONTRATO]]&amp;Contrato[[#This Row],[CDP]],[1]!Tabla6[[#All],[CONTRATO-CDP]],[1]!Tabla6[[#All],[CRP]],_xlfn.XLOOKUP(Contrato[[#This Row],[CDP]],[1]RCPPAGOS!F:F,[1]RCPPAGOS!A:A,"",0),0)</f>
        <v>1053</v>
      </c>
      <c r="U299" s="47">
        <f>+_xlfn.XLOOKUP(Contrato[[#This Row],[RCP]],[1]RCPPAGOS!A:A,[1]RCPPAGOS!B:B,"",0)</f>
        <v>44973.688958333332</v>
      </c>
      <c r="V299" s="50">
        <f>SUMIF([1]!RCPPAGOS[[#All],[CRP]],Contrato[[#This Row],[RCP]],[1]!RCPPAGOS[[#All],[valor_total]])</f>
        <v>24522300</v>
      </c>
      <c r="W299" s="51">
        <v>44973</v>
      </c>
      <c r="X299" s="51">
        <v>44974</v>
      </c>
      <c r="Y299" s="52" t="str">
        <f>+LEFT(_xlfn.XLOOKUP(Contrato[[#This Row],[CONTRATO3DIG]],[1]SECOP_II!AE:AE,[1]SECOP_II!F:F,"",0),10)</f>
        <v>2023-02-17</v>
      </c>
      <c r="Z299" s="53" t="str">
        <f>+LEFT(_xlfn.XLOOKUP(Contrato[[#This Row],[CONTRATO3DIG]],[1]SECOP_II!AE:AE,[1]SECOP_II!G:G,"",0),10)</f>
        <v>2023-12-16</v>
      </c>
      <c r="AA299" s="54" t="str">
        <f>_xlfn.XLOOKUP(Contrato[[#This Row],[CONTRATO3DIG]],[1]SECOP_II!AE:AE,[1]SECOP_II!AA:AA,"",0)</f>
        <v>https://community.secop.gov.co/Public/Tendering/OpportunityDetail/Index?noticeUID=CO1.NTC.4007388&amp;isFromPublicArea=True&amp;isModal=true&amp;asPopupView=true</v>
      </c>
      <c r="AB299" s="103" t="s">
        <v>759</v>
      </c>
      <c r="AC299" s="75">
        <v>202301001557</v>
      </c>
      <c r="AD299" s="148" t="s">
        <v>50</v>
      </c>
      <c r="AE299" s="156" t="str">
        <f>TEXT(LEFT(Contrato[[#This Row],[CONTRATO]],3),"0")</f>
        <v>293</v>
      </c>
      <c r="AF299" s="156" t="str">
        <f>IF(LEN(Contrato[[#This Row],[Contrato2]])=3,Contrato[[#This Row],[Contrato2]],TEXT(Contrato[[#This Row],[Contrato2]],"000"))</f>
        <v>293</v>
      </c>
      <c r="AG299" s="157">
        <f ca="1">IFERROR(_xlfn.DAYS(Contrato[[#This Row],[Fecha Proyectada liquidació]],TODAY())/30,"")</f>
        <v>-10.533333333333333</v>
      </c>
      <c r="AH299" s="158">
        <f>+Contrato[[#This Row],[FECHA TERMINACIÓN ]]+120</f>
        <v>45396</v>
      </c>
      <c r="AI299" s="156" t="e" cm="1">
        <f t="array" ref="AI299">+Contrato[[#This Row],[Fecha Proyectada liquidació]]-hoy</f>
        <v>#NAME?</v>
      </c>
      <c r="AJ299" s="156" cm="1">
        <f t="array" ref="AJ299">_xlfn.XLOOKUP(Contrato[[#This Row],[CONTRATO]]&amp;Contrato[[#This Row],[CDP]],[1]!Tabla6[[#All],[CONTRATO-CDP]],[1]!Tabla6[[#All],[CRP]],_xlfn.XLOOKUP(Contrato[[#This Row],[CDP]],[1]RCPPAGOS!F:F,[1]RCPPAGOS!A:A,"",0),0)</f>
        <v>1053</v>
      </c>
      <c r="AK299" s="156">
        <f>+Contrato[[#This Row],[Columna1]]-Contrato[[#This Row],[RCP]]</f>
        <v>0</v>
      </c>
      <c r="AL299" s="159" cm="1">
        <f t="array" ref="AL299">_xlfn.XLOOKUP(Contrato[[#This Row],[RCP]],[1]!RCPPAGOS[[#All],[CRP]],[1]!RCPPAGOS[[#All],[Total pagado]],0,0)</f>
        <v>24522300</v>
      </c>
      <c r="AM299" s="62">
        <f>+Contrato[[#This Row],[Valor Pagado]]/Contrato[[#This Row],[VALOR CONTRATO]]</f>
        <v>1</v>
      </c>
      <c r="AN299" s="63">
        <f>+Contrato[[#This Row],[VALOR CONTRATO]]-Contrato[[#This Row],[Valor Pagado]]</f>
        <v>0</v>
      </c>
    </row>
    <row r="300" spans="1:40" s="1" customFormat="1" ht="37.5" customHeight="1">
      <c r="A300" s="116">
        <v>164</v>
      </c>
      <c r="B300" s="127">
        <v>294</v>
      </c>
      <c r="C300" s="102" t="s">
        <v>775</v>
      </c>
      <c r="D300" s="35" t="s">
        <v>63</v>
      </c>
      <c r="E300" s="36" t="s">
        <v>42</v>
      </c>
      <c r="F300" s="112" t="s">
        <v>43</v>
      </c>
      <c r="G300" s="102" t="s">
        <v>776</v>
      </c>
      <c r="H300" s="114">
        <v>8323529</v>
      </c>
      <c r="I300" s="115">
        <f t="shared" si="0"/>
        <v>4675177</v>
      </c>
      <c r="J300" s="115">
        <v>46751770</v>
      </c>
      <c r="K300" s="156" t="s">
        <v>45</v>
      </c>
      <c r="L300" s="160" t="s">
        <v>758</v>
      </c>
      <c r="M300" s="43" t="s">
        <v>103</v>
      </c>
      <c r="N300" s="44">
        <f>VLOOKUP(Contrato[[#This Row],[SUPERVISOR TITULAR]],[1]SUPERVISORES!$E$1:$F$135,2,FALSE)</f>
        <v>3507696.4</v>
      </c>
      <c r="O300" s="43" t="s">
        <v>104</v>
      </c>
      <c r="P300" s="45">
        <f>VLOOKUP(Contrato[[#This Row],[SUPERVISOR SUPLENTE ]],[1]SUPERVISORES!$E$1:$F$135,2,FALSE)</f>
        <v>75075150.099999994</v>
      </c>
      <c r="Q300" s="161">
        <v>208</v>
      </c>
      <c r="R300" s="47" cm="1">
        <f t="array" ref="R300">_xlfn.XLOOKUP(Contrato[[#This Row],[CDP]],[1]!CDP[[#All],[consecutivo]],[1]!CDP[[#All],[fecha_aprobacion]],"",0)</f>
        <v>44952.751145833332</v>
      </c>
      <c r="S300" s="48">
        <f>SUMIF([1]!CDP[[#All],[consecutivo]],Contrato[[#This Row],[CDP]],[1]!CDP[[#All],[valor_total_rubro]])</f>
        <v>49089359</v>
      </c>
      <c r="T300" s="49" cm="1">
        <f t="array" ref="T300">_xlfn.XLOOKUP(Contrato[[#This Row],[CONTRATO]]&amp;Contrato[[#This Row],[CDP]],[1]!Tabla6[[#All],[CONTRATO-CDP]],[1]!Tabla6[[#All],[CRP]],_xlfn.XLOOKUP(Contrato[[#This Row],[CDP]],[1]RCPPAGOS!F:F,[1]RCPPAGOS!A:A,"",0),0)</f>
        <v>1062</v>
      </c>
      <c r="U300" s="47">
        <f>+_xlfn.XLOOKUP(Contrato[[#This Row],[RCP]],[1]RCPPAGOS!A:A,[1]RCPPAGOS!B:B,"",0)</f>
        <v>44973.69332175926</v>
      </c>
      <c r="V300" s="50">
        <f>SUMIF([1]!RCPPAGOS[[#All],[CRP]],Contrato[[#This Row],[RCP]],[1]!RCPPAGOS[[#All],[valor_total]])</f>
        <v>46751770</v>
      </c>
      <c r="W300" s="162">
        <v>44973</v>
      </c>
      <c r="X300" s="162">
        <v>44974</v>
      </c>
      <c r="Y300" s="52" t="str">
        <f>+LEFT(_xlfn.XLOOKUP(Contrato[[#This Row],[CONTRATO3DIG]],[1]SECOP_II!AE:AE,[1]SECOP_II!F:F,"",0),10)</f>
        <v>2023-02-17</v>
      </c>
      <c r="Z300" s="53" t="str">
        <f>+LEFT(_xlfn.XLOOKUP(Contrato[[#This Row],[CONTRATO3DIG]],[1]SECOP_II!AE:AE,[1]SECOP_II!G:G,"",0),10)</f>
        <v>2023-12-16</v>
      </c>
      <c r="AA300" s="54" t="str">
        <f>_xlfn.XLOOKUP(Contrato[[#This Row],[CONTRATO3DIG]],[1]SECOP_II!AE:AE,[1]SECOP_II!AA:AA,"",0)</f>
        <v>https://community.secop.gov.co/Public/Tendering/OpportunityDetail/Index?noticeUID=CO1.NTC.4007388&amp;isFromPublicArea=True&amp;isModal=true&amp;asPopupView=true</v>
      </c>
      <c r="AB300" s="163" t="s">
        <v>759</v>
      </c>
      <c r="AC300" s="164">
        <v>202301001557</v>
      </c>
      <c r="AD300" s="89" t="s">
        <v>50</v>
      </c>
      <c r="AE300" s="1" t="str">
        <f>TEXT(LEFT(Contrato[[#This Row],[CONTRATO]],3),"0")</f>
        <v>294</v>
      </c>
      <c r="AF300" s="1" t="str">
        <f>IF(LEN(Contrato[[#This Row],[Contrato2]])=3,Contrato[[#This Row],[Contrato2]],TEXT(Contrato[[#This Row],[Contrato2]],"000"))</f>
        <v>294</v>
      </c>
      <c r="AG300" s="100">
        <f ca="1">IFERROR(_xlfn.DAYS(Contrato[[#This Row],[Fecha Proyectada liquidació]],TODAY())/30,"")</f>
        <v>-10.533333333333333</v>
      </c>
      <c r="AH300" s="5">
        <f>+Contrato[[#This Row],[FECHA TERMINACIÓN ]]+120</f>
        <v>45396</v>
      </c>
      <c r="AI300" s="1" t="e" cm="1">
        <f t="array" ref="AI300">+Contrato[[#This Row],[Fecha Proyectada liquidació]]-hoy</f>
        <v>#NAME?</v>
      </c>
      <c r="AJ300" s="1" cm="1">
        <f t="array" ref="AJ300">_xlfn.XLOOKUP(Contrato[[#This Row],[CONTRATO]]&amp;Contrato[[#This Row],[CDP]],[1]!Tabla6[[#All],[CONTRATO-CDP]],[1]!Tabla6[[#All],[CRP]],_xlfn.XLOOKUP(Contrato[[#This Row],[CDP]],[1]RCPPAGOS!F:F,[1]RCPPAGOS!A:A,"",0),0)</f>
        <v>1062</v>
      </c>
      <c r="AK300" s="1">
        <f>+Contrato[[#This Row],[Columna1]]-Contrato[[#This Row],[RCP]]</f>
        <v>0</v>
      </c>
      <c r="AL300" s="101" cm="1">
        <f t="array" ref="AL300">_xlfn.XLOOKUP(Contrato[[#This Row],[RCP]],[1]!RCPPAGOS[[#All],[CRP]],[1]!RCPPAGOS[[#All],[Total pagado]],0,0)</f>
        <v>33349597</v>
      </c>
      <c r="AM300" s="62">
        <f>+Contrato[[#This Row],[Valor Pagado]]/Contrato[[#This Row],[VALOR CONTRATO]]</f>
        <v>0.71333335614886884</v>
      </c>
      <c r="AN300" s="63">
        <f>+Contrato[[#This Row],[VALOR CONTRATO]]-Contrato[[#This Row],[Valor Pagado]]</f>
        <v>13402173</v>
      </c>
    </row>
    <row r="301" spans="1:40" s="1" customFormat="1" ht="37.5" customHeight="1">
      <c r="A301" s="2">
        <v>146</v>
      </c>
      <c r="B301" s="33">
        <v>295</v>
      </c>
      <c r="C301" s="34" t="s">
        <v>777</v>
      </c>
      <c r="D301" s="35" t="s">
        <v>63</v>
      </c>
      <c r="E301" s="36" t="s">
        <v>42</v>
      </c>
      <c r="F301" s="35" t="s">
        <v>43</v>
      </c>
      <c r="G301" s="34" t="s">
        <v>778</v>
      </c>
      <c r="H301" s="39">
        <v>98530582</v>
      </c>
      <c r="I301" s="108">
        <f t="shared" si="0"/>
        <v>3764173</v>
      </c>
      <c r="J301" s="108">
        <v>37641730</v>
      </c>
      <c r="K301" s="1" t="s">
        <v>45</v>
      </c>
      <c r="L301" s="42" t="s">
        <v>758</v>
      </c>
      <c r="M301" s="43" t="s">
        <v>103</v>
      </c>
      <c r="N301" s="44">
        <f>VLOOKUP(Contrato[[#This Row],[SUPERVISOR TITULAR]],[1]SUPERVISORES!$E$1:$F$135,2,FALSE)</f>
        <v>3507696.4</v>
      </c>
      <c r="O301" s="43" t="s">
        <v>104</v>
      </c>
      <c r="P301" s="45">
        <f>VLOOKUP(Contrato[[#This Row],[SUPERVISOR SUPLENTE ]],[1]SUPERVISORES!$E$1:$F$135,2,FALSE)</f>
        <v>75075150.099999994</v>
      </c>
      <c r="Q301" s="93">
        <v>192</v>
      </c>
      <c r="R301" s="47" cm="1">
        <f t="array" ref="R301">_xlfn.XLOOKUP(Contrato[[#This Row],[CDP]],[1]!CDP[[#All],[consecutivo]],[1]!CDP[[#All],[fecha_aprobacion]],"",0)</f>
        <v>44952.741516203707</v>
      </c>
      <c r="S301" s="48">
        <f>SUMIF([1]!CDP[[#All],[consecutivo]],Contrato[[#This Row],[CDP]],[1]!CDP[[#All],[valor_total_rubro]])</f>
        <v>39523817</v>
      </c>
      <c r="T301" s="49" cm="1">
        <f t="array" ref="T301">_xlfn.XLOOKUP(Contrato[[#This Row],[CONTRATO]]&amp;Contrato[[#This Row],[CDP]],[1]!Tabla6[[#All],[CONTRATO-CDP]],[1]!Tabla6[[#All],[CRP]],_xlfn.XLOOKUP(Contrato[[#This Row],[CDP]],[1]RCPPAGOS!F:F,[1]RCPPAGOS!A:A,"",0),0)</f>
        <v>1060</v>
      </c>
      <c r="U301" s="47">
        <f>+_xlfn.XLOOKUP(Contrato[[#This Row],[RCP]],[1]RCPPAGOS!A:A,[1]RCPPAGOS!B:B,"",0)</f>
        <v>44973.693252314813</v>
      </c>
      <c r="V301" s="50">
        <f>SUMIF([1]!RCPPAGOS[[#All],[CRP]],Contrato[[#This Row],[RCP]],[1]!RCPPAGOS[[#All],[valor_total]])</f>
        <v>37641730</v>
      </c>
      <c r="W301" s="51">
        <v>44972</v>
      </c>
      <c r="X301" s="51">
        <v>44974</v>
      </c>
      <c r="Y301" s="52" t="str">
        <f>+LEFT(_xlfn.XLOOKUP(Contrato[[#This Row],[CONTRATO3DIG]],[1]SECOP_II!AE:AE,[1]SECOP_II!F:F,"",0),10)</f>
        <v>2023-02-17</v>
      </c>
      <c r="Z301" s="53" t="str">
        <f>+LEFT(_xlfn.XLOOKUP(Contrato[[#This Row],[CONTRATO3DIG]],[1]SECOP_II!AE:AE,[1]SECOP_II!G:G,"",0),10)</f>
        <v>2023-12-16</v>
      </c>
      <c r="AA301" s="54" t="str">
        <f>_xlfn.XLOOKUP(Contrato[[#This Row],[CONTRATO3DIG]],[1]SECOP_II!AE:AE,[1]SECOP_II!AA:AA,"",0)</f>
        <v>https://community.secop.gov.co/Public/Tendering/OpportunityDetail/Index?noticeUID=CO1.NTC.4007388&amp;isFromPublicArea=True&amp;isModal=true&amp;asPopupView=true</v>
      </c>
      <c r="AB301" s="103" t="s">
        <v>759</v>
      </c>
      <c r="AC301" s="75">
        <v>202301001557</v>
      </c>
      <c r="AD301" s="89" t="s">
        <v>50</v>
      </c>
      <c r="AE301" s="1" t="str">
        <f>TEXT(LEFT(Contrato[[#This Row],[CONTRATO]],3),"0")</f>
        <v>295</v>
      </c>
      <c r="AF301" s="1" t="str">
        <f>IF(LEN(Contrato[[#This Row],[Contrato2]])=3,Contrato[[#This Row],[Contrato2]],TEXT(Contrato[[#This Row],[Contrato2]],"000"))</f>
        <v>295</v>
      </c>
      <c r="AG301" s="100">
        <f ca="1">IFERROR(_xlfn.DAYS(Contrato[[#This Row],[Fecha Proyectada liquidació]],TODAY())/30,"")</f>
        <v>-10.533333333333333</v>
      </c>
      <c r="AH301" s="5">
        <f>+Contrato[[#This Row],[FECHA TERMINACIÓN ]]+120</f>
        <v>45396</v>
      </c>
      <c r="AI301" s="1" t="e" cm="1">
        <f t="array" ref="AI301">+Contrato[[#This Row],[Fecha Proyectada liquidació]]-hoy</f>
        <v>#NAME?</v>
      </c>
      <c r="AJ301" s="1" cm="1">
        <f t="array" ref="AJ301">_xlfn.XLOOKUP(Contrato[[#This Row],[CONTRATO]]&amp;Contrato[[#This Row],[CDP]],[1]!Tabla6[[#All],[CONTRATO-CDP]],[1]!Tabla6[[#All],[CRP]],_xlfn.XLOOKUP(Contrato[[#This Row],[CDP]],[1]RCPPAGOS!F:F,[1]RCPPAGOS!A:A,"",0),0)</f>
        <v>1060</v>
      </c>
      <c r="AK301" s="1">
        <f>+Contrato[[#This Row],[Columna1]]-Contrato[[#This Row],[RCP]]</f>
        <v>0</v>
      </c>
      <c r="AL301" s="101" cm="1">
        <f t="array" ref="AL301">_xlfn.XLOOKUP(Contrato[[#This Row],[RCP]],[1]!RCPPAGOS[[#All],[CRP]],[1]!RCPPAGOS[[#All],[Total pagado]],0,0)</f>
        <v>37641730</v>
      </c>
      <c r="AM301" s="62">
        <f>+Contrato[[#This Row],[Valor Pagado]]/Contrato[[#This Row],[VALOR CONTRATO]]</f>
        <v>1</v>
      </c>
      <c r="AN301" s="63">
        <f>+Contrato[[#This Row],[VALOR CONTRATO]]-Contrato[[#This Row],[Valor Pagado]]</f>
        <v>0</v>
      </c>
    </row>
    <row r="302" spans="1:40" s="1" customFormat="1" ht="37.5" customHeight="1">
      <c r="A302" s="2">
        <v>58</v>
      </c>
      <c r="B302" s="33">
        <v>296</v>
      </c>
      <c r="C302" s="34" t="s">
        <v>779</v>
      </c>
      <c r="D302" s="35" t="s">
        <v>63</v>
      </c>
      <c r="E302" s="36" t="s">
        <v>42</v>
      </c>
      <c r="F302" s="35" t="s">
        <v>43</v>
      </c>
      <c r="G302" s="34" t="s">
        <v>780</v>
      </c>
      <c r="H302" s="39">
        <v>43599588</v>
      </c>
      <c r="I302" s="108">
        <f t="shared" si="0"/>
        <v>5648713</v>
      </c>
      <c r="J302" s="108">
        <v>56487130</v>
      </c>
      <c r="K302" s="1" t="s">
        <v>45</v>
      </c>
      <c r="L302" s="42" t="s">
        <v>758</v>
      </c>
      <c r="M302" s="43" t="s">
        <v>103</v>
      </c>
      <c r="N302" s="44">
        <f>VLOOKUP(Contrato[[#This Row],[SUPERVISOR TITULAR]],[1]SUPERVISORES!$E$1:$F$135,2,FALSE)</f>
        <v>3507696.4</v>
      </c>
      <c r="O302" s="43" t="s">
        <v>104</v>
      </c>
      <c r="P302" s="45">
        <f>VLOOKUP(Contrato[[#This Row],[SUPERVISOR SUPLENTE ]],[1]SUPERVISORES!$E$1:$F$135,2,FALSE)</f>
        <v>75075150.099999994</v>
      </c>
      <c r="Q302" s="93">
        <v>359</v>
      </c>
      <c r="R302" s="47" cm="1">
        <f t="array" ref="R302">_xlfn.XLOOKUP(Contrato[[#This Row],[CDP]],[1]!CDP[[#All],[consecutivo]],[1]!CDP[[#All],[fecha_aprobacion]],"",0)</f>
        <v>44967.439768518518</v>
      </c>
      <c r="S302" s="48">
        <f>SUMIF([1]!CDP[[#All],[consecutivo]],Contrato[[#This Row],[CDP]],[1]!CDP[[#All],[valor_total_rubro]])</f>
        <v>56487130</v>
      </c>
      <c r="T302" s="49" cm="1">
        <f t="array" ref="T302">_xlfn.XLOOKUP(Contrato[[#This Row],[CONTRATO]]&amp;Contrato[[#This Row],[CDP]],[1]!Tabla6[[#All],[CONTRATO-CDP]],[1]!Tabla6[[#All],[CRP]],_xlfn.XLOOKUP(Contrato[[#This Row],[CDP]],[1]RCPPAGOS!F:F,[1]RCPPAGOS!A:A,"",0),0)</f>
        <v>1051</v>
      </c>
      <c r="U302" s="47">
        <f>+_xlfn.XLOOKUP(Contrato[[#This Row],[RCP]],[1]RCPPAGOS!A:A,[1]RCPPAGOS!B:B,"",0)</f>
        <v>44973.68644675926</v>
      </c>
      <c r="V302" s="50">
        <f>SUMIF([1]!RCPPAGOS[[#All],[CRP]],Contrato[[#This Row],[RCP]],[1]!RCPPAGOS[[#All],[valor_total]])</f>
        <v>56487130</v>
      </c>
      <c r="W302" s="51">
        <v>44972</v>
      </c>
      <c r="X302" s="51">
        <v>44974</v>
      </c>
      <c r="Y302" s="52" t="str">
        <f>+LEFT(_xlfn.XLOOKUP(Contrato[[#This Row],[CONTRATO3DIG]],[1]SECOP_II!AE:AE,[1]SECOP_II!F:F,"",0),10)</f>
        <v>2023-02-17</v>
      </c>
      <c r="Z302" s="53" t="str">
        <f>+LEFT(_xlfn.XLOOKUP(Contrato[[#This Row],[CONTRATO3DIG]],[1]SECOP_II!AE:AE,[1]SECOP_II!G:G,"",0),10)</f>
        <v>2023-12-16</v>
      </c>
      <c r="AA302" s="54" t="str">
        <f>_xlfn.XLOOKUP(Contrato[[#This Row],[CONTRATO3DIG]],[1]SECOP_II!AE:AE,[1]SECOP_II!AA:AA,"",0)</f>
        <v>https://community.secop.gov.co/Public/Tendering/OpportunityDetail/Index?noticeUID=CO1.NTC.4007388&amp;isFromPublicArea=True&amp;isModal=true&amp;asPopupView=true</v>
      </c>
      <c r="AB302" s="103" t="s">
        <v>759</v>
      </c>
      <c r="AC302" s="75">
        <v>202301001557</v>
      </c>
      <c r="AD302" s="89" t="s">
        <v>50</v>
      </c>
      <c r="AE302" s="1" t="str">
        <f>TEXT(LEFT(Contrato[[#This Row],[CONTRATO]],3),"0")</f>
        <v>296</v>
      </c>
      <c r="AF302" s="1" t="str">
        <f>IF(LEN(Contrato[[#This Row],[Contrato2]])=3,Contrato[[#This Row],[Contrato2]],TEXT(Contrato[[#This Row],[Contrato2]],"000"))</f>
        <v>296</v>
      </c>
      <c r="AG302" s="100">
        <f ca="1">IFERROR(_xlfn.DAYS(Contrato[[#This Row],[Fecha Proyectada liquidació]],TODAY())/30,"")</f>
        <v>-10.533333333333333</v>
      </c>
      <c r="AH302" s="5">
        <f>+Contrato[[#This Row],[FECHA TERMINACIÓN ]]+120</f>
        <v>45396</v>
      </c>
      <c r="AI302" s="1" t="e" cm="1">
        <f t="array" ref="AI302">+Contrato[[#This Row],[Fecha Proyectada liquidació]]-hoy</f>
        <v>#NAME?</v>
      </c>
      <c r="AJ302" s="1" cm="1">
        <f t="array" ref="AJ302">_xlfn.XLOOKUP(Contrato[[#This Row],[CONTRATO]]&amp;Contrato[[#This Row],[CDP]],[1]!Tabla6[[#All],[CONTRATO-CDP]],[1]!Tabla6[[#All],[CRP]],_xlfn.XLOOKUP(Contrato[[#This Row],[CDP]],[1]RCPPAGOS!F:F,[1]RCPPAGOS!A:A,"",0),0)</f>
        <v>1051</v>
      </c>
      <c r="AK302" s="1">
        <f>+Contrato[[#This Row],[Columna1]]-Contrato[[#This Row],[RCP]]</f>
        <v>0</v>
      </c>
      <c r="AL302" s="101" cm="1">
        <f t="array" ref="AL302">_xlfn.XLOOKUP(Contrato[[#This Row],[RCP]],[1]!RCPPAGOS[[#All],[CRP]],[1]!RCPPAGOS[[#All],[Total pagado]],0,0)</f>
        <v>39523817</v>
      </c>
      <c r="AM302" s="62">
        <f>+Contrato[[#This Row],[Valor Pagado]]/Contrato[[#This Row],[VALOR CONTRATO]]</f>
        <v>0.69969596614308427</v>
      </c>
      <c r="AN302" s="63">
        <f>+Contrato[[#This Row],[VALOR CONTRATO]]-Contrato[[#This Row],[Valor Pagado]]</f>
        <v>16963313</v>
      </c>
    </row>
    <row r="303" spans="1:40" s="1" customFormat="1" ht="37.5" customHeight="1">
      <c r="A303" s="2">
        <v>71</v>
      </c>
      <c r="B303" s="33">
        <v>297</v>
      </c>
      <c r="C303" s="34" t="s">
        <v>781</v>
      </c>
      <c r="D303" s="35" t="s">
        <v>63</v>
      </c>
      <c r="E303" s="36" t="s">
        <v>42</v>
      </c>
      <c r="F303" s="35" t="s">
        <v>43</v>
      </c>
      <c r="G303" s="34" t="s">
        <v>782</v>
      </c>
      <c r="H303" s="39">
        <v>1214725504</v>
      </c>
      <c r="I303" s="108">
        <f t="shared" si="0"/>
        <v>2452230</v>
      </c>
      <c r="J303" s="108">
        <v>24522300</v>
      </c>
      <c r="K303" s="1" t="s">
        <v>45</v>
      </c>
      <c r="L303" s="42" t="s">
        <v>758</v>
      </c>
      <c r="M303" s="43" t="s">
        <v>248</v>
      </c>
      <c r="N303" s="44">
        <f>VLOOKUP(Contrato[[#This Row],[SUPERVISOR TITULAR]],[1]SUPERVISORES!$E$1:$F$135,2,FALSE)</f>
        <v>98556206.299999997</v>
      </c>
      <c r="O303" s="43" t="s">
        <v>249</v>
      </c>
      <c r="P303" s="45">
        <f>VLOOKUP(Contrato[[#This Row],[SUPERVISOR SUPLENTE ]],[1]SUPERVISORES!$E$1:$F$135,2,FALSE)</f>
        <v>10267189.6</v>
      </c>
      <c r="Q303" s="93">
        <v>120</v>
      </c>
      <c r="R303" s="47" cm="1">
        <f t="array" ref="R303">_xlfn.XLOOKUP(Contrato[[#This Row],[CDP]],[1]!CDP[[#All],[consecutivo]],[1]!CDP[[#All],[fecha_aprobacion]],"",0)</f>
        <v>44952.667939814812</v>
      </c>
      <c r="S303" s="48">
        <f>SUMIF([1]!CDP[[#All],[consecutivo]],Contrato[[#This Row],[CDP]],[1]!CDP[[#All],[valor_total_rubro]])</f>
        <v>25748415</v>
      </c>
      <c r="T303" s="49" cm="1">
        <f t="array" ref="T303">_xlfn.XLOOKUP(Contrato[[#This Row],[CONTRATO]]&amp;Contrato[[#This Row],[CDP]],[1]!Tabla6[[#All],[CONTRATO-CDP]],[1]!Tabla6[[#All],[CRP]],_xlfn.XLOOKUP(Contrato[[#This Row],[CDP]],[1]RCPPAGOS!F:F,[1]RCPPAGOS!A:A,"",0),0)</f>
        <v>1054</v>
      </c>
      <c r="U303" s="47">
        <f>+_xlfn.XLOOKUP(Contrato[[#This Row],[RCP]],[1]RCPPAGOS!A:A,[1]RCPPAGOS!B:B,"",0)</f>
        <v>44973.689004629632</v>
      </c>
      <c r="V303" s="50">
        <f>SUMIF([1]!RCPPAGOS[[#All],[CRP]],Contrato[[#This Row],[RCP]],[1]!RCPPAGOS[[#All],[valor_total]])</f>
        <v>24522300</v>
      </c>
      <c r="W303" s="51">
        <v>44973</v>
      </c>
      <c r="X303" s="51">
        <v>44974</v>
      </c>
      <c r="Y303" s="52" t="str">
        <f>+LEFT(_xlfn.XLOOKUP(Contrato[[#This Row],[CONTRATO3DIG]],[1]SECOP_II!AE:AE,[1]SECOP_II!F:F,"",0),10)</f>
        <v>2023-02-17</v>
      </c>
      <c r="Z303" s="53" t="str">
        <f>+LEFT(_xlfn.XLOOKUP(Contrato[[#This Row],[CONTRATO3DIG]],[1]SECOP_II!AE:AE,[1]SECOP_II!G:G,"",0),10)</f>
        <v>2023-12-16</v>
      </c>
      <c r="AA303" s="54" t="str">
        <f>_xlfn.XLOOKUP(Contrato[[#This Row],[CONTRATO3DIG]],[1]SECOP_II!AE:AE,[1]SECOP_II!AA:AA,"",0)</f>
        <v>https://community.secop.gov.co/Public/Tendering/OpportunityDetail/Index?noticeUID=CO1.NTC.4007388&amp;isFromPublicArea=True&amp;isModal=true&amp;asPopupView=true</v>
      </c>
      <c r="AB303" s="103" t="s">
        <v>759</v>
      </c>
      <c r="AC303" s="75">
        <v>202301001557</v>
      </c>
      <c r="AD303" s="89" t="s">
        <v>50</v>
      </c>
      <c r="AE303" s="1" t="str">
        <f>TEXT(LEFT(Contrato[[#This Row],[CONTRATO]],3),"0")</f>
        <v>297</v>
      </c>
      <c r="AF303" s="1" t="str">
        <f>IF(LEN(Contrato[[#This Row],[Contrato2]])=3,Contrato[[#This Row],[Contrato2]],TEXT(Contrato[[#This Row],[Contrato2]],"000"))</f>
        <v>297</v>
      </c>
      <c r="AG303" s="100">
        <f ca="1">IFERROR(_xlfn.DAYS(Contrato[[#This Row],[Fecha Proyectada liquidació]],TODAY())/30,"")</f>
        <v>-10.533333333333333</v>
      </c>
      <c r="AH303" s="5">
        <f>+Contrato[[#This Row],[FECHA TERMINACIÓN ]]+120</f>
        <v>45396</v>
      </c>
      <c r="AI303" s="1" t="e" cm="1">
        <f t="array" ref="AI303">+Contrato[[#This Row],[Fecha Proyectada liquidació]]-hoy</f>
        <v>#NAME?</v>
      </c>
      <c r="AJ303" s="1" cm="1">
        <f t="array" ref="AJ303">_xlfn.XLOOKUP(Contrato[[#This Row],[CONTRATO]]&amp;Contrato[[#This Row],[CDP]],[1]!Tabla6[[#All],[CONTRATO-CDP]],[1]!Tabla6[[#All],[CRP]],_xlfn.XLOOKUP(Contrato[[#This Row],[CDP]],[1]RCPPAGOS!F:F,[1]RCPPAGOS!A:A,"",0),0)</f>
        <v>1054</v>
      </c>
      <c r="AK303" s="1">
        <f>+Contrato[[#This Row],[Columna1]]-Contrato[[#This Row],[RCP]]</f>
        <v>0</v>
      </c>
      <c r="AL303" s="101" cm="1">
        <f t="array" ref="AL303">_xlfn.XLOOKUP(Contrato[[#This Row],[RCP]],[1]!RCPPAGOS[[#All],[CRP]],[1]!RCPPAGOS[[#All],[Total pagado]],0,0)</f>
        <v>18309984</v>
      </c>
      <c r="AM303" s="62">
        <f>+Contrato[[#This Row],[Valor Pagado]]/Contrato[[#This Row],[VALOR CONTRATO]]</f>
        <v>0.7466666666666667</v>
      </c>
      <c r="AN303" s="63">
        <f>+Contrato[[#This Row],[VALOR CONTRATO]]-Contrato[[#This Row],[Valor Pagado]]</f>
        <v>6212316</v>
      </c>
    </row>
    <row r="304" spans="1:40" s="1" customFormat="1" ht="37.5" customHeight="1">
      <c r="A304" s="2">
        <v>72</v>
      </c>
      <c r="B304" s="33">
        <v>298</v>
      </c>
      <c r="C304" s="34" t="s">
        <v>783</v>
      </c>
      <c r="D304" s="35" t="s">
        <v>63</v>
      </c>
      <c r="E304" s="36" t="s">
        <v>42</v>
      </c>
      <c r="F304" s="35" t="s">
        <v>43</v>
      </c>
      <c r="G304" s="34" t="s">
        <v>784</v>
      </c>
      <c r="H304" s="39">
        <v>71276076</v>
      </c>
      <c r="I304" s="108">
        <f t="shared" si="0"/>
        <v>4675177</v>
      </c>
      <c r="J304" s="108">
        <v>46751770</v>
      </c>
      <c r="K304" s="1" t="s">
        <v>45</v>
      </c>
      <c r="L304" s="42" t="s">
        <v>758</v>
      </c>
      <c r="M304" s="43" t="s">
        <v>248</v>
      </c>
      <c r="N304" s="44">
        <f>VLOOKUP(Contrato[[#This Row],[SUPERVISOR TITULAR]],[1]SUPERVISORES!$E$1:$F$135,2,FALSE)</f>
        <v>98556206.299999997</v>
      </c>
      <c r="O304" s="43" t="s">
        <v>249</v>
      </c>
      <c r="P304" s="45">
        <f>VLOOKUP(Contrato[[#This Row],[SUPERVISOR SUPLENTE ]],[1]SUPERVISORES!$E$1:$F$135,2,FALSE)</f>
        <v>10267189.6</v>
      </c>
      <c r="Q304" s="93">
        <v>121</v>
      </c>
      <c r="R304" s="47" cm="1">
        <f t="array" ref="R304">_xlfn.XLOOKUP(Contrato[[#This Row],[CDP]],[1]!CDP[[#All],[consecutivo]],[1]!CDP[[#All],[fecha_aprobacion]],"",0)</f>
        <v>44952.66810185185</v>
      </c>
      <c r="S304" s="48">
        <f>SUMIF([1]!CDP[[#All],[consecutivo]],Contrato[[#This Row],[CDP]],[1]!CDP[[#All],[valor_total_rubro]])</f>
        <v>49089359</v>
      </c>
      <c r="T304" s="49" cm="1">
        <f t="array" ref="T304">_xlfn.XLOOKUP(Contrato[[#This Row],[CONTRATO]]&amp;Contrato[[#This Row],[CDP]],[1]!Tabla6[[#All],[CONTRATO-CDP]],[1]!Tabla6[[#All],[CRP]],_xlfn.XLOOKUP(Contrato[[#This Row],[CDP]],[1]RCPPAGOS!F:F,[1]RCPPAGOS!A:A,"",0),0)</f>
        <v>1064</v>
      </c>
      <c r="U304" s="47">
        <f>+_xlfn.XLOOKUP(Contrato[[#This Row],[RCP]],[1]RCPPAGOS!A:A,[1]RCPPAGOS!B:B,"",0)</f>
        <v>44973.710486111115</v>
      </c>
      <c r="V304" s="50">
        <f>SUMIF([1]!RCPPAGOS[[#All],[CRP]],Contrato[[#This Row],[RCP]],[1]!RCPPAGOS[[#All],[valor_total]])</f>
        <v>46751770</v>
      </c>
      <c r="W304" s="51">
        <v>44973</v>
      </c>
      <c r="X304" s="51">
        <v>44974</v>
      </c>
      <c r="Y304" s="52" t="str">
        <f>+LEFT(_xlfn.XLOOKUP(Contrato[[#This Row],[CONTRATO3DIG]],[1]SECOP_II!AE:AE,[1]SECOP_II!F:F,"",0),10)</f>
        <v>2023-02-17</v>
      </c>
      <c r="Z304" s="53" t="str">
        <f>+LEFT(_xlfn.XLOOKUP(Contrato[[#This Row],[CONTRATO3DIG]],[1]SECOP_II!AE:AE,[1]SECOP_II!G:G,"",0),10)</f>
        <v>2023-12-16</v>
      </c>
      <c r="AA304" s="54" t="str">
        <f>_xlfn.XLOOKUP(Contrato[[#This Row],[CONTRATO3DIG]],[1]SECOP_II!AE:AE,[1]SECOP_II!AA:AA,"",0)</f>
        <v>https://community.secop.gov.co/Public/Tendering/OpportunityDetail/Index?noticeUID=CO1.NTC.4007388&amp;isFromPublicArea=True&amp;isModal=true&amp;asPopupView=true</v>
      </c>
      <c r="AB304" s="103" t="s">
        <v>759</v>
      </c>
      <c r="AC304" s="75">
        <v>202301001557</v>
      </c>
      <c r="AD304" s="89" t="s">
        <v>50</v>
      </c>
      <c r="AE304" s="1" t="str">
        <f>TEXT(LEFT(Contrato[[#This Row],[CONTRATO]],3),"0")</f>
        <v>298</v>
      </c>
      <c r="AF304" s="1" t="str">
        <f>IF(LEN(Contrato[[#This Row],[Contrato2]])=3,Contrato[[#This Row],[Contrato2]],TEXT(Contrato[[#This Row],[Contrato2]],"000"))</f>
        <v>298</v>
      </c>
      <c r="AG304" s="100">
        <f ca="1">IFERROR(_xlfn.DAYS(Contrato[[#This Row],[Fecha Proyectada liquidació]],TODAY())/30,"")</f>
        <v>-10.533333333333333</v>
      </c>
      <c r="AH304" s="5">
        <f>+Contrato[[#This Row],[FECHA TERMINACIÓN ]]+120</f>
        <v>45396</v>
      </c>
      <c r="AI304" s="1" t="e" cm="1">
        <f t="array" ref="AI304">+Contrato[[#This Row],[Fecha Proyectada liquidació]]-hoy</f>
        <v>#NAME?</v>
      </c>
      <c r="AJ304" s="1" cm="1">
        <f t="array" ref="AJ304">_xlfn.XLOOKUP(Contrato[[#This Row],[CONTRATO]]&amp;Contrato[[#This Row],[CDP]],[1]!Tabla6[[#All],[CONTRATO-CDP]],[1]!Tabla6[[#All],[CRP]],_xlfn.XLOOKUP(Contrato[[#This Row],[CDP]],[1]RCPPAGOS!F:F,[1]RCPPAGOS!A:A,"",0),0)</f>
        <v>1064</v>
      </c>
      <c r="AK304" s="1">
        <f>+Contrato[[#This Row],[Columna1]]-Contrato[[#This Row],[RCP]]</f>
        <v>0</v>
      </c>
      <c r="AL304" s="101" cm="1">
        <f t="array" ref="AL304">_xlfn.XLOOKUP(Contrato[[#This Row],[RCP]],[1]!RCPPAGOS[[#All],[CRP]],[1]!RCPPAGOS[[#All],[Total pagado]],0,0)</f>
        <v>46751769</v>
      </c>
      <c r="AM304" s="62">
        <f>+Contrato[[#This Row],[Valor Pagado]]/Contrato[[#This Row],[VALOR CONTRATO]]</f>
        <v>0.99999997861043555</v>
      </c>
      <c r="AN304" s="63">
        <f>+Contrato[[#This Row],[VALOR CONTRATO]]-Contrato[[#This Row],[Valor Pagado]]</f>
        <v>1</v>
      </c>
    </row>
    <row r="305" spans="1:40" s="1" customFormat="1" ht="37.5" customHeight="1">
      <c r="A305" s="2">
        <v>73</v>
      </c>
      <c r="B305" s="33">
        <v>299</v>
      </c>
      <c r="C305" s="34" t="s">
        <v>785</v>
      </c>
      <c r="D305" s="35" t="s">
        <v>63</v>
      </c>
      <c r="E305" s="36" t="s">
        <v>42</v>
      </c>
      <c r="F305" s="35" t="s">
        <v>43</v>
      </c>
      <c r="G305" s="34" t="s">
        <v>786</v>
      </c>
      <c r="H305" s="39">
        <v>1017230955</v>
      </c>
      <c r="I305" s="108">
        <f t="shared" si="0"/>
        <v>2452230</v>
      </c>
      <c r="J305" s="108">
        <v>24522300</v>
      </c>
      <c r="K305" s="1" t="s">
        <v>45</v>
      </c>
      <c r="L305" s="42" t="s">
        <v>758</v>
      </c>
      <c r="M305" s="43" t="s">
        <v>248</v>
      </c>
      <c r="N305" s="44">
        <f>VLOOKUP(Contrato[[#This Row],[SUPERVISOR TITULAR]],[1]SUPERVISORES!$E$1:$F$135,2,FALSE)</f>
        <v>98556206.299999997</v>
      </c>
      <c r="O305" s="43" t="s">
        <v>249</v>
      </c>
      <c r="P305" s="45">
        <f>VLOOKUP(Contrato[[#This Row],[SUPERVISOR SUPLENTE ]],[1]SUPERVISORES!$E$1:$F$135,2,FALSE)</f>
        <v>10267189.6</v>
      </c>
      <c r="Q305" s="93">
        <v>122</v>
      </c>
      <c r="R305" s="47" cm="1">
        <f t="array" ref="R305">_xlfn.XLOOKUP(Contrato[[#This Row],[CDP]],[1]!CDP[[#All],[consecutivo]],[1]!CDP[[#All],[fecha_aprobacion]],"",0)</f>
        <v>44952.668287037035</v>
      </c>
      <c r="S305" s="48">
        <f>SUMIF([1]!CDP[[#All],[consecutivo]],Contrato[[#This Row],[CDP]],[1]!CDP[[#All],[valor_total_rubro]])</f>
        <v>25748415</v>
      </c>
      <c r="T305" s="49" cm="1">
        <f t="array" ref="T305">_xlfn.XLOOKUP(Contrato[[#This Row],[CONTRATO]]&amp;Contrato[[#This Row],[CDP]],[1]!Tabla6[[#All],[CONTRATO-CDP]],[1]!Tabla6[[#All],[CRP]],_xlfn.XLOOKUP(Contrato[[#This Row],[CDP]],[1]RCPPAGOS!F:F,[1]RCPPAGOS!A:A,"",0),0)</f>
        <v>1055</v>
      </c>
      <c r="U305" s="47">
        <f>+_xlfn.XLOOKUP(Contrato[[#This Row],[RCP]],[1]RCPPAGOS!A:A,[1]RCPPAGOS!B:B,"",0)</f>
        <v>44973.689039351855</v>
      </c>
      <c r="V305" s="50">
        <f>SUMIF([1]!RCPPAGOS[[#All],[CRP]],Contrato[[#This Row],[RCP]],[1]!RCPPAGOS[[#All],[valor_total]])</f>
        <v>24522300</v>
      </c>
      <c r="W305" s="51">
        <v>44973</v>
      </c>
      <c r="X305" s="51">
        <v>44974</v>
      </c>
      <c r="Y305" s="52" t="str">
        <f>+LEFT(_xlfn.XLOOKUP(Contrato[[#This Row],[CONTRATO3DIG]],[1]SECOP_II!AE:AE,[1]SECOP_II!F:F,"",0),10)</f>
        <v>2023-02-17</v>
      </c>
      <c r="Z305" s="53" t="str">
        <f>+LEFT(_xlfn.XLOOKUP(Contrato[[#This Row],[CONTRATO3DIG]],[1]SECOP_II!AE:AE,[1]SECOP_II!G:G,"",0),10)</f>
        <v>2023-12-16</v>
      </c>
      <c r="AA305" s="54" t="str">
        <f>_xlfn.XLOOKUP(Contrato[[#This Row],[CONTRATO3DIG]],[1]SECOP_II!AE:AE,[1]SECOP_II!AA:AA,"",0)</f>
        <v>https://community.secop.gov.co/Public/Tendering/OpportunityDetail/Index?noticeUID=CO1.NTC.4007388&amp;isFromPublicArea=True&amp;isModal=true&amp;asPopupView=true</v>
      </c>
      <c r="AB305" s="103" t="s">
        <v>759</v>
      </c>
      <c r="AC305" s="75">
        <v>202301001557</v>
      </c>
      <c r="AD305" s="89" t="s">
        <v>50</v>
      </c>
      <c r="AE305" s="1" t="str">
        <f>TEXT(LEFT(Contrato[[#This Row],[CONTRATO]],3),"0")</f>
        <v>299</v>
      </c>
      <c r="AF305" s="1" t="str">
        <f>IF(LEN(Contrato[[#This Row],[Contrato2]])=3,Contrato[[#This Row],[Contrato2]],TEXT(Contrato[[#This Row],[Contrato2]],"000"))</f>
        <v>299</v>
      </c>
      <c r="AG305" s="100">
        <f ca="1">IFERROR(_xlfn.DAYS(Contrato[[#This Row],[Fecha Proyectada liquidació]],TODAY())/30,"")</f>
        <v>-10.533333333333333</v>
      </c>
      <c r="AH305" s="5">
        <f>+Contrato[[#This Row],[FECHA TERMINACIÓN ]]+120</f>
        <v>45396</v>
      </c>
      <c r="AI305" s="1" t="e" cm="1">
        <f t="array" ref="AI305">+Contrato[[#This Row],[Fecha Proyectada liquidació]]-hoy</f>
        <v>#NAME?</v>
      </c>
      <c r="AJ305" s="1" cm="1">
        <f t="array" ref="AJ305">_xlfn.XLOOKUP(Contrato[[#This Row],[CONTRATO]]&amp;Contrato[[#This Row],[CDP]],[1]!Tabla6[[#All],[CONTRATO-CDP]],[1]!Tabla6[[#All],[CRP]],_xlfn.XLOOKUP(Contrato[[#This Row],[CDP]],[1]RCPPAGOS!F:F,[1]RCPPAGOS!A:A,"",0),0)</f>
        <v>1055</v>
      </c>
      <c r="AK305" s="1">
        <f>+Contrato[[#This Row],[Columna1]]-Contrato[[#This Row],[RCP]]</f>
        <v>0</v>
      </c>
      <c r="AL305" s="101" cm="1">
        <f t="array" ref="AL305">_xlfn.XLOOKUP(Contrato[[#This Row],[RCP]],[1]!RCPPAGOS[[#All],[CRP]],[1]!RCPPAGOS[[#All],[Total pagado]],0,0)</f>
        <v>24522300</v>
      </c>
      <c r="AM305" s="62">
        <f>+Contrato[[#This Row],[Valor Pagado]]/Contrato[[#This Row],[VALOR CONTRATO]]</f>
        <v>1</v>
      </c>
      <c r="AN305" s="63">
        <f>+Contrato[[#This Row],[VALOR CONTRATO]]-Contrato[[#This Row],[Valor Pagado]]</f>
        <v>0</v>
      </c>
    </row>
    <row r="306" spans="1:40" s="1" customFormat="1" ht="37.5" customHeight="1">
      <c r="A306" s="2">
        <v>215</v>
      </c>
      <c r="B306" s="33">
        <v>300</v>
      </c>
      <c r="C306" s="34" t="s">
        <v>787</v>
      </c>
      <c r="D306" s="35" t="s">
        <v>63</v>
      </c>
      <c r="E306" s="36" t="s">
        <v>42</v>
      </c>
      <c r="F306" s="35" t="s">
        <v>43</v>
      </c>
      <c r="G306" s="34" t="s">
        <v>788</v>
      </c>
      <c r="H306" s="39">
        <v>1028013832</v>
      </c>
      <c r="I306" s="108">
        <f t="shared" si="0"/>
        <v>3764173</v>
      </c>
      <c r="J306" s="108">
        <v>37641730</v>
      </c>
      <c r="K306" s="1" t="s">
        <v>571</v>
      </c>
      <c r="L306" s="42" t="s">
        <v>758</v>
      </c>
      <c r="M306" s="43" t="s">
        <v>249</v>
      </c>
      <c r="N306" s="44">
        <f>VLOOKUP(Contrato[[#This Row],[SUPERVISOR TITULAR]],[1]SUPERVISORES!$E$1:$F$135,2,FALSE)</f>
        <v>10267189.6</v>
      </c>
      <c r="O306" s="43" t="s">
        <v>248</v>
      </c>
      <c r="P306" s="45">
        <f>VLOOKUP(Contrato[[#This Row],[SUPERVISOR SUPLENTE ]],[1]SUPERVISORES!$E$1:$F$135,2,FALSE)</f>
        <v>98556206.299999997</v>
      </c>
      <c r="Q306" s="93">
        <v>362</v>
      </c>
      <c r="R306" s="47" cm="1">
        <f t="array" ref="R306">_xlfn.XLOOKUP(Contrato[[#This Row],[CDP]],[1]!CDP[[#All],[consecutivo]],[1]!CDP[[#All],[fecha_aprobacion]],"",0)</f>
        <v>44967.439837962964</v>
      </c>
      <c r="S306" s="48">
        <f>SUMIF([1]!CDP[[#All],[consecutivo]],Contrato[[#This Row],[CDP]],[1]!CDP[[#All],[valor_total_rubro]])</f>
        <v>37641730</v>
      </c>
      <c r="T306" s="49" cm="1">
        <f t="array" ref="T306">_xlfn.XLOOKUP(Contrato[[#This Row],[CONTRATO]]&amp;Contrato[[#This Row],[CDP]],[1]!Tabla6[[#All],[CONTRATO-CDP]],[1]!Tabla6[[#All],[CRP]],_xlfn.XLOOKUP(Contrato[[#This Row],[CDP]],[1]RCPPAGOS!F:F,[1]RCPPAGOS!A:A,"",0),0)</f>
        <v>1061</v>
      </c>
      <c r="U306" s="47">
        <f>+_xlfn.XLOOKUP(Contrato[[#This Row],[RCP]],[1]RCPPAGOS!A:A,[1]RCPPAGOS!B:B,"",0)</f>
        <v>44973.693287037036</v>
      </c>
      <c r="V306" s="50">
        <f>SUMIF([1]!RCPPAGOS[[#All],[CRP]],Contrato[[#This Row],[RCP]],[1]!RCPPAGOS[[#All],[valor_total]])</f>
        <v>37641730</v>
      </c>
      <c r="W306" s="51">
        <v>44972</v>
      </c>
      <c r="X306" s="51">
        <v>44974</v>
      </c>
      <c r="Y306" s="52" t="str">
        <f>+LEFT(_xlfn.XLOOKUP(Contrato[[#This Row],[CONTRATO3DIG]],[1]SECOP_II!AE:AE,[1]SECOP_II!F:F,"",0),10)</f>
        <v>2023-02-17</v>
      </c>
      <c r="Z306" s="53" t="str">
        <f>+LEFT(_xlfn.XLOOKUP(Contrato[[#This Row],[CONTRATO3DIG]],[1]SECOP_II!AE:AE,[1]SECOP_II!G:G,"",0),10)</f>
        <v>2023-12-16</v>
      </c>
      <c r="AA306" s="54" t="str">
        <f>_xlfn.XLOOKUP(Contrato[[#This Row],[CONTRATO3DIG]],[1]SECOP_II!AE:AE,[1]SECOP_II!AA:AA,"",0)</f>
        <v>https://community.secop.gov.co/Public/Tendering/OpportunityDetail/Index?noticeUID=CO1.NTC.4007388&amp;isFromPublicArea=True&amp;isModal=true&amp;asPopupView=true</v>
      </c>
      <c r="AB306" s="103" t="s">
        <v>759</v>
      </c>
      <c r="AC306" s="75">
        <v>202301001557</v>
      </c>
      <c r="AD306" s="89" t="s">
        <v>50</v>
      </c>
      <c r="AE306" s="1" t="str">
        <f>TEXT(LEFT(Contrato[[#This Row],[CONTRATO]],3),"0")</f>
        <v>300</v>
      </c>
      <c r="AF306" s="1" t="str">
        <f>IF(LEN(Contrato[[#This Row],[Contrato2]])=3,Contrato[[#This Row],[Contrato2]],TEXT(Contrato[[#This Row],[Contrato2]],"000"))</f>
        <v>300</v>
      </c>
      <c r="AG306" s="100">
        <f ca="1">IFERROR(_xlfn.DAYS(Contrato[[#This Row],[Fecha Proyectada liquidació]],TODAY())/30,"")</f>
        <v>-10.533333333333333</v>
      </c>
      <c r="AH306" s="5">
        <f>+Contrato[[#This Row],[FECHA TERMINACIÓN ]]+120</f>
        <v>45396</v>
      </c>
      <c r="AI306" s="1" t="e" cm="1">
        <f t="array" ref="AI306">+Contrato[[#This Row],[Fecha Proyectada liquidació]]-hoy</f>
        <v>#NAME?</v>
      </c>
      <c r="AJ306" s="1" cm="1">
        <f t="array" ref="AJ306">_xlfn.XLOOKUP(Contrato[[#This Row],[CONTRATO]]&amp;Contrato[[#This Row],[CDP]],[1]!Tabla6[[#All],[CONTRATO-CDP]],[1]!Tabla6[[#All],[CRP]],_xlfn.XLOOKUP(Contrato[[#This Row],[CDP]],[1]RCPPAGOS!F:F,[1]RCPPAGOS!A:A,"",0),0)</f>
        <v>1061</v>
      </c>
      <c r="AK306" s="1">
        <f>+Contrato[[#This Row],[Columna1]]-Contrato[[#This Row],[RCP]]</f>
        <v>0</v>
      </c>
      <c r="AL306" s="101" cm="1">
        <f t="array" ref="AL306">_xlfn.XLOOKUP(Contrato[[#This Row],[RCP]],[1]!RCPPAGOS[[#All],[CRP]],[1]!RCPPAGOS[[#All],[Total pagado]],0,0)</f>
        <v>37641730</v>
      </c>
      <c r="AM306" s="62">
        <f>+Contrato[[#This Row],[Valor Pagado]]/Contrato[[#This Row],[VALOR CONTRATO]]</f>
        <v>1</v>
      </c>
      <c r="AN306" s="63">
        <f>+Contrato[[#This Row],[VALOR CONTRATO]]-Contrato[[#This Row],[Valor Pagado]]</f>
        <v>0</v>
      </c>
    </row>
    <row r="307" spans="1:40" s="1" customFormat="1" ht="37.5" customHeight="1">
      <c r="A307" s="2">
        <v>190</v>
      </c>
      <c r="B307" s="33">
        <v>301</v>
      </c>
      <c r="C307" s="34" t="s">
        <v>789</v>
      </c>
      <c r="D307" s="35" t="s">
        <v>63</v>
      </c>
      <c r="E307" s="36" t="s">
        <v>42</v>
      </c>
      <c r="F307" s="35" t="s">
        <v>43</v>
      </c>
      <c r="G307" s="34" t="s">
        <v>790</v>
      </c>
      <c r="H307" s="39">
        <v>1017215382</v>
      </c>
      <c r="I307" s="108">
        <f t="shared" si="0"/>
        <v>4675177</v>
      </c>
      <c r="J307" s="108">
        <v>46751770</v>
      </c>
      <c r="K307" s="1" t="s">
        <v>45</v>
      </c>
      <c r="L307" s="42" t="s">
        <v>758</v>
      </c>
      <c r="M307" s="43" t="s">
        <v>249</v>
      </c>
      <c r="N307" s="44">
        <f>VLOOKUP(Contrato[[#This Row],[SUPERVISOR TITULAR]],[1]SUPERVISORES!$E$1:$F$135,2,FALSE)</f>
        <v>10267189.6</v>
      </c>
      <c r="O307" s="43" t="s">
        <v>248</v>
      </c>
      <c r="P307" s="45">
        <f>VLOOKUP(Contrato[[#This Row],[SUPERVISOR SUPLENTE ]],[1]SUPERVISORES!$E$1:$F$135,2,FALSE)</f>
        <v>98556206.299999997</v>
      </c>
      <c r="Q307" s="93">
        <v>360</v>
      </c>
      <c r="R307" s="47" cm="1">
        <f t="array" ref="R307">_xlfn.XLOOKUP(Contrato[[#This Row],[CDP]],[1]!CDP[[#All],[consecutivo]],[1]!CDP[[#All],[fecha_aprobacion]],"",0)</f>
        <v>44967.439791666664</v>
      </c>
      <c r="S307" s="48">
        <f>SUMIF([1]!CDP[[#All],[consecutivo]],Contrato[[#This Row],[CDP]],[1]!CDP[[#All],[valor_total_rubro]])</f>
        <v>46751770</v>
      </c>
      <c r="T307" s="49" cm="1">
        <f t="array" ref="T307">_xlfn.XLOOKUP(Contrato[[#This Row],[CONTRATO]]&amp;Contrato[[#This Row],[CDP]],[1]!Tabla6[[#All],[CONTRATO-CDP]],[1]!Tabla6[[#All],[CRP]],_xlfn.XLOOKUP(Contrato[[#This Row],[CDP]],[1]RCPPAGOS!F:F,[1]RCPPAGOS!A:A,"",0),0)</f>
        <v>1047</v>
      </c>
      <c r="U307" s="47">
        <f>+_xlfn.XLOOKUP(Contrato[[#This Row],[RCP]],[1]RCPPAGOS!A:A,[1]RCPPAGOS!B:B,"",0)</f>
        <v>44973.686249999999</v>
      </c>
      <c r="V307" s="50">
        <f>SUMIF([1]!RCPPAGOS[[#All],[CRP]],Contrato[[#This Row],[RCP]],[1]!RCPPAGOS[[#All],[valor_total]])</f>
        <v>46751770</v>
      </c>
      <c r="W307" s="51">
        <v>44973</v>
      </c>
      <c r="X307" s="51">
        <v>44974</v>
      </c>
      <c r="Y307" s="52" t="str">
        <f>+LEFT(_xlfn.XLOOKUP(Contrato[[#This Row],[CONTRATO3DIG]],[1]SECOP_II!AE:AE,[1]SECOP_II!F:F,"",0),10)</f>
        <v>2023-02-17</v>
      </c>
      <c r="Z307" s="53" t="str">
        <f>+LEFT(_xlfn.XLOOKUP(Contrato[[#This Row],[CONTRATO3DIG]],[1]SECOP_II!AE:AE,[1]SECOP_II!G:G,"",0),10)</f>
        <v>2023-12-16</v>
      </c>
      <c r="AA307" s="54" t="str">
        <f>_xlfn.XLOOKUP(Contrato[[#This Row],[CONTRATO3DIG]],[1]SECOP_II!AE:AE,[1]SECOP_II!AA:AA,"",0)</f>
        <v>https://community.secop.gov.co/Public/Tendering/OpportunityDetail/Index?noticeUID=CO1.NTC.4007388&amp;isFromPublicArea=True&amp;isModal=true&amp;asPopupView=true</v>
      </c>
      <c r="AB307" s="103" t="s">
        <v>759</v>
      </c>
      <c r="AC307" s="75">
        <v>202301001557</v>
      </c>
      <c r="AD307" s="89" t="s">
        <v>50</v>
      </c>
      <c r="AE307" s="1" t="str">
        <f>TEXT(LEFT(Contrato[[#This Row],[CONTRATO]],3),"0")</f>
        <v>301</v>
      </c>
      <c r="AF307" s="1" t="str">
        <f>IF(LEN(Contrato[[#This Row],[Contrato2]])=3,Contrato[[#This Row],[Contrato2]],TEXT(Contrato[[#This Row],[Contrato2]],"000"))</f>
        <v>301</v>
      </c>
      <c r="AG307" s="100">
        <f ca="1">IFERROR(_xlfn.DAYS(Contrato[[#This Row],[Fecha Proyectada liquidació]],TODAY())/30,"")</f>
        <v>-10.533333333333333</v>
      </c>
      <c r="AH307" s="5">
        <f>+Contrato[[#This Row],[FECHA TERMINACIÓN ]]+120</f>
        <v>45396</v>
      </c>
      <c r="AI307" s="1" t="e" cm="1">
        <f t="array" ref="AI307">+Contrato[[#This Row],[Fecha Proyectada liquidació]]-hoy</f>
        <v>#NAME?</v>
      </c>
      <c r="AJ307" s="1" cm="1">
        <f t="array" ref="AJ307">_xlfn.XLOOKUP(Contrato[[#This Row],[CONTRATO]]&amp;Contrato[[#This Row],[CDP]],[1]!Tabla6[[#All],[CONTRATO-CDP]],[1]!Tabla6[[#All],[CRP]],_xlfn.XLOOKUP(Contrato[[#This Row],[CDP]],[1]RCPPAGOS!F:F,[1]RCPPAGOS!A:A,"",0),0)</f>
        <v>1047</v>
      </c>
      <c r="AK307" s="1">
        <f>+Contrato[[#This Row],[Columna1]]-Contrato[[#This Row],[RCP]]</f>
        <v>0</v>
      </c>
      <c r="AL307" s="101" cm="1">
        <f t="array" ref="AL307">_xlfn.XLOOKUP(Contrato[[#This Row],[RCP]],[1]!RCPPAGOS[[#All],[CRP]],[1]!RCPPAGOS[[#All],[Total pagado]],0,0)</f>
        <v>46751770</v>
      </c>
      <c r="AM307" s="62">
        <f>+Contrato[[#This Row],[Valor Pagado]]/Contrato[[#This Row],[VALOR CONTRATO]]</f>
        <v>1</v>
      </c>
      <c r="AN307" s="63">
        <f>+Contrato[[#This Row],[VALOR CONTRATO]]-Contrato[[#This Row],[Valor Pagado]]</f>
        <v>0</v>
      </c>
    </row>
    <row r="308" spans="1:40" s="1" customFormat="1" ht="37.5" customHeight="1">
      <c r="A308" s="2">
        <v>452</v>
      </c>
      <c r="B308" s="129">
        <v>302</v>
      </c>
      <c r="C308" s="41" t="s">
        <v>660</v>
      </c>
      <c r="D308" s="35" t="s">
        <v>83</v>
      </c>
      <c r="E308" s="36" t="s">
        <v>42</v>
      </c>
      <c r="F308" s="35" t="s">
        <v>43</v>
      </c>
      <c r="G308" s="41" t="s">
        <v>791</v>
      </c>
      <c r="H308" s="39">
        <v>1020474451</v>
      </c>
      <c r="I308" s="40">
        <v>6081224</v>
      </c>
      <c r="J308" s="40">
        <v>26284284</v>
      </c>
      <c r="K308" s="134" t="s">
        <v>792</v>
      </c>
      <c r="L308" s="42" t="s">
        <v>727</v>
      </c>
      <c r="M308" s="43" t="s">
        <v>597</v>
      </c>
      <c r="N308" s="44">
        <f>VLOOKUP(Contrato[[#This Row],[SUPERVISOR TITULAR]],[1]SUPERVISORES!$E$1:$F$135,2,FALSE)</f>
        <v>39176038.700000003</v>
      </c>
      <c r="O308" s="43" t="s">
        <v>598</v>
      </c>
      <c r="P308" s="45">
        <f>VLOOKUP(Contrato[[#This Row],[SUPERVISOR SUPLENTE ]],[1]SUPERVISORES!$E$1:$F$135,2,FALSE)</f>
        <v>8103470</v>
      </c>
      <c r="Q308" s="93">
        <v>345</v>
      </c>
      <c r="R308" s="47" cm="1">
        <f t="array" ref="R308">_xlfn.XLOOKUP(Contrato[[#This Row],[CDP]],[1]!CDP[[#All],[consecutivo]],[1]!CDP[[#All],[fecha_aprobacion]],"",0)</f>
        <v>44966.399942129632</v>
      </c>
      <c r="S308" s="48">
        <f>SUMIF([1]!CDP[[#All],[consecutivo]],Contrato[[#This Row],[CDP]],[1]!CDP[[#All],[valor_total_rubro]])</f>
        <v>26284284</v>
      </c>
      <c r="T308" s="49" cm="1">
        <f t="array" ref="T308">_xlfn.XLOOKUP(Contrato[[#This Row],[CONTRATO]]&amp;Contrato[[#This Row],[CDP]],[1]!Tabla6[[#All],[CONTRATO-CDP]],[1]!Tabla6[[#All],[CRP]],_xlfn.XLOOKUP(Contrato[[#This Row],[CDP]],[1]RCPPAGOS!F:F,[1]RCPPAGOS!A:A,"",0),0)</f>
        <v>1043</v>
      </c>
      <c r="U308" s="47">
        <f>+_xlfn.XLOOKUP(Contrato[[#This Row],[RCP]],[1]RCPPAGOS!A:A,[1]RCPPAGOS!B:B,"",0)</f>
        <v>44973.597407407404</v>
      </c>
      <c r="V308" s="50">
        <f>SUMIF([1]!RCPPAGOS[[#All],[CRP]],Contrato[[#This Row],[RCP]],[1]!RCPPAGOS[[#All],[valor_total]])</f>
        <v>26284284</v>
      </c>
      <c r="W308" s="51">
        <v>44972</v>
      </c>
      <c r="X308" s="51">
        <v>44978</v>
      </c>
      <c r="Y308" s="52" t="str">
        <f>+LEFT(_xlfn.XLOOKUP(Contrato[[#This Row],[CONTRATO3DIG]],[1]SECOP_II!AE:AE,[1]SECOP_II!F:F,"",0),10)</f>
        <v>2023-02-21</v>
      </c>
      <c r="Z308" s="53" t="str">
        <f>+LEFT(_xlfn.XLOOKUP(Contrato[[#This Row],[CONTRATO3DIG]],[1]SECOP_II!AE:AE,[1]SECOP_II!G:G,"",0),10)</f>
        <v>2023-06-05</v>
      </c>
      <c r="AA308" s="54" t="str">
        <f>_xlfn.XLOOKUP(Contrato[[#This Row],[CONTRATO3DIG]],[1]SECOP_II!AE:AE,[1]SECOP_II!AA:AA,"",0)</f>
        <v>https://community.secop.gov.co/Public/Tendering/OpportunityDetail/Index?noticeUID=CO1.NTC.4010722&amp;isFromPublicArea=True&amp;isModal=true&amp;asPopupView=true</v>
      </c>
      <c r="AB308" s="103" t="s">
        <v>793</v>
      </c>
      <c r="AC308" s="75">
        <v>202301001501</v>
      </c>
      <c r="AD308" s="89" t="s">
        <v>50</v>
      </c>
      <c r="AE308" s="1" t="str">
        <f>TEXT(LEFT(Contrato[[#This Row],[CONTRATO]],3),"0")</f>
        <v>302</v>
      </c>
      <c r="AF308" s="1" t="str">
        <f>IF(LEN(Contrato[[#This Row],[Contrato2]])=3,Contrato[[#This Row],[Contrato2]],TEXT(Contrato[[#This Row],[Contrato2]],"000"))</f>
        <v>302</v>
      </c>
      <c r="AG308" s="100">
        <f ca="1">IFERROR(_xlfn.DAYS(Contrato[[#This Row],[Fecha Proyectada liquidació]],TODAY())/30,"")</f>
        <v>-17</v>
      </c>
      <c r="AH308" s="5">
        <f>+Contrato[[#This Row],[FECHA TERMINACIÓN ]]+120</f>
        <v>45202</v>
      </c>
      <c r="AI308" s="1" t="e" cm="1">
        <f t="array" ref="AI308">+Contrato[[#This Row],[Fecha Proyectada liquidació]]-hoy</f>
        <v>#NAME?</v>
      </c>
      <c r="AJ308" s="1" cm="1">
        <f t="array" ref="AJ308">_xlfn.XLOOKUP(Contrato[[#This Row],[CONTRATO]]&amp;Contrato[[#This Row],[CDP]],[1]!Tabla6[[#All],[CONTRATO-CDP]],[1]!Tabla6[[#All],[CRP]],_xlfn.XLOOKUP(Contrato[[#This Row],[CDP]],[1]RCPPAGOS!F:F,[1]RCPPAGOS!A:A,"",0),0)</f>
        <v>1043</v>
      </c>
      <c r="AK308" s="1">
        <f>+Contrato[[#This Row],[Columna1]]-Contrato[[#This Row],[RCP]]</f>
        <v>0</v>
      </c>
      <c r="AL308" s="101" cm="1">
        <f t="array" ref="AL308">_xlfn.XLOOKUP(Contrato[[#This Row],[RCP]],[1]!RCPPAGOS[[#All],[CRP]],[1]!RCPPAGOS[[#All],[Total pagado]],0,0)</f>
        <v>24841084</v>
      </c>
      <c r="AM308" s="62">
        <f>+Contrato[[#This Row],[Valor Pagado]]/Contrato[[#This Row],[VALOR CONTRATO]]</f>
        <v>0.94509266449867912</v>
      </c>
      <c r="AN308" s="63">
        <f>+Contrato[[#This Row],[VALOR CONTRATO]]-Contrato[[#This Row],[Valor Pagado]]</f>
        <v>1443200</v>
      </c>
    </row>
    <row r="309" spans="1:40" s="1" customFormat="1" ht="37.5" customHeight="1">
      <c r="A309" s="2">
        <v>443</v>
      </c>
      <c r="B309" s="33">
        <v>303</v>
      </c>
      <c r="C309" s="34" t="s">
        <v>794</v>
      </c>
      <c r="D309" s="35" t="s">
        <v>112</v>
      </c>
      <c r="E309" s="36" t="s">
        <v>42</v>
      </c>
      <c r="F309" s="35" t="s">
        <v>43</v>
      </c>
      <c r="G309" s="34" t="s">
        <v>795</v>
      </c>
      <c r="H309" s="39">
        <v>50711111</v>
      </c>
      <c r="I309" s="108">
        <v>6081224</v>
      </c>
      <c r="J309" s="108">
        <v>23084416</v>
      </c>
      <c r="K309" s="134" t="s">
        <v>796</v>
      </c>
      <c r="L309" s="42" t="s">
        <v>727</v>
      </c>
      <c r="M309" s="43" t="s">
        <v>116</v>
      </c>
      <c r="N309" s="44">
        <f>VLOOKUP(Contrato[[#This Row],[SUPERVISOR TITULAR]],[1]SUPERVISORES!$E$1:$F$135,2,FALSE)</f>
        <v>98520651.200000003</v>
      </c>
      <c r="O309" s="43" t="s">
        <v>115</v>
      </c>
      <c r="P309" s="45">
        <f>VLOOKUP(Contrato[[#This Row],[SUPERVISOR SUPLENTE ]],[1]SUPERVISORES!$E$1:$F$135,2,FALSE)</f>
        <v>32244709.699999999</v>
      </c>
      <c r="Q309" s="93">
        <v>332</v>
      </c>
      <c r="R309" s="47" cm="1">
        <f t="array" ref="R309">_xlfn.XLOOKUP(Contrato[[#This Row],[CDP]],[1]!CDP[[#All],[consecutivo]],[1]!CDP[[#All],[fecha_aprobacion]],"",0)</f>
        <v>44965.44431712963</v>
      </c>
      <c r="S309" s="48">
        <f>SUMIF([1]!CDP[[#All],[consecutivo]],Contrato[[#This Row],[CDP]],[1]!CDP[[#All],[valor_total_rubro]])</f>
        <v>23084416</v>
      </c>
      <c r="T309" s="49" cm="1">
        <f t="array" ref="T309">_xlfn.XLOOKUP(Contrato[[#This Row],[CONTRATO]]&amp;Contrato[[#This Row],[CDP]],[1]!Tabla6[[#All],[CONTRATO-CDP]],[1]!Tabla6[[#All],[CRP]],_xlfn.XLOOKUP(Contrato[[#This Row],[CDP]],[1]RCPPAGOS!F:F,[1]RCPPAGOS!A:A,"",0),0)</f>
        <v>1044</v>
      </c>
      <c r="U309" s="47">
        <f>+_xlfn.XLOOKUP(Contrato[[#This Row],[RCP]],[1]RCPPAGOS!A:A,[1]RCPPAGOS!B:B,"",0)</f>
        <v>44973.598344907405</v>
      </c>
      <c r="V309" s="50">
        <f>SUMIF([1]!RCPPAGOS[[#All],[CRP]],Contrato[[#This Row],[RCP]],[1]!RCPPAGOS[[#All],[valor_total]])</f>
        <v>23084416</v>
      </c>
      <c r="W309" s="51">
        <v>44972</v>
      </c>
      <c r="X309" s="51">
        <v>44972</v>
      </c>
      <c r="Y309" s="52" t="str">
        <f>+LEFT(_xlfn.XLOOKUP(Contrato[[#This Row],[CONTRATO3DIG]],[1]SECOP_II!AE:AE,[1]SECOP_II!F:F,"",0),10)</f>
        <v>2023-02-17</v>
      </c>
      <c r="Z309" s="53" t="str">
        <f>+LEFT(_xlfn.XLOOKUP(Contrato[[#This Row],[CONTRATO3DIG]],[1]SECOP_II!AE:AE,[1]SECOP_II!G:G,"",0),10)</f>
        <v>2023-05-31</v>
      </c>
      <c r="AA309" s="54" t="str">
        <f>_xlfn.XLOOKUP(Contrato[[#This Row],[CONTRATO3DIG]],[1]SECOP_II!AE:AE,[1]SECOP_II!AA:AA,"",0)</f>
        <v>https://community.secop.gov.co/Public/Tendering/OpportunityDetail/Index?noticeUID=CO1.NTC.4009224&amp;isFromPublicArea=True&amp;isModal=true&amp;asPopupView=true</v>
      </c>
      <c r="AB309" s="103" t="s">
        <v>793</v>
      </c>
      <c r="AC309" s="75">
        <v>202301001553</v>
      </c>
      <c r="AD309" s="89" t="s">
        <v>50</v>
      </c>
      <c r="AE309" s="1" t="str">
        <f>TEXT(LEFT(Contrato[[#This Row],[CONTRATO]],3),"0")</f>
        <v>303</v>
      </c>
      <c r="AF309" s="1" t="str">
        <f>IF(LEN(Contrato[[#This Row],[Contrato2]])=3,Contrato[[#This Row],[Contrato2]],TEXT(Contrato[[#This Row],[Contrato2]],"000"))</f>
        <v>303</v>
      </c>
      <c r="AG309" s="100">
        <f ca="1">IFERROR(_xlfn.DAYS(Contrato[[#This Row],[Fecha Proyectada liquidació]],TODAY())/30,"")</f>
        <v>-17.166666666666668</v>
      </c>
      <c r="AH309" s="5">
        <f>+Contrato[[#This Row],[FECHA TERMINACIÓN ]]+120</f>
        <v>45197</v>
      </c>
      <c r="AI309" s="1" t="e" cm="1">
        <f t="array" ref="AI309">+Contrato[[#This Row],[Fecha Proyectada liquidació]]-hoy</f>
        <v>#NAME?</v>
      </c>
      <c r="AJ309" s="1" cm="1">
        <f t="array" ref="AJ309">_xlfn.XLOOKUP(Contrato[[#This Row],[CONTRATO]]&amp;Contrato[[#This Row],[CDP]],[1]!Tabla6[[#All],[CONTRATO-CDP]],[1]!Tabla6[[#All],[CRP]],_xlfn.XLOOKUP(Contrato[[#This Row],[CDP]],[1]RCPPAGOS!F:F,[1]RCPPAGOS!A:A,"",0),0)</f>
        <v>1044</v>
      </c>
      <c r="AK309" s="1">
        <f>+Contrato[[#This Row],[Columna1]]-Contrato[[#This Row],[RCP]]</f>
        <v>0</v>
      </c>
      <c r="AL309" s="101" cm="1">
        <f t="array" ref="AL309">_xlfn.XLOOKUP(Contrato[[#This Row],[RCP]],[1]!RCPPAGOS[[#All],[CRP]],[1]!RCPPAGOS[[#All],[Total pagado]],0,0)</f>
        <v>11518991</v>
      </c>
      <c r="AM309" s="62">
        <f>+Contrato[[#This Row],[Valor Pagado]]/Contrato[[#This Row],[VALOR CONTRATO]]</f>
        <v>0.49899425655819057</v>
      </c>
      <c r="AN309" s="63">
        <f>+Contrato[[#This Row],[VALOR CONTRATO]]-Contrato[[#This Row],[Valor Pagado]]</f>
        <v>11565425</v>
      </c>
    </row>
    <row r="310" spans="1:40" s="1" customFormat="1" ht="37.5" customHeight="1">
      <c r="A310" s="2">
        <v>378</v>
      </c>
      <c r="B310" s="33">
        <v>304</v>
      </c>
      <c r="C310" s="34" t="s">
        <v>797</v>
      </c>
      <c r="D310" s="35" t="s">
        <v>112</v>
      </c>
      <c r="E310" s="36" t="s">
        <v>42</v>
      </c>
      <c r="F310" s="35" t="s">
        <v>43</v>
      </c>
      <c r="G310" s="34" t="s">
        <v>798</v>
      </c>
      <c r="H310" s="39">
        <v>15372943</v>
      </c>
      <c r="I310" s="108">
        <v>6798505</v>
      </c>
      <c r="J310" s="108">
        <v>25594900</v>
      </c>
      <c r="K310" s="134" t="s">
        <v>799</v>
      </c>
      <c r="L310" s="42" t="s">
        <v>727</v>
      </c>
      <c r="M310" s="43" t="s">
        <v>116</v>
      </c>
      <c r="N310" s="44">
        <f>VLOOKUP(Contrato[[#This Row],[SUPERVISOR TITULAR]],[1]SUPERVISORES!$E$1:$F$135,2,FALSE)</f>
        <v>98520651.200000003</v>
      </c>
      <c r="O310" s="43" t="s">
        <v>115</v>
      </c>
      <c r="P310" s="45">
        <f>VLOOKUP(Contrato[[#This Row],[SUPERVISOR SUPLENTE ]],[1]SUPERVISORES!$E$1:$F$135,2,FALSE)</f>
        <v>32244709.699999999</v>
      </c>
      <c r="Q310" s="93">
        <v>333</v>
      </c>
      <c r="R310" s="47" cm="1">
        <f t="array" ref="R310">_xlfn.XLOOKUP(Contrato[[#This Row],[CDP]],[1]!CDP[[#All],[consecutivo]],[1]!CDP[[#All],[fecha_aprobacion]],"",0)</f>
        <v>44965.44458333333</v>
      </c>
      <c r="S310" s="48">
        <f>SUMIF([1]!CDP[[#All],[consecutivo]],Contrato[[#This Row],[CDP]],[1]!CDP[[#All],[valor_total_rubro]])</f>
        <v>25594900</v>
      </c>
      <c r="T310" s="49" cm="1">
        <f t="array" ref="T310">_xlfn.XLOOKUP(Contrato[[#This Row],[CONTRATO]]&amp;Contrato[[#This Row],[CDP]],[1]!Tabla6[[#All],[CONTRATO-CDP]],[1]!Tabla6[[#All],[CRP]],_xlfn.XLOOKUP(Contrato[[#This Row],[CDP]],[1]RCPPAGOS!F:F,[1]RCPPAGOS!A:A,"",0),0)</f>
        <v>1063</v>
      </c>
      <c r="U310" s="47">
        <f>+_xlfn.XLOOKUP(Contrato[[#This Row],[RCP]],[1]RCPPAGOS!A:A,[1]RCPPAGOS!B:B,"",0)</f>
        <v>44973.700648148151</v>
      </c>
      <c r="V310" s="50">
        <f>SUMIF([1]!RCPPAGOS[[#All],[CRP]],Contrato[[#This Row],[RCP]],[1]!RCPPAGOS[[#All],[valor_total]])</f>
        <v>25594900</v>
      </c>
      <c r="W310" s="51">
        <v>44973</v>
      </c>
      <c r="X310" s="51">
        <v>44973</v>
      </c>
      <c r="Y310" s="52" t="str">
        <f>+LEFT(_xlfn.XLOOKUP(Contrato[[#This Row],[CONTRATO3DIG]],[1]SECOP_II!AE:AE,[1]SECOP_II!F:F,"",0),10)</f>
        <v>2023-02-20</v>
      </c>
      <c r="Z310" s="53" t="str">
        <f>+LEFT(_xlfn.XLOOKUP(Contrato[[#This Row],[CONTRATO3DIG]],[1]SECOP_II!AE:AE,[1]SECOP_II!G:G,"",0),10)</f>
        <v>2023-06-03</v>
      </c>
      <c r="AA310" s="54" t="str">
        <f>_xlfn.XLOOKUP(Contrato[[#This Row],[CONTRATO3DIG]],[1]SECOP_II!AE:AE,[1]SECOP_II!AA:AA,"",0)</f>
        <v>https://community.secop.gov.co/Public/Tendering/OpportunityDetail/Index?noticeUID=CO1.NTC.4009602&amp;isFromPublicArea=True&amp;isModal=true&amp;asPopupView=true</v>
      </c>
      <c r="AB310" s="103" t="s">
        <v>793</v>
      </c>
      <c r="AC310" s="75">
        <v>202301001552</v>
      </c>
      <c r="AD310" s="89" t="s">
        <v>50</v>
      </c>
      <c r="AE310" s="1" t="str">
        <f>TEXT(LEFT(Contrato[[#This Row],[CONTRATO]],3),"0")</f>
        <v>304</v>
      </c>
      <c r="AF310" s="1" t="str">
        <f>IF(LEN(Contrato[[#This Row],[Contrato2]])=3,Contrato[[#This Row],[Contrato2]],TEXT(Contrato[[#This Row],[Contrato2]],"000"))</f>
        <v>304</v>
      </c>
      <c r="AG310" s="100">
        <f ca="1">IFERROR(_xlfn.DAYS(Contrato[[#This Row],[Fecha Proyectada liquidació]],TODAY())/30,"")</f>
        <v>-17.066666666666666</v>
      </c>
      <c r="AH310" s="5">
        <f>+Contrato[[#This Row],[FECHA TERMINACIÓN ]]+120</f>
        <v>45200</v>
      </c>
      <c r="AI310" s="1" t="e" cm="1">
        <f t="array" ref="AI310">+Contrato[[#This Row],[Fecha Proyectada liquidació]]-hoy</f>
        <v>#NAME?</v>
      </c>
      <c r="AJ310" s="1" cm="1">
        <f t="array" ref="AJ310">_xlfn.XLOOKUP(Contrato[[#This Row],[CONTRATO]]&amp;Contrato[[#This Row],[CDP]],[1]!Tabla6[[#All],[CONTRATO-CDP]],[1]!Tabla6[[#All],[CRP]],_xlfn.XLOOKUP(Contrato[[#This Row],[CDP]],[1]RCPPAGOS!F:F,[1]RCPPAGOS!A:A,"",0),0)</f>
        <v>1063</v>
      </c>
      <c r="AK310" s="1">
        <f>+Contrato[[#This Row],[Columna1]]-Contrato[[#This Row],[RCP]]</f>
        <v>0</v>
      </c>
      <c r="AL310" s="101" cm="1">
        <f t="array" ref="AL310">_xlfn.XLOOKUP(Contrato[[#This Row],[RCP]],[1]!RCPPAGOS[[#All],[CRP]],[1]!RCPPAGOS[[#All],[Total pagado]],0,0)</f>
        <v>23794767</v>
      </c>
      <c r="AM310" s="62">
        <f>+Contrato[[#This Row],[Valor Pagado]]/Contrato[[#This Row],[VALOR CONTRATO]]</f>
        <v>0.92966829329280443</v>
      </c>
      <c r="AN310" s="63">
        <f>+Contrato[[#This Row],[VALOR CONTRATO]]-Contrato[[#This Row],[Valor Pagado]]</f>
        <v>1800133</v>
      </c>
    </row>
    <row r="311" spans="1:40" s="1" customFormat="1" ht="37.5" customHeight="1">
      <c r="A311" s="2">
        <v>539</v>
      </c>
      <c r="B311" s="33">
        <v>305</v>
      </c>
      <c r="C311" s="34" t="s">
        <v>800</v>
      </c>
      <c r="D311" s="35" t="s">
        <v>83</v>
      </c>
      <c r="E311" s="36" t="s">
        <v>42</v>
      </c>
      <c r="F311" s="35" t="s">
        <v>43</v>
      </c>
      <c r="G311" s="34" t="s">
        <v>801</v>
      </c>
      <c r="H311" s="39">
        <v>1152690903</v>
      </c>
      <c r="I311" s="108">
        <v>6081224</v>
      </c>
      <c r="J311" s="108">
        <v>26284284</v>
      </c>
      <c r="K311" s="134" t="s">
        <v>802</v>
      </c>
      <c r="L311" s="42" t="s">
        <v>723</v>
      </c>
      <c r="M311" s="43" t="s">
        <v>598</v>
      </c>
      <c r="N311" s="44">
        <f>VLOOKUP(Contrato[[#This Row],[SUPERVISOR TITULAR]],[1]SUPERVISORES!$E$1:$F$135,2,FALSE)</f>
        <v>8103470</v>
      </c>
      <c r="O311" s="43" t="s">
        <v>597</v>
      </c>
      <c r="P311" s="45">
        <f>VLOOKUP(Contrato[[#This Row],[SUPERVISOR SUPLENTE ]],[1]SUPERVISORES!$E$1:$F$135,2,FALSE)</f>
        <v>39176038.700000003</v>
      </c>
      <c r="Q311" s="93">
        <v>348</v>
      </c>
      <c r="R311" s="47" cm="1">
        <f t="array" ref="R311">_xlfn.XLOOKUP(Contrato[[#This Row],[CDP]],[1]!CDP[[#All],[consecutivo]],[1]!CDP[[#All],[fecha_aprobacion]],"",0)</f>
        <v>44966.402650462966</v>
      </c>
      <c r="S311" s="48">
        <f>SUMIF([1]!CDP[[#All],[consecutivo]],Contrato[[#This Row],[CDP]],[1]!CDP[[#All],[valor_total_rubro]])</f>
        <v>26284284</v>
      </c>
      <c r="T311" s="49" cm="1">
        <f t="array" ref="T311">_xlfn.XLOOKUP(Contrato[[#This Row],[CONTRATO]]&amp;Contrato[[#This Row],[CDP]],[1]!Tabla6[[#All],[CONTRATO-CDP]],[1]!Tabla6[[#All],[CRP]],_xlfn.XLOOKUP(Contrato[[#This Row],[CDP]],[1]RCPPAGOS!F:F,[1]RCPPAGOS!A:A,"",0),0)</f>
        <v>1068</v>
      </c>
      <c r="U311" s="47">
        <f>+_xlfn.XLOOKUP(Contrato[[#This Row],[RCP]],[1]RCPPAGOS!A:A,[1]RCPPAGOS!B:B,"",0)</f>
        <v>44974.42260416667</v>
      </c>
      <c r="V311" s="50">
        <f>SUMIF([1]!RCPPAGOS[[#All],[CRP]],Contrato[[#This Row],[RCP]],[1]!RCPPAGOS[[#All],[valor_total]])</f>
        <v>26284284</v>
      </c>
      <c r="W311" s="51">
        <v>44973</v>
      </c>
      <c r="X311" s="141">
        <v>44977</v>
      </c>
      <c r="Y311" s="52" t="str">
        <f>+LEFT(_xlfn.XLOOKUP(Contrato[[#This Row],[CONTRATO3DIG]],[1]SECOP_II!AE:AE,[1]SECOP_II!F:F,"",0),10)</f>
        <v>2023-02-20</v>
      </c>
      <c r="Z311" s="53" t="str">
        <f>+LEFT(_xlfn.XLOOKUP(Contrato[[#This Row],[CONTRATO3DIG]],[1]SECOP_II!AE:AE,[1]SECOP_II!G:G,"",0),10)</f>
        <v>2023-06-04</v>
      </c>
      <c r="AA311" s="54" t="str">
        <f>_xlfn.XLOOKUP(Contrato[[#This Row],[CONTRATO3DIG]],[1]SECOP_II!AE:AE,[1]SECOP_II!AA:AA,"",0)</f>
        <v>https://community.secop.gov.co/Public/Tendering/OpportunityDetail/Index?noticeUID=CO1.NTC.4017217&amp;isFromPublicArea=True&amp;isModal=true&amp;asPopupView=true</v>
      </c>
      <c r="AB311" s="103" t="s">
        <v>793</v>
      </c>
      <c r="AC311" s="75">
        <v>202301001503</v>
      </c>
      <c r="AD311" s="89" t="s">
        <v>50</v>
      </c>
      <c r="AE311" s="1" t="str">
        <f>TEXT(LEFT(Contrato[[#This Row],[CONTRATO]],3),"0")</f>
        <v>305</v>
      </c>
      <c r="AF311" s="1" t="str">
        <f>IF(LEN(Contrato[[#This Row],[Contrato2]])=3,Contrato[[#This Row],[Contrato2]],TEXT(Contrato[[#This Row],[Contrato2]],"000"))</f>
        <v>305</v>
      </c>
      <c r="AG311" s="100">
        <f ca="1">IFERROR(_xlfn.DAYS(Contrato[[#This Row],[Fecha Proyectada liquidació]],TODAY())/30,"")</f>
        <v>-17.033333333333335</v>
      </c>
      <c r="AH311" s="5">
        <f>+Contrato[[#This Row],[FECHA TERMINACIÓN ]]+120</f>
        <v>45201</v>
      </c>
      <c r="AI311" s="1" t="e" cm="1">
        <f t="array" ref="AI311">+Contrato[[#This Row],[Fecha Proyectada liquidació]]-hoy</f>
        <v>#NAME?</v>
      </c>
      <c r="AJ311" s="1" cm="1">
        <f t="array" ref="AJ311">_xlfn.XLOOKUP(Contrato[[#This Row],[CONTRATO]]&amp;Contrato[[#This Row],[CDP]],[1]!Tabla6[[#All],[CONTRATO-CDP]],[1]!Tabla6[[#All],[CRP]],_xlfn.XLOOKUP(Contrato[[#This Row],[CDP]],[1]RCPPAGOS!F:F,[1]RCPPAGOS!A:A,"",0),0)</f>
        <v>1068</v>
      </c>
      <c r="AK311" s="1">
        <f>+Contrato[[#This Row],[Columna1]]-Contrato[[#This Row],[RCP]]</f>
        <v>0</v>
      </c>
      <c r="AL311" s="101" cm="1">
        <f t="array" ref="AL311">_xlfn.XLOOKUP(Contrato[[#This Row],[RCP]],[1]!RCPPAGOS[[#All],[CRP]],[1]!RCPPAGOS[[#All],[Total pagado]],0,0)</f>
        <v>25416784</v>
      </c>
      <c r="AM311" s="62">
        <f>+Contrato[[#This Row],[Valor Pagado]]/Contrato[[#This Row],[VALOR CONTRATO]]</f>
        <v>0.96699548673268021</v>
      </c>
      <c r="AN311" s="63">
        <f>+Contrato[[#This Row],[VALOR CONTRATO]]-Contrato[[#This Row],[Valor Pagado]]</f>
        <v>867500</v>
      </c>
    </row>
    <row r="312" spans="1:40" s="1" customFormat="1" ht="37.5" customHeight="1">
      <c r="A312" s="2">
        <v>354</v>
      </c>
      <c r="B312" s="33">
        <v>306</v>
      </c>
      <c r="C312" s="34" t="s">
        <v>803</v>
      </c>
      <c r="D312" s="35" t="s">
        <v>83</v>
      </c>
      <c r="E312" s="36" t="s">
        <v>42</v>
      </c>
      <c r="F312" s="35" t="s">
        <v>43</v>
      </c>
      <c r="G312" s="34" t="s">
        <v>804</v>
      </c>
      <c r="H312" s="39">
        <v>1037580784</v>
      </c>
      <c r="I312" s="108">
        <v>3523745</v>
      </c>
      <c r="J312" s="108">
        <v>14887222</v>
      </c>
      <c r="K312" s="134" t="s">
        <v>805</v>
      </c>
      <c r="L312" s="42" t="s">
        <v>723</v>
      </c>
      <c r="M312" s="43" t="s">
        <v>86</v>
      </c>
      <c r="N312" s="44">
        <f>VLOOKUP(Contrato[[#This Row],[SUPERVISOR TITULAR]],[1]SUPERVISORES!$E$1:$F$135,2,FALSE)</f>
        <v>21509270.5</v>
      </c>
      <c r="O312" s="43" t="s">
        <v>605</v>
      </c>
      <c r="P312" s="45">
        <f>VLOOKUP(Contrato[[#This Row],[SUPERVISOR SUPLENTE ]],[1]SUPERVISORES!$E$1:$F$135,2,FALSE)</f>
        <v>43816614.100000001</v>
      </c>
      <c r="Q312" s="93">
        <v>347</v>
      </c>
      <c r="R312" s="47" cm="1">
        <f t="array" ref="R312">_xlfn.XLOOKUP(Contrato[[#This Row],[CDP]],[1]!CDP[[#All],[consecutivo]],[1]!CDP[[#All],[fecha_aprobacion]],"",0)</f>
        <v>44966.399988425925</v>
      </c>
      <c r="S312" s="48">
        <f>SUMIF([1]!CDP[[#All],[consecutivo]],Contrato[[#This Row],[CDP]],[1]!CDP[[#All],[valor_total_rubro]])</f>
        <v>14887222</v>
      </c>
      <c r="T312" s="49" cm="1">
        <f t="array" ref="T312">_xlfn.XLOOKUP(Contrato[[#This Row],[CONTRATO]]&amp;Contrato[[#This Row],[CDP]],[1]!Tabla6[[#All],[CONTRATO-CDP]],[1]!Tabla6[[#All],[CRP]],_xlfn.XLOOKUP(Contrato[[#This Row],[CDP]],[1]RCPPAGOS!F:F,[1]RCPPAGOS!A:A,"",0),0)</f>
        <v>1067</v>
      </c>
      <c r="U312" s="47">
        <f>+_xlfn.XLOOKUP(Contrato[[#This Row],[RCP]],[1]RCPPAGOS!A:A,[1]RCPPAGOS!B:B,"",0)</f>
        <v>44974.4221412037</v>
      </c>
      <c r="V312" s="50">
        <f>SUMIF([1]!RCPPAGOS[[#All],[CRP]],Contrato[[#This Row],[RCP]],[1]!RCPPAGOS[[#All],[valor_total]])</f>
        <v>14887222</v>
      </c>
      <c r="W312" s="51">
        <v>44973</v>
      </c>
      <c r="X312" s="141">
        <v>44977</v>
      </c>
      <c r="Y312" s="52" t="str">
        <f>+LEFT(_xlfn.XLOOKUP(Contrato[[#This Row],[CONTRATO3DIG]],[1]SECOP_II!AE:AE,[1]SECOP_II!F:F,"",0),10)</f>
        <v>2023-02-17</v>
      </c>
      <c r="Z312" s="53" t="str">
        <f>+LEFT(_xlfn.XLOOKUP(Contrato[[#This Row],[CONTRATO3DIG]],[1]SECOP_II!AE:AE,[1]SECOP_II!G:G,"",0),10)</f>
        <v>2023-06-01</v>
      </c>
      <c r="AA312" s="54" t="str">
        <f>_xlfn.XLOOKUP(Contrato[[#This Row],[CONTRATO3DIG]],[1]SECOP_II!AE:AE,[1]SECOP_II!AA:AA,"",0)</f>
        <v>https://community.secop.gov.co/Public/Tendering/OpportunityDetail/Index?noticeUID=CO1.NTC.4016314&amp;isFromPublicArea=True&amp;isModal=true&amp;asPopupView=true</v>
      </c>
      <c r="AB312" s="103" t="s">
        <v>793</v>
      </c>
      <c r="AC312" s="75">
        <v>202301001509</v>
      </c>
      <c r="AD312" s="89" t="s">
        <v>50</v>
      </c>
      <c r="AE312" s="1" t="str">
        <f>TEXT(LEFT(Contrato[[#This Row],[CONTRATO]],3),"0")</f>
        <v>306</v>
      </c>
      <c r="AF312" s="1" t="str">
        <f>IF(LEN(Contrato[[#This Row],[Contrato2]])=3,Contrato[[#This Row],[Contrato2]],TEXT(Contrato[[#This Row],[Contrato2]],"000"))</f>
        <v>306</v>
      </c>
      <c r="AG312" s="100">
        <f ca="1">IFERROR(_xlfn.DAYS(Contrato[[#This Row],[Fecha Proyectada liquidació]],TODAY())/30,"")</f>
        <v>-17.133333333333333</v>
      </c>
      <c r="AH312" s="5">
        <f>+Contrato[[#This Row],[FECHA TERMINACIÓN ]]+120</f>
        <v>45198</v>
      </c>
      <c r="AI312" s="1" t="e" cm="1">
        <f t="array" ref="AI312">+Contrato[[#This Row],[Fecha Proyectada liquidació]]-hoy</f>
        <v>#NAME?</v>
      </c>
      <c r="AJ312" s="1" cm="1">
        <f t="array" ref="AJ312">_xlfn.XLOOKUP(Contrato[[#This Row],[CONTRATO]]&amp;Contrato[[#This Row],[CDP]],[1]!Tabla6[[#All],[CONTRATO-CDP]],[1]!Tabla6[[#All],[CRP]],_xlfn.XLOOKUP(Contrato[[#This Row],[CDP]],[1]RCPPAGOS!F:F,[1]RCPPAGOS!A:A,"",0),0)</f>
        <v>1067</v>
      </c>
      <c r="AK312" s="1">
        <f>+Contrato[[#This Row],[Columna1]]-Contrato[[#This Row],[RCP]]</f>
        <v>0</v>
      </c>
      <c r="AL312" s="101" cm="1">
        <f t="array" ref="AL312">_xlfn.XLOOKUP(Contrato[[#This Row],[RCP]],[1]!RCPPAGOS[[#All],[CRP]],[1]!RCPPAGOS[[#All],[Total pagado]],0,0)</f>
        <v>13547508</v>
      </c>
      <c r="AM312" s="62">
        <f>+Contrato[[#This Row],[Valor Pagado]]/Contrato[[#This Row],[VALOR CONTRATO]]</f>
        <v>0.91000913400767447</v>
      </c>
      <c r="AN312" s="63">
        <f>+Contrato[[#This Row],[VALOR CONTRATO]]-Contrato[[#This Row],[Valor Pagado]]</f>
        <v>1339714</v>
      </c>
    </row>
    <row r="313" spans="1:40" s="1" customFormat="1" ht="37.5" customHeight="1">
      <c r="A313" s="2">
        <v>540</v>
      </c>
      <c r="B313" s="33">
        <v>307</v>
      </c>
      <c r="C313" s="34" t="s">
        <v>806</v>
      </c>
      <c r="D313" s="35" t="s">
        <v>83</v>
      </c>
      <c r="E313" s="36" t="s">
        <v>42</v>
      </c>
      <c r="F313" s="35" t="s">
        <v>43</v>
      </c>
      <c r="G313" s="34" t="s">
        <v>807</v>
      </c>
      <c r="H313" s="39">
        <v>98709686</v>
      </c>
      <c r="I313" s="108">
        <v>3523745</v>
      </c>
      <c r="J313" s="108">
        <v>15983508</v>
      </c>
      <c r="K313" s="134" t="s">
        <v>808</v>
      </c>
      <c r="L313" s="42" t="s">
        <v>727</v>
      </c>
      <c r="M313" s="43" t="s">
        <v>86</v>
      </c>
      <c r="N313" s="44">
        <f>VLOOKUP(Contrato[[#This Row],[SUPERVISOR TITULAR]],[1]SUPERVISORES!$E$1:$F$135,2,FALSE)</f>
        <v>21509270.5</v>
      </c>
      <c r="O313" s="43" t="s">
        <v>605</v>
      </c>
      <c r="P313" s="45">
        <f>VLOOKUP(Contrato[[#This Row],[SUPERVISOR SUPLENTE ]],[1]SUPERVISORES!$E$1:$F$135,2,FALSE)</f>
        <v>43816614.100000001</v>
      </c>
      <c r="Q313" s="93">
        <v>351</v>
      </c>
      <c r="R313" s="47" cm="1">
        <f t="array" ref="R313">_xlfn.XLOOKUP(Contrato[[#This Row],[CDP]],[1]!CDP[[#All],[consecutivo]],[1]!CDP[[#All],[fecha_aprobacion]],"",0)</f>
        <v>44966.402708333335</v>
      </c>
      <c r="S313" s="48">
        <f>SUMIF([1]!CDP[[#All],[consecutivo]],Contrato[[#This Row],[CDP]],[1]!CDP[[#All],[valor_total_rubro]])</f>
        <v>15983508</v>
      </c>
      <c r="T313" s="49" cm="1">
        <f t="array" ref="T313">_xlfn.XLOOKUP(Contrato[[#This Row],[CONTRATO]]&amp;Contrato[[#This Row],[CDP]],[1]!Tabla6[[#All],[CONTRATO-CDP]],[1]!Tabla6[[#All],[CRP]],_xlfn.XLOOKUP(Contrato[[#This Row],[CDP]],[1]RCPPAGOS!F:F,[1]RCPPAGOS!A:A,"",0),0)</f>
        <v>1045</v>
      </c>
      <c r="U313" s="47">
        <f>+_xlfn.XLOOKUP(Contrato[[#This Row],[RCP]],[1]RCPPAGOS!A:A,[1]RCPPAGOS!B:B,"",0)</f>
        <v>44973.599386574075</v>
      </c>
      <c r="V313" s="50">
        <f>SUMIF([1]!RCPPAGOS[[#All],[CRP]],Contrato[[#This Row],[RCP]],[1]!RCPPAGOS[[#All],[valor_total]])</f>
        <v>15983508</v>
      </c>
      <c r="W313" s="51">
        <v>44972</v>
      </c>
      <c r="X313" s="51">
        <v>44973</v>
      </c>
      <c r="Y313" s="52" t="str">
        <f>+LEFT(_xlfn.XLOOKUP(Contrato[[#This Row],[CONTRATO3DIG]],[1]SECOP_II!AE:AE,[1]SECOP_II!F:F,"",0),10)</f>
        <v>2023-02-16</v>
      </c>
      <c r="Z313" s="53" t="str">
        <f>+LEFT(_xlfn.XLOOKUP(Contrato[[#This Row],[CONTRATO3DIG]],[1]SECOP_II!AE:AE,[1]SECOP_II!G:G,"",0),10)</f>
        <v>2023-05-31</v>
      </c>
      <c r="AA313" s="54" t="str">
        <f>_xlfn.XLOOKUP(Contrato[[#This Row],[CONTRATO3DIG]],[1]SECOP_II!AE:AE,[1]SECOP_II!AA:AA,"",0)</f>
        <v>https://community.secop.gov.co/Public/Tendering/OpportunityDetail/Index?noticeUID=CO1.NTC.4009296&amp;isFromPublicArea=True&amp;isModal=true&amp;asPopupView=true</v>
      </c>
      <c r="AB313" s="103" t="s">
        <v>793</v>
      </c>
      <c r="AC313" s="75">
        <v>202301001507</v>
      </c>
      <c r="AD313" s="89" t="s">
        <v>50</v>
      </c>
      <c r="AE313" s="1" t="str">
        <f>TEXT(LEFT(Contrato[[#This Row],[CONTRATO]],3),"0")</f>
        <v>307</v>
      </c>
      <c r="AF313" s="1" t="str">
        <f>IF(LEN(Contrato[[#This Row],[Contrato2]])=3,Contrato[[#This Row],[Contrato2]],TEXT(Contrato[[#This Row],[Contrato2]],"000"))</f>
        <v>307</v>
      </c>
      <c r="AG313" s="100">
        <f ca="1">IFERROR(_xlfn.DAYS(Contrato[[#This Row],[Fecha Proyectada liquidació]],TODAY())/30,"")</f>
        <v>-17.166666666666668</v>
      </c>
      <c r="AH313" s="5">
        <f>+Contrato[[#This Row],[FECHA TERMINACIÓN ]]+120</f>
        <v>45197</v>
      </c>
      <c r="AI313" s="1" t="e" cm="1">
        <f t="array" ref="AI313">+Contrato[[#This Row],[Fecha Proyectada liquidació]]-hoy</f>
        <v>#NAME?</v>
      </c>
      <c r="AJ313" s="1" cm="1">
        <f t="array" ref="AJ313">_xlfn.XLOOKUP(Contrato[[#This Row],[CONTRATO]]&amp;Contrato[[#This Row],[CDP]],[1]!Tabla6[[#All],[CONTRATO-CDP]],[1]!Tabla6[[#All],[CRP]],_xlfn.XLOOKUP(Contrato[[#This Row],[CDP]],[1]RCPPAGOS!F:F,[1]RCPPAGOS!A:A,"",0),0)</f>
        <v>1045</v>
      </c>
      <c r="AK313" s="1">
        <f>+Contrato[[#This Row],[Columna1]]-Contrato[[#This Row],[RCP]]</f>
        <v>0</v>
      </c>
      <c r="AL313" s="101" cm="1">
        <f t="array" ref="AL313">_xlfn.XLOOKUP(Contrato[[#This Row],[RCP]],[1]!RCPPAGOS[[#All],[CRP]],[1]!RCPPAGOS[[#All],[Total pagado]],0,0)</f>
        <v>5277745</v>
      </c>
      <c r="AM313" s="62">
        <f>+Contrato[[#This Row],[Valor Pagado]]/Contrato[[#This Row],[VALOR CONTRATO]]</f>
        <v>0.33019941554757565</v>
      </c>
      <c r="AN313" s="63">
        <f>+Contrato[[#This Row],[VALOR CONTRATO]]-Contrato[[#This Row],[Valor Pagado]]</f>
        <v>10705763</v>
      </c>
    </row>
    <row r="314" spans="1:40" s="1" customFormat="1" ht="37.5" customHeight="1">
      <c r="A314" s="2">
        <v>433</v>
      </c>
      <c r="B314" s="33">
        <v>308</v>
      </c>
      <c r="C314" s="34" t="s">
        <v>809</v>
      </c>
      <c r="D314" s="35" t="s">
        <v>83</v>
      </c>
      <c r="E314" s="36" t="s">
        <v>42</v>
      </c>
      <c r="F314" s="35" t="s">
        <v>43</v>
      </c>
      <c r="G314" s="34" t="s">
        <v>810</v>
      </c>
      <c r="H314" s="39">
        <v>1000894147</v>
      </c>
      <c r="I314" s="111">
        <v>3523745</v>
      </c>
      <c r="J314" s="111">
        <v>15983508</v>
      </c>
      <c r="K314" s="134" t="s">
        <v>811</v>
      </c>
      <c r="L314" s="42" t="s">
        <v>758</v>
      </c>
      <c r="M314" s="43" t="s">
        <v>598</v>
      </c>
      <c r="N314" s="44">
        <f>VLOOKUP(Contrato[[#This Row],[SUPERVISOR TITULAR]],[1]SUPERVISORES!$E$1:$F$135,2,FALSE)</f>
        <v>8103470</v>
      </c>
      <c r="O314" s="43" t="s">
        <v>597</v>
      </c>
      <c r="P314" s="45">
        <f>VLOOKUP(Contrato[[#This Row],[SUPERVISOR SUPLENTE ]],[1]SUPERVISORES!$E$1:$F$135,2,FALSE)</f>
        <v>39176038.700000003</v>
      </c>
      <c r="Q314" s="93">
        <v>352</v>
      </c>
      <c r="R314" s="47" cm="1">
        <f t="array" ref="R314">_xlfn.XLOOKUP(Contrato[[#This Row],[CDP]],[1]!CDP[[#All],[consecutivo]],[1]!CDP[[#All],[fecha_aprobacion]],"",0)</f>
        <v>44966.402731481481</v>
      </c>
      <c r="S314" s="48">
        <f>SUMIF([1]!CDP[[#All],[consecutivo]],Contrato[[#This Row],[CDP]],[1]!CDP[[#All],[valor_total_rubro]])</f>
        <v>15983508</v>
      </c>
      <c r="T314" s="49" cm="1">
        <f t="array" ref="T314">_xlfn.XLOOKUP(Contrato[[#This Row],[CONTRATO]]&amp;Contrato[[#This Row],[CDP]],[1]!Tabla6[[#All],[CONTRATO-CDP]],[1]!Tabla6[[#All],[CRP]],_xlfn.XLOOKUP(Contrato[[#This Row],[CDP]],[1]RCPPAGOS!F:F,[1]RCPPAGOS!A:A,"",0),0)</f>
        <v>1072</v>
      </c>
      <c r="U314" s="47">
        <f>+_xlfn.XLOOKUP(Contrato[[#This Row],[RCP]],[1]RCPPAGOS!A:A,[1]RCPPAGOS!B:B,"",0)</f>
        <v>44978.549398148149</v>
      </c>
      <c r="V314" s="50">
        <f>SUMIF([1]!RCPPAGOS[[#All],[CRP]],Contrato[[#This Row],[RCP]],[1]!RCPPAGOS[[#All],[valor_total]])</f>
        <v>15983508</v>
      </c>
      <c r="W314" s="141">
        <v>44977</v>
      </c>
      <c r="X314" s="141">
        <v>44979</v>
      </c>
      <c r="Y314" s="52" t="str">
        <f>+LEFT(_xlfn.XLOOKUP(Contrato[[#This Row],[CONTRATO3DIG]],[1]SECOP_II!AE:AE,[1]SECOP_II!F:F,"",0),10)</f>
        <v>2023-02-22</v>
      </c>
      <c r="Z314" s="53" t="str">
        <f>+LEFT(_xlfn.XLOOKUP(Contrato[[#This Row],[CONTRATO3DIG]],[1]SECOP_II!AE:AE,[1]SECOP_II!G:G,"",0),10)</f>
        <v>2023-06-06</v>
      </c>
      <c r="AA314" s="54" t="str">
        <f>_xlfn.XLOOKUP(Contrato[[#This Row],[CONTRATO3DIG]],[1]SECOP_II!AE:AE,[1]SECOP_II!AA:AA,"",0)</f>
        <v>https://community.secop.gov.co/Public/Tendering/OpportunityDetail/Index?noticeUID=CO1.NTC.4042986&amp;isFromPublicArea=True&amp;isModal=true&amp;asPopupView=true</v>
      </c>
      <c r="AB314" s="165" t="s">
        <v>793</v>
      </c>
      <c r="AC314" s="75">
        <v>200000086045</v>
      </c>
      <c r="AD314" s="89" t="s">
        <v>50</v>
      </c>
      <c r="AE314" s="1" t="str">
        <f>TEXT(LEFT(Contrato[[#This Row],[CONTRATO]],3),"0")</f>
        <v>308</v>
      </c>
      <c r="AF314" s="1" t="str">
        <f>IF(LEN(Contrato[[#This Row],[Contrato2]])=3,Contrato[[#This Row],[Contrato2]],TEXT(Contrato[[#This Row],[Contrato2]],"000"))</f>
        <v>308</v>
      </c>
      <c r="AG314" s="100">
        <f ca="1">IFERROR(_xlfn.DAYS(Contrato[[#This Row],[Fecha Proyectada liquidació]],TODAY())/30,"")</f>
        <v>-16.966666666666665</v>
      </c>
      <c r="AH314" s="5">
        <f>+Contrato[[#This Row],[FECHA TERMINACIÓN ]]+120</f>
        <v>45203</v>
      </c>
      <c r="AI314" s="1" t="e" cm="1">
        <f t="array" ref="AI314">+Contrato[[#This Row],[Fecha Proyectada liquidació]]-hoy</f>
        <v>#NAME?</v>
      </c>
      <c r="AJ314" s="1" cm="1">
        <f t="array" ref="AJ314">_xlfn.XLOOKUP(Contrato[[#This Row],[CONTRATO]]&amp;Contrato[[#This Row],[CDP]],[1]!Tabla6[[#All],[CONTRATO-CDP]],[1]!Tabla6[[#All],[CRP]],_xlfn.XLOOKUP(Contrato[[#This Row],[CDP]],[1]RCPPAGOS!F:F,[1]RCPPAGOS!A:A,"",0),0)</f>
        <v>1072</v>
      </c>
      <c r="AK314" s="1">
        <f>+Contrato[[#This Row],[Columna1]]-Contrato[[#This Row],[RCP]]</f>
        <v>0</v>
      </c>
      <c r="AL314" s="101" cm="1">
        <f t="array" ref="AL314">_xlfn.XLOOKUP(Contrato[[#This Row],[RCP]],[1]!RCPPAGOS[[#All],[CRP]],[1]!RCPPAGOS[[#All],[Total pagado]],0,0)</f>
        <v>5327836</v>
      </c>
      <c r="AM314" s="62">
        <f>+Contrato[[#This Row],[Valor Pagado]]/Contrato[[#This Row],[VALOR CONTRATO]]</f>
        <v>0.33333333333333331</v>
      </c>
      <c r="AN314" s="63">
        <f>+Contrato[[#This Row],[VALOR CONTRATO]]-Contrato[[#This Row],[Valor Pagado]]</f>
        <v>10655672</v>
      </c>
    </row>
    <row r="315" spans="1:40" s="1" customFormat="1" ht="37.5" customHeight="1">
      <c r="A315" s="2">
        <v>549</v>
      </c>
      <c r="B315" s="33">
        <v>309</v>
      </c>
      <c r="C315" s="34" t="s">
        <v>812</v>
      </c>
      <c r="D315" s="35" t="s">
        <v>112</v>
      </c>
      <c r="E315" s="36" t="s">
        <v>42</v>
      </c>
      <c r="F315" s="35" t="s">
        <v>581</v>
      </c>
      <c r="G315" s="34" t="s">
        <v>813</v>
      </c>
      <c r="H315" s="39">
        <v>890981554</v>
      </c>
      <c r="I315" s="166">
        <v>182327786</v>
      </c>
      <c r="J315" s="166">
        <v>1276294502</v>
      </c>
      <c r="K315" s="70" t="s">
        <v>814</v>
      </c>
      <c r="L315" s="42" t="s">
        <v>758</v>
      </c>
      <c r="M315" s="43" t="s">
        <v>116</v>
      </c>
      <c r="N315" s="44">
        <f>VLOOKUP(Contrato[[#This Row],[SUPERVISOR TITULAR]],[1]SUPERVISORES!$E$1:$F$135,2,FALSE)</f>
        <v>98520651.200000003</v>
      </c>
      <c r="O315" s="43" t="s">
        <v>115</v>
      </c>
      <c r="P315" s="45">
        <f>VLOOKUP(Contrato[[#This Row],[SUPERVISOR SUPLENTE ]],[1]SUPERVISORES!$E$1:$F$135,2,FALSE)</f>
        <v>32244709.699999999</v>
      </c>
      <c r="Q315" s="93">
        <v>371</v>
      </c>
      <c r="R315" s="47" cm="1">
        <f t="array" ref="R315">_xlfn.XLOOKUP(Contrato[[#This Row],[CDP]],[1]!CDP[[#All],[consecutivo]],[1]!CDP[[#All],[fecha_aprobacion]],"",0)</f>
        <v>44972.302395833336</v>
      </c>
      <c r="S315" s="48">
        <f>SUMIF([1]!CDP[[#All],[consecutivo]],Contrato[[#This Row],[CDP]],[1]!CDP[[#All],[valor_total_rubro]])</f>
        <v>1300000000</v>
      </c>
      <c r="T315" s="49" cm="1">
        <f t="array" ref="T315">_xlfn.XLOOKUP(Contrato[[#This Row],[CONTRATO]]&amp;Contrato[[#This Row],[CDP]],[1]!Tabla6[[#All],[CONTRATO-CDP]],[1]!Tabla6[[#All],[CRP]],_xlfn.XLOOKUP(Contrato[[#This Row],[CDP]],[1]RCPPAGOS!F:F,[1]RCPPAGOS!A:A,"",0),0)</f>
        <v>2223</v>
      </c>
      <c r="U315" s="47">
        <f>+_xlfn.XLOOKUP(Contrato[[#This Row],[RCP]],[1]RCPPAGOS!A:A,[1]RCPPAGOS!B:B,"",0)</f>
        <v>45014.450694444444</v>
      </c>
      <c r="V315" s="50">
        <f>SUMIF([1]!RCPPAGOS[[#All],[CRP]],Contrato[[#This Row],[RCP]],[1]!RCPPAGOS[[#All],[valor_total]])</f>
        <v>1276294502</v>
      </c>
      <c r="W315" s="141">
        <v>45013</v>
      </c>
      <c r="X315" s="141">
        <v>45016</v>
      </c>
      <c r="Y315" s="52" t="str">
        <f>+LEFT(_xlfn.XLOOKUP(Contrato[[#This Row],[CONTRATO3DIG]],[1]SECOP_II!AE:AE,[1]SECOP_II!F:F,"",0),10)</f>
        <v/>
      </c>
      <c r="Z315" s="53" t="str">
        <f>+LEFT(_xlfn.XLOOKUP(Contrato[[#This Row],[CONTRATO3DIG]],[1]SECOP_II!AE:AE,[1]SECOP_II!G:G,"",0),10)</f>
        <v/>
      </c>
      <c r="AA315" s="54" t="str">
        <f>_xlfn.XLOOKUP(Contrato[[#This Row],[CONTRATO3DIG]],[1]SECOP_II!AE:AE,[1]SECOP_II!AA:AA,"",0)</f>
        <v/>
      </c>
      <c r="AB315" s="165" t="s">
        <v>815</v>
      </c>
      <c r="AC315" s="75">
        <v>202301001734</v>
      </c>
      <c r="AD315" s="89" t="s">
        <v>50</v>
      </c>
      <c r="AE315" s="1" t="str">
        <f>TEXT(LEFT(Contrato[[#This Row],[CONTRATO]],3),"0")</f>
        <v>309</v>
      </c>
      <c r="AF315" s="1" t="str">
        <f>IF(LEN(Contrato[[#This Row],[Contrato2]])=3,Contrato[[#This Row],[Contrato2]],TEXT(Contrato[[#This Row],[Contrato2]],"000"))</f>
        <v>309</v>
      </c>
      <c r="AG315" s="100" t="str">
        <f ca="1">IFERROR(_xlfn.DAYS(Contrato[[#This Row],[Fecha Proyectada liquidació]],TODAY())/30,"")</f>
        <v/>
      </c>
      <c r="AH315" s="5" t="e">
        <f>+Contrato[[#This Row],[FECHA TERMINACIÓN ]]+120</f>
        <v>#VALUE!</v>
      </c>
      <c r="AI315" s="1" t="e" cm="1">
        <f t="array" ref="AI315">+Contrato[[#This Row],[Fecha Proyectada liquidació]]-hoy</f>
        <v>#VALUE!</v>
      </c>
      <c r="AJ315" s="1" cm="1">
        <f t="array" ref="AJ315">_xlfn.XLOOKUP(Contrato[[#This Row],[CONTRATO]]&amp;Contrato[[#This Row],[CDP]],[1]!Tabla6[[#All],[CONTRATO-CDP]],[1]!Tabla6[[#All],[CRP]],_xlfn.XLOOKUP(Contrato[[#This Row],[CDP]],[1]RCPPAGOS!F:F,[1]RCPPAGOS!A:A,"",0),0)</f>
        <v>2223</v>
      </c>
      <c r="AK315" s="1">
        <f>+Contrato[[#This Row],[Columna1]]-Contrato[[#This Row],[RCP]]</f>
        <v>0</v>
      </c>
      <c r="AL315" s="101" cm="1">
        <f t="array" ref="AL315">_xlfn.XLOOKUP(Contrato[[#This Row],[RCP]],[1]!RCPPAGOS[[#All],[CRP]],[1]!RCPPAGOS[[#All],[Total pagado]],0,0)</f>
        <v>0</v>
      </c>
      <c r="AM315" s="62">
        <f>+Contrato[[#This Row],[Valor Pagado]]/Contrato[[#This Row],[VALOR CONTRATO]]</f>
        <v>0</v>
      </c>
      <c r="AN315" s="63">
        <f>+Contrato[[#This Row],[VALOR CONTRATO]]-Contrato[[#This Row],[Valor Pagado]]</f>
        <v>1276294502</v>
      </c>
    </row>
    <row r="316" spans="1:40" s="1" customFormat="1" ht="37.5" customHeight="1">
      <c r="A316" s="2">
        <v>552</v>
      </c>
      <c r="B316" s="33">
        <v>310</v>
      </c>
      <c r="C316" s="34" t="s">
        <v>816</v>
      </c>
      <c r="D316" s="35" t="s">
        <v>112</v>
      </c>
      <c r="E316" s="36" t="s">
        <v>42</v>
      </c>
      <c r="F316" s="35" t="s">
        <v>581</v>
      </c>
      <c r="G316" s="34" t="s">
        <v>817</v>
      </c>
      <c r="H316" s="39">
        <v>8909803309</v>
      </c>
      <c r="I316" s="111">
        <v>214285714</v>
      </c>
      <c r="J316" s="111">
        <v>1500000000</v>
      </c>
      <c r="K316" s="134" t="s">
        <v>818</v>
      </c>
      <c r="L316" s="42" t="s">
        <v>758</v>
      </c>
      <c r="M316" s="43" t="s">
        <v>584</v>
      </c>
      <c r="N316" s="44">
        <f>VLOOKUP(Contrato[[#This Row],[SUPERVISOR TITULAR]],[1]SUPERVISORES!$E$1:$F$135,2,FALSE)</f>
        <v>71611751.299999997</v>
      </c>
      <c r="O316" s="43" t="s">
        <v>819</v>
      </c>
      <c r="P316" s="45">
        <f>VLOOKUP(Contrato[[#This Row],[SUPERVISOR SUPLENTE ]],[1]SUPERVISORES!$E$1:$F$135,2,FALSE)</f>
        <v>70058610.799999997</v>
      </c>
      <c r="Q316" s="93">
        <v>374</v>
      </c>
      <c r="R316" s="47" cm="1">
        <f t="array" ref="R316">_xlfn.XLOOKUP(Contrato[[#This Row],[CDP]],[1]!CDP[[#All],[consecutivo]],[1]!CDP[[#All],[fecha_aprobacion]],"",0)</f>
        <v>44972.302766203706</v>
      </c>
      <c r="S316" s="48">
        <f>SUMIF([1]!CDP[[#All],[consecutivo]],Contrato[[#This Row],[CDP]],[1]!CDP[[#All],[valor_total_rubro]])</f>
        <v>1500000000</v>
      </c>
      <c r="T316" s="49" cm="1">
        <f t="array" ref="T316">_xlfn.XLOOKUP(Contrato[[#This Row],[CONTRATO]]&amp;Contrato[[#This Row],[CDP]],[1]!Tabla6[[#All],[CONTRATO-CDP]],[1]!Tabla6[[#All],[CRP]],_xlfn.XLOOKUP(Contrato[[#This Row],[CDP]],[1]RCPPAGOS!F:F,[1]RCPPAGOS!A:A,"",0),0)</f>
        <v>1084</v>
      </c>
      <c r="U316" s="47">
        <f>+_xlfn.XLOOKUP(Contrato[[#This Row],[RCP]],[1]RCPPAGOS!A:A,[1]RCPPAGOS!B:B,"",0)</f>
        <v>44980.650405092594</v>
      </c>
      <c r="V316" s="50">
        <f>SUMIF([1]!RCPPAGOS[[#All],[CRP]],Contrato[[#This Row],[RCP]],[1]!RCPPAGOS[[#All],[valor_total]])</f>
        <v>1500000000</v>
      </c>
      <c r="W316" s="141">
        <v>44980</v>
      </c>
      <c r="X316" s="141">
        <v>44984</v>
      </c>
      <c r="Y316" s="52" t="str">
        <f>+LEFT(_xlfn.XLOOKUP(Contrato[[#This Row],[CONTRATO3DIG]],[1]SECOP_II!AE:AE,[1]SECOP_II!F:F,"",0),10)</f>
        <v>2023-03-29</v>
      </c>
      <c r="Z316" s="53">
        <v>45656</v>
      </c>
      <c r="AA316" s="54" t="str">
        <f>_xlfn.XLOOKUP(Contrato[[#This Row],[CONTRATO3DIG]],[1]SECOP_II!AE:AE,[1]SECOP_II!AA:AA,"",0)</f>
        <v>https://community.secop.gov.co/Public/Tendering/OpportunityDetail/Index?noticeUID=CO1.NTC.4062122&amp;isFromPublicArea=True&amp;isModal=true&amp;asPopupView=true</v>
      </c>
      <c r="AB316" s="165" t="s">
        <v>815</v>
      </c>
      <c r="AC316" s="75">
        <v>202301001732</v>
      </c>
      <c r="AD316" s="89" t="s">
        <v>50</v>
      </c>
      <c r="AE316" s="1" t="str">
        <f>TEXT(LEFT(Contrato[[#This Row],[CONTRATO]],3),"0")</f>
        <v>310</v>
      </c>
      <c r="AF316" s="1" t="str">
        <f>IF(LEN(Contrato[[#This Row],[Contrato2]])=3,Contrato[[#This Row],[Contrato2]],TEXT(Contrato[[#This Row],[Contrato2]],"000"))</f>
        <v>310</v>
      </c>
      <c r="AG316" s="100">
        <f ca="1">IFERROR(_xlfn.DAYS(Contrato[[#This Row],[Fecha Proyectada liquidació]],TODAY())/30,"")</f>
        <v>2.1333333333333333</v>
      </c>
      <c r="AH316" s="5">
        <f>+Contrato[[#This Row],[FECHA TERMINACIÓN ]]+120</f>
        <v>45776</v>
      </c>
      <c r="AI316" s="1" t="e" cm="1">
        <f t="array" ref="AI316">+Contrato[[#This Row],[Fecha Proyectada liquidació]]-hoy</f>
        <v>#NAME?</v>
      </c>
      <c r="AJ316" s="1" cm="1">
        <f t="array" ref="AJ316">_xlfn.XLOOKUP(Contrato[[#This Row],[CONTRATO]]&amp;Contrato[[#This Row],[CDP]],[1]!Tabla6[[#All],[CONTRATO-CDP]],[1]!Tabla6[[#All],[CRP]],_xlfn.XLOOKUP(Contrato[[#This Row],[CDP]],[1]RCPPAGOS!F:F,[1]RCPPAGOS!A:A,"",0),0)</f>
        <v>1084</v>
      </c>
      <c r="AK316" s="1">
        <f>+Contrato[[#This Row],[Columna1]]-Contrato[[#This Row],[RCP]]</f>
        <v>0</v>
      </c>
      <c r="AL316" s="101" cm="1">
        <f t="array" ref="AL316">_xlfn.XLOOKUP(Contrato[[#This Row],[RCP]],[1]!RCPPAGOS[[#All],[CRP]],[1]!RCPPAGOS[[#All],[Total pagado]],0,0)</f>
        <v>1500000000</v>
      </c>
      <c r="AM316" s="62">
        <f>+Contrato[[#This Row],[Valor Pagado]]/Contrato[[#This Row],[VALOR CONTRATO]]</f>
        <v>1</v>
      </c>
      <c r="AN316" s="63">
        <f>+Contrato[[#This Row],[VALOR CONTRATO]]-Contrato[[#This Row],[Valor Pagado]]</f>
        <v>0</v>
      </c>
    </row>
    <row r="317" spans="1:40" s="1" customFormat="1" ht="37.5" customHeight="1">
      <c r="A317" s="2">
        <v>553</v>
      </c>
      <c r="B317" s="33">
        <v>311</v>
      </c>
      <c r="C317" s="34" t="s">
        <v>820</v>
      </c>
      <c r="D317" s="35" t="s">
        <v>112</v>
      </c>
      <c r="E317" s="36" t="s">
        <v>42</v>
      </c>
      <c r="F317" s="35" t="s">
        <v>581</v>
      </c>
      <c r="G317" s="34" t="s">
        <v>821</v>
      </c>
      <c r="H317" s="39" t="s">
        <v>822</v>
      </c>
      <c r="I317" s="111" t="s">
        <v>571</v>
      </c>
      <c r="J317" s="111">
        <v>121543960</v>
      </c>
      <c r="K317" s="134" t="s">
        <v>823</v>
      </c>
      <c r="L317" s="42" t="s">
        <v>758</v>
      </c>
      <c r="M317" s="43" t="s">
        <v>584</v>
      </c>
      <c r="N317" s="44">
        <f>VLOOKUP(Contrato[[#This Row],[SUPERVISOR TITULAR]],[1]SUPERVISORES!$E$1:$F$135,2,FALSE)</f>
        <v>71611751.299999997</v>
      </c>
      <c r="O317" s="43" t="s">
        <v>819</v>
      </c>
      <c r="P317" s="45">
        <f>VLOOKUP(Contrato[[#This Row],[SUPERVISOR SUPLENTE ]],[1]SUPERVISORES!$E$1:$F$135,2,FALSE)</f>
        <v>70058610.799999997</v>
      </c>
      <c r="Q317" s="93">
        <v>375</v>
      </c>
      <c r="R317" s="47" cm="1">
        <f t="array" ref="R317">_xlfn.XLOOKUP(Contrato[[#This Row],[CDP]],[1]!CDP[[#All],[consecutivo]],[1]!CDP[[#All],[fecha_aprobacion]],"",0)</f>
        <v>44972.302870370368</v>
      </c>
      <c r="S317" s="48">
        <f>SUMIF([1]!CDP[[#All],[consecutivo]],Contrato[[#This Row],[CDP]],[1]!CDP[[#All],[valor_total_rubro]])</f>
        <v>121543960</v>
      </c>
      <c r="T317" s="49" cm="1">
        <f t="array" ref="T317">_xlfn.XLOOKUP(Contrato[[#This Row],[CONTRATO]]&amp;Contrato[[#This Row],[CDP]],[1]!Tabla6[[#All],[CONTRATO-CDP]],[1]!Tabla6[[#All],[CRP]],_xlfn.XLOOKUP(Contrato[[#This Row],[CDP]],[1]RCPPAGOS!F:F,[1]RCPPAGOS!A:A,"",0),0)</f>
        <v>1450</v>
      </c>
      <c r="U317" s="47">
        <f>+_xlfn.XLOOKUP(Contrato[[#This Row],[RCP]],[1]RCPPAGOS!A:A,[1]RCPPAGOS!B:B,"",0)</f>
        <v>44995.493877314817</v>
      </c>
      <c r="V317" s="50">
        <f>SUMIF([1]!RCPPAGOS[[#All],[CRP]],Contrato[[#This Row],[RCP]],[1]!RCPPAGOS[[#All],[valor_total]])</f>
        <v>121543960</v>
      </c>
      <c r="W317" s="141">
        <v>44994</v>
      </c>
      <c r="X317" s="141">
        <v>45001</v>
      </c>
      <c r="Y317" s="52" t="str">
        <f>+LEFT(_xlfn.XLOOKUP(Contrato[[#This Row],[CONTRATO3DIG]],[1]SECOP_II!AE:AE,[1]SECOP_II!F:F,"",0),10)</f>
        <v>2023-03-21</v>
      </c>
      <c r="Z317" s="53" t="str">
        <f>+LEFT(_xlfn.XLOOKUP(Contrato[[#This Row],[CONTRATO3DIG]],[1]SECOP_II!AE:AE,[1]SECOP_II!G:G,"",0),10)</f>
        <v>2023-12-20</v>
      </c>
      <c r="AA317" s="54" t="str">
        <f>_xlfn.XLOOKUP(Contrato[[#This Row],[CONTRATO3DIG]],[1]SECOP_II!AE:AE,[1]SECOP_II!AA:AA,"",0)</f>
        <v>https://community.secop.gov.co/Public/Tendering/OpportunityDetail/Index?noticeUID=CO1.NTC.4146632&amp;isFromPublicArea=True&amp;isModal=true&amp;asPopupView=true</v>
      </c>
      <c r="AB317" s="165" t="s">
        <v>824</v>
      </c>
      <c r="AC317" s="75">
        <v>202301001733</v>
      </c>
      <c r="AD317" s="89" t="s">
        <v>50</v>
      </c>
      <c r="AE317" s="1" t="str">
        <f>TEXT(LEFT(Contrato[[#This Row],[CONTRATO]],3),"0")</f>
        <v>311</v>
      </c>
      <c r="AF317" s="1" t="str">
        <f>IF(LEN(Contrato[[#This Row],[Contrato2]])=3,Contrato[[#This Row],[Contrato2]],TEXT(Contrato[[#This Row],[Contrato2]],"000"))</f>
        <v>311</v>
      </c>
      <c r="AG317" s="100">
        <f ca="1">IFERROR(_xlfn.DAYS(Contrato[[#This Row],[Fecha Proyectada liquidació]],TODAY())/30,"")</f>
        <v>-10.4</v>
      </c>
      <c r="AH317" s="5">
        <f>+Contrato[[#This Row],[FECHA TERMINACIÓN ]]+120</f>
        <v>45400</v>
      </c>
      <c r="AI317" s="1" t="e" cm="1">
        <f t="array" ref="AI317">+Contrato[[#This Row],[Fecha Proyectada liquidació]]-hoy</f>
        <v>#NAME?</v>
      </c>
      <c r="AJ317" s="1" cm="1">
        <f t="array" ref="AJ317">_xlfn.XLOOKUP(Contrato[[#This Row],[CONTRATO]]&amp;Contrato[[#This Row],[CDP]],[1]!Tabla6[[#All],[CONTRATO-CDP]],[1]!Tabla6[[#All],[CRP]],_xlfn.XLOOKUP(Contrato[[#This Row],[CDP]],[1]RCPPAGOS!F:F,[1]RCPPAGOS!A:A,"",0),0)</f>
        <v>1450</v>
      </c>
      <c r="AK317" s="1">
        <f>+Contrato[[#This Row],[Columna1]]-Contrato[[#This Row],[RCP]]</f>
        <v>0</v>
      </c>
      <c r="AL317" s="101" cm="1">
        <f t="array" ref="AL317">_xlfn.XLOOKUP(Contrato[[#This Row],[RCP]],[1]!RCPPAGOS[[#All],[CRP]],[1]!RCPPAGOS[[#All],[Total pagado]],0,0)</f>
        <v>121543960</v>
      </c>
      <c r="AM317" s="62">
        <f>+Contrato[[#This Row],[Valor Pagado]]/Contrato[[#This Row],[VALOR CONTRATO]]</f>
        <v>1</v>
      </c>
      <c r="AN317" s="63">
        <f>+Contrato[[#This Row],[VALOR CONTRATO]]-Contrato[[#This Row],[Valor Pagado]]</f>
        <v>0</v>
      </c>
    </row>
    <row r="318" spans="1:40" s="1" customFormat="1" ht="37.5" customHeight="1">
      <c r="A318" s="2">
        <v>266</v>
      </c>
      <c r="B318" s="33">
        <v>312</v>
      </c>
      <c r="C318" s="34" t="s">
        <v>825</v>
      </c>
      <c r="D318" s="35" t="s">
        <v>162</v>
      </c>
      <c r="E318" s="109" t="s">
        <v>42</v>
      </c>
      <c r="F318" s="37" t="s">
        <v>43</v>
      </c>
      <c r="G318" s="34" t="s">
        <v>826</v>
      </c>
      <c r="H318" s="39">
        <v>15534920</v>
      </c>
      <c r="I318" s="167">
        <v>6081224</v>
      </c>
      <c r="J318" s="168">
        <v>21284284</v>
      </c>
      <c r="K318" s="169" t="s">
        <v>571</v>
      </c>
      <c r="L318" s="42" t="s">
        <v>827</v>
      </c>
      <c r="M318" s="43" t="s">
        <v>164</v>
      </c>
      <c r="N318" s="44">
        <f>VLOOKUP(Contrato[[#This Row],[SUPERVISOR TITULAR]],[1]SUPERVISORES!$E$1:$F$135,2,FALSE)</f>
        <v>71610877.799999997</v>
      </c>
      <c r="O318" s="43" t="s">
        <v>828</v>
      </c>
      <c r="P318" s="45">
        <f>VLOOKUP(Contrato[[#This Row],[SUPERVISOR SUPLENTE ]],[1]SUPERVISORES!$E$1:$F$135,2,FALSE)</f>
        <v>71174454.5</v>
      </c>
      <c r="Q318" s="93">
        <v>97</v>
      </c>
      <c r="R318" s="47" cm="1">
        <f t="array" ref="R318">_xlfn.XLOOKUP(Contrato[[#This Row],[CDP]],[1]!CDP[[#All],[consecutivo]],[1]!CDP[[#All],[fecha_aprobacion]],"",0)</f>
        <v>44951.665486111109</v>
      </c>
      <c r="S318" s="48">
        <f>SUMIF([1]!CDP[[#All],[consecutivo]],Contrato[[#This Row],[CDP]],[1]!CDP[[#All],[valor_total_rubro]])</f>
        <v>23794768</v>
      </c>
      <c r="T318" s="49" cm="1">
        <f t="array" ref="T318">_xlfn.XLOOKUP(Contrato[[#This Row],[CONTRATO]]&amp;Contrato[[#This Row],[CDP]],[1]!Tabla6[[#All],[CONTRATO-CDP]],[1]!Tabla6[[#All],[CRP]],_xlfn.XLOOKUP(Contrato[[#This Row],[CDP]],[1]RCPPAGOS!F:F,[1]RCPPAGOS!A:A,"",0),0)</f>
        <v>1071</v>
      </c>
      <c r="U318" s="47">
        <f>+_xlfn.XLOOKUP(Contrato[[#This Row],[RCP]],[1]RCPPAGOS!A:A,[1]RCPPAGOS!B:B,"",0)</f>
        <v>44978.54886574074</v>
      </c>
      <c r="V318" s="50">
        <f>SUMIF([1]!RCPPAGOS[[#All],[CRP]],Contrato[[#This Row],[RCP]],[1]!RCPPAGOS[[#All],[valor_total]])</f>
        <v>21284284</v>
      </c>
      <c r="W318" s="141">
        <v>44977</v>
      </c>
      <c r="X318" s="141">
        <v>44978</v>
      </c>
      <c r="Y318" s="52" t="str">
        <f>+LEFT(_xlfn.XLOOKUP(Contrato[[#This Row],[CONTRATO3DIG]],[1]SECOP_II!AE:AE,[1]SECOP_II!F:F,"",0),10)</f>
        <v>2023-02-21</v>
      </c>
      <c r="Z318" s="53" t="str">
        <f>+LEFT(_xlfn.XLOOKUP(Contrato[[#This Row],[CONTRATO3DIG]],[1]SECOP_II!AE:AE,[1]SECOP_II!G:G,"",0),10)</f>
        <v>2023-06-05</v>
      </c>
      <c r="AA318" s="54" t="str">
        <f>_xlfn.XLOOKUP(Contrato[[#This Row],[CONTRATO3DIG]],[1]SECOP_II!AE:AE,[1]SECOP_II!AA:AA,"",0)</f>
        <v>https://community.secop.gov.co/Public/Tendering/OpportunityDetail/Index?noticeUID=CO1.NTC.4042093&amp;isFromPublicArea=True&amp;isModal=true&amp;asPopupView=true</v>
      </c>
      <c r="AB318" s="165" t="s">
        <v>793</v>
      </c>
      <c r="AC318" s="75" t="s">
        <v>829</v>
      </c>
      <c r="AD318" s="89" t="s">
        <v>50</v>
      </c>
      <c r="AE318" s="1" t="str">
        <f>TEXT(LEFT(Contrato[[#This Row],[CONTRATO]],3),"0")</f>
        <v>312</v>
      </c>
      <c r="AF318" s="1" t="str">
        <f>IF(LEN(Contrato[[#This Row],[Contrato2]])=3,Contrato[[#This Row],[Contrato2]],TEXT(Contrato[[#This Row],[Contrato2]],"000"))</f>
        <v>312</v>
      </c>
      <c r="AG318" s="100">
        <f ca="1">IFERROR(_xlfn.DAYS(Contrato[[#This Row],[Fecha Proyectada liquidació]],TODAY())/30,"")</f>
        <v>-17</v>
      </c>
      <c r="AH318" s="5">
        <f>+Contrato[[#This Row],[FECHA TERMINACIÓN ]]+120</f>
        <v>45202</v>
      </c>
      <c r="AI318" s="1" t="e" cm="1">
        <f t="array" ref="AI318">+Contrato[[#This Row],[Fecha Proyectada liquidació]]-hoy</f>
        <v>#NAME?</v>
      </c>
      <c r="AJ318" s="1" cm="1">
        <f t="array" ref="AJ318">_xlfn.XLOOKUP(Contrato[[#This Row],[CONTRATO]]&amp;Contrato[[#This Row],[CDP]],[1]!Tabla6[[#All],[CONTRATO-CDP]],[1]!Tabla6[[#All],[CRP]],_xlfn.XLOOKUP(Contrato[[#This Row],[CDP]],[1]RCPPAGOS!F:F,[1]RCPPAGOS!A:A,"",0),0)</f>
        <v>1071</v>
      </c>
      <c r="AK318" s="1">
        <f>+Contrato[[#This Row],[Columna1]]-Contrato[[#This Row],[RCP]]</f>
        <v>0</v>
      </c>
      <c r="AL318" s="101" cm="1">
        <f t="array" ref="AL318">_xlfn.XLOOKUP(Contrato[[#This Row],[RCP]],[1]!RCPPAGOS[[#All],[CRP]],[1]!RCPPAGOS[[#All],[Total pagado]],0,0)</f>
        <v>21284284</v>
      </c>
      <c r="AM318" s="62">
        <f>+Contrato[[#This Row],[Valor Pagado]]/Contrato[[#This Row],[VALOR CONTRATO]]</f>
        <v>1</v>
      </c>
      <c r="AN318" s="63">
        <f>+Contrato[[#This Row],[VALOR CONTRATO]]-Contrato[[#This Row],[Valor Pagado]]</f>
        <v>0</v>
      </c>
    </row>
    <row r="319" spans="1:40" s="1" customFormat="1" ht="37.5" customHeight="1">
      <c r="A319" s="2">
        <v>555</v>
      </c>
      <c r="B319" s="33">
        <v>313</v>
      </c>
      <c r="C319" s="34" t="s">
        <v>830</v>
      </c>
      <c r="D319" s="35" t="s">
        <v>63</v>
      </c>
      <c r="E319" s="36" t="s">
        <v>42</v>
      </c>
      <c r="F319" s="35" t="s">
        <v>831</v>
      </c>
      <c r="G319" s="34" t="s">
        <v>832</v>
      </c>
      <c r="H319" s="39">
        <v>890906297</v>
      </c>
      <c r="I319" s="111" t="s">
        <v>571</v>
      </c>
      <c r="J319" s="111">
        <v>80000000</v>
      </c>
      <c r="K319" s="111" t="s">
        <v>571</v>
      </c>
      <c r="L319" s="42" t="s">
        <v>827</v>
      </c>
      <c r="M319" s="43" t="s">
        <v>104</v>
      </c>
      <c r="N319" s="44">
        <f>VLOOKUP(Contrato[[#This Row],[SUPERVISOR TITULAR]],[1]SUPERVISORES!$E$1:$F$135,2,FALSE)</f>
        <v>75075150.099999994</v>
      </c>
      <c r="O319" s="43" t="s">
        <v>103</v>
      </c>
      <c r="P319" s="45">
        <f>VLOOKUP(Contrato[[#This Row],[SUPERVISOR SUPLENTE ]],[1]SUPERVISORES!$E$1:$F$135,2,FALSE)</f>
        <v>3507696.4</v>
      </c>
      <c r="Q319" s="93">
        <v>380</v>
      </c>
      <c r="R319" s="47" cm="1">
        <f t="array" ref="R319">_xlfn.XLOOKUP(Contrato[[#This Row],[CDP]],[1]!CDP[[#All],[consecutivo]],[1]!CDP[[#All],[fecha_aprobacion]],"",0)</f>
        <v>44972.737858796296</v>
      </c>
      <c r="S319" s="48">
        <f>SUMIF([1]!CDP[[#All],[consecutivo]],Contrato[[#This Row],[CDP]],[1]!CDP[[#All],[valor_total_rubro]])</f>
        <v>80000000</v>
      </c>
      <c r="T319" s="49" cm="1">
        <f t="array" ref="T319">_xlfn.XLOOKUP(Contrato[[#This Row],[CONTRATO]]&amp;Contrato[[#This Row],[CDP]],[1]!Tabla6[[#All],[CONTRATO-CDP]],[1]!Tabla6[[#All],[CRP]],_xlfn.XLOOKUP(Contrato[[#This Row],[CDP]],[1]RCPPAGOS!F:F,[1]RCPPAGOS!A:A,"",0),0)</f>
        <v>1074</v>
      </c>
      <c r="U319" s="47">
        <f>+_xlfn.XLOOKUP(Contrato[[#This Row],[RCP]],[1]RCPPAGOS!A:A,[1]RCPPAGOS!B:B,"",0)</f>
        <v>44979.314583333333</v>
      </c>
      <c r="V319" s="50">
        <f>SUMIF([1]!RCPPAGOS[[#All],[CRP]],Contrato[[#This Row],[RCP]],[1]!RCPPAGOS[[#All],[valor_total]])</f>
        <v>80000000</v>
      </c>
      <c r="W319" s="141">
        <v>44978</v>
      </c>
      <c r="X319" s="141">
        <v>44979</v>
      </c>
      <c r="Y319" s="52" t="str">
        <f>+LEFT(_xlfn.XLOOKUP(Contrato[[#This Row],[CONTRATO3DIG]],[1]SECOP_II!AE:AE,[1]SECOP_II!F:F,"",0),10)</f>
        <v>2023-02-22</v>
      </c>
      <c r="Z319" s="53" t="str">
        <f>+LEFT(_xlfn.XLOOKUP(Contrato[[#This Row],[CONTRATO3DIG]],[1]SECOP_II!AE:AE,[1]SECOP_II!G:G,"",0),10)</f>
        <v>2023-03-30</v>
      </c>
      <c r="AA319" s="54" t="str">
        <f>_xlfn.XLOOKUP(Contrato[[#This Row],[CONTRATO3DIG]],[1]SECOP_II!AE:AE,[1]SECOP_II!AA:AA,"",0)</f>
        <v>https://community.secop.gov.co/Public/Tendering/OpportunityDetail/Index?noticeUID=CO1.NTC.4050441&amp;isFromPublicArea=True&amp;isModal=true&amp;asPopupView=true</v>
      </c>
      <c r="AB319" s="165" t="s">
        <v>833</v>
      </c>
      <c r="AC319" s="75" t="s">
        <v>834</v>
      </c>
      <c r="AD319" s="89" t="s">
        <v>50</v>
      </c>
      <c r="AE319" s="1" t="str">
        <f>TEXT(LEFT(Contrato[[#This Row],[CONTRATO]],3),"0")</f>
        <v>313</v>
      </c>
      <c r="AF319" s="1" t="str">
        <f>IF(LEN(Contrato[[#This Row],[Contrato2]])=3,Contrato[[#This Row],[Contrato2]],TEXT(Contrato[[#This Row],[Contrato2]],"000"))</f>
        <v>313</v>
      </c>
      <c r="AG319" s="100">
        <f ca="1">IFERROR(_xlfn.DAYS(Contrato[[#This Row],[Fecha Proyectada liquidació]],TODAY())/30,"")</f>
        <v>-19.233333333333334</v>
      </c>
      <c r="AH319" s="5">
        <f>+Contrato[[#This Row],[FECHA TERMINACIÓN ]]+120</f>
        <v>45135</v>
      </c>
      <c r="AI319" s="1" t="e" cm="1">
        <f t="array" ref="AI319">+Contrato[[#This Row],[Fecha Proyectada liquidació]]-hoy</f>
        <v>#NAME?</v>
      </c>
      <c r="AJ319" s="1" cm="1">
        <f t="array" ref="AJ319">_xlfn.XLOOKUP(Contrato[[#This Row],[CONTRATO]]&amp;Contrato[[#This Row],[CDP]],[1]!Tabla6[[#All],[CONTRATO-CDP]],[1]!Tabla6[[#All],[CRP]],_xlfn.XLOOKUP(Contrato[[#This Row],[CDP]],[1]RCPPAGOS!F:F,[1]RCPPAGOS!A:A,"",0),0)</f>
        <v>1074</v>
      </c>
      <c r="AK319" s="1">
        <f>+Contrato[[#This Row],[Columna1]]-Contrato[[#This Row],[RCP]]</f>
        <v>0</v>
      </c>
      <c r="AL319" s="101" cm="1">
        <f t="array" ref="AL319">_xlfn.XLOOKUP(Contrato[[#This Row],[RCP]],[1]!RCPPAGOS[[#All],[CRP]],[1]!RCPPAGOS[[#All],[Total pagado]],0,0)</f>
        <v>80000000</v>
      </c>
      <c r="AM319" s="62">
        <f>+Contrato[[#This Row],[Valor Pagado]]/Contrato[[#This Row],[VALOR CONTRATO]]</f>
        <v>1</v>
      </c>
      <c r="AN319" s="63">
        <f>+Contrato[[#This Row],[VALOR CONTRATO]]-Contrato[[#This Row],[Valor Pagado]]</f>
        <v>0</v>
      </c>
    </row>
    <row r="320" spans="1:40" s="1" customFormat="1" ht="37.5" customHeight="1">
      <c r="A320" s="2">
        <v>203</v>
      </c>
      <c r="B320" s="33">
        <v>314</v>
      </c>
      <c r="C320" s="34" t="s">
        <v>835</v>
      </c>
      <c r="D320" s="35" t="s">
        <v>63</v>
      </c>
      <c r="E320" s="36" t="s">
        <v>42</v>
      </c>
      <c r="F320" s="35" t="s">
        <v>43</v>
      </c>
      <c r="G320" s="70" t="s">
        <v>836</v>
      </c>
      <c r="H320" s="1">
        <v>98567936</v>
      </c>
      <c r="I320" s="111">
        <v>6081224</v>
      </c>
      <c r="J320" s="111">
        <v>21284284</v>
      </c>
      <c r="K320" s="1" t="s">
        <v>571</v>
      </c>
      <c r="L320" s="42" t="s">
        <v>827</v>
      </c>
      <c r="M320" s="43" t="s">
        <v>104</v>
      </c>
      <c r="N320" s="44">
        <f>VLOOKUP(Contrato[[#This Row],[SUPERVISOR TITULAR]],[1]SUPERVISORES!$E$1:$F$135,2,FALSE)</f>
        <v>75075150.099999994</v>
      </c>
      <c r="O320" s="43" t="s">
        <v>103</v>
      </c>
      <c r="P320" s="45">
        <f>VLOOKUP(Contrato[[#This Row],[SUPERVISOR SUPLENTE ]],[1]SUPERVISORES!$E$1:$F$135,2,FALSE)</f>
        <v>3507696.4</v>
      </c>
      <c r="Q320" s="75">
        <v>379</v>
      </c>
      <c r="R320" s="47" cm="1">
        <f t="array" ref="R320">_xlfn.XLOOKUP(Contrato[[#This Row],[CDP]],[1]!CDP[[#All],[consecutivo]],[1]!CDP[[#All],[fecha_aprobacion]],"",0)</f>
        <v>44972.737673611111</v>
      </c>
      <c r="S320" s="48">
        <f>SUMIF([1]!CDP[[#All],[consecutivo]],Contrato[[#This Row],[CDP]],[1]!CDP[[#All],[valor_total_rubro]])</f>
        <v>21284284</v>
      </c>
      <c r="T320" s="49" cm="1">
        <f t="array" ref="T320">_xlfn.XLOOKUP(Contrato[[#This Row],[CONTRATO]]&amp;Contrato[[#This Row],[CDP]],[1]!Tabla6[[#All],[CONTRATO-CDP]],[1]!Tabla6[[#All],[CRP]],_xlfn.XLOOKUP(Contrato[[#This Row],[CDP]],[1]RCPPAGOS!F:F,[1]RCPPAGOS!A:A,"",0),0)</f>
        <v>1079</v>
      </c>
      <c r="U320" s="47">
        <f>+_xlfn.XLOOKUP(Contrato[[#This Row],[RCP]],[1]RCPPAGOS!A:A,[1]RCPPAGOS!B:B,"",0)</f>
        <v>44979.604548611111</v>
      </c>
      <c r="V320" s="50">
        <f>SUMIF([1]!RCPPAGOS[[#All],[CRP]],Contrato[[#This Row],[RCP]],[1]!RCPPAGOS[[#All],[valor_total]])</f>
        <v>21284284</v>
      </c>
      <c r="W320" s="51">
        <v>44979</v>
      </c>
      <c r="X320" s="51">
        <v>44980</v>
      </c>
      <c r="Y320" s="52" t="str">
        <f>+LEFT(_xlfn.XLOOKUP(Contrato[[#This Row],[CONTRATO3DIG]],[1]SECOP_II!AE:AE,[1]SECOP_II!F:F,"",0),10)</f>
        <v>2023-02-23</v>
      </c>
      <c r="Z320" s="53" t="str">
        <f>+LEFT(_xlfn.XLOOKUP(Contrato[[#This Row],[CONTRATO3DIG]],[1]SECOP_II!AE:AE,[1]SECOP_II!G:G,"",0),10)</f>
        <v>2023-06-07</v>
      </c>
      <c r="AA320" s="54" t="str">
        <f>_xlfn.XLOOKUP(Contrato[[#This Row],[CONTRATO3DIG]],[1]SECOP_II!AE:AE,[1]SECOP_II!AA:AA,"",0)</f>
        <v>https://community.secop.gov.co/Public/Tendering/OpportunityDetail/Index?noticeUID=CO1.NTC.4055469&amp;isFromPublicArea=True&amp;isModal=true&amp;asPopupView=true</v>
      </c>
      <c r="AB320" s="103" t="s">
        <v>793</v>
      </c>
      <c r="AC320" s="75">
        <v>202301001719</v>
      </c>
      <c r="AD320" s="89" t="s">
        <v>50</v>
      </c>
      <c r="AE320" s="1" t="str">
        <f>TEXT(LEFT(Contrato[[#This Row],[CONTRATO]],3),"0")</f>
        <v>314</v>
      </c>
      <c r="AF320" s="1" t="str">
        <f>IF(LEN(Contrato[[#This Row],[Contrato2]])=3,Contrato[[#This Row],[Contrato2]],TEXT(Contrato[[#This Row],[Contrato2]],"000"))</f>
        <v>314</v>
      </c>
      <c r="AG320" s="100">
        <f ca="1">IFERROR(_xlfn.DAYS(Contrato[[#This Row],[Fecha Proyectada liquidació]],TODAY())/30,"")</f>
        <v>-16.933333333333334</v>
      </c>
      <c r="AH320" s="5">
        <f>+Contrato[[#This Row],[FECHA TERMINACIÓN ]]+120</f>
        <v>45204</v>
      </c>
      <c r="AI320" s="1" t="e" cm="1">
        <f t="array" ref="AI320">+Contrato[[#This Row],[Fecha Proyectada liquidació]]-hoy</f>
        <v>#NAME?</v>
      </c>
      <c r="AJ320" s="1" cm="1">
        <f t="array" ref="AJ320">_xlfn.XLOOKUP(Contrato[[#This Row],[CONTRATO]]&amp;Contrato[[#This Row],[CDP]],[1]!Tabla6[[#All],[CONTRATO-CDP]],[1]!Tabla6[[#All],[CRP]],_xlfn.XLOOKUP(Contrato[[#This Row],[CDP]],[1]RCPPAGOS!F:F,[1]RCPPAGOS!A:A,"",0),0)</f>
        <v>1079</v>
      </c>
      <c r="AK320" s="1">
        <f>+Contrato[[#This Row],[Columna1]]-Contrato[[#This Row],[RCP]]</f>
        <v>0</v>
      </c>
      <c r="AL320" s="101" cm="1">
        <f t="array" ref="AL320">_xlfn.XLOOKUP(Contrato[[#This Row],[RCP]],[1]!RCPPAGOS[[#All],[CRP]],[1]!RCPPAGOS[[#All],[Total pagado]],0,0)</f>
        <v>21284284</v>
      </c>
      <c r="AM320" s="62">
        <f>+Contrato[[#This Row],[Valor Pagado]]/Contrato[[#This Row],[VALOR CONTRATO]]</f>
        <v>1</v>
      </c>
      <c r="AN320" s="63">
        <f>+Contrato[[#This Row],[VALOR CONTRATO]]-Contrato[[#This Row],[Valor Pagado]]</f>
        <v>0</v>
      </c>
    </row>
    <row r="321" spans="1:40" s="1" customFormat="1" ht="37.5" customHeight="1">
      <c r="A321" s="2">
        <v>379</v>
      </c>
      <c r="B321" s="33">
        <v>315</v>
      </c>
      <c r="C321" s="34" t="s">
        <v>837</v>
      </c>
      <c r="D321" s="35" t="s">
        <v>112</v>
      </c>
      <c r="E321" s="36" t="s">
        <v>42</v>
      </c>
      <c r="F321" s="35" t="s">
        <v>43</v>
      </c>
      <c r="G321" s="70" t="s">
        <v>838</v>
      </c>
      <c r="H321" s="1">
        <v>6248237</v>
      </c>
      <c r="I321" s="111">
        <v>6798505</v>
      </c>
      <c r="J321" s="111">
        <v>23794768</v>
      </c>
      <c r="K321" s="1" t="s">
        <v>571</v>
      </c>
      <c r="L321" s="42" t="s">
        <v>827</v>
      </c>
      <c r="M321" s="43" t="s">
        <v>839</v>
      </c>
      <c r="N321" s="44">
        <f>VLOOKUP(Contrato[[#This Row],[SUPERVISOR TITULAR]],[1]SUPERVISORES!$E$1:$F$135,2,FALSE)</f>
        <v>15386883.800000001</v>
      </c>
      <c r="O321" s="43" t="s">
        <v>115</v>
      </c>
      <c r="P321" s="45">
        <f>VLOOKUP(Contrato[[#This Row],[SUPERVISOR SUPLENTE ]],[1]SUPERVISORES!$E$1:$F$135,2,FALSE)</f>
        <v>32244709.699999999</v>
      </c>
      <c r="Q321" s="75">
        <v>337</v>
      </c>
      <c r="R321" s="47" cm="1">
        <f t="array" ref="R321">_xlfn.XLOOKUP(Contrato[[#This Row],[CDP]],[1]!CDP[[#All],[consecutivo]],[1]!CDP[[#All],[fecha_aprobacion]],"",0)</f>
        <v>44965.445474537039</v>
      </c>
      <c r="S321" s="48">
        <f>SUMIF([1]!CDP[[#All],[consecutivo]],Contrato[[#This Row],[CDP]],[1]!CDP[[#All],[valor_total_rubro]])</f>
        <v>28919629</v>
      </c>
      <c r="T321" s="49" cm="1">
        <f t="array" ref="T321">_xlfn.XLOOKUP(Contrato[[#This Row],[CONTRATO]]&amp;Contrato[[#This Row],[CDP]],[1]!Tabla6[[#All],[CONTRATO-CDP]],[1]!Tabla6[[#All],[CRP]],_xlfn.XLOOKUP(Contrato[[#This Row],[CDP]],[1]RCPPAGOS!F:F,[1]RCPPAGOS!A:A,"",0),0)</f>
        <v>1183</v>
      </c>
      <c r="U321" s="47">
        <f>+_xlfn.XLOOKUP(Contrato[[#This Row],[RCP]],[1]RCPPAGOS!A:A,[1]RCPPAGOS!B:B,"",0)</f>
        <v>44984.476469907408</v>
      </c>
      <c r="V321" s="50">
        <f>SUMIF([1]!RCPPAGOS[[#All],[CRP]],Contrato[[#This Row],[RCP]],[1]!RCPPAGOS[[#All],[valor_total]])</f>
        <v>23794768</v>
      </c>
      <c r="W321" s="51">
        <v>44984</v>
      </c>
      <c r="X321" s="51">
        <v>44987</v>
      </c>
      <c r="Y321" s="52" t="str">
        <f>+LEFT(_xlfn.XLOOKUP(Contrato[[#This Row],[CONTRATO3DIG]],[1]SECOP_II!AE:AE,[1]SECOP_II!F:F,"",0),10)</f>
        <v>2023-03-02</v>
      </c>
      <c r="Z321" s="53" t="str">
        <f>+LEFT(_xlfn.XLOOKUP(Contrato[[#This Row],[CONTRATO3DIG]],[1]SECOP_II!AE:AE,[1]SECOP_II!G:G,"",0),10)</f>
        <v>2023-06-16</v>
      </c>
      <c r="AA321" s="54" t="str">
        <f>_xlfn.XLOOKUP(Contrato[[#This Row],[CONTRATO3DIG]],[1]SECOP_II!AE:AE,[1]SECOP_II!AA:AA,"",0)</f>
        <v>https://community.secop.gov.co/Public/Tendering/OpportunityDetail/Index?noticeUID=CO1.NTC.4057970&amp;isFromPublicArea=True&amp;isModal=true&amp;asPopupView=true</v>
      </c>
      <c r="AB321" s="103" t="s">
        <v>793</v>
      </c>
      <c r="AC321" s="75">
        <v>202301001735</v>
      </c>
      <c r="AD321" s="89" t="s">
        <v>50</v>
      </c>
      <c r="AE321" s="1" t="str">
        <f>TEXT(LEFT(Contrato[[#This Row],[CONTRATO]],3),"0")</f>
        <v>315</v>
      </c>
      <c r="AF321" s="1" t="str">
        <f>IF(LEN(Contrato[[#This Row],[Contrato2]])=3,Contrato[[#This Row],[Contrato2]],TEXT(Contrato[[#This Row],[Contrato2]],"000"))</f>
        <v>315</v>
      </c>
      <c r="AG321" s="100">
        <f ca="1">IFERROR(_xlfn.DAYS(Contrato[[#This Row],[Fecha Proyectada liquidació]],TODAY())/30,"")</f>
        <v>-16.633333333333333</v>
      </c>
      <c r="AH321" s="5">
        <f>+Contrato[[#This Row],[FECHA TERMINACIÓN ]]+120</f>
        <v>45213</v>
      </c>
      <c r="AI321" s="1" t="e" cm="1">
        <f t="array" ref="AI321">+Contrato[[#This Row],[Fecha Proyectada liquidació]]-hoy</f>
        <v>#NAME?</v>
      </c>
      <c r="AJ321" s="1" cm="1">
        <f t="array" ref="AJ321">_xlfn.XLOOKUP(Contrato[[#This Row],[CONTRATO]]&amp;Contrato[[#This Row],[CDP]],[1]!Tabla6[[#All],[CONTRATO-CDP]],[1]!Tabla6[[#All],[CRP]],_xlfn.XLOOKUP(Contrato[[#This Row],[CDP]],[1]RCPPAGOS!F:F,[1]RCPPAGOS!A:A,"",0),0)</f>
        <v>1183</v>
      </c>
      <c r="AK321" s="1">
        <f>+Contrato[[#This Row],[Columna1]]-Contrato[[#This Row],[RCP]]</f>
        <v>0</v>
      </c>
      <c r="AL321" s="101" cm="1">
        <f t="array" ref="AL321">_xlfn.XLOOKUP(Contrato[[#This Row],[RCP]],[1]!RCPPAGOS[[#All],[CRP]],[1]!RCPPAGOS[[#All],[Total pagado]],0,0)</f>
        <v>23794768</v>
      </c>
      <c r="AM321" s="62">
        <f>+Contrato[[#This Row],[Valor Pagado]]/Contrato[[#This Row],[VALOR CONTRATO]]</f>
        <v>1</v>
      </c>
      <c r="AN321" s="63">
        <f>+Contrato[[#This Row],[VALOR CONTRATO]]-Contrato[[#This Row],[Valor Pagado]]</f>
        <v>0</v>
      </c>
    </row>
    <row r="322" spans="1:40" s="1" customFormat="1" ht="37.5" customHeight="1">
      <c r="A322" s="2">
        <v>435</v>
      </c>
      <c r="B322" s="33">
        <v>316</v>
      </c>
      <c r="C322" s="70" t="s">
        <v>840</v>
      </c>
      <c r="D322" s="35" t="s">
        <v>83</v>
      </c>
      <c r="E322" s="36" t="s">
        <v>42</v>
      </c>
      <c r="F322" s="35" t="s">
        <v>43</v>
      </c>
      <c r="G322" s="70" t="s">
        <v>841</v>
      </c>
      <c r="H322" s="1">
        <v>1017228467</v>
      </c>
      <c r="I322" s="111">
        <v>3705329</v>
      </c>
      <c r="J322" s="111">
        <v>16619052</v>
      </c>
      <c r="K322" s="70" t="s">
        <v>842</v>
      </c>
      <c r="L322" s="42" t="s">
        <v>827</v>
      </c>
      <c r="M322" s="43" t="s">
        <v>191</v>
      </c>
      <c r="N322" s="44">
        <f>VLOOKUP(Contrato[[#This Row],[SUPERVISOR TITULAR]],[1]SUPERVISORES!$E$1:$F$135,2,FALSE)</f>
        <v>70140647.099999994</v>
      </c>
      <c r="O322" s="43" t="s">
        <v>609</v>
      </c>
      <c r="P322" s="45">
        <f>VLOOKUP(Contrato[[#This Row],[SUPERVISOR SUPLENTE ]],[1]SUPERVISORES!$E$1:$F$135,2,FALSE)</f>
        <v>70565097.299999997</v>
      </c>
      <c r="Q322" s="75">
        <v>342</v>
      </c>
      <c r="R322" s="47" cm="1">
        <f t="array" ref="R322">_xlfn.XLOOKUP(Contrato[[#This Row],[CDP]],[1]!CDP[[#All],[consecutivo]],[1]!CDP[[#All],[fecha_aprobacion]],"",0)</f>
        <v>44966.399884259263</v>
      </c>
      <c r="S322" s="48">
        <f>SUMIF([1]!CDP[[#All],[consecutivo]],Contrato[[#This Row],[CDP]],[1]!CDP[[#All],[valor_total_rubro]])</f>
        <v>16619052</v>
      </c>
      <c r="T322" s="49" cm="1">
        <f t="array" ref="T322">_xlfn.XLOOKUP(Contrato[[#This Row],[CONTRATO]]&amp;Contrato[[#This Row],[CDP]],[1]!Tabla6[[#All],[CONTRATO-CDP]],[1]!Tabla6[[#All],[CRP]],_xlfn.XLOOKUP(Contrato[[#This Row],[CDP]],[1]RCPPAGOS!F:F,[1]RCPPAGOS!A:A,"",0),0)</f>
        <v>1077</v>
      </c>
      <c r="U322" s="47">
        <f>+_xlfn.XLOOKUP(Contrato[[#This Row],[RCP]],[1]RCPPAGOS!A:A,[1]RCPPAGOS!B:B,"",0)</f>
        <v>44979.549305555556</v>
      </c>
      <c r="V322" s="50">
        <f>SUMIF([1]!RCPPAGOS[[#All],[CRP]],Contrato[[#This Row],[RCP]],[1]!RCPPAGOS[[#All],[valor_total]])</f>
        <v>16619052</v>
      </c>
      <c r="W322" s="51">
        <v>44979</v>
      </c>
      <c r="X322" s="51">
        <v>44979</v>
      </c>
      <c r="Y322" s="52" t="str">
        <f>+LEFT(_xlfn.XLOOKUP(Contrato[[#This Row],[CONTRATO3DIG]],[1]SECOP_II!AE:AE,[1]SECOP_II!F:F,"",0),10)</f>
        <v>2023-02-23</v>
      </c>
      <c r="Z322" s="53" t="str">
        <f>+LEFT(_xlfn.XLOOKUP(Contrato[[#This Row],[CONTRATO3DIG]],[1]SECOP_II!AE:AE,[1]SECOP_II!G:G,"",0),10)</f>
        <v>2023-06-07</v>
      </c>
      <c r="AA322" s="54" t="str">
        <f>_xlfn.XLOOKUP(Contrato[[#This Row],[CONTRATO3DIG]],[1]SECOP_II!AE:AE,[1]SECOP_II!AA:AA,"",0)</f>
        <v>https://community.secop.gov.co/Public/Tendering/OpportunityDetail/Index?noticeUID=CO1.NTC.4055940&amp;isFromPublicArea=True&amp;isModal=true&amp;asPopupView=true</v>
      </c>
      <c r="AB322" s="103" t="s">
        <v>55</v>
      </c>
      <c r="AC322" s="75">
        <v>202301001746</v>
      </c>
      <c r="AD322" s="89" t="s">
        <v>50</v>
      </c>
      <c r="AE322" s="1" t="str">
        <f>TEXT(LEFT(Contrato[[#This Row],[CONTRATO]],3),"0")</f>
        <v>316</v>
      </c>
      <c r="AF322" s="1" t="str">
        <f>IF(LEN(Contrato[[#This Row],[Contrato2]])=3,Contrato[[#This Row],[Contrato2]],TEXT(Contrato[[#This Row],[Contrato2]],"000"))</f>
        <v>316</v>
      </c>
      <c r="AG322" s="100">
        <f ca="1">IFERROR(_xlfn.DAYS(Contrato[[#This Row],[Fecha Proyectada liquidació]],TODAY())/30,"")</f>
        <v>-16.933333333333334</v>
      </c>
      <c r="AH322" s="5">
        <f>+Contrato[[#This Row],[FECHA TERMINACIÓN ]]+120</f>
        <v>45204</v>
      </c>
      <c r="AI322" s="1" t="e" cm="1">
        <f t="array" ref="AI322">+Contrato[[#This Row],[Fecha Proyectada liquidació]]-hoy</f>
        <v>#NAME?</v>
      </c>
      <c r="AJ322" s="1" cm="1">
        <f t="array" ref="AJ322">_xlfn.XLOOKUP(Contrato[[#This Row],[CONTRATO]]&amp;Contrato[[#This Row],[CDP]],[1]!Tabla6[[#All],[CONTRATO-CDP]],[1]!Tabla6[[#All],[CRP]],_xlfn.XLOOKUP(Contrato[[#This Row],[CDP]],[1]RCPPAGOS!F:F,[1]RCPPAGOS!A:A,"",0),0)</f>
        <v>1077</v>
      </c>
      <c r="AK322" s="1">
        <f>+Contrato[[#This Row],[Columna1]]-Contrato[[#This Row],[RCP]]</f>
        <v>0</v>
      </c>
      <c r="AL322" s="101" cm="1">
        <f t="array" ref="AL322">_xlfn.XLOOKUP(Contrato[[#This Row],[RCP]],[1]!RCPPAGOS[[#All],[CRP]],[1]!RCPPAGOS[[#All],[Total pagado]],0,0)</f>
        <v>8309526</v>
      </c>
      <c r="AM322" s="62">
        <f>+Contrato[[#This Row],[Valor Pagado]]/Contrato[[#This Row],[VALOR CONTRATO]]</f>
        <v>0.5</v>
      </c>
      <c r="AN322" s="63">
        <f>+Contrato[[#This Row],[VALOR CONTRATO]]-Contrato[[#This Row],[Valor Pagado]]</f>
        <v>8309526</v>
      </c>
    </row>
    <row r="323" spans="1:40" s="1" customFormat="1" ht="37.5" customHeight="1">
      <c r="A323" s="2">
        <v>537</v>
      </c>
      <c r="B323" s="33">
        <v>317</v>
      </c>
      <c r="C323" s="70" t="s">
        <v>843</v>
      </c>
      <c r="D323" s="35" t="s">
        <v>83</v>
      </c>
      <c r="E323" s="36" t="s">
        <v>42</v>
      </c>
      <c r="F323" s="35" t="s">
        <v>43</v>
      </c>
      <c r="G323" s="70" t="s">
        <v>844</v>
      </c>
      <c r="H323" s="1">
        <v>10235033</v>
      </c>
      <c r="I323" s="111">
        <v>2987847</v>
      </c>
      <c r="J323" s="111">
        <v>13846053</v>
      </c>
      <c r="K323" s="70" t="s">
        <v>845</v>
      </c>
      <c r="L323" s="42" t="s">
        <v>846</v>
      </c>
      <c r="M323" s="43" t="s">
        <v>597</v>
      </c>
      <c r="N323" s="44">
        <f>VLOOKUP(Contrato[[#This Row],[SUPERVISOR TITULAR]],[1]SUPERVISORES!$E$1:$F$135,2,FALSE)</f>
        <v>39176038.700000003</v>
      </c>
      <c r="O323" s="43" t="s">
        <v>598</v>
      </c>
      <c r="P323" s="45">
        <f>VLOOKUP(Contrato[[#This Row],[SUPERVISOR SUPLENTE ]],[1]SUPERVISORES!$E$1:$F$135,2,FALSE)</f>
        <v>8103470</v>
      </c>
      <c r="Q323" s="75">
        <v>399</v>
      </c>
      <c r="R323" s="47" cm="1">
        <f t="array" ref="R323">_xlfn.XLOOKUP(Contrato[[#This Row],[CDP]],[1]!CDP[[#All],[consecutivo]],[1]!CDP[[#All],[fecha_aprobacion]],"",0)</f>
        <v>44977.345833333333</v>
      </c>
      <c r="S323" s="48">
        <f>SUMIF([1]!CDP[[#All],[consecutivo]],Contrato[[#This Row],[CDP]],[1]!CDP[[#All],[valor_total_rubro]])</f>
        <v>13846053</v>
      </c>
      <c r="T323" s="49" cm="1">
        <f t="array" ref="T323">_xlfn.XLOOKUP(Contrato[[#This Row],[CONTRATO]]&amp;Contrato[[#This Row],[CDP]],[1]!Tabla6[[#All],[CONTRATO-CDP]],[1]!Tabla6[[#All],[CRP]],_xlfn.XLOOKUP(Contrato[[#This Row],[CDP]],[1]RCPPAGOS!F:F,[1]RCPPAGOS!A:A,"",0),0)</f>
        <v>1081</v>
      </c>
      <c r="U323" s="47">
        <f>+_xlfn.XLOOKUP(Contrato[[#This Row],[RCP]],[1]RCPPAGOS!A:A,[1]RCPPAGOS!B:B,"",0)</f>
        <v>44980.460243055553</v>
      </c>
      <c r="V323" s="50">
        <f>SUMIF([1]!RCPPAGOS[[#All],[CRP]],Contrato[[#This Row],[RCP]],[1]!RCPPAGOS[[#All],[valor_total]])</f>
        <v>13846053</v>
      </c>
      <c r="W323" s="51">
        <v>44979</v>
      </c>
      <c r="X323" s="51">
        <v>44980</v>
      </c>
      <c r="Y323" s="52" t="str">
        <f>+LEFT(_xlfn.XLOOKUP(Contrato[[#This Row],[CONTRATO3DIG]],[1]SECOP_II!AE:AE,[1]SECOP_II!F:F,"",0),10)</f>
        <v>2023-02-24</v>
      </c>
      <c r="Z323" s="53" t="str">
        <f>+LEFT(_xlfn.XLOOKUP(Contrato[[#This Row],[CONTRATO3DIG]],[1]SECOP_II!AE:AE,[1]SECOP_II!G:G,"",0),10)</f>
        <v>2023-06-08</v>
      </c>
      <c r="AA323" s="54" t="str">
        <f>_xlfn.XLOOKUP(Contrato[[#This Row],[CONTRATO3DIG]],[1]SECOP_II!AE:AE,[1]SECOP_II!AA:AA,"",0)</f>
        <v>https://community.secop.gov.co/Public/Tendering/OpportunityDetail/Index?noticeUID=CO1.NTC.4057774&amp;isFromPublicArea=True&amp;isModal=true&amp;asPopupView=true</v>
      </c>
      <c r="AB323" s="103" t="s">
        <v>55</v>
      </c>
      <c r="AC323" s="75">
        <v>202301001809</v>
      </c>
      <c r="AD323" s="1" t="s">
        <v>50</v>
      </c>
      <c r="AE323" s="1" t="str">
        <f>TEXT(LEFT(Contrato[[#This Row],[CONTRATO]],3),"0")</f>
        <v>317</v>
      </c>
      <c r="AF323" s="1" t="str">
        <f>IF(LEN(Contrato[[#This Row],[Contrato2]])=3,Contrato[[#This Row],[Contrato2]],TEXT(Contrato[[#This Row],[Contrato2]],"000"))</f>
        <v>317</v>
      </c>
      <c r="AG323" s="100">
        <f ca="1">IFERROR(_xlfn.DAYS(Contrato[[#This Row],[Fecha Proyectada liquidació]],TODAY())/30,"")</f>
        <v>-16.899999999999999</v>
      </c>
      <c r="AH323" s="5">
        <f>+Contrato[[#This Row],[FECHA TERMINACIÓN ]]+120</f>
        <v>45205</v>
      </c>
      <c r="AI323" s="1" t="e" cm="1">
        <f t="array" ref="AI323">+Contrato[[#This Row],[Fecha Proyectada liquidació]]-hoy</f>
        <v>#NAME?</v>
      </c>
      <c r="AJ323" s="1" cm="1">
        <f t="array" ref="AJ323">_xlfn.XLOOKUP(Contrato[[#This Row],[CONTRATO]]&amp;Contrato[[#This Row],[CDP]],[1]!Tabla6[[#All],[CONTRATO-CDP]],[1]!Tabla6[[#All],[CRP]],_xlfn.XLOOKUP(Contrato[[#This Row],[CDP]],[1]RCPPAGOS!F:F,[1]RCPPAGOS!A:A,"",0),0)</f>
        <v>1081</v>
      </c>
      <c r="AK323" s="1">
        <f>+Contrato[[#This Row],[Columna1]]-Contrato[[#This Row],[RCP]]</f>
        <v>0</v>
      </c>
      <c r="AL323" s="101" cm="1">
        <f t="array" ref="AL323">_xlfn.XLOOKUP(Contrato[[#This Row],[RCP]],[1]!RCPPAGOS[[#All],[CRP]],[1]!RCPPAGOS[[#All],[Total pagado]],0,0)</f>
        <v>11480964</v>
      </c>
      <c r="AM323" s="62">
        <f>+Contrato[[#This Row],[Valor Pagado]]/Contrato[[#This Row],[VALOR CONTRATO]]</f>
        <v>0.82918677257699358</v>
      </c>
      <c r="AN323" s="63">
        <f>+Contrato[[#This Row],[VALOR CONTRATO]]-Contrato[[#This Row],[Valor Pagado]]</f>
        <v>2365089</v>
      </c>
    </row>
    <row r="324" spans="1:40" s="1" customFormat="1" ht="37.5" customHeight="1">
      <c r="A324" s="2">
        <v>536</v>
      </c>
      <c r="B324" s="33">
        <v>318</v>
      </c>
      <c r="C324" s="70" t="s">
        <v>843</v>
      </c>
      <c r="D324" s="35" t="s">
        <v>83</v>
      </c>
      <c r="E324" s="36" t="s">
        <v>42</v>
      </c>
      <c r="F324" s="35" t="s">
        <v>43</v>
      </c>
      <c r="G324" s="70" t="s">
        <v>847</v>
      </c>
      <c r="H324" s="1">
        <v>98538759</v>
      </c>
      <c r="I324" s="111">
        <v>3523745</v>
      </c>
      <c r="J324" s="111">
        <v>15721696</v>
      </c>
      <c r="K324" s="70" t="s">
        <v>845</v>
      </c>
      <c r="L324" s="42" t="s">
        <v>846</v>
      </c>
      <c r="M324" s="43" t="s">
        <v>597</v>
      </c>
      <c r="N324" s="44">
        <f>VLOOKUP(Contrato[[#This Row],[SUPERVISOR TITULAR]],[1]SUPERVISORES!$E$1:$F$135,2,FALSE)</f>
        <v>39176038.700000003</v>
      </c>
      <c r="O324" s="43" t="s">
        <v>598</v>
      </c>
      <c r="P324" s="45">
        <f>VLOOKUP(Contrato[[#This Row],[SUPERVISOR SUPLENTE ]],[1]SUPERVISORES!$E$1:$F$135,2,FALSE)</f>
        <v>8103470</v>
      </c>
      <c r="Q324" s="75">
        <v>395</v>
      </c>
      <c r="R324" s="47" cm="1">
        <f t="array" ref="R324">_xlfn.XLOOKUP(Contrato[[#This Row],[CDP]],[1]!CDP[[#All],[consecutivo]],[1]!CDP[[#All],[fecha_aprobacion]],"",0)</f>
        <v>44977.345729166664</v>
      </c>
      <c r="S324" s="48">
        <f>SUMIF([1]!CDP[[#All],[consecutivo]],Contrato[[#This Row],[CDP]],[1]!CDP[[#All],[valor_total_rubro]])</f>
        <v>15721696</v>
      </c>
      <c r="T324" s="49" cm="1">
        <f t="array" ref="T324">_xlfn.XLOOKUP(Contrato[[#This Row],[CONTRATO]]&amp;Contrato[[#This Row],[CDP]],[1]!Tabla6[[#All],[CONTRATO-CDP]],[1]!Tabla6[[#All],[CRP]],_xlfn.XLOOKUP(Contrato[[#This Row],[CDP]],[1]RCPPAGOS!F:F,[1]RCPPAGOS!A:A,"",0),0)</f>
        <v>1080</v>
      </c>
      <c r="U324" s="47">
        <f>+_xlfn.XLOOKUP(Contrato[[#This Row],[RCP]],[1]RCPPAGOS!A:A,[1]RCPPAGOS!B:B,"",0)</f>
        <v>44980.459710648145</v>
      </c>
      <c r="V324" s="50">
        <f>SUMIF([1]!RCPPAGOS[[#All],[CRP]],Contrato[[#This Row],[RCP]],[1]!RCPPAGOS[[#All],[valor_total]])</f>
        <v>15721696</v>
      </c>
      <c r="W324" s="51">
        <v>44979</v>
      </c>
      <c r="X324" s="51">
        <v>44980</v>
      </c>
      <c r="Y324" s="52" t="str">
        <f>+LEFT(_xlfn.XLOOKUP(Contrato[[#This Row],[CONTRATO3DIG]],[1]SECOP_II!AE:AE,[1]SECOP_II!F:F,"",0),10)</f>
        <v>2023-02-24</v>
      </c>
      <c r="Z324" s="53" t="str">
        <f>+LEFT(_xlfn.XLOOKUP(Contrato[[#This Row],[CONTRATO3DIG]],[1]SECOP_II!AE:AE,[1]SECOP_II!G:G,"",0),10)</f>
        <v>2023-06-08</v>
      </c>
      <c r="AA324" s="54" t="str">
        <f>_xlfn.XLOOKUP(Contrato[[#This Row],[CONTRATO3DIG]],[1]SECOP_II!AE:AE,[1]SECOP_II!AA:AA,"",0)</f>
        <v>https://community.secop.gov.co/Public/Tendering/OpportunityDetail/Index?noticeUID=CO1.NTC.4058206&amp;isFromPublicArea=True&amp;isModal=true&amp;asPopupView=true</v>
      </c>
      <c r="AB324" s="103" t="s">
        <v>55</v>
      </c>
      <c r="AC324" s="75">
        <v>202301001808</v>
      </c>
      <c r="AD324" s="1" t="s">
        <v>50</v>
      </c>
      <c r="AE324" s="1" t="str">
        <f>TEXT(LEFT(Contrato[[#This Row],[CONTRATO]],3),"0")</f>
        <v>318</v>
      </c>
      <c r="AF324" s="1" t="str">
        <f>IF(LEN(Contrato[[#This Row],[Contrato2]])=3,Contrato[[#This Row],[Contrato2]],TEXT(Contrato[[#This Row],[Contrato2]],"000"))</f>
        <v>318</v>
      </c>
      <c r="AG324" s="100">
        <f ca="1">IFERROR(_xlfn.DAYS(Contrato[[#This Row],[Fecha Proyectada liquidació]],TODAY())/30,"")</f>
        <v>-16.899999999999999</v>
      </c>
      <c r="AH324" s="5">
        <f>+Contrato[[#This Row],[FECHA TERMINACIÓN ]]+120</f>
        <v>45205</v>
      </c>
      <c r="AI324" s="1" t="e" cm="1">
        <f t="array" ref="AI324">+Contrato[[#This Row],[Fecha Proyectada liquidació]]-hoy</f>
        <v>#NAME?</v>
      </c>
      <c r="AJ324" s="1" cm="1">
        <f t="array" ref="AJ324">_xlfn.XLOOKUP(Contrato[[#This Row],[CONTRATO]]&amp;Contrato[[#This Row],[CDP]],[1]!Tabla6[[#All],[CONTRATO-CDP]],[1]!Tabla6[[#All],[CRP]],_xlfn.XLOOKUP(Contrato[[#This Row],[CDP]],[1]RCPPAGOS!F:F,[1]RCPPAGOS!A:A,"",0),0)</f>
        <v>1080</v>
      </c>
      <c r="AK324" s="1">
        <f>+Contrato[[#This Row],[Columna1]]-Contrato[[#This Row],[RCP]]</f>
        <v>0</v>
      </c>
      <c r="AL324" s="101" cm="1">
        <f t="array" ref="AL324">_xlfn.XLOOKUP(Contrato[[#This Row],[RCP]],[1]!RCPPAGOS[[#All],[CRP]],[1]!RCPPAGOS[[#All],[Total pagado]],0,0)</f>
        <v>15672707</v>
      </c>
      <c r="AM324" s="62">
        <f>+Contrato[[#This Row],[Valor Pagado]]/Contrato[[#This Row],[VALOR CONTRATO]]</f>
        <v>0.99688398757996588</v>
      </c>
      <c r="AN324" s="63">
        <f>+Contrato[[#This Row],[VALOR CONTRATO]]-Contrato[[#This Row],[Valor Pagado]]</f>
        <v>48989</v>
      </c>
    </row>
    <row r="325" spans="1:40" s="1" customFormat="1" ht="37.5" customHeight="1">
      <c r="A325" s="2">
        <v>538</v>
      </c>
      <c r="B325" s="129">
        <v>319</v>
      </c>
      <c r="C325" s="70" t="s">
        <v>843</v>
      </c>
      <c r="D325" s="35" t="s">
        <v>83</v>
      </c>
      <c r="E325" s="36" t="s">
        <v>42</v>
      </c>
      <c r="F325" s="35" t="s">
        <v>43</v>
      </c>
      <c r="G325" s="70" t="s">
        <v>848</v>
      </c>
      <c r="H325" s="1">
        <v>1035866395</v>
      </c>
      <c r="I325" s="111">
        <v>6081224</v>
      </c>
      <c r="J325" s="111">
        <v>25672872</v>
      </c>
      <c r="K325" s="70" t="s">
        <v>849</v>
      </c>
      <c r="L325" s="42" t="s">
        <v>846</v>
      </c>
      <c r="M325" s="43" t="s">
        <v>597</v>
      </c>
      <c r="N325" s="44">
        <f>VLOOKUP(Contrato[[#This Row],[SUPERVISOR TITULAR]],[1]SUPERVISORES!$E$1:$F$135,2,FALSE)</f>
        <v>39176038.700000003</v>
      </c>
      <c r="O325" s="43" t="s">
        <v>598</v>
      </c>
      <c r="P325" s="45">
        <f>VLOOKUP(Contrato[[#This Row],[SUPERVISOR SUPLENTE ]],[1]SUPERVISORES!$E$1:$F$135,2,FALSE)</f>
        <v>8103470</v>
      </c>
      <c r="Q325" s="75">
        <v>396</v>
      </c>
      <c r="R325" s="47" cm="1">
        <f t="array" ref="R325">_xlfn.XLOOKUP(Contrato[[#This Row],[CDP]],[1]!CDP[[#All],[consecutivo]],[1]!CDP[[#All],[fecha_aprobacion]],"",0)</f>
        <v>44977.345752314817</v>
      </c>
      <c r="S325" s="48">
        <f>SUMIF([1]!CDP[[#All],[consecutivo]],Contrato[[#This Row],[CDP]],[1]!CDP[[#All],[valor_total_rubro]])</f>
        <v>25672872</v>
      </c>
      <c r="T325" s="49" cm="1">
        <f t="array" ref="T325">_xlfn.XLOOKUP(Contrato[[#This Row],[CONTRATO]]&amp;Contrato[[#This Row],[CDP]],[1]!Tabla6[[#All],[CONTRATO-CDP]],[1]!Tabla6[[#All],[CRP]],_xlfn.XLOOKUP(Contrato[[#This Row],[CDP]],[1]RCPPAGOS!F:F,[1]RCPPAGOS!A:A,"",0),0)</f>
        <v>1184</v>
      </c>
      <c r="U325" s="47">
        <f>+_xlfn.XLOOKUP(Contrato[[#This Row],[RCP]],[1]RCPPAGOS!A:A,[1]RCPPAGOS!B:B,"",0)</f>
        <v>44984.476956018516</v>
      </c>
      <c r="V325" s="50">
        <f>SUMIF([1]!RCPPAGOS[[#All],[CRP]],Contrato[[#This Row],[RCP]],[1]!RCPPAGOS[[#All],[valor_total]])</f>
        <v>25672872</v>
      </c>
      <c r="W325" s="51">
        <v>44981</v>
      </c>
      <c r="X325" s="51">
        <v>44985</v>
      </c>
      <c r="Y325" s="52" t="str">
        <f>+LEFT(_xlfn.XLOOKUP(Contrato[[#This Row],[CONTRATO3DIG]],[1]SECOP_II!AE:AE,[1]SECOP_II!F:F,"",0),10)</f>
        <v/>
      </c>
      <c r="Z325" s="53" t="str">
        <f>+LEFT(_xlfn.XLOOKUP(Contrato[[#This Row],[CONTRATO3DIG]],[1]SECOP_II!AE:AE,[1]SECOP_II!G:G,"",0),10)</f>
        <v>2023-06-15</v>
      </c>
      <c r="AA325" s="54" t="str">
        <f>_xlfn.XLOOKUP(Contrato[[#This Row],[CONTRATO3DIG]],[1]SECOP_II!AE:AE,[1]SECOP_II!AA:AA,"",0)</f>
        <v>https://community.secop.gov.co/Public/Tendering/OpportunityDetail/Index?noticeUID=CO1.NTC.4058151&amp;isFromPublicArea=True&amp;isModal=true&amp;asPopupView=true</v>
      </c>
      <c r="AB325" s="103" t="s">
        <v>55</v>
      </c>
      <c r="AC325" s="75">
        <v>202301003338</v>
      </c>
      <c r="AD325" s="1" t="s">
        <v>216</v>
      </c>
      <c r="AE325" s="1" t="str">
        <f>TEXT(LEFT(Contrato[[#This Row],[CONTRATO]],3),"0")</f>
        <v>319</v>
      </c>
      <c r="AF325" s="1" t="str">
        <f>IF(LEN(Contrato[[#This Row],[Contrato2]])=3,Contrato[[#This Row],[Contrato2]],TEXT(Contrato[[#This Row],[Contrato2]],"000"))</f>
        <v>319</v>
      </c>
      <c r="AG325" s="100">
        <f ca="1">IFERROR(_xlfn.DAYS(Contrato[[#This Row],[Fecha Proyectada liquidació]],TODAY())/30,"")</f>
        <v>-16.666666666666668</v>
      </c>
      <c r="AH325" s="5">
        <f>+Contrato[[#This Row],[FECHA TERMINACIÓN ]]+120</f>
        <v>45212</v>
      </c>
      <c r="AI325" s="1" t="e" cm="1">
        <f t="array" ref="AI325">+Contrato[[#This Row],[Fecha Proyectada liquidació]]-hoy</f>
        <v>#NAME?</v>
      </c>
      <c r="AJ325" s="1" cm="1">
        <f t="array" ref="AJ325">_xlfn.XLOOKUP(Contrato[[#This Row],[CONTRATO]]&amp;Contrato[[#This Row],[CDP]],[1]!Tabla6[[#All],[CONTRATO-CDP]],[1]!Tabla6[[#All],[CRP]],_xlfn.XLOOKUP(Contrato[[#This Row],[CDP]],[1]RCPPAGOS!F:F,[1]RCPPAGOS!A:A,"",0),0)</f>
        <v>1184</v>
      </c>
      <c r="AK325" s="1">
        <f>+Contrato[[#This Row],[Columna1]]-Contrato[[#This Row],[RCP]]</f>
        <v>0</v>
      </c>
      <c r="AL325" s="101" cm="1">
        <f t="array" ref="AL325">_xlfn.XLOOKUP(Contrato[[#This Row],[RCP]],[1]!RCPPAGOS[[#All],[CRP]],[1]!RCPPAGOS[[#All],[Total pagado]],0,0)</f>
        <v>0</v>
      </c>
      <c r="AM325" s="62">
        <f>+Contrato[[#This Row],[Valor Pagado]]/Contrato[[#This Row],[VALOR CONTRATO]]</f>
        <v>0</v>
      </c>
      <c r="AN325" s="63">
        <f>+Contrato[[#This Row],[VALOR CONTRATO]]-Contrato[[#This Row],[Valor Pagado]]</f>
        <v>25672872</v>
      </c>
    </row>
    <row r="326" spans="1:40" s="1" customFormat="1" ht="37.5" customHeight="1">
      <c r="A326" s="2">
        <v>534</v>
      </c>
      <c r="B326" s="33">
        <v>320</v>
      </c>
      <c r="C326" s="70" t="s">
        <v>850</v>
      </c>
      <c r="D326" s="35" t="s">
        <v>83</v>
      </c>
      <c r="E326" s="36" t="s">
        <v>42</v>
      </c>
      <c r="F326" s="35" t="s">
        <v>43</v>
      </c>
      <c r="G326" s="70" t="s">
        <v>851</v>
      </c>
      <c r="H326" s="170">
        <v>1004684021</v>
      </c>
      <c r="I326" s="111">
        <v>3687685</v>
      </c>
      <c r="J326" s="111">
        <v>16295486</v>
      </c>
      <c r="K326" s="70" t="s">
        <v>849</v>
      </c>
      <c r="L326" s="42" t="s">
        <v>846</v>
      </c>
      <c r="M326" s="43" t="s">
        <v>597</v>
      </c>
      <c r="N326" s="44">
        <f>VLOOKUP(Contrato[[#This Row],[SUPERVISOR TITULAR]],[1]SUPERVISORES!$E$1:$F$135,2,FALSE)</f>
        <v>39176038.700000003</v>
      </c>
      <c r="O326" s="43" t="s">
        <v>598</v>
      </c>
      <c r="P326" s="45">
        <f>VLOOKUP(Contrato[[#This Row],[SUPERVISOR SUPLENTE ]],[1]SUPERVISORES!$E$1:$F$135,2,FALSE)</f>
        <v>8103470</v>
      </c>
      <c r="Q326" s="75">
        <v>397</v>
      </c>
      <c r="R326" s="47" cm="1">
        <f t="array" ref="R326">_xlfn.XLOOKUP(Contrato[[#This Row],[CDP]],[1]!CDP[[#All],[consecutivo]],[1]!CDP[[#All],[fecha_aprobacion]],"",0)</f>
        <v>44977.34578703704</v>
      </c>
      <c r="S326" s="48">
        <f>SUMIF([1]!CDP[[#All],[consecutivo]],Contrato[[#This Row],[CDP]],[1]!CDP[[#All],[valor_total_rubro]])</f>
        <v>16295486</v>
      </c>
      <c r="T326" s="49" cm="1">
        <f t="array" ref="T326">_xlfn.XLOOKUP(Contrato[[#This Row],[CONTRATO]]&amp;Contrato[[#This Row],[CDP]],[1]!Tabla6[[#All],[CONTRATO-CDP]],[1]!Tabla6[[#All],[CRP]],_xlfn.XLOOKUP(Contrato[[#This Row],[CDP]],[1]RCPPAGOS!F:F,[1]RCPPAGOS!A:A,"",0),0)</f>
        <v>1082</v>
      </c>
      <c r="U326" s="47">
        <f>+_xlfn.XLOOKUP(Contrato[[#This Row],[RCP]],[1]RCPPAGOS!A:A,[1]RCPPAGOS!B:B,"",0)</f>
        <v>44980.461006944446</v>
      </c>
      <c r="V326" s="50">
        <f>SUMIF([1]!RCPPAGOS[[#All],[CRP]],Contrato[[#This Row],[RCP]],[1]!RCPPAGOS[[#All],[valor_total]])</f>
        <v>16295486</v>
      </c>
      <c r="W326" s="51">
        <v>44979</v>
      </c>
      <c r="X326" s="111" t="s">
        <v>216</v>
      </c>
      <c r="Y326" s="52" t="str">
        <f>+LEFT(_xlfn.XLOOKUP(Contrato[[#This Row],[CONTRATO3DIG]],[1]SECOP_II!AE:AE,[1]SECOP_II!F:F,"",0),10)</f>
        <v/>
      </c>
      <c r="Z326" s="53" t="str">
        <f>+LEFT(_xlfn.XLOOKUP(Contrato[[#This Row],[CONTRATO3DIG]],[1]SECOP_II!AE:AE,[1]SECOP_II!G:G,"",0),10)</f>
        <v>2023-06-07</v>
      </c>
      <c r="AA326" s="54" t="str">
        <f>_xlfn.XLOOKUP(Contrato[[#This Row],[CONTRATO3DIG]],[1]SECOP_II!AE:AE,[1]SECOP_II!AA:AA,"",0)</f>
        <v>https://community.secop.gov.co/Public/Tendering/OpportunityDetail/Index?noticeUID=CO1.NTC.4057538&amp;isFromPublicArea=True&amp;isModal=true&amp;asPopupView=true</v>
      </c>
      <c r="AB326" s="103" t="s">
        <v>55</v>
      </c>
      <c r="AC326" s="75">
        <v>202301003339</v>
      </c>
      <c r="AD326" s="1" t="s">
        <v>216</v>
      </c>
      <c r="AE326" s="1" t="str">
        <f>TEXT(LEFT(Contrato[[#This Row],[CONTRATO]],3),"0")</f>
        <v>320</v>
      </c>
      <c r="AF326" s="1" t="str">
        <f>IF(LEN(Contrato[[#This Row],[Contrato2]])=3,Contrato[[#This Row],[Contrato2]],TEXT(Contrato[[#This Row],[Contrato2]],"000"))</f>
        <v>320</v>
      </c>
      <c r="AG326" s="100">
        <f ca="1">IFERROR(_xlfn.DAYS(Contrato[[#This Row],[Fecha Proyectada liquidació]],TODAY())/30,"")</f>
        <v>-16.933333333333334</v>
      </c>
      <c r="AH326" s="5">
        <f>+Contrato[[#This Row],[FECHA TERMINACIÓN ]]+120</f>
        <v>45204</v>
      </c>
      <c r="AI326" s="1" t="e" cm="1">
        <f t="array" ref="AI326">+Contrato[[#This Row],[Fecha Proyectada liquidació]]-hoy</f>
        <v>#NAME?</v>
      </c>
      <c r="AJ326" s="1" cm="1">
        <f t="array" ref="AJ326">_xlfn.XLOOKUP(Contrato[[#This Row],[CONTRATO]]&amp;Contrato[[#This Row],[CDP]],[1]!Tabla6[[#All],[CONTRATO-CDP]],[1]!Tabla6[[#All],[CRP]],_xlfn.XLOOKUP(Contrato[[#This Row],[CDP]],[1]RCPPAGOS!F:F,[1]RCPPAGOS!A:A,"",0),0)</f>
        <v>1082</v>
      </c>
      <c r="AK326" s="1">
        <f>+Contrato[[#This Row],[Columna1]]-Contrato[[#This Row],[RCP]]</f>
        <v>0</v>
      </c>
      <c r="AL326" s="101" cm="1">
        <f t="array" ref="AL326">_xlfn.XLOOKUP(Contrato[[#This Row],[RCP]],[1]!RCPPAGOS[[#All],[CRP]],[1]!RCPPAGOS[[#All],[Total pagado]],0,0)</f>
        <v>0</v>
      </c>
      <c r="AM326" s="62">
        <f>+Contrato[[#This Row],[Valor Pagado]]/Contrato[[#This Row],[VALOR CONTRATO]]</f>
        <v>0</v>
      </c>
      <c r="AN326" s="63">
        <f>+Contrato[[#This Row],[VALOR CONTRATO]]-Contrato[[#This Row],[Valor Pagado]]</f>
        <v>16295486</v>
      </c>
    </row>
    <row r="327" spans="1:40" s="1" customFormat="1" ht="37.5" customHeight="1">
      <c r="A327" s="2">
        <v>396</v>
      </c>
      <c r="B327" s="33">
        <v>321</v>
      </c>
      <c r="C327" s="171" t="s">
        <v>852</v>
      </c>
      <c r="D327" s="35" t="s">
        <v>83</v>
      </c>
      <c r="E327" s="36" t="s">
        <v>42</v>
      </c>
      <c r="F327" s="37" t="s">
        <v>43</v>
      </c>
      <c r="G327" s="70" t="s">
        <v>853</v>
      </c>
      <c r="H327" s="170">
        <v>1017168331</v>
      </c>
      <c r="I327" s="111">
        <v>8262751</v>
      </c>
      <c r="J327" s="111">
        <v>28919629</v>
      </c>
      <c r="K327" s="1" t="s">
        <v>571</v>
      </c>
      <c r="L327" s="42" t="s">
        <v>846</v>
      </c>
      <c r="M327" s="43" t="s">
        <v>733</v>
      </c>
      <c r="N327" s="44">
        <f>VLOOKUP(Contrato[[#This Row],[SUPERVISOR TITULAR]],[1]SUPERVISORES!$E$1:$F$135,2,FALSE)</f>
        <v>1039449337.8</v>
      </c>
      <c r="O327" s="43" t="s">
        <v>65</v>
      </c>
      <c r="P327" s="45">
        <f>VLOOKUP(Contrato[[#This Row],[SUPERVISOR SUPLENTE ]],[1]SUPERVISORES!$E$1:$F$135,2,FALSE)</f>
        <v>39419422.700000003</v>
      </c>
      <c r="Q327" s="75">
        <v>391</v>
      </c>
      <c r="R327" s="47" cm="1">
        <f t="array" ref="R327">_xlfn.XLOOKUP(Contrato[[#This Row],[CDP]],[1]!CDP[[#All],[consecutivo]],[1]!CDP[[#All],[fecha_aprobacion]],"",0)</f>
        <v>44974.603217592594</v>
      </c>
      <c r="S327" s="48">
        <f>SUMIF([1]!CDP[[#All],[consecutivo]],Contrato[[#This Row],[CDP]],[1]!CDP[[#All],[valor_total_rubro]])</f>
        <v>28919629</v>
      </c>
      <c r="T327" s="49" cm="1">
        <f t="array" ref="T327">_xlfn.XLOOKUP(Contrato[[#This Row],[CONTRATO]]&amp;Contrato[[#This Row],[CDP]],[1]!Tabla6[[#All],[CONTRATO-CDP]],[1]!Tabla6[[#All],[CRP]],_xlfn.XLOOKUP(Contrato[[#This Row],[CDP]],[1]RCPPAGOS!F:F,[1]RCPPAGOS!A:A,"",0),0)</f>
        <v>1075</v>
      </c>
      <c r="U327" s="47">
        <f>+_xlfn.XLOOKUP(Contrato[[#This Row],[RCP]],[1]RCPPAGOS!A:A,[1]RCPPAGOS!B:B,"",0)</f>
        <v>44979.384837962964</v>
      </c>
      <c r="V327" s="50">
        <f>SUMIF([1]!RCPPAGOS[[#All],[CRP]],Contrato[[#This Row],[RCP]],[1]!RCPPAGOS[[#All],[valor_total]])</f>
        <v>28919629</v>
      </c>
      <c r="W327" s="51">
        <v>44978</v>
      </c>
      <c r="X327" s="51">
        <v>44979</v>
      </c>
      <c r="Y327" s="52" t="str">
        <f>+LEFT(_xlfn.XLOOKUP(Contrato[[#This Row],[CONTRATO3DIG]],[1]SECOP_II!AE:AE,[1]SECOP_II!F:F,"",0),10)</f>
        <v>2023-02-22</v>
      </c>
      <c r="Z327" s="53" t="str">
        <f>+LEFT(_xlfn.XLOOKUP(Contrato[[#This Row],[CONTRATO3DIG]],[1]SECOP_II!AE:AE,[1]SECOP_II!G:G,"",0),10)</f>
        <v>2023-06-06</v>
      </c>
      <c r="AA327" s="54" t="str">
        <f>_xlfn.XLOOKUP(Contrato[[#This Row],[CONTRATO3DIG]],[1]SECOP_II!AE:AE,[1]SECOP_II!AA:AA,"",0)</f>
        <v>https://community.secop.gov.co/Public/Tendering/OpportunityDetail/Index?noticeUID=CO1.NTC.4052792&amp;isFromPublicArea=True&amp;isModal=true&amp;asPopupView=true</v>
      </c>
      <c r="AB327" s="103" t="s">
        <v>55</v>
      </c>
      <c r="AC327" s="75">
        <v>202301001810</v>
      </c>
      <c r="AD327" s="1" t="s">
        <v>50</v>
      </c>
      <c r="AE327" s="1" t="str">
        <f>TEXT(LEFT(Contrato[[#This Row],[CONTRATO]],3),"0")</f>
        <v>321</v>
      </c>
      <c r="AF327" s="1" t="str">
        <f>IF(LEN(Contrato[[#This Row],[Contrato2]])=3,Contrato[[#This Row],[Contrato2]],TEXT(Contrato[[#This Row],[Contrato2]],"000"))</f>
        <v>321</v>
      </c>
      <c r="AG327" s="100">
        <f ca="1">IFERROR(_xlfn.DAYS(Contrato[[#This Row],[Fecha Proyectada liquidació]],TODAY())/30,"")</f>
        <v>-16.966666666666665</v>
      </c>
      <c r="AH327" s="5">
        <f>+Contrato[[#This Row],[FECHA TERMINACIÓN ]]+120</f>
        <v>45203</v>
      </c>
      <c r="AI327" s="1" t="e" cm="1">
        <f t="array" ref="AI327">+Contrato[[#This Row],[Fecha Proyectada liquidació]]-hoy</f>
        <v>#NAME?</v>
      </c>
      <c r="AJ327" s="1" cm="1">
        <f t="array" ref="AJ327">_xlfn.XLOOKUP(Contrato[[#This Row],[CONTRATO]]&amp;Contrato[[#This Row],[CDP]],[1]!Tabla6[[#All],[CONTRATO-CDP]],[1]!Tabla6[[#All],[CRP]],_xlfn.XLOOKUP(Contrato[[#This Row],[CDP]],[1]RCPPAGOS!F:F,[1]RCPPAGOS!A:A,"",0),0)</f>
        <v>1075</v>
      </c>
      <c r="AK327" s="1">
        <f>+Contrato[[#This Row],[Columna1]]-Contrato[[#This Row],[RCP]]</f>
        <v>0</v>
      </c>
      <c r="AL327" s="101" cm="1">
        <f t="array" ref="AL327">_xlfn.XLOOKUP(Contrato[[#This Row],[RCP]],[1]!RCPPAGOS[[#All],[CRP]],[1]!RCPPAGOS[[#All],[Total pagado]],0,0)</f>
        <v>6558189</v>
      </c>
      <c r="AM327" s="62">
        <f>+Contrato[[#This Row],[Valor Pagado]]/Contrato[[#This Row],[VALOR CONTRATO]]</f>
        <v>0.22677292990169409</v>
      </c>
      <c r="AN327" s="63">
        <f>+Contrato[[#This Row],[VALOR CONTRATO]]-Contrato[[#This Row],[Valor Pagado]]</f>
        <v>22361440</v>
      </c>
    </row>
    <row r="328" spans="1:40" s="1" customFormat="1" ht="37.5" customHeight="1">
      <c r="A328" s="2">
        <v>524</v>
      </c>
      <c r="B328" s="33">
        <v>322</v>
      </c>
      <c r="C328" s="70" t="s">
        <v>854</v>
      </c>
      <c r="D328" s="35" t="s">
        <v>83</v>
      </c>
      <c r="E328" s="36" t="s">
        <v>42</v>
      </c>
      <c r="F328" s="37" t="s">
        <v>43</v>
      </c>
      <c r="G328" s="70" t="s">
        <v>855</v>
      </c>
      <c r="H328" s="170">
        <v>87061182</v>
      </c>
      <c r="I328" s="111">
        <v>6081224</v>
      </c>
      <c r="J328" s="111">
        <v>23838398</v>
      </c>
      <c r="K328" s="70" t="s">
        <v>856</v>
      </c>
      <c r="L328" s="42" t="s">
        <v>846</v>
      </c>
      <c r="M328" s="43" t="s">
        <v>86</v>
      </c>
      <c r="N328" s="44">
        <f>VLOOKUP(Contrato[[#This Row],[SUPERVISOR TITULAR]],[1]SUPERVISORES!$E$1:$F$135,2,FALSE)</f>
        <v>21509270.5</v>
      </c>
      <c r="O328" s="43" t="s">
        <v>605</v>
      </c>
      <c r="P328" s="45">
        <f>VLOOKUP(Contrato[[#This Row],[SUPERVISOR SUPLENTE ]],[1]SUPERVISORES!$E$1:$F$135,2,FALSE)</f>
        <v>43816614.100000001</v>
      </c>
      <c r="Q328" s="75">
        <v>311</v>
      </c>
      <c r="R328" s="47" cm="1">
        <f t="array" ref="R328">_xlfn.XLOOKUP(Contrato[[#This Row],[CDP]],[1]!CDP[[#All],[consecutivo]],[1]!CDP[[#All],[fecha_aprobacion]],"",0)</f>
        <v>44953.667824074073</v>
      </c>
      <c r="S328" s="48">
        <f>SUMIF([1]!CDP[[#All],[consecutivo]],Contrato[[#This Row],[CDP]],[1]!CDP[[#All],[valor_total_rubro]])</f>
        <v>23838398</v>
      </c>
      <c r="T328" s="49" cm="1">
        <f t="array" ref="T328">_xlfn.XLOOKUP(Contrato[[#This Row],[CONTRATO]]&amp;Contrato[[#This Row],[CDP]],[1]!Tabla6[[#All],[CONTRATO-CDP]],[1]!Tabla6[[#All],[CRP]],_xlfn.XLOOKUP(Contrato[[#This Row],[CDP]],[1]RCPPAGOS!F:F,[1]RCPPAGOS!A:A,"",0),0)</f>
        <v>1083</v>
      </c>
      <c r="U328" s="47">
        <f>+_xlfn.XLOOKUP(Contrato[[#This Row],[RCP]],[1]RCPPAGOS!A:A,[1]RCPPAGOS!B:B,"",0)</f>
        <v>44980.649502314816</v>
      </c>
      <c r="V328" s="50">
        <f>SUMIF([1]!RCPPAGOS[[#All],[CRP]],Contrato[[#This Row],[RCP]],[1]!RCPPAGOS[[#All],[valor_total]])</f>
        <v>23838398</v>
      </c>
      <c r="W328" s="51">
        <v>44980</v>
      </c>
      <c r="X328" s="51">
        <v>44981</v>
      </c>
      <c r="Y328" s="52" t="str">
        <f>+LEFT(_xlfn.XLOOKUP(Contrato[[#This Row],[CONTRATO3DIG]],[1]SECOP_II!AE:AE,[1]SECOP_II!F:F,"",0),10)</f>
        <v>2023-02-24</v>
      </c>
      <c r="Z328" s="53" t="str">
        <f>+LEFT(_xlfn.XLOOKUP(Contrato[[#This Row],[CONTRATO3DIG]],[1]SECOP_II!AE:AE,[1]SECOP_II!G:G,"",0),10)</f>
        <v>2023-06-08</v>
      </c>
      <c r="AA328" s="54" t="str">
        <f>_xlfn.XLOOKUP(Contrato[[#This Row],[CONTRATO3DIG]],[1]SECOP_II!AE:AE,[1]SECOP_II!AA:AA,"",0)</f>
        <v>https://community.secop.gov.co/Public/Tendering/OpportunityDetail/Index?noticeUID=CO1.NTC.4064628&amp;isFromPublicArea=True&amp;isModal=true&amp;asPopupView=true</v>
      </c>
      <c r="AB328" s="103" t="s">
        <v>55</v>
      </c>
      <c r="AC328" s="75">
        <v>202301001822</v>
      </c>
      <c r="AD328" s="1" t="s">
        <v>50</v>
      </c>
      <c r="AE328" s="1" t="str">
        <f>TEXT(LEFT(Contrato[[#This Row],[CONTRATO]],3),"0")</f>
        <v>322</v>
      </c>
      <c r="AF328" s="1" t="str">
        <f>IF(LEN(Contrato[[#This Row],[Contrato2]])=3,Contrato[[#This Row],[Contrato2]],TEXT(Contrato[[#This Row],[Contrato2]],"000"))</f>
        <v>322</v>
      </c>
      <c r="AG328" s="100">
        <f ca="1">IFERROR(_xlfn.DAYS(Contrato[[#This Row],[Fecha Proyectada liquidació]],TODAY())/30,"")</f>
        <v>-16.899999999999999</v>
      </c>
      <c r="AH328" s="5">
        <f>+Contrato[[#This Row],[FECHA TERMINACIÓN ]]+120</f>
        <v>45205</v>
      </c>
      <c r="AI328" s="1" t="e" cm="1">
        <f t="array" ref="AI328">+Contrato[[#This Row],[Fecha Proyectada liquidació]]-hoy</f>
        <v>#NAME?</v>
      </c>
      <c r="AJ328" s="1" cm="1">
        <f t="array" ref="AJ328">_xlfn.XLOOKUP(Contrato[[#This Row],[CONTRATO]]&amp;Contrato[[#This Row],[CDP]],[1]!Tabla6[[#All],[CONTRATO-CDP]],[1]!Tabla6[[#All],[CRP]],_xlfn.XLOOKUP(Contrato[[#This Row],[CDP]],[1]RCPPAGOS!F:F,[1]RCPPAGOS!A:A,"",0),0)</f>
        <v>1083</v>
      </c>
      <c r="AK328" s="1">
        <f>+Contrato[[#This Row],[Columna1]]-Contrato[[#This Row],[RCP]]</f>
        <v>0</v>
      </c>
      <c r="AL328" s="101" cm="1">
        <f t="array" ref="AL328">_xlfn.XLOOKUP(Contrato[[#This Row],[RCP]],[1]!RCPPAGOS[[#All],[CRP]],[1]!RCPPAGOS[[#All],[Total pagado]],0,0)</f>
        <v>22178284</v>
      </c>
      <c r="AM328" s="62">
        <f>+Contrato[[#This Row],[Valor Pagado]]/Contrato[[#This Row],[VALOR CONTRATO]]</f>
        <v>0.93035966594735098</v>
      </c>
      <c r="AN328" s="63">
        <f>+Contrato[[#This Row],[VALOR CONTRATO]]-Contrato[[#This Row],[Valor Pagado]]</f>
        <v>1660114</v>
      </c>
    </row>
    <row r="329" spans="1:40" s="1" customFormat="1" ht="37.5" customHeight="1">
      <c r="A329" s="2">
        <v>533</v>
      </c>
      <c r="B329" s="33">
        <v>323</v>
      </c>
      <c r="C329" s="70" t="s">
        <v>857</v>
      </c>
      <c r="D329" s="35" t="s">
        <v>83</v>
      </c>
      <c r="E329" s="36" t="s">
        <v>42</v>
      </c>
      <c r="F329" s="35" t="s">
        <v>43</v>
      </c>
      <c r="G329" s="70" t="s">
        <v>858</v>
      </c>
      <c r="H329" s="1">
        <v>71751358</v>
      </c>
      <c r="I329" s="111">
        <v>6081224</v>
      </c>
      <c r="J329" s="111">
        <v>23243672</v>
      </c>
      <c r="K329" s="70" t="s">
        <v>859</v>
      </c>
      <c r="L329" s="42" t="s">
        <v>860</v>
      </c>
      <c r="M329" s="43" t="s">
        <v>597</v>
      </c>
      <c r="N329" s="44">
        <f>VLOOKUP(Contrato[[#This Row],[SUPERVISOR TITULAR]],[1]SUPERVISORES!$E$1:$F$135,2,FALSE)</f>
        <v>39176038.700000003</v>
      </c>
      <c r="O329" s="43" t="s">
        <v>598</v>
      </c>
      <c r="P329" s="45">
        <f>VLOOKUP(Contrato[[#This Row],[SUPERVISOR SUPLENTE ]],[1]SUPERVISORES!$E$1:$F$135,2,FALSE)</f>
        <v>8103470</v>
      </c>
      <c r="Q329" s="75">
        <v>398</v>
      </c>
      <c r="R329" s="47" cm="1">
        <f t="array" ref="R329">_xlfn.XLOOKUP(Contrato[[#This Row],[CDP]],[1]!CDP[[#All],[consecutivo]],[1]!CDP[[#All],[fecha_aprobacion]],"",0)</f>
        <v>44977.345810185187</v>
      </c>
      <c r="S329" s="48">
        <f>SUMIF([1]!CDP[[#All],[consecutivo]],Contrato[[#This Row],[CDP]],[1]!CDP[[#All],[valor_total_rubro]])</f>
        <v>26284284</v>
      </c>
      <c r="T329" s="49" cm="1">
        <f t="array" ref="T329">_xlfn.XLOOKUP(Contrato[[#This Row],[CONTRATO]]&amp;Contrato[[#This Row],[CDP]],[1]!Tabla6[[#All],[CONTRATO-CDP]],[1]!Tabla6[[#All],[CRP]],_xlfn.XLOOKUP(Contrato[[#This Row],[CDP]],[1]RCPPAGOS!F:F,[1]RCPPAGOS!A:A,"",0),0)</f>
        <v>1203</v>
      </c>
      <c r="U329" s="47">
        <f>+_xlfn.XLOOKUP(Contrato[[#This Row],[RCP]],[1]RCPPAGOS!A:A,[1]RCPPAGOS!B:B,"",0)</f>
        <v>44987.653495370374</v>
      </c>
      <c r="V329" s="50">
        <f>SUMIF([1]!RCPPAGOS[[#All],[CRP]],Contrato[[#This Row],[RCP]],[1]!RCPPAGOS[[#All],[valor_total]])</f>
        <v>23243672</v>
      </c>
      <c r="W329" s="51">
        <v>44981</v>
      </c>
      <c r="X329" s="51">
        <v>44986</v>
      </c>
      <c r="Y329" s="52" t="str">
        <f>+LEFT(_xlfn.XLOOKUP(Contrato[[#This Row],[CONTRATO3DIG]],[1]SECOP_II!AE:AE,[1]SECOP_II!F:F,"",0),10)</f>
        <v>2023-03-02</v>
      </c>
      <c r="Z329" s="53" t="str">
        <f>+LEFT(_xlfn.XLOOKUP(Contrato[[#This Row],[CONTRATO3DIG]],[1]SECOP_II!AE:AE,[1]SECOP_II!G:G,"",0),10)</f>
        <v>2023-06-01</v>
      </c>
      <c r="AA329" s="54" t="str">
        <f>_xlfn.XLOOKUP(Contrato[[#This Row],[CONTRATO3DIG]],[1]SECOP_II!AE:AE,[1]SECOP_II!AA:AA,"",0)</f>
        <v>https://community.secop.gov.co/Public/Tendering/OpportunityDetail/Index?noticeUID=CO1.NTC.4071584&amp;isFromPublicArea=True&amp;isModal=true&amp;asPopupView=true</v>
      </c>
      <c r="AB329" s="103" t="s">
        <v>861</v>
      </c>
      <c r="AC329" s="75">
        <v>202301001896</v>
      </c>
      <c r="AD329" s="1" t="s">
        <v>50</v>
      </c>
      <c r="AE329" s="1" t="str">
        <f>TEXT(LEFT(Contrato[[#This Row],[CONTRATO]],3),"0")</f>
        <v>323</v>
      </c>
      <c r="AF329" s="1" t="str">
        <f>IF(LEN(Contrato[[#This Row],[Contrato2]])=3,Contrato[[#This Row],[Contrato2]],TEXT(Contrato[[#This Row],[Contrato2]],"000"))</f>
        <v>323</v>
      </c>
      <c r="AG329" s="100">
        <f ca="1">IFERROR(_xlfn.DAYS(Contrato[[#This Row],[Fecha Proyectada liquidació]],TODAY())/30,"")</f>
        <v>-17.133333333333333</v>
      </c>
      <c r="AH329" s="5">
        <f>+Contrato[[#This Row],[FECHA TERMINACIÓN ]]+120</f>
        <v>45198</v>
      </c>
      <c r="AI329" s="1" t="e" cm="1">
        <f t="array" ref="AI329">+Contrato[[#This Row],[Fecha Proyectada liquidació]]-hoy</f>
        <v>#NAME?</v>
      </c>
      <c r="AJ329" s="1" cm="1">
        <f t="array" ref="AJ329">_xlfn.XLOOKUP(Contrato[[#This Row],[CONTRATO]]&amp;Contrato[[#This Row],[CDP]],[1]!Tabla6[[#All],[CONTRATO-CDP]],[1]!Tabla6[[#All],[CRP]],_xlfn.XLOOKUP(Contrato[[#This Row],[CDP]],[1]RCPPAGOS!F:F,[1]RCPPAGOS!A:A,"",0),0)</f>
        <v>1203</v>
      </c>
      <c r="AK329" s="1">
        <f>+Contrato[[#This Row],[Columna1]]-Contrato[[#This Row],[RCP]]</f>
        <v>0</v>
      </c>
      <c r="AL329" s="101" cm="1">
        <f t="array" ref="AL329">_xlfn.XLOOKUP(Contrato[[#This Row],[RCP]],[1]!RCPPAGOS[[#All],[CRP]],[1]!RCPPAGOS[[#All],[Total pagado]],0,0)</f>
        <v>22314172</v>
      </c>
      <c r="AM329" s="62">
        <f>+Contrato[[#This Row],[Valor Pagado]]/Contrato[[#This Row],[VALOR CONTRATO]]</f>
        <v>0.96001062138546789</v>
      </c>
      <c r="AN329" s="63">
        <f>+Contrato[[#This Row],[VALOR CONTRATO]]-Contrato[[#This Row],[Valor Pagado]]</f>
        <v>929500</v>
      </c>
    </row>
    <row r="330" spans="1:40" s="1" customFormat="1" ht="37.5" customHeight="1">
      <c r="A330" s="2">
        <v>561</v>
      </c>
      <c r="B330" s="33">
        <v>324</v>
      </c>
      <c r="C330" s="70" t="s">
        <v>862</v>
      </c>
      <c r="D330" s="35" t="s">
        <v>83</v>
      </c>
      <c r="E330" s="36" t="s">
        <v>42</v>
      </c>
      <c r="F330" s="35" t="s">
        <v>43</v>
      </c>
      <c r="G330" s="70" t="s">
        <v>863</v>
      </c>
      <c r="H330" s="1">
        <v>1017199384</v>
      </c>
      <c r="I330" s="111">
        <v>6081224</v>
      </c>
      <c r="J330" s="111">
        <v>21632260</v>
      </c>
      <c r="K330" s="70" t="s">
        <v>845</v>
      </c>
      <c r="L330" s="42" t="s">
        <v>860</v>
      </c>
      <c r="M330" s="43" t="s">
        <v>597</v>
      </c>
      <c r="N330" s="44">
        <f>VLOOKUP(Contrato[[#This Row],[SUPERVISOR TITULAR]],[1]SUPERVISORES!$E$1:$F$135,2,FALSE)</f>
        <v>39176038.700000003</v>
      </c>
      <c r="O330" s="43" t="s">
        <v>598</v>
      </c>
      <c r="P330" s="45">
        <f>VLOOKUP(Contrato[[#This Row],[SUPERVISOR SUPLENTE ]],[1]SUPERVISORES!$E$1:$F$135,2,FALSE)</f>
        <v>8103470</v>
      </c>
      <c r="Q330" s="75">
        <v>394</v>
      </c>
      <c r="R330" s="47" cm="1">
        <f t="array" ref="R330">_xlfn.XLOOKUP(Contrato[[#This Row],[CDP]],[1]!CDP[[#All],[consecutivo]],[1]!CDP[[#All],[fecha_aprobacion]],"",0)</f>
        <v>44977.345706018517</v>
      </c>
      <c r="S330" s="48">
        <f>SUMIF([1]!CDP[[#All],[consecutivo]],Contrato[[#This Row],[CDP]],[1]!CDP[[#All],[valor_total_rubro]])</f>
        <v>24672872</v>
      </c>
      <c r="T330" s="49" cm="1">
        <f t="array" ref="T330">_xlfn.XLOOKUP(Contrato[[#This Row],[CONTRATO]]&amp;Contrato[[#This Row],[CDP]],[1]!Tabla6[[#All],[CONTRATO-CDP]],[1]!Tabla6[[#All],[CRP]],_xlfn.XLOOKUP(Contrato[[#This Row],[CDP]],[1]RCPPAGOS!F:F,[1]RCPPAGOS!A:A,"",0),0)</f>
        <v>1185</v>
      </c>
      <c r="U330" s="47">
        <f>+_xlfn.XLOOKUP(Contrato[[#This Row],[RCP]],[1]RCPPAGOS!A:A,[1]RCPPAGOS!B:B,"",0)</f>
        <v>44984.477407407408</v>
      </c>
      <c r="V330" s="50">
        <f>SUMIF([1]!RCPPAGOS[[#All],[CRP]],Contrato[[#This Row],[RCP]],[1]!RCPPAGOS[[#All],[valor_total]])</f>
        <v>21632260</v>
      </c>
      <c r="W330" s="51">
        <v>44982</v>
      </c>
      <c r="X330" s="51">
        <v>44985</v>
      </c>
      <c r="Y330" s="52" t="str">
        <f>+LEFT(_xlfn.XLOOKUP(Contrato[[#This Row],[CONTRATO3DIG]],[1]SECOP_II!AE:AE,[1]SECOP_II!F:F,"",0),10)</f>
        <v>2023-03-01</v>
      </c>
      <c r="Z330" s="53" t="str">
        <f>+LEFT(_xlfn.XLOOKUP(Contrato[[#This Row],[CONTRATO3DIG]],[1]SECOP_II!AE:AE,[1]SECOP_II!G:G,"",0),10)</f>
        <v>2023-05-30</v>
      </c>
      <c r="AA330" s="54" t="str">
        <f>_xlfn.XLOOKUP(Contrato[[#This Row],[CONTRATO3DIG]],[1]SECOP_II!AE:AE,[1]SECOP_II!AA:AA,"",0)</f>
        <v>https://community.secop.gov.co/Public/Tendering/OpportunityDetail/Index?noticeUID=CO1.NTC.4077228&amp;isFromPublicArea=True&amp;isModal=true&amp;asPopupView=true</v>
      </c>
      <c r="AB330" s="103" t="s">
        <v>861</v>
      </c>
      <c r="AC330" s="111">
        <v>0</v>
      </c>
      <c r="AD330" s="1" t="s">
        <v>50</v>
      </c>
      <c r="AE330" s="1" t="str">
        <f>TEXT(LEFT(Contrato[[#This Row],[CONTRATO]],3),"0")</f>
        <v>324</v>
      </c>
      <c r="AF330" s="1" t="str">
        <f>IF(LEN(Contrato[[#This Row],[Contrato2]])=3,Contrato[[#This Row],[Contrato2]],TEXT(Contrato[[#This Row],[Contrato2]],"000"))</f>
        <v>324</v>
      </c>
      <c r="AG330" s="100">
        <f ca="1">IFERROR(_xlfn.DAYS(Contrato[[#This Row],[Fecha Proyectada liquidació]],TODAY())/30,"")</f>
        <v>-17.2</v>
      </c>
      <c r="AH330" s="5">
        <f>+Contrato[[#This Row],[FECHA TERMINACIÓN ]]+120</f>
        <v>45196</v>
      </c>
      <c r="AI330" s="1" t="e" cm="1">
        <f t="array" ref="AI330">+Contrato[[#This Row],[Fecha Proyectada liquidació]]-hoy</f>
        <v>#NAME?</v>
      </c>
      <c r="AJ330" s="1" cm="1">
        <f t="array" ref="AJ330">_xlfn.XLOOKUP(Contrato[[#This Row],[CONTRATO]]&amp;Contrato[[#This Row],[CDP]],[1]!Tabla6[[#All],[CONTRATO-CDP]],[1]!Tabla6[[#All],[CRP]],_xlfn.XLOOKUP(Contrato[[#This Row],[CDP]],[1]RCPPAGOS!F:F,[1]RCPPAGOS!A:A,"",0),0)</f>
        <v>1185</v>
      </c>
      <c r="AK330" s="1">
        <f>+Contrato[[#This Row],[Columna1]]-Contrato[[#This Row],[RCP]]</f>
        <v>0</v>
      </c>
      <c r="AL330" s="101" cm="1">
        <f t="array" ref="AL330">_xlfn.XLOOKUP(Contrato[[#This Row],[RCP]],[1]!RCPPAGOS[[#All],[CRP]],[1]!RCPPAGOS[[#All],[Total pagado]],0,0)</f>
        <v>19642372</v>
      </c>
      <c r="AM330" s="62">
        <f>+Contrato[[#This Row],[Valor Pagado]]/Contrato[[#This Row],[VALOR CONTRATO]]</f>
        <v>0.9080129399332294</v>
      </c>
      <c r="AN330" s="63">
        <f>+Contrato[[#This Row],[VALOR CONTRATO]]-Contrato[[#This Row],[Valor Pagado]]</f>
        <v>1989888</v>
      </c>
    </row>
    <row r="331" spans="1:40" s="1" customFormat="1" ht="37.5" customHeight="1">
      <c r="A331" s="2">
        <v>548</v>
      </c>
      <c r="B331" s="33">
        <v>325</v>
      </c>
      <c r="C331" s="70" t="s">
        <v>864</v>
      </c>
      <c r="D331" s="35" t="s">
        <v>112</v>
      </c>
      <c r="E331" s="36" t="s">
        <v>42</v>
      </c>
      <c r="F331" s="35" t="s">
        <v>581</v>
      </c>
      <c r="G331" s="70" t="s">
        <v>865</v>
      </c>
      <c r="H331" s="1">
        <v>890981105</v>
      </c>
      <c r="I331" s="111" t="s">
        <v>571</v>
      </c>
      <c r="J331" s="166">
        <v>338177334</v>
      </c>
      <c r="K331" s="70" t="s">
        <v>866</v>
      </c>
      <c r="L331" s="42" t="s">
        <v>860</v>
      </c>
      <c r="M331" s="43" t="s">
        <v>584</v>
      </c>
      <c r="N331" s="44">
        <f>VLOOKUP(Contrato[[#This Row],[SUPERVISOR TITULAR]],[1]SUPERVISORES!$E$1:$F$135,2,FALSE)</f>
        <v>71611751.299999997</v>
      </c>
      <c r="O331" s="43" t="s">
        <v>116</v>
      </c>
      <c r="P331" s="45">
        <f>VLOOKUP(Contrato[[#This Row],[SUPERVISOR SUPLENTE ]],[1]SUPERVISORES!$E$1:$F$135,2,FALSE)</f>
        <v>98520651.200000003</v>
      </c>
      <c r="Q331" s="75">
        <v>382</v>
      </c>
      <c r="R331" s="47" cm="1">
        <f t="array" ref="R331">_xlfn.XLOOKUP(Contrato[[#This Row],[CDP]],[1]!CDP[[#All],[consecutivo]],[1]!CDP[[#All],[fecha_aprobacion]],"",0)</f>
        <v>44973.59474537037</v>
      </c>
      <c r="S331" s="48">
        <f>SUMIF([1]!CDP[[#All],[consecutivo]],Contrato[[#This Row],[CDP]],[1]!CDP[[#All],[valor_total_rubro]])</f>
        <v>338177334</v>
      </c>
      <c r="T331" s="49" cm="1">
        <f t="array" ref="T331">_xlfn.XLOOKUP(Contrato[[#This Row],[CONTRATO]]&amp;Contrato[[#This Row],[CDP]],[1]!Tabla6[[#All],[CONTRATO-CDP]],[1]!Tabla6[[#All],[CRP]],_xlfn.XLOOKUP(Contrato[[#This Row],[CDP]],[1]RCPPAGOS!F:F,[1]RCPPAGOS!A:A,"",0),0)</f>
        <v>2217</v>
      </c>
      <c r="U331" s="47">
        <f>+_xlfn.XLOOKUP(Contrato[[#This Row],[RCP]],[1]RCPPAGOS!A:A,[1]RCPPAGOS!B:B,"",0)</f>
        <v>45012.574780092589</v>
      </c>
      <c r="V331" s="50">
        <f>SUMIF([1]!RCPPAGOS[[#All],[CRP]],Contrato[[#This Row],[RCP]],[1]!RCPPAGOS[[#All],[valor_total]])</f>
        <v>338117334</v>
      </c>
      <c r="W331" s="51">
        <v>45008</v>
      </c>
      <c r="X331" s="51">
        <v>45012</v>
      </c>
      <c r="Y331" s="52" t="str">
        <f>+LEFT(_xlfn.XLOOKUP(Contrato[[#This Row],[CONTRATO3DIG]],[1]SECOP_II!AE:AE,[1]SECOP_II!F:F,"",0),10)</f>
        <v>2023-04-12</v>
      </c>
      <c r="Z331" s="53" t="str">
        <f>+LEFT(_xlfn.XLOOKUP(Contrato[[#This Row],[CONTRATO3DIG]],[1]SECOP_II!AE:AE,[1]SECOP_II!G:G,"",0),10)</f>
        <v>2023-11-11</v>
      </c>
      <c r="AA331" s="54" t="str">
        <f>_xlfn.XLOOKUP(Contrato[[#This Row],[CONTRATO3DIG]],[1]SECOP_II!AE:AE,[1]SECOP_II!AA:AA,"",0)</f>
        <v>https://community.secop.gov.co/Public/Tendering/OpportunityDetail/Index?noticeUID=CO1.NTC.4202750&amp;isFromPublicArea=True&amp;isModal=true&amp;asPopupView=true</v>
      </c>
      <c r="AB331" s="103" t="s">
        <v>867</v>
      </c>
      <c r="AC331" s="75">
        <v>202301002717</v>
      </c>
      <c r="AD331" s="1" t="s">
        <v>50</v>
      </c>
      <c r="AE331" s="1" t="str">
        <f>TEXT(LEFT(Contrato[[#This Row],[CONTRATO]],3),"0")</f>
        <v>325</v>
      </c>
      <c r="AF331" s="1" t="str">
        <f>IF(LEN(Contrato[[#This Row],[Contrato2]])=3,Contrato[[#This Row],[Contrato2]],TEXT(Contrato[[#This Row],[Contrato2]],"000"))</f>
        <v>325</v>
      </c>
      <c r="AG331" s="100">
        <f ca="1">IFERROR(_xlfn.DAYS(Contrato[[#This Row],[Fecha Proyectada liquidació]],TODAY())/30,"")</f>
        <v>-11.7</v>
      </c>
      <c r="AH331" s="5">
        <f>+Contrato[[#This Row],[FECHA TERMINACIÓN ]]+120</f>
        <v>45361</v>
      </c>
      <c r="AI331" s="1" t="e" cm="1">
        <f t="array" ref="AI331">+Contrato[[#This Row],[Fecha Proyectada liquidació]]-hoy</f>
        <v>#NAME?</v>
      </c>
      <c r="AJ331" s="1" cm="1">
        <f t="array" ref="AJ331">_xlfn.XLOOKUP(Contrato[[#This Row],[CONTRATO]]&amp;Contrato[[#This Row],[CDP]],[1]!Tabla6[[#All],[CONTRATO-CDP]],[1]!Tabla6[[#All],[CRP]],_xlfn.XLOOKUP(Contrato[[#This Row],[CDP]],[1]RCPPAGOS!F:F,[1]RCPPAGOS!A:A,"",0),0)</f>
        <v>2217</v>
      </c>
      <c r="AK331" s="1">
        <f>+Contrato[[#This Row],[Columna1]]-Contrato[[#This Row],[RCP]]</f>
        <v>0</v>
      </c>
      <c r="AL331" s="101" cm="1">
        <f t="array" ref="AL331">_xlfn.XLOOKUP(Contrato[[#This Row],[RCP]],[1]!RCPPAGOS[[#All],[CRP]],[1]!RCPPAGOS[[#All],[Total pagado]],0,0)</f>
        <v>338117334</v>
      </c>
      <c r="AM331" s="62">
        <f>+Contrato[[#This Row],[Valor Pagado]]/Contrato[[#This Row],[VALOR CONTRATO]]</f>
        <v>0.99982257829260668</v>
      </c>
      <c r="AN331" s="63">
        <f>+Contrato[[#This Row],[VALOR CONTRATO]]-Contrato[[#This Row],[Valor Pagado]]</f>
        <v>60000</v>
      </c>
    </row>
    <row r="332" spans="1:40" s="1" customFormat="1" ht="37.5" customHeight="1">
      <c r="A332" s="2">
        <v>276</v>
      </c>
      <c r="B332" s="33">
        <v>326</v>
      </c>
      <c r="C332" s="70" t="s">
        <v>868</v>
      </c>
      <c r="D332" s="35" t="s">
        <v>176</v>
      </c>
      <c r="E332" s="36" t="s">
        <v>42</v>
      </c>
      <c r="F332" s="35" t="s">
        <v>569</v>
      </c>
      <c r="G332" s="70" t="s">
        <v>869</v>
      </c>
      <c r="H332" s="2">
        <v>9014379578</v>
      </c>
      <c r="I332" s="111" t="s">
        <v>571</v>
      </c>
      <c r="J332" s="166">
        <v>586027368</v>
      </c>
      <c r="K332" s="111" t="s">
        <v>571</v>
      </c>
      <c r="L332" s="42" t="s">
        <v>870</v>
      </c>
      <c r="M332" s="43" t="s">
        <v>60</v>
      </c>
      <c r="N332" s="44">
        <f>VLOOKUP(Contrato[[#This Row],[SUPERVISOR TITULAR]],[1]SUPERVISORES!$E$1:$F$135,2,FALSE)</f>
        <v>40075656.899999999</v>
      </c>
      <c r="O332" s="43" t="s">
        <v>648</v>
      </c>
      <c r="P332" s="45">
        <f>VLOOKUP(Contrato[[#This Row],[SUPERVISOR SUPLENTE ]],[1]SUPERVISORES!$E$1:$F$135,2,FALSE)</f>
        <v>71732965.099999994</v>
      </c>
      <c r="Q332" s="75">
        <v>392</v>
      </c>
      <c r="R332" s="47" cm="1">
        <f t="array" ref="R332">_xlfn.XLOOKUP(Contrato[[#This Row],[CDP]],[1]!CDP[[#All],[consecutivo]],[1]!CDP[[#All],[fecha_aprobacion]],"",0)</f>
        <v>44974.90420138889</v>
      </c>
      <c r="S332" s="48">
        <f>SUMIF([1]!CDP[[#All],[consecutivo]],Contrato[[#This Row],[CDP]],[1]!CDP[[#All],[valor_total_rubro]])</f>
        <v>586027368</v>
      </c>
      <c r="T332" s="49" cm="1">
        <f t="array" ref="T332">_xlfn.XLOOKUP(Contrato[[#This Row],[CONTRATO]]&amp;Contrato[[#This Row],[CDP]],[1]!Tabla6[[#All],[CONTRATO-CDP]],[1]!Tabla6[[#All],[CRP]],_xlfn.XLOOKUP(Contrato[[#This Row],[CDP]],[1]RCPPAGOS!F:F,[1]RCPPAGOS!A:A,"",0),0)</f>
        <v>1190</v>
      </c>
      <c r="U332" s="47">
        <f>+_xlfn.XLOOKUP(Contrato[[#This Row],[RCP]],[1]RCPPAGOS!A:A,[1]RCPPAGOS!B:B,"",0)</f>
        <v>44984.934918981482</v>
      </c>
      <c r="V332" s="50">
        <f>SUMIF([1]!RCPPAGOS[[#All],[CRP]],Contrato[[#This Row],[RCP]],[1]!RCPPAGOS[[#All],[valor_total]])</f>
        <v>1500500697</v>
      </c>
      <c r="W332" s="51">
        <v>44984</v>
      </c>
      <c r="X332" s="51">
        <v>44984</v>
      </c>
      <c r="Y332" s="52" t="str">
        <f>+LEFT(_xlfn.XLOOKUP(Contrato[[#This Row],[CONTRATO3DIG]],[1]SECOP_II!AE:AE,[1]SECOP_II!F:F,"",0),10)</f>
        <v>2023-02-27</v>
      </c>
      <c r="Z332" s="53" t="str">
        <f>+LEFT(_xlfn.XLOOKUP(Contrato[[#This Row],[CONTRATO3DIG]],[1]SECOP_II!AE:AE,[1]SECOP_II!G:G,"",0),10)</f>
        <v>2023-12-15</v>
      </c>
      <c r="AA332" s="54" t="str">
        <f>_xlfn.XLOOKUP(Contrato[[#This Row],[CONTRATO3DIG]],[1]SECOP_II!AE:AE,[1]SECOP_II!AA:AA,"",0)</f>
        <v>https://community.secop.gov.co/Public/Tendering/OpportunityDetail/Index?noticeUID=CO1.NTC.4076123&amp;isFromPublicArea=True&amp;isModal=true&amp;asPopupView=true</v>
      </c>
      <c r="AB332" s="172" t="s">
        <v>871</v>
      </c>
      <c r="AC332" s="75">
        <v>202301002175</v>
      </c>
      <c r="AD332" s="1" t="s">
        <v>50</v>
      </c>
      <c r="AE332" s="1" t="str">
        <f>TEXT(LEFT(Contrato[[#This Row],[CONTRATO]],3),"0")</f>
        <v>326</v>
      </c>
      <c r="AF332" s="1" t="str">
        <f>IF(LEN(Contrato[[#This Row],[Contrato2]])=3,Contrato[[#This Row],[Contrato2]],TEXT(Contrato[[#This Row],[Contrato2]],"000"))</f>
        <v>326</v>
      </c>
      <c r="AG332" s="100">
        <f ca="1">IFERROR(_xlfn.DAYS(Contrato[[#This Row],[Fecha Proyectada liquidació]],TODAY())/30,"")</f>
        <v>-10.566666666666666</v>
      </c>
      <c r="AH332" s="5">
        <f>+Contrato[[#This Row],[FECHA TERMINACIÓN ]]+120</f>
        <v>45395</v>
      </c>
      <c r="AI332" s="1" t="e" cm="1">
        <f t="array" ref="AI332">+Contrato[[#This Row],[Fecha Proyectada liquidació]]-hoy</f>
        <v>#NAME?</v>
      </c>
      <c r="AJ332" s="1" cm="1">
        <f t="array" ref="AJ332">_xlfn.XLOOKUP(Contrato[[#This Row],[CONTRATO]]&amp;Contrato[[#This Row],[CDP]],[1]!Tabla6[[#All],[CONTRATO-CDP]],[1]!Tabla6[[#All],[CRP]],_xlfn.XLOOKUP(Contrato[[#This Row],[CDP]],[1]RCPPAGOS!F:F,[1]RCPPAGOS!A:A,"",0),0)</f>
        <v>1190</v>
      </c>
      <c r="AK332" s="1">
        <f>+Contrato[[#This Row],[Columna1]]-Contrato[[#This Row],[RCP]]</f>
        <v>0</v>
      </c>
      <c r="AL332" s="101" cm="1">
        <f t="array" ref="AL332">_xlfn.XLOOKUP(Contrato[[#This Row],[RCP]],[1]!RCPPAGOS[[#All],[CRP]],[1]!RCPPAGOS[[#All],[Total pagado]],0,0)</f>
        <v>586027368</v>
      </c>
      <c r="AM332" s="62">
        <f>+Contrato[[#This Row],[Valor Pagado]]/Contrato[[#This Row],[VALOR CONTRATO]]</f>
        <v>1</v>
      </c>
      <c r="AN332" s="63">
        <f>+Contrato[[#This Row],[VALOR CONTRATO]]-Contrato[[#This Row],[Valor Pagado]]</f>
        <v>0</v>
      </c>
    </row>
    <row r="333" spans="1:40" s="1" customFormat="1" ht="37.5" customHeight="1">
      <c r="A333" s="2">
        <v>947</v>
      </c>
      <c r="B333" s="33">
        <v>326</v>
      </c>
      <c r="C333" s="130" t="s">
        <v>872</v>
      </c>
      <c r="D333" s="35" t="s">
        <v>63</v>
      </c>
      <c r="E333" s="109" t="s">
        <v>654</v>
      </c>
      <c r="F333" s="35" t="s">
        <v>569</v>
      </c>
      <c r="G333" s="70" t="s">
        <v>869</v>
      </c>
      <c r="H333" s="2">
        <v>9014379578</v>
      </c>
      <c r="I333" s="111" t="s">
        <v>571</v>
      </c>
      <c r="J333" s="111">
        <v>749960000</v>
      </c>
      <c r="K333" s="111" t="s">
        <v>571</v>
      </c>
      <c r="L333" s="111">
        <v>61</v>
      </c>
      <c r="M333" s="43" t="s">
        <v>60</v>
      </c>
      <c r="N333" s="44">
        <f>VLOOKUP(Contrato[[#This Row],[SUPERVISOR TITULAR]],[1]SUPERVISORES!$E$1:$F$135,2,FALSE)</f>
        <v>40075656.899999999</v>
      </c>
      <c r="O333" s="43" t="s">
        <v>87</v>
      </c>
      <c r="P333" s="45">
        <f>VLOOKUP(Contrato[[#This Row],[SUPERVISOR SUPLENTE ]],[1]SUPERVISORES!$E$1:$F$135,2,FALSE)</f>
        <v>98707511.400000006</v>
      </c>
      <c r="Q333" s="75">
        <v>994</v>
      </c>
      <c r="R333" s="47" cm="1">
        <f t="array" ref="R333">_xlfn.XLOOKUP(Contrato[[#This Row],[CDP]],[1]!CDP[[#All],[consecutivo]],[1]!CDP[[#All],[fecha_aprobacion]],"",0)</f>
        <v>45125.475405092591</v>
      </c>
      <c r="S333" s="48">
        <f>SUMIF([1]!CDP[[#All],[consecutivo]],Contrato[[#This Row],[CDP]],[1]!CDP[[#All],[valor_total_rubro]])</f>
        <v>749960000</v>
      </c>
      <c r="T333" s="4" cm="1">
        <f t="array" ref="T333">_xlfn.XLOOKUP(Contrato[[#This Row],[CONTRATO]]&amp;Contrato[[#This Row],[CDP]],[1]!Tabla6[[#All],[CONTRATO-CDP]],[1]!Tabla6[[#All],[CRP]],_xlfn.XLOOKUP(Contrato[[#This Row],[CDP]],[1]RCPPAGOS!F:F,[1]RCPPAGOS!A:A,"",0),0)</f>
        <v>7611</v>
      </c>
      <c r="U333" s="47">
        <f>+_xlfn.XLOOKUP(Contrato[[#This Row],[RCP]],[1]RCPPAGOS!A:A,[1]RCPPAGOS!B:B,"",0)</f>
        <v>45126.911782407406</v>
      </c>
      <c r="V333" s="50">
        <f>SUMIF([1]!RCPPAGOS[[#All],[CRP]],Contrato[[#This Row],[RCP]],[1]!RCPPAGOS[[#All],[valor_total]])</f>
        <v>749960000</v>
      </c>
      <c r="W333" s="51">
        <v>45131</v>
      </c>
      <c r="X333" s="51">
        <v>45131</v>
      </c>
      <c r="Y333" s="52" t="str">
        <f>+LEFT(_xlfn.XLOOKUP(Contrato[[#This Row],[CONTRATO3DIG]],[1]SECOP_II!AE:AE,[1]SECOP_II!F:F,"",0),10)</f>
        <v>2023-02-27</v>
      </c>
      <c r="Z333" s="53" t="str">
        <f>+LEFT(_xlfn.XLOOKUP(Contrato[[#This Row],[CONTRATO3DIG]],[1]SECOP_II!AE:AE,[1]SECOP_II!G:G,"",0),10)</f>
        <v>2023-12-15</v>
      </c>
      <c r="AA333" s="54" t="str">
        <f>_xlfn.XLOOKUP(Contrato[[#This Row],[CONTRATO3DIG]],[1]SECOP_II!AE:AE,[1]SECOP_II!AA:AA,"",0)</f>
        <v>https://community.secop.gov.co/Public/Tendering/OpportunityDetail/Index?noticeUID=CO1.NTC.4076123&amp;isFromPublicArea=True&amp;isModal=true&amp;asPopupView=true</v>
      </c>
      <c r="AB333" s="172" t="s">
        <v>871</v>
      </c>
      <c r="AC333" s="140"/>
      <c r="AE333" s="1" t="str">
        <f>TEXT(LEFT(Contrato[[#This Row],[CONTRATO]],3),"0")</f>
        <v>326</v>
      </c>
      <c r="AF333" s="1" t="str">
        <f>IF(LEN(Contrato[[#This Row],[Contrato2]])=3,Contrato[[#This Row],[Contrato2]],TEXT(Contrato[[#This Row],[Contrato2]],"000"))</f>
        <v>326</v>
      </c>
      <c r="AG333" s="100">
        <f ca="1">IFERROR(_xlfn.DAYS(Contrato[[#This Row],[Fecha Proyectada liquidació]],TODAY())/30,"")</f>
        <v>-10.566666666666666</v>
      </c>
      <c r="AH333" s="5">
        <f>+Contrato[[#This Row],[FECHA TERMINACIÓN ]]+120</f>
        <v>45395</v>
      </c>
      <c r="AI333" s="1" t="e" cm="1">
        <f t="array" ref="AI333">+Contrato[[#This Row],[Fecha Proyectada liquidació]]-hoy</f>
        <v>#NAME?</v>
      </c>
      <c r="AJ333" s="1" cm="1">
        <f t="array" ref="AJ333">_xlfn.XLOOKUP(Contrato[[#This Row],[CONTRATO]]&amp;Contrato[[#This Row],[CDP]],[1]!Tabla6[[#All],[CONTRATO-CDP]],[1]!Tabla6[[#All],[CRP]],_xlfn.XLOOKUP(Contrato[[#This Row],[CDP]],[1]RCPPAGOS!F:F,[1]RCPPAGOS!A:A,"",0),0)</f>
        <v>7611</v>
      </c>
      <c r="AK333" s="1">
        <f>+Contrato[[#This Row],[Columna1]]-Contrato[[#This Row],[RCP]]</f>
        <v>0</v>
      </c>
      <c r="AL333" s="101" cm="1">
        <f t="array" ref="AL333">_xlfn.XLOOKUP(Contrato[[#This Row],[RCP]],[1]!RCPPAGOS[[#All],[CRP]],[1]!RCPPAGOS[[#All],[Total pagado]],0,0)</f>
        <v>64960000</v>
      </c>
      <c r="AM333" s="62">
        <f>+Contrato[[#This Row],[Valor Pagado]]/Contrato[[#This Row],[VALOR CONTRATO]]</f>
        <v>8.6617952957491071E-2</v>
      </c>
      <c r="AN333" s="63">
        <f>+Contrato[[#This Row],[VALOR CONTRATO]]-Contrato[[#This Row],[Valor Pagado]]</f>
        <v>685000000</v>
      </c>
    </row>
    <row r="334" spans="1:40" s="1" customFormat="1" ht="37.5" customHeight="1">
      <c r="A334" s="2">
        <v>324</v>
      </c>
      <c r="B334" s="33">
        <v>326</v>
      </c>
      <c r="C334" s="70" t="s">
        <v>868</v>
      </c>
      <c r="D334" s="35" t="s">
        <v>83</v>
      </c>
      <c r="E334" s="36" t="s">
        <v>42</v>
      </c>
      <c r="F334" s="35" t="s">
        <v>569</v>
      </c>
      <c r="G334" s="70" t="s">
        <v>869</v>
      </c>
      <c r="H334" s="2">
        <v>9014379578</v>
      </c>
      <c r="I334" s="111" t="s">
        <v>571</v>
      </c>
      <c r="J334" s="166">
        <v>414473329</v>
      </c>
      <c r="K334" s="111" t="s">
        <v>571</v>
      </c>
      <c r="L334" s="42" t="s">
        <v>870</v>
      </c>
      <c r="M334" s="43" t="s">
        <v>60</v>
      </c>
      <c r="N334" s="44">
        <f>VLOOKUP(Contrato[[#This Row],[SUPERVISOR TITULAR]],[1]SUPERVISORES!$E$1:$F$135,2,FALSE)</f>
        <v>40075656.899999999</v>
      </c>
      <c r="O334" s="43" t="s">
        <v>87</v>
      </c>
      <c r="P334" s="45">
        <f>VLOOKUP(Contrato[[#This Row],[SUPERVISOR SUPLENTE ]],[1]SUPERVISORES!$E$1:$F$135,2,FALSE)</f>
        <v>98707511.400000006</v>
      </c>
      <c r="Q334" s="75">
        <v>406</v>
      </c>
      <c r="R334" s="47" cm="1">
        <f t="array" ref="R334">_xlfn.XLOOKUP(Contrato[[#This Row],[CDP]],[1]!CDP[[#All],[consecutivo]],[1]!CDP[[#All],[fecha_aprobacion]],"",0)</f>
        <v>44979.313599537039</v>
      </c>
      <c r="S334" s="48">
        <f>SUMIF([1]!CDP[[#All],[consecutivo]],Contrato[[#This Row],[CDP]],[1]!CDP[[#All],[valor_total_rubro]])</f>
        <v>414473329</v>
      </c>
      <c r="T334" s="49" cm="1">
        <f t="array" ref="T334">_xlfn.XLOOKUP(Contrato[[#This Row],[CONTRATO]]&amp;Contrato[[#This Row],[CDP]],[1]!Tabla6[[#All],[CONTRATO-CDP]],[1]!Tabla6[[#All],[CRP]],_xlfn.XLOOKUP(Contrato[[#This Row],[CDP]],[1]RCPPAGOS!F:F,[1]RCPPAGOS!A:A,"",0),0)</f>
        <v>1190</v>
      </c>
      <c r="U334" s="47">
        <f>+_xlfn.XLOOKUP(Contrato[[#This Row],[RCP]],[1]RCPPAGOS!A:A,[1]RCPPAGOS!B:B,"",0)</f>
        <v>44984.934918981482</v>
      </c>
      <c r="V334" s="50">
        <f>SUMIF([1]!RCPPAGOS[[#All],[CRP]],Contrato[[#This Row],[RCP]],[1]!RCPPAGOS[[#All],[valor_total]])</f>
        <v>1500500697</v>
      </c>
      <c r="W334" s="51">
        <v>44984</v>
      </c>
      <c r="X334" s="51">
        <v>44984</v>
      </c>
      <c r="Y334" s="52" t="str">
        <f>+LEFT(_xlfn.XLOOKUP(Contrato[[#This Row],[CONTRATO3DIG]],[1]SECOP_II!AE:AE,[1]SECOP_II!F:F,"",0),10)</f>
        <v>2023-02-27</v>
      </c>
      <c r="Z334" s="53" t="str">
        <f>+LEFT(_xlfn.XLOOKUP(Contrato[[#This Row],[CONTRATO3DIG]],[1]SECOP_II!AE:AE,[1]SECOP_II!G:G,"",0),10)</f>
        <v>2023-12-15</v>
      </c>
      <c r="AA334" s="54" t="str">
        <f>_xlfn.XLOOKUP(Contrato[[#This Row],[CONTRATO3DIG]],[1]SECOP_II!AE:AE,[1]SECOP_II!AA:AA,"",0)</f>
        <v>https://community.secop.gov.co/Public/Tendering/OpportunityDetail/Index?noticeUID=CO1.NTC.4076123&amp;isFromPublicArea=True&amp;isModal=true&amp;asPopupView=true</v>
      </c>
      <c r="AB334" s="172" t="s">
        <v>871</v>
      </c>
      <c r="AC334" s="75">
        <v>202301002175</v>
      </c>
      <c r="AD334" s="1" t="s">
        <v>50</v>
      </c>
      <c r="AE334" s="1" t="str">
        <f>TEXT(LEFT(Contrato[[#This Row],[CONTRATO]],3),"0")</f>
        <v>326</v>
      </c>
      <c r="AF334" s="1" t="str">
        <f>IF(LEN(Contrato[[#This Row],[Contrato2]])=3,Contrato[[#This Row],[Contrato2]],TEXT(Contrato[[#This Row],[Contrato2]],"000"))</f>
        <v>326</v>
      </c>
      <c r="AG334" s="100">
        <f ca="1">IFERROR(_xlfn.DAYS(Contrato[[#This Row],[Fecha Proyectada liquidació]],TODAY())/30,"")</f>
        <v>-10.566666666666666</v>
      </c>
      <c r="AH334" s="5">
        <f>+Contrato[[#This Row],[FECHA TERMINACIÓN ]]+120</f>
        <v>45395</v>
      </c>
      <c r="AI334" s="1" t="e" cm="1">
        <f t="array" ref="AI334">+Contrato[[#This Row],[Fecha Proyectada liquidació]]-hoy</f>
        <v>#NAME?</v>
      </c>
      <c r="AJ334" s="1" cm="1">
        <f t="array" ref="AJ334">_xlfn.XLOOKUP(Contrato[[#This Row],[CONTRATO]]&amp;Contrato[[#This Row],[CDP]],[1]!Tabla6[[#All],[CONTRATO-CDP]],[1]!Tabla6[[#All],[CRP]],_xlfn.XLOOKUP(Contrato[[#This Row],[CDP]],[1]RCPPAGOS!F:F,[1]RCPPAGOS!A:A,"",0),0)</f>
        <v>1190</v>
      </c>
      <c r="AK334" s="1">
        <f>+Contrato[[#This Row],[Columna1]]-Contrato[[#This Row],[RCP]]</f>
        <v>0</v>
      </c>
      <c r="AL334" s="101" cm="1">
        <f t="array" ref="AL334">_xlfn.XLOOKUP(Contrato[[#This Row],[RCP]],[1]!RCPPAGOS[[#All],[CRP]],[1]!RCPPAGOS[[#All],[Total pagado]],0,0)</f>
        <v>586027368</v>
      </c>
      <c r="AM334" s="62">
        <f>+Contrato[[#This Row],[Valor Pagado]]/Contrato[[#This Row],[VALOR CONTRATO]]</f>
        <v>1.4139085123134667</v>
      </c>
      <c r="AN334" s="63">
        <f>+Contrato[[#This Row],[VALOR CONTRATO]]-Contrato[[#This Row],[Valor Pagado]]</f>
        <v>-171554039</v>
      </c>
    </row>
    <row r="335" spans="1:40" s="1" customFormat="1" ht="37.5" customHeight="1">
      <c r="A335" s="2">
        <v>51</v>
      </c>
      <c r="B335" s="33">
        <v>326</v>
      </c>
      <c r="C335" s="70" t="s">
        <v>868</v>
      </c>
      <c r="D335" s="35" t="s">
        <v>63</v>
      </c>
      <c r="E335" s="36" t="s">
        <v>42</v>
      </c>
      <c r="F335" s="35" t="s">
        <v>569</v>
      </c>
      <c r="G335" s="70"/>
      <c r="H335" s="2">
        <v>9014379578</v>
      </c>
      <c r="I335" s="111" t="s">
        <v>571</v>
      </c>
      <c r="J335" s="166">
        <v>500000000</v>
      </c>
      <c r="K335" s="111" t="s">
        <v>571</v>
      </c>
      <c r="L335" s="42" t="s">
        <v>870</v>
      </c>
      <c r="M335" s="43" t="s">
        <v>60</v>
      </c>
      <c r="N335" s="44">
        <f>VLOOKUP(Contrato[[#This Row],[SUPERVISOR TITULAR]],[1]SUPERVISORES!$E$1:$F$135,2,FALSE)</f>
        <v>40075656.899999999</v>
      </c>
      <c r="O335" s="43" t="s">
        <v>87</v>
      </c>
      <c r="P335" s="45">
        <f>VLOOKUP(Contrato[[#This Row],[SUPERVISOR SUPLENTE ]],[1]SUPERVISORES!$E$1:$F$135,2,FALSE)</f>
        <v>98707511.400000006</v>
      </c>
      <c r="Q335" s="75">
        <v>378</v>
      </c>
      <c r="R335" s="47" cm="1">
        <f t="array" ref="R335">_xlfn.XLOOKUP(Contrato[[#This Row],[CDP]],[1]!CDP[[#All],[consecutivo]],[1]!CDP[[#All],[fecha_aprobacion]],"",0)</f>
        <v>44972.737083333333</v>
      </c>
      <c r="S335" s="48">
        <f>SUMIF([1]!CDP[[#All],[consecutivo]],Contrato[[#This Row],[CDP]],[1]!CDP[[#All],[valor_total_rubro]])</f>
        <v>500000000</v>
      </c>
      <c r="T335" s="49" cm="1">
        <f t="array" ref="T335">_xlfn.XLOOKUP(Contrato[[#This Row],[CONTRATO]]&amp;Contrato[[#This Row],[CDP]],[1]!Tabla6[[#All],[CONTRATO-CDP]],[1]!Tabla6[[#All],[CRP]],_xlfn.XLOOKUP(Contrato[[#This Row],[CDP]],[1]RCPPAGOS!F:F,[1]RCPPAGOS!A:A,"",0),0)</f>
        <v>1190</v>
      </c>
      <c r="U335" s="47">
        <f>+_xlfn.XLOOKUP(Contrato[[#This Row],[RCP]],[1]RCPPAGOS!A:A,[1]RCPPAGOS!B:B,"",0)</f>
        <v>44984.934918981482</v>
      </c>
      <c r="V335" s="50">
        <f>SUMIF([1]!RCPPAGOS[[#All],[CRP]],Contrato[[#This Row],[RCP]],[1]!RCPPAGOS[[#All],[valor_total]])</f>
        <v>1500500697</v>
      </c>
      <c r="W335" s="51">
        <v>44984</v>
      </c>
      <c r="X335" s="51">
        <v>44984</v>
      </c>
      <c r="Y335" s="52" t="str">
        <f>+LEFT(_xlfn.XLOOKUP(Contrato[[#This Row],[CONTRATO3DIG]],[1]SECOP_II!AE:AE,[1]SECOP_II!F:F,"",0),10)</f>
        <v>2023-02-27</v>
      </c>
      <c r="Z335" s="53" t="str">
        <f>+LEFT(_xlfn.XLOOKUP(Contrato[[#This Row],[CONTRATO3DIG]],[1]SECOP_II!AE:AE,[1]SECOP_II!G:G,"",0),10)</f>
        <v>2023-12-15</v>
      </c>
      <c r="AA335" s="54" t="str">
        <f>_xlfn.XLOOKUP(Contrato[[#This Row],[CONTRATO3DIG]],[1]SECOP_II!AE:AE,[1]SECOP_II!AA:AA,"",0)</f>
        <v>https://community.secop.gov.co/Public/Tendering/OpportunityDetail/Index?noticeUID=CO1.NTC.4076123&amp;isFromPublicArea=True&amp;isModal=true&amp;asPopupView=true</v>
      </c>
      <c r="AB335" s="172" t="s">
        <v>871</v>
      </c>
      <c r="AC335" s="75">
        <v>202301002175</v>
      </c>
      <c r="AD335" s="1" t="s">
        <v>50</v>
      </c>
      <c r="AE335" s="1" t="str">
        <f>TEXT(LEFT(Contrato[[#This Row],[CONTRATO]],3),"0")</f>
        <v>326</v>
      </c>
      <c r="AF335" s="1" t="str">
        <f>IF(LEN(Contrato[[#This Row],[Contrato2]])=3,Contrato[[#This Row],[Contrato2]],TEXT(Contrato[[#This Row],[Contrato2]],"000"))</f>
        <v>326</v>
      </c>
      <c r="AG335" s="100">
        <f ca="1">IFERROR(_xlfn.DAYS(Contrato[[#This Row],[Fecha Proyectada liquidació]],TODAY())/30,"")</f>
        <v>-10.566666666666666</v>
      </c>
      <c r="AH335" s="5">
        <f>+Contrato[[#This Row],[FECHA TERMINACIÓN ]]+120</f>
        <v>45395</v>
      </c>
      <c r="AI335" s="1" t="e" cm="1">
        <f t="array" ref="AI335">+Contrato[[#This Row],[Fecha Proyectada liquidació]]-hoy</f>
        <v>#NAME?</v>
      </c>
      <c r="AJ335" s="1" cm="1">
        <f t="array" ref="AJ335">_xlfn.XLOOKUP(Contrato[[#This Row],[CONTRATO]]&amp;Contrato[[#This Row],[CDP]],[1]!Tabla6[[#All],[CONTRATO-CDP]],[1]!Tabla6[[#All],[CRP]],_xlfn.XLOOKUP(Contrato[[#This Row],[CDP]],[1]RCPPAGOS!F:F,[1]RCPPAGOS!A:A,"",0),0)</f>
        <v>1190</v>
      </c>
      <c r="AK335" s="1">
        <f>+Contrato[[#This Row],[Columna1]]-Contrato[[#This Row],[RCP]]</f>
        <v>0</v>
      </c>
      <c r="AL335" s="101" cm="1">
        <f t="array" ref="AL335">_xlfn.XLOOKUP(Contrato[[#This Row],[RCP]],[1]!RCPPAGOS[[#All],[CRP]],[1]!RCPPAGOS[[#All],[Total pagado]],0,0)</f>
        <v>586027368</v>
      </c>
      <c r="AM335" s="62">
        <f>+Contrato[[#This Row],[Valor Pagado]]/Contrato[[#This Row],[VALOR CONTRATO]]</f>
        <v>1.172054736</v>
      </c>
      <c r="AN335" s="63">
        <f>+Contrato[[#This Row],[VALOR CONTRATO]]-Contrato[[#This Row],[Valor Pagado]]</f>
        <v>-86027368</v>
      </c>
    </row>
    <row r="336" spans="1:40" s="1" customFormat="1" ht="37.5" customHeight="1">
      <c r="A336" s="2">
        <v>560</v>
      </c>
      <c r="B336" s="33">
        <v>327</v>
      </c>
      <c r="C336" s="70" t="s">
        <v>850</v>
      </c>
      <c r="D336" s="35" t="s">
        <v>83</v>
      </c>
      <c r="E336" s="36" t="s">
        <v>42</v>
      </c>
      <c r="F336" s="35" t="s">
        <v>43</v>
      </c>
      <c r="G336" s="70" t="s">
        <v>873</v>
      </c>
      <c r="H336" s="2">
        <v>1006528210</v>
      </c>
      <c r="I336" s="166">
        <v>2987847</v>
      </c>
      <c r="J336" s="166">
        <v>12352129</v>
      </c>
      <c r="K336" s="70" t="s">
        <v>874</v>
      </c>
      <c r="L336" s="42" t="s">
        <v>860</v>
      </c>
      <c r="M336" s="43" t="s">
        <v>597</v>
      </c>
      <c r="N336" s="44">
        <f>VLOOKUP(Contrato[[#This Row],[SUPERVISOR TITULAR]],[1]SUPERVISORES!$E$1:$F$135,2,FALSE)</f>
        <v>39176038.700000003</v>
      </c>
      <c r="O336" s="43" t="s">
        <v>598</v>
      </c>
      <c r="P336" s="45">
        <f>VLOOKUP(Contrato[[#This Row],[SUPERVISOR SUPLENTE ]],[1]SUPERVISORES!$E$1:$F$135,2,FALSE)</f>
        <v>8103470</v>
      </c>
      <c r="Q336" s="75">
        <v>393</v>
      </c>
      <c r="R336" s="47" cm="1">
        <f t="array" ref="R336">_xlfn.XLOOKUP(Contrato[[#This Row],[CDP]],[1]!CDP[[#All],[consecutivo]],[1]!CDP[[#All],[fecha_aprobacion]],"",0)</f>
        <v>44977.345671296294</v>
      </c>
      <c r="S336" s="48">
        <f>SUMIF([1]!CDP[[#All],[consecutivo]],Contrato[[#This Row],[CDP]],[1]!CDP[[#All],[valor_total_rubro]])</f>
        <v>13846053</v>
      </c>
      <c r="T336" s="49" cm="1">
        <f t="array" ref="T336">_xlfn.XLOOKUP(Contrato[[#This Row],[CONTRATO]]&amp;Contrato[[#This Row],[CDP]],[1]!Tabla6[[#All],[CONTRATO-CDP]],[1]!Tabla6[[#All],[CRP]],_xlfn.XLOOKUP(Contrato[[#This Row],[CDP]],[1]RCPPAGOS!F:F,[1]RCPPAGOS!A:A,"",0),0)</f>
        <v>1199</v>
      </c>
      <c r="U336" s="47">
        <f>+_xlfn.XLOOKUP(Contrato[[#This Row],[RCP]],[1]RCPPAGOS!A:A,[1]RCPPAGOS!B:B,"",0)</f>
        <v>44985.560613425929</v>
      </c>
      <c r="V336" s="50">
        <f>SUMIF([1]!RCPPAGOS[[#All],[CRP]],Contrato[[#This Row],[RCP]],[1]!RCPPAGOS[[#All],[valor_total]])</f>
        <v>12352129</v>
      </c>
      <c r="W336" s="51">
        <v>44984</v>
      </c>
      <c r="X336" s="51">
        <v>44985</v>
      </c>
      <c r="Y336" s="52" t="str">
        <f>+LEFT(_xlfn.XLOOKUP(Contrato[[#This Row],[CONTRATO3DIG]],[1]SECOP_II!AE:AE,[1]SECOP_II!F:F,"",0),10)</f>
        <v>2023-03-01</v>
      </c>
      <c r="Z336" s="53" t="str">
        <f>+LEFT(_xlfn.XLOOKUP(Contrato[[#This Row],[CONTRATO3DIG]],[1]SECOP_II!AE:AE,[1]SECOP_II!G:G,"",0),10)</f>
        <v>2023-05-30</v>
      </c>
      <c r="AA336" s="54" t="str">
        <f>_xlfn.XLOOKUP(Contrato[[#This Row],[CONTRATO3DIG]],[1]SECOP_II!AE:AE,[1]SECOP_II!AA:AA,"",0)</f>
        <v>https://community.secop.gov.co/Public/Tendering/OpportunityDetail/Index?noticeUID=CO1.NTC.4081953&amp;isFromPublicArea=True&amp;isModal=true&amp;asPopupView=true</v>
      </c>
      <c r="AB336" s="172" t="s">
        <v>325</v>
      </c>
      <c r="AC336" s="75" t="s">
        <v>875</v>
      </c>
      <c r="AD336" s="1" t="s">
        <v>50</v>
      </c>
      <c r="AE336" s="1" t="str">
        <f>TEXT(LEFT(Contrato[[#This Row],[CONTRATO]],3),"0")</f>
        <v>327</v>
      </c>
      <c r="AF336" s="1" t="str">
        <f>IF(LEN(Contrato[[#This Row],[Contrato2]])=3,Contrato[[#This Row],[Contrato2]],TEXT(Contrato[[#This Row],[Contrato2]],"000"))</f>
        <v>327</v>
      </c>
      <c r="AG336" s="100">
        <f ca="1">IFERROR(_xlfn.DAYS(Contrato[[#This Row],[Fecha Proyectada liquidació]],TODAY())/30,"")</f>
        <v>-17.2</v>
      </c>
      <c r="AH336" s="5">
        <f>+Contrato[[#This Row],[FECHA TERMINACIÓN ]]+120</f>
        <v>45196</v>
      </c>
      <c r="AI336" s="1" t="e" cm="1">
        <f t="array" ref="AI336">+Contrato[[#This Row],[Fecha Proyectada liquidació]]-hoy</f>
        <v>#NAME?</v>
      </c>
      <c r="AJ336" s="1" cm="1">
        <f t="array" ref="AJ336">_xlfn.XLOOKUP(Contrato[[#This Row],[CONTRATO]]&amp;Contrato[[#This Row],[CDP]],[1]!Tabla6[[#All],[CONTRATO-CDP]],[1]!Tabla6[[#All],[CRP]],_xlfn.XLOOKUP(Contrato[[#This Row],[CDP]],[1]RCPPAGOS!F:F,[1]RCPPAGOS!A:A,"",0),0)</f>
        <v>1199</v>
      </c>
      <c r="AK336" s="1">
        <f>+Contrato[[#This Row],[Columna1]]-Contrato[[#This Row],[RCP]]</f>
        <v>0</v>
      </c>
      <c r="AL336" s="101" cm="1">
        <f t="array" ref="AL336">_xlfn.XLOOKUP(Contrato[[#This Row],[RCP]],[1]!RCPPAGOS[[#All],[CRP]],[1]!RCPPAGOS[[#All],[Total pagado]],0,0)</f>
        <v>10425541</v>
      </c>
      <c r="AM336" s="62">
        <f>+Contrato[[#This Row],[Valor Pagado]]/Contrato[[#This Row],[VALOR CONTRATO]]</f>
        <v>0.84402785948883796</v>
      </c>
      <c r="AN336" s="63">
        <f>+Contrato[[#This Row],[VALOR CONTRATO]]-Contrato[[#This Row],[Valor Pagado]]</f>
        <v>1926588</v>
      </c>
    </row>
    <row r="337" spans="1:40" s="1" customFormat="1" ht="37.5" customHeight="1">
      <c r="A337" s="2">
        <v>559</v>
      </c>
      <c r="B337" s="33">
        <v>328</v>
      </c>
      <c r="C337" s="70" t="s">
        <v>876</v>
      </c>
      <c r="D337" s="35" t="s">
        <v>112</v>
      </c>
      <c r="E337" s="36" t="s">
        <v>42</v>
      </c>
      <c r="F337" s="35" t="s">
        <v>43</v>
      </c>
      <c r="G337" s="70" t="s">
        <v>877</v>
      </c>
      <c r="H337" s="1">
        <v>21526373</v>
      </c>
      <c r="I337" s="111">
        <v>6081224</v>
      </c>
      <c r="J337" s="111">
        <v>21632260</v>
      </c>
      <c r="K337" s="70" t="s">
        <v>878</v>
      </c>
      <c r="L337" s="42" t="s">
        <v>879</v>
      </c>
      <c r="M337" s="43" t="s">
        <v>60</v>
      </c>
      <c r="N337" s="44">
        <f>VLOOKUP(Contrato[[#This Row],[SUPERVISOR TITULAR]],[1]SUPERVISORES!$E$1:$F$135,2,FALSE)</f>
        <v>40075656.899999999</v>
      </c>
      <c r="O337" s="43" t="s">
        <v>61</v>
      </c>
      <c r="P337" s="45">
        <f>VLOOKUP(Contrato[[#This Row],[SUPERVISOR SUPLENTE ]],[1]SUPERVISORES!$E$1:$F$135,2,FALSE)</f>
        <v>43251877.5</v>
      </c>
      <c r="Q337" s="46">
        <v>389</v>
      </c>
      <c r="R337" s="47" cm="1">
        <f t="array" ref="R337">_xlfn.XLOOKUP(Contrato[[#This Row],[CDP]],[1]!CDP[[#All],[consecutivo]],[1]!CDP[[#All],[fecha_aprobacion]],"",0)</f>
        <v>44974.602881944447</v>
      </c>
      <c r="S337" s="48">
        <f>SUMIF([1]!CDP[[#All],[consecutivo]],Contrato[[#This Row],[CDP]],[1]!CDP[[#All],[valor_total_rubro]])</f>
        <v>24672872</v>
      </c>
      <c r="T337" s="49" cm="1">
        <f t="array" ref="T337">_xlfn.XLOOKUP(Contrato[[#This Row],[CONTRATO]]&amp;Contrato[[#This Row],[CDP]],[1]!Tabla6[[#All],[CONTRATO-CDP]],[1]!Tabla6[[#All],[CRP]],_xlfn.XLOOKUP(Contrato[[#This Row],[CDP]],[1]RCPPAGOS!F:F,[1]RCPPAGOS!A:A,"",0),0)</f>
        <v>1210</v>
      </c>
      <c r="U337" s="47">
        <f>+_xlfn.XLOOKUP(Contrato[[#This Row],[RCP]],[1]RCPPAGOS!A:A,[1]RCPPAGOS!B:B,"",0)</f>
        <v>44988.683842592596</v>
      </c>
      <c r="V337" s="50">
        <f>SUMIF([1]!RCPPAGOS[[#All],[CRP]],Contrato[[#This Row],[RCP]],[1]!RCPPAGOS[[#All],[valor_total]])</f>
        <v>21632260</v>
      </c>
      <c r="W337" s="55">
        <v>44986</v>
      </c>
      <c r="X337" s="51">
        <v>44988</v>
      </c>
      <c r="Y337" s="52" t="str">
        <f>+LEFT(_xlfn.XLOOKUP(Contrato[[#This Row],[CONTRATO3DIG]],[1]SECOP_II!AE:AE,[1]SECOP_II!F:F,"",0),10)</f>
        <v>2023-03-04</v>
      </c>
      <c r="Z337" s="53" t="str">
        <f>+LEFT(_xlfn.XLOOKUP(Contrato[[#This Row],[CONTRATO3DIG]],[1]SECOP_II!AE:AE,[1]SECOP_II!G:G,"",0),10)</f>
        <v>2023-06-03</v>
      </c>
      <c r="AA337" s="54" t="str">
        <f>_xlfn.XLOOKUP(Contrato[[#This Row],[CONTRATO3DIG]],[1]SECOP_II!AE:AE,[1]SECOP_II!AA:AA,"",0)</f>
        <v>https://community.secop.gov.co/Public/Tendering/OpportunityDetail/Index?noticeUID=CO1.NTC.4098233&amp;isFromPublicArea=True&amp;isModal=true&amp;asPopupView=true</v>
      </c>
      <c r="AB337" s="103" t="s">
        <v>325</v>
      </c>
      <c r="AC337" s="75">
        <v>202301002684</v>
      </c>
      <c r="AD337" s="1" t="s">
        <v>50</v>
      </c>
      <c r="AE337" s="1" t="str">
        <f>TEXT(LEFT(Contrato[[#This Row],[CONTRATO]],3),"0")</f>
        <v>328</v>
      </c>
      <c r="AF337" s="1" t="str">
        <f>IF(LEN(Contrato[[#This Row],[Contrato2]])=3,Contrato[[#This Row],[Contrato2]],TEXT(Contrato[[#This Row],[Contrato2]],"000"))</f>
        <v>328</v>
      </c>
      <c r="AG337" s="100">
        <f ca="1">IFERROR(_xlfn.DAYS(Contrato[[#This Row],[Fecha Proyectada liquidació]],TODAY())/30,"")</f>
        <v>-17.066666666666666</v>
      </c>
      <c r="AH337" s="5">
        <f>+Contrato[[#This Row],[FECHA TERMINACIÓN ]]+120</f>
        <v>45200</v>
      </c>
      <c r="AI337" s="1" t="e" cm="1">
        <f t="array" ref="AI337">+Contrato[[#This Row],[Fecha Proyectada liquidació]]-hoy</f>
        <v>#NAME?</v>
      </c>
      <c r="AJ337" s="1" cm="1">
        <f t="array" ref="AJ337">_xlfn.XLOOKUP(Contrato[[#This Row],[CONTRATO]]&amp;Contrato[[#This Row],[CDP]],[1]!Tabla6[[#All],[CONTRATO-CDP]],[1]!Tabla6[[#All],[CRP]],_xlfn.XLOOKUP(Contrato[[#This Row],[CDP]],[1]RCPPAGOS!F:F,[1]RCPPAGOS!A:A,"",0),0)</f>
        <v>1210</v>
      </c>
      <c r="AK337" s="1">
        <f>+Contrato[[#This Row],[Columna1]]-Contrato[[#This Row],[RCP]]</f>
        <v>0</v>
      </c>
      <c r="AL337" s="101" cm="1">
        <f t="array" ref="AL337">_xlfn.XLOOKUP(Contrato[[#This Row],[RCP]],[1]!RCPPAGOS[[#All],[CRP]],[1]!RCPPAGOS[[#All],[Total pagado]],0,0)</f>
        <v>13587977</v>
      </c>
      <c r="AM337" s="62">
        <f>+Contrato[[#This Row],[Valor Pagado]]/Contrato[[#This Row],[VALOR CONTRATO]]</f>
        <v>0.62813487818656022</v>
      </c>
      <c r="AN337" s="63">
        <f>+Contrato[[#This Row],[VALOR CONTRATO]]-Contrato[[#This Row],[Valor Pagado]]</f>
        <v>8044283</v>
      </c>
    </row>
    <row r="338" spans="1:40" s="1" customFormat="1" ht="37.5" customHeight="1">
      <c r="A338" s="2">
        <v>528</v>
      </c>
      <c r="B338" s="33">
        <v>329</v>
      </c>
      <c r="C338" s="70" t="s">
        <v>880</v>
      </c>
      <c r="D338" s="35" t="s">
        <v>112</v>
      </c>
      <c r="E338" s="36" t="s">
        <v>42</v>
      </c>
      <c r="F338" s="35" t="s">
        <v>43</v>
      </c>
      <c r="G338" s="70" t="s">
        <v>881</v>
      </c>
      <c r="H338" s="1">
        <v>71757389</v>
      </c>
      <c r="I338" s="111">
        <v>6081224</v>
      </c>
      <c r="J338" s="111">
        <v>18243673</v>
      </c>
      <c r="K338" s="173" t="s">
        <v>571</v>
      </c>
      <c r="L338" s="42" t="s">
        <v>879</v>
      </c>
      <c r="M338" s="43" t="s">
        <v>68</v>
      </c>
      <c r="N338" s="44">
        <f>VLOOKUP(Contrato[[#This Row],[SUPERVISOR TITULAR]],[1]SUPERVISORES!$E$1:$F$135,2,FALSE)</f>
        <v>8462777.5</v>
      </c>
      <c r="O338" s="43" t="s">
        <v>69</v>
      </c>
      <c r="P338" s="45">
        <f>VLOOKUP(Contrato[[#This Row],[SUPERVISOR SUPLENTE ]],[1]SUPERVISORES!$E$1:$F$135,2,FALSE)</f>
        <v>43208997.899999999</v>
      </c>
      <c r="Q338" s="46">
        <v>329</v>
      </c>
      <c r="R338" s="47" cm="1">
        <f t="array" ref="R338">_xlfn.XLOOKUP(Contrato[[#This Row],[CDP]],[1]!CDP[[#All],[consecutivo]],[1]!CDP[[#All],[fecha_aprobacion]],"",0)</f>
        <v>44965.434849537036</v>
      </c>
      <c r="S338" s="48">
        <f>SUMIF([1]!CDP[[#All],[consecutivo]],Contrato[[#This Row],[CDP]],[1]!CDP[[#All],[valor_total_rubro]])</f>
        <v>21284284</v>
      </c>
      <c r="T338" s="49" cm="1">
        <f t="array" ref="T338">_xlfn.XLOOKUP(Contrato[[#This Row],[CONTRATO]]&amp;Contrato[[#This Row],[CDP]],[1]!Tabla6[[#All],[CONTRATO-CDP]],[1]!Tabla6[[#All],[CRP]],_xlfn.XLOOKUP(Contrato[[#This Row],[CDP]],[1]RCPPAGOS!F:F,[1]RCPPAGOS!A:A,"",0),0)</f>
        <v>1209</v>
      </c>
      <c r="U338" s="47">
        <f>+_xlfn.XLOOKUP(Contrato[[#This Row],[RCP]],[1]RCPPAGOS!A:A,[1]RCPPAGOS!B:B,"",0)</f>
        <v>44988.667650462965</v>
      </c>
      <c r="V338" s="50">
        <f>SUMIF([1]!RCPPAGOS[[#All],[CRP]],Contrato[[#This Row],[RCP]],[1]!RCPPAGOS[[#All],[valor_total]])</f>
        <v>18243673</v>
      </c>
      <c r="W338" s="55">
        <v>44986</v>
      </c>
      <c r="X338" s="51">
        <v>44988</v>
      </c>
      <c r="Y338" s="52" t="str">
        <f>+LEFT(_xlfn.XLOOKUP(Contrato[[#This Row],[CONTRATO3DIG]],[1]SECOP_II!AE:AE,[1]SECOP_II!F:F,"",0),10)</f>
        <v>2023-03-03</v>
      </c>
      <c r="Z338" s="53" t="str">
        <f>+LEFT(_xlfn.XLOOKUP(Contrato[[#This Row],[CONTRATO3DIG]],[1]SECOP_II!AE:AE,[1]SECOP_II!G:G,"",0),10)</f>
        <v>2023-06-02</v>
      </c>
      <c r="AA338" s="54" t="str">
        <f>_xlfn.XLOOKUP(Contrato[[#This Row],[CONTRATO3DIG]],[1]SECOP_II!AE:AE,[1]SECOP_II!AA:AA,"",0)</f>
        <v>https://community.secop.gov.co/Public/Tendering/OpportunityDetail/Index?noticeUID=CO1.NTC.4097653&amp;isFromPublicArea=True&amp;isModal=true&amp;asPopupView=true</v>
      </c>
      <c r="AB338" s="103" t="s">
        <v>325</v>
      </c>
      <c r="AC338" s="75">
        <v>202301002682</v>
      </c>
      <c r="AD338" s="1" t="s">
        <v>50</v>
      </c>
      <c r="AE338" s="1" t="str">
        <f>TEXT(LEFT(Contrato[[#This Row],[CONTRATO]],3),"0")</f>
        <v>329</v>
      </c>
      <c r="AF338" s="1" t="str">
        <f>IF(LEN(Contrato[[#This Row],[Contrato2]])=3,Contrato[[#This Row],[Contrato2]],TEXT(Contrato[[#This Row],[Contrato2]],"000"))</f>
        <v>329</v>
      </c>
      <c r="AG338" s="100">
        <f ca="1">IFERROR(_xlfn.DAYS(Contrato[[#This Row],[Fecha Proyectada liquidació]],TODAY())/30,"")</f>
        <v>-17.100000000000001</v>
      </c>
      <c r="AH338" s="5">
        <f>+Contrato[[#This Row],[FECHA TERMINACIÓN ]]+120</f>
        <v>45199</v>
      </c>
      <c r="AI338" s="1" t="e" cm="1">
        <f t="array" ref="AI338">+Contrato[[#This Row],[Fecha Proyectada liquidació]]-hoy</f>
        <v>#NAME?</v>
      </c>
      <c r="AJ338" s="1" cm="1">
        <f t="array" ref="AJ338">_xlfn.XLOOKUP(Contrato[[#This Row],[CONTRATO]]&amp;Contrato[[#This Row],[CDP]],[1]!Tabla6[[#All],[CONTRATO-CDP]],[1]!Tabla6[[#All],[CRP]],_xlfn.XLOOKUP(Contrato[[#This Row],[CDP]],[1]RCPPAGOS!F:F,[1]RCPPAGOS!A:A,"",0),0)</f>
        <v>1209</v>
      </c>
      <c r="AK338" s="1">
        <f>+Contrato[[#This Row],[Columna1]]-Contrato[[#This Row],[RCP]]</f>
        <v>0</v>
      </c>
      <c r="AL338" s="101" cm="1">
        <f t="array" ref="AL338">_xlfn.XLOOKUP(Contrato[[#This Row],[RCP]],[1]!RCPPAGOS[[#All],[CRP]],[1]!RCPPAGOS[[#All],[Total pagado]],0,0)</f>
        <v>13205078</v>
      </c>
      <c r="AM338" s="62">
        <f>+Contrato[[#This Row],[Valor Pagado]]/Contrato[[#This Row],[VALOR CONTRATO]]</f>
        <v>0.72381685420474262</v>
      </c>
      <c r="AN338" s="63">
        <f>+Contrato[[#This Row],[VALOR CONTRATO]]-Contrato[[#This Row],[Valor Pagado]]</f>
        <v>5038595</v>
      </c>
    </row>
    <row r="339" spans="1:40" s="1" customFormat="1" ht="37.5" customHeight="1">
      <c r="A339" s="2" t="s">
        <v>215</v>
      </c>
      <c r="B339" s="33">
        <v>330</v>
      </c>
      <c r="C339" s="70" t="s">
        <v>882</v>
      </c>
      <c r="D339" s="35" t="s">
        <v>112</v>
      </c>
      <c r="E339" s="36" t="s">
        <v>42</v>
      </c>
      <c r="F339" s="35" t="s">
        <v>581</v>
      </c>
      <c r="G339" s="70" t="s">
        <v>883</v>
      </c>
      <c r="H339" s="1" t="s">
        <v>884</v>
      </c>
      <c r="I339" s="111" t="s">
        <v>571</v>
      </c>
      <c r="J339" s="111">
        <v>500000000</v>
      </c>
      <c r="K339" s="111" t="s">
        <v>571</v>
      </c>
      <c r="L339" s="42" t="s">
        <v>879</v>
      </c>
      <c r="M339" s="43"/>
      <c r="N339" s="44" t="e">
        <f>VLOOKUP(Contrato[[#This Row],[SUPERVISOR TITULAR]],[1]SUPERVISORES!$E$1:$F$135,2,FALSE)</f>
        <v>#N/A</v>
      </c>
      <c r="O339" s="43"/>
      <c r="P339" s="45" t="e">
        <f>VLOOKUP(Contrato[[#This Row],[SUPERVISOR SUPLENTE ]],[1]SUPERVISORES!$E$1:$F$135,2,FALSE)</f>
        <v>#N/A</v>
      </c>
      <c r="Q339" s="46">
        <v>372</v>
      </c>
      <c r="R339" s="47" cm="1">
        <f t="array" ref="R339">_xlfn.XLOOKUP(Contrato[[#This Row],[CDP]],[1]!CDP[[#All],[consecutivo]],[1]!CDP[[#All],[fecha_aprobacion]],"",0)</f>
        <v>44972.302546296298</v>
      </c>
      <c r="S339" s="48">
        <f>SUMIF([1]!CDP[[#All],[consecutivo]],Contrato[[#This Row],[CDP]],[1]!CDP[[#All],[valor_total_rubro]])</f>
        <v>500000000</v>
      </c>
      <c r="T339" s="49" t="str" cm="1">
        <f t="array" ref="T339">_xlfn.XLOOKUP(Contrato[[#This Row],[CONTRATO]]&amp;Contrato[[#This Row],[CDP]],[1]!Tabla6[[#All],[CONTRATO-CDP]],[1]!Tabla6[[#All],[CRP]],_xlfn.XLOOKUP(Contrato[[#This Row],[CDP]],[1]RCPPAGOS!F:F,[1]RCPPAGOS!A:A,"",0),0)</f>
        <v/>
      </c>
      <c r="U339" s="47" t="str">
        <f>+_xlfn.XLOOKUP(Contrato[[#This Row],[RCP]],[1]RCPPAGOS!A:A,[1]RCPPAGOS!B:B,"",0)</f>
        <v/>
      </c>
      <c r="V339" s="50">
        <f>SUMIF([1]!RCPPAGOS[[#All],[CRP]],Contrato[[#This Row],[RCP]],[1]!RCPPAGOS[[#All],[valor_total]])</f>
        <v>0</v>
      </c>
      <c r="W339" s="111">
        <v>0</v>
      </c>
      <c r="X339" s="111">
        <v>0</v>
      </c>
      <c r="Y339" s="52" t="str">
        <f>+LEFT(_xlfn.XLOOKUP(Contrato[[#This Row],[CONTRATO3DIG]],[1]SECOP_II!AE:AE,[1]SECOP_II!F:F,"",0),10)</f>
        <v/>
      </c>
      <c r="Z339" s="53" t="str">
        <f>+LEFT(_xlfn.XLOOKUP(Contrato[[#This Row],[CONTRATO3DIG]],[1]SECOP_II!AE:AE,[1]SECOP_II!G:G,"",0),10)</f>
        <v/>
      </c>
      <c r="AA339" s="54" t="str">
        <f>_xlfn.XLOOKUP(Contrato[[#This Row],[CONTRATO3DIG]],[1]SECOP_II!AE:AE,[1]SECOP_II!AA:AA,"",0)</f>
        <v/>
      </c>
      <c r="AB339" s="103" t="s">
        <v>885</v>
      </c>
      <c r="AC339" s="75">
        <v>202301002685</v>
      </c>
      <c r="AD339" s="1" t="s">
        <v>216</v>
      </c>
      <c r="AE339" s="1" t="str">
        <f>TEXT(LEFT(Contrato[[#This Row],[CONTRATO]],3),"0")</f>
        <v>330</v>
      </c>
      <c r="AF339" s="1" t="str">
        <f>IF(LEN(Contrato[[#This Row],[Contrato2]])=3,Contrato[[#This Row],[Contrato2]],TEXT(Contrato[[#This Row],[Contrato2]],"000"))</f>
        <v>330</v>
      </c>
      <c r="AG339" s="100" t="str">
        <f ca="1">IFERROR(_xlfn.DAYS(Contrato[[#This Row],[Fecha Proyectada liquidació]],TODAY())/30,"")</f>
        <v/>
      </c>
      <c r="AH339" s="5" t="e">
        <f>+Contrato[[#This Row],[FECHA TERMINACIÓN ]]+120</f>
        <v>#VALUE!</v>
      </c>
      <c r="AI339" s="1" t="e" cm="1">
        <f t="array" ref="AI339">+Contrato[[#This Row],[Fecha Proyectada liquidació]]-hoy</f>
        <v>#VALUE!</v>
      </c>
      <c r="AJ339" s="1" t="str" cm="1">
        <f t="array" ref="AJ339">_xlfn.XLOOKUP(Contrato[[#This Row],[CONTRATO]]&amp;Contrato[[#This Row],[CDP]],[1]!Tabla6[[#All],[CONTRATO-CDP]],[1]!Tabla6[[#All],[CRP]],_xlfn.XLOOKUP(Contrato[[#This Row],[CDP]],[1]RCPPAGOS!F:F,[1]RCPPAGOS!A:A,"",0),0)</f>
        <v/>
      </c>
      <c r="AK339" s="1" t="e">
        <f>+Contrato[[#This Row],[Columna1]]-Contrato[[#This Row],[RCP]]</f>
        <v>#VALUE!</v>
      </c>
      <c r="AL339" s="101" cm="1">
        <f t="array" ref="AL339">_xlfn.XLOOKUP(Contrato[[#This Row],[RCP]],[1]!RCPPAGOS[[#All],[CRP]],[1]!RCPPAGOS[[#All],[Total pagado]],0,0)</f>
        <v>0</v>
      </c>
      <c r="AM339" s="62">
        <f>+Contrato[[#This Row],[Valor Pagado]]/Contrato[[#This Row],[VALOR CONTRATO]]</f>
        <v>0</v>
      </c>
      <c r="AN339" s="63">
        <f>+Contrato[[#This Row],[VALOR CONTRATO]]-Contrato[[#This Row],[Valor Pagado]]</f>
        <v>500000000</v>
      </c>
    </row>
    <row r="340" spans="1:40" s="1" customFormat="1" ht="37.5" customHeight="1">
      <c r="A340" s="2" t="s">
        <v>571</v>
      </c>
      <c r="B340" s="33">
        <v>331</v>
      </c>
      <c r="C340" s="70" t="s">
        <v>886</v>
      </c>
      <c r="D340" s="35" t="s">
        <v>63</v>
      </c>
      <c r="E340" s="36" t="s">
        <v>42</v>
      </c>
      <c r="F340" s="35" t="s">
        <v>887</v>
      </c>
      <c r="G340" s="70" t="s">
        <v>888</v>
      </c>
      <c r="H340" s="1">
        <v>890980095</v>
      </c>
      <c r="I340" s="111">
        <v>0</v>
      </c>
      <c r="J340" s="111">
        <v>0</v>
      </c>
      <c r="K340" s="70" t="s">
        <v>889</v>
      </c>
      <c r="L340" s="42" t="s">
        <v>879</v>
      </c>
      <c r="M340" s="43" t="s">
        <v>648</v>
      </c>
      <c r="N340" s="44">
        <f>VLOOKUP(Contrato[[#This Row],[SUPERVISOR TITULAR]],[1]SUPERVISORES!$E$1:$F$135,2,FALSE)</f>
        <v>71732965.099999994</v>
      </c>
      <c r="O340" s="43" t="s">
        <v>890</v>
      </c>
      <c r="P340" s="45">
        <f>VLOOKUP(Contrato[[#This Row],[SUPERVISOR SUPLENTE ]],[1]SUPERVISORES!$E$1:$F$135,2,FALSE)</f>
        <v>43729757</v>
      </c>
      <c r="Q340" s="111">
        <v>0</v>
      </c>
      <c r="R340" s="47" t="str" cm="1">
        <f t="array" ref="R340">_xlfn.XLOOKUP(Contrato[[#This Row],[CDP]],[1]!CDP[[#All],[consecutivo]],[1]!CDP[[#All],[fecha_aprobacion]],"",0)</f>
        <v/>
      </c>
      <c r="S340" s="48">
        <f>SUMIF([1]!CDP[[#All],[consecutivo]],Contrato[[#This Row],[CDP]],[1]!CDP[[#All],[valor_total_rubro]])</f>
        <v>0</v>
      </c>
      <c r="T340" s="49" t="str" cm="1">
        <f t="array" ref="T340">_xlfn.XLOOKUP(Contrato[[#This Row],[CONTRATO]]&amp;Contrato[[#This Row],[CDP]],[1]!Tabla6[[#All],[CONTRATO-CDP]],[1]!Tabla6[[#All],[CRP]],_xlfn.XLOOKUP(Contrato[[#This Row],[CDP]],[1]RCPPAGOS!F:F,[1]RCPPAGOS!A:A,"",0),0)</f>
        <v/>
      </c>
      <c r="U340" s="47" t="str">
        <f>+_xlfn.XLOOKUP(Contrato[[#This Row],[RCP]],[1]RCPPAGOS!A:A,[1]RCPPAGOS!B:B,"",0)</f>
        <v/>
      </c>
      <c r="V340" s="50">
        <f>SUMIF([1]!RCPPAGOS[[#All],[CRP]],Contrato[[#This Row],[RCP]],[1]!RCPPAGOS[[#All],[valor_total]])</f>
        <v>0</v>
      </c>
      <c r="W340" s="111">
        <v>0</v>
      </c>
      <c r="X340" s="111">
        <v>0</v>
      </c>
      <c r="Y340" s="52" t="str">
        <f>+LEFT(_xlfn.XLOOKUP(Contrato[[#This Row],[CONTRATO3DIG]],[1]SECOP_II!AE:AE,[1]SECOP_II!F:F,"",0),10)</f>
        <v/>
      </c>
      <c r="Z340" s="53" t="str">
        <f>+LEFT(_xlfn.XLOOKUP(Contrato[[#This Row],[CONTRATO3DIG]],[1]SECOP_II!AE:AE,[1]SECOP_II!G:G,"",0),10)</f>
        <v/>
      </c>
      <c r="AA340" s="54" t="str">
        <f>_xlfn.XLOOKUP(Contrato[[#This Row],[CONTRATO3DIG]],[1]SECOP_II!AE:AE,[1]SECOP_II!AA:AA,"",0)</f>
        <v/>
      </c>
      <c r="AB340" s="174" t="s">
        <v>891</v>
      </c>
      <c r="AC340" s="111">
        <v>0</v>
      </c>
      <c r="AD340" s="1" t="s">
        <v>216</v>
      </c>
      <c r="AE340" s="1" t="str">
        <f>TEXT(LEFT(Contrato[[#This Row],[CONTRATO]],3),"0")</f>
        <v>331</v>
      </c>
      <c r="AF340" s="1" t="str">
        <f>IF(LEN(Contrato[[#This Row],[Contrato2]])=3,Contrato[[#This Row],[Contrato2]],TEXT(Contrato[[#This Row],[Contrato2]],"000"))</f>
        <v>331</v>
      </c>
      <c r="AG340" s="100" t="str">
        <f ca="1">IFERROR(_xlfn.DAYS(Contrato[[#This Row],[Fecha Proyectada liquidació]],TODAY())/30,"")</f>
        <v/>
      </c>
      <c r="AH340" s="5" t="e">
        <f>+Contrato[[#This Row],[FECHA TERMINACIÓN ]]+120</f>
        <v>#VALUE!</v>
      </c>
      <c r="AI340" s="1" t="e" cm="1">
        <f t="array" ref="AI340">+Contrato[[#This Row],[Fecha Proyectada liquidació]]-hoy</f>
        <v>#VALUE!</v>
      </c>
      <c r="AJ340" s="1" t="str" cm="1">
        <f t="array" ref="AJ340">_xlfn.XLOOKUP(Contrato[[#This Row],[CONTRATO]]&amp;Contrato[[#This Row],[CDP]],[1]!Tabla6[[#All],[CONTRATO-CDP]],[1]!Tabla6[[#All],[CRP]],_xlfn.XLOOKUP(Contrato[[#This Row],[CDP]],[1]RCPPAGOS!F:F,[1]RCPPAGOS!A:A,"",0),0)</f>
        <v/>
      </c>
      <c r="AK340" s="1" t="e">
        <f>+Contrato[[#This Row],[Columna1]]-Contrato[[#This Row],[RCP]]</f>
        <v>#VALUE!</v>
      </c>
      <c r="AL340" s="101" cm="1">
        <f t="array" ref="AL340">_xlfn.XLOOKUP(Contrato[[#This Row],[RCP]],[1]!RCPPAGOS[[#All],[CRP]],[1]!RCPPAGOS[[#All],[Total pagado]],0,0)</f>
        <v>0</v>
      </c>
      <c r="AM340" s="62" t="e">
        <f>+Contrato[[#This Row],[Valor Pagado]]/Contrato[[#This Row],[VALOR CONTRATO]]</f>
        <v>#DIV/0!</v>
      </c>
      <c r="AN340" s="63">
        <f>+Contrato[[#This Row],[VALOR CONTRATO]]-Contrato[[#This Row],[Valor Pagado]]</f>
        <v>0</v>
      </c>
    </row>
    <row r="341" spans="1:40" s="1" customFormat="1" ht="37.5" customHeight="1">
      <c r="A341" s="2">
        <v>569</v>
      </c>
      <c r="B341" s="33">
        <v>332</v>
      </c>
      <c r="C341" s="70" t="s">
        <v>892</v>
      </c>
      <c r="D341" s="35" t="s">
        <v>112</v>
      </c>
      <c r="E341" s="36" t="s">
        <v>42</v>
      </c>
      <c r="F341" s="35" t="s">
        <v>43</v>
      </c>
      <c r="G341" s="70" t="s">
        <v>893</v>
      </c>
      <c r="H341" s="170">
        <v>15518344</v>
      </c>
      <c r="I341" s="111" t="s">
        <v>571</v>
      </c>
      <c r="J341" s="111">
        <v>20395515</v>
      </c>
      <c r="K341" s="1" t="s">
        <v>571</v>
      </c>
      <c r="L341" s="42" t="s">
        <v>894</v>
      </c>
      <c r="M341" s="43" t="s">
        <v>584</v>
      </c>
      <c r="N341" s="44">
        <f>VLOOKUP(Contrato[[#This Row],[SUPERVISOR TITULAR]],[1]SUPERVISORES!$E$1:$F$135,2,FALSE)</f>
        <v>71611751.299999997</v>
      </c>
      <c r="O341" s="43" t="s">
        <v>54</v>
      </c>
      <c r="P341" s="45">
        <f>VLOOKUP(Contrato[[#This Row],[SUPERVISOR SUPLENTE ]],[1]SUPERVISORES!$E$1:$F$135,2,FALSE)</f>
        <v>43610005</v>
      </c>
      <c r="Q341" s="75">
        <v>423</v>
      </c>
      <c r="R341" s="47" cm="1">
        <f t="array" ref="R341">_xlfn.XLOOKUP(Contrato[[#This Row],[CDP]],[1]!CDP[[#All],[consecutivo]],[1]!CDP[[#All],[fecha_aprobacion]],"",0)</f>
        <v>44987.611296296294</v>
      </c>
      <c r="S341" s="48">
        <f>SUMIF([1]!CDP[[#All],[consecutivo]],Contrato[[#This Row],[CDP]],[1]!CDP[[#All],[valor_total_rubro]])</f>
        <v>20395515</v>
      </c>
      <c r="T341" s="49" cm="1">
        <f t="array" ref="T341">_xlfn.XLOOKUP(Contrato[[#This Row],[CONTRATO]]&amp;Contrato[[#This Row],[CDP]],[1]!Tabla6[[#All],[CONTRATO-CDP]],[1]!Tabla6[[#All],[CRP]],_xlfn.XLOOKUP(Contrato[[#This Row],[CDP]],[1]RCPPAGOS!F:F,[1]RCPPAGOS!A:A,"",0),0)</f>
        <v>1448</v>
      </c>
      <c r="U341" s="47">
        <f>+_xlfn.XLOOKUP(Contrato[[#This Row],[RCP]],[1]RCPPAGOS!A:A,[1]RCPPAGOS!B:B,"",0)</f>
        <v>44993.701909722222</v>
      </c>
      <c r="V341" s="50">
        <f>SUMIF([1]!RCPPAGOS[[#All],[CRP]],Contrato[[#This Row],[RCP]],[1]!RCPPAGOS[[#All],[valor_total]])</f>
        <v>20395515</v>
      </c>
      <c r="W341" s="55">
        <v>44992</v>
      </c>
      <c r="X341" s="132">
        <v>44993</v>
      </c>
      <c r="Y341" s="52" t="str">
        <f>+LEFT(_xlfn.XLOOKUP(Contrato[[#This Row],[CONTRATO3DIG]],[1]SECOP_II!AE:AE,[1]SECOP_II!F:F,"",0),10)</f>
        <v>2023-03-23</v>
      </c>
      <c r="Z341" s="53" t="str">
        <f>+LEFT(_xlfn.XLOOKUP(Contrato[[#This Row],[CONTRATO3DIG]],[1]SECOP_II!AE:AE,[1]SECOP_II!G:G,"",0),10)</f>
        <v>2023-06-22</v>
      </c>
      <c r="AA341" s="54" t="str">
        <f>_xlfn.XLOOKUP(Contrato[[#This Row],[CONTRATO3DIG]],[1]SECOP_II!AE:AE,[1]SECOP_II!AA:AA,"",0)</f>
        <v>https://community.secop.gov.co/Public/Tendering/OpportunityDetail/Index?noticeUID=CO1.NTC.4134301&amp;isFromPublicArea=True&amp;isModal=true&amp;asPopupView=true</v>
      </c>
      <c r="AB341" s="103" t="s">
        <v>325</v>
      </c>
      <c r="AC341" s="75">
        <v>202301002923</v>
      </c>
      <c r="AD341" s="1" t="s">
        <v>50</v>
      </c>
      <c r="AE341" s="1" t="str">
        <f>TEXT(LEFT(Contrato[[#This Row],[CONTRATO]],3),"0")</f>
        <v>332</v>
      </c>
      <c r="AF341" s="1" t="str">
        <f>IF(LEN(Contrato[[#This Row],[Contrato2]])=3,Contrato[[#This Row],[Contrato2]],TEXT(Contrato[[#This Row],[Contrato2]],"000"))</f>
        <v>332</v>
      </c>
      <c r="AG341" s="100">
        <f ca="1">IFERROR(_xlfn.DAYS(Contrato[[#This Row],[Fecha Proyectada liquidació]],TODAY())/30,"")</f>
        <v>-16.433333333333334</v>
      </c>
      <c r="AH341" s="5">
        <f>+Contrato[[#This Row],[FECHA TERMINACIÓN ]]+120</f>
        <v>45219</v>
      </c>
      <c r="AI341" s="1" t="e" cm="1">
        <f t="array" ref="AI341">+Contrato[[#This Row],[Fecha Proyectada liquidació]]-hoy</f>
        <v>#NAME?</v>
      </c>
      <c r="AJ341" s="1" cm="1">
        <f t="array" ref="AJ341">_xlfn.XLOOKUP(Contrato[[#This Row],[CONTRATO]]&amp;Contrato[[#This Row],[CDP]],[1]!Tabla6[[#All],[CONTRATO-CDP]],[1]!Tabla6[[#All],[CRP]],_xlfn.XLOOKUP(Contrato[[#This Row],[CDP]],[1]RCPPAGOS!F:F,[1]RCPPAGOS!A:A,"",0),0)</f>
        <v>1448</v>
      </c>
      <c r="AK341" s="1">
        <f>+Contrato[[#This Row],[Columna1]]-Contrato[[#This Row],[RCP]]</f>
        <v>0</v>
      </c>
      <c r="AL341" s="101" cm="1">
        <f t="array" ref="AL341">_xlfn.XLOOKUP(Contrato[[#This Row],[RCP]],[1]!RCPPAGOS[[#All],[CRP]],[1]!RCPPAGOS[[#All],[Total pagado]],0,0)</f>
        <v>20395515</v>
      </c>
      <c r="AM341" s="62">
        <f>+Contrato[[#This Row],[Valor Pagado]]/Contrato[[#This Row],[VALOR CONTRATO]]</f>
        <v>1</v>
      </c>
      <c r="AN341" s="63">
        <f>+Contrato[[#This Row],[VALOR CONTRATO]]-Contrato[[#This Row],[Valor Pagado]]</f>
        <v>0</v>
      </c>
    </row>
    <row r="342" spans="1:40" s="1" customFormat="1" ht="37.5" customHeight="1">
      <c r="A342" s="2">
        <v>570</v>
      </c>
      <c r="B342" s="33">
        <v>333</v>
      </c>
      <c r="C342" s="70" t="s">
        <v>895</v>
      </c>
      <c r="D342" s="35" t="s">
        <v>112</v>
      </c>
      <c r="E342" s="36" t="s">
        <v>42</v>
      </c>
      <c r="F342" s="35" t="s">
        <v>43</v>
      </c>
      <c r="G342" s="70" t="s">
        <v>896</v>
      </c>
      <c r="H342" s="170">
        <v>71388087</v>
      </c>
      <c r="I342" s="111" t="s">
        <v>897</v>
      </c>
      <c r="J342" s="111">
        <v>35595515</v>
      </c>
      <c r="K342" s="134" t="s">
        <v>898</v>
      </c>
      <c r="L342" s="42" t="s">
        <v>894</v>
      </c>
      <c r="M342" s="43" t="s">
        <v>584</v>
      </c>
      <c r="N342" s="44">
        <f>VLOOKUP(Contrato[[#This Row],[SUPERVISOR TITULAR]],[1]SUPERVISORES!$E$1:$F$135,2,FALSE)</f>
        <v>71611751.299999997</v>
      </c>
      <c r="O342" s="43" t="s">
        <v>116</v>
      </c>
      <c r="P342" s="45">
        <f>VLOOKUP(Contrato[[#This Row],[SUPERVISOR SUPLENTE ]],[1]SUPERVISORES!$E$1:$F$135,2,FALSE)</f>
        <v>98520651.200000003</v>
      </c>
      <c r="Q342" s="75">
        <v>421</v>
      </c>
      <c r="R342" s="47" cm="1">
        <f t="array" ref="R342">_xlfn.XLOOKUP(Contrato[[#This Row],[CDP]],[1]!CDP[[#All],[consecutivo]],[1]!CDP[[#All],[fecha_aprobacion]],"",0)</f>
        <v>44987.611215277779</v>
      </c>
      <c r="S342" s="48">
        <f>SUMIF([1]!CDP[[#All],[consecutivo]],Contrato[[#This Row],[CDP]],[1]!CDP[[#All],[valor_total_rubro]])</f>
        <v>35595515</v>
      </c>
      <c r="T342" s="49" cm="1">
        <f t="array" ref="T342">_xlfn.XLOOKUP(Contrato[[#This Row],[CONTRATO]]&amp;Contrato[[#This Row],[CDP]],[1]!Tabla6[[#All],[CONTRATO-CDP]],[1]!Tabla6[[#All],[CRP]],_xlfn.XLOOKUP(Contrato[[#This Row],[CDP]],[1]RCPPAGOS!F:F,[1]RCPPAGOS!A:A,"",0),0)</f>
        <v>1447</v>
      </c>
      <c r="U342" s="47">
        <f>+_xlfn.XLOOKUP(Contrato[[#This Row],[RCP]],[1]RCPPAGOS!A:A,[1]RCPPAGOS!B:B,"",0)</f>
        <v>44993.701319444444</v>
      </c>
      <c r="V342" s="50">
        <f>SUMIF([1]!RCPPAGOS[[#All],[CRP]],Contrato[[#This Row],[RCP]],[1]!RCPPAGOS[[#All],[valor_total]])</f>
        <v>35595515</v>
      </c>
      <c r="W342" s="51">
        <v>44993</v>
      </c>
      <c r="X342" s="51">
        <v>44993</v>
      </c>
      <c r="Y342" s="52" t="str">
        <f>+LEFT(_xlfn.XLOOKUP(Contrato[[#This Row],[CONTRATO3DIG]],[1]SECOP_II!AE:AE,[1]SECOP_II!F:F,"",0),10)</f>
        <v>2023-03-13</v>
      </c>
      <c r="Z342" s="53" t="str">
        <f>+LEFT(_xlfn.XLOOKUP(Contrato[[#This Row],[CONTRATO3DIG]],[1]SECOP_II!AE:AE,[1]SECOP_II!G:G,"",0),10)</f>
        <v>2023-06-12</v>
      </c>
      <c r="AA342" s="54" t="str">
        <f>_xlfn.XLOOKUP(Contrato[[#This Row],[CONTRATO3DIG]],[1]SECOP_II!AE:AE,[1]SECOP_II!AA:AA,"",0)</f>
        <v>https://community.secop.gov.co/Public/Tendering/OpportunityDetail/Index?noticeUID=CO1.NTC.4132624&amp;isFromPublicArea=True&amp;isModal=true&amp;asPopupView=true</v>
      </c>
      <c r="AB342" s="103" t="s">
        <v>325</v>
      </c>
      <c r="AC342" s="75">
        <v>202301002922</v>
      </c>
      <c r="AD342" s="1" t="s">
        <v>50</v>
      </c>
      <c r="AE342" s="1" t="str">
        <f>TEXT(LEFT(Contrato[[#This Row],[CONTRATO]],3),"0")</f>
        <v>333</v>
      </c>
      <c r="AF342" s="1" t="str">
        <f>IF(LEN(Contrato[[#This Row],[Contrato2]])=3,Contrato[[#This Row],[Contrato2]],TEXT(Contrato[[#This Row],[Contrato2]],"000"))</f>
        <v>333</v>
      </c>
      <c r="AG342" s="100">
        <f ca="1">IFERROR(_xlfn.DAYS(Contrato[[#This Row],[Fecha Proyectada liquidació]],TODAY())/30,"")</f>
        <v>-16.766666666666666</v>
      </c>
      <c r="AH342" s="5">
        <f>+Contrato[[#This Row],[FECHA TERMINACIÓN ]]+120</f>
        <v>45209</v>
      </c>
      <c r="AI342" s="1" t="e" cm="1">
        <f t="array" ref="AI342">+Contrato[[#This Row],[Fecha Proyectada liquidació]]-hoy</f>
        <v>#NAME?</v>
      </c>
      <c r="AJ342" s="1" cm="1">
        <f t="array" ref="AJ342">_xlfn.XLOOKUP(Contrato[[#This Row],[CONTRATO]]&amp;Contrato[[#This Row],[CDP]],[1]!Tabla6[[#All],[CONTRATO-CDP]],[1]!Tabla6[[#All],[CRP]],_xlfn.XLOOKUP(Contrato[[#This Row],[CDP]],[1]RCPPAGOS!F:F,[1]RCPPAGOS!A:A,"",0),0)</f>
        <v>1447</v>
      </c>
      <c r="AK342" s="1">
        <f>+Contrato[[#This Row],[Columna1]]-Contrato[[#This Row],[RCP]]</f>
        <v>0</v>
      </c>
      <c r="AL342" s="101" cm="1">
        <f t="array" ref="AL342">_xlfn.XLOOKUP(Contrato[[#This Row],[RCP]],[1]!RCPPAGOS[[#All],[CRP]],[1]!RCPPAGOS[[#All],[Total pagado]],0,0)</f>
        <v>20395515</v>
      </c>
      <c r="AM342" s="62">
        <f>+Contrato[[#This Row],[Valor Pagado]]/Contrato[[#This Row],[VALOR CONTRATO]]</f>
        <v>0.57297991053086328</v>
      </c>
      <c r="AN342" s="63">
        <f>+Contrato[[#This Row],[VALOR CONTRATO]]-Contrato[[#This Row],[Valor Pagado]]</f>
        <v>15200000</v>
      </c>
    </row>
    <row r="343" spans="1:40" s="1" customFormat="1" ht="37.5" customHeight="1">
      <c r="A343" s="2">
        <v>371</v>
      </c>
      <c r="B343" s="33">
        <v>334</v>
      </c>
      <c r="C343" s="70" t="s">
        <v>899</v>
      </c>
      <c r="D343" s="35" t="s">
        <v>83</v>
      </c>
      <c r="E343" s="36" t="s">
        <v>42</v>
      </c>
      <c r="F343" s="35" t="s">
        <v>43</v>
      </c>
      <c r="G343" s="70" t="s">
        <v>900</v>
      </c>
      <c r="H343" s="170">
        <v>1036962118</v>
      </c>
      <c r="I343" s="166">
        <v>6081224</v>
      </c>
      <c r="J343" s="166">
        <v>23243672</v>
      </c>
      <c r="K343" s="70" t="s">
        <v>901</v>
      </c>
      <c r="L343" s="42" t="s">
        <v>894</v>
      </c>
      <c r="M343" s="43" t="s">
        <v>605</v>
      </c>
      <c r="N343" s="44">
        <f>VLOOKUP(Contrato[[#This Row],[SUPERVISOR TITULAR]],[1]SUPERVISORES!$E$1:$F$135,2,FALSE)</f>
        <v>43816614.100000001</v>
      </c>
      <c r="O343" s="43" t="s">
        <v>86</v>
      </c>
      <c r="P343" s="45">
        <f>VLOOKUP(Contrato[[#This Row],[SUPERVISOR SUPLENTE ]],[1]SUPERVISORES!$E$1:$F$135,2,FALSE)</f>
        <v>21509270.5</v>
      </c>
      <c r="Q343" s="75">
        <v>415</v>
      </c>
      <c r="R343" s="47" cm="1">
        <f t="array" ref="R343">_xlfn.XLOOKUP(Contrato[[#This Row],[CDP]],[1]!CDP[[#All],[consecutivo]],[1]!CDP[[#All],[fecha_aprobacion]],"",0)</f>
        <v>44984.475706018522</v>
      </c>
      <c r="S343" s="48">
        <f>SUMIF([1]!CDP[[#All],[consecutivo]],Contrato[[#This Row],[CDP]],[1]!CDP[[#All],[valor_total_rubro]])</f>
        <v>23243672</v>
      </c>
      <c r="T343" s="49" cm="1">
        <f t="array" ref="T343">_xlfn.XLOOKUP(Contrato[[#This Row],[CONTRATO]]&amp;Contrato[[#This Row],[CDP]],[1]!Tabla6[[#All],[CONTRATO-CDP]],[1]!Tabla6[[#All],[CRP]],_xlfn.XLOOKUP(Contrato[[#This Row],[CDP]],[1]RCPPAGOS!F:F,[1]RCPPAGOS!A:A,"",0),0)</f>
        <v>1231</v>
      </c>
      <c r="U343" s="47">
        <f>+_xlfn.XLOOKUP(Contrato[[#This Row],[RCP]],[1]RCPPAGOS!A:A,[1]RCPPAGOS!B:B,"",0)</f>
        <v>44993.394525462965</v>
      </c>
      <c r="V343" s="50">
        <f>SUMIF([1]!RCPPAGOS[[#All],[CRP]],Contrato[[#This Row],[RCP]],[1]!RCPPAGOS[[#All],[valor_total]])</f>
        <v>23243672</v>
      </c>
      <c r="W343" s="55">
        <v>44992</v>
      </c>
      <c r="X343" s="51">
        <v>44993</v>
      </c>
      <c r="Y343" s="52" t="str">
        <f>+LEFT(_xlfn.XLOOKUP(Contrato[[#This Row],[CONTRATO3DIG]],[1]SECOP_II!AE:AE,[1]SECOP_II!F:F,"",0),10)</f>
        <v>2023-03-08</v>
      </c>
      <c r="Z343" s="53" t="str">
        <f>+LEFT(_xlfn.XLOOKUP(Contrato[[#This Row],[CONTRATO3DIG]],[1]SECOP_II!AE:AE,[1]SECOP_II!G:G,"",0),10)</f>
        <v>2023-06-07</v>
      </c>
      <c r="AA343" s="54" t="str">
        <f>_xlfn.XLOOKUP(Contrato[[#This Row],[CONTRATO3DIG]],[1]SECOP_II!AE:AE,[1]SECOP_II!AA:AA,"",0)</f>
        <v>https://community.secop.gov.co/Public/Tendering/OpportunityDetail/Index?noticeUID=CO1.NTC.4129095&amp;isFromPublicArea=True&amp;isModal=true&amp;asPopupView=true</v>
      </c>
      <c r="AB343" s="103" t="s">
        <v>325</v>
      </c>
      <c r="AC343" s="75">
        <v>202301002967</v>
      </c>
      <c r="AD343" s="1" t="s">
        <v>50</v>
      </c>
      <c r="AE343" s="1" t="str">
        <f>TEXT(LEFT(Contrato[[#This Row],[CONTRATO]],3),"0")</f>
        <v>334</v>
      </c>
      <c r="AF343" s="1" t="str">
        <f>IF(LEN(Contrato[[#This Row],[Contrato2]])=3,Contrato[[#This Row],[Contrato2]],TEXT(Contrato[[#This Row],[Contrato2]],"000"))</f>
        <v>334</v>
      </c>
      <c r="AG343" s="100">
        <f ca="1">IFERROR(_xlfn.DAYS(Contrato[[#This Row],[Fecha Proyectada liquidació]],TODAY())/30,"")</f>
        <v>-16.933333333333334</v>
      </c>
      <c r="AH343" s="5">
        <f>+Contrato[[#This Row],[FECHA TERMINACIÓN ]]+120</f>
        <v>45204</v>
      </c>
      <c r="AI343" s="1" t="e" cm="1">
        <f t="array" ref="AI343">+Contrato[[#This Row],[Fecha Proyectada liquidació]]-hoy</f>
        <v>#NAME?</v>
      </c>
      <c r="AJ343" s="1" cm="1">
        <f t="array" ref="AJ343">_xlfn.XLOOKUP(Contrato[[#This Row],[CONTRATO]]&amp;Contrato[[#This Row],[CDP]],[1]!Tabla6[[#All],[CONTRATO-CDP]],[1]!Tabla6[[#All],[CRP]],_xlfn.XLOOKUP(Contrato[[#This Row],[CDP]],[1]RCPPAGOS!F:F,[1]RCPPAGOS!A:A,"",0),0)</f>
        <v>1231</v>
      </c>
      <c r="AK343" s="1">
        <f>+Contrato[[#This Row],[Columna1]]-Contrato[[#This Row],[RCP]]</f>
        <v>0</v>
      </c>
      <c r="AL343" s="101" cm="1">
        <f t="array" ref="AL343">_xlfn.XLOOKUP(Contrato[[#This Row],[RCP]],[1]!RCPPAGOS[[#All],[CRP]],[1]!RCPPAGOS[[#All],[Total pagado]],0,0)</f>
        <v>20697772</v>
      </c>
      <c r="AM343" s="62">
        <f>+Contrato[[#This Row],[Valor Pagado]]/Contrato[[#This Row],[VALOR CONTRATO]]</f>
        <v>0.89046911348602753</v>
      </c>
      <c r="AN343" s="63">
        <f>+Contrato[[#This Row],[VALOR CONTRATO]]-Contrato[[#This Row],[Valor Pagado]]</f>
        <v>2545900</v>
      </c>
    </row>
    <row r="344" spans="1:40" s="1" customFormat="1" ht="37.5" customHeight="1">
      <c r="A344" s="2">
        <v>365</v>
      </c>
      <c r="B344" s="33">
        <v>335</v>
      </c>
      <c r="C344" s="70" t="s">
        <v>902</v>
      </c>
      <c r="D344" s="35" t="s">
        <v>83</v>
      </c>
      <c r="E344" s="36" t="s">
        <v>42</v>
      </c>
      <c r="F344" s="35" t="s">
        <v>43</v>
      </c>
      <c r="G344" s="70" t="s">
        <v>903</v>
      </c>
      <c r="H344" s="170">
        <v>8321294</v>
      </c>
      <c r="I344" s="166">
        <v>6081224</v>
      </c>
      <c r="J344" s="166">
        <v>23243672</v>
      </c>
      <c r="K344" s="70" t="s">
        <v>901</v>
      </c>
      <c r="L344" s="42" t="s">
        <v>894</v>
      </c>
      <c r="M344" s="43" t="s">
        <v>605</v>
      </c>
      <c r="N344" s="44">
        <f>VLOOKUP(Contrato[[#This Row],[SUPERVISOR TITULAR]],[1]SUPERVISORES!$E$1:$F$135,2,FALSE)</f>
        <v>43816614.100000001</v>
      </c>
      <c r="O344" s="43" t="s">
        <v>86</v>
      </c>
      <c r="P344" s="45">
        <f>VLOOKUP(Contrato[[#This Row],[SUPERVISOR SUPLENTE ]],[1]SUPERVISORES!$E$1:$F$135,2,FALSE)</f>
        <v>21509270.5</v>
      </c>
      <c r="Q344" s="75">
        <v>416</v>
      </c>
      <c r="R344" s="47" cm="1">
        <f t="array" ref="R344">_xlfn.XLOOKUP(Contrato[[#This Row],[CDP]],[1]!CDP[[#All],[consecutivo]],[1]!CDP[[#All],[fecha_aprobacion]],"",0)</f>
        <v>44984.475798611114</v>
      </c>
      <c r="S344" s="48">
        <f>SUMIF([1]!CDP[[#All],[consecutivo]],Contrato[[#This Row],[CDP]],[1]!CDP[[#All],[valor_total_rubro]])</f>
        <v>23243672</v>
      </c>
      <c r="T344" s="49" cm="1">
        <f t="array" ref="T344">_xlfn.XLOOKUP(Contrato[[#This Row],[CONTRATO]]&amp;Contrato[[#This Row],[CDP]],[1]!Tabla6[[#All],[CONTRATO-CDP]],[1]!Tabla6[[#All],[CRP]],_xlfn.XLOOKUP(Contrato[[#This Row],[CDP]],[1]RCPPAGOS!F:F,[1]RCPPAGOS!A:A,"",0),0)</f>
        <v>1230</v>
      </c>
      <c r="U344" s="47">
        <f>+_xlfn.XLOOKUP(Contrato[[#This Row],[RCP]],[1]RCPPAGOS!A:A,[1]RCPPAGOS!B:B,"",0)</f>
        <v>44993.394178240742</v>
      </c>
      <c r="V344" s="50">
        <f>SUMIF([1]!RCPPAGOS[[#All],[CRP]],Contrato[[#This Row],[RCP]],[1]!RCPPAGOS[[#All],[valor_total]])</f>
        <v>23243672</v>
      </c>
      <c r="W344" s="55">
        <v>44992</v>
      </c>
      <c r="X344" s="51">
        <v>44993</v>
      </c>
      <c r="Y344" s="52" t="str">
        <f>+LEFT(_xlfn.XLOOKUP(Contrato[[#This Row],[CONTRATO3DIG]],[1]SECOP_II!AE:AE,[1]SECOP_II!F:F,"",0),10)</f>
        <v>2023-03-08</v>
      </c>
      <c r="Z344" s="53" t="str">
        <f>+LEFT(_xlfn.XLOOKUP(Contrato[[#This Row],[CONTRATO3DIG]],[1]SECOP_II!AE:AE,[1]SECOP_II!G:G,"",0),10)</f>
        <v>2023-06-07</v>
      </c>
      <c r="AA344" s="54" t="str">
        <f>_xlfn.XLOOKUP(Contrato[[#This Row],[CONTRATO3DIG]],[1]SECOP_II!AE:AE,[1]SECOP_II!AA:AA,"",0)</f>
        <v>https://community.secop.gov.co/Public/Tendering/OpportunityDetail/Index?noticeUID=CO1.NTC.4129228&amp;isFromPublicArea=True&amp;isModal=true&amp;asPopupView=true</v>
      </c>
      <c r="AB344" s="103" t="s">
        <v>325</v>
      </c>
      <c r="AC344" s="75">
        <v>202301002968</v>
      </c>
      <c r="AD344" s="1" t="s">
        <v>50</v>
      </c>
      <c r="AE344" s="1" t="str">
        <f>TEXT(LEFT(Contrato[[#This Row],[CONTRATO]],3),"0")</f>
        <v>335</v>
      </c>
      <c r="AF344" s="1" t="str">
        <f>IF(LEN(Contrato[[#This Row],[Contrato2]])=3,Contrato[[#This Row],[Contrato2]],TEXT(Contrato[[#This Row],[Contrato2]],"000"))</f>
        <v>335</v>
      </c>
      <c r="AG344" s="100">
        <f ca="1">IFERROR(_xlfn.DAYS(Contrato[[#This Row],[Fecha Proyectada liquidació]],TODAY())/30,"")</f>
        <v>-16.933333333333334</v>
      </c>
      <c r="AH344" s="5">
        <f>+Contrato[[#This Row],[FECHA TERMINACIÓN ]]+120</f>
        <v>45204</v>
      </c>
      <c r="AI344" s="1" t="e" cm="1">
        <f t="array" ref="AI344">+Contrato[[#This Row],[Fecha Proyectada liquidació]]-hoy</f>
        <v>#NAME?</v>
      </c>
      <c r="AJ344" s="1" cm="1">
        <f t="array" ref="AJ344">_xlfn.XLOOKUP(Contrato[[#This Row],[CONTRATO]]&amp;Contrato[[#This Row],[CDP]],[1]!Tabla6[[#All],[CONTRATO-CDP]],[1]!Tabla6[[#All],[CRP]],_xlfn.XLOOKUP(Contrato[[#This Row],[CDP]],[1]RCPPAGOS!F:F,[1]RCPPAGOS!A:A,"",0),0)</f>
        <v>1230</v>
      </c>
      <c r="AK344" s="1">
        <f>+Contrato[[#This Row],[Columna1]]-Contrato[[#This Row],[RCP]]</f>
        <v>0</v>
      </c>
      <c r="AL344" s="101" cm="1">
        <f t="array" ref="AL344">_xlfn.XLOOKUP(Contrato[[#This Row],[RCP]],[1]!RCPPAGOS[[#All],[CRP]],[1]!RCPPAGOS[[#All],[Total pagado]],0,0)</f>
        <v>20753572</v>
      </c>
      <c r="AM344" s="62">
        <f>+Contrato[[#This Row],[Valor Pagado]]/Contrato[[#This Row],[VALOR CONTRATO]]</f>
        <v>0.89286976687676545</v>
      </c>
      <c r="AN344" s="63">
        <f>+Contrato[[#This Row],[VALOR CONTRATO]]-Contrato[[#This Row],[Valor Pagado]]</f>
        <v>2490100</v>
      </c>
    </row>
    <row r="345" spans="1:40" s="1" customFormat="1" ht="37.5" customHeight="1">
      <c r="A345" s="2">
        <v>556</v>
      </c>
      <c r="B345" s="33">
        <v>336</v>
      </c>
      <c r="C345" s="70" t="s">
        <v>904</v>
      </c>
      <c r="D345" s="35" t="s">
        <v>124</v>
      </c>
      <c r="E345" s="36" t="s">
        <v>42</v>
      </c>
      <c r="F345" s="35" t="s">
        <v>43</v>
      </c>
      <c r="G345" s="70" t="s">
        <v>905</v>
      </c>
      <c r="H345" s="170">
        <v>1017174732</v>
      </c>
      <c r="I345" s="166">
        <v>6081224</v>
      </c>
      <c r="J345" s="166">
        <v>18243672</v>
      </c>
      <c r="K345" s="173" t="s">
        <v>571</v>
      </c>
      <c r="L345" s="42" t="s">
        <v>894</v>
      </c>
      <c r="M345" s="43" t="s">
        <v>159</v>
      </c>
      <c r="N345" s="44">
        <f>VLOOKUP(Contrato[[#This Row],[SUPERVISOR TITULAR]],[1]SUPERVISORES!$E$1:$F$135,2,FALSE)</f>
        <v>98663915.5</v>
      </c>
      <c r="O345" s="43" t="s">
        <v>127</v>
      </c>
      <c r="P345" s="45">
        <f>VLOOKUP(Contrato[[#This Row],[SUPERVISOR SUPLENTE ]],[1]SUPERVISORES!$E$1:$F$135,2,FALSE)</f>
        <v>9398399.4000000004</v>
      </c>
      <c r="Q345" s="75">
        <v>413</v>
      </c>
      <c r="R345" s="47" cm="1">
        <f t="array" ref="R345">_xlfn.XLOOKUP(Contrato[[#This Row],[CDP]],[1]!CDP[[#All],[consecutivo]],[1]!CDP[[#All],[fecha_aprobacion]],"",0)</f>
        <v>44980.715208333335</v>
      </c>
      <c r="S345" s="48">
        <f>SUMIF([1]!CDP[[#All],[consecutivo]],Contrato[[#This Row],[CDP]],[1]!CDP[[#All],[valor_total_rubro]])</f>
        <v>18243672</v>
      </c>
      <c r="T345" s="49" cm="1">
        <f t="array" ref="T345">_xlfn.XLOOKUP(Contrato[[#This Row],[CONTRATO]]&amp;Contrato[[#This Row],[CDP]],[1]!Tabla6[[#All],[CONTRATO-CDP]],[1]!Tabla6[[#All],[CRP]],_xlfn.XLOOKUP(Contrato[[#This Row],[CDP]],[1]RCPPAGOS!F:F,[1]RCPPAGOS!A:A,"",0),0)</f>
        <v>1228</v>
      </c>
      <c r="U345" s="47">
        <f>+_xlfn.XLOOKUP(Contrato[[#This Row],[RCP]],[1]RCPPAGOS!A:A,[1]RCPPAGOS!B:B,"",0)</f>
        <v>44992.623032407406</v>
      </c>
      <c r="V345" s="50">
        <f>SUMIF([1]!RCPPAGOS[[#All],[CRP]],Contrato[[#This Row],[RCP]],[1]!RCPPAGOS[[#All],[valor_total]])</f>
        <v>18243672</v>
      </c>
      <c r="W345" s="51">
        <v>44992</v>
      </c>
      <c r="X345" s="51">
        <v>44992</v>
      </c>
      <c r="Y345" s="52" t="str">
        <f>+LEFT(_xlfn.XLOOKUP(Contrato[[#This Row],[CONTRATO3DIG]],[1]SECOP_II!AE:AE,[1]SECOP_II!F:F,"",0),10)</f>
        <v>2023-03-08</v>
      </c>
      <c r="Z345" s="53" t="str">
        <f>+LEFT(_xlfn.XLOOKUP(Contrato[[#This Row],[CONTRATO3DIG]],[1]SECOP_II!AE:AE,[1]SECOP_II!G:G,"",0),10)</f>
        <v>2023-06-07</v>
      </c>
      <c r="AA345" s="54" t="str">
        <f>_xlfn.XLOOKUP(Contrato[[#This Row],[CONTRATO3DIG]],[1]SECOP_II!AE:AE,[1]SECOP_II!AA:AA,"",0)</f>
        <v>https://community.secop.gov.co/Public/Tendering/OpportunityDetail/Index?noticeUID=CO1.NTC.4128453&amp;isFromPublicArea=True&amp;isModal=true&amp;asPopupView=true</v>
      </c>
      <c r="AB345" s="103" t="s">
        <v>325</v>
      </c>
      <c r="AC345" s="75">
        <v>202301002945</v>
      </c>
      <c r="AD345" s="1" t="s">
        <v>50</v>
      </c>
      <c r="AE345" s="1" t="str">
        <f>TEXT(LEFT(Contrato[[#This Row],[CONTRATO]],3),"0")</f>
        <v>336</v>
      </c>
      <c r="AF345" s="1" t="str">
        <f>IF(LEN(Contrato[[#This Row],[Contrato2]])=3,Contrato[[#This Row],[Contrato2]],TEXT(Contrato[[#This Row],[Contrato2]],"000"))</f>
        <v>336</v>
      </c>
      <c r="AG345" s="100">
        <f ca="1">IFERROR(_xlfn.DAYS(Contrato[[#This Row],[Fecha Proyectada liquidació]],TODAY())/30,"")</f>
        <v>-16.933333333333334</v>
      </c>
      <c r="AH345" s="5">
        <f>+Contrato[[#This Row],[FECHA TERMINACIÓN ]]+120</f>
        <v>45204</v>
      </c>
      <c r="AI345" s="1" t="e" cm="1">
        <f t="array" ref="AI345">+Contrato[[#This Row],[Fecha Proyectada liquidació]]-hoy</f>
        <v>#NAME?</v>
      </c>
      <c r="AJ345" s="1" cm="1">
        <f t="array" ref="AJ345">_xlfn.XLOOKUP(Contrato[[#This Row],[CONTRATO]]&amp;Contrato[[#This Row],[CDP]],[1]!Tabla6[[#All],[CONTRATO-CDP]],[1]!Tabla6[[#All],[CRP]],_xlfn.XLOOKUP(Contrato[[#This Row],[CDP]],[1]RCPPAGOS!F:F,[1]RCPPAGOS!A:A,"",0),0)</f>
        <v>1228</v>
      </c>
      <c r="AK345" s="1">
        <f>+Contrato[[#This Row],[Columna1]]-Contrato[[#This Row],[RCP]]</f>
        <v>0</v>
      </c>
      <c r="AL345" s="101" cm="1">
        <f t="array" ref="AL345">_xlfn.XLOOKUP(Contrato[[#This Row],[RCP]],[1]!RCPPAGOS[[#All],[CRP]],[1]!RCPPAGOS[[#All],[Total pagado]],0,0)</f>
        <v>18243672</v>
      </c>
      <c r="AM345" s="62">
        <f>+Contrato[[#This Row],[Valor Pagado]]/Contrato[[#This Row],[VALOR CONTRATO]]</f>
        <v>1</v>
      </c>
      <c r="AN345" s="63">
        <f>+Contrato[[#This Row],[VALOR CONTRATO]]-Contrato[[#This Row],[Valor Pagado]]</f>
        <v>0</v>
      </c>
    </row>
    <row r="346" spans="1:40" s="1" customFormat="1" ht="37.5" customHeight="1">
      <c r="A346" s="2">
        <v>566</v>
      </c>
      <c r="B346" s="33">
        <v>337</v>
      </c>
      <c r="C346" s="70" t="s">
        <v>906</v>
      </c>
      <c r="D346" s="35" t="s">
        <v>63</v>
      </c>
      <c r="E346" s="36" t="s">
        <v>42</v>
      </c>
      <c r="F346" s="35" t="s">
        <v>43</v>
      </c>
      <c r="G346" s="70" t="s">
        <v>907</v>
      </c>
      <c r="H346" s="170">
        <v>1128452756</v>
      </c>
      <c r="I346" s="166">
        <v>9158114</v>
      </c>
      <c r="J346" s="166">
        <v>27474342</v>
      </c>
      <c r="K346" s="173" t="s">
        <v>571</v>
      </c>
      <c r="L346" s="42" t="s">
        <v>894</v>
      </c>
      <c r="M346" s="43" t="s">
        <v>103</v>
      </c>
      <c r="N346" s="44">
        <f>VLOOKUP(Contrato[[#This Row],[SUPERVISOR TITULAR]],[1]SUPERVISORES!$E$1:$F$135,2,FALSE)</f>
        <v>3507696.4</v>
      </c>
      <c r="O346" s="43" t="s">
        <v>249</v>
      </c>
      <c r="P346" s="45">
        <f>VLOOKUP(Contrato[[#This Row],[SUPERVISOR SUPLENTE ]],[1]SUPERVISORES!$E$1:$F$135,2,FALSE)</f>
        <v>10267189.6</v>
      </c>
      <c r="Q346" s="75">
        <v>420</v>
      </c>
      <c r="R346" s="47" cm="1">
        <f t="array" ref="R346">_xlfn.XLOOKUP(Contrato[[#This Row],[CDP]],[1]!CDP[[#All],[consecutivo]],[1]!CDP[[#All],[fecha_aprobacion]],"",0)</f>
        <v>44987.610752314817</v>
      </c>
      <c r="S346" s="48">
        <f>SUMIF([1]!CDP[[#All],[consecutivo]],Contrato[[#This Row],[CDP]],[1]!CDP[[#All],[valor_total_rubro]])</f>
        <v>27474342</v>
      </c>
      <c r="T346" s="49" cm="1">
        <f t="array" ref="T346">_xlfn.XLOOKUP(Contrato[[#This Row],[CONTRATO]]&amp;Contrato[[#This Row],[CDP]],[1]!Tabla6[[#All],[CONTRATO-CDP]],[1]!Tabla6[[#All],[CRP]],_xlfn.XLOOKUP(Contrato[[#This Row],[CDP]],[1]RCPPAGOS!F:F,[1]RCPPAGOS!A:A,"",0),0)</f>
        <v>1227</v>
      </c>
      <c r="U346" s="47">
        <f>+_xlfn.XLOOKUP(Contrato[[#This Row],[RCP]],[1]RCPPAGOS!A:A,[1]RCPPAGOS!B:B,"",0)</f>
        <v>44992.622534722221</v>
      </c>
      <c r="V346" s="50">
        <f>SUMIF([1]!RCPPAGOS[[#All],[CRP]],Contrato[[#This Row],[RCP]],[1]!RCPPAGOS[[#All],[valor_total]])</f>
        <v>27474342</v>
      </c>
      <c r="W346" s="51">
        <v>44992</v>
      </c>
      <c r="X346" s="51">
        <v>44992</v>
      </c>
      <c r="Y346" s="52" t="str">
        <f>+LEFT(_xlfn.XLOOKUP(Contrato[[#This Row],[CONTRATO3DIG]],[1]SECOP_II!AE:AE,[1]SECOP_II!F:F,"",0),10)</f>
        <v>2023-03-07</v>
      </c>
      <c r="Z346" s="53" t="str">
        <f>+LEFT(_xlfn.XLOOKUP(Contrato[[#This Row],[CONTRATO3DIG]],[1]SECOP_II!AE:AE,[1]SECOP_II!G:G,"",0),10)</f>
        <v>2023-06-06</v>
      </c>
      <c r="AA346" s="54" t="str">
        <f>_xlfn.XLOOKUP(Contrato[[#This Row],[CONTRATO3DIG]],[1]SECOP_II!AE:AE,[1]SECOP_II!AA:AA,"",0)</f>
        <v>https://community.secop.gov.co/Public/Tendering/OpportunityDetail/Index?noticeUID=CO1.NTC.4131368&amp;isFromPublicArea=True&amp;isModal=true&amp;asPopupView=true</v>
      </c>
      <c r="AB346" s="103" t="s">
        <v>325</v>
      </c>
      <c r="AC346" s="75">
        <v>202301002916</v>
      </c>
      <c r="AD346" s="1" t="s">
        <v>50</v>
      </c>
      <c r="AE346" s="1" t="str">
        <f>TEXT(LEFT(Contrato[[#This Row],[CONTRATO]],3),"0")</f>
        <v>337</v>
      </c>
      <c r="AF346" s="1" t="str">
        <f>IF(LEN(Contrato[[#This Row],[Contrato2]])=3,Contrato[[#This Row],[Contrato2]],TEXT(Contrato[[#This Row],[Contrato2]],"000"))</f>
        <v>337</v>
      </c>
      <c r="AG346" s="100">
        <f ca="1">IFERROR(_xlfn.DAYS(Contrato[[#This Row],[Fecha Proyectada liquidació]],TODAY())/30,"")</f>
        <v>-16.966666666666665</v>
      </c>
      <c r="AH346" s="5">
        <f>+Contrato[[#This Row],[FECHA TERMINACIÓN ]]+120</f>
        <v>45203</v>
      </c>
      <c r="AI346" s="1" t="e" cm="1">
        <f t="array" ref="AI346">+Contrato[[#This Row],[Fecha Proyectada liquidació]]-hoy</f>
        <v>#NAME?</v>
      </c>
      <c r="AJ346" s="1" cm="1">
        <f t="array" ref="AJ346">_xlfn.XLOOKUP(Contrato[[#This Row],[CONTRATO]]&amp;Contrato[[#This Row],[CDP]],[1]!Tabla6[[#All],[CONTRATO-CDP]],[1]!Tabla6[[#All],[CRP]],_xlfn.XLOOKUP(Contrato[[#This Row],[CDP]],[1]RCPPAGOS!F:F,[1]RCPPAGOS!A:A,"",0),0)</f>
        <v>1227</v>
      </c>
      <c r="AK346" s="1">
        <f>+Contrato[[#This Row],[Columna1]]-Contrato[[#This Row],[RCP]]</f>
        <v>0</v>
      </c>
      <c r="AL346" s="101" cm="1">
        <f t="array" ref="AL346">_xlfn.XLOOKUP(Contrato[[#This Row],[RCP]],[1]!RCPPAGOS[[#All],[CRP]],[1]!RCPPAGOS[[#All],[Total pagado]],0,0)</f>
        <v>27474342</v>
      </c>
      <c r="AM346" s="62">
        <f>+Contrato[[#This Row],[Valor Pagado]]/Contrato[[#This Row],[VALOR CONTRATO]]</f>
        <v>1</v>
      </c>
      <c r="AN346" s="63">
        <f>+Contrato[[#This Row],[VALOR CONTRATO]]-Contrato[[#This Row],[Valor Pagado]]</f>
        <v>0</v>
      </c>
    </row>
    <row r="347" spans="1:40" s="1" customFormat="1" ht="37.5" customHeight="1">
      <c r="A347" s="2">
        <v>567</v>
      </c>
      <c r="B347" s="33">
        <v>338</v>
      </c>
      <c r="C347" s="70" t="s">
        <v>908</v>
      </c>
      <c r="D347" s="35" t="s">
        <v>63</v>
      </c>
      <c r="E347" s="36" t="s">
        <v>42</v>
      </c>
      <c r="F347" s="35" t="s">
        <v>43</v>
      </c>
      <c r="G347" s="70" t="s">
        <v>909</v>
      </c>
      <c r="H347" s="170">
        <v>1152702657</v>
      </c>
      <c r="I347" s="166">
        <v>6081224</v>
      </c>
      <c r="J347" s="166">
        <v>18243672</v>
      </c>
      <c r="K347" s="173" t="s">
        <v>571</v>
      </c>
      <c r="L347" s="42" t="s">
        <v>894</v>
      </c>
      <c r="M347" s="43" t="s">
        <v>65</v>
      </c>
      <c r="N347" s="44">
        <f>VLOOKUP(Contrato[[#This Row],[SUPERVISOR TITULAR]],[1]SUPERVISORES!$E$1:$F$135,2,FALSE)</f>
        <v>39419422.700000003</v>
      </c>
      <c r="O347" s="43" t="s">
        <v>48</v>
      </c>
      <c r="P347" s="45">
        <f>VLOOKUP(Contrato[[#This Row],[SUPERVISOR SUPLENTE ]],[1]SUPERVISORES!$E$1:$F$135,2,FALSE)</f>
        <v>37864741.100000001</v>
      </c>
      <c r="Q347" s="75">
        <v>429</v>
      </c>
      <c r="R347" s="47" cm="1">
        <f t="array" ref="R347">_xlfn.XLOOKUP(Contrato[[#This Row],[CDP]],[1]!CDP[[#All],[consecutivo]],[1]!CDP[[#All],[fecha_aprobacion]],"",0)</f>
        <v>44987.728634259256</v>
      </c>
      <c r="S347" s="48">
        <f>SUMIF([1]!CDP[[#All],[consecutivo]],Contrato[[#This Row],[CDP]],[1]!CDP[[#All],[valor_total_rubro]])</f>
        <v>18243672</v>
      </c>
      <c r="T347" s="49" cm="1">
        <f t="array" ref="T347">_xlfn.XLOOKUP(Contrato[[#This Row],[CONTRATO]]&amp;Contrato[[#This Row],[CDP]],[1]!Tabla6[[#All],[CONTRATO-CDP]],[1]!Tabla6[[#All],[CRP]],_xlfn.XLOOKUP(Contrato[[#This Row],[CDP]],[1]RCPPAGOS!F:F,[1]RCPPAGOS!A:A,"",0),0)</f>
        <v>1449</v>
      </c>
      <c r="U347" s="47">
        <f>+_xlfn.XLOOKUP(Contrato[[#This Row],[RCP]],[1]RCPPAGOS!A:A,[1]RCPPAGOS!B:B,"",0)</f>
        <v>44993.70275462963</v>
      </c>
      <c r="V347" s="50">
        <f>SUMIF([1]!RCPPAGOS[[#All],[CRP]],Contrato[[#This Row],[RCP]],[1]!RCPPAGOS[[#All],[valor_total]])</f>
        <v>18243672</v>
      </c>
      <c r="W347" s="51">
        <v>44992</v>
      </c>
      <c r="X347" s="51">
        <v>44992</v>
      </c>
      <c r="Y347" s="52" t="str">
        <f>+LEFT(_xlfn.XLOOKUP(Contrato[[#This Row],[CONTRATO3DIG]],[1]SECOP_II!AE:AE,[1]SECOP_II!F:F,"",0),10)</f>
        <v>2023-03-09</v>
      </c>
      <c r="Z347" s="53" t="str">
        <f>+LEFT(_xlfn.XLOOKUP(Contrato[[#This Row],[CONTRATO3DIG]],[1]SECOP_II!AE:AE,[1]SECOP_II!G:G,"",0),10)</f>
        <v>2023-06-08</v>
      </c>
      <c r="AA347" s="54" t="str">
        <f>_xlfn.XLOOKUP(Contrato[[#This Row],[CONTRATO3DIG]],[1]SECOP_II!AE:AE,[1]SECOP_II!AA:AA,"",0)</f>
        <v>https://community.secop.gov.co/Public/Tendering/OpportunityDetail/Index?noticeUID=CO1.NTC.4134227&amp;isFromPublicArea=True&amp;isModal=true&amp;asPopupView=true</v>
      </c>
      <c r="AB347" s="103" t="s">
        <v>325</v>
      </c>
      <c r="AC347" s="75" t="s">
        <v>910</v>
      </c>
      <c r="AD347" s="1" t="s">
        <v>50</v>
      </c>
      <c r="AE347" s="1" t="str">
        <f>TEXT(LEFT(Contrato[[#This Row],[CONTRATO]],3),"0")</f>
        <v>338</v>
      </c>
      <c r="AF347" s="1" t="str">
        <f>IF(LEN(Contrato[[#This Row],[Contrato2]])=3,Contrato[[#This Row],[Contrato2]],TEXT(Contrato[[#This Row],[Contrato2]],"000"))</f>
        <v>338</v>
      </c>
      <c r="AG347" s="100">
        <f ca="1">IFERROR(_xlfn.DAYS(Contrato[[#This Row],[Fecha Proyectada liquidació]],TODAY())/30,"")</f>
        <v>-16.899999999999999</v>
      </c>
      <c r="AH347" s="5">
        <f>+Contrato[[#This Row],[FECHA TERMINACIÓN ]]+120</f>
        <v>45205</v>
      </c>
      <c r="AI347" s="1" t="e" cm="1">
        <f t="array" ref="AI347">+Contrato[[#This Row],[Fecha Proyectada liquidació]]-hoy</f>
        <v>#NAME?</v>
      </c>
      <c r="AJ347" s="1" cm="1">
        <f t="array" ref="AJ347">_xlfn.XLOOKUP(Contrato[[#This Row],[CONTRATO]]&amp;Contrato[[#This Row],[CDP]],[1]!Tabla6[[#All],[CONTRATO-CDP]],[1]!Tabla6[[#All],[CRP]],_xlfn.XLOOKUP(Contrato[[#This Row],[CDP]],[1]RCPPAGOS!F:F,[1]RCPPAGOS!A:A,"",0),0)</f>
        <v>1449</v>
      </c>
      <c r="AK347" s="1">
        <f>+Contrato[[#This Row],[Columna1]]-Contrato[[#This Row],[RCP]]</f>
        <v>0</v>
      </c>
      <c r="AL347" s="101" cm="1">
        <f t="array" ref="AL347">_xlfn.XLOOKUP(Contrato[[#This Row],[RCP]],[1]!RCPPAGOS[[#All],[CRP]],[1]!RCPPAGOS[[#All],[Total pagado]],0,0)</f>
        <v>9121836</v>
      </c>
      <c r="AM347" s="62">
        <f>+Contrato[[#This Row],[Valor Pagado]]/Contrato[[#This Row],[VALOR CONTRATO]]</f>
        <v>0.5</v>
      </c>
      <c r="AN347" s="63">
        <f>+Contrato[[#This Row],[VALOR CONTRATO]]-Contrato[[#This Row],[Valor Pagado]]</f>
        <v>9121836</v>
      </c>
    </row>
    <row r="348" spans="1:40" s="1" customFormat="1" ht="37.5" customHeight="1">
      <c r="A348" s="2">
        <v>571</v>
      </c>
      <c r="B348" s="33">
        <v>339</v>
      </c>
      <c r="C348" s="70" t="s">
        <v>911</v>
      </c>
      <c r="D348" s="35" t="s">
        <v>83</v>
      </c>
      <c r="E348" s="36" t="s">
        <v>42</v>
      </c>
      <c r="F348" s="35" t="s">
        <v>43</v>
      </c>
      <c r="G348" s="70" t="s">
        <v>912</v>
      </c>
      <c r="H348" s="170">
        <v>1214725384</v>
      </c>
      <c r="I348" s="166" t="s">
        <v>913</v>
      </c>
      <c r="J348" s="166">
        <v>35689960</v>
      </c>
      <c r="K348" s="134" t="s">
        <v>914</v>
      </c>
      <c r="L348" s="42" t="s">
        <v>879</v>
      </c>
      <c r="M348" s="43" t="s">
        <v>60</v>
      </c>
      <c r="N348" s="44">
        <f>VLOOKUP(Contrato[[#This Row],[SUPERVISOR TITULAR]],[1]SUPERVISORES!$E$1:$F$135,2,FALSE)</f>
        <v>40075656.899999999</v>
      </c>
      <c r="O348" s="43" t="s">
        <v>61</v>
      </c>
      <c r="P348" s="45">
        <f>VLOOKUP(Contrato[[#This Row],[SUPERVISOR SUPLENTE ]],[1]SUPERVISORES!$E$1:$F$135,2,FALSE)</f>
        <v>43251877.5</v>
      </c>
      <c r="Q348" s="75">
        <v>422</v>
      </c>
      <c r="R348" s="47" cm="1">
        <f t="array" ref="R348">_xlfn.XLOOKUP(Contrato[[#This Row],[CDP]],[1]!CDP[[#All],[consecutivo]],[1]!CDP[[#All],[fecha_aprobacion]],"",0)</f>
        <v>44987.611261574071</v>
      </c>
      <c r="S348" s="48">
        <f>SUMIF([1]!CDP[[#All],[consecutivo]],Contrato[[#This Row],[CDP]],[1]!CDP[[#All],[valor_total_rubro]])</f>
        <v>37142632</v>
      </c>
      <c r="T348" s="49" cm="1">
        <f t="array" ref="T348">_xlfn.XLOOKUP(Contrato[[#This Row],[CONTRATO]]&amp;Contrato[[#This Row],[CDP]],[1]!Tabla6[[#All],[CONTRATO-CDP]],[1]!Tabla6[[#All],[CRP]],_xlfn.XLOOKUP(Contrato[[#This Row],[CDP]],[1]RCPPAGOS!F:F,[1]RCPPAGOS!A:A,"",0),0)</f>
        <v>2080</v>
      </c>
      <c r="U348" s="47">
        <f>+_xlfn.XLOOKUP(Contrato[[#This Row],[RCP]],[1]RCPPAGOS!A:A,[1]RCPPAGOS!B:B,"",0)</f>
        <v>45000.503969907404</v>
      </c>
      <c r="V348" s="50">
        <f>SUMIF([1]!RCPPAGOS[[#All],[CRP]],Contrato[[#This Row],[RCP]],[1]!RCPPAGOS[[#All],[valor_total]])</f>
        <v>35689960</v>
      </c>
      <c r="W348" s="51">
        <v>44999</v>
      </c>
      <c r="X348" s="132">
        <v>45001</v>
      </c>
      <c r="Y348" s="52" t="str">
        <f>+LEFT(_xlfn.XLOOKUP(Contrato[[#This Row],[CONTRATO3DIG]],[1]SECOP_II!AE:AE,[1]SECOP_II!F:F,"",0),10)</f>
        <v>2023-03-15</v>
      </c>
      <c r="Z348" s="53" t="str">
        <f>+LEFT(_xlfn.XLOOKUP(Contrato[[#This Row],[CONTRATO3DIG]],[1]SECOP_II!AE:AE,[1]SECOP_II!G:G,"",0),10)</f>
        <v>2023-11-14</v>
      </c>
      <c r="AA348" s="54" t="str">
        <f>_xlfn.XLOOKUP(Contrato[[#This Row],[CONTRATO3DIG]],[1]SECOP_II!AE:AE,[1]SECOP_II!AA:AA,"",0)</f>
        <v>https://community.secop.gov.co/Public/Tendering/OpportunityDetail/Index?noticeUID=CO1.NTC.4171008&amp;isFromPublicArea=True&amp;isModal=true&amp;asPopupView=true</v>
      </c>
      <c r="AB348" s="103" t="s">
        <v>915</v>
      </c>
      <c r="AC348" s="75">
        <v>202301000000</v>
      </c>
      <c r="AD348" s="1" t="s">
        <v>50</v>
      </c>
      <c r="AE348" s="1" t="str">
        <f>TEXT(LEFT(Contrato[[#This Row],[CONTRATO]],3),"0")</f>
        <v>339</v>
      </c>
      <c r="AF348" s="1" t="str">
        <f>IF(LEN(Contrato[[#This Row],[Contrato2]])=3,Contrato[[#This Row],[Contrato2]],TEXT(Contrato[[#This Row],[Contrato2]],"000"))</f>
        <v>339</v>
      </c>
      <c r="AG348" s="100">
        <f ca="1">IFERROR(_xlfn.DAYS(Contrato[[#This Row],[Fecha Proyectada liquidació]],TODAY())/30,"")</f>
        <v>-11.6</v>
      </c>
      <c r="AH348" s="5">
        <f>+Contrato[[#This Row],[FECHA TERMINACIÓN ]]+120</f>
        <v>45364</v>
      </c>
      <c r="AI348" s="1" t="e" cm="1">
        <f t="array" ref="AI348">+Contrato[[#This Row],[Fecha Proyectada liquidació]]-hoy</f>
        <v>#NAME?</v>
      </c>
      <c r="AJ348" s="1" cm="1">
        <f t="array" ref="AJ348">_xlfn.XLOOKUP(Contrato[[#This Row],[CONTRATO]]&amp;Contrato[[#This Row],[CDP]],[1]!Tabla6[[#All],[CONTRATO-CDP]],[1]!Tabla6[[#All],[CRP]],_xlfn.XLOOKUP(Contrato[[#This Row],[CDP]],[1]RCPPAGOS!F:F,[1]RCPPAGOS!A:A,"",0),0)</f>
        <v>2080</v>
      </c>
      <c r="AK348" s="1">
        <f>+Contrato[[#This Row],[Columna1]]-Contrato[[#This Row],[RCP]]</f>
        <v>0</v>
      </c>
      <c r="AL348" s="101" cm="1">
        <f t="array" ref="AL348">_xlfn.XLOOKUP(Contrato[[#This Row],[RCP]],[1]!RCPPAGOS[[#All],[CRP]],[1]!RCPPAGOS[[#All],[Total pagado]],0,0)</f>
        <v>23457448</v>
      </c>
      <c r="AM348" s="62">
        <f>+Contrato[[#This Row],[Valor Pagado]]/Contrato[[#This Row],[VALOR CONTRATO]]</f>
        <v>0.65725621435271997</v>
      </c>
      <c r="AN348" s="63">
        <f>+Contrato[[#This Row],[VALOR CONTRATO]]-Contrato[[#This Row],[Valor Pagado]]</f>
        <v>12232512</v>
      </c>
    </row>
    <row r="349" spans="1:40" s="1" customFormat="1" ht="37.5" customHeight="1">
      <c r="A349" s="2">
        <v>591</v>
      </c>
      <c r="B349" s="33">
        <v>340</v>
      </c>
      <c r="C349" s="70" t="s">
        <v>916</v>
      </c>
      <c r="D349" s="35" t="s">
        <v>63</v>
      </c>
      <c r="E349" s="36" t="s">
        <v>42</v>
      </c>
      <c r="F349" s="35" t="s">
        <v>43</v>
      </c>
      <c r="G349" s="70" t="s">
        <v>917</v>
      </c>
      <c r="H349" s="170">
        <v>15502356</v>
      </c>
      <c r="I349" s="166">
        <v>6081224</v>
      </c>
      <c r="J349" s="166">
        <v>18243672</v>
      </c>
      <c r="K349" s="173" t="s">
        <v>571</v>
      </c>
      <c r="L349" s="42" t="s">
        <v>918</v>
      </c>
      <c r="M349" s="43" t="s">
        <v>164</v>
      </c>
      <c r="N349" s="44">
        <f>VLOOKUP(Contrato[[#This Row],[SUPERVISOR TITULAR]],[1]SUPERVISORES!$E$1:$F$135,2,FALSE)</f>
        <v>71610877.799999997</v>
      </c>
      <c r="O349" s="43" t="s">
        <v>919</v>
      </c>
      <c r="P349" s="45">
        <f>VLOOKUP(Contrato[[#This Row],[SUPERVISOR SUPLENTE ]],[1]SUPERVISORES!$E$1:$F$135,2,FALSE)</f>
        <v>71364469</v>
      </c>
      <c r="Q349" s="75">
        <v>434</v>
      </c>
      <c r="R349" s="47" cm="1">
        <f t="array" ref="R349">_xlfn.XLOOKUP(Contrato[[#This Row],[CDP]],[1]!CDP[[#All],[consecutivo]],[1]!CDP[[#All],[fecha_aprobacion]],"",0)</f>
        <v>44991.603541666664</v>
      </c>
      <c r="S349" s="48">
        <f>SUMIF([1]!CDP[[#All],[consecutivo]],Contrato[[#This Row],[CDP]],[1]!CDP[[#All],[valor_total_rubro]])</f>
        <v>18243672</v>
      </c>
      <c r="T349" s="49" cm="1">
        <f t="array" ref="T349">_xlfn.XLOOKUP(Contrato[[#This Row],[CONTRATO]]&amp;Contrato[[#This Row],[CDP]],[1]!Tabla6[[#All],[CONTRATO-CDP]],[1]!Tabla6[[#All],[CRP]],_xlfn.XLOOKUP(Contrato[[#This Row],[CDP]],[1]RCPPAGOS!F:F,[1]RCPPAGOS!A:A,"",0),0)</f>
        <v>2075</v>
      </c>
      <c r="U349" s="47">
        <f>+_xlfn.XLOOKUP(Contrato[[#This Row],[RCP]],[1]RCPPAGOS!A:A,[1]RCPPAGOS!B:B,"",0)</f>
        <v>44999.426377314812</v>
      </c>
      <c r="V349" s="50">
        <f>SUMIF([1]!RCPPAGOS[[#All],[CRP]],Contrato[[#This Row],[RCP]],[1]!RCPPAGOS[[#All],[valor_total]])</f>
        <v>18243672</v>
      </c>
      <c r="W349" s="51">
        <v>44998</v>
      </c>
      <c r="X349" s="51">
        <v>44999</v>
      </c>
      <c r="Y349" s="52" t="str">
        <f>+LEFT(_xlfn.XLOOKUP(Contrato[[#This Row],[CONTRATO3DIG]],[1]SECOP_II!AE:AE,[1]SECOP_II!F:F,"",0),10)</f>
        <v>2023-03-14</v>
      </c>
      <c r="Z349" s="53" t="str">
        <f>+LEFT(_xlfn.XLOOKUP(Contrato[[#This Row],[CONTRATO3DIG]],[1]SECOP_II!AE:AE,[1]SECOP_II!G:G,"",0),10)</f>
        <v>2023-06-13</v>
      </c>
      <c r="AA349" s="54" t="str">
        <f>_xlfn.XLOOKUP(Contrato[[#This Row],[CONTRATO3DIG]],[1]SECOP_II!AE:AE,[1]SECOP_II!AA:AA,"",0)</f>
        <v>https://community.secop.gov.co/Public/Tendering/OpportunityDetail/Index?noticeUID=CO1.NTC.4153879&amp;isFromPublicArea=True&amp;isModal=true&amp;asPopupView=true</v>
      </c>
      <c r="AB349" s="103" t="s">
        <v>861</v>
      </c>
      <c r="AC349" s="75">
        <v>202301003122</v>
      </c>
      <c r="AD349" s="1" t="s">
        <v>50</v>
      </c>
      <c r="AE349" s="1" t="str">
        <f>TEXT(LEFT(Contrato[[#This Row],[CONTRATO]],3),"0")</f>
        <v>340</v>
      </c>
      <c r="AF349" s="1" t="str">
        <f>IF(LEN(Contrato[[#This Row],[Contrato2]])=3,Contrato[[#This Row],[Contrato2]],TEXT(Contrato[[#This Row],[Contrato2]],"000"))</f>
        <v>340</v>
      </c>
      <c r="AG349" s="100">
        <f ca="1">IFERROR(_xlfn.DAYS(Contrato[[#This Row],[Fecha Proyectada liquidació]],TODAY())/30,"")</f>
        <v>-16.733333333333334</v>
      </c>
      <c r="AH349" s="5">
        <f>+Contrato[[#This Row],[FECHA TERMINACIÓN ]]+120</f>
        <v>45210</v>
      </c>
      <c r="AI349" s="1" t="e" cm="1">
        <f t="array" ref="AI349">+Contrato[[#This Row],[Fecha Proyectada liquidació]]-hoy</f>
        <v>#NAME?</v>
      </c>
      <c r="AJ349" s="1" cm="1">
        <f t="array" ref="AJ349">_xlfn.XLOOKUP(Contrato[[#This Row],[CONTRATO]]&amp;Contrato[[#This Row],[CDP]],[1]!Tabla6[[#All],[CONTRATO-CDP]],[1]!Tabla6[[#All],[CRP]],_xlfn.XLOOKUP(Contrato[[#This Row],[CDP]],[1]RCPPAGOS!F:F,[1]RCPPAGOS!A:A,"",0),0)</f>
        <v>2075</v>
      </c>
      <c r="AK349" s="1">
        <f>+Contrato[[#This Row],[Columna1]]-Contrato[[#This Row],[RCP]]</f>
        <v>0</v>
      </c>
      <c r="AL349" s="101" cm="1">
        <f t="array" ref="AL349">_xlfn.XLOOKUP(Contrato[[#This Row],[RCP]],[1]!RCPPAGOS[[#All],[CRP]],[1]!RCPPAGOS[[#All],[Total pagado]],0,0)</f>
        <v>18243672</v>
      </c>
      <c r="AM349" s="62">
        <f>+Contrato[[#This Row],[Valor Pagado]]/Contrato[[#This Row],[VALOR CONTRATO]]</f>
        <v>1</v>
      </c>
      <c r="AN349" s="63">
        <f>+Contrato[[#This Row],[VALOR CONTRATO]]-Contrato[[#This Row],[Valor Pagado]]</f>
        <v>0</v>
      </c>
    </row>
    <row r="350" spans="1:40" s="1" customFormat="1" ht="37.5" customHeight="1">
      <c r="A350" s="2">
        <v>445</v>
      </c>
      <c r="B350" s="33">
        <v>341</v>
      </c>
      <c r="C350" s="70" t="s">
        <v>920</v>
      </c>
      <c r="D350" s="35" t="s">
        <v>83</v>
      </c>
      <c r="E350" s="36" t="s">
        <v>42</v>
      </c>
      <c r="F350" s="35" t="s">
        <v>43</v>
      </c>
      <c r="G350" s="70" t="s">
        <v>921</v>
      </c>
      <c r="H350" s="170">
        <v>71777756</v>
      </c>
      <c r="I350" s="166">
        <v>3523745</v>
      </c>
      <c r="J350" s="166">
        <v>15571235</v>
      </c>
      <c r="K350" s="175" t="s">
        <v>802</v>
      </c>
      <c r="L350" s="42" t="s">
        <v>918</v>
      </c>
      <c r="M350" s="43" t="s">
        <v>609</v>
      </c>
      <c r="N350" s="44">
        <f>VLOOKUP(Contrato[[#This Row],[SUPERVISOR TITULAR]],[1]SUPERVISORES!$E$1:$F$135,2,FALSE)</f>
        <v>70565097.299999997</v>
      </c>
      <c r="O350" s="43" t="s">
        <v>191</v>
      </c>
      <c r="P350" s="45">
        <f>VLOOKUP(Contrato[[#This Row],[SUPERVISOR SUPLENTE ]],[1]SUPERVISORES!$E$1:$F$135,2,FALSE)</f>
        <v>70140647.099999994</v>
      </c>
      <c r="Q350" s="75">
        <v>424</v>
      </c>
      <c r="R350" s="47" cm="1">
        <f t="array" ref="R350">_xlfn.XLOOKUP(Contrato[[#This Row],[CDP]],[1]!CDP[[#All],[consecutivo]],[1]!CDP[[#All],[fecha_aprobacion]],"",0)</f>
        <v>44987.728495370371</v>
      </c>
      <c r="S350" s="48">
        <f>SUMIF([1]!CDP[[#All],[consecutivo]],Contrato[[#This Row],[CDP]],[1]!CDP[[#All],[valor_total_rubro]])</f>
        <v>15571235</v>
      </c>
      <c r="T350" s="49" cm="1">
        <f t="array" ref="T350">_xlfn.XLOOKUP(Contrato[[#This Row],[CONTRATO]]&amp;Contrato[[#This Row],[CDP]],[1]!Tabla6[[#All],[CONTRATO-CDP]],[1]!Tabla6[[#All],[CRP]],_xlfn.XLOOKUP(Contrato[[#This Row],[CDP]],[1]RCPPAGOS!F:F,[1]RCPPAGOS!A:A,"",0),0)</f>
        <v>2068</v>
      </c>
      <c r="U350" s="47">
        <f>+_xlfn.XLOOKUP(Contrato[[#This Row],[RCP]],[1]RCPPAGOS!A:A,[1]RCPPAGOS!B:B,"",0)</f>
        <v>44999.310162037036</v>
      </c>
      <c r="V350" s="50">
        <f>SUMIF([1]!RCPPAGOS[[#All],[CRP]],Contrato[[#This Row],[RCP]],[1]!RCPPAGOS[[#All],[valor_total]])</f>
        <v>15571235</v>
      </c>
      <c r="W350" s="51">
        <v>44998</v>
      </c>
      <c r="X350" s="51">
        <v>44999</v>
      </c>
      <c r="Y350" s="52" t="str">
        <f>+LEFT(_xlfn.XLOOKUP(Contrato[[#This Row],[CONTRATO3DIG]],[1]SECOP_II!AE:AE,[1]SECOP_II!F:F,"",0),10)</f>
        <v>2023-03-14</v>
      </c>
      <c r="Z350" s="53" t="str">
        <f>+LEFT(_xlfn.XLOOKUP(Contrato[[#This Row],[CONTRATO3DIG]],[1]SECOP_II!AE:AE,[1]SECOP_II!G:G,"",0),10)</f>
        <v>2023-06-13</v>
      </c>
      <c r="AA350" s="54" t="str">
        <f>_xlfn.XLOOKUP(Contrato[[#This Row],[CONTRATO3DIG]],[1]SECOP_II!AE:AE,[1]SECOP_II!AA:AA,"",0)</f>
        <v>https://community.secop.gov.co/Public/Tendering/OpportunityDetail/Index?noticeUID=CO1.NTC.4161247&amp;isFromPublicArea=True&amp;isModal=true&amp;asPopupView=true</v>
      </c>
      <c r="AB350" s="103" t="s">
        <v>861</v>
      </c>
      <c r="AC350" s="75" t="s">
        <v>922</v>
      </c>
      <c r="AD350" s="1" t="s">
        <v>50</v>
      </c>
      <c r="AE350" s="1" t="str">
        <f>TEXT(LEFT(Contrato[[#This Row],[CONTRATO]],3),"0")</f>
        <v>341</v>
      </c>
      <c r="AF350" s="1" t="str">
        <f>IF(LEN(Contrato[[#This Row],[Contrato2]])=3,Contrato[[#This Row],[Contrato2]],TEXT(Contrato[[#This Row],[Contrato2]],"000"))</f>
        <v>341</v>
      </c>
      <c r="AG350" s="100">
        <f ca="1">IFERROR(_xlfn.DAYS(Contrato[[#This Row],[Fecha Proyectada liquidació]],TODAY())/30,"")</f>
        <v>-16.733333333333334</v>
      </c>
      <c r="AH350" s="5">
        <f>+Contrato[[#This Row],[FECHA TERMINACIÓN ]]+120</f>
        <v>45210</v>
      </c>
      <c r="AI350" s="5">
        <v>45091</v>
      </c>
      <c r="AJ350" s="1" cm="1">
        <f t="array" ref="AJ350">_xlfn.XLOOKUP(Contrato[[#This Row],[CONTRATO]]&amp;Contrato[[#This Row],[CDP]],[1]!Tabla6[[#All],[CONTRATO-CDP]],[1]!Tabla6[[#All],[CRP]],_xlfn.XLOOKUP(Contrato[[#This Row],[CDP]],[1]RCPPAGOS!F:F,[1]RCPPAGOS!A:A,"",0),0)</f>
        <v>2068</v>
      </c>
      <c r="AK350" s="1">
        <f>+Contrato[[#This Row],[Columna1]]-Contrato[[#This Row],[RCP]]</f>
        <v>0</v>
      </c>
      <c r="AL350" s="101" cm="1">
        <f t="array" ref="AL350">_xlfn.XLOOKUP(Contrato[[#This Row],[RCP]],[1]!RCPPAGOS[[#All],[CRP]],[1]!RCPPAGOS[[#All],[Total pagado]],0,0)</f>
        <v>10650435</v>
      </c>
      <c r="AM350" s="62">
        <f>+Contrato[[#This Row],[Valor Pagado]]/Contrato[[#This Row],[VALOR CONTRATO]]</f>
        <v>0.68398139261272473</v>
      </c>
      <c r="AN350" s="63">
        <f>+Contrato[[#This Row],[VALOR CONTRATO]]-Contrato[[#This Row],[Valor Pagado]]</f>
        <v>4920800</v>
      </c>
    </row>
    <row r="351" spans="1:40" s="1" customFormat="1" ht="37.5" customHeight="1">
      <c r="A351" s="2">
        <v>444</v>
      </c>
      <c r="B351" s="33">
        <v>342</v>
      </c>
      <c r="C351" s="70" t="s">
        <v>923</v>
      </c>
      <c r="D351" s="35" t="s">
        <v>83</v>
      </c>
      <c r="E351" s="36" t="s">
        <v>42</v>
      </c>
      <c r="F351" s="35" t="s">
        <v>43</v>
      </c>
      <c r="G351" s="70" t="s">
        <v>924</v>
      </c>
      <c r="H351" s="170">
        <v>70565396</v>
      </c>
      <c r="I351" s="166" t="s">
        <v>925</v>
      </c>
      <c r="J351" s="166">
        <v>16115987</v>
      </c>
      <c r="K351" s="134" t="s">
        <v>926</v>
      </c>
      <c r="L351" s="42" t="s">
        <v>918</v>
      </c>
      <c r="M351" s="43" t="s">
        <v>609</v>
      </c>
      <c r="N351" s="44">
        <f>VLOOKUP(Contrato[[#This Row],[SUPERVISOR TITULAR]],[1]SUPERVISORES!$E$1:$F$135,2,FALSE)</f>
        <v>70565097.299999997</v>
      </c>
      <c r="O351" s="43" t="s">
        <v>191</v>
      </c>
      <c r="P351" s="45">
        <f>VLOOKUP(Contrato[[#This Row],[SUPERVISOR SUPLENTE ]],[1]SUPERVISORES!$E$1:$F$135,2,FALSE)</f>
        <v>70140647.099999994</v>
      </c>
      <c r="Q351" s="75">
        <v>425</v>
      </c>
      <c r="R351" s="47" cm="1">
        <f t="array" ref="R351">_xlfn.XLOOKUP(Contrato[[#This Row],[CDP]],[1]!CDP[[#All],[consecutivo]],[1]!CDP[[#All],[fecha_aprobacion]],"",0)</f>
        <v>44987.728518518517</v>
      </c>
      <c r="S351" s="48">
        <f>SUMIF([1]!CDP[[#All],[consecutivo]],Contrato[[#This Row],[CDP]],[1]!CDP[[#All],[valor_total_rubro]])</f>
        <v>16115987</v>
      </c>
      <c r="T351" s="49" cm="1">
        <f t="array" ref="T351">_xlfn.XLOOKUP(Contrato[[#This Row],[CONTRATO]]&amp;Contrato[[#This Row],[CDP]],[1]!Tabla6[[#All],[CONTRATO-CDP]],[1]!Tabla6[[#All],[CRP]],_xlfn.XLOOKUP(Contrato[[#This Row],[CDP]],[1]RCPPAGOS!F:F,[1]RCPPAGOS!A:A,"",0),0)</f>
        <v>1452</v>
      </c>
      <c r="U351" s="47">
        <f>+_xlfn.XLOOKUP(Contrato[[#This Row],[RCP]],[1]RCPPAGOS!A:A,[1]RCPPAGOS!B:B,"",0)</f>
        <v>44998.610324074078</v>
      </c>
      <c r="V351" s="50">
        <f>SUMIF([1]!RCPPAGOS[[#All],[CRP]],Contrato[[#This Row],[RCP]],[1]!RCPPAGOS[[#All],[valor_total]])</f>
        <v>16115987</v>
      </c>
      <c r="W351" s="51">
        <v>44998</v>
      </c>
      <c r="X351" s="51">
        <v>44999</v>
      </c>
      <c r="Y351" s="52" t="str">
        <f>+LEFT(_xlfn.XLOOKUP(Contrato[[#This Row],[CONTRATO3DIG]],[1]SECOP_II!AE:AE,[1]SECOP_II!F:F,"",0),10)</f>
        <v>2023-03-14</v>
      </c>
      <c r="Z351" s="53" t="str">
        <f>+LEFT(_xlfn.XLOOKUP(Contrato[[#This Row],[CONTRATO3DIG]],[1]SECOP_II!AE:AE,[1]SECOP_II!G:G,"",0),10)</f>
        <v>2023-06-13</v>
      </c>
      <c r="AA351" s="54" t="str">
        <f>_xlfn.XLOOKUP(Contrato[[#This Row],[CONTRATO3DIG]],[1]SECOP_II!AE:AE,[1]SECOP_II!AA:AA,"",0)</f>
        <v>https://community.secop.gov.co/Public/Tendering/OpportunityDetail/Index?noticeUID=CO1.NTC.4161265&amp;isFromPublicArea=True&amp;isModal=true&amp;asPopupView=true</v>
      </c>
      <c r="AB351" s="103" t="s">
        <v>861</v>
      </c>
      <c r="AC351" s="111">
        <v>0</v>
      </c>
      <c r="AD351" s="1" t="s">
        <v>50</v>
      </c>
      <c r="AE351" s="1" t="str">
        <f>TEXT(LEFT(Contrato[[#This Row],[CONTRATO]],3),"0")</f>
        <v>342</v>
      </c>
      <c r="AF351" s="1" t="str">
        <f>IF(LEN(Contrato[[#This Row],[Contrato2]])=3,Contrato[[#This Row],[Contrato2]],TEXT(Contrato[[#This Row],[Contrato2]],"000"))</f>
        <v>342</v>
      </c>
      <c r="AG351" s="100">
        <f ca="1">IFERROR(_xlfn.DAYS(Contrato[[#This Row],[Fecha Proyectada liquidació]],TODAY())/30,"")</f>
        <v>-16.733333333333334</v>
      </c>
      <c r="AH351" s="5">
        <f>+Contrato[[#This Row],[FECHA TERMINACIÓN ]]+120</f>
        <v>45210</v>
      </c>
      <c r="AI351" s="1" t="e" cm="1">
        <f t="array" ref="AI351">+Contrato[[#This Row],[Fecha Proyectada liquidació]]-hoy</f>
        <v>#NAME?</v>
      </c>
      <c r="AJ351" s="1" cm="1">
        <f t="array" ref="AJ351">_xlfn.XLOOKUP(Contrato[[#This Row],[CONTRATO]]&amp;Contrato[[#This Row],[CDP]],[1]!Tabla6[[#All],[CONTRATO-CDP]],[1]!Tabla6[[#All],[CRP]],_xlfn.XLOOKUP(Contrato[[#This Row],[CDP]],[1]RCPPAGOS!F:F,[1]RCPPAGOS!A:A,"",0),0)</f>
        <v>1452</v>
      </c>
      <c r="AK351" s="1">
        <f>+Contrato[[#This Row],[Columna1]]-Contrato[[#This Row],[RCP]]</f>
        <v>0</v>
      </c>
      <c r="AL351" s="101" cm="1">
        <f t="array" ref="AL351">_xlfn.XLOOKUP(Contrato[[#This Row],[RCP]],[1]!RCPPAGOS[[#All],[CRP]],[1]!RCPPAGOS[[#All],[Total pagado]],0,0)</f>
        <v>16044696</v>
      </c>
      <c r="AM351" s="62">
        <f>+Contrato[[#This Row],[Valor Pagado]]/Contrato[[#This Row],[VALOR CONTRATO]]</f>
        <v>0.99557638014972338</v>
      </c>
      <c r="AN351" s="63">
        <f>+Contrato[[#This Row],[VALOR CONTRATO]]-Contrato[[#This Row],[Valor Pagado]]</f>
        <v>71291</v>
      </c>
    </row>
    <row r="352" spans="1:40" s="1" customFormat="1" ht="37.5" customHeight="1">
      <c r="A352" s="2">
        <v>447</v>
      </c>
      <c r="B352" s="33">
        <v>343</v>
      </c>
      <c r="C352" s="70" t="s">
        <v>927</v>
      </c>
      <c r="D352" s="35" t="s">
        <v>83</v>
      </c>
      <c r="E352" s="36" t="s">
        <v>42</v>
      </c>
      <c r="F352" s="35" t="s">
        <v>43</v>
      </c>
      <c r="G352" s="70" t="s">
        <v>928</v>
      </c>
      <c r="H352" s="170">
        <v>1020462205</v>
      </c>
      <c r="I352" s="166">
        <v>6081224</v>
      </c>
      <c r="J352" s="166">
        <v>23243672</v>
      </c>
      <c r="K352" s="134" t="s">
        <v>929</v>
      </c>
      <c r="L352" s="42" t="s">
        <v>918</v>
      </c>
      <c r="M352" s="43" t="s">
        <v>609</v>
      </c>
      <c r="N352" s="44">
        <f>VLOOKUP(Contrato[[#This Row],[SUPERVISOR TITULAR]],[1]SUPERVISORES!$E$1:$F$135,2,FALSE)</f>
        <v>70565097.299999997</v>
      </c>
      <c r="O352" s="43" t="s">
        <v>191</v>
      </c>
      <c r="P352" s="45">
        <f>VLOOKUP(Contrato[[#This Row],[SUPERVISOR SUPLENTE ]],[1]SUPERVISORES!$E$1:$F$135,2,FALSE)</f>
        <v>70140647.099999994</v>
      </c>
      <c r="Q352" s="75">
        <v>428</v>
      </c>
      <c r="R352" s="47" cm="1">
        <f t="array" ref="R352">_xlfn.XLOOKUP(Contrato[[#This Row],[CDP]],[1]!CDP[[#All],[consecutivo]],[1]!CDP[[#All],[fecha_aprobacion]],"",0)</f>
        <v>44987.72859953704</v>
      </c>
      <c r="S352" s="48">
        <f>SUMIF([1]!CDP[[#All],[consecutivo]],Contrato[[#This Row],[CDP]],[1]!CDP[[#All],[valor_total_rubro]])</f>
        <v>23243672</v>
      </c>
      <c r="T352" s="49" cm="1">
        <f t="array" ref="T352">_xlfn.XLOOKUP(Contrato[[#This Row],[CONTRATO]]&amp;Contrato[[#This Row],[CDP]],[1]!Tabla6[[#All],[CONTRATO-CDP]],[1]!Tabla6[[#All],[CRP]],_xlfn.XLOOKUP(Contrato[[#This Row],[CDP]],[1]RCPPAGOS!F:F,[1]RCPPAGOS!A:A,"",0),0)</f>
        <v>2076</v>
      </c>
      <c r="U352" s="47">
        <f>+_xlfn.XLOOKUP(Contrato[[#This Row],[RCP]],[1]RCPPAGOS!A:A,[1]RCPPAGOS!B:B,"",0)</f>
        <v>44999.42690972222</v>
      </c>
      <c r="V352" s="50">
        <f>SUMIF([1]!RCPPAGOS[[#All],[CRP]],Contrato[[#This Row],[RCP]],[1]!RCPPAGOS[[#All],[valor_total]])</f>
        <v>23243672</v>
      </c>
      <c r="W352" s="51">
        <v>44998</v>
      </c>
      <c r="X352" s="5">
        <v>44999</v>
      </c>
      <c r="Y352" s="52" t="str">
        <f>+LEFT(_xlfn.XLOOKUP(Contrato[[#This Row],[CONTRATO3DIG]],[1]SECOP_II!AE:AE,[1]SECOP_II!F:F,"",0),10)</f>
        <v>2023-03-14</v>
      </c>
      <c r="Z352" s="53" t="str">
        <f>+LEFT(_xlfn.XLOOKUP(Contrato[[#This Row],[CONTRATO3DIG]],[1]SECOP_II!AE:AE,[1]SECOP_II!G:G,"",0),10)</f>
        <v>2023-06-13</v>
      </c>
      <c r="AA352" s="54" t="str">
        <f>_xlfn.XLOOKUP(Contrato[[#This Row],[CONTRATO3DIG]],[1]SECOP_II!AE:AE,[1]SECOP_II!AA:AA,"",0)</f>
        <v>https://community.secop.gov.co/Public/Tendering/OpportunityDetail/Index?noticeUID=CO1.NTC.4161287&amp;isFromPublicArea=True&amp;isModal=true&amp;asPopupView=true</v>
      </c>
      <c r="AB352" s="103" t="s">
        <v>861</v>
      </c>
      <c r="AC352" s="111">
        <v>0</v>
      </c>
      <c r="AD352" s="1" t="s">
        <v>50</v>
      </c>
      <c r="AE352" s="1" t="str">
        <f>TEXT(LEFT(Contrato[[#This Row],[CONTRATO]],3),"0")</f>
        <v>343</v>
      </c>
      <c r="AF352" s="1" t="str">
        <f>IF(LEN(Contrato[[#This Row],[Contrato2]])=3,Contrato[[#This Row],[Contrato2]],TEXT(Contrato[[#This Row],[Contrato2]],"000"))</f>
        <v>343</v>
      </c>
      <c r="AG352" s="100">
        <f ca="1">IFERROR(_xlfn.DAYS(Contrato[[#This Row],[Fecha Proyectada liquidació]],TODAY())/30,"")</f>
        <v>-16.733333333333334</v>
      </c>
      <c r="AH352" s="5">
        <f>+Contrato[[#This Row],[FECHA TERMINACIÓN ]]+120</f>
        <v>45210</v>
      </c>
      <c r="AI352" s="1" t="e" cm="1">
        <f t="array" ref="AI352">+Contrato[[#This Row],[Fecha Proyectada liquidació]]-hoy</f>
        <v>#NAME?</v>
      </c>
      <c r="AJ352" s="1" cm="1">
        <f t="array" ref="AJ352">_xlfn.XLOOKUP(Contrato[[#This Row],[CONTRATO]]&amp;Contrato[[#This Row],[CDP]],[1]!Tabla6[[#All],[CONTRATO-CDP]],[1]!Tabla6[[#All],[CRP]],_xlfn.XLOOKUP(Contrato[[#This Row],[CDP]],[1]RCPPAGOS!F:F,[1]RCPPAGOS!A:A,"",0),0)</f>
        <v>2076</v>
      </c>
      <c r="AK352" s="1">
        <f>+Contrato[[#This Row],[Columna1]]-Contrato[[#This Row],[RCP]]</f>
        <v>0</v>
      </c>
      <c r="AL352" s="101" cm="1">
        <f t="array" ref="AL352">_xlfn.XLOOKUP(Contrato[[#This Row],[RCP]],[1]!RCPPAGOS[[#All],[CRP]],[1]!RCPPAGOS[[#All],[Total pagado]],0,0)</f>
        <v>18243672</v>
      </c>
      <c r="AM352" s="62">
        <f>+Contrato[[#This Row],[Valor Pagado]]/Contrato[[#This Row],[VALOR CONTRATO]]</f>
        <v>0.78488768900197869</v>
      </c>
      <c r="AN352" s="63">
        <f>+Contrato[[#This Row],[VALOR CONTRATO]]-Contrato[[#This Row],[Valor Pagado]]</f>
        <v>5000000</v>
      </c>
    </row>
    <row r="353" spans="1:40" s="1" customFormat="1" ht="37.5" customHeight="1">
      <c r="A353" s="2">
        <v>446</v>
      </c>
      <c r="B353" s="33">
        <v>344</v>
      </c>
      <c r="C353" s="70" t="s">
        <v>930</v>
      </c>
      <c r="D353" s="35" t="s">
        <v>83</v>
      </c>
      <c r="E353" s="36" t="s">
        <v>42</v>
      </c>
      <c r="F353" s="35" t="s">
        <v>43</v>
      </c>
      <c r="G353" s="70" t="s">
        <v>931</v>
      </c>
      <c r="H353" s="170">
        <v>98567872</v>
      </c>
      <c r="I353" s="166">
        <v>3705329</v>
      </c>
      <c r="J353" s="111">
        <v>16115987</v>
      </c>
      <c r="K353" s="134" t="s">
        <v>802</v>
      </c>
      <c r="L353" s="42" t="s">
        <v>918</v>
      </c>
      <c r="M353" s="43" t="s">
        <v>609</v>
      </c>
      <c r="N353" s="44">
        <f>VLOOKUP(Contrato[[#This Row],[SUPERVISOR TITULAR]],[1]SUPERVISORES!$E$1:$F$135,2,FALSE)</f>
        <v>70565097.299999997</v>
      </c>
      <c r="O353" s="43" t="s">
        <v>191</v>
      </c>
      <c r="P353" s="45">
        <f>VLOOKUP(Contrato[[#This Row],[SUPERVISOR SUPLENTE ]],[1]SUPERVISORES!$E$1:$F$135,2,FALSE)</f>
        <v>70140647.099999994</v>
      </c>
      <c r="Q353" s="75">
        <v>427</v>
      </c>
      <c r="R353" s="47" cm="1">
        <f t="array" ref="R353">_xlfn.XLOOKUP(Contrato[[#This Row],[CDP]],[1]!CDP[[#All],[consecutivo]],[1]!CDP[[#All],[fecha_aprobacion]],"",0)</f>
        <v>44987.728576388887</v>
      </c>
      <c r="S353" s="48">
        <f>SUMIF([1]!CDP[[#All],[consecutivo]],Contrato[[#This Row],[CDP]],[1]!CDP[[#All],[valor_total_rubro]])</f>
        <v>16115987</v>
      </c>
      <c r="T353" s="49" cm="1">
        <f t="array" ref="T353">_xlfn.XLOOKUP(Contrato[[#This Row],[CONTRATO]]&amp;Contrato[[#This Row],[CDP]],[1]!Tabla6[[#All],[CONTRATO-CDP]],[1]!Tabla6[[#All],[CRP]],_xlfn.XLOOKUP(Contrato[[#This Row],[CDP]],[1]RCPPAGOS!F:F,[1]RCPPAGOS!A:A,"",0),0)</f>
        <v>2087</v>
      </c>
      <c r="U353" s="47">
        <f>+_xlfn.XLOOKUP(Contrato[[#This Row],[RCP]],[1]RCPPAGOS!A:A,[1]RCPPAGOS!B:B,"",0)</f>
        <v>45002.403310185182</v>
      </c>
      <c r="V353" s="50">
        <f>SUMIF([1]!RCPPAGOS[[#All],[CRP]],Contrato[[#This Row],[RCP]],[1]!RCPPAGOS[[#All],[valor_total]])</f>
        <v>16115987</v>
      </c>
      <c r="W353" s="51">
        <v>45001</v>
      </c>
      <c r="X353" s="51">
        <v>45001</v>
      </c>
      <c r="Y353" s="52" t="str">
        <f>+LEFT(_xlfn.XLOOKUP(Contrato[[#This Row],[CONTRATO3DIG]],[1]SECOP_II!AE:AE,[1]SECOP_II!F:F,"",0),10)</f>
        <v>2023-03-17</v>
      </c>
      <c r="Z353" s="53" t="str">
        <f>+LEFT(_xlfn.XLOOKUP(Contrato[[#This Row],[CONTRATO3DIG]],[1]SECOP_II!AE:AE,[1]SECOP_II!G:G,"",0),10)</f>
        <v>2023-06-16</v>
      </c>
      <c r="AA353" s="54" t="str">
        <f>_xlfn.XLOOKUP(Contrato[[#This Row],[CONTRATO3DIG]],[1]SECOP_II!AE:AE,[1]SECOP_II!AA:AA,"",0)</f>
        <v>https://community.secop.gov.co/Public/Tendering/OpportunityDetail/Index?noticeUID=CO1.NTC.4170842&amp;isFromPublicArea=True&amp;isModal=true&amp;asPopupView=true</v>
      </c>
      <c r="AB353" s="103" t="s">
        <v>861</v>
      </c>
      <c r="AC353" s="111">
        <v>0</v>
      </c>
      <c r="AD353" s="1" t="s">
        <v>50</v>
      </c>
      <c r="AE353" s="1" t="str">
        <f>TEXT(LEFT(Contrato[[#This Row],[CONTRATO]],3),"0")</f>
        <v>344</v>
      </c>
      <c r="AF353" s="1" t="str">
        <f>IF(LEN(Contrato[[#This Row],[Contrato2]])=3,Contrato[[#This Row],[Contrato2]],TEXT(Contrato[[#This Row],[Contrato2]],"000"))</f>
        <v>344</v>
      </c>
      <c r="AG353" s="100">
        <f ca="1">IFERROR(_xlfn.DAYS(Contrato[[#This Row],[Fecha Proyectada liquidació]],TODAY())/30,"")</f>
        <v>-16.633333333333333</v>
      </c>
      <c r="AH353" s="5">
        <f>+Contrato[[#This Row],[FECHA TERMINACIÓN ]]+120</f>
        <v>45213</v>
      </c>
      <c r="AI353" s="1" t="e" cm="1">
        <f t="array" ref="AI353">+Contrato[[#This Row],[Fecha Proyectada liquidació]]-hoy</f>
        <v>#NAME?</v>
      </c>
      <c r="AJ353" s="1" cm="1">
        <f t="array" ref="AJ353">_xlfn.XLOOKUP(Contrato[[#This Row],[CONTRATO]]&amp;Contrato[[#This Row],[CDP]],[1]!Tabla6[[#All],[CONTRATO-CDP]],[1]!Tabla6[[#All],[CRP]],_xlfn.XLOOKUP(Contrato[[#This Row],[CDP]],[1]RCPPAGOS!F:F,[1]RCPPAGOS!A:A,"",0),0)</f>
        <v>2087</v>
      </c>
      <c r="AK353" s="1">
        <f>+Contrato[[#This Row],[Columna1]]-Contrato[[#This Row],[RCP]]</f>
        <v>0</v>
      </c>
      <c r="AL353" s="101" cm="1">
        <f t="array" ref="AL353">_xlfn.XLOOKUP(Contrato[[#This Row],[RCP]],[1]!RCPPAGOS[[#All],[CRP]],[1]!RCPPAGOS[[#All],[Total pagado]],0,0)</f>
        <v>11353587</v>
      </c>
      <c r="AM353" s="62">
        <f>+Contrato[[#This Row],[Valor Pagado]]/Contrato[[#This Row],[VALOR CONTRATO]]</f>
        <v>0.7044921915114476</v>
      </c>
      <c r="AN353" s="63">
        <f>+Contrato[[#This Row],[VALOR CONTRATO]]-Contrato[[#This Row],[Valor Pagado]]</f>
        <v>4762400</v>
      </c>
    </row>
    <row r="354" spans="1:40" s="1" customFormat="1" ht="37.5" customHeight="1">
      <c r="A354" s="2">
        <v>448</v>
      </c>
      <c r="B354" s="33">
        <v>345</v>
      </c>
      <c r="C354" s="70" t="s">
        <v>932</v>
      </c>
      <c r="D354" s="35" t="s">
        <v>83</v>
      </c>
      <c r="E354" s="36" t="s">
        <v>42</v>
      </c>
      <c r="F354" s="35" t="s">
        <v>43</v>
      </c>
      <c r="G354" s="70" t="s">
        <v>312</v>
      </c>
      <c r="H354" s="170">
        <v>71316872</v>
      </c>
      <c r="I354" s="166">
        <v>8262751</v>
      </c>
      <c r="J354" s="166">
        <v>32788253</v>
      </c>
      <c r="K354" s="134" t="s">
        <v>933</v>
      </c>
      <c r="L354" s="42" t="s">
        <v>918</v>
      </c>
      <c r="M354" s="43" t="s">
        <v>609</v>
      </c>
      <c r="N354" s="44">
        <f>VLOOKUP(Contrato[[#This Row],[SUPERVISOR TITULAR]],[1]SUPERVISORES!$E$1:$F$135,2,FALSE)</f>
        <v>70565097.299999997</v>
      </c>
      <c r="O354" s="43" t="s">
        <v>191</v>
      </c>
      <c r="P354" s="45">
        <f>VLOOKUP(Contrato[[#This Row],[SUPERVISOR SUPLENTE ]],[1]SUPERVISORES!$E$1:$F$135,2,FALSE)</f>
        <v>70140647.099999994</v>
      </c>
      <c r="Q354" s="75">
        <v>426</v>
      </c>
      <c r="R354" s="47" cm="1">
        <f t="array" ref="R354">_xlfn.XLOOKUP(Contrato[[#This Row],[CDP]],[1]!CDP[[#All],[consecutivo]],[1]!CDP[[#All],[fecha_aprobacion]],"",0)</f>
        <v>44987.728541666664</v>
      </c>
      <c r="S354" s="48">
        <f>SUMIF([1]!CDP[[#All],[consecutivo]],Contrato[[#This Row],[CDP]],[1]!CDP[[#All],[valor_total_rubro]])</f>
        <v>32788253</v>
      </c>
      <c r="T354" s="49" cm="1">
        <f t="array" ref="T354">_xlfn.XLOOKUP(Contrato[[#This Row],[CONTRATO]]&amp;Contrato[[#This Row],[CDP]],[1]!Tabla6[[#All],[CONTRATO-CDP]],[1]!Tabla6[[#All],[CRP]],_xlfn.XLOOKUP(Contrato[[#This Row],[CDP]],[1]RCPPAGOS!F:F,[1]RCPPAGOS!A:A,"",0),0)</f>
        <v>2067</v>
      </c>
      <c r="U354" s="47">
        <f>+_xlfn.XLOOKUP(Contrato[[#This Row],[RCP]],[1]RCPPAGOS!A:A,[1]RCPPAGOS!B:B,"",0)</f>
        <v>44999.309398148151</v>
      </c>
      <c r="V354" s="50">
        <f>SUMIF([1]!RCPPAGOS[[#All],[CRP]],Contrato[[#This Row],[RCP]],[1]!RCPPAGOS[[#All],[valor_total]])</f>
        <v>32788253</v>
      </c>
      <c r="W354" s="51">
        <v>44998</v>
      </c>
      <c r="X354" s="51">
        <v>44998</v>
      </c>
      <c r="Y354" s="52" t="str">
        <f>+LEFT(_xlfn.XLOOKUP(Contrato[[#This Row],[CONTRATO3DIG]],[1]SECOP_II!AE:AE,[1]SECOP_II!F:F,"",0),10)</f>
        <v>2023-03-16</v>
      </c>
      <c r="Z354" s="53" t="str">
        <f>+LEFT(_xlfn.XLOOKUP(Contrato[[#This Row],[CONTRATO3DIG]],[1]SECOP_II!AE:AE,[1]SECOP_II!G:G,"",0),10)</f>
        <v>2023-06-15</v>
      </c>
      <c r="AA354" s="54" t="str">
        <f>_xlfn.XLOOKUP(Contrato[[#This Row],[CONTRATO3DIG]],[1]SECOP_II!AE:AE,[1]SECOP_II!AA:AA,"",0)</f>
        <v>https://community.secop.gov.co/Public/Tendering/OpportunityDetail/Index?noticeUID=CO1.NTC.4156275&amp;isFromPublicArea=True&amp;isModal=true&amp;asPopupView=true</v>
      </c>
      <c r="AB354" s="103" t="s">
        <v>861</v>
      </c>
      <c r="AC354" s="103">
        <v>200000088449</v>
      </c>
      <c r="AD354" s="1" t="s">
        <v>50</v>
      </c>
      <c r="AE354" s="1" t="str">
        <f>TEXT(LEFT(Contrato[[#This Row],[CONTRATO]],3),"0")</f>
        <v>345</v>
      </c>
      <c r="AF354" s="1" t="str">
        <f>IF(LEN(Contrato[[#This Row],[Contrato2]])=3,Contrato[[#This Row],[Contrato2]],TEXT(Contrato[[#This Row],[Contrato2]],"000"))</f>
        <v>345</v>
      </c>
      <c r="AG354" s="100">
        <f ca="1">IFERROR(_xlfn.DAYS(Contrato[[#This Row],[Fecha Proyectada liquidació]],TODAY())/30,"")</f>
        <v>-16.666666666666668</v>
      </c>
      <c r="AH354" s="5">
        <f>+Contrato[[#This Row],[FECHA TERMINACIÓN ]]+120</f>
        <v>45212</v>
      </c>
      <c r="AI354" s="1" t="e" cm="1">
        <f t="array" ref="AI354">+Contrato[[#This Row],[Fecha Proyectada liquidació]]-hoy</f>
        <v>#NAME?</v>
      </c>
      <c r="AJ354" s="1" cm="1">
        <f t="array" ref="AJ354">_xlfn.XLOOKUP(Contrato[[#This Row],[CONTRATO]]&amp;Contrato[[#This Row],[CDP]],[1]!Tabla6[[#All],[CONTRATO-CDP]],[1]!Tabla6[[#All],[CRP]],_xlfn.XLOOKUP(Contrato[[#This Row],[CDP]],[1]RCPPAGOS!F:F,[1]RCPPAGOS!A:A,"",0),0)</f>
        <v>2067</v>
      </c>
      <c r="AK354" s="1">
        <f>+Contrato[[#This Row],[Columna1]]-Contrato[[#This Row],[RCP]]</f>
        <v>0</v>
      </c>
      <c r="AL354" s="101" cm="1">
        <f t="array" ref="AL354">_xlfn.XLOOKUP(Contrato[[#This Row],[RCP]],[1]!RCPPAGOS[[#All],[CRP]],[1]!RCPPAGOS[[#All],[Total pagado]],0,0)</f>
        <v>28275703</v>
      </c>
      <c r="AM354" s="62">
        <f>+Contrato[[#This Row],[Valor Pagado]]/Contrato[[#This Row],[VALOR CONTRATO]]</f>
        <v>0.86237296631815064</v>
      </c>
      <c r="AN354" s="63">
        <f>+Contrato[[#This Row],[VALOR CONTRATO]]-Contrato[[#This Row],[Valor Pagado]]</f>
        <v>4512550</v>
      </c>
    </row>
    <row r="355" spans="1:40" s="1" customFormat="1" ht="37.5" customHeight="1">
      <c r="A355" s="2">
        <v>595</v>
      </c>
      <c r="B355" s="33">
        <v>346</v>
      </c>
      <c r="C355" s="130" t="s">
        <v>934</v>
      </c>
      <c r="D355" s="35" t="s">
        <v>63</v>
      </c>
      <c r="E355" s="36" t="s">
        <v>42</v>
      </c>
      <c r="F355" s="35" t="s">
        <v>43</v>
      </c>
      <c r="G355" s="70" t="s">
        <v>935</v>
      </c>
      <c r="H355" s="170">
        <v>7565689</v>
      </c>
      <c r="I355" s="166" t="s">
        <v>571</v>
      </c>
      <c r="J355" s="166">
        <v>84736226</v>
      </c>
      <c r="K355" s="1" t="s">
        <v>571</v>
      </c>
      <c r="L355" s="42" t="s">
        <v>936</v>
      </c>
      <c r="M355" s="43" t="s">
        <v>248</v>
      </c>
      <c r="N355" s="44">
        <f>VLOOKUP(Contrato[[#This Row],[SUPERVISOR TITULAR]],[1]SUPERVISORES!$E$1:$F$135,2,FALSE)</f>
        <v>98556206.299999997</v>
      </c>
      <c r="O355" s="43" t="s">
        <v>249</v>
      </c>
      <c r="P355" s="45">
        <f>VLOOKUP(Contrato[[#This Row],[SUPERVISOR SUPLENTE ]],[1]SUPERVISORES!$E$1:$F$135,2,FALSE)</f>
        <v>10267189.6</v>
      </c>
      <c r="Q355" s="75">
        <v>447</v>
      </c>
      <c r="R355" s="47" cm="1">
        <f t="array" ref="R355">_xlfn.XLOOKUP(Contrato[[#This Row],[CDP]],[1]!CDP[[#All],[consecutivo]],[1]!CDP[[#All],[fecha_aprobacion]],"",0)</f>
        <v>44995.691678240742</v>
      </c>
      <c r="S355" s="48">
        <f>SUMIF([1]!CDP[[#All],[consecutivo]],Contrato[[#This Row],[CDP]],[1]!CDP[[#All],[valor_total_rubro]])</f>
        <v>84736226</v>
      </c>
      <c r="T355" s="49" cm="1">
        <f t="array" ref="T355">_xlfn.XLOOKUP(Contrato[[#This Row],[CONTRATO]]&amp;Contrato[[#This Row],[CDP]],[1]!Tabla6[[#All],[CONTRATO-CDP]],[1]!Tabla6[[#All],[CRP]],_xlfn.XLOOKUP(Contrato[[#This Row],[CDP]],[1]RCPPAGOS!F:F,[1]RCPPAGOS!A:A,"",0),0)</f>
        <v>2085</v>
      </c>
      <c r="U355" s="47">
        <f>+_xlfn.XLOOKUP(Contrato[[#This Row],[RCP]],[1]RCPPAGOS!A:A,[1]RCPPAGOS!B:B,"",0)</f>
        <v>45001.594178240739</v>
      </c>
      <c r="V355" s="50">
        <f>SUMIF([1]!RCPPAGOS[[#All],[CRP]],Contrato[[#This Row],[RCP]],[1]!RCPPAGOS[[#All],[valor_total]])</f>
        <v>84736226</v>
      </c>
      <c r="W355" s="51">
        <v>45001</v>
      </c>
      <c r="X355" s="51">
        <v>45002</v>
      </c>
      <c r="Y355" s="52" t="str">
        <f>+LEFT(_xlfn.XLOOKUP(Contrato[[#This Row],[CONTRATO3DIG]],[1]SECOP_II!AE:AE,[1]SECOP_II!F:F,"",0),10)</f>
        <v>2023-03-18</v>
      </c>
      <c r="Z355" s="53" t="str">
        <f>+LEFT(_xlfn.XLOOKUP(Contrato[[#This Row],[CONTRATO3DIG]],[1]SECOP_II!AE:AE,[1]SECOP_II!G:G,"",0),10)</f>
        <v>2023-12-15</v>
      </c>
      <c r="AA355" s="176" t="s">
        <v>937</v>
      </c>
      <c r="AB355" s="103" t="s">
        <v>938</v>
      </c>
      <c r="AC355" s="75" t="s">
        <v>939</v>
      </c>
      <c r="AD355" s="1" t="s">
        <v>50</v>
      </c>
      <c r="AE355" s="1" t="str">
        <f>TEXT(LEFT(Contrato[[#This Row],[CONTRATO]],3),"0")</f>
        <v>346</v>
      </c>
      <c r="AF355" s="1" t="str">
        <f>IF(LEN(Contrato[[#This Row],[Contrato2]])=3,Contrato[[#This Row],[Contrato2]],TEXT(Contrato[[#This Row],[Contrato2]],"000"))</f>
        <v>346</v>
      </c>
      <c r="AG355" s="100">
        <f ca="1">IFERROR(_xlfn.DAYS(Contrato[[#This Row],[Fecha Proyectada liquidació]],TODAY())/30,"")</f>
        <v>-10.566666666666666</v>
      </c>
      <c r="AH355" s="5">
        <f>+Contrato[[#This Row],[FECHA TERMINACIÓN ]]+120</f>
        <v>45395</v>
      </c>
      <c r="AI355" s="1" t="e" cm="1">
        <f t="array" ref="AI355">+Contrato[[#This Row],[Fecha Proyectada liquidació]]-hoy</f>
        <v>#NAME?</v>
      </c>
      <c r="AJ355" s="1" cm="1">
        <f t="array" ref="AJ355">_xlfn.XLOOKUP(Contrato[[#This Row],[CONTRATO]]&amp;Contrato[[#This Row],[CDP]],[1]!Tabla6[[#All],[CONTRATO-CDP]],[1]!Tabla6[[#All],[CRP]],_xlfn.XLOOKUP(Contrato[[#This Row],[CDP]],[1]RCPPAGOS!F:F,[1]RCPPAGOS!A:A,"",0),0)</f>
        <v>2085</v>
      </c>
      <c r="AK355" s="1">
        <f>+Contrato[[#This Row],[Columna1]]-Contrato[[#This Row],[RCP]]</f>
        <v>0</v>
      </c>
      <c r="AL355" s="101" cm="1">
        <f t="array" ref="AL355">_xlfn.XLOOKUP(Contrato[[#This Row],[RCP]],[1]!RCPPAGOS[[#All],[CRP]],[1]!RCPPAGOS[[#All],[Total pagado]],0,0)</f>
        <v>83798186</v>
      </c>
      <c r="AM355" s="62">
        <f>+Contrato[[#This Row],[Valor Pagado]]/Contrato[[#This Row],[VALOR CONTRATO]]</f>
        <v>0.98892988224422451</v>
      </c>
      <c r="AN355" s="63">
        <f>+Contrato[[#This Row],[VALOR CONTRATO]]-Contrato[[#This Row],[Valor Pagado]]</f>
        <v>938040</v>
      </c>
    </row>
    <row r="356" spans="1:40" s="1" customFormat="1" ht="37.5" customHeight="1">
      <c r="A356" s="2">
        <v>18</v>
      </c>
      <c r="B356" s="33">
        <v>347</v>
      </c>
      <c r="C356" s="70" t="s">
        <v>940</v>
      </c>
      <c r="D356" s="35" t="s">
        <v>63</v>
      </c>
      <c r="E356" s="36" t="s">
        <v>42</v>
      </c>
      <c r="F356" s="35" t="s">
        <v>831</v>
      </c>
      <c r="G356" s="70" t="s">
        <v>941</v>
      </c>
      <c r="H356" s="170">
        <v>890984432</v>
      </c>
      <c r="I356" s="111" t="s">
        <v>571</v>
      </c>
      <c r="J356" s="166">
        <v>272000000</v>
      </c>
      <c r="K356" s="111" t="s">
        <v>571</v>
      </c>
      <c r="L356" s="42" t="s">
        <v>936</v>
      </c>
      <c r="M356" s="43" t="s">
        <v>249</v>
      </c>
      <c r="N356" s="44">
        <f>VLOOKUP(Contrato[[#This Row],[SUPERVISOR TITULAR]],[1]SUPERVISORES!$E$1:$F$135,2,FALSE)</f>
        <v>10267189.6</v>
      </c>
      <c r="O356" s="43" t="s">
        <v>248</v>
      </c>
      <c r="P356" s="45">
        <f>VLOOKUP(Contrato[[#This Row],[SUPERVISOR SUPLENTE ]],[1]SUPERVISORES!$E$1:$F$135,2,FALSE)</f>
        <v>98556206.299999997</v>
      </c>
      <c r="Q356" s="75">
        <v>446</v>
      </c>
      <c r="R356" s="47" cm="1">
        <f t="array" ref="R356">_xlfn.XLOOKUP(Contrato[[#This Row],[CDP]],[1]!CDP[[#All],[consecutivo]],[1]!CDP[[#All],[fecha_aprobacion]],"",0)</f>
        <v>44995.69122685185</v>
      </c>
      <c r="S356" s="48">
        <f>SUMIF([1]!CDP[[#All],[consecutivo]],Contrato[[#This Row],[CDP]],[1]!CDP[[#All],[valor_total_rubro]])</f>
        <v>272000000</v>
      </c>
      <c r="T356" s="49" cm="1">
        <f t="array" ref="T356">_xlfn.XLOOKUP(Contrato[[#This Row],[CONTRATO]]&amp;Contrato[[#This Row],[CDP]],[1]!Tabla6[[#All],[CONTRATO-CDP]],[1]!Tabla6[[#All],[CRP]],_xlfn.XLOOKUP(Contrato[[#This Row],[CDP]],[1]RCPPAGOS!F:F,[1]RCPPAGOS!A:A,"",0),0)</f>
        <v>2077</v>
      </c>
      <c r="U356" s="47">
        <f>+_xlfn.XLOOKUP(Contrato[[#This Row],[RCP]],[1]RCPPAGOS!A:A,[1]RCPPAGOS!B:B,"",0)</f>
        <v>44999.498344907406</v>
      </c>
      <c r="V356" s="50">
        <f>SUMIF([1]!RCPPAGOS[[#All],[CRP]],Contrato[[#This Row],[RCP]],[1]!RCPPAGOS[[#All],[valor_total]])</f>
        <v>272000000</v>
      </c>
      <c r="W356" s="51">
        <v>44999</v>
      </c>
      <c r="X356" s="51">
        <v>44999</v>
      </c>
      <c r="Y356" s="52" t="str">
        <f>+LEFT(_xlfn.XLOOKUP(Contrato[[#This Row],[CONTRATO3DIG]],[1]SECOP_II!AE:AE,[1]SECOP_II!F:F,"",0),10)</f>
        <v>2023-03-14</v>
      </c>
      <c r="Z356" s="53" t="str">
        <f>+LEFT(_xlfn.XLOOKUP(Contrato[[#This Row],[CONTRATO3DIG]],[1]SECOP_II!AE:AE,[1]SECOP_II!G:G,"",0),10)</f>
        <v>2023-12-30</v>
      </c>
      <c r="AA356" s="54" t="s">
        <v>942</v>
      </c>
      <c r="AB356" s="103" t="s">
        <v>943</v>
      </c>
      <c r="AC356" s="75">
        <v>202301003170</v>
      </c>
      <c r="AD356" s="1" t="s">
        <v>50</v>
      </c>
      <c r="AE356" s="1" t="str">
        <f>TEXT(LEFT(Contrato[[#This Row],[CONTRATO]],3),"0")</f>
        <v>347</v>
      </c>
      <c r="AF356" s="1" t="str">
        <f>IF(LEN(Contrato[[#This Row],[Contrato2]])=3,Contrato[[#This Row],[Contrato2]],TEXT(Contrato[[#This Row],[Contrato2]],"000"))</f>
        <v>347</v>
      </c>
      <c r="AG356" s="100">
        <f ca="1">IFERROR(_xlfn.DAYS(Contrato[[#This Row],[Fecha Proyectada liquidació]],TODAY())/30,"")</f>
        <v>-10.066666666666666</v>
      </c>
      <c r="AH356" s="5">
        <f>+Contrato[[#This Row],[FECHA TERMINACIÓN ]]+120</f>
        <v>45410</v>
      </c>
      <c r="AI356" s="1" t="e" cm="1">
        <f t="array" ref="AI356">+Contrato[[#This Row],[Fecha Proyectada liquidació]]-hoy</f>
        <v>#NAME?</v>
      </c>
      <c r="AJ356" s="1" cm="1">
        <f t="array" ref="AJ356">_xlfn.XLOOKUP(Contrato[[#This Row],[CONTRATO]]&amp;Contrato[[#This Row],[CDP]],[1]!Tabla6[[#All],[CONTRATO-CDP]],[1]!Tabla6[[#All],[CRP]],_xlfn.XLOOKUP(Contrato[[#This Row],[CDP]],[1]RCPPAGOS!F:F,[1]RCPPAGOS!A:A,"",0),0)</f>
        <v>2077</v>
      </c>
      <c r="AK356" s="1">
        <f>+Contrato[[#This Row],[Columna1]]-Contrato[[#This Row],[RCP]]</f>
        <v>0</v>
      </c>
      <c r="AL356" s="101" cm="1">
        <f t="array" ref="AL356">_xlfn.XLOOKUP(Contrato[[#This Row],[RCP]],[1]!RCPPAGOS[[#All],[CRP]],[1]!RCPPAGOS[[#All],[Total pagado]],0,0)</f>
        <v>30000000</v>
      </c>
      <c r="AM356" s="62">
        <f>+Contrato[[#This Row],[Valor Pagado]]/Contrato[[#This Row],[VALOR CONTRATO]]</f>
        <v>0.11029411764705882</v>
      </c>
      <c r="AN356" s="63">
        <f>+Contrato[[#This Row],[VALOR CONTRATO]]-Contrato[[#This Row],[Valor Pagado]]</f>
        <v>242000000</v>
      </c>
    </row>
    <row r="357" spans="1:40" s="1" customFormat="1" ht="37.5" customHeight="1">
      <c r="A357" s="1">
        <v>1069</v>
      </c>
      <c r="B357" s="33">
        <v>347</v>
      </c>
      <c r="C357" s="70" t="s">
        <v>940</v>
      </c>
      <c r="D357" s="35" t="s">
        <v>63</v>
      </c>
      <c r="E357" s="36" t="s">
        <v>741</v>
      </c>
      <c r="F357" s="35" t="s">
        <v>831</v>
      </c>
      <c r="G357" s="70" t="s">
        <v>941</v>
      </c>
      <c r="H357" s="170">
        <v>890984432</v>
      </c>
      <c r="I357" s="111" t="s">
        <v>571</v>
      </c>
      <c r="J357" s="166">
        <v>53000000</v>
      </c>
      <c r="K357" s="111" t="s">
        <v>571</v>
      </c>
      <c r="L357" s="42" t="s">
        <v>944</v>
      </c>
      <c r="M357" s="43" t="s">
        <v>249</v>
      </c>
      <c r="N357" s="44">
        <f>VLOOKUP(Contrato[[#This Row],[SUPERVISOR TITULAR]],[1]SUPERVISORES!$E$1:$F$135,2,FALSE)</f>
        <v>10267189.6</v>
      </c>
      <c r="O357" s="43" t="s">
        <v>248</v>
      </c>
      <c r="P357" s="45">
        <f>VLOOKUP(Contrato[[#This Row],[SUPERVISOR SUPLENTE ]],[1]SUPERVISORES!$E$1:$F$135,2,FALSE)</f>
        <v>98556206.299999997</v>
      </c>
      <c r="Q357" s="75">
        <v>1142</v>
      </c>
      <c r="R357" s="47" cm="1">
        <f t="array" ref="R357">_xlfn.XLOOKUP(Contrato[[#This Row],[CDP]],[1]!CDP[[#All],[consecutivo]],[1]!CDP[[#All],[fecha_aprobacion]],"",0)</f>
        <v>45197.574537037035</v>
      </c>
      <c r="S357" s="48">
        <f>SUMIF([1]!CDP[[#All],[consecutivo]],Contrato[[#This Row],[CDP]],[1]!CDP[[#All],[valor_total_rubro]])</f>
        <v>53000000</v>
      </c>
      <c r="T357" s="4" cm="1">
        <f t="array" ref="T357">_xlfn.XLOOKUP(Contrato[[#This Row],[CONTRATO]]&amp;Contrato[[#This Row],[CDP]],[1]!Tabla6[[#All],[CONTRATO-CDP]],[1]!Tabla6[[#All],[CRP]],_xlfn.XLOOKUP(Contrato[[#This Row],[CDP]],[1]RCPPAGOS!F:F,[1]RCPPAGOS!A:A,"",0),0)</f>
        <v>10781</v>
      </c>
      <c r="U357" s="47">
        <f>+_xlfn.XLOOKUP(Contrato[[#This Row],[RCP]],[1]RCPPAGOS!A:A,[1]RCPPAGOS!B:B,"",0)</f>
        <v>45203.596365740741</v>
      </c>
      <c r="V357" s="50">
        <f>SUMIF([1]!RCPPAGOS[[#All],[CRP]],Contrato[[#This Row],[RCP]],[1]!RCPPAGOS[[#All],[valor_total]])</f>
        <v>53000000</v>
      </c>
      <c r="W357" s="51">
        <v>45203</v>
      </c>
      <c r="X357" s="51">
        <v>45204</v>
      </c>
      <c r="Y357" s="52" t="str">
        <f>+LEFT(_xlfn.XLOOKUP(Contrato[[#This Row],[CONTRATO3DIG]],[1]SECOP_II!AE:AE,[1]SECOP_II!F:F,"",0),10)</f>
        <v>2023-03-14</v>
      </c>
      <c r="Z357" s="53" t="str">
        <f>+LEFT(_xlfn.XLOOKUP(Contrato[[#This Row],[CONTRATO3DIG]],[1]SECOP_II!AE:AE,[1]SECOP_II!G:G,"",0),10)</f>
        <v>2023-12-30</v>
      </c>
      <c r="AA357" s="54" t="e" cm="1">
        <v>#NAME?</v>
      </c>
      <c r="AB357" s="103" t="s">
        <v>943</v>
      </c>
      <c r="AC357" s="140"/>
      <c r="AE357" s="1" t="str">
        <f>TEXT(LEFT(Contrato[[#This Row],[CONTRATO]],3),"0")</f>
        <v>347</v>
      </c>
      <c r="AF357" s="1" t="str">
        <f>IF(LEN(Contrato[[#This Row],[Contrato2]])=3,Contrato[[#This Row],[Contrato2]],TEXT(Contrato[[#This Row],[Contrato2]],"000"))</f>
        <v>347</v>
      </c>
      <c r="AG357" s="100">
        <f ca="1">IFERROR(_xlfn.DAYS(Contrato[[#This Row],[Fecha Proyectada liquidació]],TODAY())/30,"")</f>
        <v>-10.066666666666666</v>
      </c>
      <c r="AH357" s="5">
        <f>+Contrato[[#This Row],[FECHA TERMINACIÓN ]]+120</f>
        <v>45410</v>
      </c>
      <c r="AI357" s="1" t="e" cm="1">
        <f t="array" ref="AI357">+Contrato[[#This Row],[Fecha Proyectada liquidació]]-hoy</f>
        <v>#NAME?</v>
      </c>
      <c r="AJ357" s="1" cm="1">
        <f t="array" ref="AJ357">_xlfn.XLOOKUP(Contrato[[#This Row],[CONTRATO]]&amp;Contrato[[#This Row],[CDP]],[1]!Tabla6[[#All],[CONTRATO-CDP]],[1]!Tabla6[[#All],[CRP]],_xlfn.XLOOKUP(Contrato[[#This Row],[CDP]],[1]RCPPAGOS!F:F,[1]RCPPAGOS!A:A,"",0),0)</f>
        <v>10781</v>
      </c>
      <c r="AK357" s="1">
        <f>+Contrato[[#This Row],[Columna1]]-Contrato[[#This Row],[RCP]]</f>
        <v>0</v>
      </c>
      <c r="AL357" s="101" cm="1">
        <f t="array" ref="AL357">_xlfn.XLOOKUP(Contrato[[#This Row],[RCP]],[1]!RCPPAGOS[[#All],[CRP]],[1]!RCPPAGOS[[#All],[Total pagado]],0,0)</f>
        <v>53000000</v>
      </c>
      <c r="AM357" s="62">
        <f>+Contrato[[#This Row],[Valor Pagado]]/Contrato[[#This Row],[VALOR CONTRATO]]</f>
        <v>1</v>
      </c>
      <c r="AN357" s="63">
        <f>+Contrato[[#This Row],[VALOR CONTRATO]]-Contrato[[#This Row],[Valor Pagado]]</f>
        <v>0</v>
      </c>
    </row>
    <row r="358" spans="1:40" s="1" customFormat="1" ht="37.5" customHeight="1">
      <c r="A358" s="2">
        <v>12</v>
      </c>
      <c r="B358" s="33">
        <v>348</v>
      </c>
      <c r="C358" s="70" t="s">
        <v>945</v>
      </c>
      <c r="D358" s="35" t="s">
        <v>63</v>
      </c>
      <c r="E358" s="36" t="s">
        <v>42</v>
      </c>
      <c r="F358" s="35" t="s">
        <v>831</v>
      </c>
      <c r="G358" s="70" t="s">
        <v>946</v>
      </c>
      <c r="H358" s="170">
        <v>890984031</v>
      </c>
      <c r="I358" s="111" t="s">
        <v>571</v>
      </c>
      <c r="J358" s="166">
        <v>167000000</v>
      </c>
      <c r="K358" s="111" t="s">
        <v>571</v>
      </c>
      <c r="L358" s="42" t="s">
        <v>936</v>
      </c>
      <c r="M358" s="43" t="s">
        <v>248</v>
      </c>
      <c r="N358" s="44">
        <f>VLOOKUP(Contrato[[#This Row],[SUPERVISOR TITULAR]],[1]SUPERVISORES!$E$1:$F$135,2,FALSE)</f>
        <v>98556206.299999997</v>
      </c>
      <c r="O358" s="43" t="s">
        <v>249</v>
      </c>
      <c r="P358" s="45">
        <f>VLOOKUP(Contrato[[#This Row],[SUPERVISOR SUPLENTE ]],[1]SUPERVISORES!$E$1:$F$135,2,FALSE)</f>
        <v>10267189.6</v>
      </c>
      <c r="Q358" s="75">
        <v>448</v>
      </c>
      <c r="R358" s="47" cm="1">
        <f t="array" ref="R358">_xlfn.XLOOKUP(Contrato[[#This Row],[CDP]],[1]!CDP[[#All],[consecutivo]],[1]!CDP[[#All],[fecha_aprobacion]],"",0)</f>
        <v>44995.691886574074</v>
      </c>
      <c r="S358" s="48">
        <f>SUMIF([1]!CDP[[#All],[consecutivo]],Contrato[[#This Row],[CDP]],[1]!CDP[[#All],[valor_total_rubro]])</f>
        <v>167000000</v>
      </c>
      <c r="T358" s="49" cm="1">
        <f t="array" ref="T358">_xlfn.XLOOKUP(Contrato[[#This Row],[CONTRATO]]&amp;Contrato[[#This Row],[CDP]],[1]!Tabla6[[#All],[CONTRATO-CDP]],[1]!Tabla6[[#All],[CRP]],_xlfn.XLOOKUP(Contrato[[#This Row],[CDP]],[1]RCPPAGOS!F:F,[1]RCPPAGOS!A:A,"",0),0)</f>
        <v>2069</v>
      </c>
      <c r="U358" s="47">
        <f>+_xlfn.XLOOKUP(Contrato[[#This Row],[RCP]],[1]RCPPAGOS!A:A,[1]RCPPAGOS!B:B,"",0)</f>
        <v>44999.310856481483</v>
      </c>
      <c r="V358" s="50">
        <f>SUMIF([1]!RCPPAGOS[[#All],[CRP]],Contrato[[#This Row],[RCP]],[1]!RCPPAGOS[[#All],[valor_total]])</f>
        <v>167000000</v>
      </c>
      <c r="W358" s="51">
        <v>44998</v>
      </c>
      <c r="X358" s="51">
        <v>44998</v>
      </c>
      <c r="Y358" s="52" t="str">
        <f>+LEFT(_xlfn.XLOOKUP(Contrato[[#This Row],[CONTRATO3DIG]],[1]SECOP_II!AE:AE,[1]SECOP_II!F:F,"",0),10)</f>
        <v>2023-03-14</v>
      </c>
      <c r="Z358" s="53" t="str">
        <f>+LEFT(_xlfn.XLOOKUP(Contrato[[#This Row],[CONTRATO3DIG]],[1]SECOP_II!AE:AE,[1]SECOP_II!G:G,"",0),10)</f>
        <v>2023-12-30</v>
      </c>
      <c r="AA358" s="54" t="str">
        <f>_xlfn.XLOOKUP(Contrato[[#This Row],[CONTRATO3DIG]],[1]SECOP_II!AE:AE,[1]SECOP_II!AA:AA,"",0)</f>
        <v>https://community.secop.gov.co/Public/Tendering/OpportunityDetail/Index?noticeUID=CO1.NTC.4163235&amp;isFromPublicArea=True&amp;isModal=true&amp;asPopupView=true</v>
      </c>
      <c r="AB358" s="103" t="s">
        <v>943</v>
      </c>
      <c r="AC358" s="75">
        <v>202301003169</v>
      </c>
      <c r="AD358" s="1" t="s">
        <v>50</v>
      </c>
      <c r="AE358" s="1" t="str">
        <f>TEXT(LEFT(Contrato[[#This Row],[CONTRATO]],3),"0")</f>
        <v>348</v>
      </c>
      <c r="AF358" s="1" t="str">
        <f>IF(LEN(Contrato[[#This Row],[Contrato2]])=3,Contrato[[#This Row],[Contrato2]],TEXT(Contrato[[#This Row],[Contrato2]],"000"))</f>
        <v>348</v>
      </c>
      <c r="AG358" s="100">
        <f ca="1">IFERROR(_xlfn.DAYS(Contrato[[#This Row],[Fecha Proyectada liquidació]],TODAY())/30,"")</f>
        <v>-10.066666666666666</v>
      </c>
      <c r="AH358" s="5">
        <f>+Contrato[[#This Row],[FECHA TERMINACIÓN ]]+120</f>
        <v>45410</v>
      </c>
      <c r="AI358" s="1" t="e" cm="1">
        <f t="array" ref="AI358">+Contrato[[#This Row],[Fecha Proyectada liquidació]]-hoy</f>
        <v>#NAME?</v>
      </c>
      <c r="AJ358" s="1" cm="1">
        <f t="array" ref="AJ358">_xlfn.XLOOKUP(Contrato[[#This Row],[CONTRATO]]&amp;Contrato[[#This Row],[CDP]],[1]!Tabla6[[#All],[CONTRATO-CDP]],[1]!Tabla6[[#All],[CRP]],_xlfn.XLOOKUP(Contrato[[#This Row],[CDP]],[1]RCPPAGOS!F:F,[1]RCPPAGOS!A:A,"",0),0)</f>
        <v>2069</v>
      </c>
      <c r="AK358" s="1">
        <f>+Contrato[[#This Row],[Columna1]]-Contrato[[#This Row],[RCP]]</f>
        <v>0</v>
      </c>
      <c r="AL358" s="101" cm="1">
        <f t="array" ref="AL358">_xlfn.XLOOKUP(Contrato[[#This Row],[RCP]],[1]!RCPPAGOS[[#All],[CRP]],[1]!RCPPAGOS[[#All],[Total pagado]],0,0)</f>
        <v>35000000</v>
      </c>
      <c r="AM358" s="62">
        <f>+Contrato[[#This Row],[Valor Pagado]]/Contrato[[#This Row],[VALOR CONTRATO]]</f>
        <v>0.20958083832335328</v>
      </c>
      <c r="AN358" s="63">
        <f>+Contrato[[#This Row],[VALOR CONTRATO]]-Contrato[[#This Row],[Valor Pagado]]</f>
        <v>132000000</v>
      </c>
    </row>
    <row r="359" spans="1:40" s="1" customFormat="1" ht="37.5" customHeight="1">
      <c r="A359" s="1">
        <v>1051</v>
      </c>
      <c r="B359" s="33">
        <v>348</v>
      </c>
      <c r="C359" s="70" t="s">
        <v>945</v>
      </c>
      <c r="D359" s="35" t="s">
        <v>63</v>
      </c>
      <c r="E359" s="36" t="s">
        <v>741</v>
      </c>
      <c r="F359" s="35" t="s">
        <v>831</v>
      </c>
      <c r="G359" s="70" t="s">
        <v>946</v>
      </c>
      <c r="H359" s="170">
        <v>890984031</v>
      </c>
      <c r="I359" s="111" t="s">
        <v>571</v>
      </c>
      <c r="J359" s="166">
        <v>32888000</v>
      </c>
      <c r="K359" s="111" t="s">
        <v>571</v>
      </c>
      <c r="L359" s="42" t="s">
        <v>947</v>
      </c>
      <c r="M359" s="43" t="s">
        <v>248</v>
      </c>
      <c r="N359" s="44">
        <f>VLOOKUP(Contrato[[#This Row],[SUPERVISOR TITULAR]],[1]SUPERVISORES!$E$1:$F$135,2,FALSE)</f>
        <v>98556206.299999997</v>
      </c>
      <c r="O359" s="43" t="s">
        <v>249</v>
      </c>
      <c r="P359" s="45">
        <f>VLOOKUP(Contrato[[#This Row],[SUPERVISOR SUPLENTE ]],[1]SUPERVISORES!$E$1:$F$135,2,FALSE)</f>
        <v>10267189.6</v>
      </c>
      <c r="Q359" s="75">
        <v>1099</v>
      </c>
      <c r="R359" s="47" cm="1">
        <f t="array" ref="R359">_xlfn.XLOOKUP(Contrato[[#This Row],[CDP]],[1]!CDP[[#All],[consecutivo]],[1]!CDP[[#All],[fecha_aprobacion]],"",0)</f>
        <v>45175.711331018516</v>
      </c>
      <c r="S359" s="48">
        <f>SUMIF([1]!CDP[[#All],[consecutivo]],Contrato[[#This Row],[CDP]],[1]!CDP[[#All],[valor_total_rubro]])</f>
        <v>33000000</v>
      </c>
      <c r="T359" s="4" cm="1">
        <f t="array" ref="T359">_xlfn.XLOOKUP(Contrato[[#This Row],[CONTRATO]]&amp;Contrato[[#This Row],[CDP]],[1]!Tabla6[[#All],[CONTRATO-CDP]],[1]!Tabla6[[#All],[CRP]],_xlfn.XLOOKUP(Contrato[[#This Row],[CDP]],[1]RCPPAGOS!F:F,[1]RCPPAGOS!A:A,"",0),0)</f>
        <v>10288</v>
      </c>
      <c r="U359" s="47">
        <f>+_xlfn.XLOOKUP(Contrato[[#This Row],[RCP]],[1]RCPPAGOS!A:A,[1]RCPPAGOS!B:B,"",0)</f>
        <v>45181.496689814812</v>
      </c>
      <c r="V359" s="50">
        <f>SUMIF([1]!RCPPAGOS[[#All],[CRP]],Contrato[[#This Row],[RCP]],[1]!RCPPAGOS[[#All],[valor_total]])</f>
        <v>32888000</v>
      </c>
      <c r="W359" s="51">
        <v>45180</v>
      </c>
      <c r="X359" s="51">
        <v>45182</v>
      </c>
      <c r="Y359" s="52" t="str">
        <f>+LEFT(_xlfn.XLOOKUP(Contrato[[#This Row],[CONTRATO3DIG]],[1]SECOP_II!AE:AE,[1]SECOP_II!F:F,"",0),10)</f>
        <v>2023-03-14</v>
      </c>
      <c r="Z359" s="53" t="str">
        <f>+LEFT(_xlfn.XLOOKUP(Contrato[[#This Row],[CONTRATO3DIG]],[1]SECOP_II!AE:AE,[1]SECOP_II!G:G,"",0),10)</f>
        <v>2023-12-30</v>
      </c>
      <c r="AA359" s="54" t="str">
        <f>_xlfn.XLOOKUP(Contrato[[#This Row],[CONTRATO3DIG]],[1]SECOP_II!AE:AE,[1]SECOP_II!AA:AA,"",0)</f>
        <v>https://community.secop.gov.co/Public/Tendering/OpportunityDetail/Index?noticeUID=CO1.NTC.4163235&amp;isFromPublicArea=True&amp;isModal=true&amp;asPopupView=true</v>
      </c>
      <c r="AB359" s="103" t="s">
        <v>943</v>
      </c>
      <c r="AC359" s="140"/>
      <c r="AE359" s="1" t="str">
        <f>TEXT(LEFT(Contrato[[#This Row],[CONTRATO]],3),"0")</f>
        <v>348</v>
      </c>
      <c r="AF359" s="1" t="str">
        <f>IF(LEN(Contrato[[#This Row],[Contrato2]])=3,Contrato[[#This Row],[Contrato2]],TEXT(Contrato[[#This Row],[Contrato2]],"000"))</f>
        <v>348</v>
      </c>
      <c r="AG359" s="100">
        <f ca="1">IFERROR(_xlfn.DAYS(Contrato[[#This Row],[Fecha Proyectada liquidació]],TODAY())/30,"")</f>
        <v>-10.066666666666666</v>
      </c>
      <c r="AH359" s="5">
        <f>+Contrato[[#This Row],[FECHA TERMINACIÓN ]]+120</f>
        <v>45410</v>
      </c>
      <c r="AI359" s="1" t="e" cm="1">
        <f t="array" ref="AI359">+Contrato[[#This Row],[Fecha Proyectada liquidació]]-hoy</f>
        <v>#NAME?</v>
      </c>
      <c r="AJ359" s="1" cm="1">
        <f t="array" ref="AJ359">_xlfn.XLOOKUP(Contrato[[#This Row],[CONTRATO]]&amp;Contrato[[#This Row],[CDP]],[1]!Tabla6[[#All],[CONTRATO-CDP]],[1]!Tabla6[[#All],[CRP]],_xlfn.XLOOKUP(Contrato[[#This Row],[CDP]],[1]RCPPAGOS!F:F,[1]RCPPAGOS!A:A,"",0),0)</f>
        <v>10288</v>
      </c>
      <c r="AK359" s="1">
        <f>+Contrato[[#This Row],[Columna1]]-Contrato[[#This Row],[RCP]]</f>
        <v>0</v>
      </c>
      <c r="AL359" s="101" cm="1">
        <f t="array" ref="AL359">_xlfn.XLOOKUP(Contrato[[#This Row],[RCP]],[1]!RCPPAGOS[[#All],[CRP]],[1]!RCPPAGOS[[#All],[Total pagado]],0,0)</f>
        <v>32888000</v>
      </c>
      <c r="AM359" s="62">
        <f>+Contrato[[#This Row],[Valor Pagado]]/Contrato[[#This Row],[VALOR CONTRATO]]</f>
        <v>1</v>
      </c>
      <c r="AN359" s="63">
        <f>+Contrato[[#This Row],[VALOR CONTRATO]]-Contrato[[#This Row],[Valor Pagado]]</f>
        <v>0</v>
      </c>
    </row>
    <row r="360" spans="1:40" s="1" customFormat="1" ht="37.5" customHeight="1">
      <c r="A360" s="2">
        <v>590</v>
      </c>
      <c r="B360" s="33">
        <v>349</v>
      </c>
      <c r="C360" s="70" t="s">
        <v>948</v>
      </c>
      <c r="D360" s="35" t="s">
        <v>112</v>
      </c>
      <c r="E360" s="36" t="s">
        <v>42</v>
      </c>
      <c r="F360" s="35" t="s">
        <v>43</v>
      </c>
      <c r="G360" s="70" t="s">
        <v>949</v>
      </c>
      <c r="H360" s="170">
        <v>71777160</v>
      </c>
      <c r="I360" s="166" t="s">
        <v>950</v>
      </c>
      <c r="J360" s="166">
        <v>89093434</v>
      </c>
      <c r="K360" s="134" t="s">
        <v>951</v>
      </c>
      <c r="L360" s="42" t="s">
        <v>936</v>
      </c>
      <c r="M360" s="43" t="s">
        <v>116</v>
      </c>
      <c r="N360" s="44">
        <f>VLOOKUP(Contrato[[#This Row],[SUPERVISOR TITULAR]],[1]SUPERVISORES!$E$1:$F$135,2,FALSE)</f>
        <v>98520651.200000003</v>
      </c>
      <c r="O360" s="43" t="s">
        <v>584</v>
      </c>
      <c r="P360" s="45">
        <f>VLOOKUP(Contrato[[#This Row],[SUPERVISOR SUPLENTE ]],[1]SUPERVISORES!$E$1:$F$135,2,FALSE)</f>
        <v>71611751.299999997</v>
      </c>
      <c r="Q360" s="75">
        <v>432</v>
      </c>
      <c r="R360" s="47" cm="1">
        <f t="array" ref="R360">_xlfn.XLOOKUP(Contrato[[#This Row],[CDP]],[1]!CDP[[#All],[consecutivo]],[1]!CDP[[#All],[fecha_aprobacion]],"",0)</f>
        <v>44988.666122685187</v>
      </c>
      <c r="S360" s="48">
        <f>SUMIF([1]!CDP[[#All],[consecutivo]],Contrato[[#This Row],[CDP]],[1]!CDP[[#All],[valor_total_rubro]])</f>
        <v>90745984</v>
      </c>
      <c r="T360" s="49" cm="1">
        <f t="array" ref="T360">_xlfn.XLOOKUP(Contrato[[#This Row],[CONTRATO]]&amp;Contrato[[#This Row],[CDP]],[1]!Tabla6[[#All],[CONTRATO-CDP]],[1]!Tabla6[[#All],[CRP]],_xlfn.XLOOKUP(Contrato[[#This Row],[CDP]],[1]RCPPAGOS!F:F,[1]RCPPAGOS!A:A,"",0),0)</f>
        <v>2070</v>
      </c>
      <c r="U360" s="47">
        <f>+_xlfn.XLOOKUP(Contrato[[#This Row],[RCP]],[1]RCPPAGOS!A:A,[1]RCPPAGOS!B:B,"",0)</f>
        <v>44999.311562499999</v>
      </c>
      <c r="V360" s="50">
        <f>SUMIF([1]!RCPPAGOS[[#All],[CRP]],Contrato[[#This Row],[RCP]],[1]!RCPPAGOS[[#All],[valor_total]])</f>
        <v>89093434</v>
      </c>
      <c r="W360" s="51">
        <v>44998</v>
      </c>
      <c r="X360" s="51">
        <v>44998</v>
      </c>
      <c r="Y360" s="52" t="str">
        <f>+LEFT(_xlfn.XLOOKUP(Contrato[[#This Row],[CONTRATO3DIG]],[1]SECOP_II!AE:AE,[1]SECOP_II!F:F,"",0),10)</f>
        <v>2023-03-14</v>
      </c>
      <c r="Z360" s="53" t="str">
        <f>+LEFT(_xlfn.XLOOKUP(Contrato[[#This Row],[CONTRATO3DIG]],[1]SECOP_II!AE:AE,[1]SECOP_II!G:G,"",0),10)</f>
        <v>2023-12-31</v>
      </c>
      <c r="AA360" s="54" t="str">
        <f>_xlfn.XLOOKUP(Contrato[[#This Row],[CONTRATO3DIG]],[1]SECOP_II!AE:AE,[1]SECOP_II!AA:AA,"",0)</f>
        <v>https://community.secop.gov.co/Public/Tendering/OpportunityDetail/Index?noticeUID=CO1.NTC.4161866&amp;isFromPublicArea=True&amp;isModal=true&amp;asPopupView=true</v>
      </c>
      <c r="AB360" s="103" t="s">
        <v>952</v>
      </c>
      <c r="AC360" s="75" t="s">
        <v>953</v>
      </c>
      <c r="AD360" s="1" t="s">
        <v>50</v>
      </c>
      <c r="AE360" s="1" t="str">
        <f>TEXT(LEFT(Contrato[[#This Row],[CONTRATO]],3),"0")</f>
        <v>349</v>
      </c>
      <c r="AF360" s="1" t="str">
        <f>IF(LEN(Contrato[[#This Row],[Contrato2]])=3,Contrato[[#This Row],[Contrato2]],TEXT(Contrato[[#This Row],[Contrato2]],"000"))</f>
        <v>349</v>
      </c>
      <c r="AG360" s="100">
        <f ca="1">IFERROR(_xlfn.DAYS(Contrato[[#This Row],[Fecha Proyectada liquidació]],TODAY())/30,"")</f>
        <v>-10.033333333333333</v>
      </c>
      <c r="AH360" s="5">
        <f>+Contrato[[#This Row],[FECHA TERMINACIÓN ]]+120</f>
        <v>45411</v>
      </c>
      <c r="AI360" s="1" t="e" cm="1">
        <f t="array" ref="AI360">+Contrato[[#This Row],[Fecha Proyectada liquidació]]-hoy</f>
        <v>#NAME?</v>
      </c>
      <c r="AJ360" s="1" cm="1">
        <f t="array" ref="AJ360">_xlfn.XLOOKUP(Contrato[[#This Row],[CONTRATO]]&amp;Contrato[[#This Row],[CDP]],[1]!Tabla6[[#All],[CONTRATO-CDP]],[1]!Tabla6[[#All],[CRP]],_xlfn.XLOOKUP(Contrato[[#This Row],[CDP]],[1]RCPPAGOS!F:F,[1]RCPPAGOS!A:A,"",0),0)</f>
        <v>2070</v>
      </c>
      <c r="AK360" s="1">
        <f>+Contrato[[#This Row],[Columna1]]-Contrato[[#This Row],[RCP]]</f>
        <v>0</v>
      </c>
      <c r="AL360" s="101" cm="1">
        <f t="array" ref="AL360">_xlfn.XLOOKUP(Contrato[[#This Row],[RCP]],[1]!RCPPAGOS[[#All],[CRP]],[1]!RCPPAGOS[[#All],[Total pagado]],0,0)</f>
        <v>64939330</v>
      </c>
      <c r="AM360" s="62">
        <f>+Contrato[[#This Row],[Valor Pagado]]/Contrato[[#This Row],[VALOR CONTRATO]]</f>
        <v>0.72889018959578999</v>
      </c>
      <c r="AN360" s="63">
        <f>+Contrato[[#This Row],[VALOR CONTRATO]]-Contrato[[#This Row],[Valor Pagado]]</f>
        <v>24154104</v>
      </c>
    </row>
    <row r="361" spans="1:40" s="1" customFormat="1" ht="37.5" customHeight="1">
      <c r="A361" s="2">
        <v>589</v>
      </c>
      <c r="B361" s="33">
        <v>350</v>
      </c>
      <c r="C361" s="70" t="s">
        <v>954</v>
      </c>
      <c r="D361" s="92" t="s">
        <v>112</v>
      </c>
      <c r="E361" s="36" t="s">
        <v>42</v>
      </c>
      <c r="F361" s="35" t="s">
        <v>581</v>
      </c>
      <c r="G361" s="70" t="s">
        <v>955</v>
      </c>
      <c r="H361" s="170">
        <v>890983740</v>
      </c>
      <c r="I361" s="166">
        <v>32805070</v>
      </c>
      <c r="J361" s="166">
        <v>262440566</v>
      </c>
      <c r="K361" s="70" t="s">
        <v>956</v>
      </c>
      <c r="L361" s="42" t="s">
        <v>936</v>
      </c>
      <c r="M361" s="43" t="s">
        <v>116</v>
      </c>
      <c r="N361" s="44">
        <f>VLOOKUP(Contrato[[#This Row],[SUPERVISOR TITULAR]],[1]SUPERVISORES!$E$1:$F$135,2,FALSE)</f>
        <v>98520651.200000003</v>
      </c>
      <c r="O361" s="43" t="s">
        <v>115</v>
      </c>
      <c r="P361" s="45">
        <f>VLOOKUP(Contrato[[#This Row],[SUPERVISOR SUPLENTE ]],[1]SUPERVISORES!$E$1:$F$135,2,FALSE)</f>
        <v>32244709.699999999</v>
      </c>
      <c r="Q361" s="75">
        <v>430</v>
      </c>
      <c r="R361" s="47" cm="1">
        <f t="array" ref="R361">_xlfn.XLOOKUP(Contrato[[#This Row],[CDP]],[1]!CDP[[#All],[consecutivo]],[1]!CDP[[#All],[fecha_aprobacion]],"",0)</f>
        <v>44988.66578703704</v>
      </c>
      <c r="S361" s="48">
        <f>SUMIF([1]!CDP[[#All],[consecutivo]],Contrato[[#This Row],[CDP]],[1]!CDP[[#All],[valor_total_rubro]])</f>
        <v>262440566</v>
      </c>
      <c r="T361" s="49" cm="1">
        <f t="array" ref="T361">_xlfn.XLOOKUP(Contrato[[#This Row],[CONTRATO]]&amp;Contrato[[#This Row],[CDP]],[1]!Tabla6[[#All],[CONTRATO-CDP]],[1]!Tabla6[[#All],[CRP]],_xlfn.XLOOKUP(Contrato[[#This Row],[CDP]],[1]RCPPAGOS!F:F,[1]RCPPAGOS!A:A,"",0),0)</f>
        <v>2213</v>
      </c>
      <c r="U361" s="47">
        <f>+_xlfn.XLOOKUP(Contrato[[#This Row],[RCP]],[1]RCPPAGOS!A:A,[1]RCPPAGOS!B:B,"",0)</f>
        <v>45012.388923611114</v>
      </c>
      <c r="V361" s="50">
        <f>SUMIF([1]!RCPPAGOS[[#All],[CRP]],Contrato[[#This Row],[RCP]],[1]!RCPPAGOS[[#All],[valor_total]])</f>
        <v>262440566</v>
      </c>
      <c r="W361" s="51">
        <v>45009</v>
      </c>
      <c r="X361" s="51">
        <v>45015</v>
      </c>
      <c r="Y361" s="52" t="str">
        <f>+LEFT(_xlfn.XLOOKUP(Contrato[[#This Row],[CONTRATO3DIG]],[1]SECOP_II!AE:AE,[1]SECOP_II!F:F,"",0),10)</f>
        <v>2023-04-13</v>
      </c>
      <c r="Z361" s="53" t="str">
        <f>+LEFT(_xlfn.XLOOKUP(Contrato[[#This Row],[CONTRATO3DIG]],[1]SECOP_II!AE:AE,[1]SECOP_II!G:G,"",0),10)</f>
        <v>2023-12-12</v>
      </c>
      <c r="AA361" s="54" t="str">
        <f>_xlfn.XLOOKUP(Contrato[[#This Row],[CONTRATO3DIG]],[1]SECOP_II!AE:AE,[1]SECOP_II!AA:AA,"",0)</f>
        <v>https://community.secop.gov.co/Public/Tendering/OpportunityDetail/Index?noticeUID=CO1.NTC.4217161&amp;isFromPublicArea=True&amp;isModal=true&amp;asPopupView=true</v>
      </c>
      <c r="AB361" s="177" t="s">
        <v>957</v>
      </c>
      <c r="AC361" s="75">
        <v>202301003184</v>
      </c>
      <c r="AD361" s="1" t="s">
        <v>50</v>
      </c>
      <c r="AE361" s="1" t="str">
        <f>TEXT(LEFT(Contrato[[#This Row],[CONTRATO]],3),"0")</f>
        <v>350</v>
      </c>
      <c r="AF361" s="1" t="str">
        <f>IF(LEN(Contrato[[#This Row],[Contrato2]])=3,Contrato[[#This Row],[Contrato2]],TEXT(Contrato[[#This Row],[Contrato2]],"000"))</f>
        <v>350</v>
      </c>
      <c r="AG361" s="100">
        <f ca="1">IFERROR(_xlfn.DAYS(Contrato[[#This Row],[Fecha Proyectada liquidació]],TODAY())/30,"")</f>
        <v>-10.666666666666666</v>
      </c>
      <c r="AH361" s="5">
        <f>+Contrato[[#This Row],[FECHA TERMINACIÓN ]]+120</f>
        <v>45392</v>
      </c>
      <c r="AI361" s="1" t="e" cm="1">
        <f t="array" ref="AI361">+Contrato[[#This Row],[Fecha Proyectada liquidació]]-hoy</f>
        <v>#NAME?</v>
      </c>
      <c r="AJ361" s="1" cm="1">
        <f t="array" ref="AJ361">_xlfn.XLOOKUP(Contrato[[#This Row],[CONTRATO]]&amp;Contrato[[#This Row],[CDP]],[1]!Tabla6[[#All],[CONTRATO-CDP]],[1]!Tabla6[[#All],[CRP]],_xlfn.XLOOKUP(Contrato[[#This Row],[CDP]],[1]RCPPAGOS!F:F,[1]RCPPAGOS!A:A,"",0),0)</f>
        <v>2213</v>
      </c>
      <c r="AK361" s="1">
        <f>+Contrato[[#This Row],[Columna1]]-Contrato[[#This Row],[RCP]]</f>
        <v>0</v>
      </c>
      <c r="AL361" s="101" cm="1">
        <f t="array" ref="AL361">_xlfn.XLOOKUP(Contrato[[#This Row],[RCP]],[1]!RCPPAGOS[[#All],[CRP]],[1]!RCPPAGOS[[#All],[Total pagado]],0,0)</f>
        <v>262440566</v>
      </c>
      <c r="AM361" s="62">
        <f>+Contrato[[#This Row],[Valor Pagado]]/Contrato[[#This Row],[VALOR CONTRATO]]</f>
        <v>1</v>
      </c>
      <c r="AN361" s="63">
        <f>+Contrato[[#This Row],[VALOR CONTRATO]]-Contrato[[#This Row],[Valor Pagado]]</f>
        <v>0</v>
      </c>
    </row>
    <row r="362" spans="1:40" s="1" customFormat="1" ht="37.5" customHeight="1">
      <c r="A362" s="2">
        <v>593</v>
      </c>
      <c r="B362" s="33">
        <v>351</v>
      </c>
      <c r="C362" s="70" t="s">
        <v>958</v>
      </c>
      <c r="D362" s="92" t="s">
        <v>83</v>
      </c>
      <c r="E362" s="36" t="s">
        <v>42</v>
      </c>
      <c r="F362" s="35" t="s">
        <v>43</v>
      </c>
      <c r="G362" s="70" t="s">
        <v>959</v>
      </c>
      <c r="H362" s="170">
        <v>1007416617</v>
      </c>
      <c r="I362" s="166">
        <v>6081224</v>
      </c>
      <c r="J362" s="166">
        <v>25544472</v>
      </c>
      <c r="K362" s="134" t="s">
        <v>960</v>
      </c>
      <c r="L362" s="42" t="s">
        <v>936</v>
      </c>
      <c r="M362" s="43" t="s">
        <v>191</v>
      </c>
      <c r="N362" s="44">
        <f>VLOOKUP(Contrato[[#This Row],[SUPERVISOR TITULAR]],[1]SUPERVISORES!$E$1:$F$135,2,FALSE)</f>
        <v>70140647.099999994</v>
      </c>
      <c r="O362" s="43" t="s">
        <v>609</v>
      </c>
      <c r="P362" s="45">
        <f>VLOOKUP(Contrato[[#This Row],[SUPERVISOR SUPLENTE ]],[1]SUPERVISORES!$E$1:$F$135,2,FALSE)</f>
        <v>70565097.299999997</v>
      </c>
      <c r="Q362" s="75">
        <v>445</v>
      </c>
      <c r="R362" s="47" cm="1">
        <f t="array" ref="R362">_xlfn.XLOOKUP(Contrato[[#This Row],[CDP]],[1]!CDP[[#All],[consecutivo]],[1]!CDP[[#All],[fecha_aprobacion]],"",0)</f>
        <v>44995.643842592595</v>
      </c>
      <c r="S362" s="48">
        <f>SUMIF([1]!CDP[[#All],[consecutivo]],Contrato[[#This Row],[CDP]],[1]!CDP[[#All],[valor_total_rubro]])</f>
        <v>25544472</v>
      </c>
      <c r="T362" s="49" cm="1">
        <f t="array" ref="T362">_xlfn.XLOOKUP(Contrato[[#This Row],[CONTRATO]]&amp;Contrato[[#This Row],[CDP]],[1]!Tabla6[[#All],[CONTRATO-CDP]],[1]!Tabla6[[#All],[CRP]],_xlfn.XLOOKUP(Contrato[[#This Row],[CDP]],[1]RCPPAGOS!F:F,[1]RCPPAGOS!A:A,"",0),0)</f>
        <v>2073</v>
      </c>
      <c r="U362" s="47">
        <f>+_xlfn.XLOOKUP(Contrato[[#This Row],[RCP]],[1]RCPPAGOS!A:A,[1]RCPPAGOS!B:B,"",0)</f>
        <v>44999.425011574072</v>
      </c>
      <c r="V362" s="50">
        <f>SUMIF([1]!RCPPAGOS[[#All],[CRP]],Contrato[[#This Row],[RCP]],[1]!RCPPAGOS[[#All],[valor_total]])</f>
        <v>25544472</v>
      </c>
      <c r="W362" s="51">
        <v>44998</v>
      </c>
      <c r="X362" s="51">
        <v>44999</v>
      </c>
      <c r="Y362" s="52" t="str">
        <f>+LEFT(_xlfn.XLOOKUP(Contrato[[#This Row],[CONTRATO3DIG]],[1]SECOP_II!AE:AE,[1]SECOP_II!F:F,"",0),10)</f>
        <v>2023-03-16</v>
      </c>
      <c r="Z362" s="53" t="str">
        <f>+LEFT(_xlfn.XLOOKUP(Contrato[[#This Row],[CONTRATO3DIG]],[1]SECOP_II!AE:AE,[1]SECOP_II!G:G,"",0),10)</f>
        <v>2023-06-15</v>
      </c>
      <c r="AA362" s="54" t="str">
        <f>_xlfn.XLOOKUP(Contrato[[#This Row],[CONTRATO3DIG]],[1]SECOP_II!AE:AE,[1]SECOP_II!AA:AA,"",0)</f>
        <v>https://community.secop.gov.co/Public/Tendering/OpportunityDetail/Index?noticeUID=CO1.NTC.4164775&amp;isFromPublicArea=True&amp;isModal=true&amp;asPopupView=true</v>
      </c>
      <c r="AB362" s="103" t="s">
        <v>861</v>
      </c>
      <c r="AC362" s="75">
        <v>202301003168</v>
      </c>
      <c r="AD362" s="1" t="s">
        <v>50</v>
      </c>
      <c r="AE362" s="1" t="str">
        <f>TEXT(LEFT(Contrato[[#This Row],[CONTRATO]],3),"0")</f>
        <v>351</v>
      </c>
      <c r="AF362" s="1" t="str">
        <f>IF(LEN(Contrato[[#This Row],[Contrato2]])=3,Contrato[[#This Row],[Contrato2]],TEXT(Contrato[[#This Row],[Contrato2]],"000"))</f>
        <v>351</v>
      </c>
      <c r="AG362" s="100">
        <f ca="1">IFERROR(_xlfn.DAYS(Contrato[[#This Row],[Fecha Proyectada liquidació]],TODAY())/30,"")</f>
        <v>-16.666666666666668</v>
      </c>
      <c r="AH362" s="5">
        <f>+Contrato[[#This Row],[FECHA TERMINACIÓN ]]+120</f>
        <v>45212</v>
      </c>
      <c r="AI362" s="1" t="e" cm="1">
        <f t="array" ref="AI362">+Contrato[[#This Row],[Fecha Proyectada liquidació]]-hoy</f>
        <v>#NAME?</v>
      </c>
      <c r="AJ362" s="1" cm="1">
        <f t="array" ref="AJ362">_xlfn.XLOOKUP(Contrato[[#This Row],[CONTRATO]]&amp;Contrato[[#This Row],[CDP]],[1]!Tabla6[[#All],[CONTRATO-CDP]],[1]!Tabla6[[#All],[CRP]],_xlfn.XLOOKUP(Contrato[[#This Row],[CDP]],[1]RCPPAGOS!F:F,[1]RCPPAGOS!A:A,"",0),0)</f>
        <v>2073</v>
      </c>
      <c r="AK362" s="1">
        <f>+Contrato[[#This Row],[Columna1]]-Contrato[[#This Row],[RCP]]</f>
        <v>0</v>
      </c>
      <c r="AL362" s="101" cm="1">
        <f t="array" ref="AL362">_xlfn.XLOOKUP(Contrato[[#This Row],[RCP]],[1]!RCPPAGOS[[#All],[CRP]],[1]!RCPPAGOS[[#All],[Total pagado]],0,0)</f>
        <v>13365384</v>
      </c>
      <c r="AM362" s="62">
        <f>+Contrato[[#This Row],[Valor Pagado]]/Contrato[[#This Row],[VALOR CONTRATO]]</f>
        <v>0.52322020983639828</v>
      </c>
      <c r="AN362" s="63">
        <f>+Contrato[[#This Row],[VALOR CONTRATO]]-Contrato[[#This Row],[Valor Pagado]]</f>
        <v>12179088</v>
      </c>
    </row>
    <row r="363" spans="1:40" s="1" customFormat="1" ht="37.5" customHeight="1">
      <c r="A363" s="2">
        <v>594</v>
      </c>
      <c r="B363" s="33">
        <v>352</v>
      </c>
      <c r="C363" s="70" t="s">
        <v>961</v>
      </c>
      <c r="D363" s="35" t="s">
        <v>83</v>
      </c>
      <c r="E363" s="36" t="s">
        <v>42</v>
      </c>
      <c r="F363" s="35" t="s">
        <v>43</v>
      </c>
      <c r="G363" s="70" t="s">
        <v>962</v>
      </c>
      <c r="H363" s="170">
        <v>1128438804</v>
      </c>
      <c r="I363" s="166">
        <v>3705329</v>
      </c>
      <c r="J363" s="166">
        <v>13284820</v>
      </c>
      <c r="K363" s="134" t="s">
        <v>963</v>
      </c>
      <c r="L363" s="42" t="s">
        <v>936</v>
      </c>
      <c r="M363" s="43" t="s">
        <v>609</v>
      </c>
      <c r="N363" s="44">
        <f>VLOOKUP(Contrato[[#This Row],[SUPERVISOR TITULAR]],[1]SUPERVISORES!$E$1:$F$135,2,FALSE)</f>
        <v>70565097.299999997</v>
      </c>
      <c r="O363" s="43" t="s">
        <v>191</v>
      </c>
      <c r="P363" s="45">
        <f>VLOOKUP(Contrato[[#This Row],[SUPERVISOR SUPLENTE ]],[1]SUPERVISORES!$E$1:$F$135,2,FALSE)</f>
        <v>70140647.099999994</v>
      </c>
      <c r="Q363" s="75">
        <v>444</v>
      </c>
      <c r="R363" s="47" cm="1">
        <f t="array" ref="R363">_xlfn.XLOOKUP(Contrato[[#This Row],[CDP]],[1]!CDP[[#All],[consecutivo]],[1]!CDP[[#All],[fecha_aprobacion]],"",0)</f>
        <v>44995.643807870372</v>
      </c>
      <c r="S363" s="48">
        <f>SUMIF([1]!CDP[[#All],[consecutivo]],Contrato[[#This Row],[CDP]],[1]!CDP[[#All],[valor_total_rubro]])</f>
        <v>13284820</v>
      </c>
      <c r="T363" s="49" cm="1">
        <f t="array" ref="T363">_xlfn.XLOOKUP(Contrato[[#This Row],[CONTRATO]]&amp;Contrato[[#This Row],[CDP]],[1]!Tabla6[[#All],[CONTRATO-CDP]],[1]!Tabla6[[#All],[CRP]],_xlfn.XLOOKUP(Contrato[[#This Row],[CDP]],[1]RCPPAGOS!F:F,[1]RCPPAGOS!A:A,"",0),0)</f>
        <v>2074</v>
      </c>
      <c r="U363" s="47">
        <f>+_xlfn.XLOOKUP(Contrato[[#This Row],[RCP]],[1]RCPPAGOS!A:A,[1]RCPPAGOS!B:B,"",0)</f>
        <v>44999.425787037035</v>
      </c>
      <c r="V363" s="50">
        <f>SUMIF([1]!RCPPAGOS[[#All],[CRP]],Contrato[[#This Row],[RCP]],[1]!RCPPAGOS[[#All],[valor_total]])</f>
        <v>13284820</v>
      </c>
      <c r="W363" s="51">
        <v>44998</v>
      </c>
      <c r="X363" s="51">
        <v>44999</v>
      </c>
      <c r="Y363" s="52" t="str">
        <f>+LEFT(_xlfn.XLOOKUP(Contrato[[#This Row],[CONTRATO3DIG]],[1]SECOP_II!AE:AE,[1]SECOP_II!F:F,"",0),10)</f>
        <v>2023-03-16</v>
      </c>
      <c r="Z363" s="53" t="str">
        <f>+LEFT(_xlfn.XLOOKUP(Contrato[[#This Row],[CONTRATO3DIG]],[1]SECOP_II!AE:AE,[1]SECOP_II!G:G,"",0),10)</f>
        <v>2023-06-15</v>
      </c>
      <c r="AA363" s="54" t="str">
        <f>_xlfn.XLOOKUP(Contrato[[#This Row],[CONTRATO3DIG]],[1]SECOP_II!AE:AE,[1]SECOP_II!AA:AA,"",0)</f>
        <v>https://community.secop.gov.co/Public/Tendering/OpportunityDetail/Index?noticeUID=CO1.NTC.4164438&amp;isFromPublicArea=True&amp;isModal=true&amp;asPopupView=true</v>
      </c>
      <c r="AB363" s="103" t="s">
        <v>861</v>
      </c>
      <c r="AC363" s="75">
        <v>202301003167</v>
      </c>
      <c r="AD363" s="1" t="s">
        <v>50</v>
      </c>
      <c r="AE363" s="1" t="str">
        <f>TEXT(LEFT(Contrato[[#This Row],[CONTRATO]],3),"0")</f>
        <v>352</v>
      </c>
      <c r="AF363" s="1" t="str">
        <f>IF(LEN(Contrato[[#This Row],[Contrato2]])=3,Contrato[[#This Row],[Contrato2]],TEXT(Contrato[[#This Row],[Contrato2]],"000"))</f>
        <v>352</v>
      </c>
      <c r="AG363" s="100">
        <f ca="1">IFERROR(_xlfn.DAYS(Contrato[[#This Row],[Fecha Proyectada liquidació]],TODAY())/30,"")</f>
        <v>-16.666666666666668</v>
      </c>
      <c r="AH363" s="5">
        <f>+Contrato[[#This Row],[FECHA TERMINACIÓN ]]+120</f>
        <v>45212</v>
      </c>
      <c r="AI363" s="1" t="s">
        <v>964</v>
      </c>
      <c r="AJ363" s="1" cm="1">
        <f t="array" ref="AJ363">_xlfn.XLOOKUP(Contrato[[#This Row],[CONTRATO]]&amp;Contrato[[#This Row],[CDP]],[1]!Tabla6[[#All],[CONTRATO-CDP]],[1]!Tabla6[[#All],[CRP]],_xlfn.XLOOKUP(Contrato[[#This Row],[CDP]],[1]RCPPAGOS!F:F,[1]RCPPAGOS!A:A,"",0),0)</f>
        <v>2074</v>
      </c>
      <c r="AK363" s="1">
        <f>+Contrato[[#This Row],[Columna1]]-Contrato[[#This Row],[RCP]]</f>
        <v>0</v>
      </c>
      <c r="AL363" s="101" cm="1">
        <f t="array" ref="AL363">_xlfn.XLOOKUP(Contrato[[#This Row],[RCP]],[1]!RCPPAGOS[[#All],[CRP]],[1]!RCPPAGOS[[#All],[Total pagado]],0,0)</f>
        <v>6950886</v>
      </c>
      <c r="AM363" s="62">
        <f>+Contrato[[#This Row],[Valor Pagado]]/Contrato[[#This Row],[VALOR CONTRATO]]</f>
        <v>0.52322018664912284</v>
      </c>
      <c r="AN363" s="63">
        <f>+Contrato[[#This Row],[VALOR CONTRATO]]-Contrato[[#This Row],[Valor Pagado]]</f>
        <v>6333934</v>
      </c>
    </row>
    <row r="364" spans="1:40" s="1" customFormat="1" ht="37.5" customHeight="1">
      <c r="A364" s="2">
        <v>297</v>
      </c>
      <c r="B364" s="33">
        <v>353</v>
      </c>
      <c r="C364" s="70" t="s">
        <v>965</v>
      </c>
      <c r="D364" s="35" t="s">
        <v>71</v>
      </c>
      <c r="E364" s="36" t="s">
        <v>42</v>
      </c>
      <c r="F364" s="35" t="s">
        <v>43</v>
      </c>
      <c r="G364" s="70" t="s">
        <v>966</v>
      </c>
      <c r="H364" s="170">
        <v>71630964</v>
      </c>
      <c r="I364" s="166">
        <v>6081224</v>
      </c>
      <c r="J364" s="166">
        <v>18243672</v>
      </c>
      <c r="K364" s="173" t="s">
        <v>571</v>
      </c>
      <c r="L364" s="42" t="s">
        <v>936</v>
      </c>
      <c r="M364" s="43" t="s">
        <v>76</v>
      </c>
      <c r="N364" s="44">
        <f>VLOOKUP(Contrato[[#This Row],[SUPERVISOR TITULAR]],[1]SUPERVISORES!$E$1:$F$135,2,FALSE)</f>
        <v>1088260059.0999999</v>
      </c>
      <c r="O364" s="43" t="s">
        <v>94</v>
      </c>
      <c r="P364" s="45">
        <f>VLOOKUP(Contrato[[#This Row],[SUPERVISOR SUPLENTE ]],[1]SUPERVISORES!$E$1:$F$135,2,FALSE)</f>
        <v>42895674.700000003</v>
      </c>
      <c r="Q364" s="75">
        <v>404</v>
      </c>
      <c r="R364" s="47" cm="1">
        <f t="array" ref="R364">_xlfn.XLOOKUP(Contrato[[#This Row],[CDP]],[1]!CDP[[#All],[consecutivo]],[1]!CDP[[#All],[fecha_aprobacion]],"",0)</f>
        <v>44978.548159722224</v>
      </c>
      <c r="S364" s="48">
        <f>SUMIF([1]!CDP[[#All],[consecutivo]],Contrato[[#This Row],[CDP]],[1]!CDP[[#All],[valor_total_rubro]])</f>
        <v>18243672</v>
      </c>
      <c r="T364" s="49" cm="1">
        <f t="array" ref="T364">_xlfn.XLOOKUP(Contrato[[#This Row],[CONTRATO]]&amp;Contrato[[#This Row],[CDP]],[1]!Tabla6[[#All],[CONTRATO-CDP]],[1]!Tabla6[[#All],[CRP]],_xlfn.XLOOKUP(Contrato[[#This Row],[CDP]],[1]RCPPAGOS!F:F,[1]RCPPAGOS!A:A,"",0),0)</f>
        <v>2072</v>
      </c>
      <c r="U364" s="47">
        <f>+_xlfn.XLOOKUP(Contrato[[#This Row],[RCP]],[1]RCPPAGOS!A:A,[1]RCPPAGOS!B:B,"",0)</f>
        <v>44999.423993055556</v>
      </c>
      <c r="V364" s="50">
        <f>SUMIF([1]!RCPPAGOS[[#All],[CRP]],Contrato[[#This Row],[RCP]],[1]!RCPPAGOS[[#All],[valor_total]])</f>
        <v>18243672</v>
      </c>
      <c r="W364" s="51">
        <v>44998</v>
      </c>
      <c r="X364" s="51">
        <v>44999</v>
      </c>
      <c r="Y364" s="52" t="str">
        <f>+LEFT(_xlfn.XLOOKUP(Contrato[[#This Row],[CONTRATO3DIG]],[1]SECOP_II!AE:AE,[1]SECOP_II!F:F,"",0),10)</f>
        <v>2023-03-14</v>
      </c>
      <c r="Z364" s="53" t="str">
        <f>+LEFT(_xlfn.XLOOKUP(Contrato[[#This Row],[CONTRATO3DIG]],[1]SECOP_II!AE:AE,[1]SECOP_II!G:G,"",0),10)</f>
        <v>2023-06-13</v>
      </c>
      <c r="AA364" s="54" t="str">
        <f>_xlfn.XLOOKUP(Contrato[[#This Row],[CONTRATO3DIG]],[1]SECOP_II!AE:AE,[1]SECOP_II!AA:AA,"",0)</f>
        <v>https://community.secop.gov.co/Public/Tendering/OpportunityDetail/Index?noticeUID=CO1.NTC.4163395&amp;isFromPublicArea=True&amp;isModal=true&amp;asPopupView=true</v>
      </c>
      <c r="AB364" s="103" t="s">
        <v>861</v>
      </c>
      <c r="AC364" s="75" t="s">
        <v>967</v>
      </c>
      <c r="AD364" s="1" t="s">
        <v>50</v>
      </c>
      <c r="AE364" s="1" t="str">
        <f>TEXT(LEFT(Contrato[[#This Row],[CONTRATO]],3),"0")</f>
        <v>353</v>
      </c>
      <c r="AF364" s="1" t="str">
        <f>IF(LEN(Contrato[[#This Row],[Contrato2]])=3,Contrato[[#This Row],[Contrato2]],TEXT(Contrato[[#This Row],[Contrato2]],"000"))</f>
        <v>353</v>
      </c>
      <c r="AG364" s="100">
        <f ca="1">IFERROR(_xlfn.DAYS(Contrato[[#This Row],[Fecha Proyectada liquidació]],TODAY())/30,"")</f>
        <v>-16.733333333333334</v>
      </c>
      <c r="AH364" s="5">
        <f>+Contrato[[#This Row],[FECHA TERMINACIÓN ]]+120</f>
        <v>45210</v>
      </c>
      <c r="AI364" s="1" t="e" cm="1">
        <f t="array" ref="AI364">+Contrato[[#This Row],[Fecha Proyectada liquidació]]-hoy</f>
        <v>#NAME?</v>
      </c>
      <c r="AJ364" s="1" cm="1">
        <f t="array" ref="AJ364">_xlfn.XLOOKUP(Contrato[[#This Row],[CONTRATO]]&amp;Contrato[[#This Row],[CDP]],[1]!Tabla6[[#All],[CONTRATO-CDP]],[1]!Tabla6[[#All],[CRP]],_xlfn.XLOOKUP(Contrato[[#This Row],[CDP]],[1]RCPPAGOS!F:F,[1]RCPPAGOS!A:A,"",0),0)</f>
        <v>2072</v>
      </c>
      <c r="AK364" s="1">
        <f>+Contrato[[#This Row],[Columna1]]-Contrato[[#This Row],[RCP]]</f>
        <v>0</v>
      </c>
      <c r="AL364" s="101" cm="1">
        <f t="array" ref="AL364">_xlfn.XLOOKUP(Contrato[[#This Row],[RCP]],[1]!RCPPAGOS[[#All],[CRP]],[1]!RCPPAGOS[[#All],[Total pagado]],0,0)</f>
        <v>18243672</v>
      </c>
      <c r="AM364" s="62">
        <f>+Contrato[[#This Row],[Valor Pagado]]/Contrato[[#This Row],[VALOR CONTRATO]]</f>
        <v>1</v>
      </c>
      <c r="AN364" s="63">
        <f>+Contrato[[#This Row],[VALOR CONTRATO]]-Contrato[[#This Row],[Valor Pagado]]</f>
        <v>0</v>
      </c>
    </row>
    <row r="365" spans="1:40" s="1" customFormat="1" ht="37.5" customHeight="1">
      <c r="A365" s="2">
        <v>434</v>
      </c>
      <c r="B365" s="33">
        <v>354</v>
      </c>
      <c r="C365" s="70" t="s">
        <v>968</v>
      </c>
      <c r="D365" s="35" t="s">
        <v>83</v>
      </c>
      <c r="E365" s="36" t="s">
        <v>42</v>
      </c>
      <c r="F365" s="35" t="s">
        <v>43</v>
      </c>
      <c r="G365" s="70" t="s">
        <v>969</v>
      </c>
      <c r="H365" s="170">
        <v>71934857</v>
      </c>
      <c r="I365" s="166">
        <v>3523745</v>
      </c>
      <c r="J365" s="166">
        <v>12740068</v>
      </c>
      <c r="K365" s="134" t="s">
        <v>635</v>
      </c>
      <c r="L365" s="42" t="s">
        <v>936</v>
      </c>
      <c r="M365" s="43" t="s">
        <v>609</v>
      </c>
      <c r="N365" s="44">
        <f>VLOOKUP(Contrato[[#This Row],[SUPERVISOR TITULAR]],[1]SUPERVISORES!$E$1:$F$135,2,FALSE)</f>
        <v>70565097.299999997</v>
      </c>
      <c r="O365" s="43" t="s">
        <v>191</v>
      </c>
      <c r="P365" s="45">
        <f>VLOOKUP(Contrato[[#This Row],[SUPERVISOR SUPLENTE ]],[1]SUPERVISORES!$E$1:$F$135,2,FALSE)</f>
        <v>70140647.099999994</v>
      </c>
      <c r="Q365" s="75">
        <v>341</v>
      </c>
      <c r="R365" s="47" cm="1">
        <f t="array" ref="R365">_xlfn.XLOOKUP(Contrato[[#This Row],[CDP]],[1]!CDP[[#All],[consecutivo]],[1]!CDP[[#All],[fecha_aprobacion]],"",0)</f>
        <v>44966.399861111109</v>
      </c>
      <c r="S365" s="48">
        <f>SUMIF([1]!CDP[[#All],[consecutivo]],Contrato[[#This Row],[CDP]],[1]!CDP[[#All],[valor_total_rubro]])</f>
        <v>14501941</v>
      </c>
      <c r="T365" s="49" cm="1">
        <f t="array" ref="T365">_xlfn.XLOOKUP(Contrato[[#This Row],[CONTRATO]]&amp;Contrato[[#This Row],[CDP]],[1]!Tabla6[[#All],[CONTRATO-CDP]],[1]!Tabla6[[#All],[CRP]],_xlfn.XLOOKUP(Contrato[[#This Row],[CDP]],[1]RCPPAGOS!F:F,[1]RCPPAGOS!A:A,"",0),0)</f>
        <v>2189</v>
      </c>
      <c r="U365" s="47">
        <f>+_xlfn.XLOOKUP(Contrato[[#This Row],[RCP]],[1]RCPPAGOS!A:A,[1]RCPPAGOS!B:B,"",0)</f>
        <v>45007.351620370369</v>
      </c>
      <c r="V365" s="50">
        <f>SUMIF([1]!RCPPAGOS[[#All],[CRP]],Contrato[[#This Row],[RCP]],[1]!RCPPAGOS[[#All],[valor_total]])</f>
        <v>12740068</v>
      </c>
      <c r="W365" s="51">
        <v>45001</v>
      </c>
      <c r="X365" s="51">
        <v>45008</v>
      </c>
      <c r="Y365" s="52" t="str">
        <f>+LEFT(_xlfn.XLOOKUP(Contrato[[#This Row],[CONTRATO3DIG]],[1]SECOP_II!AE:AE,[1]SECOP_II!F:F,"",0),10)</f>
        <v>2023-03-23</v>
      </c>
      <c r="Z365" s="53" t="str">
        <f>+LEFT(_xlfn.XLOOKUP(Contrato[[#This Row],[CONTRATO3DIG]],[1]SECOP_II!AE:AE,[1]SECOP_II!G:G,"",0),10)</f>
        <v>2023-06-22</v>
      </c>
      <c r="AA365" s="54" t="str">
        <f>_xlfn.XLOOKUP(Contrato[[#This Row],[CONTRATO3DIG]],[1]SECOP_II!AE:AE,[1]SECOP_II!AA:AA,"",0)</f>
        <v>https://community.secop.gov.co/Public/Tendering/OpportunityDetail/Index?noticeUID=CO1.NTC.4174225&amp;isFromPublicArea=True&amp;isModal=true&amp;asPopupView=true</v>
      </c>
      <c r="AB365" s="103" t="s">
        <v>861</v>
      </c>
      <c r="AC365" s="75">
        <v>202301003204</v>
      </c>
      <c r="AD365" s="1" t="s">
        <v>50</v>
      </c>
      <c r="AE365" s="1" t="str">
        <f>TEXT(LEFT(Contrato[[#This Row],[CONTRATO]],3),"0")</f>
        <v>354</v>
      </c>
      <c r="AF365" s="1" t="str">
        <f>IF(LEN(Contrato[[#This Row],[Contrato2]])=3,Contrato[[#This Row],[Contrato2]],TEXT(Contrato[[#This Row],[Contrato2]],"000"))</f>
        <v>354</v>
      </c>
      <c r="AG365" s="100">
        <f ca="1">IFERROR(_xlfn.DAYS(Contrato[[#This Row],[Fecha Proyectada liquidació]],TODAY())/30,"")</f>
        <v>-16.433333333333334</v>
      </c>
      <c r="AH365" s="5">
        <f>+Contrato[[#This Row],[FECHA TERMINACIÓN ]]+120</f>
        <v>45219</v>
      </c>
      <c r="AI365" s="5">
        <v>45466</v>
      </c>
      <c r="AJ365" s="1" cm="1">
        <f t="array" ref="AJ365">_xlfn.XLOOKUP(Contrato[[#This Row],[CONTRATO]]&amp;Contrato[[#This Row],[CDP]],[1]!Tabla6[[#All],[CONTRATO-CDP]],[1]!Tabla6[[#All],[CRP]],_xlfn.XLOOKUP(Contrato[[#This Row],[CDP]],[1]RCPPAGOS!F:F,[1]RCPPAGOS!A:A,"",0),0)</f>
        <v>2189</v>
      </c>
      <c r="AK365" s="1">
        <f>+Contrato[[#This Row],[Columna1]]-Contrato[[#This Row],[RCP]]</f>
        <v>0</v>
      </c>
      <c r="AL365" s="101" cm="1">
        <f t="array" ref="AL365">_xlfn.XLOOKUP(Contrato[[#This Row],[RCP]],[1]!RCPPAGOS[[#All],[CRP]],[1]!RCPPAGOS[[#All],[Total pagado]],0,0)</f>
        <v>6388937</v>
      </c>
      <c r="AM365" s="62">
        <f>+Contrato[[#This Row],[Valor Pagado]]/Contrato[[#This Row],[VALOR CONTRATO]]</f>
        <v>0.50148374404281049</v>
      </c>
      <c r="AN365" s="63">
        <f>+Contrato[[#This Row],[VALOR CONTRATO]]-Contrato[[#This Row],[Valor Pagado]]</f>
        <v>6351131</v>
      </c>
    </row>
    <row r="366" spans="1:40" s="1" customFormat="1" ht="37.5" customHeight="1">
      <c r="A366" s="2">
        <v>437</v>
      </c>
      <c r="B366" s="33">
        <v>355</v>
      </c>
      <c r="C366" s="70" t="s">
        <v>970</v>
      </c>
      <c r="D366" s="35" t="s">
        <v>83</v>
      </c>
      <c r="E366" s="36" t="s">
        <v>42</v>
      </c>
      <c r="F366" s="35" t="s">
        <v>43</v>
      </c>
      <c r="G366" s="70" t="s">
        <v>971</v>
      </c>
      <c r="H366" s="170">
        <v>98561809</v>
      </c>
      <c r="I366" s="166">
        <v>3523745</v>
      </c>
      <c r="J366" s="166">
        <v>14221635</v>
      </c>
      <c r="K366" s="134" t="s">
        <v>972</v>
      </c>
      <c r="L366" s="42" t="s">
        <v>936</v>
      </c>
      <c r="M366" s="43" t="s">
        <v>609</v>
      </c>
      <c r="N366" s="44">
        <f>VLOOKUP(Contrato[[#This Row],[SUPERVISOR TITULAR]],[1]SUPERVISORES!$E$1:$F$135,2,FALSE)</f>
        <v>70565097.299999997</v>
      </c>
      <c r="O366" s="43" t="s">
        <v>191</v>
      </c>
      <c r="P366" s="45">
        <f>VLOOKUP(Contrato[[#This Row],[SUPERVISOR SUPLENTE ]],[1]SUPERVISORES!$E$1:$F$135,2,FALSE)</f>
        <v>70140647.099999994</v>
      </c>
      <c r="Q366" s="75">
        <v>350</v>
      </c>
      <c r="R366" s="47" cm="1">
        <f t="array" ref="R366">_xlfn.XLOOKUP(Contrato[[#This Row],[CDP]],[1]!CDP[[#All],[consecutivo]],[1]!CDP[[#All],[fecha_aprobacion]],"",0)</f>
        <v>44966.402696759258</v>
      </c>
      <c r="S366" s="48">
        <f>SUMIF([1]!CDP[[#All],[consecutivo]],Contrato[[#This Row],[CDP]],[1]!CDP[[#All],[valor_total_rubro]])</f>
        <v>15983508</v>
      </c>
      <c r="T366" s="49" cm="1">
        <f t="array" ref="T366">_xlfn.XLOOKUP(Contrato[[#This Row],[CONTRATO]]&amp;Contrato[[#This Row],[CDP]],[1]!Tabla6[[#All],[CONTRATO-CDP]],[1]!Tabla6[[#All],[CRP]],_xlfn.XLOOKUP(Contrato[[#This Row],[CDP]],[1]RCPPAGOS!F:F,[1]RCPPAGOS!A:A,"",0),0)</f>
        <v>2202</v>
      </c>
      <c r="U366" s="47">
        <f>+_xlfn.XLOOKUP(Contrato[[#This Row],[RCP]],[1]RCPPAGOS!A:A,[1]RCPPAGOS!B:B,"",0)</f>
        <v>45007.484131944446</v>
      </c>
      <c r="V366" s="50">
        <f>SUMIF([1]!RCPPAGOS[[#All],[CRP]],Contrato[[#This Row],[RCP]],[1]!RCPPAGOS[[#All],[valor_total]])</f>
        <v>14221635</v>
      </c>
      <c r="W366" s="51">
        <v>45002</v>
      </c>
      <c r="X366" s="51">
        <v>45007</v>
      </c>
      <c r="Y366" s="52" t="str">
        <f>+LEFT(_xlfn.XLOOKUP(Contrato[[#This Row],[CONTRATO3DIG]],[1]SECOP_II!AE:AE,[1]SECOP_II!F:F,"",0),10)</f>
        <v>2023-03-23</v>
      </c>
      <c r="Z366" s="53" t="str">
        <f>+LEFT(_xlfn.XLOOKUP(Contrato[[#This Row],[CONTRATO3DIG]],[1]SECOP_II!AE:AE,[1]SECOP_II!G:G,"",0),10)</f>
        <v>2023-06-22</v>
      </c>
      <c r="AA366" s="54" t="str">
        <f>_xlfn.XLOOKUP(Contrato[[#This Row],[CONTRATO3DIG]],[1]SECOP_II!AE:AE,[1]SECOP_II!AA:AA,"",0)</f>
        <v>https://community.secop.gov.co/Public/Tendering/OpportunityDetail/Index?noticeUID=CO1.NTC.4175552&amp;isFromPublicArea=True&amp;isModal=true&amp;asPopupView=true</v>
      </c>
      <c r="AB366" s="103" t="s">
        <v>861</v>
      </c>
      <c r="AC366" s="75">
        <v>202301003251</v>
      </c>
      <c r="AD366" s="1" t="s">
        <v>50</v>
      </c>
      <c r="AE366" s="1" t="str">
        <f>TEXT(LEFT(Contrato[[#This Row],[CONTRATO]],3),"0")</f>
        <v>355</v>
      </c>
      <c r="AF366" s="1" t="str">
        <f>IF(LEN(Contrato[[#This Row],[Contrato2]])=3,Contrato[[#This Row],[Contrato2]],TEXT(Contrato[[#This Row],[Contrato2]],"000"))</f>
        <v>355</v>
      </c>
      <c r="AG366" s="100">
        <f ca="1">IFERROR(_xlfn.DAYS(Contrato[[#This Row],[Fecha Proyectada liquidació]],TODAY())/30,"")</f>
        <v>-16.433333333333334</v>
      </c>
      <c r="AH366" s="5">
        <f>+Contrato[[#This Row],[FECHA TERMINACIÓN ]]+120</f>
        <v>45219</v>
      </c>
      <c r="AI366" s="1" t="e" cm="1">
        <f t="array" ref="AI366">+Contrato[[#This Row],[Fecha Proyectada liquidació]]-hoy</f>
        <v>#NAME?</v>
      </c>
      <c r="AJ366" s="1" cm="1">
        <f t="array" ref="AJ366">_xlfn.XLOOKUP(Contrato[[#This Row],[CONTRATO]]&amp;Contrato[[#This Row],[CDP]],[1]!Tabla6[[#All],[CONTRATO-CDP]],[1]!Tabla6[[#All],[CRP]],_xlfn.XLOOKUP(Contrato[[#This Row],[CDP]],[1]RCPPAGOS!F:F,[1]RCPPAGOS!A:A,"",0),0)</f>
        <v>2202</v>
      </c>
      <c r="AK366" s="1">
        <f>+Contrato[[#This Row],[Columna1]]-Contrato[[#This Row],[RCP]]</f>
        <v>0</v>
      </c>
      <c r="AL366" s="101" cm="1">
        <f t="array" ref="AL366">_xlfn.XLOOKUP(Contrato[[#This Row],[RCP]],[1]!RCPPAGOS[[#All],[CRP]],[1]!RCPPAGOS[[#All],[Total pagado]],0,0)</f>
        <v>7840854</v>
      </c>
      <c r="AM366" s="62">
        <f>+Contrato[[#This Row],[Valor Pagado]]/Contrato[[#This Row],[VALOR CONTRATO]]</f>
        <v>0.55133281088988717</v>
      </c>
      <c r="AN366" s="63">
        <f>+Contrato[[#This Row],[VALOR CONTRATO]]-Contrato[[#This Row],[Valor Pagado]]</f>
        <v>6380781</v>
      </c>
    </row>
    <row r="367" spans="1:40" s="1" customFormat="1" ht="37.5" customHeight="1">
      <c r="A367" s="2">
        <v>568</v>
      </c>
      <c r="B367" s="33">
        <v>356</v>
      </c>
      <c r="C367" s="70" t="s">
        <v>973</v>
      </c>
      <c r="D367" s="35" t="s">
        <v>124</v>
      </c>
      <c r="E367" s="36" t="s">
        <v>42</v>
      </c>
      <c r="F367" s="35" t="s">
        <v>43</v>
      </c>
      <c r="G367" s="70" t="s">
        <v>974</v>
      </c>
      <c r="H367" s="170">
        <v>42794692</v>
      </c>
      <c r="I367" s="111">
        <v>6798505</v>
      </c>
      <c r="J367" s="111">
        <v>20395515</v>
      </c>
      <c r="K367" s="173" t="s">
        <v>571</v>
      </c>
      <c r="L367" s="42" t="s">
        <v>975</v>
      </c>
      <c r="M367" s="43" t="s">
        <v>127</v>
      </c>
      <c r="N367" s="44">
        <f>VLOOKUP(Contrato[[#This Row],[SUPERVISOR TITULAR]],[1]SUPERVISORES!$E$1:$F$135,2,FALSE)</f>
        <v>9398399.4000000004</v>
      </c>
      <c r="O367" s="43" t="s">
        <v>159</v>
      </c>
      <c r="P367" s="45">
        <f>VLOOKUP(Contrato[[#This Row],[SUPERVISOR SUPLENTE ]],[1]SUPERVISORES!$E$1:$F$135,2,FALSE)</f>
        <v>98663915.5</v>
      </c>
      <c r="Q367" s="75">
        <v>431</v>
      </c>
      <c r="R367" s="47" cm="1">
        <f t="array" ref="R367">_xlfn.XLOOKUP(Contrato[[#This Row],[CDP]],[1]!CDP[[#All],[consecutivo]],[1]!CDP[[#All],[fecha_aprobacion]],"",0)</f>
        <v>44988.665925925925</v>
      </c>
      <c r="S367" s="48">
        <f>SUMIF([1]!CDP[[#All],[consecutivo]],Contrato[[#This Row],[CDP]],[1]!CDP[[#All],[valor_total_rubro]])</f>
        <v>20395515</v>
      </c>
      <c r="T367" s="49" cm="1">
        <f t="array" ref="T367">_xlfn.XLOOKUP(Contrato[[#This Row],[CONTRATO]]&amp;Contrato[[#This Row],[CDP]],[1]!Tabla6[[#All],[CONTRATO-CDP]],[1]!Tabla6[[#All],[CRP]],_xlfn.XLOOKUP(Contrato[[#This Row],[CDP]],[1]RCPPAGOS!F:F,[1]RCPPAGOS!A:A,"",0),0)</f>
        <v>2088</v>
      </c>
      <c r="U367" s="47">
        <f>+_xlfn.XLOOKUP(Contrato[[#This Row],[RCP]],[1]RCPPAGOS!A:A,[1]RCPPAGOS!B:B,"",0)</f>
        <v>45002.403854166667</v>
      </c>
      <c r="V367" s="50">
        <f>SUMIF([1]!RCPPAGOS[[#All],[CRP]],Contrato[[#This Row],[RCP]],[1]!RCPPAGOS[[#All],[valor_total]])</f>
        <v>20395515</v>
      </c>
      <c r="W367" s="51">
        <v>45001</v>
      </c>
      <c r="X367" s="51">
        <v>45002</v>
      </c>
      <c r="Y367" s="52" t="str">
        <f>+LEFT(_xlfn.XLOOKUP(Contrato[[#This Row],[CONTRATO3DIG]],[1]SECOP_II!AE:AE,[1]SECOP_II!F:F,"",0),10)</f>
        <v>2023-03-17</v>
      </c>
      <c r="Z367" s="53" t="str">
        <f>+LEFT(_xlfn.XLOOKUP(Contrato[[#This Row],[CONTRATO3DIG]],[1]SECOP_II!AE:AE,[1]SECOP_II!G:G,"",0),10)</f>
        <v>2023-06-16</v>
      </c>
      <c r="AA367" s="54" t="str">
        <f>_xlfn.XLOOKUP(Contrato[[#This Row],[CONTRATO3DIG]],[1]SECOP_II!AE:AE,[1]SECOP_II!AA:AA,"",0)</f>
        <v>https://community.secop.gov.co/Public/Tendering/OpportunityDetail/Index?noticeUID=CO1.NTC.4180734&amp;isFromPublicArea=True&amp;isModal=true&amp;asPopupView=true</v>
      </c>
      <c r="AB367" s="103" t="s">
        <v>861</v>
      </c>
      <c r="AC367" s="75">
        <v>202301003296</v>
      </c>
      <c r="AD367" s="1" t="s">
        <v>50</v>
      </c>
      <c r="AE367" s="1" t="str">
        <f>TEXT(LEFT(Contrato[[#This Row],[CONTRATO]],3),"0")</f>
        <v>356</v>
      </c>
      <c r="AF367" s="1" t="str">
        <f>IF(LEN(Contrato[[#This Row],[Contrato2]])=3,Contrato[[#This Row],[Contrato2]],TEXT(Contrato[[#This Row],[Contrato2]],"000"))</f>
        <v>356</v>
      </c>
      <c r="AG367" s="100">
        <f ca="1">IFERROR(_xlfn.DAYS(Contrato[[#This Row],[Fecha Proyectada liquidació]],TODAY())/30,"")</f>
        <v>-16.633333333333333</v>
      </c>
      <c r="AH367" s="5">
        <f>+Contrato[[#This Row],[FECHA TERMINACIÓN ]]+120</f>
        <v>45213</v>
      </c>
      <c r="AI367" s="1" t="e" cm="1">
        <f t="array" ref="AI367">+Contrato[[#This Row],[Fecha Proyectada liquidació]]-hoy</f>
        <v>#NAME?</v>
      </c>
      <c r="AJ367" s="1" cm="1">
        <f t="array" ref="AJ367">_xlfn.XLOOKUP(Contrato[[#This Row],[CONTRATO]]&amp;Contrato[[#This Row],[CDP]],[1]!Tabla6[[#All],[CONTRATO-CDP]],[1]!Tabla6[[#All],[CRP]],_xlfn.XLOOKUP(Contrato[[#This Row],[CDP]],[1]RCPPAGOS!F:F,[1]RCPPAGOS!A:A,"",0),0)</f>
        <v>2088</v>
      </c>
      <c r="AK367" s="1">
        <f>+Contrato[[#This Row],[Columna1]]-Contrato[[#This Row],[RCP]]</f>
        <v>0</v>
      </c>
      <c r="AL367" s="101" cm="1">
        <f t="array" ref="AL367">_xlfn.XLOOKUP(Contrato[[#This Row],[RCP]],[1]!RCPPAGOS[[#All],[CRP]],[1]!RCPPAGOS[[#All],[Total pagado]],0,0)</f>
        <v>20395515</v>
      </c>
      <c r="AM367" s="62">
        <f>+Contrato[[#This Row],[Valor Pagado]]/Contrato[[#This Row],[VALOR CONTRATO]]</f>
        <v>1</v>
      </c>
      <c r="AN367" s="63">
        <f>+Contrato[[#This Row],[VALOR CONTRATO]]-Contrato[[#This Row],[Valor Pagado]]</f>
        <v>0</v>
      </c>
    </row>
    <row r="368" spans="1:40" s="1" customFormat="1" ht="37.5" customHeight="1">
      <c r="A368" s="2">
        <v>473</v>
      </c>
      <c r="B368" s="33">
        <v>357</v>
      </c>
      <c r="C368" s="70" t="s">
        <v>976</v>
      </c>
      <c r="D368" s="35" t="s">
        <v>41</v>
      </c>
      <c r="E368" s="109" t="s">
        <v>977</v>
      </c>
      <c r="F368" s="35" t="s">
        <v>978</v>
      </c>
      <c r="G368" s="70" t="s">
        <v>979</v>
      </c>
      <c r="H368" s="1">
        <v>891700037</v>
      </c>
      <c r="I368" s="111" t="s">
        <v>571</v>
      </c>
      <c r="J368" s="111">
        <v>526812076</v>
      </c>
      <c r="K368" s="111" t="s">
        <v>571</v>
      </c>
      <c r="L368" s="42" t="s">
        <v>178</v>
      </c>
      <c r="M368" s="43" t="s">
        <v>143</v>
      </c>
      <c r="N368" s="44">
        <f>VLOOKUP(Contrato[[#This Row],[SUPERVISOR TITULAR]],[1]SUPERVISORES!$E$1:$F$135,2,FALSE)</f>
        <v>43754943.200000003</v>
      </c>
      <c r="O368" s="43" t="s">
        <v>199</v>
      </c>
      <c r="P368" s="45">
        <f>VLOOKUP(Contrato[[#This Row],[SUPERVISOR SUPLENTE ]],[1]SUPERVISORES!$E$1:$F$135,2,FALSE)</f>
        <v>43972678.100000001</v>
      </c>
      <c r="Q368" s="75">
        <v>76</v>
      </c>
      <c r="R368" s="47" cm="1">
        <f t="array" ref="R368">_xlfn.XLOOKUP(Contrato[[#This Row],[CDP]],[1]!CDP[[#All],[consecutivo]],[1]!CDP[[#All],[fecha_aprobacion]],"",0)</f>
        <v>44946.710613425923</v>
      </c>
      <c r="S368" s="48">
        <f>SUMIF([1]!CDP[[#All],[consecutivo]],Contrato[[#This Row],[CDP]],[1]!CDP[[#All],[valor_total_rubro]])</f>
        <v>555662283</v>
      </c>
      <c r="T368" s="49" cm="1">
        <f t="array" ref="T368">_xlfn.XLOOKUP(Contrato[[#This Row],[CONTRATO]]&amp;Contrato[[#This Row],[CDP]],[1]!Tabla6[[#All],[CONTRATO-CDP]],[1]!Tabla6[[#All],[CRP]],_xlfn.XLOOKUP(Contrato[[#This Row],[CDP]],[1]RCPPAGOS!F:F,[1]RCPPAGOS!A:A,"",0),0)</f>
        <v>2188</v>
      </c>
      <c r="U368" s="47">
        <f>+_xlfn.XLOOKUP(Contrato[[#This Row],[RCP]],[1]RCPPAGOS!A:A,[1]RCPPAGOS!B:B,"",0)</f>
        <v>45007.31659722222</v>
      </c>
      <c r="V368" s="50">
        <f>SUMIF([1]!RCPPAGOS[[#All],[CRP]],Contrato[[#This Row],[RCP]],[1]!RCPPAGOS[[#All],[valor_total]])</f>
        <v>526812076</v>
      </c>
      <c r="W368" s="51">
        <v>45006</v>
      </c>
      <c r="X368" s="51">
        <v>45009</v>
      </c>
      <c r="Y368" s="52" t="str">
        <f>+LEFT(_xlfn.XLOOKUP(Contrato[[#This Row],[CONTRATO3DIG]],[1]SECOP_II!AE:AE,[1]SECOP_II!F:F,"",0),10)</f>
        <v>2023-03-24</v>
      </c>
      <c r="Z368" s="53" t="str">
        <f>+LEFT(_xlfn.XLOOKUP(Contrato[[#This Row],[CONTRATO3DIG]],[1]SECOP_II!AE:AE,[1]SECOP_II!G:G,"",0),10)</f>
        <v>2024-05-09</v>
      </c>
      <c r="AA368" s="54" t="str">
        <f>_xlfn.XLOOKUP(Contrato[[#This Row],[CONTRATO3DIG]],[1]SECOP_II!AE:AE,[1]SECOP_II!AA:AA,"",0)</f>
        <v>https://community.secop.gov.co/Public/Tendering/OpportunityDetail/Index?noticeUID=CO1.NTC.4045373&amp;isFromPublicArea=True&amp;isModal=true&amp;asPopupView=true</v>
      </c>
      <c r="AB368" s="103" t="s">
        <v>980</v>
      </c>
      <c r="AC368" s="75">
        <v>202301000659</v>
      </c>
      <c r="AD368" s="1" t="s">
        <v>50</v>
      </c>
      <c r="AE368" s="1" t="str">
        <f>TEXT(LEFT(Contrato[[#This Row],[CONTRATO]],3),"0")</f>
        <v>357</v>
      </c>
      <c r="AF368" s="1" t="str">
        <f>IF(LEN(Contrato[[#This Row],[Contrato2]])=3,Contrato[[#This Row],[Contrato2]],TEXT(Contrato[[#This Row],[Contrato2]],"000"))</f>
        <v>357</v>
      </c>
      <c r="AG368" s="100">
        <f ca="1">IFERROR(_xlfn.DAYS(Contrato[[#This Row],[Fecha Proyectada liquidació]],TODAY())/30,"")</f>
        <v>-5.7</v>
      </c>
      <c r="AH368" s="5">
        <f>+Contrato[[#This Row],[FECHA TERMINACIÓN ]]+120</f>
        <v>45541</v>
      </c>
      <c r="AI368" s="1" t="e" cm="1">
        <f t="array" ref="AI368">+Contrato[[#This Row],[Fecha Proyectada liquidació]]-hoy</f>
        <v>#NAME?</v>
      </c>
      <c r="AJ368" s="1" cm="1">
        <f t="array" ref="AJ368">_xlfn.XLOOKUP(Contrato[[#This Row],[CONTRATO]]&amp;Contrato[[#This Row],[CDP]],[1]!Tabla6[[#All],[CONTRATO-CDP]],[1]!Tabla6[[#All],[CRP]],_xlfn.XLOOKUP(Contrato[[#This Row],[CDP]],[1]RCPPAGOS!F:F,[1]RCPPAGOS!A:A,"",0),0)</f>
        <v>2188</v>
      </c>
      <c r="AK368" s="1">
        <f>+Contrato[[#This Row],[Columna1]]-Contrato[[#This Row],[RCP]]</f>
        <v>0</v>
      </c>
      <c r="AL368" s="101" cm="1">
        <f t="array" ref="AL368">_xlfn.XLOOKUP(Contrato[[#This Row],[RCP]],[1]!RCPPAGOS[[#All],[CRP]],[1]!RCPPAGOS[[#All],[Total pagado]],0,0)</f>
        <v>526812076</v>
      </c>
      <c r="AM368" s="62">
        <f>+Contrato[[#This Row],[Valor Pagado]]/Contrato[[#This Row],[VALOR CONTRATO]]</f>
        <v>1</v>
      </c>
      <c r="AN368" s="63">
        <f>+Contrato[[#This Row],[VALOR CONTRATO]]-Contrato[[#This Row],[Valor Pagado]]</f>
        <v>0</v>
      </c>
    </row>
    <row r="369" spans="1:40" s="1" customFormat="1" ht="37.5" customHeight="1">
      <c r="A369" s="2">
        <v>389</v>
      </c>
      <c r="B369" s="33">
        <v>358</v>
      </c>
      <c r="C369" s="70" t="s">
        <v>981</v>
      </c>
      <c r="D369" s="35" t="s">
        <v>83</v>
      </c>
      <c r="E369" s="36" t="s">
        <v>42</v>
      </c>
      <c r="F369" s="35" t="s">
        <v>43</v>
      </c>
      <c r="G369" s="70" t="s">
        <v>982</v>
      </c>
      <c r="H369" s="1">
        <v>43917451</v>
      </c>
      <c r="I369" s="111">
        <v>6798505</v>
      </c>
      <c r="J369" s="111" t="s">
        <v>983</v>
      </c>
      <c r="K369" s="134" t="s">
        <v>984</v>
      </c>
      <c r="L369" s="42" t="s">
        <v>985</v>
      </c>
      <c r="M369" s="43" t="s">
        <v>86</v>
      </c>
      <c r="N369" s="44">
        <f>VLOOKUP(Contrato[[#This Row],[SUPERVISOR TITULAR]],[1]SUPERVISORES!$E$1:$F$135,2,FALSE)</f>
        <v>21509270.5</v>
      </c>
      <c r="O369" s="43" t="s">
        <v>605</v>
      </c>
      <c r="P369" s="45">
        <f>VLOOKUP(Contrato[[#This Row],[SUPERVISOR SUPLENTE ]],[1]SUPERVISORES!$E$1:$F$135,2,FALSE)</f>
        <v>43816614.100000001</v>
      </c>
      <c r="Q369" s="75">
        <v>464</v>
      </c>
      <c r="R369" s="47" cm="1">
        <f t="array" ref="R369">_xlfn.XLOOKUP(Contrato[[#This Row],[CDP]],[1]!CDP[[#All],[consecutivo]],[1]!CDP[[#All],[fecha_aprobacion]],"",0)</f>
        <v>45000.736342592594</v>
      </c>
      <c r="S369" s="48">
        <f>SUMIF([1]!CDP[[#All],[consecutivo]],Contrato[[#This Row],[CDP]],[1]!CDP[[#All],[valor_total_rubro]])</f>
        <v>23784103</v>
      </c>
      <c r="T369" s="49" cm="1">
        <f t="array" ref="T369">_xlfn.XLOOKUP(Contrato[[#This Row],[CONTRATO]]&amp;Contrato[[#This Row],[CDP]],[1]!Tabla6[[#All],[CONTRATO-CDP]],[1]!Tabla6[[#All],[CRP]],_xlfn.XLOOKUP(Contrato[[#This Row],[CDP]],[1]RCPPAGOS!F:F,[1]RCPPAGOS!A:A,"",0),0)</f>
        <v>2201</v>
      </c>
      <c r="U369" s="47">
        <f>+_xlfn.XLOOKUP(Contrato[[#This Row],[RCP]],[1]RCPPAGOS!A:A,[1]RCPPAGOS!B:B,"",0)</f>
        <v>45007.483402777776</v>
      </c>
      <c r="V369" s="50">
        <f>SUMIF([1]!RCPPAGOS[[#All],[CRP]],Contrato[[#This Row],[RCP]],[1]!RCPPAGOS[[#All],[valor_total]])</f>
        <v>23784103</v>
      </c>
      <c r="W369" s="51">
        <v>45006</v>
      </c>
      <c r="X369" s="51">
        <v>45006</v>
      </c>
      <c r="Y369" s="52" t="str">
        <f>+LEFT(_xlfn.XLOOKUP(Contrato[[#This Row],[CONTRATO3DIG]],[1]SECOP_II!AE:AE,[1]SECOP_II!F:F,"",0),10)</f>
        <v>2023-03-23</v>
      </c>
      <c r="Z369" s="53" t="str">
        <f>+LEFT(_xlfn.XLOOKUP(Contrato[[#This Row],[CONTRATO3DIG]],[1]SECOP_II!AE:AE,[1]SECOP_II!G:G,"",0),10)</f>
        <v>2023-06-22</v>
      </c>
      <c r="AA369" s="54" t="str">
        <f>_xlfn.XLOOKUP(Contrato[[#This Row],[CONTRATO3DIG]],[1]SECOP_II!AE:AE,[1]SECOP_II!AA:AA,"",0)</f>
        <v>https://community.secop.gov.co/Public/Tendering/OpportunityDetail/Index?noticeUID=CO1.NTC.4194794&amp;isFromPublicArea=True&amp;isModal=true&amp;asPopupView=true</v>
      </c>
      <c r="AB369" s="103" t="s">
        <v>861</v>
      </c>
      <c r="AC369" s="75">
        <v>202301003419</v>
      </c>
      <c r="AD369" s="1" t="s">
        <v>50</v>
      </c>
      <c r="AE369" s="1" t="str">
        <f>TEXT(LEFT(Contrato[[#This Row],[CONTRATO]],3),"0")</f>
        <v>358</v>
      </c>
      <c r="AF369" s="1" t="str">
        <f>IF(LEN(Contrato[[#This Row],[Contrato2]])=3,Contrato[[#This Row],[Contrato2]],TEXT(Contrato[[#This Row],[Contrato2]],"000"))</f>
        <v>358</v>
      </c>
      <c r="AG369" s="100">
        <f ca="1">IFERROR(_xlfn.DAYS(Contrato[[#This Row],[Fecha Proyectada liquidació]],TODAY())/30,"")</f>
        <v>-16.433333333333334</v>
      </c>
      <c r="AH369" s="5">
        <f>+Contrato[[#This Row],[FECHA TERMINACIÓN ]]+120</f>
        <v>45219</v>
      </c>
      <c r="AI369" s="1" t="e" cm="1">
        <f t="array" ref="AI369">+Contrato[[#This Row],[Fecha Proyectada liquidació]]-hoy</f>
        <v>#NAME?</v>
      </c>
      <c r="AJ369" s="1" cm="1">
        <f t="array" ref="AJ369">_xlfn.XLOOKUP(Contrato[[#This Row],[CONTRATO]]&amp;Contrato[[#This Row],[CDP]],[1]!Tabla6[[#All],[CONTRATO-CDP]],[1]!Tabla6[[#All],[CRP]],_xlfn.XLOOKUP(Contrato[[#This Row],[CDP]],[1]RCPPAGOS!F:F,[1]RCPPAGOS!A:A,"",0),0)</f>
        <v>2201</v>
      </c>
      <c r="AK369" s="1">
        <f>+Contrato[[#This Row],[Columna1]]-Contrato[[#This Row],[RCP]]</f>
        <v>0</v>
      </c>
      <c r="AL369" s="101" cm="1">
        <f t="array" ref="AL369">_xlfn.XLOOKUP(Contrato[[#This Row],[RCP]],[1]!RCPPAGOS[[#All],[CRP]],[1]!RCPPAGOS[[#All],[Total pagado]],0,0)</f>
        <v>3845807</v>
      </c>
      <c r="AM369" s="62" t="e">
        <f>+Contrato[[#This Row],[Valor Pagado]]/Contrato[[#This Row],[VALOR CONTRATO]]</f>
        <v>#VALUE!</v>
      </c>
      <c r="AN369" s="63" t="e">
        <f>+Contrato[[#This Row],[VALOR CONTRATO]]-Contrato[[#This Row],[Valor Pagado]]</f>
        <v>#VALUE!</v>
      </c>
    </row>
    <row r="370" spans="1:40" s="1" customFormat="1" ht="37.5" customHeight="1">
      <c r="A370" s="2">
        <v>609</v>
      </c>
      <c r="B370" s="33">
        <v>359</v>
      </c>
      <c r="C370" s="178" t="s">
        <v>986</v>
      </c>
      <c r="D370" s="35" t="s">
        <v>83</v>
      </c>
      <c r="E370" s="36" t="s">
        <v>42</v>
      </c>
      <c r="F370" s="35" t="s">
        <v>43</v>
      </c>
      <c r="G370" s="70" t="s">
        <v>987</v>
      </c>
      <c r="H370" s="1">
        <v>1036656008</v>
      </c>
      <c r="I370" s="111" t="s">
        <v>988</v>
      </c>
      <c r="J370" s="111">
        <v>25544472</v>
      </c>
      <c r="K370" s="134" t="s">
        <v>989</v>
      </c>
      <c r="L370" s="42" t="s">
        <v>985</v>
      </c>
      <c r="M370" s="43" t="s">
        <v>609</v>
      </c>
      <c r="N370" s="44">
        <f>VLOOKUP(Contrato[[#This Row],[SUPERVISOR TITULAR]],[1]SUPERVISORES!$E$1:$F$135,2,FALSE)</f>
        <v>70565097.299999997</v>
      </c>
      <c r="O370" s="43" t="s">
        <v>191</v>
      </c>
      <c r="P370" s="45">
        <f>VLOOKUP(Contrato[[#This Row],[SUPERVISOR SUPLENTE ]],[1]SUPERVISORES!$E$1:$F$135,2,FALSE)</f>
        <v>70140647.099999994</v>
      </c>
      <c r="Q370" s="75">
        <v>467</v>
      </c>
      <c r="R370" s="47" cm="1">
        <f t="array" ref="R370">_xlfn.XLOOKUP(Contrato[[#This Row],[CDP]],[1]!CDP[[#All],[consecutivo]],[1]!CDP[[#All],[fecha_aprobacion]],"",0)</f>
        <v>45000.736875000002</v>
      </c>
      <c r="S370" s="48">
        <f>SUMIF([1]!CDP[[#All],[consecutivo]],Contrato[[#This Row],[CDP]],[1]!CDP[[#All],[valor_total_rubro]])</f>
        <v>25544472</v>
      </c>
      <c r="T370" s="49" cm="1">
        <f t="array" ref="T370">_xlfn.XLOOKUP(Contrato[[#This Row],[CONTRATO]]&amp;Contrato[[#This Row],[CDP]],[1]!Tabla6[[#All],[CONTRATO-CDP]],[1]!Tabla6[[#All],[CRP]],_xlfn.XLOOKUP(Contrato[[#This Row],[CDP]],[1]RCPPAGOS!F:F,[1]RCPPAGOS!A:A,"",0),0)</f>
        <v>2196</v>
      </c>
      <c r="U370" s="47">
        <f>+_xlfn.XLOOKUP(Contrato[[#This Row],[RCP]],[1]RCPPAGOS!A:A,[1]RCPPAGOS!B:B,"",0)</f>
        <v>45007.47760416667</v>
      </c>
      <c r="V370" s="50">
        <f>SUMIF([1]!RCPPAGOS[[#All],[CRP]],Contrato[[#This Row],[RCP]],[1]!RCPPAGOS[[#All],[valor_total]])</f>
        <v>25544472</v>
      </c>
      <c r="W370" s="51">
        <v>45006</v>
      </c>
      <c r="X370" s="51">
        <v>45006</v>
      </c>
      <c r="Y370" s="52" t="str">
        <f>+LEFT(_xlfn.XLOOKUP(Contrato[[#This Row],[CONTRATO3DIG]],[1]SECOP_II!AE:AE,[1]SECOP_II!F:F,"",0),10)</f>
        <v>2023-03-23</v>
      </c>
      <c r="Z370" s="53" t="str">
        <f>+LEFT(_xlfn.XLOOKUP(Contrato[[#This Row],[CONTRATO3DIG]],[1]SECOP_II!AE:AE,[1]SECOP_II!G:G,"",0),10)</f>
        <v>2023-06-22</v>
      </c>
      <c r="AA370" s="54" t="str">
        <f>_xlfn.XLOOKUP(Contrato[[#This Row],[CONTRATO3DIG]],[1]SECOP_II!AE:AE,[1]SECOP_II!AA:AA,"",0)</f>
        <v>https://community.secop.gov.co/Public/Tendering/OpportunityDetail/Index?noticeUID=CO1.NTC.4194957&amp;isFromPublicArea=True&amp;isModal=true&amp;asPopupView=true</v>
      </c>
      <c r="AB370" s="103" t="s">
        <v>861</v>
      </c>
      <c r="AC370" s="75">
        <v>202301003416</v>
      </c>
      <c r="AD370" s="1" t="s">
        <v>50</v>
      </c>
      <c r="AE370" s="1" t="str">
        <f>TEXT(LEFT(Contrato[[#This Row],[CONTRATO]],3),"0")</f>
        <v>359</v>
      </c>
      <c r="AF370" s="1" t="str">
        <f>IF(LEN(Contrato[[#This Row],[Contrato2]])=3,Contrato[[#This Row],[Contrato2]],TEXT(Contrato[[#This Row],[Contrato2]],"000"))</f>
        <v>359</v>
      </c>
      <c r="AG370" s="100">
        <f ca="1">IFERROR(_xlfn.DAYS(Contrato[[#This Row],[Fecha Proyectada liquidació]],TODAY())/30,"")</f>
        <v>-16.433333333333334</v>
      </c>
      <c r="AH370" s="5">
        <f>+Contrato[[#This Row],[FECHA TERMINACIÓN ]]+120</f>
        <v>45219</v>
      </c>
      <c r="AI370" s="5">
        <v>45466</v>
      </c>
      <c r="AJ370" s="1" cm="1">
        <f t="array" ref="AJ370">_xlfn.XLOOKUP(Contrato[[#This Row],[CONTRATO]]&amp;Contrato[[#This Row],[CDP]],[1]!Tabla6[[#All],[CONTRATO-CDP]],[1]!Tabla6[[#All],[CRP]],_xlfn.XLOOKUP(Contrato[[#This Row],[CDP]],[1]RCPPAGOS!F:F,[1]RCPPAGOS!A:A,"",0),0)</f>
        <v>2196</v>
      </c>
      <c r="AK370" s="1">
        <f>+Contrato[[#This Row],[Columna1]]-Contrato[[#This Row],[RCP]]</f>
        <v>0</v>
      </c>
      <c r="AL370" s="101" cm="1">
        <f t="array" ref="AL370">_xlfn.XLOOKUP(Contrato[[#This Row],[RCP]],[1]!RCPPAGOS[[#All],[CRP]],[1]!RCPPAGOS[[#All],[Total pagado]],0,0)</f>
        <v>10242245</v>
      </c>
      <c r="AM370" s="62">
        <f>+Contrato[[#This Row],[Valor Pagado]]/Contrato[[#This Row],[VALOR CONTRATO]]</f>
        <v>0.40095739696635735</v>
      </c>
      <c r="AN370" s="63">
        <f>+Contrato[[#This Row],[VALOR CONTRATO]]-Contrato[[#This Row],[Valor Pagado]]</f>
        <v>15302227</v>
      </c>
    </row>
    <row r="371" spans="1:40" s="1" customFormat="1" ht="37.5" customHeight="1">
      <c r="A371" s="2">
        <v>610</v>
      </c>
      <c r="B371" s="33">
        <v>360</v>
      </c>
      <c r="C371" s="70" t="s">
        <v>990</v>
      </c>
      <c r="D371" s="35" t="s">
        <v>83</v>
      </c>
      <c r="E371" s="36" t="s">
        <v>42</v>
      </c>
      <c r="F371" s="35" t="s">
        <v>43</v>
      </c>
      <c r="G371" s="70" t="s">
        <v>991</v>
      </c>
      <c r="H371" s="1">
        <v>70856606</v>
      </c>
      <c r="I371" s="111">
        <v>3687685</v>
      </c>
      <c r="J371" s="111">
        <v>14713455</v>
      </c>
      <c r="K371" s="134" t="s">
        <v>808</v>
      </c>
      <c r="L371" s="42" t="s">
        <v>985</v>
      </c>
      <c r="M371" s="43" t="s">
        <v>609</v>
      </c>
      <c r="N371" s="44">
        <f>VLOOKUP(Contrato[[#This Row],[SUPERVISOR TITULAR]],[1]SUPERVISORES!$E$1:$F$135,2,FALSE)</f>
        <v>70565097.299999997</v>
      </c>
      <c r="O371" s="43" t="s">
        <v>191</v>
      </c>
      <c r="P371" s="45">
        <f>VLOOKUP(Contrato[[#This Row],[SUPERVISOR SUPLENTE ]],[1]SUPERVISORES!$E$1:$F$135,2,FALSE)</f>
        <v>70140647.099999994</v>
      </c>
      <c r="Q371" s="75">
        <v>465</v>
      </c>
      <c r="R371" s="47" cm="1">
        <f t="array" ref="R371">_xlfn.XLOOKUP(Contrato[[#This Row],[CDP]],[1]!CDP[[#All],[consecutivo]],[1]!CDP[[#All],[fecha_aprobacion]],"",0)</f>
        <v>45000.736608796295</v>
      </c>
      <c r="S371" s="48">
        <f>SUMIF([1]!CDP[[#All],[consecutivo]],Contrato[[#This Row],[CDP]],[1]!CDP[[#All],[valor_total_rubro]])</f>
        <v>14713455</v>
      </c>
      <c r="T371" s="49" cm="1">
        <f t="array" ref="T371">_xlfn.XLOOKUP(Contrato[[#This Row],[CONTRATO]]&amp;Contrato[[#This Row],[CDP]],[1]!Tabla6[[#All],[CONTRATO-CDP]],[1]!Tabla6[[#All],[CRP]],_xlfn.XLOOKUP(Contrato[[#This Row],[CDP]],[1]RCPPAGOS!F:F,[1]RCPPAGOS!A:A,"",0),0)</f>
        <v>2197</v>
      </c>
      <c r="U371" s="47">
        <f>+_xlfn.XLOOKUP(Contrato[[#This Row],[RCP]],[1]RCPPAGOS!A:A,[1]RCPPAGOS!B:B,"",0)</f>
        <v>45007.478449074071</v>
      </c>
      <c r="V371" s="50">
        <f>SUMIF([1]!RCPPAGOS[[#All],[CRP]],Contrato[[#This Row],[RCP]],[1]!RCPPAGOS[[#All],[valor_total]])</f>
        <v>14713455</v>
      </c>
      <c r="W371" s="51">
        <v>45006</v>
      </c>
      <c r="X371" s="51">
        <v>45007</v>
      </c>
      <c r="Y371" s="52" t="str">
        <f>+LEFT(_xlfn.XLOOKUP(Contrato[[#This Row],[CONTRATO3DIG]],[1]SECOP_II!AE:AE,[1]SECOP_II!F:F,"",0),10)</f>
        <v>2023-03-23</v>
      </c>
      <c r="Z371" s="53" t="str">
        <f>+LEFT(_xlfn.XLOOKUP(Contrato[[#This Row],[CONTRATO3DIG]],[1]SECOP_II!AE:AE,[1]SECOP_II!G:G,"",0),10)</f>
        <v>2023-06-22</v>
      </c>
      <c r="AA371" s="54" t="str">
        <f>_xlfn.XLOOKUP(Contrato[[#This Row],[CONTRATO3DIG]],[1]SECOP_II!AE:AE,[1]SECOP_II!AA:AA,"",0)</f>
        <v>https://community.secop.gov.co/Public/Tendering/OpportunityDetail/Index?noticeUID=CO1.NTC.4194874&amp;isFromPublicArea=True&amp;isModal=true&amp;asPopupView=true</v>
      </c>
      <c r="AB371" s="103" t="s">
        <v>861</v>
      </c>
      <c r="AC371" s="75">
        <v>202301003418</v>
      </c>
      <c r="AD371" s="1" t="s">
        <v>50</v>
      </c>
      <c r="AE371" s="1" t="str">
        <f>TEXT(LEFT(Contrato[[#This Row],[CONTRATO]],3),"0")</f>
        <v>360</v>
      </c>
      <c r="AF371" s="1" t="str">
        <f>IF(LEN(Contrato[[#This Row],[Contrato2]])=3,Contrato[[#This Row],[Contrato2]],TEXT(Contrato[[#This Row],[Contrato2]],"000"))</f>
        <v>360</v>
      </c>
      <c r="AG371" s="100">
        <f ca="1">IFERROR(_xlfn.DAYS(Contrato[[#This Row],[Fecha Proyectada liquidació]],TODAY())/30,"")</f>
        <v>-16.433333333333334</v>
      </c>
      <c r="AH371" s="5">
        <f>+Contrato[[#This Row],[FECHA TERMINACIÓN ]]+120</f>
        <v>45219</v>
      </c>
      <c r="AI371" s="1" t="e" cm="1">
        <f t="array" ref="AI371">+Contrato[[#This Row],[Fecha Proyectada liquidació]]-hoy</f>
        <v>#NAME?</v>
      </c>
      <c r="AJ371" s="1" cm="1">
        <f t="array" ref="AJ371">_xlfn.XLOOKUP(Contrato[[#This Row],[CONTRATO]]&amp;Contrato[[#This Row],[CDP]],[1]!Tabla6[[#All],[CONTRATO-CDP]],[1]!Tabla6[[#All],[CRP]],_xlfn.XLOOKUP(Contrato[[#This Row],[CDP]],[1]RCPPAGOS!F:F,[1]RCPPAGOS!A:A,"",0),0)</f>
        <v>2197</v>
      </c>
      <c r="AK371" s="1">
        <f>+Contrato[[#This Row],[Columna1]]-Contrato[[#This Row],[RCP]]</f>
        <v>0</v>
      </c>
      <c r="AL371" s="101" cm="1">
        <f t="array" ref="AL371">_xlfn.XLOOKUP(Contrato[[#This Row],[RCP]],[1]!RCPPAGOS[[#All],[CRP]],[1]!RCPPAGOS[[#All],[Total pagado]],0,0)</f>
        <v>7698377</v>
      </c>
      <c r="AM371" s="62">
        <f>+Contrato[[#This Row],[Valor Pagado]]/Contrato[[#This Row],[VALOR CONTRATO]]</f>
        <v>0.52322020898558497</v>
      </c>
      <c r="AN371" s="63">
        <f>+Contrato[[#This Row],[VALOR CONTRATO]]-Contrato[[#This Row],[Valor Pagado]]</f>
        <v>7015078</v>
      </c>
    </row>
    <row r="372" spans="1:40" s="1" customFormat="1" ht="37.5" customHeight="1">
      <c r="A372" s="2">
        <v>6</v>
      </c>
      <c r="B372" s="33">
        <v>361</v>
      </c>
      <c r="C372" s="70" t="s">
        <v>992</v>
      </c>
      <c r="D372" s="35" t="s">
        <v>63</v>
      </c>
      <c r="E372" s="36" t="s">
        <v>42</v>
      </c>
      <c r="F372" s="35" t="s">
        <v>831</v>
      </c>
      <c r="G372" s="70" t="s">
        <v>993</v>
      </c>
      <c r="H372" s="1">
        <v>811021812</v>
      </c>
      <c r="I372" s="111" t="s">
        <v>571</v>
      </c>
      <c r="J372" s="111">
        <v>1049998769</v>
      </c>
      <c r="K372" s="111" t="s">
        <v>571</v>
      </c>
      <c r="L372" s="42" t="s">
        <v>985</v>
      </c>
      <c r="M372" s="43" t="s">
        <v>103</v>
      </c>
      <c r="N372" s="44">
        <f>VLOOKUP(Contrato[[#This Row],[SUPERVISOR TITULAR]],[1]SUPERVISORES!$E$1:$F$135,2,FALSE)</f>
        <v>3507696.4</v>
      </c>
      <c r="O372" s="43" t="s">
        <v>104</v>
      </c>
      <c r="P372" s="45">
        <f>VLOOKUP(Contrato[[#This Row],[SUPERVISOR SUPLENTE ]],[1]SUPERVISORES!$E$1:$F$135,2,FALSE)</f>
        <v>75075150.099999994</v>
      </c>
      <c r="Q372" s="75">
        <v>459</v>
      </c>
      <c r="R372" s="47" cm="1">
        <f t="array" ref="R372">_xlfn.XLOOKUP(Contrato[[#This Row],[CDP]],[1]!CDP[[#All],[consecutivo]],[1]!CDP[[#All],[fecha_aprobacion]],"",0)</f>
        <v>45000.659456018519</v>
      </c>
      <c r="S372" s="48">
        <f>SUMIF([1]!CDP[[#All],[consecutivo]],Contrato[[#This Row],[CDP]],[1]!CDP[[#All],[valor_total_rubro]])</f>
        <v>1050000000</v>
      </c>
      <c r="T372" s="49" cm="1">
        <f t="array" ref="T372">_xlfn.XLOOKUP(Contrato[[#This Row],[CONTRATO]]&amp;Contrato[[#This Row],[CDP]],[1]!Tabla6[[#All],[CONTRATO-CDP]],[1]!Tabla6[[#All],[CRP]],_xlfn.XLOOKUP(Contrato[[#This Row],[CDP]],[1]RCPPAGOS!F:F,[1]RCPPAGOS!A:A,"",0),0)</f>
        <v>2195</v>
      </c>
      <c r="U372" s="47">
        <f>+_xlfn.XLOOKUP(Contrato[[#This Row],[RCP]],[1]RCPPAGOS!A:A,[1]RCPPAGOS!B:B,"",0)</f>
        <v>45007.476956018516</v>
      </c>
      <c r="V372" s="50">
        <f>SUMIF([1]!RCPPAGOS[[#All],[CRP]],Contrato[[#This Row],[RCP]],[1]!RCPPAGOS[[#All],[valor_total]])</f>
        <v>1049998769</v>
      </c>
      <c r="W372" s="51">
        <v>45006</v>
      </c>
      <c r="X372" s="51">
        <v>45009</v>
      </c>
      <c r="Y372" s="52" t="str">
        <f>+LEFT(_xlfn.XLOOKUP(Contrato[[#This Row],[CONTRATO3DIG]],[1]SECOP_II!AE:AE,[1]SECOP_II!F:F,"",0),10)</f>
        <v>2023-03-24</v>
      </c>
      <c r="Z372" s="53" t="str">
        <f>+LEFT(_xlfn.XLOOKUP(Contrato[[#This Row],[CONTRATO3DIG]],[1]SECOP_II!AE:AE,[1]SECOP_II!G:G,"",0),10)</f>
        <v>2023-12-31</v>
      </c>
      <c r="AA372" s="54" t="str">
        <f>_xlfn.XLOOKUP(Contrato[[#This Row],[CONTRATO3DIG]],[1]SECOP_II!AE:AE,[1]SECOP_II!AA:AA,"",0)</f>
        <v>https://community.secop.gov.co/Public/Tendering/OpportunityDetail/Index?noticeUID=CO1.NTC.4196349&amp;isFromPublicArea=True&amp;isModal=true&amp;asPopupView=true</v>
      </c>
      <c r="AB372" s="103" t="s">
        <v>994</v>
      </c>
      <c r="AC372" s="75" t="s">
        <v>995</v>
      </c>
      <c r="AD372" s="1" t="s">
        <v>50</v>
      </c>
      <c r="AE372" s="1" t="str">
        <f>TEXT(LEFT(Contrato[[#This Row],[CONTRATO]],3),"0")</f>
        <v>361</v>
      </c>
      <c r="AF372" s="1" t="str">
        <f>IF(LEN(Contrato[[#This Row],[Contrato2]])=3,Contrato[[#This Row],[Contrato2]],TEXT(Contrato[[#This Row],[Contrato2]],"000"))</f>
        <v>361</v>
      </c>
      <c r="AG372" s="100">
        <f ca="1">IFERROR(_xlfn.DAYS(Contrato[[#This Row],[Fecha Proyectada liquidació]],TODAY())/30,"")</f>
        <v>-10.033333333333333</v>
      </c>
      <c r="AH372" s="5">
        <f>+Contrato[[#This Row],[FECHA TERMINACIÓN ]]+120</f>
        <v>45411</v>
      </c>
      <c r="AI372" s="1" t="e" cm="1">
        <f t="array" ref="AI372">+Contrato[[#This Row],[Fecha Proyectada liquidació]]-hoy</f>
        <v>#NAME?</v>
      </c>
      <c r="AJ372" s="1" cm="1">
        <f t="array" ref="AJ372">_xlfn.XLOOKUP(Contrato[[#This Row],[CONTRATO]]&amp;Contrato[[#This Row],[CDP]],[1]!Tabla6[[#All],[CONTRATO-CDP]],[1]!Tabla6[[#All],[CRP]],_xlfn.XLOOKUP(Contrato[[#This Row],[CDP]],[1]RCPPAGOS!F:F,[1]RCPPAGOS!A:A,"",0),0)</f>
        <v>2195</v>
      </c>
      <c r="AK372" s="1">
        <f>+Contrato[[#This Row],[Columna1]]-Contrato[[#This Row],[RCP]]</f>
        <v>0</v>
      </c>
      <c r="AL372" s="101" cm="1">
        <f t="array" ref="AL372">_xlfn.XLOOKUP(Contrato[[#This Row],[RCP]],[1]!RCPPAGOS[[#All],[CRP]],[1]!RCPPAGOS[[#All],[Total pagado]],0,0)</f>
        <v>399998769</v>
      </c>
      <c r="AM372" s="62">
        <f>+Contrato[[#This Row],[Valor Pagado]]/Contrato[[#This Row],[VALOR CONTRATO]]</f>
        <v>0.38095165519189289</v>
      </c>
      <c r="AN372" s="63">
        <f>+Contrato[[#This Row],[VALOR CONTRATO]]-Contrato[[#This Row],[Valor Pagado]]</f>
        <v>650000000</v>
      </c>
    </row>
    <row r="373" spans="1:40" s="1" customFormat="1" ht="37.5" customHeight="1">
      <c r="A373" s="2">
        <v>25</v>
      </c>
      <c r="B373" s="33">
        <v>362</v>
      </c>
      <c r="C373" s="70" t="s">
        <v>996</v>
      </c>
      <c r="D373" s="35" t="s">
        <v>63</v>
      </c>
      <c r="E373" s="36" t="s">
        <v>42</v>
      </c>
      <c r="F373" s="35" t="s">
        <v>831</v>
      </c>
      <c r="G373" s="70" t="s">
        <v>997</v>
      </c>
      <c r="H373" s="1">
        <v>890983937</v>
      </c>
      <c r="I373" s="111" t="s">
        <v>571</v>
      </c>
      <c r="J373" s="111">
        <v>400000000</v>
      </c>
      <c r="K373" s="1" t="s">
        <v>571</v>
      </c>
      <c r="L373" s="42" t="s">
        <v>985</v>
      </c>
      <c r="M373" s="43" t="s">
        <v>249</v>
      </c>
      <c r="N373" s="44">
        <f>VLOOKUP(Contrato[[#This Row],[SUPERVISOR TITULAR]],[1]SUPERVISORES!$E$1:$F$135,2,FALSE)</f>
        <v>10267189.6</v>
      </c>
      <c r="O373" s="43" t="s">
        <v>248</v>
      </c>
      <c r="P373" s="45">
        <f>VLOOKUP(Contrato[[#This Row],[SUPERVISOR SUPLENTE ]],[1]SUPERVISORES!$E$1:$F$135,2,FALSE)</f>
        <v>98556206.299999997</v>
      </c>
      <c r="Q373" s="75">
        <v>482</v>
      </c>
      <c r="R373" s="47" cm="1">
        <f t="array" ref="R373">_xlfn.XLOOKUP(Contrato[[#This Row],[CDP]],[1]!CDP[[#All],[consecutivo]],[1]!CDP[[#All],[fecha_aprobacion]],"",0)</f>
        <v>45001.691099537034</v>
      </c>
      <c r="S373" s="48">
        <f>SUMIF([1]!CDP[[#All],[consecutivo]],Contrato[[#This Row],[CDP]],[1]!CDP[[#All],[valor_total_rubro]])</f>
        <v>400000000</v>
      </c>
      <c r="T373" s="49" cm="1">
        <f t="array" ref="T373">_xlfn.XLOOKUP(Contrato[[#This Row],[CONTRATO]]&amp;Contrato[[#This Row],[CDP]],[1]!Tabla6[[#All],[CONTRATO-CDP]],[1]!Tabla6[[#All],[CRP]],_xlfn.XLOOKUP(Contrato[[#This Row],[CDP]],[1]RCPPAGOS!F:F,[1]RCPPAGOS!A:A,"",0),0)</f>
        <v>2191</v>
      </c>
      <c r="U373" s="47">
        <f>+_xlfn.XLOOKUP(Contrato[[#This Row],[RCP]],[1]RCPPAGOS!A:A,[1]RCPPAGOS!B:B,"",0)</f>
        <v>45007.474895833337</v>
      </c>
      <c r="V373" s="50">
        <f>SUMIF([1]!RCPPAGOS[[#All],[CRP]],Contrato[[#This Row],[RCP]],[1]!RCPPAGOS[[#All],[valor_total]])</f>
        <v>400000000</v>
      </c>
      <c r="W373" s="51">
        <v>45007</v>
      </c>
      <c r="X373" s="51">
        <v>45009</v>
      </c>
      <c r="Y373" s="52" t="str">
        <f>+LEFT(_xlfn.XLOOKUP(Contrato[[#This Row],[CONTRATO3DIG]],[1]SECOP_II!AE:AE,[1]SECOP_II!F:F,"",0),10)</f>
        <v>2023-03-24</v>
      </c>
      <c r="Z373" s="53" t="str">
        <f>+LEFT(_xlfn.XLOOKUP(Contrato[[#This Row],[CONTRATO3DIG]],[1]SECOP_II!AE:AE,[1]SECOP_II!G:G,"",0),10)</f>
        <v>2023-12-30</v>
      </c>
      <c r="AA373" s="54" t="str">
        <f>_xlfn.XLOOKUP(Contrato[[#This Row],[CONTRATO3DIG]],[1]SECOP_II!AE:AE,[1]SECOP_II!AA:AA,"",0)</f>
        <v>https://community.secop.gov.co/Public/Tendering/OpportunityDetail/Index?noticeUID=CO1.NTC.4196415&amp;isFromPublicArea=True&amp;isModal=true&amp;asPopupView=true</v>
      </c>
      <c r="AB373" s="103" t="s">
        <v>994</v>
      </c>
      <c r="AC373" s="75">
        <v>202301003402</v>
      </c>
      <c r="AD373" s="1" t="s">
        <v>50</v>
      </c>
      <c r="AE373" s="1" t="str">
        <f>TEXT(LEFT(Contrato[[#This Row],[CONTRATO]],3),"0")</f>
        <v>362</v>
      </c>
      <c r="AF373" s="1" t="str">
        <f>IF(LEN(Contrato[[#This Row],[Contrato2]])=3,Contrato[[#This Row],[Contrato2]],TEXT(Contrato[[#This Row],[Contrato2]],"000"))</f>
        <v>362</v>
      </c>
      <c r="AG373" s="100">
        <f ca="1">IFERROR(_xlfn.DAYS(Contrato[[#This Row],[Fecha Proyectada liquidació]],TODAY())/30,"")</f>
        <v>-10.066666666666666</v>
      </c>
      <c r="AH373" s="5">
        <f>+Contrato[[#This Row],[FECHA TERMINACIÓN ]]+120</f>
        <v>45410</v>
      </c>
      <c r="AI373" s="1" t="e" cm="1">
        <f t="array" ref="AI373">+Contrato[[#This Row],[Fecha Proyectada liquidació]]-hoy</f>
        <v>#NAME?</v>
      </c>
      <c r="AJ373" s="1" cm="1">
        <f t="array" ref="AJ373">_xlfn.XLOOKUP(Contrato[[#This Row],[CONTRATO]]&amp;Contrato[[#This Row],[CDP]],[1]!Tabla6[[#All],[CONTRATO-CDP]],[1]!Tabla6[[#All],[CRP]],_xlfn.XLOOKUP(Contrato[[#This Row],[CDP]],[1]RCPPAGOS!F:F,[1]RCPPAGOS!A:A,"",0),0)</f>
        <v>2191</v>
      </c>
      <c r="AK373" s="1">
        <f>+Contrato[[#This Row],[Columna1]]-Contrato[[#This Row],[RCP]]</f>
        <v>0</v>
      </c>
      <c r="AL373" s="101" cm="1">
        <f t="array" ref="AL373">_xlfn.XLOOKUP(Contrato[[#This Row],[RCP]],[1]!RCPPAGOS[[#All],[CRP]],[1]!RCPPAGOS[[#All],[Total pagado]],0,0)</f>
        <v>20000000</v>
      </c>
      <c r="AM373" s="62">
        <f>+Contrato[[#This Row],[Valor Pagado]]/Contrato[[#This Row],[VALOR CONTRATO]]</f>
        <v>0.05</v>
      </c>
      <c r="AN373" s="63">
        <f>+Contrato[[#This Row],[VALOR CONTRATO]]-Contrato[[#This Row],[Valor Pagado]]</f>
        <v>380000000</v>
      </c>
    </row>
    <row r="374" spans="1:40" s="1" customFormat="1" ht="37.5" customHeight="1">
      <c r="A374" s="2">
        <v>38</v>
      </c>
      <c r="B374" s="33">
        <v>363</v>
      </c>
      <c r="C374" s="70" t="s">
        <v>998</v>
      </c>
      <c r="D374" s="35" t="s">
        <v>63</v>
      </c>
      <c r="E374" s="36" t="s">
        <v>42</v>
      </c>
      <c r="F374" s="35" t="s">
        <v>831</v>
      </c>
      <c r="G374" s="179" t="s">
        <v>999</v>
      </c>
      <c r="H374" s="1">
        <v>890906312</v>
      </c>
      <c r="I374" s="111" t="s">
        <v>571</v>
      </c>
      <c r="J374" s="111">
        <v>566000000</v>
      </c>
      <c r="K374" s="1" t="s">
        <v>571</v>
      </c>
      <c r="L374" s="42" t="s">
        <v>985</v>
      </c>
      <c r="M374" s="43" t="s">
        <v>248</v>
      </c>
      <c r="N374" s="44">
        <f>VLOOKUP(Contrato[[#This Row],[SUPERVISOR TITULAR]],[1]SUPERVISORES!$E$1:$F$135,2,FALSE)</f>
        <v>98556206.299999997</v>
      </c>
      <c r="O374" s="43" t="s">
        <v>249</v>
      </c>
      <c r="P374" s="45">
        <f>VLOOKUP(Contrato[[#This Row],[SUPERVISOR SUPLENTE ]],[1]SUPERVISORES!$E$1:$F$135,2,FALSE)</f>
        <v>10267189.6</v>
      </c>
      <c r="Q374" s="75">
        <v>480</v>
      </c>
      <c r="R374" s="47" cm="1">
        <f t="array" ref="R374">_xlfn.XLOOKUP(Contrato[[#This Row],[CDP]],[1]!CDP[[#All],[consecutivo]],[1]!CDP[[#All],[fecha_aprobacion]],"",0)</f>
        <v>45001.69054398148</v>
      </c>
      <c r="S374" s="48">
        <f>SUMIF([1]!CDP[[#All],[consecutivo]],Contrato[[#This Row],[CDP]],[1]!CDP[[#All],[valor_total_rubro]])</f>
        <v>566000000</v>
      </c>
      <c r="T374" s="49" cm="1">
        <f t="array" ref="T374">_xlfn.XLOOKUP(Contrato[[#This Row],[CONTRATO]]&amp;Contrato[[#This Row],[CDP]],[1]!Tabla6[[#All],[CONTRATO-CDP]],[1]!Tabla6[[#All],[CRP]],_xlfn.XLOOKUP(Contrato[[#This Row],[CDP]],[1]RCPPAGOS!F:F,[1]RCPPAGOS!A:A,"",0),0)</f>
        <v>2200</v>
      </c>
      <c r="U374" s="47">
        <f>+_xlfn.XLOOKUP(Contrato[[#This Row],[RCP]],[1]RCPPAGOS!A:A,[1]RCPPAGOS!B:B,"",0)</f>
        <v>45007.482604166667</v>
      </c>
      <c r="V374" s="50">
        <f>SUMIF([1]!RCPPAGOS[[#All],[CRP]],Contrato[[#This Row],[RCP]],[1]!RCPPAGOS[[#All],[valor_total]])</f>
        <v>566000000</v>
      </c>
      <c r="W374" s="51">
        <v>45006</v>
      </c>
      <c r="X374" s="51">
        <v>45007</v>
      </c>
      <c r="Y374" s="52" t="str">
        <f>+LEFT(_xlfn.XLOOKUP(Contrato[[#This Row],[CONTRATO3DIG]],[1]SECOP_II!AE:AE,[1]SECOP_II!F:F,"",0),10)</f>
        <v>2023-03-22</v>
      </c>
      <c r="Z374" s="53" t="str">
        <f>+LEFT(_xlfn.XLOOKUP(Contrato[[#This Row],[CONTRATO3DIG]],[1]SECOP_II!AE:AE,[1]SECOP_II!G:G,"",0),10)</f>
        <v>2023-12-30</v>
      </c>
      <c r="AA374" s="54" t="str">
        <f>_xlfn.XLOOKUP(Contrato[[#This Row],[CONTRATO3DIG]],[1]SECOP_II!AE:AE,[1]SECOP_II!AA:AA,"",0)</f>
        <v>https://community.secop.gov.co/Public/Tendering/OpportunityDetail/Index?noticeUID=CO1.NTC.4196386&amp;isFromPublicArea=True&amp;isModal=true&amp;asPopupView=true</v>
      </c>
      <c r="AB374" s="103" t="s">
        <v>994</v>
      </c>
      <c r="AC374" s="75">
        <v>202301003403</v>
      </c>
      <c r="AD374" s="1" t="s">
        <v>50</v>
      </c>
      <c r="AE374" s="1" t="str">
        <f>TEXT(LEFT(Contrato[[#This Row],[CONTRATO]],3),"0")</f>
        <v>363</v>
      </c>
      <c r="AF374" s="1" t="str">
        <f>IF(LEN(Contrato[[#This Row],[Contrato2]])=3,Contrato[[#This Row],[Contrato2]],TEXT(Contrato[[#This Row],[Contrato2]],"000"))</f>
        <v>363</v>
      </c>
      <c r="AG374" s="100">
        <f ca="1">IFERROR(_xlfn.DAYS(Contrato[[#This Row],[Fecha Proyectada liquidació]],TODAY())/30,"")</f>
        <v>-10.066666666666666</v>
      </c>
      <c r="AH374" s="5">
        <f>+Contrato[[#This Row],[FECHA TERMINACIÓN ]]+120</f>
        <v>45410</v>
      </c>
      <c r="AI374" s="1" t="e" cm="1">
        <f t="array" ref="AI374">+Contrato[[#This Row],[Fecha Proyectada liquidació]]-hoy</f>
        <v>#NAME?</v>
      </c>
      <c r="AJ374" s="1" cm="1">
        <f t="array" ref="AJ374">_xlfn.XLOOKUP(Contrato[[#This Row],[CONTRATO]]&amp;Contrato[[#This Row],[CDP]],[1]!Tabla6[[#All],[CONTRATO-CDP]],[1]!Tabla6[[#All],[CRP]],_xlfn.XLOOKUP(Contrato[[#This Row],[CDP]],[1]RCPPAGOS!F:F,[1]RCPPAGOS!A:A,"",0),0)</f>
        <v>2200</v>
      </c>
      <c r="AK374" s="1">
        <f>+Contrato[[#This Row],[Columna1]]-Contrato[[#This Row],[RCP]]</f>
        <v>0</v>
      </c>
      <c r="AL374" s="101" cm="1">
        <f t="array" ref="AL374">_xlfn.XLOOKUP(Contrato[[#This Row],[RCP]],[1]!RCPPAGOS[[#All],[CRP]],[1]!RCPPAGOS[[#All],[Total pagado]],0,0)</f>
        <v>255415633</v>
      </c>
      <c r="AM374" s="62">
        <f>+Contrato[[#This Row],[Valor Pagado]]/Contrato[[#This Row],[VALOR CONTRATO]]</f>
        <v>0.45126436925795055</v>
      </c>
      <c r="AN374" s="63">
        <f>+Contrato[[#This Row],[VALOR CONTRATO]]-Contrato[[#This Row],[Valor Pagado]]</f>
        <v>310584367</v>
      </c>
    </row>
    <row r="375" spans="1:40" s="1" customFormat="1" ht="37.5" customHeight="1">
      <c r="A375" s="1">
        <v>1057</v>
      </c>
      <c r="B375" s="136">
        <v>363</v>
      </c>
      <c r="C375" s="130" t="s">
        <v>1000</v>
      </c>
      <c r="D375" s="35" t="s">
        <v>63</v>
      </c>
      <c r="E375" s="109" t="s">
        <v>654</v>
      </c>
      <c r="F375" s="35" t="s">
        <v>831</v>
      </c>
      <c r="G375" s="179" t="s">
        <v>999</v>
      </c>
      <c r="H375" s="1">
        <v>890906312</v>
      </c>
      <c r="I375" s="111" t="s">
        <v>571</v>
      </c>
      <c r="J375" s="111">
        <v>50000000</v>
      </c>
      <c r="K375" s="1" t="s">
        <v>571</v>
      </c>
      <c r="L375" s="137" t="s">
        <v>1001</v>
      </c>
      <c r="M375" s="43" t="s">
        <v>248</v>
      </c>
      <c r="N375" s="44">
        <f>VLOOKUP(Contrato[[#This Row],[SUPERVISOR TITULAR]],[1]SUPERVISORES!$E$1:$F$135,2,FALSE)</f>
        <v>98556206.299999997</v>
      </c>
      <c r="O375" s="43" t="s">
        <v>249</v>
      </c>
      <c r="P375" s="45">
        <f>VLOOKUP(Contrato[[#This Row],[SUPERVISOR SUPLENTE ]],[1]SUPERVISORES!$E$1:$F$135,2,FALSE)</f>
        <v>10267189.6</v>
      </c>
      <c r="Q375" s="75">
        <v>1115</v>
      </c>
      <c r="R375" s="47" cm="1">
        <f t="array" ref="R375">_xlfn.XLOOKUP(Contrato[[#This Row],[CDP]],[1]!CDP[[#All],[consecutivo]],[1]!CDP[[#All],[fecha_aprobacion]],"",0)</f>
        <v>45181.759131944447</v>
      </c>
      <c r="S375" s="48">
        <f>SUMIF([1]!CDP[[#All],[consecutivo]],Contrato[[#This Row],[CDP]],[1]!CDP[[#All],[valor_total_rubro]])</f>
        <v>50000000</v>
      </c>
      <c r="T375" s="4" cm="1">
        <f t="array" ref="T375">_xlfn.XLOOKUP(Contrato[[#This Row],[CONTRATO]]&amp;Contrato[[#This Row],[CDP]],[1]!Tabla6[[#All],[CONTRATO-CDP]],[1]!Tabla6[[#All],[CRP]],_xlfn.XLOOKUP(Contrato[[#This Row],[CDP]],[1]RCPPAGOS!F:F,[1]RCPPAGOS!A:A,"",0),0)</f>
        <v>10756</v>
      </c>
      <c r="U375" s="47">
        <f>+_xlfn.XLOOKUP(Contrato[[#This Row],[RCP]],[1]RCPPAGOS!A:A,[1]RCPPAGOS!B:B,"",0)</f>
        <v>45191.325891203705</v>
      </c>
      <c r="V375" s="50">
        <f>SUMIF([1]!RCPPAGOS[[#All],[CRP]],Contrato[[#This Row],[RCP]],[1]!RCPPAGOS[[#All],[valor_total]])</f>
        <v>50000000</v>
      </c>
      <c r="W375" s="51">
        <v>45188</v>
      </c>
      <c r="X375" s="51">
        <v>45194</v>
      </c>
      <c r="Y375" s="52" t="str">
        <f>+LEFT(_xlfn.XLOOKUP(Contrato[[#This Row],[CONTRATO3DIG]],[1]SECOP_II!AE:AE,[1]SECOP_II!F:F,"",0),10)</f>
        <v>2023-03-22</v>
      </c>
      <c r="Z375" s="53" t="str">
        <f>+LEFT(_xlfn.XLOOKUP(Contrato[[#This Row],[CONTRATO3DIG]],[1]SECOP_II!AE:AE,[1]SECOP_II!G:G,"",0),10)</f>
        <v>2023-12-30</v>
      </c>
      <c r="AA375" s="139"/>
      <c r="AB375" s="103" t="s">
        <v>571</v>
      </c>
      <c r="AC375" s="140"/>
      <c r="AE375" s="1" t="str">
        <f>TEXT(LEFT(Contrato[[#This Row],[CONTRATO]],3),"0")</f>
        <v>363</v>
      </c>
      <c r="AF375" s="1" t="str">
        <f>IF(LEN(Contrato[[#This Row],[Contrato2]])=3,Contrato[[#This Row],[Contrato2]],TEXT(Contrato[[#This Row],[Contrato2]],"000"))</f>
        <v>363</v>
      </c>
      <c r="AG375" s="100">
        <f ca="1">IFERROR(_xlfn.DAYS(Contrato[[#This Row],[Fecha Proyectada liquidació]],TODAY())/30,"")</f>
        <v>-10.066666666666666</v>
      </c>
      <c r="AH375" s="5">
        <f>+Contrato[[#This Row],[FECHA TERMINACIÓN ]]+120</f>
        <v>45410</v>
      </c>
      <c r="AI375" s="1" t="e" cm="1">
        <f t="array" ref="AI375">+Contrato[[#This Row],[Fecha Proyectada liquidació]]-hoy</f>
        <v>#NAME?</v>
      </c>
      <c r="AJ375" s="1" cm="1">
        <f t="array" ref="AJ375">_xlfn.XLOOKUP(Contrato[[#This Row],[CONTRATO]]&amp;Contrato[[#This Row],[CDP]],[1]!Tabla6[[#All],[CONTRATO-CDP]],[1]!Tabla6[[#All],[CRP]],_xlfn.XLOOKUP(Contrato[[#This Row],[CDP]],[1]RCPPAGOS!F:F,[1]RCPPAGOS!A:A,"",0),0)</f>
        <v>10756</v>
      </c>
      <c r="AK375" s="1">
        <f>+Contrato[[#This Row],[Columna1]]-Contrato[[#This Row],[RCP]]</f>
        <v>0</v>
      </c>
      <c r="AL375" s="101" cm="1">
        <f t="array" ref="AL375">_xlfn.XLOOKUP(Contrato[[#This Row],[RCP]],[1]!RCPPAGOS[[#All],[CRP]],[1]!RCPPAGOS[[#All],[Total pagado]],0,0)</f>
        <v>50000000</v>
      </c>
      <c r="AM375" s="62">
        <f>+Contrato[[#This Row],[Valor Pagado]]/Contrato[[#This Row],[VALOR CONTRATO]]</f>
        <v>1</v>
      </c>
      <c r="AN375" s="63">
        <f>+Contrato[[#This Row],[VALOR CONTRATO]]-Contrato[[#This Row],[Valor Pagado]]</f>
        <v>0</v>
      </c>
    </row>
    <row r="376" spans="1:40" s="1" customFormat="1" ht="37.5" customHeight="1">
      <c r="A376" s="2">
        <v>13</v>
      </c>
      <c r="B376" s="33">
        <v>364</v>
      </c>
      <c r="C376" s="70" t="s">
        <v>1002</v>
      </c>
      <c r="D376" s="35" t="s">
        <v>63</v>
      </c>
      <c r="E376" s="36" t="s">
        <v>42</v>
      </c>
      <c r="F376" s="35" t="s">
        <v>831</v>
      </c>
      <c r="G376" s="70" t="s">
        <v>1003</v>
      </c>
      <c r="H376" s="1">
        <v>890984351</v>
      </c>
      <c r="I376" s="111" t="s">
        <v>571</v>
      </c>
      <c r="J376" s="111">
        <v>160000000</v>
      </c>
      <c r="K376" s="1" t="s">
        <v>571</v>
      </c>
      <c r="L376" s="42" t="s">
        <v>985</v>
      </c>
      <c r="M376" s="43" t="s">
        <v>104</v>
      </c>
      <c r="N376" s="44">
        <f>VLOOKUP(Contrato[[#This Row],[SUPERVISOR TITULAR]],[1]SUPERVISORES!$E$1:$F$135,2,FALSE)</f>
        <v>75075150.099999994</v>
      </c>
      <c r="O376" s="43" t="s">
        <v>103</v>
      </c>
      <c r="P376" s="45">
        <f>VLOOKUP(Contrato[[#This Row],[SUPERVISOR SUPLENTE ]],[1]SUPERVISORES!$E$1:$F$135,2,FALSE)</f>
        <v>3507696.4</v>
      </c>
      <c r="Q376" s="75">
        <v>479</v>
      </c>
      <c r="R376" s="47" cm="1">
        <f t="array" ref="R376">_xlfn.XLOOKUP(Contrato[[#This Row],[CDP]],[1]!CDP[[#All],[consecutivo]],[1]!CDP[[#All],[fecha_aprobacion]],"",0)</f>
        <v>45001.690532407411</v>
      </c>
      <c r="S376" s="48">
        <f>SUMIF([1]!CDP[[#All],[consecutivo]],Contrato[[#This Row],[CDP]],[1]!CDP[[#All],[valor_total_rubro]])</f>
        <v>160000000</v>
      </c>
      <c r="T376" s="49" cm="1">
        <f t="array" ref="T376">_xlfn.XLOOKUP(Contrato[[#This Row],[CONTRATO]]&amp;Contrato[[#This Row],[CDP]],[1]!Tabla6[[#All],[CONTRATO-CDP]],[1]!Tabla6[[#All],[CRP]],_xlfn.XLOOKUP(Contrato[[#This Row],[CDP]],[1]RCPPAGOS!F:F,[1]RCPPAGOS!A:A,"",0),0)</f>
        <v>2198</v>
      </c>
      <c r="U376" s="47">
        <f>+_xlfn.XLOOKUP(Contrato[[#This Row],[RCP]],[1]RCPPAGOS!A:A,[1]RCPPAGOS!B:B,"",0)</f>
        <v>45007.479004629633</v>
      </c>
      <c r="V376" s="50">
        <f>SUMIF([1]!RCPPAGOS[[#All],[CRP]],Contrato[[#This Row],[RCP]],[1]!RCPPAGOS[[#All],[valor_total]])</f>
        <v>160000000</v>
      </c>
      <c r="W376" s="51">
        <v>45006</v>
      </c>
      <c r="X376" s="51">
        <v>45006</v>
      </c>
      <c r="Y376" s="52" t="str">
        <f>+LEFT(_xlfn.XLOOKUP(Contrato[[#This Row],[CONTRATO3DIG]],[1]SECOP_II!AE:AE,[1]SECOP_II!F:F,"",0),10)</f>
        <v>2023-03-27</v>
      </c>
      <c r="Z376" s="53" t="str">
        <f>+LEFT(_xlfn.XLOOKUP(Contrato[[#This Row],[CONTRATO3DIG]],[1]SECOP_II!AE:AE,[1]SECOP_II!G:G,"",0),10)</f>
        <v>2023-12-30</v>
      </c>
      <c r="AA376" s="54" t="str">
        <f>_xlfn.XLOOKUP(Contrato[[#This Row],[CONTRATO3DIG]],[1]SECOP_II!AE:AE,[1]SECOP_II!AA:AA,"",0)</f>
        <v>https://community.secop.gov.co/Public/Tendering/OpportunityDetail/Index?noticeUID=CO1.NTC.4196905&amp;isFromPublicArea=True&amp;isModal=true&amp;asPopupView=true</v>
      </c>
      <c r="AB376" s="103" t="s">
        <v>994</v>
      </c>
      <c r="AC376" s="75">
        <v>202301003400</v>
      </c>
      <c r="AD376" s="1" t="s">
        <v>50</v>
      </c>
      <c r="AE376" s="1" t="str">
        <f>TEXT(LEFT(Contrato[[#This Row],[CONTRATO]],3),"0")</f>
        <v>364</v>
      </c>
      <c r="AF376" s="1" t="str">
        <f>IF(LEN(Contrato[[#This Row],[Contrato2]])=3,Contrato[[#This Row],[Contrato2]],TEXT(Contrato[[#This Row],[Contrato2]],"000"))</f>
        <v>364</v>
      </c>
      <c r="AG376" s="100">
        <f ca="1">IFERROR(_xlfn.DAYS(Contrato[[#This Row],[Fecha Proyectada liquidació]],TODAY())/30,"")</f>
        <v>-10.066666666666666</v>
      </c>
      <c r="AH376" s="5">
        <f>+Contrato[[#This Row],[FECHA TERMINACIÓN ]]+120</f>
        <v>45410</v>
      </c>
      <c r="AI376" s="1" t="e" cm="1">
        <f t="array" ref="AI376">+Contrato[[#This Row],[Fecha Proyectada liquidació]]-hoy</f>
        <v>#NAME?</v>
      </c>
      <c r="AJ376" s="1" cm="1">
        <f t="array" ref="AJ376">_xlfn.XLOOKUP(Contrato[[#This Row],[CONTRATO]]&amp;Contrato[[#This Row],[CDP]],[1]!Tabla6[[#All],[CONTRATO-CDP]],[1]!Tabla6[[#All],[CRP]],_xlfn.XLOOKUP(Contrato[[#This Row],[CDP]],[1]RCPPAGOS!F:F,[1]RCPPAGOS!A:A,"",0),0)</f>
        <v>2198</v>
      </c>
      <c r="AK376" s="1">
        <f>+Contrato[[#This Row],[Columna1]]-Contrato[[#This Row],[RCP]]</f>
        <v>0</v>
      </c>
      <c r="AL376" s="101" cm="1">
        <f t="array" ref="AL376">_xlfn.XLOOKUP(Contrato[[#This Row],[RCP]],[1]!RCPPAGOS[[#All],[CRP]],[1]!RCPPAGOS[[#All],[Total pagado]],0,0)</f>
        <v>20000000</v>
      </c>
      <c r="AM376" s="62">
        <f>+Contrato[[#This Row],[Valor Pagado]]/Contrato[[#This Row],[VALOR CONTRATO]]</f>
        <v>0.125</v>
      </c>
      <c r="AN376" s="63">
        <f>+Contrato[[#This Row],[VALOR CONTRATO]]-Contrato[[#This Row],[Valor Pagado]]</f>
        <v>140000000</v>
      </c>
    </row>
    <row r="377" spans="1:40" s="1" customFormat="1" ht="37.5" customHeight="1">
      <c r="A377" s="1">
        <v>1076</v>
      </c>
      <c r="B377" s="136">
        <v>364</v>
      </c>
      <c r="C377" s="70" t="s">
        <v>1002</v>
      </c>
      <c r="D377" s="35" t="s">
        <v>63</v>
      </c>
      <c r="E377" s="36" t="s">
        <v>741</v>
      </c>
      <c r="F377" s="35" t="s">
        <v>831</v>
      </c>
      <c r="G377" s="70" t="s">
        <v>1003</v>
      </c>
      <c r="H377" s="1">
        <v>890984351</v>
      </c>
      <c r="I377" s="111" t="s">
        <v>571</v>
      </c>
      <c r="J377" s="111">
        <v>40000000</v>
      </c>
      <c r="K377" s="1" t="s">
        <v>571</v>
      </c>
      <c r="L377" s="42" t="s">
        <v>1004</v>
      </c>
      <c r="M377" s="43" t="s">
        <v>104</v>
      </c>
      <c r="N377" s="44">
        <f>VLOOKUP(Contrato[[#This Row],[SUPERVISOR TITULAR]],[1]SUPERVISORES!$E$1:$F$135,2,FALSE)</f>
        <v>75075150.099999994</v>
      </c>
      <c r="O377" s="43" t="s">
        <v>103</v>
      </c>
      <c r="P377" s="45">
        <f>VLOOKUP(Contrato[[#This Row],[SUPERVISOR SUPLENTE ]],[1]SUPERVISORES!$E$1:$F$135,2,FALSE)</f>
        <v>3507696.4</v>
      </c>
      <c r="Q377" s="75">
        <v>1158</v>
      </c>
      <c r="R377" s="47" cm="1">
        <f t="array" ref="R377">_xlfn.XLOOKUP(Contrato[[#This Row],[CDP]],[1]!CDP[[#All],[consecutivo]],[1]!CDP[[#All],[fecha_aprobacion]],"",0)</f>
        <v>45203.595150462963</v>
      </c>
      <c r="S377" s="48">
        <f>SUMIF([1]!CDP[[#All],[consecutivo]],Contrato[[#This Row],[CDP]],[1]!CDP[[#All],[valor_total_rubro]])</f>
        <v>40000000</v>
      </c>
      <c r="T377" s="4" cm="1">
        <f t="array" ref="T377">_xlfn.XLOOKUP(Contrato[[#This Row],[CONTRATO]]&amp;Contrato[[#This Row],[CDP]],[1]!Tabla6[[#All],[CONTRATO-CDP]],[1]!Tabla6[[#All],[CRP]],_xlfn.XLOOKUP(Contrato[[#This Row],[CDP]],[1]RCPPAGOS!F:F,[1]RCPPAGOS!A:A,"",0),0)</f>
        <v>11880</v>
      </c>
      <c r="U377" s="47">
        <f>+_xlfn.XLOOKUP(Contrato[[#This Row],[RCP]],[1]RCPPAGOS!A:A,[1]RCPPAGOS!B:B,"",0)</f>
        <v>45219.401678240742</v>
      </c>
      <c r="V377" s="50">
        <f>SUMIF([1]!RCPPAGOS[[#All],[CRP]],Contrato[[#This Row],[RCP]],[1]!RCPPAGOS[[#All],[valor_total]])</f>
        <v>40000000</v>
      </c>
      <c r="W377" s="51">
        <v>45210</v>
      </c>
      <c r="X377" s="51">
        <v>45219</v>
      </c>
      <c r="Y377" s="52" t="str">
        <f>+LEFT(_xlfn.XLOOKUP(Contrato[[#This Row],[CONTRATO3DIG]],[1]SECOP_II!AE:AE,[1]SECOP_II!F:F,"",0),10)</f>
        <v>2023-03-27</v>
      </c>
      <c r="Z377" s="53" t="str">
        <f>+LEFT(_xlfn.XLOOKUP(Contrato[[#This Row],[CONTRATO3DIG]],[1]SECOP_II!AE:AE,[1]SECOP_II!G:G,"",0),10)</f>
        <v>2023-12-30</v>
      </c>
      <c r="AA377" s="139"/>
      <c r="AB377" s="103" t="s">
        <v>994</v>
      </c>
      <c r="AC377" s="140">
        <v>202301018038</v>
      </c>
      <c r="AD377" s="1" t="s">
        <v>50</v>
      </c>
      <c r="AE377" s="1" t="str">
        <f>TEXT(LEFT(Contrato[[#This Row],[CONTRATO]],3),"0")</f>
        <v>364</v>
      </c>
      <c r="AF377" s="1" t="str">
        <f>IF(LEN(Contrato[[#This Row],[Contrato2]])=3,Contrato[[#This Row],[Contrato2]],TEXT(Contrato[[#This Row],[Contrato2]],"000"))</f>
        <v>364</v>
      </c>
      <c r="AG377" s="100">
        <f ca="1">IFERROR(_xlfn.DAYS(Contrato[[#This Row],[Fecha Proyectada liquidació]],TODAY())/30,"")</f>
        <v>-10.066666666666666</v>
      </c>
      <c r="AH377" s="5">
        <f>+Contrato[[#This Row],[FECHA TERMINACIÓN ]]+120</f>
        <v>45410</v>
      </c>
      <c r="AI377" s="1" t="e" cm="1">
        <f t="array" ref="AI377">+Contrato[[#This Row],[Fecha Proyectada liquidació]]-hoy</f>
        <v>#NAME?</v>
      </c>
      <c r="AJ377" s="1" cm="1">
        <f t="array" ref="AJ377">_xlfn.XLOOKUP(Contrato[[#This Row],[CONTRATO]]&amp;Contrato[[#This Row],[CDP]],[1]!Tabla6[[#All],[CONTRATO-CDP]],[1]!Tabla6[[#All],[CRP]],_xlfn.XLOOKUP(Contrato[[#This Row],[CDP]],[1]RCPPAGOS!F:F,[1]RCPPAGOS!A:A,"",0),0)</f>
        <v>11880</v>
      </c>
      <c r="AK377" s="1">
        <f>+Contrato[[#This Row],[Columna1]]-Contrato[[#This Row],[RCP]]</f>
        <v>0</v>
      </c>
      <c r="AL377" s="101" cm="1">
        <f t="array" ref="AL377">_xlfn.XLOOKUP(Contrato[[#This Row],[RCP]],[1]!RCPPAGOS[[#All],[CRP]],[1]!RCPPAGOS[[#All],[Total pagado]],0,0)</f>
        <v>40000000</v>
      </c>
      <c r="AM377" s="62">
        <f>+Contrato[[#This Row],[Valor Pagado]]/Contrato[[#This Row],[VALOR CONTRATO]]</f>
        <v>1</v>
      </c>
      <c r="AN377" s="63">
        <f>+Contrato[[#This Row],[VALOR CONTRATO]]-Contrato[[#This Row],[Valor Pagado]]</f>
        <v>0</v>
      </c>
    </row>
    <row r="378" spans="1:40" s="1" customFormat="1" ht="37.5" customHeight="1">
      <c r="A378" s="2">
        <v>16</v>
      </c>
      <c r="B378" s="33">
        <v>365</v>
      </c>
      <c r="C378" s="70" t="s">
        <v>1005</v>
      </c>
      <c r="D378" s="35" t="s">
        <v>63</v>
      </c>
      <c r="E378" s="36" t="s">
        <v>42</v>
      </c>
      <c r="F378" s="35" t="s">
        <v>831</v>
      </c>
      <c r="G378" s="70" t="s">
        <v>1006</v>
      </c>
      <c r="H378" s="1">
        <v>890906245</v>
      </c>
      <c r="I378" s="111" t="s">
        <v>571</v>
      </c>
      <c r="J378" s="111">
        <v>330150000</v>
      </c>
      <c r="K378" s="1" t="s">
        <v>571</v>
      </c>
      <c r="L378" s="42" t="s">
        <v>985</v>
      </c>
      <c r="M378" s="43" t="s">
        <v>104</v>
      </c>
      <c r="N378" s="44">
        <f>VLOOKUP(Contrato[[#This Row],[SUPERVISOR TITULAR]],[1]SUPERVISORES!$E$1:$F$135,2,FALSE)</f>
        <v>75075150.099999994</v>
      </c>
      <c r="O378" s="43" t="s">
        <v>103</v>
      </c>
      <c r="P378" s="45">
        <f>VLOOKUP(Contrato[[#This Row],[SUPERVISOR SUPLENTE ]],[1]SUPERVISORES!$E$1:$F$135,2,FALSE)</f>
        <v>3507696.4</v>
      </c>
      <c r="Q378" s="75">
        <v>476</v>
      </c>
      <c r="R378" s="47" cm="1">
        <f t="array" ref="R378">_xlfn.XLOOKUP(Contrato[[#This Row],[CDP]],[1]!CDP[[#All],[consecutivo]],[1]!CDP[[#All],[fecha_aprobacion]],"",0)</f>
        <v>45001.690497685187</v>
      </c>
      <c r="S378" s="48">
        <f>SUMIF([1]!CDP[[#All],[consecutivo]],Contrato[[#This Row],[CDP]],[1]!CDP[[#All],[valor_total_rubro]])</f>
        <v>330150000</v>
      </c>
      <c r="T378" s="49" cm="1">
        <f t="array" ref="T378">_xlfn.XLOOKUP(Contrato[[#This Row],[CONTRATO]]&amp;Contrato[[#This Row],[CDP]],[1]!Tabla6[[#All],[CONTRATO-CDP]],[1]!Tabla6[[#All],[CRP]],_xlfn.XLOOKUP(Contrato[[#This Row],[CDP]],[1]RCPPAGOS!F:F,[1]RCPPAGOS!A:A,"",0),0)</f>
        <v>2192</v>
      </c>
      <c r="U378" s="47">
        <f>+_xlfn.XLOOKUP(Contrato[[#This Row],[RCP]],[1]RCPPAGOS!A:A,[1]RCPPAGOS!B:B,"",0)</f>
        <v>45007.475381944445</v>
      </c>
      <c r="V378" s="50">
        <f>SUMIF([1]!RCPPAGOS[[#All],[CRP]],Contrato[[#This Row],[RCP]],[1]!RCPPAGOS[[#All],[valor_total]])</f>
        <v>330150000</v>
      </c>
      <c r="W378" s="51">
        <v>45007</v>
      </c>
      <c r="X378" s="51">
        <v>45009</v>
      </c>
      <c r="Y378" s="52" t="str">
        <f>+LEFT(_xlfn.XLOOKUP(Contrato[[#This Row],[CONTRATO3DIG]],[1]SECOP_II!AE:AE,[1]SECOP_II!F:F,"",0),10)</f>
        <v>2023-03-24</v>
      </c>
      <c r="Z378" s="53" t="str">
        <f>+LEFT(_xlfn.XLOOKUP(Contrato[[#This Row],[CONTRATO3DIG]],[1]SECOP_II!AE:AE,[1]SECOP_II!G:G,"",0),10)</f>
        <v>2023-12-30</v>
      </c>
      <c r="AA378" s="54" t="str">
        <f>_xlfn.XLOOKUP(Contrato[[#This Row],[CONTRATO3DIG]],[1]SECOP_II!AE:AE,[1]SECOP_II!AA:AA,"",0)</f>
        <v>https://community.secop.gov.co/Public/Tendering/OpportunityDetail/Index?noticeUID=CO1.NTC.4196928&amp;isFromPublicArea=True&amp;isModal=true&amp;asPopupView=true</v>
      </c>
      <c r="AB378" s="103" t="s">
        <v>994</v>
      </c>
      <c r="AC378" s="75">
        <v>202301003405</v>
      </c>
      <c r="AD378" s="1" t="s">
        <v>50</v>
      </c>
      <c r="AE378" s="1" t="str">
        <f>TEXT(LEFT(Contrato[[#This Row],[CONTRATO]],3),"0")</f>
        <v>365</v>
      </c>
      <c r="AF378" s="1" t="str">
        <f>IF(LEN(Contrato[[#This Row],[Contrato2]])=3,Contrato[[#This Row],[Contrato2]],TEXT(Contrato[[#This Row],[Contrato2]],"000"))</f>
        <v>365</v>
      </c>
      <c r="AG378" s="100">
        <f ca="1">IFERROR(_xlfn.DAYS(Contrato[[#This Row],[Fecha Proyectada liquidació]],TODAY())/30,"")</f>
        <v>-10.066666666666666</v>
      </c>
      <c r="AH378" s="5">
        <f>+Contrato[[#This Row],[FECHA TERMINACIÓN ]]+120</f>
        <v>45410</v>
      </c>
      <c r="AI378" s="1" t="e" cm="1">
        <f t="array" ref="AI378">+Contrato[[#This Row],[Fecha Proyectada liquidació]]-hoy</f>
        <v>#NAME?</v>
      </c>
      <c r="AJ378" s="1" cm="1">
        <f t="array" ref="AJ378">_xlfn.XLOOKUP(Contrato[[#This Row],[CONTRATO]]&amp;Contrato[[#This Row],[CDP]],[1]!Tabla6[[#All],[CONTRATO-CDP]],[1]!Tabla6[[#All],[CRP]],_xlfn.XLOOKUP(Contrato[[#This Row],[CDP]],[1]RCPPAGOS!F:F,[1]RCPPAGOS!A:A,"",0),0)</f>
        <v>2192</v>
      </c>
      <c r="AK378" s="1">
        <f>+Contrato[[#This Row],[Columna1]]-Contrato[[#This Row],[RCP]]</f>
        <v>0</v>
      </c>
      <c r="AL378" s="101" cm="1">
        <f t="array" ref="AL378">_xlfn.XLOOKUP(Contrato[[#This Row],[RCP]],[1]!RCPPAGOS[[#All],[CRP]],[1]!RCPPAGOS[[#All],[Total pagado]],0,0)</f>
        <v>20000000</v>
      </c>
      <c r="AM378" s="62">
        <f>+Contrato[[#This Row],[Valor Pagado]]/Contrato[[#This Row],[VALOR CONTRATO]]</f>
        <v>6.0578524912918368E-2</v>
      </c>
      <c r="AN378" s="63">
        <f>+Contrato[[#This Row],[VALOR CONTRATO]]-Contrato[[#This Row],[Valor Pagado]]</f>
        <v>310150000</v>
      </c>
    </row>
    <row r="379" spans="1:40" s="1" customFormat="1" ht="37.5" customHeight="1">
      <c r="A379" s="1">
        <v>1074</v>
      </c>
      <c r="B379" s="33">
        <v>365</v>
      </c>
      <c r="C379" s="70" t="s">
        <v>1005</v>
      </c>
      <c r="D379" s="35" t="s">
        <v>63</v>
      </c>
      <c r="E379" s="36" t="s">
        <v>741</v>
      </c>
      <c r="F379" s="35" t="s">
        <v>831</v>
      </c>
      <c r="G379" s="70" t="s">
        <v>1006</v>
      </c>
      <c r="H379" s="1">
        <v>890906245</v>
      </c>
      <c r="I379" s="111" t="s">
        <v>571</v>
      </c>
      <c r="J379" s="111">
        <v>65000000</v>
      </c>
      <c r="K379" s="1" t="s">
        <v>571</v>
      </c>
      <c r="L379" s="42" t="s">
        <v>1007</v>
      </c>
      <c r="M379" s="43" t="s">
        <v>104</v>
      </c>
      <c r="N379" s="44">
        <f>VLOOKUP(Contrato[[#This Row],[SUPERVISOR TITULAR]],[1]SUPERVISORES!$E$1:$F$135,2,FALSE)</f>
        <v>75075150.099999994</v>
      </c>
      <c r="O379" s="43" t="s">
        <v>103</v>
      </c>
      <c r="P379" s="45">
        <f>VLOOKUP(Contrato[[#This Row],[SUPERVISOR SUPLENTE ]],[1]SUPERVISORES!$E$1:$F$135,2,FALSE)</f>
        <v>3507696.4</v>
      </c>
      <c r="Q379" s="75">
        <v>1154</v>
      </c>
      <c r="R379" s="47" cm="1">
        <f t="array" ref="R379">_xlfn.XLOOKUP(Contrato[[#This Row],[CDP]],[1]!CDP[[#All],[consecutivo]],[1]!CDP[[#All],[fecha_aprobacion]],"",0)</f>
        <v>45203.595092592594</v>
      </c>
      <c r="S379" s="48">
        <f>SUMIF([1]!CDP[[#All],[consecutivo]],Contrato[[#This Row],[CDP]],[1]!CDP[[#All],[valor_total_rubro]])</f>
        <v>65000000</v>
      </c>
      <c r="T379" s="4" cm="1">
        <f t="array" ref="T379">_xlfn.XLOOKUP(Contrato[[#This Row],[CONTRATO]]&amp;Contrato[[#This Row],[CDP]],[1]!Tabla6[[#All],[CONTRATO-CDP]],[1]!Tabla6[[#All],[CRP]],_xlfn.XLOOKUP(Contrato[[#This Row],[CDP]],[1]RCPPAGOS!F:F,[1]RCPPAGOS!A:A,"",0),0)</f>
        <v>12866</v>
      </c>
      <c r="U379" s="47">
        <f>+_xlfn.XLOOKUP(Contrato[[#This Row],[RCP]],[1]RCPPAGOS!A:A,[1]RCPPAGOS!B:B,"",0)</f>
        <v>45223.330069444448</v>
      </c>
      <c r="V379" s="50">
        <f>SUMIF([1]!RCPPAGOS[[#All],[CRP]],Contrato[[#This Row],[RCP]],[1]!RCPPAGOS[[#All],[valor_total]])</f>
        <v>65000000</v>
      </c>
      <c r="W379" s="51">
        <v>45218</v>
      </c>
      <c r="X379" s="51">
        <v>45224</v>
      </c>
      <c r="Y379" s="52" t="str">
        <f>+LEFT(_xlfn.XLOOKUP(Contrato[[#This Row],[CONTRATO3DIG]],[1]SECOP_II!AE:AE,[1]SECOP_II!F:F,"",0),10)</f>
        <v>2023-03-24</v>
      </c>
      <c r="Z379" s="53" t="str">
        <f>+LEFT(_xlfn.XLOOKUP(Contrato[[#This Row],[CONTRATO3DIG]],[1]SECOP_II!AE:AE,[1]SECOP_II!G:G,"",0),10)</f>
        <v>2023-12-30</v>
      </c>
      <c r="AA379" s="74" t="str">
        <f>_xlfn.XLOOKUP(Contrato[[#This Row],[CONTRATO3DIG]],[1]SECOP_II!AE:AE,[1]SECOP_II!AA:AA,"",0)</f>
        <v>https://community.secop.gov.co/Public/Tendering/OpportunityDetail/Index?noticeUID=CO1.NTC.4196928&amp;isFromPublicArea=True&amp;isModal=true&amp;asPopupView=true</v>
      </c>
      <c r="AB379" s="103" t="s">
        <v>994</v>
      </c>
      <c r="AC379" s="140">
        <v>202301018385</v>
      </c>
      <c r="AD379" s="1" t="s">
        <v>50</v>
      </c>
      <c r="AE379" s="1" t="str">
        <f>TEXT(LEFT(Contrato[[#This Row],[CONTRATO]],3),"0")</f>
        <v>365</v>
      </c>
      <c r="AF379" s="1" t="str">
        <f>IF(LEN(Contrato[[#This Row],[Contrato2]])=3,Contrato[[#This Row],[Contrato2]],TEXT(Contrato[[#This Row],[Contrato2]],"000"))</f>
        <v>365</v>
      </c>
      <c r="AG379" s="100">
        <f ca="1">IFERROR(_xlfn.DAYS(Contrato[[#This Row],[Fecha Proyectada liquidació]],TODAY())/30,"")</f>
        <v>-10.066666666666666</v>
      </c>
      <c r="AH379" s="5">
        <f>+Contrato[[#This Row],[FECHA TERMINACIÓN ]]+120</f>
        <v>45410</v>
      </c>
      <c r="AI379" s="1" t="e" cm="1">
        <f t="array" ref="AI379">+Contrato[[#This Row],[Fecha Proyectada liquidació]]-hoy</f>
        <v>#NAME?</v>
      </c>
      <c r="AJ379" s="1" cm="1">
        <f t="array" ref="AJ379">_xlfn.XLOOKUP(Contrato[[#This Row],[CONTRATO]]&amp;Contrato[[#This Row],[CDP]],[1]!Tabla6[[#All],[CONTRATO-CDP]],[1]!Tabla6[[#All],[CRP]],_xlfn.XLOOKUP(Contrato[[#This Row],[CDP]],[1]RCPPAGOS!F:F,[1]RCPPAGOS!A:A,"",0),0)</f>
        <v>12866</v>
      </c>
      <c r="AK379" s="1">
        <f>+Contrato[[#This Row],[Columna1]]-Contrato[[#This Row],[RCP]]</f>
        <v>0</v>
      </c>
      <c r="AL379" s="101" cm="1">
        <f t="array" ref="AL379">_xlfn.XLOOKUP(Contrato[[#This Row],[RCP]],[1]!RCPPAGOS[[#All],[CRP]],[1]!RCPPAGOS[[#All],[Total pagado]],0,0)</f>
        <v>65000000</v>
      </c>
      <c r="AM379" s="62">
        <f>+Contrato[[#This Row],[Valor Pagado]]/Contrato[[#This Row],[VALOR CONTRATO]]</f>
        <v>1</v>
      </c>
      <c r="AN379" s="63">
        <f>+Contrato[[#This Row],[VALOR CONTRATO]]-Contrato[[#This Row],[Valor Pagado]]</f>
        <v>0</v>
      </c>
    </row>
    <row r="380" spans="1:40" s="1" customFormat="1" ht="37.5" customHeight="1">
      <c r="A380" s="2">
        <v>37</v>
      </c>
      <c r="B380" s="33">
        <v>366</v>
      </c>
      <c r="C380" s="70" t="s">
        <v>1008</v>
      </c>
      <c r="D380" s="35" t="s">
        <v>63</v>
      </c>
      <c r="E380" s="36" t="s">
        <v>42</v>
      </c>
      <c r="F380" s="35" t="s">
        <v>831</v>
      </c>
      <c r="G380" s="70" t="s">
        <v>1009</v>
      </c>
      <c r="H380" s="1">
        <v>811028621</v>
      </c>
      <c r="I380" s="111" t="s">
        <v>571</v>
      </c>
      <c r="J380" s="111">
        <v>480000000</v>
      </c>
      <c r="K380" s="1" t="s">
        <v>571</v>
      </c>
      <c r="L380" s="42" t="s">
        <v>1010</v>
      </c>
      <c r="M380" s="43" t="s">
        <v>248</v>
      </c>
      <c r="N380" s="44">
        <f>VLOOKUP(Contrato[[#This Row],[SUPERVISOR TITULAR]],[1]SUPERVISORES!$E$1:$F$135,2,FALSE)</f>
        <v>98556206.299999997</v>
      </c>
      <c r="O380" s="43" t="s">
        <v>249</v>
      </c>
      <c r="P380" s="45">
        <f>VLOOKUP(Contrato[[#This Row],[SUPERVISOR SUPLENTE ]],[1]SUPERVISORES!$E$1:$F$135,2,FALSE)</f>
        <v>10267189.6</v>
      </c>
      <c r="Q380" s="75">
        <v>475</v>
      </c>
      <c r="R380" s="47" cm="1">
        <f t="array" ref="R380">_xlfn.XLOOKUP(Contrato[[#This Row],[CDP]],[1]!CDP[[#All],[consecutivo]],[1]!CDP[[#All],[fecha_aprobacion]],"",0)</f>
        <v>45001.690486111111</v>
      </c>
      <c r="S380" s="48">
        <f>SUMIF([1]!CDP[[#All],[consecutivo]],Contrato[[#This Row],[CDP]],[1]!CDP[[#All],[valor_total_rubro]])</f>
        <v>480000000</v>
      </c>
      <c r="T380" s="49" cm="1">
        <f t="array" ref="T380">_xlfn.XLOOKUP(Contrato[[#This Row],[CONTRATO]]&amp;Contrato[[#This Row],[CDP]],[1]!Tabla6[[#All],[CONTRATO-CDP]],[1]!Tabla6[[#All],[CRP]],_xlfn.XLOOKUP(Contrato[[#This Row],[CDP]],[1]RCPPAGOS!F:F,[1]RCPPAGOS!A:A,"",0),0)</f>
        <v>2199</v>
      </c>
      <c r="U380" s="47">
        <f>+_xlfn.XLOOKUP(Contrato[[#This Row],[RCP]],[1]RCPPAGOS!A:A,[1]RCPPAGOS!B:B,"",0)</f>
        <v>45007.481863425928</v>
      </c>
      <c r="V380" s="50">
        <f>SUMIF([1]!RCPPAGOS[[#All],[CRP]],Contrato[[#This Row],[RCP]],[1]!RCPPAGOS[[#All],[valor_total]])</f>
        <v>480000000</v>
      </c>
      <c r="W380" s="51">
        <v>45006</v>
      </c>
      <c r="X380" s="51">
        <v>45016</v>
      </c>
      <c r="Y380" s="52" t="str">
        <f>+LEFT(_xlfn.XLOOKUP(Contrato[[#This Row],[CONTRATO3DIG]],[1]SECOP_II!AE:AE,[1]SECOP_II!F:F,"",0),10)</f>
        <v>2023-03-31</v>
      </c>
      <c r="Z380" s="53" t="str">
        <f>+LEFT(_xlfn.XLOOKUP(Contrato[[#This Row],[CONTRATO3DIG]],[1]SECOP_II!AE:AE,[1]SECOP_II!G:G,"",0),10)</f>
        <v>2023-12-30</v>
      </c>
      <c r="AA380" s="54" t="str">
        <f>_xlfn.XLOOKUP(Contrato[[#This Row],[CONTRATO3DIG]],[1]SECOP_II!AE:AE,[1]SECOP_II!AA:AA,"",0)</f>
        <v>https://community.secop.gov.co/Public/Tendering/OpportunityDetail/Index?noticeUID=CO1.NTC.4196680&amp;isFromPublicArea=True&amp;isModal=true&amp;asPopupView=true</v>
      </c>
      <c r="AB380" s="103" t="s">
        <v>994</v>
      </c>
      <c r="AC380" s="75">
        <v>202301004757</v>
      </c>
      <c r="AD380" s="1" t="s">
        <v>50</v>
      </c>
      <c r="AE380" s="1" t="str">
        <f>TEXT(LEFT(Contrato[[#This Row],[CONTRATO]],3),"0")</f>
        <v>366</v>
      </c>
      <c r="AF380" s="1" t="str">
        <f>IF(LEN(Contrato[[#This Row],[Contrato2]])=3,Contrato[[#This Row],[Contrato2]],TEXT(Contrato[[#This Row],[Contrato2]],"000"))</f>
        <v>366</v>
      </c>
      <c r="AG380" s="100">
        <f ca="1">IFERROR(_xlfn.DAYS(Contrato[[#This Row],[Fecha Proyectada liquidació]],TODAY())/30,"")</f>
        <v>-10.066666666666666</v>
      </c>
      <c r="AH380" s="5">
        <f>+Contrato[[#This Row],[FECHA TERMINACIÓN ]]+120</f>
        <v>45410</v>
      </c>
      <c r="AI380" s="1" t="e" cm="1">
        <f t="array" ref="AI380">+Contrato[[#This Row],[Fecha Proyectada liquidació]]-hoy</f>
        <v>#NAME?</v>
      </c>
      <c r="AJ380" s="1" cm="1">
        <f t="array" ref="AJ380">_xlfn.XLOOKUP(Contrato[[#This Row],[CONTRATO]]&amp;Contrato[[#This Row],[CDP]],[1]!Tabla6[[#All],[CONTRATO-CDP]],[1]!Tabla6[[#All],[CRP]],_xlfn.XLOOKUP(Contrato[[#This Row],[CDP]],[1]RCPPAGOS!F:F,[1]RCPPAGOS!A:A,"",0),0)</f>
        <v>2199</v>
      </c>
      <c r="AK380" s="1">
        <f>+Contrato[[#This Row],[Columna1]]-Contrato[[#This Row],[RCP]]</f>
        <v>0</v>
      </c>
      <c r="AL380" s="101" cm="1">
        <f t="array" ref="AL380">_xlfn.XLOOKUP(Contrato[[#This Row],[RCP]],[1]!RCPPAGOS[[#All],[CRP]],[1]!RCPPAGOS[[#All],[Total pagado]],0,0)</f>
        <v>94985672</v>
      </c>
      <c r="AM380" s="62">
        <f>+Contrato[[#This Row],[Valor Pagado]]/Contrato[[#This Row],[VALOR CONTRATO]]</f>
        <v>0.19788681666666666</v>
      </c>
      <c r="AN380" s="63">
        <f>+Contrato[[#This Row],[VALOR CONTRATO]]-Contrato[[#This Row],[Valor Pagado]]</f>
        <v>385014328</v>
      </c>
    </row>
    <row r="381" spans="1:40" s="1" customFormat="1" ht="37.5" customHeight="1">
      <c r="A381" s="1">
        <v>1056</v>
      </c>
      <c r="B381" s="136">
        <v>366</v>
      </c>
      <c r="C381" s="70" t="s">
        <v>1011</v>
      </c>
      <c r="D381" s="35" t="s">
        <v>63</v>
      </c>
      <c r="E381" s="109" t="s">
        <v>741</v>
      </c>
      <c r="F381" s="35" t="s">
        <v>831</v>
      </c>
      <c r="G381" s="70" t="s">
        <v>1009</v>
      </c>
      <c r="H381" s="1">
        <v>811028621</v>
      </c>
      <c r="I381" s="111" t="s">
        <v>571</v>
      </c>
      <c r="J381" s="111">
        <v>99983683</v>
      </c>
      <c r="K381" s="1" t="s">
        <v>571</v>
      </c>
      <c r="L381" s="137" t="s">
        <v>1001</v>
      </c>
      <c r="M381" s="43" t="s">
        <v>248</v>
      </c>
      <c r="N381" s="44">
        <f>VLOOKUP(Contrato[[#This Row],[SUPERVISOR TITULAR]],[1]SUPERVISORES!$E$1:$F$135,2,FALSE)</f>
        <v>98556206.299999997</v>
      </c>
      <c r="O381" s="43" t="s">
        <v>249</v>
      </c>
      <c r="P381" s="45">
        <f>VLOOKUP(Contrato[[#This Row],[SUPERVISOR SUPLENTE ]],[1]SUPERVISORES!$E$1:$F$135,2,FALSE)</f>
        <v>10267189.6</v>
      </c>
      <c r="Q381" s="75">
        <v>1118</v>
      </c>
      <c r="R381" s="47" cm="1">
        <f t="array" ref="R381">_xlfn.XLOOKUP(Contrato[[#This Row],[CDP]],[1]!CDP[[#All],[consecutivo]],[1]!CDP[[#All],[fecha_aprobacion]],"",0)</f>
        <v>45182.431122685186</v>
      </c>
      <c r="S381" s="48">
        <f>SUMIF([1]!CDP[[#All],[consecutivo]],Contrato[[#This Row],[CDP]],[1]!CDP[[#All],[valor_total_rubro]])</f>
        <v>100000000</v>
      </c>
      <c r="T381" s="4" cm="1">
        <f t="array" ref="T381">_xlfn.XLOOKUP(Contrato[[#This Row],[CONTRATO]]&amp;Contrato[[#This Row],[CDP]],[1]!Tabla6[[#All],[CONTRATO-CDP]],[1]!Tabla6[[#All],[CRP]],_xlfn.XLOOKUP(Contrato[[#This Row],[CDP]],[1]RCPPAGOS!F:F,[1]RCPPAGOS!A:A,"",0),0)</f>
        <v>10740</v>
      </c>
      <c r="U381" s="47">
        <f>+_xlfn.XLOOKUP(Contrato[[#This Row],[RCP]],[1]RCPPAGOS!A:A,[1]RCPPAGOS!B:B,"",0)</f>
        <v>45190.329131944447</v>
      </c>
      <c r="V381" s="50">
        <f>SUMIF([1]!RCPPAGOS[[#All],[CRP]],Contrato[[#This Row],[RCP]],[1]!RCPPAGOS[[#All],[valor_total]])</f>
        <v>99983683</v>
      </c>
      <c r="W381" s="51">
        <v>45203</v>
      </c>
      <c r="X381" s="51">
        <v>45203</v>
      </c>
      <c r="Y381" s="52" t="str">
        <f>+LEFT(_xlfn.XLOOKUP(Contrato[[#This Row],[CONTRATO3DIG]],[1]SECOP_II!AE:AE,[1]SECOP_II!F:F,"",0),10)</f>
        <v>2023-03-31</v>
      </c>
      <c r="Z381" s="53" t="str">
        <f>+LEFT(_xlfn.XLOOKUP(Contrato[[#This Row],[CONTRATO3DIG]],[1]SECOP_II!AE:AE,[1]SECOP_II!G:G,"",0),10)</f>
        <v>2023-12-30</v>
      </c>
      <c r="AA381" s="54" t="str">
        <f>_xlfn.XLOOKUP(Contrato[[#This Row],[CONTRATO3DIG]],[1]SECOP_II!AE:AE,[1]SECOP_II!AA:AA,"",0)</f>
        <v>https://community.secop.gov.co/Public/Tendering/OpportunityDetail/Index?noticeUID=CO1.NTC.4196680&amp;isFromPublicArea=True&amp;isModal=true&amp;asPopupView=true</v>
      </c>
      <c r="AB381" s="103" t="s">
        <v>994</v>
      </c>
      <c r="AC381" s="140"/>
      <c r="AE381" s="1" t="str">
        <f>TEXT(LEFT(Contrato[[#This Row],[CONTRATO]],3),"0")</f>
        <v>366</v>
      </c>
      <c r="AF381" s="1" t="str">
        <f>IF(LEN(Contrato[[#This Row],[Contrato2]])=3,Contrato[[#This Row],[Contrato2]],TEXT(Contrato[[#This Row],[Contrato2]],"000"))</f>
        <v>366</v>
      </c>
      <c r="AG381" s="100">
        <f ca="1">IFERROR(_xlfn.DAYS(Contrato[[#This Row],[Fecha Proyectada liquidació]],TODAY())/30,"")</f>
        <v>-10.066666666666666</v>
      </c>
      <c r="AH381" s="5">
        <f>+Contrato[[#This Row],[FECHA TERMINACIÓN ]]+120</f>
        <v>45410</v>
      </c>
      <c r="AI381" s="1" t="e" cm="1">
        <f t="array" ref="AI381">+Contrato[[#This Row],[Fecha Proyectada liquidació]]-hoy</f>
        <v>#NAME?</v>
      </c>
      <c r="AJ381" s="1" cm="1">
        <f t="array" ref="AJ381">_xlfn.XLOOKUP(Contrato[[#This Row],[CONTRATO]]&amp;Contrato[[#This Row],[CDP]],[1]!Tabla6[[#All],[CONTRATO-CDP]],[1]!Tabla6[[#All],[CRP]],_xlfn.XLOOKUP(Contrato[[#This Row],[CDP]],[1]RCPPAGOS!F:F,[1]RCPPAGOS!A:A,"",0),0)</f>
        <v>10740</v>
      </c>
      <c r="AK381" s="1">
        <f>+Contrato[[#This Row],[Columna1]]-Contrato[[#This Row],[RCP]]</f>
        <v>0</v>
      </c>
      <c r="AL381" s="101" cm="1">
        <f t="array" ref="AL381">_xlfn.XLOOKUP(Contrato[[#This Row],[RCP]],[1]!RCPPAGOS[[#All],[CRP]],[1]!RCPPAGOS[[#All],[Total pagado]],0,0)</f>
        <v>99983683</v>
      </c>
      <c r="AM381" s="62">
        <f>+Contrato[[#This Row],[Valor Pagado]]/Contrato[[#This Row],[VALOR CONTRATO]]</f>
        <v>1</v>
      </c>
      <c r="AN381" s="63">
        <f>+Contrato[[#This Row],[VALOR CONTRATO]]-Contrato[[#This Row],[Valor Pagado]]</f>
        <v>0</v>
      </c>
    </row>
    <row r="382" spans="1:40" s="1" customFormat="1" ht="37.5" customHeight="1">
      <c r="A382" s="2">
        <v>619</v>
      </c>
      <c r="B382" s="33">
        <v>367</v>
      </c>
      <c r="C382" s="70" t="s">
        <v>1012</v>
      </c>
      <c r="D382" s="35" t="s">
        <v>162</v>
      </c>
      <c r="E382" s="36" t="s">
        <v>42</v>
      </c>
      <c r="F382" s="35" t="s">
        <v>43</v>
      </c>
      <c r="G382" s="70" t="s">
        <v>1013</v>
      </c>
      <c r="H382" s="170">
        <v>79456026</v>
      </c>
      <c r="I382" s="111">
        <v>8262751</v>
      </c>
      <c r="J382" s="111">
        <v>24788253</v>
      </c>
      <c r="K382" s="1" t="s">
        <v>571</v>
      </c>
      <c r="L382" s="42" t="s">
        <v>985</v>
      </c>
      <c r="M382" s="43" t="s">
        <v>164</v>
      </c>
      <c r="N382" s="44">
        <f>VLOOKUP(Contrato[[#This Row],[SUPERVISOR TITULAR]],[1]SUPERVISORES!$E$1:$F$135,2,FALSE)</f>
        <v>71610877.799999997</v>
      </c>
      <c r="O382" s="43" t="s">
        <v>697</v>
      </c>
      <c r="P382" s="45">
        <f>VLOOKUP(Contrato[[#This Row],[SUPERVISOR SUPLENTE ]],[1]SUPERVISORES!$E$1:$F$135,2,FALSE)</f>
        <v>8434266.4000000004</v>
      </c>
      <c r="Q382" s="75">
        <v>487</v>
      </c>
      <c r="R382" s="47" cm="1">
        <f t="array" ref="R382">_xlfn.XLOOKUP(Contrato[[#This Row],[CDP]],[1]!CDP[[#All],[consecutivo]],[1]!CDP[[#All],[fecha_aprobacion]],"",0)</f>
        <v>45001.691550925927</v>
      </c>
      <c r="S382" s="48">
        <f>SUMIF([1]!CDP[[#All],[consecutivo]],Contrato[[#This Row],[CDP]],[1]!CDP[[#All],[valor_total_rubro]])</f>
        <v>24788253</v>
      </c>
      <c r="T382" s="49" cm="1">
        <f t="array" ref="T382">_xlfn.XLOOKUP(Contrato[[#This Row],[CONTRATO]]&amp;Contrato[[#This Row],[CDP]],[1]!Tabla6[[#All],[CONTRATO-CDP]],[1]!Tabla6[[#All],[CRP]],_xlfn.XLOOKUP(Contrato[[#This Row],[CDP]],[1]RCPPAGOS!F:F,[1]RCPPAGOS!A:A,"",0),0)</f>
        <v>2190</v>
      </c>
      <c r="U382" s="47">
        <f>+_xlfn.XLOOKUP(Contrato[[#This Row],[RCP]],[1]RCPPAGOS!A:A,[1]RCPPAGOS!B:B,"",0)</f>
        <v>45007.474432870367</v>
      </c>
      <c r="V382" s="50">
        <f>SUMIF([1]!RCPPAGOS[[#All],[CRP]],Contrato[[#This Row],[RCP]],[1]!RCPPAGOS[[#All],[valor_total]])</f>
        <v>24788253</v>
      </c>
      <c r="W382" s="51">
        <v>45007</v>
      </c>
      <c r="X382" s="51">
        <v>45007</v>
      </c>
      <c r="Y382" s="52" t="str">
        <f>+LEFT(_xlfn.XLOOKUP(Contrato[[#This Row],[CONTRATO3DIG]],[1]SECOP_II!AE:AE,[1]SECOP_II!F:F,"",0),10)</f>
        <v>2023-03-23</v>
      </c>
      <c r="Z382" s="53" t="str">
        <f>+LEFT(_xlfn.XLOOKUP(Contrato[[#This Row],[CONTRATO3DIG]],[1]SECOP_II!AE:AE,[1]SECOP_II!G:G,"",0),10)</f>
        <v>2023-06-22</v>
      </c>
      <c r="AA382" s="54" t="str">
        <f>_xlfn.XLOOKUP(Contrato[[#This Row],[CONTRATO3DIG]],[1]SECOP_II!AE:AE,[1]SECOP_II!AA:AA,"",0)</f>
        <v>https://community.secop.gov.co/Public/Tendering/OpportunityDetail/Index?noticeUID=CO1.NTC.4197406&amp;isFromPublicArea=True&amp;isModal=true&amp;asPopupView=true</v>
      </c>
      <c r="AB382" s="103" t="s">
        <v>861</v>
      </c>
      <c r="AC382" s="75">
        <v>202301003404</v>
      </c>
      <c r="AD382" s="1" t="s">
        <v>50</v>
      </c>
      <c r="AE382" s="1" t="str">
        <f>TEXT(LEFT(Contrato[[#This Row],[CONTRATO]],3),"0")</f>
        <v>367</v>
      </c>
      <c r="AF382" s="1" t="str">
        <f>IF(LEN(Contrato[[#This Row],[Contrato2]])=3,Contrato[[#This Row],[Contrato2]],TEXT(Contrato[[#This Row],[Contrato2]],"000"))</f>
        <v>367</v>
      </c>
      <c r="AG382" s="100">
        <f ca="1">IFERROR(_xlfn.DAYS(Contrato[[#This Row],[Fecha Proyectada liquidació]],TODAY())/30,"")</f>
        <v>-16.433333333333334</v>
      </c>
      <c r="AH382" s="5">
        <f>+Contrato[[#This Row],[FECHA TERMINACIÓN ]]+120</f>
        <v>45219</v>
      </c>
      <c r="AI382" s="1" t="e" cm="1">
        <f t="array" ref="AI382">+Contrato[[#This Row],[Fecha Proyectada liquidació]]-hoy</f>
        <v>#NAME?</v>
      </c>
      <c r="AJ382" s="1" cm="1">
        <f t="array" ref="AJ382">_xlfn.XLOOKUP(Contrato[[#This Row],[CONTRATO]]&amp;Contrato[[#This Row],[CDP]],[1]!Tabla6[[#All],[CONTRATO-CDP]],[1]!Tabla6[[#All],[CRP]],_xlfn.XLOOKUP(Contrato[[#This Row],[CDP]],[1]RCPPAGOS!F:F,[1]RCPPAGOS!A:A,"",0),0)</f>
        <v>2190</v>
      </c>
      <c r="AK382" s="1">
        <f>+Contrato[[#This Row],[Columna1]]-Contrato[[#This Row],[RCP]]</f>
        <v>0</v>
      </c>
      <c r="AL382" s="101" cm="1">
        <f t="array" ref="AL382">_xlfn.XLOOKUP(Contrato[[#This Row],[RCP]],[1]!RCPPAGOS[[#All],[CRP]],[1]!RCPPAGOS[[#All],[Total pagado]],0,0)</f>
        <v>24788253</v>
      </c>
      <c r="AM382" s="62">
        <f>+Contrato[[#This Row],[Valor Pagado]]/Contrato[[#This Row],[VALOR CONTRATO]]</f>
        <v>1</v>
      </c>
      <c r="AN382" s="63">
        <f>+Contrato[[#This Row],[VALOR CONTRATO]]-Contrato[[#This Row],[Valor Pagado]]</f>
        <v>0</v>
      </c>
    </row>
    <row r="383" spans="1:40" s="89" customFormat="1" ht="37.5" customHeight="1">
      <c r="A383" s="2">
        <v>617</v>
      </c>
      <c r="B383" s="33">
        <v>368</v>
      </c>
      <c r="C383" s="70" t="s">
        <v>1014</v>
      </c>
      <c r="D383" s="35" t="s">
        <v>162</v>
      </c>
      <c r="E383" s="36" t="s">
        <v>42</v>
      </c>
      <c r="F383" s="35" t="s">
        <v>43</v>
      </c>
      <c r="G383" s="70" t="s">
        <v>1015</v>
      </c>
      <c r="H383" s="1">
        <v>1128461750</v>
      </c>
      <c r="I383" s="111">
        <v>3705329</v>
      </c>
      <c r="J383" s="111">
        <v>11115987</v>
      </c>
      <c r="K383" s="1" t="s">
        <v>571</v>
      </c>
      <c r="L383" s="42" t="s">
        <v>985</v>
      </c>
      <c r="M383" s="43" t="s">
        <v>164</v>
      </c>
      <c r="N383" s="44">
        <f>VLOOKUP(Contrato[[#This Row],[SUPERVISOR TITULAR]],[1]SUPERVISORES!$E$1:$F$135,2,FALSE)</f>
        <v>71610877.799999997</v>
      </c>
      <c r="O383" s="43" t="s">
        <v>919</v>
      </c>
      <c r="P383" s="45">
        <f>VLOOKUP(Contrato[[#This Row],[SUPERVISOR SUPLENTE ]],[1]SUPERVISORES!$E$1:$F$135,2,FALSE)</f>
        <v>71364469</v>
      </c>
      <c r="Q383" s="75">
        <v>486</v>
      </c>
      <c r="R383" s="47" cm="1">
        <f t="array" ref="R383">_xlfn.XLOOKUP(Contrato[[#This Row],[CDP]],[1]!CDP[[#All],[consecutivo]],[1]!CDP[[#All],[fecha_aprobacion]],"",0)</f>
        <v>45001.69153935185</v>
      </c>
      <c r="S383" s="48">
        <f>SUMIF([1]!CDP[[#All],[consecutivo]],Contrato[[#This Row],[CDP]],[1]!CDP[[#All],[valor_total_rubro]])</f>
        <v>11115987</v>
      </c>
      <c r="T383" s="49" cm="1">
        <f t="array" ref="T383">_xlfn.XLOOKUP(Contrato[[#This Row],[CONTRATO]]&amp;Contrato[[#This Row],[CDP]],[1]!Tabla6[[#All],[CONTRATO-CDP]],[1]!Tabla6[[#All],[CRP]],_xlfn.XLOOKUP(Contrato[[#This Row],[CDP]],[1]RCPPAGOS!F:F,[1]RCPPAGOS!A:A,"",0),0)</f>
        <v>2194</v>
      </c>
      <c r="U383" s="47">
        <f>+_xlfn.XLOOKUP(Contrato[[#This Row],[RCP]],[1]RCPPAGOS!A:A,[1]RCPPAGOS!B:B,"",0)</f>
        <v>45007.476215277777</v>
      </c>
      <c r="V383" s="50">
        <f>SUMIF([1]!RCPPAGOS[[#All],[CRP]],Contrato[[#This Row],[RCP]],[1]!RCPPAGOS[[#All],[valor_total]])</f>
        <v>11115987</v>
      </c>
      <c r="W383" s="51">
        <v>45007</v>
      </c>
      <c r="X383" s="51">
        <v>45007</v>
      </c>
      <c r="Y383" s="52" t="str">
        <f>+LEFT(_xlfn.XLOOKUP(Contrato[[#This Row],[CONTRATO3DIG]],[1]SECOP_II!AE:AE,[1]SECOP_II!F:F,"",0),10)</f>
        <v>2023-03-23</v>
      </c>
      <c r="Z383" s="53" t="str">
        <f>+LEFT(_xlfn.XLOOKUP(Contrato[[#This Row],[CONTRATO3DIG]],[1]SECOP_II!AE:AE,[1]SECOP_II!G:G,"",0),10)</f>
        <v>2023-06-22</v>
      </c>
      <c r="AA383" s="54" t="str">
        <f>_xlfn.XLOOKUP(Contrato[[#This Row],[CONTRATO3DIG]],[1]SECOP_II!AE:AE,[1]SECOP_II!AA:AA,"",0)</f>
        <v>https://community.secop.gov.co/Public/Tendering/OpportunityDetail/Index?noticeUID=CO1.NTC.4197355&amp;isFromPublicArea=True&amp;isModal=true&amp;asPopupView=true</v>
      </c>
      <c r="AB383" s="103" t="s">
        <v>861</v>
      </c>
      <c r="AC383" s="75">
        <v>202301003407</v>
      </c>
      <c r="AD383" s="1" t="s">
        <v>50</v>
      </c>
      <c r="AE383" s="89" t="str">
        <f>TEXT(LEFT(Contrato[[#This Row],[CONTRATO]],3),"0")</f>
        <v>368</v>
      </c>
      <c r="AF383" s="89" t="str">
        <f>IF(LEN(Contrato[[#This Row],[Contrato2]])=3,Contrato[[#This Row],[Contrato2]],TEXT(Contrato[[#This Row],[Contrato2]],"000"))</f>
        <v>368</v>
      </c>
      <c r="AG383" s="143">
        <f ca="1">IFERROR(_xlfn.DAYS(Contrato[[#This Row],[Fecha Proyectada liquidació]],TODAY())/30,"")</f>
        <v>-16.433333333333334</v>
      </c>
      <c r="AH383" s="144">
        <f>+Contrato[[#This Row],[FECHA TERMINACIÓN ]]+120</f>
        <v>45219</v>
      </c>
      <c r="AI383" s="89" t="e" cm="1">
        <f t="array" ref="AI383">+Contrato[[#This Row],[Fecha Proyectada liquidació]]-hoy</f>
        <v>#NAME?</v>
      </c>
      <c r="AJ383" s="89" cm="1">
        <f t="array" ref="AJ383">_xlfn.XLOOKUP(Contrato[[#This Row],[CONTRATO]]&amp;Contrato[[#This Row],[CDP]],[1]!Tabla6[[#All],[CONTRATO-CDP]],[1]!Tabla6[[#All],[CRP]],_xlfn.XLOOKUP(Contrato[[#This Row],[CDP]],[1]RCPPAGOS!F:F,[1]RCPPAGOS!A:A,"",0),0)</f>
        <v>2194</v>
      </c>
      <c r="AK383" s="89">
        <f>+Contrato[[#This Row],[Columna1]]-Contrato[[#This Row],[RCP]]</f>
        <v>0</v>
      </c>
      <c r="AL383" s="145" cm="1">
        <f t="array" ref="AL383">_xlfn.XLOOKUP(Contrato[[#This Row],[RCP]],[1]!RCPPAGOS[[#All],[CRP]],[1]!RCPPAGOS[[#All],[Total pagado]],0,0)</f>
        <v>11115987</v>
      </c>
      <c r="AM383" s="62">
        <f>+Contrato[[#This Row],[Valor Pagado]]/Contrato[[#This Row],[VALOR CONTRATO]]</f>
        <v>1</v>
      </c>
      <c r="AN383" s="63">
        <f>+Contrato[[#This Row],[VALOR CONTRATO]]-Contrato[[#This Row],[Valor Pagado]]</f>
        <v>0</v>
      </c>
    </row>
    <row r="384" spans="1:40" s="148" customFormat="1" ht="37.5" customHeight="1">
      <c r="A384" s="76">
        <v>618</v>
      </c>
      <c r="B384" s="69">
        <v>369</v>
      </c>
      <c r="C384" s="97" t="s">
        <v>1016</v>
      </c>
      <c r="D384" s="37" t="s">
        <v>162</v>
      </c>
      <c r="E384" s="36" t="s">
        <v>42</v>
      </c>
      <c r="F384" s="37" t="s">
        <v>43</v>
      </c>
      <c r="G384" s="97" t="s">
        <v>1017</v>
      </c>
      <c r="H384" s="89">
        <v>42768458</v>
      </c>
      <c r="I384" s="180">
        <v>3705329</v>
      </c>
      <c r="J384" s="180">
        <v>11115987</v>
      </c>
      <c r="K384" s="181" t="s">
        <v>571</v>
      </c>
      <c r="L384" s="79" t="s">
        <v>985</v>
      </c>
      <c r="M384" s="43" t="s">
        <v>164</v>
      </c>
      <c r="N384" s="44">
        <f>VLOOKUP(Contrato[[#This Row],[SUPERVISOR TITULAR]],[1]SUPERVISORES!$E$1:$F$135,2,FALSE)</f>
        <v>71610877.799999997</v>
      </c>
      <c r="O384" s="43" t="s">
        <v>919</v>
      </c>
      <c r="P384" s="45">
        <f>VLOOKUP(Contrato[[#This Row],[SUPERVISOR SUPLENTE ]],[1]SUPERVISORES!$E$1:$F$135,2,FALSE)</f>
        <v>71364469</v>
      </c>
      <c r="Q384" s="88">
        <v>483</v>
      </c>
      <c r="R384" s="47" cm="1">
        <f t="array" ref="R384">_xlfn.XLOOKUP(Contrato[[#This Row],[CDP]],[1]!CDP[[#All],[consecutivo]],[1]!CDP[[#All],[fecha_aprobacion]],"",0)</f>
        <v>45001.691504629627</v>
      </c>
      <c r="S384" s="48">
        <f>SUMIF([1]!CDP[[#All],[consecutivo]],Contrato[[#This Row],[CDP]],[1]!CDP[[#All],[valor_total_rubro]])</f>
        <v>11115987</v>
      </c>
      <c r="T384" s="49" cm="1">
        <f t="array" ref="T384">_xlfn.XLOOKUP(Contrato[[#This Row],[CONTRATO]]&amp;Contrato[[#This Row],[CDP]],[1]!Tabla6[[#All],[CONTRATO-CDP]],[1]!Tabla6[[#All],[CRP]],_xlfn.XLOOKUP(Contrato[[#This Row],[CDP]],[1]RCPPAGOS!F:F,[1]RCPPAGOS!A:A,"",0),0)</f>
        <v>2193</v>
      </c>
      <c r="U384" s="47">
        <f>+_xlfn.XLOOKUP(Contrato[[#This Row],[RCP]],[1]RCPPAGOS!A:A,[1]RCPPAGOS!B:B,"",0)</f>
        <v>45007.475891203707</v>
      </c>
      <c r="V384" s="50">
        <f>SUMIF([1]!RCPPAGOS[[#All],[CRP]],Contrato[[#This Row],[RCP]],[1]!RCPPAGOS[[#All],[valor_total]])</f>
        <v>11115987</v>
      </c>
      <c r="W384" s="91">
        <v>45007</v>
      </c>
      <c r="X384" s="91">
        <v>45007</v>
      </c>
      <c r="Y384" s="52" t="str">
        <f>+LEFT(_xlfn.XLOOKUP(Contrato[[#This Row],[CONTRATO3DIG]],[1]SECOP_II!AE:AE,[1]SECOP_II!F:F,"",0),10)</f>
        <v>2023-03-23</v>
      </c>
      <c r="Z384" s="53" t="str">
        <f>+LEFT(_xlfn.XLOOKUP(Contrato[[#This Row],[CONTRATO3DIG]],[1]SECOP_II!AE:AE,[1]SECOP_II!G:G,"",0),10)</f>
        <v>2023-06-22</v>
      </c>
      <c r="AA384" s="54" t="str">
        <f>_xlfn.XLOOKUP(Contrato[[#This Row],[CONTRATO3DIG]],[1]SECOP_II!AE:AE,[1]SECOP_II!AA:AA,"",0)</f>
        <v>https://community.secop.gov.co/Public/Tendering/OpportunityDetail/Index?noticeUID=CO1.NTC.4197480&amp;isFromPublicArea=True&amp;isModal=true&amp;asPopupView=true</v>
      </c>
      <c r="AB384" s="147" t="s">
        <v>861</v>
      </c>
      <c r="AC384" s="88">
        <v>202301003406</v>
      </c>
      <c r="AD384" s="1" t="s">
        <v>50</v>
      </c>
      <c r="AE384" s="148" t="str">
        <f>TEXT(LEFT(Contrato[[#This Row],[CONTRATO]],3),"0")</f>
        <v>369</v>
      </c>
      <c r="AF384" s="148" t="str">
        <f>IF(LEN(Contrato[[#This Row],[Contrato2]])=3,Contrato[[#This Row],[Contrato2]],TEXT(Contrato[[#This Row],[Contrato2]],"000"))</f>
        <v>369</v>
      </c>
      <c r="AG384" s="149">
        <f ca="1">IFERROR(_xlfn.DAYS(Contrato[[#This Row],[Fecha Proyectada liquidació]],TODAY())/30,"")</f>
        <v>-16.433333333333334</v>
      </c>
      <c r="AH384" s="150">
        <f>+Contrato[[#This Row],[FECHA TERMINACIÓN ]]+120</f>
        <v>45219</v>
      </c>
      <c r="AI384" s="148" t="e" cm="1">
        <f t="array" ref="AI384">+Contrato[[#This Row],[Fecha Proyectada liquidació]]-hoy</f>
        <v>#NAME?</v>
      </c>
      <c r="AJ384" s="148" cm="1">
        <f t="array" ref="AJ384">_xlfn.XLOOKUP(Contrato[[#This Row],[CONTRATO]]&amp;Contrato[[#This Row],[CDP]],[1]!Tabla6[[#All],[CONTRATO-CDP]],[1]!Tabla6[[#All],[CRP]],_xlfn.XLOOKUP(Contrato[[#This Row],[CDP]],[1]RCPPAGOS!F:F,[1]RCPPAGOS!A:A,"",0),0)</f>
        <v>2193</v>
      </c>
      <c r="AK384" s="148">
        <f>+Contrato[[#This Row],[Columna1]]-Contrato[[#This Row],[RCP]]</f>
        <v>0</v>
      </c>
      <c r="AL384" s="151" cm="1">
        <f t="array" ref="AL384">_xlfn.XLOOKUP(Contrato[[#This Row],[RCP]],[1]!RCPPAGOS[[#All],[CRP]],[1]!RCPPAGOS[[#All],[Total pagado]],0,0)</f>
        <v>11115987</v>
      </c>
      <c r="AM384" s="62">
        <f>+Contrato[[#This Row],[Valor Pagado]]/Contrato[[#This Row],[VALOR CONTRATO]]</f>
        <v>1</v>
      </c>
      <c r="AN384" s="63">
        <f>+Contrato[[#This Row],[VALOR CONTRATO]]-Contrato[[#This Row],[Valor Pagado]]</f>
        <v>0</v>
      </c>
    </row>
    <row r="385" spans="1:40" s="156" customFormat="1" ht="37.5" customHeight="1">
      <c r="A385" s="121">
        <v>612</v>
      </c>
      <c r="B385" s="122">
        <v>370</v>
      </c>
      <c r="C385" s="182" t="s">
        <v>1018</v>
      </c>
      <c r="D385" s="124" t="s">
        <v>83</v>
      </c>
      <c r="E385" s="36" t="s">
        <v>42</v>
      </c>
      <c r="F385" s="124" t="s">
        <v>43</v>
      </c>
      <c r="G385" s="182" t="s">
        <v>1019</v>
      </c>
      <c r="H385" s="148">
        <v>98665969</v>
      </c>
      <c r="I385" s="183">
        <v>6081224</v>
      </c>
      <c r="J385" s="183">
        <v>25544472</v>
      </c>
      <c r="K385" s="184" t="s">
        <v>1020</v>
      </c>
      <c r="L385" s="155" t="s">
        <v>985</v>
      </c>
      <c r="M385" s="43" t="s">
        <v>605</v>
      </c>
      <c r="N385" s="44">
        <f>VLOOKUP(Contrato[[#This Row],[SUPERVISOR TITULAR]],[1]SUPERVISORES!$E$1:$F$135,2,FALSE)</f>
        <v>43816614.100000001</v>
      </c>
      <c r="O385" s="43" t="s">
        <v>86</v>
      </c>
      <c r="P385" s="45">
        <f>VLOOKUP(Contrato[[#This Row],[SUPERVISOR SUPLENTE ]],[1]SUPERVISORES!$E$1:$F$135,2,FALSE)</f>
        <v>21509270.5</v>
      </c>
      <c r="Q385" s="185">
        <v>466</v>
      </c>
      <c r="R385" s="47" cm="1">
        <f t="array" ref="R385">_xlfn.XLOOKUP(Contrato[[#This Row],[CDP]],[1]!CDP[[#All],[consecutivo]],[1]!CDP[[#All],[fecha_aprobacion]],"",0)</f>
        <v>45000.73673611111</v>
      </c>
      <c r="S385" s="48">
        <f>SUMIF([1]!CDP[[#All],[consecutivo]],Contrato[[#This Row],[CDP]],[1]!CDP[[#All],[valor_total_rubro]])</f>
        <v>25544472</v>
      </c>
      <c r="T385" s="49" cm="1">
        <f t="array" ref="T385">_xlfn.XLOOKUP(Contrato[[#This Row],[CONTRATO]]&amp;Contrato[[#This Row],[CDP]],[1]!Tabla6[[#All],[CONTRATO-CDP]],[1]!Tabla6[[#All],[CRP]],_xlfn.XLOOKUP(Contrato[[#This Row],[CDP]],[1]RCPPAGOS!F:F,[1]RCPPAGOS!A:A,"",0),0)</f>
        <v>2203</v>
      </c>
      <c r="U385" s="47">
        <f>+_xlfn.XLOOKUP(Contrato[[#This Row],[RCP]],[1]RCPPAGOS!A:A,[1]RCPPAGOS!B:B,"",0)</f>
        <v>45007.722905092596</v>
      </c>
      <c r="V385" s="50">
        <f>SUMIF([1]!RCPPAGOS[[#All],[CRP]],Contrato[[#This Row],[RCP]],[1]!RCPPAGOS[[#All],[valor_total]])</f>
        <v>25544472</v>
      </c>
      <c r="W385" s="186">
        <v>45007</v>
      </c>
      <c r="X385" s="186">
        <v>45008</v>
      </c>
      <c r="Y385" s="52" t="str">
        <f>+LEFT(_xlfn.XLOOKUP(Contrato[[#This Row],[CONTRATO3DIG]],[1]SECOP_II!AE:AE,[1]SECOP_II!F:F,"",0),10)</f>
        <v>2023-03-23</v>
      </c>
      <c r="Z385" s="53" t="str">
        <f>+LEFT(_xlfn.XLOOKUP(Contrato[[#This Row],[CONTRATO3DIG]],[1]SECOP_II!AE:AE,[1]SECOP_II!G:G,"",0),10)</f>
        <v>2023-06-22</v>
      </c>
      <c r="AA385" s="54" t="str">
        <f>_xlfn.XLOOKUP(Contrato[[#This Row],[CONTRATO3DIG]],[1]SECOP_II!AE:AE,[1]SECOP_II!AA:AA,"",0)</f>
        <v>https://community.secop.gov.co/Public/Tendering/OpportunityDetail/Index?noticeUID=CO1.NTC.4200288&amp;isFromPublicArea=True&amp;isModal=true&amp;asPopupView=true</v>
      </c>
      <c r="AB385" s="187" t="s">
        <v>861</v>
      </c>
      <c r="AC385" s="185">
        <v>202301003417</v>
      </c>
      <c r="AD385" s="1" t="s">
        <v>50</v>
      </c>
      <c r="AE385" s="156" t="str">
        <f>TEXT(LEFT(Contrato[[#This Row],[CONTRATO]],3),"0")</f>
        <v>370</v>
      </c>
      <c r="AF385" s="156" t="str">
        <f>IF(LEN(Contrato[[#This Row],[Contrato2]])=3,Contrato[[#This Row],[Contrato2]],TEXT(Contrato[[#This Row],[Contrato2]],"000"))</f>
        <v>370</v>
      </c>
      <c r="AG385" s="157">
        <f ca="1">IFERROR(_xlfn.DAYS(Contrato[[#This Row],[Fecha Proyectada liquidació]],TODAY())/30,"")</f>
        <v>-16.433333333333334</v>
      </c>
      <c r="AH385" s="158">
        <f>+Contrato[[#This Row],[FECHA TERMINACIÓN ]]+120</f>
        <v>45219</v>
      </c>
      <c r="AI385" s="158">
        <v>45100</v>
      </c>
      <c r="AJ385" s="156" cm="1">
        <f t="array" ref="AJ385">_xlfn.XLOOKUP(Contrato[[#This Row],[CONTRATO]]&amp;Contrato[[#This Row],[CDP]],[1]!Tabla6[[#All],[CONTRATO-CDP]],[1]!Tabla6[[#All],[CRP]],_xlfn.XLOOKUP(Contrato[[#This Row],[CDP]],[1]RCPPAGOS!F:F,[1]RCPPAGOS!A:A,"",0),0)</f>
        <v>2203</v>
      </c>
      <c r="AK385" s="156">
        <f>+Contrato[[#This Row],[Columna1]]-Contrato[[#This Row],[RCP]]</f>
        <v>0</v>
      </c>
      <c r="AL385" s="159" cm="1">
        <f t="array" ref="AL385">_xlfn.XLOOKUP(Contrato[[#This Row],[RCP]],[1]!RCPPAGOS[[#All],[CRP]],[1]!RCPPAGOS[[#All],[Total pagado]],0,0)</f>
        <v>13365385</v>
      </c>
      <c r="AM385" s="62">
        <f>+Contrato[[#This Row],[Valor Pagado]]/Contrato[[#This Row],[VALOR CONTRATO]]</f>
        <v>0.52322024898381148</v>
      </c>
      <c r="AN385" s="63">
        <f>+Contrato[[#This Row],[VALOR CONTRATO]]-Contrato[[#This Row],[Valor Pagado]]</f>
        <v>12179087</v>
      </c>
    </row>
    <row r="386" spans="1:40" s="1" customFormat="1" ht="37.5" customHeight="1">
      <c r="A386" s="116">
        <v>369</v>
      </c>
      <c r="B386" s="127">
        <v>371</v>
      </c>
      <c r="C386" s="188" t="s">
        <v>1021</v>
      </c>
      <c r="D386" s="112" t="s">
        <v>83</v>
      </c>
      <c r="E386" s="36" t="s">
        <v>42</v>
      </c>
      <c r="F386" s="112" t="s">
        <v>43</v>
      </c>
      <c r="G386" s="188" t="s">
        <v>1022</v>
      </c>
      <c r="H386" s="156">
        <v>32357555</v>
      </c>
      <c r="I386" s="189">
        <v>6081224</v>
      </c>
      <c r="J386" s="189">
        <v>23243672</v>
      </c>
      <c r="K386" s="190" t="s">
        <v>1023</v>
      </c>
      <c r="L386" s="160" t="s">
        <v>985</v>
      </c>
      <c r="M386" s="43" t="s">
        <v>605</v>
      </c>
      <c r="N386" s="44">
        <f>VLOOKUP(Contrato[[#This Row],[SUPERVISOR TITULAR]],[1]SUPERVISORES!$E$1:$F$135,2,FALSE)</f>
        <v>43816614.100000001</v>
      </c>
      <c r="O386" s="43" t="s">
        <v>86</v>
      </c>
      <c r="P386" s="45">
        <f>VLOOKUP(Contrato[[#This Row],[SUPERVISOR SUPLENTE ]],[1]SUPERVISORES!$E$1:$F$135,2,FALSE)</f>
        <v>21509270.5</v>
      </c>
      <c r="Q386" s="164">
        <v>463</v>
      </c>
      <c r="R386" s="47" cm="1">
        <f t="array" ref="R386">_xlfn.XLOOKUP(Contrato[[#This Row],[CDP]],[1]!CDP[[#All],[consecutivo]],[1]!CDP[[#All],[fecha_aprobacion]],"",0)</f>
        <v>45000.729305555556</v>
      </c>
      <c r="S386" s="48">
        <f>SUMIF([1]!CDP[[#All],[consecutivo]],Contrato[[#This Row],[CDP]],[1]!CDP[[#All],[valor_total_rubro]])</f>
        <v>23243672</v>
      </c>
      <c r="T386" s="49" cm="1">
        <f t="array" ref="T386">_xlfn.XLOOKUP(Contrato[[#This Row],[CONTRATO]]&amp;Contrato[[#This Row],[CDP]],[1]!Tabla6[[#All],[CONTRATO-CDP]],[1]!Tabla6[[#All],[CRP]],_xlfn.XLOOKUP(Contrato[[#This Row],[CDP]],[1]RCPPAGOS!F:F,[1]RCPPAGOS!A:A,"",0),0)</f>
        <v>2206</v>
      </c>
      <c r="U386" s="47">
        <f>+_xlfn.XLOOKUP(Contrato[[#This Row],[RCP]],[1]RCPPAGOS!A:A,[1]RCPPAGOS!B:B,"",0)</f>
        <v>45007.723912037036</v>
      </c>
      <c r="V386" s="50">
        <f>SUMIF([1]!RCPPAGOS[[#All],[CRP]],Contrato[[#This Row],[RCP]],[1]!RCPPAGOS[[#All],[valor_total]])</f>
        <v>23243672</v>
      </c>
      <c r="W386" s="162">
        <v>45007</v>
      </c>
      <c r="X386" s="162">
        <v>45007</v>
      </c>
      <c r="Y386" s="52" t="str">
        <f>+LEFT(_xlfn.XLOOKUP(Contrato[[#This Row],[CONTRATO3DIG]],[1]SECOP_II!AE:AE,[1]SECOP_II!F:F,"",0),10)</f>
        <v>2023-03-23</v>
      </c>
      <c r="Z386" s="53" t="str">
        <f>+LEFT(_xlfn.XLOOKUP(Contrato[[#This Row],[CONTRATO3DIG]],[1]SECOP_II!AE:AE,[1]SECOP_II!G:G,"",0),10)</f>
        <v>2023-06-22</v>
      </c>
      <c r="AA386" s="54" t="str">
        <f>_xlfn.XLOOKUP(Contrato[[#This Row],[CONTRATO3DIG]],[1]SECOP_II!AE:AE,[1]SECOP_II!AA:AA,"",0)</f>
        <v>https://community.secop.gov.co/Public/Tendering/OpportunityDetail/Index?noticeUID=CO1.NTC.4200815&amp;isFromPublicArea=True&amp;isModal=true&amp;asPopupView=true</v>
      </c>
      <c r="AB386" s="163" t="s">
        <v>861</v>
      </c>
      <c r="AC386" s="164">
        <v>202301003465</v>
      </c>
      <c r="AD386" s="1" t="s">
        <v>50</v>
      </c>
      <c r="AE386" s="1" t="str">
        <f>TEXT(LEFT(Contrato[[#This Row],[CONTRATO]],3),"0")</f>
        <v>371</v>
      </c>
      <c r="AF386" s="1" t="str">
        <f>IF(LEN(Contrato[[#This Row],[Contrato2]])=3,Contrato[[#This Row],[Contrato2]],TEXT(Contrato[[#This Row],[Contrato2]],"000"))</f>
        <v>371</v>
      </c>
      <c r="AG386" s="100">
        <f ca="1">IFERROR(_xlfn.DAYS(Contrato[[#This Row],[Fecha Proyectada liquidació]],TODAY())/30,"")</f>
        <v>-16.433333333333334</v>
      </c>
      <c r="AH386" s="5">
        <f>+Contrato[[#This Row],[FECHA TERMINACIÓN ]]+120</f>
        <v>45219</v>
      </c>
      <c r="AI386" s="1" t="e" cm="1">
        <f t="array" ref="AI386">+Contrato[[#This Row],[Fecha Proyectada liquidació]]-hoy</f>
        <v>#NAME?</v>
      </c>
      <c r="AJ386" s="1" cm="1">
        <f t="array" ref="AJ386">_xlfn.XLOOKUP(Contrato[[#This Row],[CONTRATO]]&amp;Contrato[[#This Row],[CDP]],[1]!Tabla6[[#All],[CONTRATO-CDP]],[1]!Tabla6[[#All],[CRP]],_xlfn.XLOOKUP(Contrato[[#This Row],[CDP]],[1]RCPPAGOS!F:F,[1]RCPPAGOS!A:A,"",0),0)</f>
        <v>2206</v>
      </c>
      <c r="AK386" s="1">
        <f>+Contrato[[#This Row],[Columna1]]-Contrato[[#This Row],[RCP]]</f>
        <v>0</v>
      </c>
      <c r="AL386" s="101" cm="1">
        <f t="array" ref="AL386">_xlfn.XLOOKUP(Contrato[[#This Row],[RCP]],[1]!RCPPAGOS[[#All],[CRP]],[1]!RCPPAGOS[[#All],[Total pagado]],0,0)</f>
        <v>23074972</v>
      </c>
      <c r="AM386" s="62">
        <f>+Contrato[[#This Row],[Valor Pagado]]/Contrato[[#This Row],[VALOR CONTRATO]]</f>
        <v>0.99274211062692674</v>
      </c>
      <c r="AN386" s="63">
        <f>+Contrato[[#This Row],[VALOR CONTRATO]]-Contrato[[#This Row],[Valor Pagado]]</f>
        <v>168700</v>
      </c>
    </row>
    <row r="387" spans="1:40" s="1" customFormat="1" ht="37.5" customHeight="1">
      <c r="A387" s="2">
        <v>481</v>
      </c>
      <c r="B387" s="33">
        <v>372</v>
      </c>
      <c r="C387" s="70" t="s">
        <v>1024</v>
      </c>
      <c r="D387" s="35" t="s">
        <v>41</v>
      </c>
      <c r="E387" s="36" t="s">
        <v>42</v>
      </c>
      <c r="F387" s="92" t="s">
        <v>1025</v>
      </c>
      <c r="G387" s="70" t="s">
        <v>1026</v>
      </c>
      <c r="H387" s="170">
        <v>899999143</v>
      </c>
      <c r="I387" s="111">
        <v>18750000</v>
      </c>
      <c r="J387" s="111">
        <v>150000000</v>
      </c>
      <c r="K387" s="2" t="s">
        <v>45</v>
      </c>
      <c r="L387" s="42" t="s">
        <v>985</v>
      </c>
      <c r="M387" s="43" t="s">
        <v>143</v>
      </c>
      <c r="N387" s="44">
        <f>VLOOKUP(Contrato[[#This Row],[SUPERVISOR TITULAR]],[1]SUPERVISORES!$E$1:$F$135,2,FALSE)</f>
        <v>43754943.200000003</v>
      </c>
      <c r="O387" s="43" t="s">
        <v>68</v>
      </c>
      <c r="P387" s="45">
        <f>VLOOKUP(Contrato[[#This Row],[SUPERVISOR SUPLENTE ]],[1]SUPERVISORES!$E$1:$F$135,2,FALSE)</f>
        <v>8462777.5</v>
      </c>
      <c r="Q387" s="75">
        <v>455</v>
      </c>
      <c r="R387" s="47" cm="1">
        <f t="array" ref="R387">_xlfn.XLOOKUP(Contrato[[#This Row],[CDP]],[1]!CDP[[#All],[consecutivo]],[1]!CDP[[#All],[fecha_aprobacion]],"",0)</f>
        <v>45000.337430555555</v>
      </c>
      <c r="S387" s="48">
        <f>SUMIF([1]!CDP[[#All],[consecutivo]],Contrato[[#This Row],[CDP]],[1]!CDP[[#All],[valor_total_rubro]])</f>
        <v>150000000</v>
      </c>
      <c r="T387" s="49" cm="1">
        <f t="array" ref="T387">_xlfn.XLOOKUP(Contrato[[#This Row],[CONTRATO]]&amp;Contrato[[#This Row],[CDP]],[1]!Tabla6[[#All],[CONTRATO-CDP]],[1]!Tabla6[[#All],[CRP]],_xlfn.XLOOKUP(Contrato[[#This Row],[CDP]],[1]RCPPAGOS!F:F,[1]RCPPAGOS!A:A,"",0),0)</f>
        <v>3602</v>
      </c>
      <c r="U387" s="47">
        <f>+_xlfn.XLOOKUP(Contrato[[#This Row],[RCP]],[1]RCPPAGOS!A:A,[1]RCPPAGOS!B:B,"",0)</f>
        <v>45043.577384259261</v>
      </c>
      <c r="V387" s="50">
        <f>SUMIF([1]!RCPPAGOS[[#All],[CRP]],Contrato[[#This Row],[RCP]],[1]!RCPPAGOS[[#All],[valor_total]])</f>
        <v>150000000</v>
      </c>
      <c r="W387" s="55">
        <v>45043</v>
      </c>
      <c r="X387" s="132">
        <v>45043</v>
      </c>
      <c r="Y387" s="52" t="str">
        <f>+LEFT(_xlfn.XLOOKUP(Contrato[[#This Row],[CONTRATO3DIG]],[1]SECOP_II!AE:AE,[1]SECOP_II!F:F,"",0),10)</f>
        <v>2023-04-28</v>
      </c>
      <c r="Z387" s="53" t="str">
        <f>+LEFT(_xlfn.XLOOKUP(Contrato[[#This Row],[CONTRATO3DIG]],[1]SECOP_II!AE:AE,[1]SECOP_II!G:G,"",0),10)</f>
        <v>2023-12-31</v>
      </c>
      <c r="AA387" s="54" t="str">
        <f>_xlfn.XLOOKUP(Contrato[[#This Row],[CONTRATO3DIG]],[1]SECOP_II!AE:AE,[1]SECOP_II!AA:AA,"",0)</f>
        <v>https://community.secop.gov.co/Public/Tendering/OpportunityDetail/Index?noticeUID=CO1.NTC.4213083&amp;isFromPublicArea=True&amp;isModal=true&amp;asPopupView=true</v>
      </c>
      <c r="AB387" s="177" t="s">
        <v>957</v>
      </c>
      <c r="AC387" s="75">
        <v>202301003434</v>
      </c>
      <c r="AD387" s="1" t="s">
        <v>50</v>
      </c>
      <c r="AE387" s="1" t="str">
        <f>TEXT(LEFT(Contrato[[#This Row],[CONTRATO]],3),"0")</f>
        <v>372</v>
      </c>
      <c r="AF387" s="1" t="str">
        <f>IF(LEN(Contrato[[#This Row],[Contrato2]])=3,Contrato[[#This Row],[Contrato2]],TEXT(Contrato[[#This Row],[Contrato2]],"000"))</f>
        <v>372</v>
      </c>
      <c r="AG387" s="100">
        <f ca="1">IFERROR(_xlfn.DAYS(Contrato[[#This Row],[Fecha Proyectada liquidació]],TODAY())/30,"")</f>
        <v>-10.033333333333333</v>
      </c>
      <c r="AH387" s="5">
        <f>+Contrato[[#This Row],[FECHA TERMINACIÓN ]]+120</f>
        <v>45411</v>
      </c>
      <c r="AI387" s="1" t="e" cm="1">
        <f t="array" ref="AI387">+Contrato[[#This Row],[Fecha Proyectada liquidació]]-hoy</f>
        <v>#NAME?</v>
      </c>
      <c r="AJ387" s="1" cm="1">
        <f t="array" ref="AJ387">_xlfn.XLOOKUP(Contrato[[#This Row],[CONTRATO]]&amp;Contrato[[#This Row],[CDP]],[1]!Tabla6[[#All],[CONTRATO-CDP]],[1]!Tabla6[[#All],[CRP]],_xlfn.XLOOKUP(Contrato[[#This Row],[CDP]],[1]RCPPAGOS!F:F,[1]RCPPAGOS!A:A,"",0),0)</f>
        <v>3602</v>
      </c>
      <c r="AK387" s="1">
        <f>+Contrato[[#This Row],[Columna1]]-Contrato[[#This Row],[RCP]]</f>
        <v>0</v>
      </c>
      <c r="AL387" s="101" cm="1">
        <f t="array" ref="AL387">_xlfn.XLOOKUP(Contrato[[#This Row],[RCP]],[1]!RCPPAGOS[[#All],[CRP]],[1]!RCPPAGOS[[#All],[Total pagado]],0,0)</f>
        <v>123809587</v>
      </c>
      <c r="AM387" s="62">
        <f>+Contrato[[#This Row],[Valor Pagado]]/Contrato[[#This Row],[VALOR CONTRATO]]</f>
        <v>0.8253972466666667</v>
      </c>
      <c r="AN387" s="63">
        <f>+Contrato[[#This Row],[VALOR CONTRATO]]-Contrato[[#This Row],[Valor Pagado]]</f>
        <v>26190413</v>
      </c>
    </row>
    <row r="388" spans="1:40" s="1" customFormat="1" ht="37.5" customHeight="1">
      <c r="A388" s="2">
        <v>613</v>
      </c>
      <c r="B388" s="33">
        <v>373</v>
      </c>
      <c r="C388" s="70" t="s">
        <v>1027</v>
      </c>
      <c r="D388" s="35" t="s">
        <v>83</v>
      </c>
      <c r="E388" s="36" t="s">
        <v>42</v>
      </c>
      <c r="F388" s="35" t="s">
        <v>43</v>
      </c>
      <c r="G388" s="70" t="s">
        <v>1028</v>
      </c>
      <c r="H388" s="1">
        <v>1038358601</v>
      </c>
      <c r="I388" s="111" t="s">
        <v>1029</v>
      </c>
      <c r="J388" s="111">
        <v>24784103</v>
      </c>
      <c r="K388" s="134" t="s">
        <v>1030</v>
      </c>
      <c r="L388" s="42" t="s">
        <v>1031</v>
      </c>
      <c r="M388" s="43" t="s">
        <v>86</v>
      </c>
      <c r="N388" s="44">
        <f>VLOOKUP(Contrato[[#This Row],[SUPERVISOR TITULAR]],[1]SUPERVISORES!$E$1:$F$135,2,FALSE)</f>
        <v>21509270.5</v>
      </c>
      <c r="O388" s="43" t="s">
        <v>605</v>
      </c>
      <c r="P388" s="45">
        <f>VLOOKUP(Contrato[[#This Row],[SUPERVISOR SUPLENTE ]],[1]SUPERVISORES!$E$1:$F$135,2,FALSE)</f>
        <v>43816614.100000001</v>
      </c>
      <c r="Q388" s="75">
        <v>491</v>
      </c>
      <c r="R388" s="47" cm="1">
        <f t="array" ref="R388">_xlfn.XLOOKUP(Contrato[[#This Row],[CDP]],[1]!CDP[[#All],[consecutivo]],[1]!CDP[[#All],[fecha_aprobacion]],"",0)</f>
        <v>45007.500162037039</v>
      </c>
      <c r="S388" s="48">
        <f>SUMIF([1]!CDP[[#All],[consecutivo]],Contrato[[#This Row],[CDP]],[1]!CDP[[#All],[valor_total_rubro]])</f>
        <v>24784103</v>
      </c>
      <c r="T388" s="49" cm="1">
        <f t="array" ref="T388">_xlfn.XLOOKUP(Contrato[[#This Row],[CONTRATO]]&amp;Contrato[[#This Row],[CDP]],[1]!Tabla6[[#All],[CONTRATO-CDP]],[1]!Tabla6[[#All],[CRP]],_xlfn.XLOOKUP(Contrato[[#This Row],[CDP]],[1]RCPPAGOS!F:F,[1]RCPPAGOS!A:A,"",0),0)</f>
        <v>2207</v>
      </c>
      <c r="U388" s="47">
        <f>+_xlfn.XLOOKUP(Contrato[[#This Row],[RCP]],[1]RCPPAGOS!A:A,[1]RCPPAGOS!B:B,"",0)</f>
        <v>45008.438159722224</v>
      </c>
      <c r="V388" s="50">
        <f>SUMIF([1]!RCPPAGOS[[#All],[CRP]],Contrato[[#This Row],[RCP]],[1]!RCPPAGOS[[#All],[valor_total]])</f>
        <v>24784103</v>
      </c>
      <c r="W388" s="51">
        <v>45007</v>
      </c>
      <c r="X388" s="51">
        <v>45008</v>
      </c>
      <c r="Y388" s="52" t="str">
        <f>+LEFT(_xlfn.XLOOKUP(Contrato[[#This Row],[CONTRATO3DIG]],[1]SECOP_II!AE:AE,[1]SECOP_II!F:F,"",0),10)</f>
        <v>2023-03-23</v>
      </c>
      <c r="Z388" s="53" t="str">
        <f>+LEFT(_xlfn.XLOOKUP(Contrato[[#This Row],[CONTRATO3DIG]],[1]SECOP_II!AE:AE,[1]SECOP_II!G:G,"",0),10)</f>
        <v>2023-06-22</v>
      </c>
      <c r="AA388" s="54" t="str">
        <f>_xlfn.XLOOKUP(Contrato[[#This Row],[CONTRATO3DIG]],[1]SECOP_II!AE:AE,[1]SECOP_II!AA:AA,"",0)</f>
        <v>https://community.secop.gov.co/Public/Tendering/OpportunityDetail/Index?noticeUID=CO1.NTC.4205846&amp;isFromPublicArea=True&amp;isModal=true&amp;asPopupView=true</v>
      </c>
      <c r="AB388" s="103" t="s">
        <v>861</v>
      </c>
      <c r="AC388" s="75">
        <v>202301003512</v>
      </c>
      <c r="AD388" s="1" t="s">
        <v>50</v>
      </c>
      <c r="AE388" s="1" t="str">
        <f>TEXT(LEFT(Contrato[[#This Row],[CONTRATO]],3),"0")</f>
        <v>373</v>
      </c>
      <c r="AF388" s="1" t="str">
        <f>IF(LEN(Contrato[[#This Row],[Contrato2]])=3,Contrato[[#This Row],[Contrato2]],TEXT(Contrato[[#This Row],[Contrato2]],"000"))</f>
        <v>373</v>
      </c>
      <c r="AG388" s="100">
        <f ca="1">IFERROR(_xlfn.DAYS(Contrato[[#This Row],[Fecha Proyectada liquidació]],TODAY())/30,"")</f>
        <v>-16.433333333333334</v>
      </c>
      <c r="AH388" s="5">
        <f>+Contrato[[#This Row],[FECHA TERMINACIÓN ]]+120</f>
        <v>45219</v>
      </c>
      <c r="AI388" s="1" t="e" cm="1">
        <f t="array" ref="AI388">+Contrato[[#This Row],[Fecha Proyectada liquidació]]-hoy</f>
        <v>#NAME?</v>
      </c>
      <c r="AJ388" s="1" cm="1">
        <f t="array" ref="AJ388">_xlfn.XLOOKUP(Contrato[[#This Row],[CONTRATO]]&amp;Contrato[[#This Row],[CDP]],[1]!Tabla6[[#All],[CONTRATO-CDP]],[1]!Tabla6[[#All],[CRP]],_xlfn.XLOOKUP(Contrato[[#This Row],[CDP]],[1]RCPPAGOS!F:F,[1]RCPPAGOS!A:A,"",0),0)</f>
        <v>2207</v>
      </c>
      <c r="AK388" s="1">
        <f>+Contrato[[#This Row],[Columna1]]-Contrato[[#This Row],[RCP]]</f>
        <v>0</v>
      </c>
      <c r="AL388" s="101" cm="1">
        <f t="array" ref="AL388">_xlfn.XLOOKUP(Contrato[[#This Row],[RCP]],[1]!RCPPAGOS[[#All],[CRP]],[1]!RCPPAGOS[[#All],[Total pagado]],0,0)</f>
        <v>5591231</v>
      </c>
      <c r="AM388" s="62">
        <f>+Contrato[[#This Row],[Valor Pagado]]/Contrato[[#This Row],[VALOR CONTRATO]]</f>
        <v>0.22559747270256261</v>
      </c>
      <c r="AN388" s="63">
        <f>+Contrato[[#This Row],[VALOR CONTRATO]]-Contrato[[#This Row],[Valor Pagado]]</f>
        <v>19192872</v>
      </c>
    </row>
    <row r="389" spans="1:40" s="1" customFormat="1" ht="37.5" customHeight="1">
      <c r="A389" s="2">
        <v>279</v>
      </c>
      <c r="B389" s="33">
        <v>374</v>
      </c>
      <c r="C389" s="70" t="s">
        <v>1032</v>
      </c>
      <c r="D389" s="35" t="s">
        <v>176</v>
      </c>
      <c r="E389" s="36" t="s">
        <v>42</v>
      </c>
      <c r="F389" s="35" t="s">
        <v>43</v>
      </c>
      <c r="G389" s="70" t="s">
        <v>1033</v>
      </c>
      <c r="H389" s="1">
        <v>43906045</v>
      </c>
      <c r="I389" s="111">
        <v>6798505</v>
      </c>
      <c r="J389" s="111">
        <v>16996263</v>
      </c>
      <c r="K389" s="173" t="s">
        <v>571</v>
      </c>
      <c r="L389" s="42" t="s">
        <v>1031</v>
      </c>
      <c r="M389" s="43" t="s">
        <v>60</v>
      </c>
      <c r="N389" s="44">
        <f>VLOOKUP(Contrato[[#This Row],[SUPERVISOR TITULAR]],[1]SUPERVISORES!$E$1:$F$135,2,FALSE)</f>
        <v>40075656.899999999</v>
      </c>
      <c r="O389" s="43" t="s">
        <v>180</v>
      </c>
      <c r="P389" s="45">
        <f>VLOOKUP(Contrato[[#This Row],[SUPERVISOR SUPLENTE ]],[1]SUPERVISORES!$E$1:$F$135,2,FALSE)</f>
        <v>43915464.799999997</v>
      </c>
      <c r="Q389" s="75">
        <v>485</v>
      </c>
      <c r="R389" s="47" cm="1">
        <f t="array" ref="R389">_xlfn.XLOOKUP(Contrato[[#This Row],[CDP]],[1]!CDP[[#All],[consecutivo]],[1]!CDP[[#All],[fecha_aprobacion]],"",0)</f>
        <v>45001.691527777781</v>
      </c>
      <c r="S389" s="48">
        <f>SUMIF([1]!CDP[[#All],[consecutivo]],Contrato[[#This Row],[CDP]],[1]!CDP[[#All],[valor_total_rubro]])</f>
        <v>16996263</v>
      </c>
      <c r="T389" s="49" cm="1">
        <f t="array" ref="T389">_xlfn.XLOOKUP(Contrato[[#This Row],[CONTRATO]]&amp;Contrato[[#This Row],[CDP]],[1]!Tabla6[[#All],[CONTRATO-CDP]],[1]!Tabla6[[#All],[CRP]],_xlfn.XLOOKUP(Contrato[[#This Row],[CDP]],[1]RCPPAGOS!F:F,[1]RCPPAGOS!A:A,"",0),0)</f>
        <v>2212</v>
      </c>
      <c r="U389" s="47">
        <f>+_xlfn.XLOOKUP(Contrato[[#This Row],[RCP]],[1]RCPPAGOS!A:A,[1]RCPPAGOS!B:B,"",0)</f>
        <v>45009.655428240738</v>
      </c>
      <c r="V389" s="50">
        <f>SUMIF([1]!RCPPAGOS[[#All],[CRP]],Contrato[[#This Row],[RCP]],[1]!RCPPAGOS[[#All],[valor_total]])</f>
        <v>16996263</v>
      </c>
      <c r="W389" s="51">
        <v>45009</v>
      </c>
      <c r="X389" s="51">
        <v>45009</v>
      </c>
      <c r="Y389" s="52" t="str">
        <f>+LEFT(_xlfn.XLOOKUP(Contrato[[#This Row],[CONTRATO3DIG]],[1]SECOP_II!AE:AE,[1]SECOP_II!F:F,"",0),10)</f>
        <v>2023-03-27</v>
      </c>
      <c r="Z389" s="53" t="str">
        <f>+LEFT(_xlfn.XLOOKUP(Contrato[[#This Row],[CONTRATO3DIG]],[1]SECOP_II!AE:AE,[1]SECOP_II!G:G,"",0),10)</f>
        <v>2023-06-11</v>
      </c>
      <c r="AA389" s="54" t="str">
        <f>_xlfn.XLOOKUP(Contrato[[#This Row],[CONTRATO3DIG]],[1]SECOP_II!AE:AE,[1]SECOP_II!AA:AA,"",0)</f>
        <v>https://community.secop.gov.co/Public/Tendering/OpportunityDetail/Index?noticeUID=CO1.NTC.4211702&amp;isFromPublicArea=True&amp;isModal=true&amp;asPopupView=true</v>
      </c>
      <c r="AB389" s="103" t="s">
        <v>1034</v>
      </c>
      <c r="AC389" s="75">
        <v>202301003535</v>
      </c>
      <c r="AD389" s="1" t="s">
        <v>50</v>
      </c>
      <c r="AE389" s="1" t="str">
        <f>TEXT(LEFT(Contrato[[#This Row],[CONTRATO]],3),"0")</f>
        <v>374</v>
      </c>
      <c r="AF389" s="1" t="str">
        <f>IF(LEN(Contrato[[#This Row],[Contrato2]])=3,Contrato[[#This Row],[Contrato2]],TEXT(Contrato[[#This Row],[Contrato2]],"000"))</f>
        <v>374</v>
      </c>
      <c r="AG389" s="100">
        <f ca="1">IFERROR(_xlfn.DAYS(Contrato[[#This Row],[Fecha Proyectada liquidació]],TODAY())/30,"")</f>
        <v>-16.8</v>
      </c>
      <c r="AH389" s="5">
        <f>+Contrato[[#This Row],[FECHA TERMINACIÓN ]]+120</f>
        <v>45208</v>
      </c>
      <c r="AI389" s="1" t="e" cm="1">
        <f t="array" ref="AI389">+Contrato[[#This Row],[Fecha Proyectada liquidació]]-hoy</f>
        <v>#NAME?</v>
      </c>
      <c r="AJ389" s="1" cm="1">
        <f t="array" ref="AJ389">_xlfn.XLOOKUP(Contrato[[#This Row],[CONTRATO]]&amp;Contrato[[#This Row],[CDP]],[1]!Tabla6[[#All],[CONTRATO-CDP]],[1]!Tabla6[[#All],[CRP]],_xlfn.XLOOKUP(Contrato[[#This Row],[CDP]],[1]RCPPAGOS!F:F,[1]RCPPAGOS!A:A,"",0),0)</f>
        <v>2212</v>
      </c>
      <c r="AK389" s="1">
        <f>+Contrato[[#This Row],[Columna1]]-Contrato[[#This Row],[RCP]]</f>
        <v>0</v>
      </c>
      <c r="AL389" s="101" cm="1">
        <f t="array" ref="AL389">_xlfn.XLOOKUP(Contrato[[#This Row],[RCP]],[1]!RCPPAGOS[[#All],[CRP]],[1]!RCPPAGOS[[#All],[Total pagado]],0,0)</f>
        <v>16996263</v>
      </c>
      <c r="AM389" s="62">
        <f>+Contrato[[#This Row],[Valor Pagado]]/Contrato[[#This Row],[VALOR CONTRATO]]</f>
        <v>1</v>
      </c>
      <c r="AN389" s="63">
        <f>+Contrato[[#This Row],[VALOR CONTRATO]]-Contrato[[#This Row],[Valor Pagado]]</f>
        <v>0</v>
      </c>
    </row>
    <row r="390" spans="1:40" s="1" customFormat="1" ht="37.5" customHeight="1">
      <c r="A390" s="2">
        <v>607</v>
      </c>
      <c r="B390" s="33">
        <v>375</v>
      </c>
      <c r="C390" s="70" t="s">
        <v>1035</v>
      </c>
      <c r="D390" s="35" t="s">
        <v>83</v>
      </c>
      <c r="E390" s="36" t="s">
        <v>42</v>
      </c>
      <c r="F390" s="35" t="s">
        <v>43</v>
      </c>
      <c r="G390" s="70" t="s">
        <v>1036</v>
      </c>
      <c r="H390" s="1">
        <v>1037657397</v>
      </c>
      <c r="I390" s="111">
        <v>3523745</v>
      </c>
      <c r="J390" s="111">
        <v>13959823</v>
      </c>
      <c r="K390" s="134" t="s">
        <v>984</v>
      </c>
      <c r="L390" s="42" t="s">
        <v>1031</v>
      </c>
      <c r="M390" s="43" t="s">
        <v>597</v>
      </c>
      <c r="N390" s="44">
        <f>VLOOKUP(Contrato[[#This Row],[SUPERVISOR TITULAR]],[1]SUPERVISORES!$E$1:$F$135,2,FALSE)</f>
        <v>39176038.700000003</v>
      </c>
      <c r="O390" s="43" t="s">
        <v>598</v>
      </c>
      <c r="P390" s="45">
        <f>VLOOKUP(Contrato[[#This Row],[SUPERVISOR SUPLENTE ]],[1]SUPERVISORES!$E$1:$F$135,2,FALSE)</f>
        <v>8103470</v>
      </c>
      <c r="Q390" s="75">
        <v>462</v>
      </c>
      <c r="R390" s="47" cm="1">
        <f t="array" ref="R390">_xlfn.XLOOKUP(Contrato[[#This Row],[CDP]],[1]!CDP[[#All],[consecutivo]],[1]!CDP[[#All],[fecha_aprobacion]],"",0)</f>
        <v>45000.726747685185</v>
      </c>
      <c r="S390" s="48">
        <f>SUMIF([1]!CDP[[#All],[consecutivo]],Contrato[[#This Row],[CDP]],[1]!CDP[[#All],[valor_total_rubro]])</f>
        <v>13959823</v>
      </c>
      <c r="T390" s="49" cm="1">
        <f t="array" ref="T390">_xlfn.XLOOKUP(Contrato[[#This Row],[CONTRATO]]&amp;Contrato[[#This Row],[CDP]],[1]!Tabla6[[#All],[CONTRATO-CDP]],[1]!Tabla6[[#All],[CRP]],_xlfn.XLOOKUP(Contrato[[#This Row],[CDP]],[1]RCPPAGOS!F:F,[1]RCPPAGOS!A:A,"",0),0)</f>
        <v>2214</v>
      </c>
      <c r="U390" s="47">
        <f>+_xlfn.XLOOKUP(Contrato[[#This Row],[RCP]],[1]RCPPAGOS!A:A,[1]RCPPAGOS!B:B,"",0)</f>
        <v>45012.389849537038</v>
      </c>
      <c r="V390" s="50">
        <f>SUMIF([1]!RCPPAGOS[[#All],[CRP]],Contrato[[#This Row],[RCP]],[1]!RCPPAGOS[[#All],[valor_total]])</f>
        <v>13959823</v>
      </c>
      <c r="W390" s="51">
        <v>45009</v>
      </c>
      <c r="X390" s="51">
        <v>45009</v>
      </c>
      <c r="Y390" s="52" t="str">
        <f>+LEFT(_xlfn.XLOOKUP(Contrato[[#This Row],[CONTRATO3DIG]],[1]SECOP_II!AE:AE,[1]SECOP_II!F:F,"",0),10)</f>
        <v>2023-03-27</v>
      </c>
      <c r="Z390" s="53" t="str">
        <f>+LEFT(_xlfn.XLOOKUP(Contrato[[#This Row],[CONTRATO3DIG]],[1]SECOP_II!AE:AE,[1]SECOP_II!G:G,"",0),10)</f>
        <v>2023-06-26</v>
      </c>
      <c r="AA390" s="54" t="str">
        <f>_xlfn.XLOOKUP(Contrato[[#This Row],[CONTRATO3DIG]],[1]SECOP_II!AE:AE,[1]SECOP_II!AA:AA,"",0)</f>
        <v>https://community.secop.gov.co/Public/Tendering/OpportunityDetail/Index?noticeUID=CO1.NTC.4210393&amp;isFromPublicArea=True&amp;isModal=true&amp;asPopupView=true</v>
      </c>
      <c r="AB390" s="103" t="s">
        <v>861</v>
      </c>
      <c r="AC390" s="75">
        <v>202301003516</v>
      </c>
      <c r="AD390" s="1" t="s">
        <v>50</v>
      </c>
      <c r="AE390" s="1" t="str">
        <f>TEXT(LEFT(Contrato[[#This Row],[CONTRATO]],3),"0")</f>
        <v>375</v>
      </c>
      <c r="AF390" s="1" t="str">
        <f>IF(LEN(Contrato[[#This Row],[Contrato2]])=3,Contrato[[#This Row],[Contrato2]],TEXT(Contrato[[#This Row],[Contrato2]],"000"))</f>
        <v>375</v>
      </c>
      <c r="AG390" s="100">
        <f ca="1">IFERROR(_xlfn.DAYS(Contrato[[#This Row],[Fecha Proyectada liquidació]],TODAY())/30,"")</f>
        <v>-16.3</v>
      </c>
      <c r="AH390" s="5">
        <f>+Contrato[[#This Row],[FECHA TERMINACIÓN ]]+120</f>
        <v>45223</v>
      </c>
      <c r="AI390" s="1" t="e" cm="1">
        <f t="array" ref="AI390">+Contrato[[#This Row],[Fecha Proyectada liquidació]]-hoy</f>
        <v>#NAME?</v>
      </c>
      <c r="AJ390" s="1" cm="1">
        <f t="array" ref="AJ390">_xlfn.XLOOKUP(Contrato[[#This Row],[CONTRATO]]&amp;Contrato[[#This Row],[CDP]],[1]!Tabla6[[#All],[CONTRATO-CDP]],[1]!Tabla6[[#All],[CRP]],_xlfn.XLOOKUP(Contrato[[#This Row],[CDP]],[1]RCPPAGOS!F:F,[1]RCPPAGOS!A:A,"",0),0)</f>
        <v>2214</v>
      </c>
      <c r="AK390" s="1">
        <f>+Contrato[[#This Row],[Columna1]]-Contrato[[#This Row],[RCP]]</f>
        <v>0</v>
      </c>
      <c r="AL390" s="101" cm="1">
        <f t="array" ref="AL390">_xlfn.XLOOKUP(Contrato[[#This Row],[RCP]],[1]!RCPPAGOS[[#All],[CRP]],[1]!RCPPAGOS[[#All],[Total pagado]],0,0)</f>
        <v>13501635</v>
      </c>
      <c r="AM390" s="62">
        <f>+Contrato[[#This Row],[Valor Pagado]]/Contrato[[#This Row],[VALOR CONTRATO]]</f>
        <v>0.96717809387697828</v>
      </c>
      <c r="AN390" s="63">
        <f>+Contrato[[#This Row],[VALOR CONTRATO]]-Contrato[[#This Row],[Valor Pagado]]</f>
        <v>458188</v>
      </c>
    </row>
    <row r="391" spans="1:40" s="1" customFormat="1" ht="37.5" customHeight="1">
      <c r="A391" s="2">
        <v>564</v>
      </c>
      <c r="B391" s="33">
        <v>376</v>
      </c>
      <c r="C391" s="70" t="s">
        <v>1037</v>
      </c>
      <c r="D391" s="35" t="s">
        <v>83</v>
      </c>
      <c r="E391" s="36" t="s">
        <v>42</v>
      </c>
      <c r="F391" s="35" t="s">
        <v>43</v>
      </c>
      <c r="G391" s="70" t="s">
        <v>1038</v>
      </c>
      <c r="H391" s="1">
        <v>15254654</v>
      </c>
      <c r="I391" s="111" t="s">
        <v>1039</v>
      </c>
      <c r="J391" s="111">
        <v>13228023</v>
      </c>
      <c r="K391" s="1" t="s">
        <v>571</v>
      </c>
      <c r="L391" s="42" t="s">
        <v>1031</v>
      </c>
      <c r="M391" s="43" t="s">
        <v>1040</v>
      </c>
      <c r="N391" s="44">
        <f>VLOOKUP(Contrato[[#This Row],[SUPERVISOR TITULAR]],[1]SUPERVISORES!$E$1:$F$135,2,FALSE)</f>
        <v>70879080.700000003</v>
      </c>
      <c r="O391" s="43" t="s">
        <v>60</v>
      </c>
      <c r="P391" s="45">
        <f>VLOOKUP(Contrato[[#This Row],[SUPERVISOR SUPLENTE ]],[1]SUPERVISORES!$E$1:$F$135,2,FALSE)</f>
        <v>40075656.899999999</v>
      </c>
      <c r="Q391" s="75">
        <v>492</v>
      </c>
      <c r="R391" s="47" cm="1">
        <f t="array" ref="R391">_xlfn.XLOOKUP(Contrato[[#This Row],[CDP]],[1]!CDP[[#All],[consecutivo]],[1]!CDP[[#All],[fecha_aprobacion]],"",0)</f>
        <v>45007.5003125</v>
      </c>
      <c r="S391" s="48">
        <f>SUMIF([1]!CDP[[#All],[consecutivo]],Contrato[[#This Row],[CDP]],[1]!CDP[[#All],[valor_total_rubro]])</f>
        <v>15432694</v>
      </c>
      <c r="T391" s="49" cm="1">
        <f t="array" ref="T391">_xlfn.XLOOKUP(Contrato[[#This Row],[CONTRATO]]&amp;Contrato[[#This Row],[CDP]],[1]!Tabla6[[#All],[CONTRATO-CDP]],[1]!Tabla6[[#All],[CRP]],_xlfn.XLOOKUP(Contrato[[#This Row],[CDP]],[1]RCPPAGOS!F:F,[1]RCPPAGOS!A:A,"",0),0)</f>
        <v>2208</v>
      </c>
      <c r="U391" s="47">
        <f>+_xlfn.XLOOKUP(Contrato[[#This Row],[RCP]],[1]RCPPAGOS!A:A,[1]RCPPAGOS!B:B,"",0)</f>
        <v>45008.699918981481</v>
      </c>
      <c r="V391" s="50">
        <f>SUMIF([1]!RCPPAGOS[[#All],[CRP]],Contrato[[#This Row],[RCP]],[1]!RCPPAGOS[[#All],[valor_total]])</f>
        <v>13228023</v>
      </c>
      <c r="W391" s="51">
        <v>45008</v>
      </c>
      <c r="X391" s="51">
        <v>45008</v>
      </c>
      <c r="Y391" s="52" t="str">
        <f>+LEFT(_xlfn.XLOOKUP(Contrato[[#This Row],[CONTRATO3DIG]],[1]SECOP_II!AE:AE,[1]SECOP_II!F:F,"",0),10)</f>
        <v>2023-03-23</v>
      </c>
      <c r="Z391" s="53" t="str">
        <f>+LEFT(_xlfn.XLOOKUP(Contrato[[#This Row],[CONTRATO3DIG]],[1]SECOP_II!AE:AE,[1]SECOP_II!G:G,"",0),10)</f>
        <v>2023-06-22</v>
      </c>
      <c r="AA391" s="54" t="str">
        <f>_xlfn.XLOOKUP(Contrato[[#This Row],[CONTRATO3DIG]],[1]SECOP_II!AE:AE,[1]SECOP_II!AA:AA,"",0)</f>
        <v>https://community.secop.gov.co/Public/Tendering/OpportunityDetail/Index?noticeUID=CO1.NTC.4205901&amp;isFromPublicArea=True&amp;isModal=true&amp;asPopupView=true</v>
      </c>
      <c r="AB391" s="103" t="s">
        <v>861</v>
      </c>
      <c r="AC391" s="75">
        <v>202301003513</v>
      </c>
      <c r="AD391" s="1" t="s">
        <v>50</v>
      </c>
      <c r="AE391" s="1" t="str">
        <f>TEXT(LEFT(Contrato[[#This Row],[CONTRATO]],3),"0")</f>
        <v>376</v>
      </c>
      <c r="AF391" s="1" t="str">
        <f>IF(LEN(Contrato[[#This Row],[Contrato2]])=3,Contrato[[#This Row],[Contrato2]],TEXT(Contrato[[#This Row],[Contrato2]],"000"))</f>
        <v>376</v>
      </c>
      <c r="AG391" s="100">
        <f ca="1">IFERROR(_xlfn.DAYS(Contrato[[#This Row],[Fecha Proyectada liquidació]],TODAY())/30,"")</f>
        <v>-16.433333333333334</v>
      </c>
      <c r="AH391" s="5">
        <f>+Contrato[[#This Row],[FECHA TERMINACIÓN ]]+120</f>
        <v>45219</v>
      </c>
      <c r="AI391" s="1" t="e" cm="1">
        <f t="array" ref="AI391">+Contrato[[#This Row],[Fecha Proyectada liquidació]]-hoy</f>
        <v>#NAME?</v>
      </c>
      <c r="AJ391" s="1" cm="1">
        <f t="array" ref="AJ391">_xlfn.XLOOKUP(Contrato[[#This Row],[CONTRATO]]&amp;Contrato[[#This Row],[CDP]],[1]!Tabla6[[#All],[CONTRATO-CDP]],[1]!Tabla6[[#All],[CRP]],_xlfn.XLOOKUP(Contrato[[#This Row],[CDP]],[1]RCPPAGOS!F:F,[1]RCPPAGOS!A:A,"",0),0)</f>
        <v>2208</v>
      </c>
      <c r="AK391" s="1">
        <f>+Contrato[[#This Row],[Columna1]]-Contrato[[#This Row],[RCP]]</f>
        <v>0</v>
      </c>
      <c r="AL391" s="101" cm="1">
        <f t="array" ref="AL391">_xlfn.XLOOKUP(Contrato[[#This Row],[RCP]],[1]!RCPPAGOS[[#All],[CRP]],[1]!RCPPAGOS[[#All],[Total pagado]],0,0)</f>
        <v>6236099</v>
      </c>
      <c r="AM391" s="62">
        <f>+Contrato[[#This Row],[Valor Pagado]]/Contrato[[#This Row],[VALOR CONTRATO]]</f>
        <v>0.47143091601821374</v>
      </c>
      <c r="AN391" s="63">
        <f>+Contrato[[#This Row],[VALOR CONTRATO]]-Contrato[[#This Row],[Valor Pagado]]</f>
        <v>6991924</v>
      </c>
    </row>
    <row r="392" spans="1:40" s="1" customFormat="1" ht="37.5" customHeight="1">
      <c r="A392" s="2">
        <v>562</v>
      </c>
      <c r="B392" s="33">
        <v>377</v>
      </c>
      <c r="C392" s="70" t="s">
        <v>1041</v>
      </c>
      <c r="D392" s="35" t="s">
        <v>83</v>
      </c>
      <c r="E392" s="36" t="s">
        <v>42</v>
      </c>
      <c r="F392" s="35" t="s">
        <v>43</v>
      </c>
      <c r="G392" s="70" t="s">
        <v>1042</v>
      </c>
      <c r="H392" s="1">
        <v>71781974</v>
      </c>
      <c r="I392" s="111">
        <v>3523745</v>
      </c>
      <c r="J392" s="111">
        <v>10571235</v>
      </c>
      <c r="K392" s="173" t="s">
        <v>571</v>
      </c>
      <c r="L392" s="42" t="s">
        <v>1031</v>
      </c>
      <c r="M392" s="43" t="s">
        <v>180</v>
      </c>
      <c r="N392" s="44">
        <f>VLOOKUP(Contrato[[#This Row],[SUPERVISOR TITULAR]],[1]SUPERVISORES!$E$1:$F$135,2,FALSE)</f>
        <v>43915464.799999997</v>
      </c>
      <c r="O392" s="43" t="s">
        <v>60</v>
      </c>
      <c r="P392" s="45">
        <f>VLOOKUP(Contrato[[#This Row],[SUPERVISOR SUPLENTE ]],[1]SUPERVISORES!$E$1:$F$135,2,FALSE)</f>
        <v>40075656.899999999</v>
      </c>
      <c r="Q392" s="75">
        <v>493</v>
      </c>
      <c r="R392" s="47" cm="1">
        <f t="array" ref="R392">_xlfn.XLOOKUP(Contrato[[#This Row],[CDP]],[1]!CDP[[#All],[consecutivo]],[1]!CDP[[#All],[fecha_aprobacion]],"",0)</f>
        <v>45007.500532407408</v>
      </c>
      <c r="S392" s="48">
        <f>SUMIF([1]!CDP[[#All],[consecutivo]],Contrato[[#This Row],[CDP]],[1]!CDP[[#All],[valor_total_rubro]])</f>
        <v>12333108</v>
      </c>
      <c r="T392" s="49" cm="1">
        <f t="array" ref="T392">_xlfn.XLOOKUP(Contrato[[#This Row],[CONTRATO]]&amp;Contrato[[#This Row],[CDP]],[1]!Tabla6[[#All],[CONTRATO-CDP]],[1]!Tabla6[[#All],[CRP]],_xlfn.XLOOKUP(Contrato[[#This Row],[CDP]],[1]RCPPAGOS!F:F,[1]RCPPAGOS!A:A,"",0),0)</f>
        <v>2211</v>
      </c>
      <c r="U392" s="47">
        <f>+_xlfn.XLOOKUP(Contrato[[#This Row],[RCP]],[1]RCPPAGOS!A:A,[1]RCPPAGOS!B:B,"",0)</f>
        <v>45009.570937500001</v>
      </c>
      <c r="V392" s="50">
        <f>SUMIF([1]!RCPPAGOS[[#All],[CRP]],Contrato[[#This Row],[RCP]],[1]!RCPPAGOS[[#All],[valor_total]])</f>
        <v>10571235</v>
      </c>
      <c r="W392" s="51">
        <v>45008</v>
      </c>
      <c r="X392" s="51">
        <v>45008</v>
      </c>
      <c r="Y392" s="52" t="str">
        <f>+LEFT(_xlfn.XLOOKUP(Contrato[[#This Row],[CONTRATO3DIG]],[1]SECOP_II!AE:AE,[1]SECOP_II!F:F,"",0),10)</f>
        <v>2023-03-24</v>
      </c>
      <c r="Z392" s="53" t="str">
        <f>+LEFT(_xlfn.XLOOKUP(Contrato[[#This Row],[CONTRATO3DIG]],[1]SECOP_II!AE:AE,[1]SECOP_II!G:G,"",0),10)</f>
        <v>2023-06-23</v>
      </c>
      <c r="AA392" s="54" t="str">
        <f>_xlfn.XLOOKUP(Contrato[[#This Row],[CONTRATO3DIG]],[1]SECOP_II!AE:AE,[1]SECOP_II!AA:AA,"",0)</f>
        <v>https://community.secop.gov.co/Public/Tendering/OpportunityDetail/Index?noticeUID=CO1.NTC.4205834&amp;isFromPublicArea=True&amp;isModal=true&amp;asPopupView=true</v>
      </c>
      <c r="AB392" s="103" t="s">
        <v>861</v>
      </c>
      <c r="AC392" s="75">
        <v>202301003514</v>
      </c>
      <c r="AD392" s="1" t="s">
        <v>50</v>
      </c>
      <c r="AE392" s="1" t="str">
        <f>TEXT(LEFT(Contrato[[#This Row],[CONTRATO]],3),"0")</f>
        <v>377</v>
      </c>
      <c r="AF392" s="1" t="str">
        <f>IF(LEN(Contrato[[#This Row],[Contrato2]])=3,Contrato[[#This Row],[Contrato2]],TEXT(Contrato[[#This Row],[Contrato2]],"000"))</f>
        <v>377</v>
      </c>
      <c r="AG392" s="100">
        <f ca="1">IFERROR(_xlfn.DAYS(Contrato[[#This Row],[Fecha Proyectada liquidació]],TODAY())/30,"")</f>
        <v>-16.399999999999999</v>
      </c>
      <c r="AH392" s="5">
        <f>+Contrato[[#This Row],[FECHA TERMINACIÓN ]]+120</f>
        <v>45220</v>
      </c>
      <c r="AI392" s="5">
        <v>45324</v>
      </c>
      <c r="AJ392" s="1" cm="1">
        <f t="array" ref="AJ392">_xlfn.XLOOKUP(Contrato[[#This Row],[CONTRATO]]&amp;Contrato[[#This Row],[CDP]],[1]!Tabla6[[#All],[CONTRATO-CDP]],[1]!Tabla6[[#All],[CRP]],_xlfn.XLOOKUP(Contrato[[#This Row],[CDP]],[1]RCPPAGOS!F:F,[1]RCPPAGOS!A:A,"",0),0)</f>
        <v>2211</v>
      </c>
      <c r="AK392" s="1">
        <f>+Contrato[[#This Row],[Columna1]]-Contrato[[#This Row],[RCP]]</f>
        <v>0</v>
      </c>
      <c r="AL392" s="101" cm="1">
        <f t="array" ref="AL392">_xlfn.XLOOKUP(Contrato[[#This Row],[RCP]],[1]!RCPPAGOS[[#All],[CRP]],[1]!RCPPAGOS[[#All],[Total pagado]],0,0)</f>
        <v>4977369</v>
      </c>
      <c r="AM392" s="62">
        <f>+Contrato[[#This Row],[Valor Pagado]]/Contrato[[#This Row],[VALOR CONTRATO]]</f>
        <v>0.47084082417995626</v>
      </c>
      <c r="AN392" s="63">
        <f>+Contrato[[#This Row],[VALOR CONTRATO]]-Contrato[[#This Row],[Valor Pagado]]</f>
        <v>5593866</v>
      </c>
    </row>
    <row r="393" spans="1:40" s="1" customFormat="1" ht="37.5" customHeight="1">
      <c r="A393" s="2">
        <v>608</v>
      </c>
      <c r="B393" s="33">
        <v>378</v>
      </c>
      <c r="C393" s="70" t="s">
        <v>1043</v>
      </c>
      <c r="D393" s="35" t="s">
        <v>83</v>
      </c>
      <c r="E393" s="36" t="s">
        <v>42</v>
      </c>
      <c r="F393" s="35" t="s">
        <v>43</v>
      </c>
      <c r="G393" s="70" t="s">
        <v>1044</v>
      </c>
      <c r="H393" s="1">
        <v>1025434836</v>
      </c>
      <c r="I393" s="111">
        <v>3705329</v>
      </c>
      <c r="J393" s="111">
        <v>14504575</v>
      </c>
      <c r="K393" s="134" t="s">
        <v>984</v>
      </c>
      <c r="L393" s="42" t="s">
        <v>1031</v>
      </c>
      <c r="M393" s="43" t="s">
        <v>597</v>
      </c>
      <c r="N393" s="44">
        <f>VLOOKUP(Contrato[[#This Row],[SUPERVISOR TITULAR]],[1]SUPERVISORES!$E$1:$F$135,2,FALSE)</f>
        <v>39176038.700000003</v>
      </c>
      <c r="O393" s="43" t="s">
        <v>598</v>
      </c>
      <c r="P393" s="45">
        <f>VLOOKUP(Contrato[[#This Row],[SUPERVISOR SUPLENTE ]],[1]SUPERVISORES!$E$1:$F$135,2,FALSE)</f>
        <v>8103470</v>
      </c>
      <c r="Q393" s="75">
        <v>461</v>
      </c>
      <c r="R393" s="47" cm="1">
        <f t="array" ref="R393">_xlfn.XLOOKUP(Contrato[[#This Row],[CDP]],[1]!CDP[[#All],[consecutivo]],[1]!CDP[[#All],[fecha_aprobacion]],"",0)</f>
        <v>45000.726620370369</v>
      </c>
      <c r="S393" s="48">
        <f>SUMIF([1]!CDP[[#All],[consecutivo]],Contrato[[#This Row],[CDP]],[1]!CDP[[#All],[valor_total_rubro]])</f>
        <v>14504575</v>
      </c>
      <c r="T393" s="49" cm="1">
        <f t="array" ref="T393">_xlfn.XLOOKUP(Contrato[[#This Row],[CONTRATO]]&amp;Contrato[[#This Row],[CDP]],[1]!Tabla6[[#All],[CONTRATO-CDP]],[1]!Tabla6[[#All],[CRP]],_xlfn.XLOOKUP(Contrato[[#This Row],[CDP]],[1]RCPPAGOS!F:F,[1]RCPPAGOS!A:A,"",0),0)</f>
        <v>2209</v>
      </c>
      <c r="U393" s="47">
        <f>+_xlfn.XLOOKUP(Contrato[[#This Row],[RCP]],[1]RCPPAGOS!A:A,[1]RCPPAGOS!B:B,"",0)</f>
        <v>45008.70039351852</v>
      </c>
      <c r="V393" s="50">
        <f>SUMIF([1]!RCPPAGOS[[#All],[CRP]],Contrato[[#This Row],[RCP]],[1]!RCPPAGOS[[#All],[valor_total]])</f>
        <v>14504575</v>
      </c>
      <c r="W393" s="51">
        <v>45008</v>
      </c>
      <c r="X393" s="51">
        <v>45008</v>
      </c>
      <c r="Y393" s="52" t="str">
        <f>+LEFT(_xlfn.XLOOKUP(Contrato[[#This Row],[CONTRATO3DIG]],[1]SECOP_II!AE:AE,[1]SECOP_II!F:F,"",0),10)</f>
        <v>2023-03-24</v>
      </c>
      <c r="Z393" s="53" t="str">
        <f>+LEFT(_xlfn.XLOOKUP(Contrato[[#This Row],[CONTRATO3DIG]],[1]SECOP_II!AE:AE,[1]SECOP_II!G:G,"",0),10)</f>
        <v>2023-06-23</v>
      </c>
      <c r="AA393" s="54" t="str">
        <f>_xlfn.XLOOKUP(Contrato[[#This Row],[CONTRATO3DIG]],[1]SECOP_II!AE:AE,[1]SECOP_II!AA:AA,"",0)</f>
        <v>https://community.secop.gov.co/Public/Tendering/OpportunityDetail/Index?noticeUID=CO1.NTC.4208036&amp;isFromPublicArea=True&amp;isModal=true&amp;asPopupView=true</v>
      </c>
      <c r="AB393" s="103" t="s">
        <v>861</v>
      </c>
      <c r="AC393" s="75">
        <v>202301003518</v>
      </c>
      <c r="AD393" s="1" t="s">
        <v>50</v>
      </c>
      <c r="AE393" s="1" t="str">
        <f>TEXT(LEFT(Contrato[[#This Row],[CONTRATO]],3),"0")</f>
        <v>378</v>
      </c>
      <c r="AF393" s="1" t="str">
        <f>IF(LEN(Contrato[[#This Row],[Contrato2]])=3,Contrato[[#This Row],[Contrato2]],TEXT(Contrato[[#This Row],[Contrato2]],"000"))</f>
        <v>378</v>
      </c>
      <c r="AG393" s="100">
        <f ca="1">IFERROR(_xlfn.DAYS(Contrato[[#This Row],[Fecha Proyectada liquidació]],TODAY())/30,"")</f>
        <v>-16.399999999999999</v>
      </c>
      <c r="AH393" s="5">
        <f>+Contrato[[#This Row],[FECHA TERMINACIÓN ]]+120</f>
        <v>45220</v>
      </c>
      <c r="AI393" s="1" t="e" cm="1">
        <f t="array" ref="AI393">+Contrato[[#This Row],[Fecha Proyectada liquidació]]-hoy</f>
        <v>#NAME?</v>
      </c>
      <c r="AJ393" s="1" cm="1">
        <f t="array" ref="AJ393">_xlfn.XLOOKUP(Contrato[[#This Row],[CONTRATO]]&amp;Contrato[[#This Row],[CDP]],[1]!Tabla6[[#All],[CONTRATO-CDP]],[1]!Tabla6[[#All],[CRP]],_xlfn.XLOOKUP(Contrato[[#This Row],[CDP]],[1]RCPPAGOS!F:F,[1]RCPPAGOS!A:A,"",0),0)</f>
        <v>2209</v>
      </c>
      <c r="AK393" s="1">
        <f>+Contrato[[#This Row],[Columna1]]-Contrato[[#This Row],[RCP]]</f>
        <v>0</v>
      </c>
      <c r="AL393" s="101" cm="1">
        <f t="array" ref="AL393">_xlfn.XLOOKUP(Contrato[[#This Row],[RCP]],[1]!RCPPAGOS[[#All],[CRP]],[1]!RCPPAGOS[[#All],[Total pagado]],0,0)</f>
        <v>13649187</v>
      </c>
      <c r="AM393" s="62">
        <f>+Contrato[[#This Row],[Valor Pagado]]/Contrato[[#This Row],[VALOR CONTRATO]]</f>
        <v>0.94102633134717839</v>
      </c>
      <c r="AN393" s="63">
        <f>+Contrato[[#This Row],[VALOR CONTRATO]]-Contrato[[#This Row],[Valor Pagado]]</f>
        <v>855388</v>
      </c>
    </row>
    <row r="394" spans="1:40" s="1" customFormat="1" ht="37.5" customHeight="1">
      <c r="A394" s="2">
        <v>611</v>
      </c>
      <c r="B394" s="33">
        <v>379</v>
      </c>
      <c r="C394" s="70" t="s">
        <v>1045</v>
      </c>
      <c r="D394" s="35" t="s">
        <v>83</v>
      </c>
      <c r="E394" s="36" t="s">
        <v>42</v>
      </c>
      <c r="F394" s="35" t="s">
        <v>43</v>
      </c>
      <c r="G394" s="70" t="s">
        <v>1046</v>
      </c>
      <c r="H394" s="1">
        <v>1128277541</v>
      </c>
      <c r="I394" s="111">
        <v>3523745</v>
      </c>
      <c r="J394" s="111">
        <v>12740068</v>
      </c>
      <c r="K394" s="134" t="s">
        <v>1047</v>
      </c>
      <c r="L394" s="42" t="s">
        <v>1031</v>
      </c>
      <c r="M394" s="43" t="s">
        <v>191</v>
      </c>
      <c r="N394" s="44">
        <f>VLOOKUP(Contrato[[#This Row],[SUPERVISOR TITULAR]],[1]SUPERVISORES!$E$1:$F$135,2,FALSE)</f>
        <v>70140647.099999994</v>
      </c>
      <c r="O394" s="43" t="s">
        <v>609</v>
      </c>
      <c r="P394" s="45">
        <f>VLOOKUP(Contrato[[#This Row],[SUPERVISOR SUPLENTE ]],[1]SUPERVISORES!$E$1:$F$135,2,FALSE)</f>
        <v>70565097.299999997</v>
      </c>
      <c r="Q394" s="75">
        <v>468</v>
      </c>
      <c r="R394" s="47" cm="1">
        <f t="array" ref="R394">_xlfn.XLOOKUP(Contrato[[#This Row],[CDP]],[1]!CDP[[#All],[consecutivo]],[1]!CDP[[#All],[fecha_aprobacion]],"",0)</f>
        <v>45000.736990740741</v>
      </c>
      <c r="S394" s="48">
        <f>SUMIF([1]!CDP[[#All],[consecutivo]],Contrato[[#This Row],[CDP]],[1]!CDP[[#All],[valor_total_rubro]])</f>
        <v>12740068</v>
      </c>
      <c r="T394" s="49" cm="1">
        <f t="array" ref="T394">_xlfn.XLOOKUP(Contrato[[#This Row],[CONTRATO]]&amp;Contrato[[#This Row],[CDP]],[1]!Tabla6[[#All],[CONTRATO-CDP]],[1]!Tabla6[[#All],[CRP]],_xlfn.XLOOKUP(Contrato[[#This Row],[CDP]],[1]RCPPAGOS!F:F,[1]RCPPAGOS!A:A,"",0),0)</f>
        <v>2210</v>
      </c>
      <c r="U394" s="47">
        <f>+_xlfn.XLOOKUP(Contrato[[#This Row],[RCP]],[1]RCPPAGOS!A:A,[1]RCPPAGOS!B:B,"",0)</f>
        <v>45008.700949074075</v>
      </c>
      <c r="V394" s="50">
        <f>SUMIF([1]!RCPPAGOS[[#All],[CRP]],Contrato[[#This Row],[RCP]],[1]!RCPPAGOS[[#All],[valor_total]])</f>
        <v>12740068</v>
      </c>
      <c r="W394" s="51">
        <v>45008</v>
      </c>
      <c r="X394" s="51">
        <v>45009</v>
      </c>
      <c r="Y394" s="52" t="str">
        <f>+LEFT(_xlfn.XLOOKUP(Contrato[[#This Row],[CONTRATO3DIG]],[1]SECOP_II!AE:AE,[1]SECOP_II!F:F,"",0),10)</f>
        <v>2023-03-24</v>
      </c>
      <c r="Z394" s="53" t="str">
        <f>+LEFT(_xlfn.XLOOKUP(Contrato[[#This Row],[CONTRATO3DIG]],[1]SECOP_II!AE:AE,[1]SECOP_II!G:G,"",0),10)</f>
        <v>2023-06-23</v>
      </c>
      <c r="AA394" s="54" t="str">
        <f>_xlfn.XLOOKUP(Contrato[[#This Row],[CONTRATO3DIG]],[1]SECOP_II!AE:AE,[1]SECOP_II!AA:AA,"",0)</f>
        <v>https://community.secop.gov.co/Public/Tendering/OpportunityDetail/Index?noticeUID=CO1.NTC.4208346&amp;isFromPublicArea=True&amp;isModal=true&amp;asPopupView=true</v>
      </c>
      <c r="AB394" s="103" t="s">
        <v>861</v>
      </c>
      <c r="AC394" s="75">
        <v>202301003517</v>
      </c>
      <c r="AD394" s="1" t="s">
        <v>50</v>
      </c>
      <c r="AE394" s="1" t="str">
        <f>TEXT(LEFT(Contrato[[#This Row],[CONTRATO]],3),"0")</f>
        <v>379</v>
      </c>
      <c r="AF394" s="1" t="str">
        <f>IF(LEN(Contrato[[#This Row],[Contrato2]])=3,Contrato[[#This Row],[Contrato2]],TEXT(Contrato[[#This Row],[Contrato2]],"000"))</f>
        <v>379</v>
      </c>
      <c r="AG394" s="100">
        <f ca="1">IFERROR(_xlfn.DAYS(Contrato[[#This Row],[Fecha Proyectada liquidació]],TODAY())/30,"")</f>
        <v>-16.399999999999999</v>
      </c>
      <c r="AH394" s="5">
        <f>+Contrato[[#This Row],[FECHA TERMINACIÓN ]]+120</f>
        <v>45220</v>
      </c>
      <c r="AI394" s="1" t="e" cm="1">
        <f t="array" ref="AI394">+Contrato[[#This Row],[Fecha Proyectada liquidació]]-hoy</f>
        <v>#NAME?</v>
      </c>
      <c r="AJ394" s="1" cm="1">
        <f t="array" ref="AJ394">_xlfn.XLOOKUP(Contrato[[#This Row],[CONTRATO]]&amp;Contrato[[#This Row],[CDP]],[1]!Tabla6[[#All],[CONTRATO-CDP]],[1]!Tabla6[[#All],[CRP]],_xlfn.XLOOKUP(Contrato[[#This Row],[CDP]],[1]RCPPAGOS!F:F,[1]RCPPAGOS!A:A,"",0),0)</f>
        <v>2210</v>
      </c>
      <c r="AK394" s="1">
        <f>+Contrato[[#This Row],[Columna1]]-Contrato[[#This Row],[RCP]]</f>
        <v>0</v>
      </c>
      <c r="AL394" s="101" cm="1">
        <f t="array" ref="AL394">_xlfn.XLOOKUP(Contrato[[#This Row],[RCP]],[1]!RCPPAGOS[[#All],[CRP]],[1]!RCPPAGOS[[#All],[Total pagado]],0,0)</f>
        <v>6665861</v>
      </c>
      <c r="AM394" s="62">
        <f>+Contrato[[#This Row],[Valor Pagado]]/Contrato[[#This Row],[VALOR CONTRATO]]</f>
        <v>0.52322020573202588</v>
      </c>
      <c r="AN394" s="63">
        <f>+Contrato[[#This Row],[VALOR CONTRATO]]-Contrato[[#This Row],[Valor Pagado]]</f>
        <v>6074207</v>
      </c>
    </row>
    <row r="395" spans="1:40" s="1" customFormat="1" ht="37.5" customHeight="1">
      <c r="A395" s="2">
        <v>45</v>
      </c>
      <c r="B395" s="33">
        <v>380</v>
      </c>
      <c r="C395" s="70" t="s">
        <v>1048</v>
      </c>
      <c r="D395" s="35" t="s">
        <v>63</v>
      </c>
      <c r="E395" s="36" t="s">
        <v>42</v>
      </c>
      <c r="F395" s="35" t="s">
        <v>831</v>
      </c>
      <c r="G395" s="70" t="s">
        <v>1049</v>
      </c>
      <c r="H395" s="1">
        <v>900652587</v>
      </c>
      <c r="I395" s="111" t="s">
        <v>571</v>
      </c>
      <c r="J395" s="111">
        <v>108908000</v>
      </c>
      <c r="K395" s="1" t="s">
        <v>571</v>
      </c>
      <c r="L395" s="42" t="s">
        <v>1031</v>
      </c>
      <c r="M395" s="43" t="s">
        <v>248</v>
      </c>
      <c r="N395" s="44">
        <f>VLOOKUP(Contrato[[#This Row],[SUPERVISOR TITULAR]],[1]SUPERVISORES!$E$1:$F$135,2,FALSE)</f>
        <v>98556206.299999997</v>
      </c>
      <c r="O395" s="43" t="s">
        <v>249</v>
      </c>
      <c r="P395" s="45">
        <f>VLOOKUP(Contrato[[#This Row],[SUPERVISOR SUPLENTE ]],[1]SUPERVISORES!$E$1:$F$135,2,FALSE)</f>
        <v>10267189.6</v>
      </c>
      <c r="Q395" s="75">
        <v>478</v>
      </c>
      <c r="R395" s="47" cm="1">
        <f t="array" ref="R395">_xlfn.XLOOKUP(Contrato[[#This Row],[CDP]],[1]!CDP[[#All],[consecutivo]],[1]!CDP[[#All],[fecha_aprobacion]],"",0)</f>
        <v>45001.690520833334</v>
      </c>
      <c r="S395" s="48">
        <f>SUMIF([1]!CDP[[#All],[consecutivo]],Contrato[[#This Row],[CDP]],[1]!CDP[[#All],[valor_total_rubro]])</f>
        <v>108908000</v>
      </c>
      <c r="T395" s="49" cm="1">
        <f t="array" ref="T395">_xlfn.XLOOKUP(Contrato[[#This Row],[CONTRATO]]&amp;Contrato[[#This Row],[CDP]],[1]!Tabla6[[#All],[CONTRATO-CDP]],[1]!Tabla6[[#All],[CRP]],_xlfn.XLOOKUP(Contrato[[#This Row],[CDP]],[1]RCPPAGOS!F:F,[1]RCPPAGOS!A:A,"",0),0)</f>
        <v>2216</v>
      </c>
      <c r="U395" s="47">
        <f>+_xlfn.XLOOKUP(Contrato[[#This Row],[RCP]],[1]RCPPAGOS!A:A,[1]RCPPAGOS!B:B,"",0)</f>
        <v>45012.415289351855</v>
      </c>
      <c r="V395" s="50">
        <f>SUMIF([1]!RCPPAGOS[[#All],[CRP]],Contrato[[#This Row],[RCP]],[1]!RCPPAGOS[[#All],[valor_total]])</f>
        <v>108908000</v>
      </c>
      <c r="W395" s="51">
        <v>45009</v>
      </c>
      <c r="X395" s="51">
        <v>45014</v>
      </c>
      <c r="Y395" s="52" t="str">
        <f>+LEFT(_xlfn.XLOOKUP(Contrato[[#This Row],[CONTRATO3DIG]],[1]SECOP_II!AE:AE,[1]SECOP_II!F:F,"",0),10)</f>
        <v>2023-03-29</v>
      </c>
      <c r="Z395" s="53" t="str">
        <f>+LEFT(_xlfn.XLOOKUP(Contrato[[#This Row],[CONTRATO3DIG]],[1]SECOP_II!AE:AE,[1]SECOP_II!G:G,"",0),10)</f>
        <v>2023-12-30</v>
      </c>
      <c r="AA395" s="54" t="str">
        <f>_xlfn.XLOOKUP(Contrato[[#This Row],[CONTRATO3DIG]],[1]SECOP_II!AE:AE,[1]SECOP_II!AA:AA,"",0)</f>
        <v>https://community.secop.gov.co/Public/Tendering/OpportunityDetail/Index?noticeUID=CO1.NTC.4208755&amp;isFromPublicArea=True&amp;isModal=true&amp;asPopupView=true</v>
      </c>
      <c r="AB395" s="103" t="s">
        <v>994</v>
      </c>
      <c r="AC395" s="75">
        <v>202301003509</v>
      </c>
      <c r="AD395" s="1" t="s">
        <v>50</v>
      </c>
      <c r="AE395" s="1" t="str">
        <f>TEXT(LEFT(Contrato[[#This Row],[CONTRATO]],3),"0")</f>
        <v>380</v>
      </c>
      <c r="AF395" s="1" t="str">
        <f>IF(LEN(Contrato[[#This Row],[Contrato2]])=3,Contrato[[#This Row],[Contrato2]],TEXT(Contrato[[#This Row],[Contrato2]],"000"))</f>
        <v>380</v>
      </c>
      <c r="AG395" s="100">
        <f ca="1">IFERROR(_xlfn.DAYS(Contrato[[#This Row],[Fecha Proyectada liquidació]],TODAY())/30,"")</f>
        <v>-10.066666666666666</v>
      </c>
      <c r="AH395" s="5">
        <f>+Contrato[[#This Row],[FECHA TERMINACIÓN ]]+120</f>
        <v>45410</v>
      </c>
      <c r="AI395" s="1" t="e" cm="1">
        <f t="array" ref="AI395">+Contrato[[#This Row],[Fecha Proyectada liquidació]]-hoy</f>
        <v>#NAME?</v>
      </c>
      <c r="AJ395" s="1" cm="1">
        <f t="array" ref="AJ395">_xlfn.XLOOKUP(Contrato[[#This Row],[CONTRATO]]&amp;Contrato[[#This Row],[CDP]],[1]!Tabla6[[#All],[CONTRATO-CDP]],[1]!Tabla6[[#All],[CRP]],_xlfn.XLOOKUP(Contrato[[#This Row],[CDP]],[1]RCPPAGOS!F:F,[1]RCPPAGOS!A:A,"",0),0)</f>
        <v>2216</v>
      </c>
      <c r="AK395" s="1">
        <f>+Contrato[[#This Row],[Columna1]]-Contrato[[#This Row],[RCP]]</f>
        <v>0</v>
      </c>
      <c r="AL395" s="101" cm="1">
        <f t="array" ref="AL395">_xlfn.XLOOKUP(Contrato[[#This Row],[RCP]],[1]!RCPPAGOS[[#All],[CRP]],[1]!RCPPAGOS[[#All],[Total pagado]],0,0)</f>
        <v>108908000</v>
      </c>
      <c r="AM395" s="62">
        <f>+Contrato[[#This Row],[Valor Pagado]]/Contrato[[#This Row],[VALOR CONTRATO]]</f>
        <v>1</v>
      </c>
      <c r="AN395" s="63">
        <f>+Contrato[[#This Row],[VALOR CONTRATO]]-Contrato[[#This Row],[Valor Pagado]]</f>
        <v>0</v>
      </c>
    </row>
    <row r="396" spans="1:40" s="1" customFormat="1" ht="37.5" customHeight="1">
      <c r="A396" s="2">
        <v>7</v>
      </c>
      <c r="B396" s="33">
        <v>381</v>
      </c>
      <c r="C396" s="70" t="s">
        <v>1050</v>
      </c>
      <c r="D396" s="35" t="s">
        <v>63</v>
      </c>
      <c r="E396" s="36" t="s">
        <v>42</v>
      </c>
      <c r="F396" s="35" t="s">
        <v>831</v>
      </c>
      <c r="G396" s="70" t="s">
        <v>1051</v>
      </c>
      <c r="H396" s="1">
        <v>890908939</v>
      </c>
      <c r="I396" s="111" t="s">
        <v>571</v>
      </c>
      <c r="J396" s="111">
        <v>60000000</v>
      </c>
      <c r="K396" s="1" t="s">
        <v>571</v>
      </c>
      <c r="L396" s="42" t="s">
        <v>1031</v>
      </c>
      <c r="M396" s="43" t="s">
        <v>104</v>
      </c>
      <c r="N396" s="44">
        <f>VLOOKUP(Contrato[[#This Row],[SUPERVISOR TITULAR]],[1]SUPERVISORES!$E$1:$F$135,2,FALSE)</f>
        <v>75075150.099999994</v>
      </c>
      <c r="O396" s="43" t="s">
        <v>103</v>
      </c>
      <c r="P396" s="45">
        <f>VLOOKUP(Contrato[[#This Row],[SUPERVISOR SUPLENTE ]],[1]SUPERVISORES!$E$1:$F$135,2,FALSE)</f>
        <v>3507696.4</v>
      </c>
      <c r="Q396" s="75">
        <v>472</v>
      </c>
      <c r="R396" s="47" cm="1">
        <f t="array" ref="R396">_xlfn.XLOOKUP(Contrato[[#This Row],[CDP]],[1]!CDP[[#All],[consecutivo]],[1]!CDP[[#All],[fecha_aprobacion]],"",0)</f>
        <v>45001.690439814818</v>
      </c>
      <c r="S396" s="48">
        <f>SUMIF([1]!CDP[[#All],[consecutivo]],Contrato[[#This Row],[CDP]],[1]!CDP[[#All],[valor_total_rubro]])</f>
        <v>600000000</v>
      </c>
      <c r="T396" s="49" cm="1">
        <f t="array" ref="T396">_xlfn.XLOOKUP(Contrato[[#This Row],[CONTRATO]]&amp;Contrato[[#This Row],[CDP]],[1]!Tabla6[[#All],[CONTRATO-CDP]],[1]!Tabla6[[#All],[CRP]],_xlfn.XLOOKUP(Contrato[[#This Row],[CDP]],[1]RCPPAGOS!F:F,[1]RCPPAGOS!A:A,"",0),0)</f>
        <v>2215</v>
      </c>
      <c r="U396" s="47">
        <f>+_xlfn.XLOOKUP(Contrato[[#This Row],[RCP]],[1]RCPPAGOS!A:A,[1]RCPPAGOS!B:B,"",0)</f>
        <v>45012.414872685185</v>
      </c>
      <c r="V396" s="50">
        <f>SUMIF([1]!RCPPAGOS[[#All],[CRP]],Contrato[[#This Row],[RCP]],[1]!RCPPAGOS[[#All],[valor_total]])</f>
        <v>600000000</v>
      </c>
      <c r="W396" s="51">
        <v>45010</v>
      </c>
      <c r="X396" s="51">
        <v>45013</v>
      </c>
      <c r="Y396" s="52" t="str">
        <f>+LEFT(_xlfn.XLOOKUP(Contrato[[#This Row],[CONTRATO3DIG]],[1]SECOP_II!AE:AE,[1]SECOP_II!F:F,"",0),10)</f>
        <v>2023-03-28</v>
      </c>
      <c r="Z396" s="53" t="str">
        <f>+LEFT(_xlfn.XLOOKUP(Contrato[[#This Row],[CONTRATO3DIG]],[1]SECOP_II!AE:AE,[1]SECOP_II!G:G,"",0),10)</f>
        <v>2023-12-30</v>
      </c>
      <c r="AA396" s="54" t="str">
        <f>_xlfn.XLOOKUP(Contrato[[#This Row],[CONTRATO3DIG]],[1]SECOP_II!AE:AE,[1]SECOP_II!AA:AA,"",0)</f>
        <v>https://community.secop.gov.co/Public/Tendering/OpportunityDetail/Index?noticeUID=CO1.NTC.4208898&amp;isFromPublicArea=True&amp;isModal=true&amp;asPopupView=true</v>
      </c>
      <c r="AB396" s="103" t="s">
        <v>994</v>
      </c>
      <c r="AC396" s="75" t="s">
        <v>1052</v>
      </c>
      <c r="AD396" s="1" t="s">
        <v>50</v>
      </c>
      <c r="AE396" s="1" t="str">
        <f>TEXT(LEFT(Contrato[[#This Row],[CONTRATO]],3),"0")</f>
        <v>381</v>
      </c>
      <c r="AF396" s="1" t="str">
        <f>IF(LEN(Contrato[[#This Row],[Contrato2]])=3,Contrato[[#This Row],[Contrato2]],TEXT(Contrato[[#This Row],[Contrato2]],"000"))</f>
        <v>381</v>
      </c>
      <c r="AG396" s="100">
        <f ca="1">IFERROR(_xlfn.DAYS(Contrato[[#This Row],[Fecha Proyectada liquidació]],TODAY())/30,"")</f>
        <v>-10.066666666666666</v>
      </c>
      <c r="AH396" s="5">
        <f>+Contrato[[#This Row],[FECHA TERMINACIÓN ]]+120</f>
        <v>45410</v>
      </c>
      <c r="AI396" s="1" t="e" cm="1">
        <f t="array" ref="AI396">+Contrato[[#This Row],[Fecha Proyectada liquidació]]-hoy</f>
        <v>#NAME?</v>
      </c>
      <c r="AJ396" s="1" cm="1">
        <f t="array" ref="AJ396">_xlfn.XLOOKUP(Contrato[[#This Row],[CONTRATO]]&amp;Contrato[[#This Row],[CDP]],[1]!Tabla6[[#All],[CONTRATO-CDP]],[1]!Tabla6[[#All],[CRP]],_xlfn.XLOOKUP(Contrato[[#This Row],[CDP]],[1]RCPPAGOS!F:F,[1]RCPPAGOS!A:A,"",0),0)</f>
        <v>2215</v>
      </c>
      <c r="AK396" s="1">
        <f>+Contrato[[#This Row],[Columna1]]-Contrato[[#This Row],[RCP]]</f>
        <v>0</v>
      </c>
      <c r="AL396" s="101" cm="1">
        <f t="array" ref="AL396">_xlfn.XLOOKUP(Contrato[[#This Row],[RCP]],[1]!RCPPAGOS[[#All],[CRP]],[1]!RCPPAGOS[[#All],[Total pagado]],0,0)</f>
        <v>0</v>
      </c>
      <c r="AM396" s="62">
        <f>+Contrato[[#This Row],[Valor Pagado]]/Contrato[[#This Row],[VALOR CONTRATO]]</f>
        <v>0</v>
      </c>
      <c r="AN396" s="63">
        <f>+Contrato[[#This Row],[VALOR CONTRATO]]-Contrato[[#This Row],[Valor Pagado]]</f>
        <v>60000000</v>
      </c>
    </row>
    <row r="397" spans="1:40" s="1" customFormat="1" ht="37.5" customHeight="1">
      <c r="A397" s="2">
        <v>606</v>
      </c>
      <c r="B397" s="33">
        <v>382</v>
      </c>
      <c r="C397" s="70" t="s">
        <v>1053</v>
      </c>
      <c r="D397" s="35" t="s">
        <v>83</v>
      </c>
      <c r="E397" s="36" t="s">
        <v>42</v>
      </c>
      <c r="F397" s="35" t="s">
        <v>581</v>
      </c>
      <c r="G397" s="70" t="s">
        <v>1054</v>
      </c>
      <c r="H397" s="1">
        <v>890900286</v>
      </c>
      <c r="I397" s="111" t="s">
        <v>571</v>
      </c>
      <c r="J397" s="111">
        <v>0</v>
      </c>
      <c r="K397" s="134" t="s">
        <v>1055</v>
      </c>
      <c r="L397" s="42" t="s">
        <v>1031</v>
      </c>
      <c r="M397" s="43" t="s">
        <v>609</v>
      </c>
      <c r="N397" s="44">
        <f>VLOOKUP(Contrato[[#This Row],[SUPERVISOR TITULAR]],[1]SUPERVISORES!$E$1:$F$135,2,FALSE)</f>
        <v>70565097.299999997</v>
      </c>
      <c r="O397" s="43" t="s">
        <v>191</v>
      </c>
      <c r="P397" s="45">
        <f>VLOOKUP(Contrato[[#This Row],[SUPERVISOR SUPLENTE ]],[1]SUPERVISORES!$E$1:$F$135,2,FALSE)</f>
        <v>70140647.099999994</v>
      </c>
      <c r="Q397" s="75">
        <v>460</v>
      </c>
      <c r="R397" s="47" cm="1">
        <f t="array" ref="R397">_xlfn.XLOOKUP(Contrato[[#This Row],[CDP]],[1]!CDP[[#All],[consecutivo]],[1]!CDP[[#All],[fecha_aprobacion]],"",0)</f>
        <v>45000.659641203703</v>
      </c>
      <c r="S397" s="48">
        <f>SUMIF([1]!CDP[[#All],[consecutivo]],Contrato[[#This Row],[CDP]],[1]!CDP[[#All],[valor_total_rubro]])</f>
        <v>500000000</v>
      </c>
      <c r="T397" s="49" cm="1">
        <f t="array" ref="T397">_xlfn.XLOOKUP(Contrato[[#This Row],[CONTRATO]]&amp;Contrato[[#This Row],[CDP]],[1]!Tabla6[[#All],[CONTRATO-CDP]],[1]!Tabla6[[#All],[CRP]],_xlfn.XLOOKUP(Contrato[[#This Row],[CDP]],[1]RCPPAGOS!F:F,[1]RCPPAGOS!A:A,"",0),0)</f>
        <v>9219</v>
      </c>
      <c r="U397" s="47">
        <f>+_xlfn.XLOOKUP(Contrato[[#This Row],[RCP]],[1]RCPPAGOS!A:A,[1]RCPPAGOS!B:B,"",0)</f>
        <v>45166.319120370368</v>
      </c>
      <c r="V397" s="50">
        <f>SUMIF([1]!RCPPAGOS[[#All],[CRP]],Contrato[[#This Row],[RCP]],[1]!RCPPAGOS[[#All],[valor_total]])</f>
        <v>10000000</v>
      </c>
      <c r="W397" s="51">
        <v>45015</v>
      </c>
      <c r="X397" s="191" t="s">
        <v>216</v>
      </c>
      <c r="Y397" s="52" t="str">
        <f>+LEFT(_xlfn.XLOOKUP(Contrato[[#This Row],[CONTRATO3DIG]],[1]SECOP_II!AE:AE,[1]SECOP_II!F:F,"",0),10)</f>
        <v/>
      </c>
      <c r="Z397" s="53" t="str">
        <f>+LEFT(_xlfn.XLOOKUP(Contrato[[#This Row],[CONTRATO3DIG]],[1]SECOP_II!AE:AE,[1]SECOP_II!G:G,"",0),10)</f>
        <v/>
      </c>
      <c r="AA397" s="54" t="str">
        <f>_xlfn.XLOOKUP(Contrato[[#This Row],[CONTRATO3DIG]],[1]SECOP_II!AE:AE,[1]SECOP_II!AA:AA,"",0)</f>
        <v/>
      </c>
      <c r="AB397" s="103" t="s">
        <v>1056</v>
      </c>
      <c r="AC397" s="103">
        <v>200000089265</v>
      </c>
      <c r="AD397" s="1" t="s">
        <v>216</v>
      </c>
      <c r="AE397" s="1" t="str">
        <f>TEXT(LEFT(Contrato[[#This Row],[CONTRATO]],3),"0")</f>
        <v>382</v>
      </c>
      <c r="AF397" s="1" t="str">
        <f>IF(LEN(Contrato[[#This Row],[Contrato2]])=3,Contrato[[#This Row],[Contrato2]],TEXT(Contrato[[#This Row],[Contrato2]],"000"))</f>
        <v>382</v>
      </c>
      <c r="AG397" s="100" t="str">
        <f ca="1">IFERROR(_xlfn.DAYS(Contrato[[#This Row],[Fecha Proyectada liquidació]],TODAY())/30,"")</f>
        <v/>
      </c>
      <c r="AH397" s="5" t="e">
        <f>+Contrato[[#This Row],[FECHA TERMINACIÓN ]]+120</f>
        <v>#VALUE!</v>
      </c>
      <c r="AI397" s="1" t="e" cm="1">
        <f t="array" ref="AI397">+Contrato[[#This Row],[Fecha Proyectada liquidació]]-hoy</f>
        <v>#VALUE!</v>
      </c>
      <c r="AJ397" s="1" cm="1">
        <f t="array" ref="AJ397">_xlfn.XLOOKUP(Contrato[[#This Row],[CONTRATO]]&amp;Contrato[[#This Row],[CDP]],[1]!Tabla6[[#All],[CONTRATO-CDP]],[1]!Tabla6[[#All],[CRP]],_xlfn.XLOOKUP(Contrato[[#This Row],[CDP]],[1]RCPPAGOS!F:F,[1]RCPPAGOS!A:A,"",0),0)</f>
        <v>9219</v>
      </c>
      <c r="AK397" s="1">
        <f>+Contrato[[#This Row],[Columna1]]-Contrato[[#This Row],[RCP]]</f>
        <v>0</v>
      </c>
      <c r="AL397" s="101" cm="1">
        <f t="array" ref="AL397">_xlfn.XLOOKUP(Contrato[[#This Row],[RCP]],[1]!RCPPAGOS[[#All],[CRP]],[1]!RCPPAGOS[[#All],[Total pagado]],0,0)</f>
        <v>10000000</v>
      </c>
      <c r="AM397" s="62" t="e">
        <f>+Contrato[[#This Row],[Valor Pagado]]/Contrato[[#This Row],[VALOR CONTRATO]]</f>
        <v>#DIV/0!</v>
      </c>
      <c r="AN397" s="63">
        <f>+Contrato[[#This Row],[VALOR CONTRATO]]-Contrato[[#This Row],[Valor Pagado]]</f>
        <v>-10000000</v>
      </c>
    </row>
    <row r="398" spans="1:40" s="1" customFormat="1" ht="37.5" customHeight="1">
      <c r="A398" s="2">
        <v>330</v>
      </c>
      <c r="B398" s="33">
        <v>383</v>
      </c>
      <c r="C398" s="70" t="s">
        <v>1057</v>
      </c>
      <c r="D398" s="35" t="s">
        <v>112</v>
      </c>
      <c r="E398" s="36" t="s">
        <v>42</v>
      </c>
      <c r="F398" s="35" t="s">
        <v>581</v>
      </c>
      <c r="G398" s="70" t="s">
        <v>1058</v>
      </c>
      <c r="H398" s="1">
        <v>890910913</v>
      </c>
      <c r="I398" s="111" t="s">
        <v>571</v>
      </c>
      <c r="J398" s="111">
        <v>356515931</v>
      </c>
      <c r="K398" s="134" t="s">
        <v>1059</v>
      </c>
      <c r="L398" s="42" t="s">
        <v>1060</v>
      </c>
      <c r="M398" s="43" t="s">
        <v>584</v>
      </c>
      <c r="N398" s="44">
        <f>VLOOKUP(Contrato[[#This Row],[SUPERVISOR TITULAR]],[1]SUPERVISORES!$E$1:$F$135,2,FALSE)</f>
        <v>71611751.299999997</v>
      </c>
      <c r="O398" s="43" t="s">
        <v>115</v>
      </c>
      <c r="P398" s="45">
        <f>VLOOKUP(Contrato[[#This Row],[SUPERVISOR SUPLENTE ]],[1]SUPERVISORES!$E$1:$F$135,2,FALSE)</f>
        <v>32244709.699999999</v>
      </c>
      <c r="Q398" s="106">
        <v>324</v>
      </c>
      <c r="R398" s="47" cm="1">
        <f t="array" ref="R398">_xlfn.XLOOKUP(Contrato[[#This Row],[CDP]],[1]!CDP[[#All],[consecutivo]],[1]!CDP[[#All],[fecha_aprobacion]],"",0)</f>
        <v>44960.445706018516</v>
      </c>
      <c r="S398" s="48">
        <f>SUMIF([1]!CDP[[#All],[consecutivo]],Contrato[[#This Row],[CDP]],[1]!CDP[[#All],[valor_total_rubro]])</f>
        <v>356515931</v>
      </c>
      <c r="T398" s="49" cm="1">
        <f t="array" ref="T398">_xlfn.XLOOKUP(Contrato[[#This Row],[CONTRATO]]&amp;Contrato[[#This Row],[CDP]],[1]!Tabla6[[#All],[CONTRATO-CDP]],[1]!Tabla6[[#All],[CRP]],_xlfn.XLOOKUP(Contrato[[#This Row],[CDP]],[1]RCPPAGOS!F:F,[1]RCPPAGOS!A:A,"",0),0)</f>
        <v>2218</v>
      </c>
      <c r="U398" s="47">
        <f>+_xlfn.XLOOKUP(Contrato[[#This Row],[RCP]],[1]RCPPAGOS!A:A,[1]RCPPAGOS!B:B,"",0)</f>
        <v>45012.575324074074</v>
      </c>
      <c r="V398" s="50">
        <f>SUMIF([1]!RCPPAGOS[[#All],[CRP]],Contrato[[#This Row],[RCP]],[1]!RCPPAGOS[[#All],[valor_total]])</f>
        <v>356515931</v>
      </c>
      <c r="W398" s="51">
        <v>45010</v>
      </c>
      <c r="X398" s="51">
        <v>45027</v>
      </c>
      <c r="Y398" s="52" t="str">
        <f>+LEFT(_xlfn.XLOOKUP(Contrato[[#This Row],[CONTRATO3DIG]],[1]SECOP_II!AE:AE,[1]SECOP_II!F:F,"",0),10)</f>
        <v>2023-04-12</v>
      </c>
      <c r="Z398" s="53" t="str">
        <f>+LEFT(_xlfn.XLOOKUP(Contrato[[#This Row],[CONTRATO3DIG]],[1]SECOP_II!AE:AE,[1]SECOP_II!G:G,"",0),10)</f>
        <v>2023-12-11</v>
      </c>
      <c r="AA398" s="54" t="str">
        <f>_xlfn.XLOOKUP(Contrato[[#This Row],[CONTRATO3DIG]],[1]SECOP_II!AE:AE,[1]SECOP_II!AA:AA,"",0)</f>
        <v>https://community.secop.gov.co/Public/Tendering/OpportunityDetail/Index?noticeUID=CO1.NTC.4217469&amp;isFromPublicArea=True&amp;isModal=true&amp;asPopupView=true</v>
      </c>
      <c r="AB398" s="103" t="s">
        <v>1056</v>
      </c>
      <c r="AC398" s="75">
        <v>200000085702</v>
      </c>
      <c r="AD398" s="1" t="s">
        <v>50</v>
      </c>
      <c r="AE398" s="1" t="str">
        <f>TEXT(LEFT(Contrato[[#This Row],[CONTRATO]],3),"0")</f>
        <v>383</v>
      </c>
      <c r="AF398" s="1" t="str">
        <f>IF(LEN(Contrato[[#This Row],[Contrato2]])=3,Contrato[[#This Row],[Contrato2]],TEXT(Contrato[[#This Row],[Contrato2]],"000"))</f>
        <v>383</v>
      </c>
      <c r="AG398" s="100">
        <f ca="1">IFERROR(_xlfn.DAYS(Contrato[[#This Row],[Fecha Proyectada liquidació]],TODAY())/30,"")</f>
        <v>-10.7</v>
      </c>
      <c r="AH398" s="5">
        <f>+Contrato[[#This Row],[FECHA TERMINACIÓN ]]+120</f>
        <v>45391</v>
      </c>
      <c r="AI398" s="1" t="e" cm="1">
        <f t="array" ref="AI398">+Contrato[[#This Row],[Fecha Proyectada liquidació]]-hoy</f>
        <v>#NAME?</v>
      </c>
      <c r="AJ398" s="1" cm="1">
        <f t="array" ref="AJ398">_xlfn.XLOOKUP(Contrato[[#This Row],[CONTRATO]]&amp;Contrato[[#This Row],[CDP]],[1]!Tabla6[[#All],[CONTRATO-CDP]],[1]!Tabla6[[#All],[CRP]],_xlfn.XLOOKUP(Contrato[[#This Row],[CDP]],[1]RCPPAGOS!F:F,[1]RCPPAGOS!A:A,"",0),0)</f>
        <v>2218</v>
      </c>
      <c r="AK398" s="1">
        <f>+Contrato[[#This Row],[Columna1]]-Contrato[[#This Row],[RCP]]</f>
        <v>0</v>
      </c>
      <c r="AL398" s="101" cm="1">
        <f t="array" ref="AL398">_xlfn.XLOOKUP(Contrato[[#This Row],[RCP]],[1]!RCPPAGOS[[#All],[CRP]],[1]!RCPPAGOS[[#All],[Total pagado]],0,0)</f>
        <v>356515931</v>
      </c>
      <c r="AM398" s="62">
        <f>+Contrato[[#This Row],[Valor Pagado]]/Contrato[[#This Row],[VALOR CONTRATO]]</f>
        <v>1</v>
      </c>
      <c r="AN398" s="63">
        <f>+Contrato[[#This Row],[VALOR CONTRATO]]-Contrato[[#This Row],[Valor Pagado]]</f>
        <v>0</v>
      </c>
    </row>
    <row r="399" spans="1:40" s="1" customFormat="1" ht="37.5" customHeight="1">
      <c r="A399" s="2">
        <v>622</v>
      </c>
      <c r="B399" s="33">
        <v>384</v>
      </c>
      <c r="C399" s="70" t="s">
        <v>1061</v>
      </c>
      <c r="D399" s="35" t="s">
        <v>41</v>
      </c>
      <c r="E399" s="36" t="s">
        <v>42</v>
      </c>
      <c r="F399" s="35" t="s">
        <v>43</v>
      </c>
      <c r="G399" s="70" t="s">
        <v>1062</v>
      </c>
      <c r="H399" s="1">
        <v>8409278</v>
      </c>
      <c r="I399" s="111">
        <v>3523745</v>
      </c>
      <c r="J399" s="111">
        <v>10571235</v>
      </c>
      <c r="K399" s="1" t="s">
        <v>571</v>
      </c>
      <c r="L399" s="42" t="s">
        <v>1031</v>
      </c>
      <c r="M399" s="43" t="s">
        <v>652</v>
      </c>
      <c r="N399" s="44">
        <f>VLOOKUP(Contrato[[#This Row],[SUPERVISOR TITULAR]],[1]SUPERVISORES!$E$1:$F$135,2,FALSE)</f>
        <v>43595405.899999999</v>
      </c>
      <c r="O399" s="43" t="s">
        <v>68</v>
      </c>
      <c r="P399" s="45">
        <f>VLOOKUP(Contrato[[#This Row],[SUPERVISOR SUPLENTE ]],[1]SUPERVISORES!$E$1:$F$135,2,FALSE)</f>
        <v>8462777.5</v>
      </c>
      <c r="Q399" s="75">
        <v>489</v>
      </c>
      <c r="R399" s="47" cm="1">
        <f t="array" ref="R399">_xlfn.XLOOKUP(Contrato[[#This Row],[CDP]],[1]!CDP[[#All],[consecutivo]],[1]!CDP[[#All],[fecha_aprobacion]],"",0)</f>
        <v>45002.576180555552</v>
      </c>
      <c r="S399" s="48">
        <f>SUMIF([1]!CDP[[#All],[consecutivo]],Contrato[[#This Row],[CDP]],[1]!CDP[[#All],[valor_total_rubro]])</f>
        <v>10571235</v>
      </c>
      <c r="T399" s="49" cm="1">
        <f t="array" ref="T399">_xlfn.XLOOKUP(Contrato[[#This Row],[CONTRATO]]&amp;Contrato[[#This Row],[CDP]],[1]!Tabla6[[#All],[CONTRATO-CDP]],[1]!Tabla6[[#All],[CRP]],_xlfn.XLOOKUP(Contrato[[#This Row],[CDP]],[1]RCPPAGOS!F:F,[1]RCPPAGOS!A:A,"",0),0)</f>
        <v>2219</v>
      </c>
      <c r="U399" s="47">
        <f>+_xlfn.XLOOKUP(Contrato[[#This Row],[RCP]],[1]RCPPAGOS!A:A,[1]RCPPAGOS!B:B,"",0)</f>
        <v>45012.621168981481</v>
      </c>
      <c r="V399" s="50">
        <f>SUMIF([1]!RCPPAGOS[[#All],[CRP]],Contrato[[#This Row],[RCP]],[1]!RCPPAGOS[[#All],[valor_total]])</f>
        <v>10571235</v>
      </c>
      <c r="W399" s="51">
        <v>45012</v>
      </c>
      <c r="X399" s="51">
        <v>45013</v>
      </c>
      <c r="Y399" s="52" t="str">
        <f>+LEFT(_xlfn.XLOOKUP(Contrato[[#This Row],[CONTRATO3DIG]],[1]SECOP_II!AE:AE,[1]SECOP_II!F:F,"",0),10)</f>
        <v>2023-03-28</v>
      </c>
      <c r="Z399" s="53" t="str">
        <f>+LEFT(_xlfn.XLOOKUP(Contrato[[#This Row],[CONTRATO3DIG]],[1]SECOP_II!AE:AE,[1]SECOP_II!G:G,"",0),10)</f>
        <v>2023-06-27</v>
      </c>
      <c r="AA399" s="54" t="str">
        <f>_xlfn.XLOOKUP(Contrato[[#This Row],[CONTRATO3DIG]],[1]SECOP_II!AE:AE,[1]SECOP_II!AA:AA,"",0)</f>
        <v>https://community.secop.gov.co/Public/Tendering/OpportunityDetail/Index?noticeUID=CO1.NTC.4221635&amp;isFromPublicArea=True&amp;isModal=true&amp;asPopupView=true</v>
      </c>
      <c r="AB399" s="103" t="s">
        <v>861</v>
      </c>
      <c r="AC399" s="75">
        <v>202301003531</v>
      </c>
      <c r="AD399" s="1" t="s">
        <v>50</v>
      </c>
      <c r="AE399" s="1" t="str">
        <f>TEXT(LEFT(Contrato[[#This Row],[CONTRATO]],3),"0")</f>
        <v>384</v>
      </c>
      <c r="AF399" s="1" t="str">
        <f>IF(LEN(Contrato[[#This Row],[Contrato2]])=3,Contrato[[#This Row],[Contrato2]],TEXT(Contrato[[#This Row],[Contrato2]],"000"))</f>
        <v>384</v>
      </c>
      <c r="AG399" s="100">
        <f ca="1">IFERROR(_xlfn.DAYS(Contrato[[#This Row],[Fecha Proyectada liquidació]],TODAY())/30,"")</f>
        <v>-16.266666666666666</v>
      </c>
      <c r="AH399" s="5">
        <f>+Contrato[[#This Row],[FECHA TERMINACIÓN ]]+120</f>
        <v>45224</v>
      </c>
      <c r="AI399" s="1" t="e" cm="1">
        <f t="array" ref="AI399">+Contrato[[#This Row],[Fecha Proyectada liquidació]]-hoy</f>
        <v>#NAME?</v>
      </c>
      <c r="AJ399" s="1" cm="1">
        <f t="array" ref="AJ399">_xlfn.XLOOKUP(Contrato[[#This Row],[CONTRATO]]&amp;Contrato[[#This Row],[CDP]],[1]!Tabla6[[#All],[CONTRATO-CDP]],[1]!Tabla6[[#All],[CRP]],_xlfn.XLOOKUP(Contrato[[#This Row],[CDP]],[1]RCPPAGOS!F:F,[1]RCPPAGOS!A:A,"",0),0)</f>
        <v>2219</v>
      </c>
      <c r="AK399" s="1">
        <f>+Contrato[[#This Row],[Columna1]]-Contrato[[#This Row],[RCP]]</f>
        <v>0</v>
      </c>
      <c r="AL399" s="101" cm="1">
        <f t="array" ref="AL399">_xlfn.XLOOKUP(Contrato[[#This Row],[RCP]],[1]!RCPPAGOS[[#All],[CRP]],[1]!RCPPAGOS[[#All],[Total pagado]],0,0)</f>
        <v>10571235</v>
      </c>
      <c r="AM399" s="62">
        <f>+Contrato[[#This Row],[Valor Pagado]]/Contrato[[#This Row],[VALOR CONTRATO]]</f>
        <v>1</v>
      </c>
      <c r="AN399" s="63">
        <f>+Contrato[[#This Row],[VALOR CONTRATO]]-Contrato[[#This Row],[Valor Pagado]]</f>
        <v>0</v>
      </c>
    </row>
    <row r="400" spans="1:40" s="1" customFormat="1" ht="37.5" customHeight="1">
      <c r="A400" s="2">
        <v>596</v>
      </c>
      <c r="B400" s="33">
        <v>385</v>
      </c>
      <c r="C400" s="70" t="s">
        <v>1063</v>
      </c>
      <c r="D400" s="35" t="s">
        <v>83</v>
      </c>
      <c r="E400" s="36" t="s">
        <v>42</v>
      </c>
      <c r="F400" s="35" t="s">
        <v>581</v>
      </c>
      <c r="G400" s="70" t="s">
        <v>1064</v>
      </c>
      <c r="H400" s="134" t="s">
        <v>1065</v>
      </c>
      <c r="I400" s="168" t="s">
        <v>45</v>
      </c>
      <c r="J400" s="111">
        <v>210973000</v>
      </c>
      <c r="K400" s="134" t="s">
        <v>1066</v>
      </c>
      <c r="L400" s="42" t="s">
        <v>576</v>
      </c>
      <c r="M400" s="43" t="s">
        <v>609</v>
      </c>
      <c r="N400" s="44">
        <f>VLOOKUP(Contrato[[#This Row],[SUPERVISOR TITULAR]],[1]SUPERVISORES!$E$1:$F$135,2,FALSE)</f>
        <v>70565097.299999997</v>
      </c>
      <c r="O400" s="43" t="s">
        <v>191</v>
      </c>
      <c r="P400" s="45">
        <f>VLOOKUP(Contrato[[#This Row],[SUPERVISOR SUPLENTE ]],[1]SUPERVISORES!$E$1:$F$135,2,FALSE)</f>
        <v>70140647.099999994</v>
      </c>
      <c r="Q400" s="75">
        <v>450</v>
      </c>
      <c r="R400" s="47" cm="1">
        <f t="array" ref="R400">_xlfn.XLOOKUP(Contrato[[#This Row],[CDP]],[1]!CDP[[#All],[consecutivo]],[1]!CDP[[#All],[fecha_aprobacion]],"",0)</f>
        <v>44999.609780092593</v>
      </c>
      <c r="S400" s="48">
        <f>SUMIF([1]!CDP[[#All],[consecutivo]],Contrato[[#This Row],[CDP]],[1]!CDP[[#All],[valor_total_rubro]])</f>
        <v>100000000</v>
      </c>
      <c r="T400" s="49" cm="1">
        <f t="array" ref="T400">_xlfn.XLOOKUP(Contrato[[#This Row],[CONTRATO]]&amp;Contrato[[#This Row],[CDP]],[1]!Tabla6[[#All],[CONTRATO-CDP]],[1]!Tabla6[[#All],[CRP]],_xlfn.XLOOKUP(Contrato[[#This Row],[CDP]],[1]RCPPAGOS!F:F,[1]RCPPAGOS!A:A,"",0),0)</f>
        <v>2258</v>
      </c>
      <c r="U400" s="47">
        <f>+_xlfn.XLOOKUP(Contrato[[#This Row],[RCP]],[1]RCPPAGOS!A:A,[1]RCPPAGOS!B:B,"",0)</f>
        <v>45027.367199074077</v>
      </c>
      <c r="V400" s="50">
        <f>SUMIF([1]!RCPPAGOS[[#All],[CRP]],Contrato[[#This Row],[RCP]],[1]!RCPPAGOS[[#All],[valor_total]])</f>
        <v>100000000</v>
      </c>
      <c r="W400" s="51">
        <v>45014</v>
      </c>
      <c r="X400" s="111">
        <v>0</v>
      </c>
      <c r="Y400" s="52" t="str">
        <f>+LEFT(_xlfn.XLOOKUP(Contrato[[#This Row],[CONTRATO3DIG]],[1]SECOP_II!AE:AE,[1]SECOP_II!F:F,"",0),10)</f>
        <v/>
      </c>
      <c r="Z400" s="53" t="str">
        <f>+LEFT(_xlfn.XLOOKUP(Contrato[[#This Row],[CONTRATO3DIG]],[1]SECOP_II!AE:AE,[1]SECOP_II!G:G,"",0),10)</f>
        <v/>
      </c>
      <c r="AA400" s="54" t="str">
        <f>_xlfn.XLOOKUP(Contrato[[#This Row],[CONTRATO3DIG]],[1]SECOP_II!AE:AE,[1]SECOP_II!AA:AA,"",0)</f>
        <v/>
      </c>
      <c r="AB400" s="103" t="s">
        <v>1067</v>
      </c>
      <c r="AC400" s="111">
        <v>0</v>
      </c>
      <c r="AD400" s="1" t="s">
        <v>50</v>
      </c>
      <c r="AE400" s="1" t="str">
        <f>TEXT(LEFT(Contrato[[#This Row],[CONTRATO]],3),"0")</f>
        <v>385</v>
      </c>
      <c r="AF400" s="1" t="str">
        <f>IF(LEN(Contrato[[#This Row],[Contrato2]])=3,Contrato[[#This Row],[Contrato2]],TEXT(Contrato[[#This Row],[Contrato2]],"000"))</f>
        <v>385</v>
      </c>
      <c r="AG400" s="100" t="str">
        <f ca="1">IFERROR(_xlfn.DAYS(Contrato[[#This Row],[Fecha Proyectada liquidació]],TODAY())/30,"")</f>
        <v/>
      </c>
      <c r="AH400" s="5" t="e">
        <f>+Contrato[[#This Row],[FECHA TERMINACIÓN ]]+120</f>
        <v>#VALUE!</v>
      </c>
      <c r="AI400" s="1" t="e" cm="1">
        <f t="array" ref="AI400">+Contrato[[#This Row],[Fecha Proyectada liquidació]]-hoy</f>
        <v>#VALUE!</v>
      </c>
      <c r="AJ400" s="1" cm="1">
        <f t="array" ref="AJ400">_xlfn.XLOOKUP(Contrato[[#This Row],[CONTRATO]]&amp;Contrato[[#This Row],[CDP]],[1]!Tabla6[[#All],[CONTRATO-CDP]],[1]!Tabla6[[#All],[CRP]],_xlfn.XLOOKUP(Contrato[[#This Row],[CDP]],[1]RCPPAGOS!F:F,[1]RCPPAGOS!A:A,"",0),0)</f>
        <v>2258</v>
      </c>
      <c r="AK400" s="1">
        <f>+Contrato[[#This Row],[Columna1]]-Contrato[[#This Row],[RCP]]</f>
        <v>0</v>
      </c>
      <c r="AL400" s="101" cm="1">
        <f t="array" ref="AL400">_xlfn.XLOOKUP(Contrato[[#This Row],[RCP]],[1]!RCPPAGOS[[#All],[CRP]],[1]!RCPPAGOS[[#All],[Total pagado]],0,0)</f>
        <v>100000000</v>
      </c>
      <c r="AM400" s="62">
        <f>+Contrato[[#This Row],[Valor Pagado]]/Contrato[[#This Row],[VALOR CONTRATO]]</f>
        <v>0.47399430258848291</v>
      </c>
      <c r="AN400" s="63">
        <f>+Contrato[[#This Row],[VALOR CONTRATO]]-Contrato[[#This Row],[Valor Pagado]]</f>
        <v>110973000</v>
      </c>
    </row>
    <row r="401" spans="1:40" s="1" customFormat="1" ht="37.5" customHeight="1">
      <c r="A401" s="2">
        <v>10</v>
      </c>
      <c r="B401" s="33">
        <v>386</v>
      </c>
      <c r="C401" s="70" t="s">
        <v>1068</v>
      </c>
      <c r="D401" s="35" t="s">
        <v>63</v>
      </c>
      <c r="E401" s="36" t="s">
        <v>42</v>
      </c>
      <c r="F401" s="35" t="s">
        <v>831</v>
      </c>
      <c r="G401" s="70" t="s">
        <v>1069</v>
      </c>
      <c r="H401" s="1">
        <v>890900609</v>
      </c>
      <c r="I401" s="111" t="s">
        <v>571</v>
      </c>
      <c r="J401" s="111">
        <v>180000000</v>
      </c>
      <c r="K401" s="1" t="s">
        <v>571</v>
      </c>
      <c r="L401" s="42" t="s">
        <v>1070</v>
      </c>
      <c r="M401" s="43" t="s">
        <v>249</v>
      </c>
      <c r="N401" s="44">
        <f>VLOOKUP(Contrato[[#This Row],[SUPERVISOR TITULAR]],[1]SUPERVISORES!$E$1:$F$135,2,FALSE)</f>
        <v>10267189.6</v>
      </c>
      <c r="O401" s="43" t="s">
        <v>248</v>
      </c>
      <c r="P401" s="45">
        <f>VLOOKUP(Contrato[[#This Row],[SUPERVISOR SUPLENTE ]],[1]SUPERVISORES!$E$1:$F$135,2,FALSE)</f>
        <v>98556206.299999997</v>
      </c>
      <c r="Q401" s="75">
        <v>502</v>
      </c>
      <c r="R401" s="47" cm="1">
        <f t="array" ref="R401">_xlfn.XLOOKUP(Contrato[[#This Row],[CDP]],[1]!CDP[[#All],[consecutivo]],[1]!CDP[[#All],[fecha_aprobacion]],"",0)</f>
        <v>45012.621736111112</v>
      </c>
      <c r="S401" s="48">
        <f>SUMIF([1]!CDP[[#All],[consecutivo]],Contrato[[#This Row],[CDP]],[1]!CDP[[#All],[valor_total_rubro]])</f>
        <v>180000000</v>
      </c>
      <c r="T401" s="49" cm="1">
        <f t="array" ref="T401">_xlfn.XLOOKUP(Contrato[[#This Row],[CONTRATO]]&amp;Contrato[[#This Row],[CDP]],[1]!Tabla6[[#All],[CONTRATO-CDP]],[1]!Tabla6[[#All],[CRP]],_xlfn.XLOOKUP(Contrato[[#This Row],[CDP]],[1]RCPPAGOS!F:F,[1]RCPPAGOS!A:A,"",0),0)</f>
        <v>2235</v>
      </c>
      <c r="U401" s="47">
        <f>+_xlfn.XLOOKUP(Contrato[[#This Row],[RCP]],[1]RCPPAGOS!A:A,[1]RCPPAGOS!B:B,"",0)</f>
        <v>45016.590300925927</v>
      </c>
      <c r="V401" s="50">
        <f>SUMIF([1]!RCPPAGOS[[#All],[CRP]],Contrato[[#This Row],[RCP]],[1]!RCPPAGOS[[#All],[valor_total]])</f>
        <v>180000000</v>
      </c>
      <c r="W401" s="51">
        <v>45016</v>
      </c>
      <c r="X401" s="51">
        <v>45016</v>
      </c>
      <c r="Y401" s="52" t="str">
        <f>+LEFT(_xlfn.XLOOKUP(Contrato[[#This Row],[CONTRATO3DIG]],[1]SECOP_II!AE:AE,[1]SECOP_II!F:F,"",0),10)</f>
        <v>2023-03-31</v>
      </c>
      <c r="Z401" s="53" t="str">
        <f>+LEFT(_xlfn.XLOOKUP(Contrato[[#This Row],[CONTRATO3DIG]],[1]SECOP_II!AE:AE,[1]SECOP_II!G:G,"",0),10)</f>
        <v>2023-12-30</v>
      </c>
      <c r="AA401" s="54" t="str">
        <f>_xlfn.XLOOKUP(Contrato[[#This Row],[CONTRATO3DIG]],[1]SECOP_II!AE:AE,[1]SECOP_II!AA:AA,"",0)</f>
        <v>https://community.secop.gov.co/Public/Tendering/OpportunityDetail/Index?noticeUID=CO1.NTC.4244437&amp;isFromPublicArea=True&amp;isModal=true&amp;asPopupView=true</v>
      </c>
      <c r="AB401" s="103" t="s">
        <v>994</v>
      </c>
      <c r="AC401" s="75">
        <v>202301004517</v>
      </c>
      <c r="AD401" s="1" t="s">
        <v>50</v>
      </c>
      <c r="AE401" s="1" t="str">
        <f>TEXT(LEFT(Contrato[[#This Row],[CONTRATO]],3),"0")</f>
        <v>386</v>
      </c>
      <c r="AF401" s="1" t="str">
        <f>IF(LEN(Contrato[[#This Row],[Contrato2]])=3,Contrato[[#This Row],[Contrato2]],TEXT(Contrato[[#This Row],[Contrato2]],"000"))</f>
        <v>386</v>
      </c>
      <c r="AG401" s="100">
        <f ca="1">IFERROR(_xlfn.DAYS(Contrato[[#This Row],[Fecha Proyectada liquidació]],TODAY())/30,"")</f>
        <v>-10.066666666666666</v>
      </c>
      <c r="AH401" s="5">
        <f>+Contrato[[#This Row],[FECHA TERMINACIÓN ]]+120</f>
        <v>45410</v>
      </c>
      <c r="AI401" s="1" t="e" cm="1">
        <f t="array" ref="AI401">+Contrato[[#This Row],[Fecha Proyectada liquidació]]-hoy</f>
        <v>#NAME?</v>
      </c>
      <c r="AJ401" s="1" cm="1">
        <f t="array" ref="AJ401">_xlfn.XLOOKUP(Contrato[[#This Row],[CONTRATO]]&amp;Contrato[[#This Row],[CDP]],[1]!Tabla6[[#All],[CONTRATO-CDP]],[1]!Tabla6[[#All],[CRP]],_xlfn.XLOOKUP(Contrato[[#This Row],[CDP]],[1]RCPPAGOS!F:F,[1]RCPPAGOS!A:A,"",0),0)</f>
        <v>2235</v>
      </c>
      <c r="AK401" s="1">
        <f>+Contrato[[#This Row],[Columna1]]-Contrato[[#This Row],[RCP]]</f>
        <v>0</v>
      </c>
      <c r="AL401" s="101" cm="1">
        <f t="array" ref="AL401">_xlfn.XLOOKUP(Contrato[[#This Row],[RCP]],[1]!RCPPAGOS[[#All],[CRP]],[1]!RCPPAGOS[[#All],[Total pagado]],0,0)</f>
        <v>140000000</v>
      </c>
      <c r="AM401" s="62">
        <f>+Contrato[[#This Row],[Valor Pagado]]/Contrato[[#This Row],[VALOR CONTRATO]]</f>
        <v>0.77777777777777779</v>
      </c>
      <c r="AN401" s="63">
        <f>+Contrato[[#This Row],[VALOR CONTRATO]]-Contrato[[#This Row],[Valor Pagado]]</f>
        <v>40000000</v>
      </c>
    </row>
    <row r="402" spans="1:40" s="1" customFormat="1" ht="37.5" customHeight="1">
      <c r="A402" s="1">
        <v>968</v>
      </c>
      <c r="B402" s="33">
        <v>386</v>
      </c>
      <c r="C402" s="70" t="s">
        <v>1068</v>
      </c>
      <c r="D402" s="35" t="s">
        <v>63</v>
      </c>
      <c r="E402" s="36" t="s">
        <v>741</v>
      </c>
      <c r="F402" s="35" t="s">
        <v>831</v>
      </c>
      <c r="G402" s="70" t="s">
        <v>1069</v>
      </c>
      <c r="H402" s="1">
        <v>890900609</v>
      </c>
      <c r="I402" s="111" t="s">
        <v>571</v>
      </c>
      <c r="J402" s="111">
        <v>90000000</v>
      </c>
      <c r="K402" s="1" t="s">
        <v>571</v>
      </c>
      <c r="L402" s="42" t="s">
        <v>1001</v>
      </c>
      <c r="M402" s="43" t="s">
        <v>249</v>
      </c>
      <c r="N402" s="44">
        <f>VLOOKUP(Contrato[[#This Row],[SUPERVISOR TITULAR]],[1]SUPERVISORES!$E$1:$F$135,2,FALSE)</f>
        <v>10267189.6</v>
      </c>
      <c r="O402" s="43" t="s">
        <v>248</v>
      </c>
      <c r="P402" s="45">
        <f>VLOOKUP(Contrato[[#This Row],[SUPERVISOR SUPLENTE ]],[1]SUPERVISORES!$E$1:$F$135,2,FALSE)</f>
        <v>98556206.299999997</v>
      </c>
      <c r="Q402" s="75">
        <v>1002</v>
      </c>
      <c r="R402" s="47" cm="1">
        <f t="array" ref="R402">_xlfn.XLOOKUP(Contrato[[#This Row],[CDP]],[1]!CDP[[#All],[consecutivo]],[1]!CDP[[#All],[fecha_aprobacion]],"",0)</f>
        <v>45126.611851851849</v>
      </c>
      <c r="S402" s="48">
        <f>SUMIF([1]!CDP[[#All],[consecutivo]],Contrato[[#This Row],[CDP]],[1]!CDP[[#All],[valor_total_rubro]])</f>
        <v>90000000</v>
      </c>
      <c r="T402" s="4" cm="1">
        <f t="array" ref="T402">_xlfn.XLOOKUP(Contrato[[#This Row],[CONTRATO]]&amp;Contrato[[#This Row],[CDP]],[1]!Tabla6[[#All],[CONTRATO-CDP]],[1]!Tabla6[[#All],[CRP]],_xlfn.XLOOKUP(Contrato[[#This Row],[CDP]],[1]RCPPAGOS!F:F,[1]RCPPAGOS!A:A,"",0),0)</f>
        <v>10284</v>
      </c>
      <c r="U402" s="47">
        <f>+_xlfn.XLOOKUP(Contrato[[#This Row],[RCP]],[1]RCPPAGOS!A:A,[1]RCPPAGOS!B:B,"",0)</f>
        <v>45177.572210648148</v>
      </c>
      <c r="V402" s="50">
        <f>SUMIF([1]!RCPPAGOS[[#All],[CRP]],Contrato[[#This Row],[RCP]],[1]!RCPPAGOS[[#All],[valor_total]])</f>
        <v>90000000</v>
      </c>
      <c r="W402" s="51">
        <v>45177</v>
      </c>
      <c r="X402" s="51">
        <v>45177</v>
      </c>
      <c r="Y402" s="52" t="str">
        <f>+LEFT(_xlfn.XLOOKUP(Contrato[[#This Row],[CONTRATO3DIG]],[1]SECOP_II!AE:AE,[1]SECOP_II!F:F,"",0),10)</f>
        <v>2023-03-31</v>
      </c>
      <c r="Z402" s="53" t="str">
        <f>+LEFT(_xlfn.XLOOKUP(Contrato[[#This Row],[CONTRATO3DIG]],[1]SECOP_II!AE:AE,[1]SECOP_II!G:G,"",0),10)</f>
        <v>2023-12-30</v>
      </c>
      <c r="AA402" s="54" t="str">
        <f>_xlfn.XLOOKUP(Contrato[[#This Row],[CONTRATO3DIG]],[1]SECOP_II!AE:AE,[1]SECOP_II!AA:AA,"",0)</f>
        <v>https://community.secop.gov.co/Public/Tendering/OpportunityDetail/Index?noticeUID=CO1.NTC.4244437&amp;isFromPublicArea=True&amp;isModal=true&amp;asPopupView=true</v>
      </c>
      <c r="AB402" s="103" t="s">
        <v>994</v>
      </c>
      <c r="AC402" s="140"/>
      <c r="AE402" s="1" t="str">
        <f>TEXT(LEFT(Contrato[[#This Row],[CONTRATO]],3),"0")</f>
        <v>386</v>
      </c>
      <c r="AF402" s="1" t="str">
        <f>IF(LEN(Contrato[[#This Row],[Contrato2]])=3,Contrato[[#This Row],[Contrato2]],TEXT(Contrato[[#This Row],[Contrato2]],"000"))</f>
        <v>386</v>
      </c>
      <c r="AG402" s="100">
        <f ca="1">IFERROR(_xlfn.DAYS(Contrato[[#This Row],[Fecha Proyectada liquidació]],TODAY())/30,"")</f>
        <v>-10.066666666666666</v>
      </c>
      <c r="AH402" s="5">
        <f>+Contrato[[#This Row],[FECHA TERMINACIÓN ]]+120</f>
        <v>45410</v>
      </c>
      <c r="AI402" s="1" t="e" cm="1">
        <f t="array" ref="AI402">+Contrato[[#This Row],[Fecha Proyectada liquidació]]-hoy</f>
        <v>#NAME?</v>
      </c>
      <c r="AJ402" s="1" cm="1">
        <f t="array" ref="AJ402">_xlfn.XLOOKUP(Contrato[[#This Row],[CONTRATO]]&amp;Contrato[[#This Row],[CDP]],[1]!Tabla6[[#All],[CONTRATO-CDP]],[1]!Tabla6[[#All],[CRP]],_xlfn.XLOOKUP(Contrato[[#This Row],[CDP]],[1]RCPPAGOS!F:F,[1]RCPPAGOS!A:A,"",0),0)</f>
        <v>10284</v>
      </c>
      <c r="AK402" s="1">
        <f>+Contrato[[#This Row],[Columna1]]-Contrato[[#This Row],[RCP]]</f>
        <v>0</v>
      </c>
      <c r="AL402" s="101" cm="1">
        <f t="array" ref="AL402">_xlfn.XLOOKUP(Contrato[[#This Row],[RCP]],[1]!RCPPAGOS[[#All],[CRP]],[1]!RCPPAGOS[[#All],[Total pagado]],0,0)</f>
        <v>90000000</v>
      </c>
      <c r="AM402" s="62">
        <f>+Contrato[[#This Row],[Valor Pagado]]/Contrato[[#This Row],[VALOR CONTRATO]]</f>
        <v>1</v>
      </c>
      <c r="AN402" s="63">
        <f>+Contrato[[#This Row],[VALOR CONTRATO]]-Contrato[[#This Row],[Valor Pagado]]</f>
        <v>0</v>
      </c>
    </row>
    <row r="403" spans="1:40" s="1" customFormat="1" ht="37.5" customHeight="1">
      <c r="A403" s="2">
        <v>24</v>
      </c>
      <c r="B403" s="33">
        <v>387</v>
      </c>
      <c r="C403" s="70" t="s">
        <v>1071</v>
      </c>
      <c r="D403" s="35" t="s">
        <v>63</v>
      </c>
      <c r="E403" s="36" t="s">
        <v>42</v>
      </c>
      <c r="F403" s="35" t="s">
        <v>831</v>
      </c>
      <c r="G403" s="70" t="s">
        <v>1072</v>
      </c>
      <c r="H403" s="1">
        <v>890984495</v>
      </c>
      <c r="I403" s="111" t="s">
        <v>571</v>
      </c>
      <c r="J403" s="137" t="s">
        <v>1073</v>
      </c>
      <c r="K403" s="1" t="s">
        <v>571</v>
      </c>
      <c r="L403" s="42" t="s">
        <v>1070</v>
      </c>
      <c r="M403" s="43" t="s">
        <v>248</v>
      </c>
      <c r="N403" s="44">
        <f>VLOOKUP(Contrato[[#This Row],[SUPERVISOR TITULAR]],[1]SUPERVISORES!$E$1:$F$135,2,FALSE)</f>
        <v>98556206.299999997</v>
      </c>
      <c r="O403" s="43" t="s">
        <v>249</v>
      </c>
      <c r="P403" s="45">
        <f>VLOOKUP(Contrato[[#This Row],[SUPERVISOR SUPLENTE ]],[1]SUPERVISORES!$E$1:$F$135,2,FALSE)</f>
        <v>10267189.6</v>
      </c>
      <c r="Q403" s="75">
        <v>500</v>
      </c>
      <c r="R403" s="47" cm="1">
        <f t="array" ref="R403">_xlfn.XLOOKUP(Contrato[[#This Row],[CDP]],[1]!CDP[[#All],[consecutivo]],[1]!CDP[[#All],[fecha_aprobacion]],"",0)</f>
        <v>45012.621400462966</v>
      </c>
      <c r="S403" s="48">
        <f>SUMIF([1]!CDP[[#All],[consecutivo]],Contrato[[#This Row],[CDP]],[1]!CDP[[#All],[valor_total_rubro]])</f>
        <v>172000000</v>
      </c>
      <c r="T403" s="49" cm="1">
        <f t="array" ref="T403">_xlfn.XLOOKUP(Contrato[[#This Row],[CONTRATO]]&amp;Contrato[[#This Row],[CDP]],[1]!Tabla6[[#All],[CONTRATO-CDP]],[1]!Tabla6[[#All],[CRP]],_xlfn.XLOOKUP(Contrato[[#This Row],[CDP]],[1]RCPPAGOS!F:F,[1]RCPPAGOS!A:A,"",0),0)</f>
        <v>2236</v>
      </c>
      <c r="U403" s="47">
        <f>+_xlfn.XLOOKUP(Contrato[[#This Row],[RCP]],[1]RCPPAGOS!A:A,[1]RCPPAGOS!B:B,"",0)</f>
        <v>45016.594652777778</v>
      </c>
      <c r="V403" s="50">
        <f>SUMIF([1]!RCPPAGOS[[#All],[CRP]],Contrato[[#This Row],[RCP]],[1]!RCPPAGOS[[#All],[valor_total]])</f>
        <v>172000000</v>
      </c>
      <c r="W403" s="51">
        <v>45016</v>
      </c>
      <c r="X403" s="51">
        <v>45028</v>
      </c>
      <c r="Y403" s="52" t="str">
        <f>+LEFT(_xlfn.XLOOKUP(Contrato[[#This Row],[CONTRATO3DIG]],[1]SECOP_II!AE:AE,[1]SECOP_II!F:F,"",0),10)</f>
        <v>2023-04-12</v>
      </c>
      <c r="Z403" s="53" t="str">
        <f>+LEFT(_xlfn.XLOOKUP(Contrato[[#This Row],[CONTRATO3DIG]],[1]SECOP_II!AE:AE,[1]SECOP_II!G:G,"",0),10)</f>
        <v>2023-12-30</v>
      </c>
      <c r="AA403" s="54" t="str">
        <f>_xlfn.XLOOKUP(Contrato[[#This Row],[CONTRATO3DIG]],[1]SECOP_II!AE:AE,[1]SECOP_II!AA:AA,"",0)</f>
        <v>https://community.secop.gov.co/Public/Tendering/OpportunityDetail/Index?noticeUID=CO1.NTC.4244282&amp;isFromPublicArea=True&amp;isModal=true&amp;asPopupView=true</v>
      </c>
      <c r="AB403" s="103" t="s">
        <v>994</v>
      </c>
      <c r="AC403" s="75">
        <v>202301004519</v>
      </c>
      <c r="AD403" s="1" t="s">
        <v>50</v>
      </c>
      <c r="AE403" s="1" t="str">
        <f>TEXT(LEFT(Contrato[[#This Row],[CONTRATO]],3),"0")</f>
        <v>387</v>
      </c>
      <c r="AF403" s="1" t="str">
        <f>IF(LEN(Contrato[[#This Row],[Contrato2]])=3,Contrato[[#This Row],[Contrato2]],TEXT(Contrato[[#This Row],[Contrato2]],"000"))</f>
        <v>387</v>
      </c>
      <c r="AG403" s="100">
        <f ca="1">IFERROR(_xlfn.DAYS(Contrato[[#This Row],[Fecha Proyectada liquidació]],TODAY())/30,"")</f>
        <v>-10.066666666666666</v>
      </c>
      <c r="AH403" s="5">
        <f>+Contrato[[#This Row],[FECHA TERMINACIÓN ]]+120</f>
        <v>45410</v>
      </c>
      <c r="AI403" s="1" t="e" cm="1">
        <f t="array" ref="AI403">+Contrato[[#This Row],[Fecha Proyectada liquidació]]-hoy</f>
        <v>#NAME?</v>
      </c>
      <c r="AJ403" s="1" cm="1">
        <f t="array" ref="AJ403">_xlfn.XLOOKUP(Contrato[[#This Row],[CONTRATO]]&amp;Contrato[[#This Row],[CDP]],[1]!Tabla6[[#All],[CONTRATO-CDP]],[1]!Tabla6[[#All],[CRP]],_xlfn.XLOOKUP(Contrato[[#This Row],[CDP]],[1]RCPPAGOS!F:F,[1]RCPPAGOS!A:A,"",0),0)</f>
        <v>2236</v>
      </c>
      <c r="AK403" s="1">
        <f>+Contrato[[#This Row],[Columna1]]-Contrato[[#This Row],[RCP]]</f>
        <v>0</v>
      </c>
      <c r="AL403" s="101" cm="1">
        <f t="array" ref="AL403">_xlfn.XLOOKUP(Contrato[[#This Row],[RCP]],[1]!RCPPAGOS[[#All],[CRP]],[1]!RCPPAGOS[[#All],[Total pagado]],0,0)</f>
        <v>20000000</v>
      </c>
      <c r="AM403" s="62">
        <f>+Contrato[[#This Row],[Valor Pagado]]/Contrato[[#This Row],[VALOR CONTRATO]]</f>
        <v>0.11627906976744186</v>
      </c>
      <c r="AN403" s="63">
        <f>+Contrato[[#This Row],[VALOR CONTRATO]]-Contrato[[#This Row],[Valor Pagado]]</f>
        <v>152000000</v>
      </c>
    </row>
    <row r="404" spans="1:40" s="1" customFormat="1" ht="37.5" customHeight="1">
      <c r="A404" s="1">
        <v>1068</v>
      </c>
      <c r="B404" s="33">
        <v>387</v>
      </c>
      <c r="C404" s="70" t="s">
        <v>1071</v>
      </c>
      <c r="D404" s="35" t="s">
        <v>63</v>
      </c>
      <c r="E404" s="36" t="s">
        <v>42</v>
      </c>
      <c r="F404" s="35" t="s">
        <v>831</v>
      </c>
      <c r="G404" s="70" t="s">
        <v>1072</v>
      </c>
      <c r="H404" s="1">
        <v>890984495</v>
      </c>
      <c r="I404" s="111" t="s">
        <v>571</v>
      </c>
      <c r="J404" s="137" t="s">
        <v>1073</v>
      </c>
      <c r="K404" s="1" t="s">
        <v>571</v>
      </c>
      <c r="L404" s="42" t="s">
        <v>944</v>
      </c>
      <c r="M404" s="43" t="s">
        <v>248</v>
      </c>
      <c r="N404" s="44">
        <f>VLOOKUP(Contrato[[#This Row],[SUPERVISOR TITULAR]],[1]SUPERVISORES!$E$1:$F$135,2,FALSE)</f>
        <v>98556206.299999997</v>
      </c>
      <c r="O404" s="43" t="s">
        <v>249</v>
      </c>
      <c r="P404" s="45">
        <f>VLOOKUP(Contrato[[#This Row],[SUPERVISOR SUPLENTE ]],[1]SUPERVISORES!$E$1:$F$135,2,FALSE)</f>
        <v>10267189.6</v>
      </c>
      <c r="Q404" s="75">
        <v>1139</v>
      </c>
      <c r="R404" s="47" cm="1">
        <f t="array" ref="R404">_xlfn.XLOOKUP(Contrato[[#This Row],[CDP]],[1]!CDP[[#All],[consecutivo]],[1]!CDP[[#All],[fecha_aprobacion]],"",0)</f>
        <v>45197.574502314812</v>
      </c>
      <c r="S404" s="48">
        <f>SUMIF([1]!CDP[[#All],[consecutivo]],Contrato[[#This Row],[CDP]],[1]!CDP[[#All],[valor_total_rubro]])</f>
        <v>28000000</v>
      </c>
      <c r="T404" s="4" cm="1">
        <f t="array" ref="T404">_xlfn.XLOOKUP(Contrato[[#This Row],[CONTRATO]]&amp;Contrato[[#This Row],[CDP]],[1]!Tabla6[[#All],[CONTRATO-CDP]],[1]!Tabla6[[#All],[CRP]],_xlfn.XLOOKUP(Contrato[[#This Row],[CDP]],[1]RCPPAGOS!F:F,[1]RCPPAGOS!A:A,"",0),0)</f>
        <v>10782</v>
      </c>
      <c r="U404" s="47">
        <f>+_xlfn.XLOOKUP(Contrato[[#This Row],[RCP]],[1]RCPPAGOS!A:A,[1]RCPPAGOS!B:B,"",0)</f>
        <v>45203.596631944441</v>
      </c>
      <c r="V404" s="50">
        <f>SUMIF([1]!RCPPAGOS[[#All],[CRP]],Contrato[[#This Row],[RCP]],[1]!RCPPAGOS[[#All],[valor_total]])</f>
        <v>28000000</v>
      </c>
      <c r="W404" s="51">
        <v>45203</v>
      </c>
      <c r="X404" s="51">
        <v>45216</v>
      </c>
      <c r="Y404" s="52" t="str">
        <f>+LEFT(_xlfn.XLOOKUP(Contrato[[#This Row],[CONTRATO3DIG]],[1]SECOP_II!AE:AE,[1]SECOP_II!F:F,"",0),10)</f>
        <v>2023-04-12</v>
      </c>
      <c r="Z404" s="53" t="str">
        <f>+LEFT(_xlfn.XLOOKUP(Contrato[[#This Row],[CONTRATO3DIG]],[1]SECOP_II!AE:AE,[1]SECOP_II!G:G,"",0),10)</f>
        <v>2023-12-30</v>
      </c>
      <c r="AA404" s="54" t="str">
        <f>_xlfn.XLOOKUP(Contrato[[#This Row],[CONTRATO3DIG]],[1]SECOP_II!AE:AE,[1]SECOP_II!AA:AA,"",0)</f>
        <v>https://community.secop.gov.co/Public/Tendering/OpportunityDetail/Index?noticeUID=CO1.NTC.4244282&amp;isFromPublicArea=True&amp;isModal=true&amp;asPopupView=true</v>
      </c>
      <c r="AB404" s="103" t="s">
        <v>994</v>
      </c>
      <c r="AC404" s="140"/>
      <c r="AE404" s="1" t="str">
        <f>TEXT(LEFT(Contrato[[#This Row],[CONTRATO]],3),"0")</f>
        <v>387</v>
      </c>
      <c r="AF404" s="1" t="str">
        <f>IF(LEN(Contrato[[#This Row],[Contrato2]])=3,Contrato[[#This Row],[Contrato2]],TEXT(Contrato[[#This Row],[Contrato2]],"000"))</f>
        <v>387</v>
      </c>
      <c r="AG404" s="100">
        <f ca="1">IFERROR(_xlfn.DAYS(Contrato[[#This Row],[Fecha Proyectada liquidació]],TODAY())/30,"")</f>
        <v>-10.066666666666666</v>
      </c>
      <c r="AH404" s="5">
        <f>+Contrato[[#This Row],[FECHA TERMINACIÓN ]]+120</f>
        <v>45410</v>
      </c>
      <c r="AI404" s="1" t="e" cm="1">
        <f t="array" ref="AI404">+Contrato[[#This Row],[Fecha Proyectada liquidació]]-hoy</f>
        <v>#NAME?</v>
      </c>
      <c r="AJ404" s="1" cm="1">
        <f t="array" ref="AJ404">_xlfn.XLOOKUP(Contrato[[#This Row],[CONTRATO]]&amp;Contrato[[#This Row],[CDP]],[1]!Tabla6[[#All],[CONTRATO-CDP]],[1]!Tabla6[[#All],[CRP]],_xlfn.XLOOKUP(Contrato[[#This Row],[CDP]],[1]RCPPAGOS!F:F,[1]RCPPAGOS!A:A,"",0),0)</f>
        <v>10782</v>
      </c>
      <c r="AK404" s="1">
        <f>+Contrato[[#This Row],[Columna1]]-Contrato[[#This Row],[RCP]]</f>
        <v>0</v>
      </c>
      <c r="AL404" s="101" cm="1">
        <f t="array" ref="AL404">_xlfn.XLOOKUP(Contrato[[#This Row],[RCP]],[1]!RCPPAGOS[[#All],[CRP]],[1]!RCPPAGOS[[#All],[Total pagado]],0,0)</f>
        <v>28000000</v>
      </c>
      <c r="AM404" s="62">
        <f>+Contrato[[#This Row],[Valor Pagado]]/Contrato[[#This Row],[VALOR CONTRATO]]</f>
        <v>0.16279069767441862</v>
      </c>
      <c r="AN404" s="63">
        <f>+Contrato[[#This Row],[VALOR CONTRATO]]-Contrato[[#This Row],[Valor Pagado]]</f>
        <v>144000000</v>
      </c>
    </row>
    <row r="405" spans="1:40" s="1" customFormat="1" ht="37.5" customHeight="1">
      <c r="A405" s="2">
        <v>31</v>
      </c>
      <c r="B405" s="33">
        <v>388</v>
      </c>
      <c r="C405" s="70" t="s">
        <v>1074</v>
      </c>
      <c r="D405" s="35" t="s">
        <v>63</v>
      </c>
      <c r="E405" s="36" t="s">
        <v>42</v>
      </c>
      <c r="F405" s="35" t="s">
        <v>831</v>
      </c>
      <c r="G405" s="70" t="s">
        <v>1075</v>
      </c>
      <c r="H405" s="1">
        <v>811013033</v>
      </c>
      <c r="I405" s="111" t="s">
        <v>571</v>
      </c>
      <c r="J405" s="111">
        <v>142000000</v>
      </c>
      <c r="K405" s="1" t="s">
        <v>571</v>
      </c>
      <c r="L405" s="42" t="s">
        <v>1070</v>
      </c>
      <c r="M405" s="43" t="s">
        <v>248</v>
      </c>
      <c r="N405" s="44">
        <f>VLOOKUP(Contrato[[#This Row],[SUPERVISOR TITULAR]],[1]SUPERVISORES!$E$1:$F$135,2,FALSE)</f>
        <v>98556206.299999997</v>
      </c>
      <c r="O405" s="43" t="s">
        <v>249</v>
      </c>
      <c r="P405" s="45">
        <f>VLOOKUP(Contrato[[#This Row],[SUPERVISOR SUPLENTE ]],[1]SUPERVISORES!$E$1:$F$135,2,FALSE)</f>
        <v>10267189.6</v>
      </c>
      <c r="Q405" s="75">
        <v>473</v>
      </c>
      <c r="R405" s="47" cm="1">
        <f t="array" ref="R405">_xlfn.XLOOKUP(Contrato[[#This Row],[CDP]],[1]!CDP[[#All],[consecutivo]],[1]!CDP[[#All],[fecha_aprobacion]],"",0)</f>
        <v>45001.690451388888</v>
      </c>
      <c r="S405" s="48">
        <f>SUMIF([1]!CDP[[#All],[consecutivo]],Contrato[[#This Row],[CDP]],[1]!CDP[[#All],[valor_total_rubro]])</f>
        <v>142000000</v>
      </c>
      <c r="T405" s="49" cm="1">
        <f t="array" ref="T405">_xlfn.XLOOKUP(Contrato[[#This Row],[CONTRATO]]&amp;Contrato[[#This Row],[CDP]],[1]!Tabla6[[#All],[CONTRATO-CDP]],[1]!Tabla6[[#All],[CRP]],_xlfn.XLOOKUP(Contrato[[#This Row],[CDP]],[1]RCPPAGOS!F:F,[1]RCPPAGOS!A:A,"",0),0)</f>
        <v>2237</v>
      </c>
      <c r="U405" s="47">
        <f>+_xlfn.XLOOKUP(Contrato[[#This Row],[RCP]],[1]RCPPAGOS!A:A,[1]RCPPAGOS!B:B,"",0)</f>
        <v>45016.595138888886</v>
      </c>
      <c r="V405" s="50">
        <f>SUMIF([1]!RCPPAGOS[[#All],[CRP]],Contrato[[#This Row],[RCP]],[1]!RCPPAGOS[[#All],[valor_total]])</f>
        <v>142000000</v>
      </c>
      <c r="W405" s="51">
        <v>45016</v>
      </c>
      <c r="X405" s="51">
        <v>45016</v>
      </c>
      <c r="Y405" s="52" t="str">
        <f>+LEFT(_xlfn.XLOOKUP(Contrato[[#This Row],[CONTRATO3DIG]],[1]SECOP_II!AE:AE,[1]SECOP_II!F:F,"",0),10)</f>
        <v>2023-03-31</v>
      </c>
      <c r="Z405" s="53" t="str">
        <f>+LEFT(_xlfn.XLOOKUP(Contrato[[#This Row],[CONTRATO3DIG]],[1]SECOP_II!AE:AE,[1]SECOP_II!G:G,"",0),10)</f>
        <v>2023-12-30</v>
      </c>
      <c r="AA405" s="54" t="str">
        <f>_xlfn.XLOOKUP(Contrato[[#This Row],[CONTRATO3DIG]],[1]SECOP_II!AE:AE,[1]SECOP_II!AA:AA,"",0)</f>
        <v>https://community.secop.gov.co/Public/Tendering/OpportunityDetail/Index?noticeUID=CO1.NTC.4244801&amp;isFromPublicArea=True&amp;isModal=true&amp;asPopupView=true</v>
      </c>
      <c r="AB405" s="103" t="s">
        <v>994</v>
      </c>
      <c r="AC405" s="75">
        <v>202301004520</v>
      </c>
      <c r="AD405" s="1" t="s">
        <v>50</v>
      </c>
      <c r="AE405" s="1" t="str">
        <f>TEXT(LEFT(Contrato[[#This Row],[CONTRATO]],3),"0")</f>
        <v>388</v>
      </c>
      <c r="AF405" s="1" t="str">
        <f>IF(LEN(Contrato[[#This Row],[Contrato2]])=3,Contrato[[#This Row],[Contrato2]],TEXT(Contrato[[#This Row],[Contrato2]],"000"))</f>
        <v>388</v>
      </c>
      <c r="AG405" s="100">
        <f ca="1">IFERROR(_xlfn.DAYS(Contrato[[#This Row],[Fecha Proyectada liquidació]],TODAY())/30,"")</f>
        <v>-10.066666666666666</v>
      </c>
      <c r="AH405" s="5">
        <f>+Contrato[[#This Row],[FECHA TERMINACIÓN ]]+120</f>
        <v>45410</v>
      </c>
      <c r="AI405" s="1" t="e" cm="1">
        <f t="array" ref="AI405">+Contrato[[#This Row],[Fecha Proyectada liquidació]]-hoy</f>
        <v>#NAME?</v>
      </c>
      <c r="AJ405" s="1" cm="1">
        <f t="array" ref="AJ405">_xlfn.XLOOKUP(Contrato[[#This Row],[CONTRATO]]&amp;Contrato[[#This Row],[CDP]],[1]!Tabla6[[#All],[CONTRATO-CDP]],[1]!Tabla6[[#All],[CRP]],_xlfn.XLOOKUP(Contrato[[#This Row],[CDP]],[1]RCPPAGOS!F:F,[1]RCPPAGOS!A:A,"",0),0)</f>
        <v>2237</v>
      </c>
      <c r="AK405" s="1">
        <f>+Contrato[[#This Row],[Columna1]]-Contrato[[#This Row],[RCP]]</f>
        <v>0</v>
      </c>
      <c r="AL405" s="101" cm="1">
        <f t="array" ref="AL405">_xlfn.XLOOKUP(Contrato[[#This Row],[RCP]],[1]!RCPPAGOS[[#All],[CRP]],[1]!RCPPAGOS[[#All],[Total pagado]],0,0)</f>
        <v>30000000</v>
      </c>
      <c r="AM405" s="62">
        <f>+Contrato[[#This Row],[Valor Pagado]]/Contrato[[#This Row],[VALOR CONTRATO]]</f>
        <v>0.21126760563380281</v>
      </c>
      <c r="AN405" s="63">
        <f>+Contrato[[#This Row],[VALOR CONTRATO]]-Contrato[[#This Row],[Valor Pagado]]</f>
        <v>112000000</v>
      </c>
    </row>
    <row r="406" spans="1:40" s="1" customFormat="1" ht="37.5" customHeight="1">
      <c r="A406" s="2">
        <v>34</v>
      </c>
      <c r="B406" s="33">
        <v>389</v>
      </c>
      <c r="C406" s="70" t="s">
        <v>1076</v>
      </c>
      <c r="D406" s="35" t="s">
        <v>63</v>
      </c>
      <c r="E406" s="36" t="s">
        <v>42</v>
      </c>
      <c r="F406" s="35" t="s">
        <v>831</v>
      </c>
      <c r="G406" s="70" t="s">
        <v>1077</v>
      </c>
      <c r="H406" s="1">
        <v>900284547</v>
      </c>
      <c r="I406" s="111" t="s">
        <v>571</v>
      </c>
      <c r="J406" s="111">
        <v>180000000</v>
      </c>
      <c r="K406" s="1" t="s">
        <v>571</v>
      </c>
      <c r="L406" s="42" t="s">
        <v>1070</v>
      </c>
      <c r="M406" s="43" t="s">
        <v>104</v>
      </c>
      <c r="N406" s="44">
        <f>VLOOKUP(Contrato[[#This Row],[SUPERVISOR TITULAR]],[1]SUPERVISORES!$E$1:$F$135,2,FALSE)</f>
        <v>75075150.099999994</v>
      </c>
      <c r="O406" s="43" t="s">
        <v>103</v>
      </c>
      <c r="P406" s="45">
        <f>VLOOKUP(Contrato[[#This Row],[SUPERVISOR SUPLENTE ]],[1]SUPERVISORES!$E$1:$F$135,2,FALSE)</f>
        <v>3507696.4</v>
      </c>
      <c r="Q406" s="75">
        <v>507</v>
      </c>
      <c r="R406" s="47" cm="1">
        <f t="array" ref="R406">_xlfn.XLOOKUP(Contrato[[#This Row],[CDP]],[1]!CDP[[#All],[consecutivo]],[1]!CDP[[#All],[fecha_aprobacion]],"",0)</f>
        <v>45014.465277777781</v>
      </c>
      <c r="S406" s="48">
        <f>SUMIF([1]!CDP[[#All],[consecutivo]],Contrato[[#This Row],[CDP]],[1]!CDP[[#All],[valor_total_rubro]])</f>
        <v>180000000</v>
      </c>
      <c r="T406" s="49" cm="1">
        <f t="array" ref="T406">_xlfn.XLOOKUP(Contrato[[#This Row],[CONTRATO]]&amp;Contrato[[#This Row],[CDP]],[1]!Tabla6[[#All],[CONTRATO-CDP]],[1]!Tabla6[[#All],[CRP]],_xlfn.XLOOKUP(Contrato[[#This Row],[CDP]],[1]RCPPAGOS!F:F,[1]RCPPAGOS!A:A,"",0),0)</f>
        <v>2259</v>
      </c>
      <c r="U406" s="47">
        <f>+_xlfn.XLOOKUP(Contrato[[#This Row],[RCP]],[1]RCPPAGOS!A:A,[1]RCPPAGOS!B:B,"",0)</f>
        <v>45027.422534722224</v>
      </c>
      <c r="V406" s="50">
        <f>SUMIF([1]!RCPPAGOS[[#All],[CRP]],Contrato[[#This Row],[RCP]],[1]!RCPPAGOS[[#All],[valor_total]])</f>
        <v>180000000</v>
      </c>
      <c r="W406" s="51">
        <v>45026</v>
      </c>
      <c r="X406" s="51">
        <v>45026</v>
      </c>
      <c r="Y406" s="52" t="str">
        <f>+LEFT(_xlfn.XLOOKUP(Contrato[[#This Row],[CONTRATO3DIG]],[1]SECOP_II!AE:AE,[1]SECOP_II!F:F,"",0),10)</f>
        <v>2023-04-11</v>
      </c>
      <c r="Z406" s="53" t="str">
        <f>+LEFT(_xlfn.XLOOKUP(Contrato[[#This Row],[CONTRATO3DIG]],[1]SECOP_II!AE:AE,[1]SECOP_II!G:G,"",0),10)</f>
        <v>2023-12-30</v>
      </c>
      <c r="AA406" s="54" t="str">
        <f>_xlfn.XLOOKUP(Contrato[[#This Row],[CONTRATO3DIG]],[1]SECOP_II!AE:AE,[1]SECOP_II!AA:AA,"",0)</f>
        <v>https://community.secop.gov.co/Public/Tendering/OpportunityDetail/Index?noticeUID=CO1.NTC.4244828&amp;isFromPublicArea=True&amp;isModal=true&amp;asPopupView=true</v>
      </c>
      <c r="AB406" s="103" t="s">
        <v>994</v>
      </c>
      <c r="AC406" s="75">
        <v>202301004521</v>
      </c>
      <c r="AD406" s="1" t="s">
        <v>50</v>
      </c>
      <c r="AE406" s="1" t="str">
        <f>TEXT(LEFT(Contrato[[#This Row],[CONTRATO]],3),"0")</f>
        <v>389</v>
      </c>
      <c r="AF406" s="1" t="str">
        <f>IF(LEN(Contrato[[#This Row],[Contrato2]])=3,Contrato[[#This Row],[Contrato2]],TEXT(Contrato[[#This Row],[Contrato2]],"000"))</f>
        <v>389</v>
      </c>
      <c r="AG406" s="100">
        <f ca="1">IFERROR(_xlfn.DAYS(Contrato[[#This Row],[Fecha Proyectada liquidació]],TODAY())/30,"")</f>
        <v>-10.066666666666666</v>
      </c>
      <c r="AH406" s="5">
        <f>+Contrato[[#This Row],[FECHA TERMINACIÓN ]]+120</f>
        <v>45410</v>
      </c>
      <c r="AI406" s="1" t="e" cm="1">
        <f t="array" ref="AI406">+Contrato[[#This Row],[Fecha Proyectada liquidació]]-hoy</f>
        <v>#NAME?</v>
      </c>
      <c r="AJ406" s="1" cm="1">
        <f t="array" ref="AJ406">_xlfn.XLOOKUP(Contrato[[#This Row],[CONTRATO]]&amp;Contrato[[#This Row],[CDP]],[1]!Tabla6[[#All],[CONTRATO-CDP]],[1]!Tabla6[[#All],[CRP]],_xlfn.XLOOKUP(Contrato[[#This Row],[CDP]],[1]RCPPAGOS!F:F,[1]RCPPAGOS!A:A,"",0),0)</f>
        <v>2259</v>
      </c>
      <c r="AK406" s="1">
        <f>+Contrato[[#This Row],[Columna1]]-Contrato[[#This Row],[RCP]]</f>
        <v>0</v>
      </c>
      <c r="AL406" s="101" cm="1">
        <f t="array" ref="AL406">_xlfn.XLOOKUP(Contrato[[#This Row],[RCP]],[1]!RCPPAGOS[[#All],[CRP]],[1]!RCPPAGOS[[#All],[Total pagado]],0,0)</f>
        <v>24000000</v>
      </c>
      <c r="AM406" s="62">
        <f>+Contrato[[#This Row],[Valor Pagado]]/Contrato[[#This Row],[VALOR CONTRATO]]</f>
        <v>0.13333333333333333</v>
      </c>
      <c r="AN406" s="63">
        <f>+Contrato[[#This Row],[VALOR CONTRATO]]-Contrato[[#This Row],[Valor Pagado]]</f>
        <v>156000000</v>
      </c>
    </row>
    <row r="407" spans="1:40" s="1" customFormat="1" ht="37.5" customHeight="1">
      <c r="A407" s="1">
        <v>1079</v>
      </c>
      <c r="B407" s="136">
        <v>389</v>
      </c>
      <c r="C407" s="70" t="s">
        <v>1076</v>
      </c>
      <c r="D407" s="35" t="s">
        <v>63</v>
      </c>
      <c r="E407" s="36" t="s">
        <v>741</v>
      </c>
      <c r="F407" s="35" t="s">
        <v>831</v>
      </c>
      <c r="G407" s="70" t="s">
        <v>1077</v>
      </c>
      <c r="H407" s="1">
        <v>900284547</v>
      </c>
      <c r="I407" s="111" t="s">
        <v>571</v>
      </c>
      <c r="J407" s="111">
        <v>90000000</v>
      </c>
      <c r="K407" s="1" t="s">
        <v>571</v>
      </c>
      <c r="L407" s="42" t="s">
        <v>742</v>
      </c>
      <c r="M407" s="43" t="s">
        <v>104</v>
      </c>
      <c r="N407" s="44">
        <f>VLOOKUP(Contrato[[#This Row],[SUPERVISOR TITULAR]],[1]SUPERVISORES!$E$1:$F$135,2,FALSE)</f>
        <v>75075150.099999994</v>
      </c>
      <c r="O407" s="43" t="s">
        <v>103</v>
      </c>
      <c r="P407" s="45">
        <f>VLOOKUP(Contrato[[#This Row],[SUPERVISOR SUPLENTE ]],[1]SUPERVISORES!$E$1:$F$135,2,FALSE)</f>
        <v>3507696.4</v>
      </c>
      <c r="Q407" s="75">
        <v>1152</v>
      </c>
      <c r="R407" s="47" cm="1">
        <f t="array" ref="R407">_xlfn.XLOOKUP(Contrato[[#This Row],[CDP]],[1]!CDP[[#All],[consecutivo]],[1]!CDP[[#All],[fecha_aprobacion]],"",0)</f>
        <v>45203.595069444447</v>
      </c>
      <c r="S407" s="48">
        <f>SUMIF([1]!CDP[[#All],[consecutivo]],Contrato[[#This Row],[CDP]],[1]!CDP[[#All],[valor_total_rubro]])</f>
        <v>90000000</v>
      </c>
      <c r="T407" s="4" cm="1">
        <f t="array" ref="T407">_xlfn.XLOOKUP(Contrato[[#This Row],[CONTRATO]]&amp;Contrato[[#This Row],[CDP]],[1]!Tabla6[[#All],[CONTRATO-CDP]],[1]!Tabla6[[#All],[CRP]],_xlfn.XLOOKUP(Contrato[[#This Row],[CDP]],[1]RCPPAGOS!F:F,[1]RCPPAGOS!A:A,"",0),0)</f>
        <v>11875</v>
      </c>
      <c r="U407" s="47">
        <f>+_xlfn.XLOOKUP(Contrato[[#This Row],[RCP]],[1]RCPPAGOS!A:A,[1]RCPPAGOS!B:B,"",0)</f>
        <v>45219.391944444447</v>
      </c>
      <c r="V407" s="50">
        <f>SUMIF([1]!RCPPAGOS[[#All],[CRP]],Contrato[[#This Row],[RCP]],[1]!RCPPAGOS[[#All],[valor_total]])</f>
        <v>90000000</v>
      </c>
      <c r="W407" s="51">
        <v>45210</v>
      </c>
      <c r="X407" s="51">
        <v>45225</v>
      </c>
      <c r="Y407" s="52" t="str">
        <f>+LEFT(_xlfn.XLOOKUP(Contrato[[#This Row],[CONTRATO3DIG]],[1]SECOP_II!AE:AE,[1]SECOP_II!F:F,"",0),10)</f>
        <v>2023-04-11</v>
      </c>
      <c r="Z407" s="53" t="str">
        <f>+LEFT(_xlfn.XLOOKUP(Contrato[[#This Row],[CONTRATO3DIG]],[1]SECOP_II!AE:AE,[1]SECOP_II!G:G,"",0),10)</f>
        <v>2023-12-30</v>
      </c>
      <c r="AA407" s="54" t="str">
        <f>_xlfn.XLOOKUP(Contrato[[#This Row],[CONTRATO3DIG]],[1]SECOP_II!AE:AE,[1]SECOP_II!AA:AA,"",0)</f>
        <v>https://community.secop.gov.co/Public/Tendering/OpportunityDetail/Index?noticeUID=CO1.NTC.4244828&amp;isFromPublicArea=True&amp;isModal=true&amp;asPopupView=true</v>
      </c>
      <c r="AB407" s="103" t="s">
        <v>994</v>
      </c>
      <c r="AC407" s="140">
        <v>202301018095</v>
      </c>
      <c r="AD407" s="1" t="s">
        <v>50</v>
      </c>
      <c r="AE407" s="1" t="str">
        <f>TEXT(LEFT(Contrato[[#This Row],[CONTRATO]],3),"0")</f>
        <v>389</v>
      </c>
      <c r="AF407" s="1" t="str">
        <f>IF(LEN(Contrato[[#This Row],[Contrato2]])=3,Contrato[[#This Row],[Contrato2]],TEXT(Contrato[[#This Row],[Contrato2]],"000"))</f>
        <v>389</v>
      </c>
      <c r="AG407" s="100">
        <f ca="1">IFERROR(_xlfn.DAYS(Contrato[[#This Row],[Fecha Proyectada liquidació]],TODAY())/30,"")</f>
        <v>-10.066666666666666</v>
      </c>
      <c r="AH407" s="5">
        <f>+Contrato[[#This Row],[FECHA TERMINACIÓN ]]+120</f>
        <v>45410</v>
      </c>
      <c r="AI407" s="1" t="e" cm="1">
        <f t="array" ref="AI407">+Contrato[[#This Row],[Fecha Proyectada liquidació]]-hoy</f>
        <v>#NAME?</v>
      </c>
      <c r="AJ407" s="1" cm="1">
        <f t="array" ref="AJ407">_xlfn.XLOOKUP(Contrato[[#This Row],[CONTRATO]]&amp;Contrato[[#This Row],[CDP]],[1]!Tabla6[[#All],[CONTRATO-CDP]],[1]!Tabla6[[#All],[CRP]],_xlfn.XLOOKUP(Contrato[[#This Row],[CDP]],[1]RCPPAGOS!F:F,[1]RCPPAGOS!A:A,"",0),0)</f>
        <v>11875</v>
      </c>
      <c r="AK407" s="1">
        <f>+Contrato[[#This Row],[Columna1]]-Contrato[[#This Row],[RCP]]</f>
        <v>0</v>
      </c>
      <c r="AL407" s="101" cm="1">
        <f t="array" ref="AL407">_xlfn.XLOOKUP(Contrato[[#This Row],[RCP]],[1]!RCPPAGOS[[#All],[CRP]],[1]!RCPPAGOS[[#All],[Total pagado]],0,0)</f>
        <v>90000000</v>
      </c>
      <c r="AM407" s="62">
        <f>+Contrato[[#This Row],[Valor Pagado]]/Contrato[[#This Row],[VALOR CONTRATO]]</f>
        <v>1</v>
      </c>
      <c r="AN407" s="63">
        <f>+Contrato[[#This Row],[VALOR CONTRATO]]-Contrato[[#This Row],[Valor Pagado]]</f>
        <v>0</v>
      </c>
    </row>
    <row r="408" spans="1:40" s="1" customFormat="1" ht="37.5" customHeight="1">
      <c r="A408" s="2">
        <v>22</v>
      </c>
      <c r="B408" s="33">
        <v>390</v>
      </c>
      <c r="C408" s="70" t="s">
        <v>1078</v>
      </c>
      <c r="D408" s="35" t="s">
        <v>63</v>
      </c>
      <c r="E408" s="36" t="s">
        <v>42</v>
      </c>
      <c r="F408" s="35" t="s">
        <v>831</v>
      </c>
      <c r="G408" s="70" t="s">
        <v>1079</v>
      </c>
      <c r="H408" s="1">
        <v>890906279</v>
      </c>
      <c r="I408" s="111" t="s">
        <v>571</v>
      </c>
      <c r="J408" s="111">
        <v>550000000</v>
      </c>
      <c r="K408" s="1" t="s">
        <v>571</v>
      </c>
      <c r="L408" s="42" t="s">
        <v>1070</v>
      </c>
      <c r="M408" s="43" t="s">
        <v>103</v>
      </c>
      <c r="N408" s="44">
        <f>VLOOKUP(Contrato[[#This Row],[SUPERVISOR TITULAR]],[1]SUPERVISORES!$E$1:$F$135,2,FALSE)</f>
        <v>3507696.4</v>
      </c>
      <c r="O408" s="43" t="s">
        <v>104</v>
      </c>
      <c r="P408" s="45">
        <f>VLOOKUP(Contrato[[#This Row],[SUPERVISOR SUPLENTE ]],[1]SUPERVISORES!$E$1:$F$135,2,FALSE)</f>
        <v>75075150.099999994</v>
      </c>
      <c r="Q408" s="75">
        <v>506</v>
      </c>
      <c r="R408" s="47" cm="1">
        <f t="array" ref="R408">_xlfn.XLOOKUP(Contrato[[#This Row],[CDP]],[1]!CDP[[#All],[consecutivo]],[1]!CDP[[#All],[fecha_aprobacion]],"",0)</f>
        <v>45014.465092592596</v>
      </c>
      <c r="S408" s="48">
        <f>SUMIF([1]!CDP[[#All],[consecutivo]],Contrato[[#This Row],[CDP]],[1]!CDP[[#All],[valor_total_rubro]])</f>
        <v>550000000</v>
      </c>
      <c r="T408" s="49" cm="1">
        <f t="array" ref="T408">_xlfn.XLOOKUP(Contrato[[#This Row],[CONTRATO]]&amp;Contrato[[#This Row],[CDP]],[1]!Tabla6[[#All],[CONTRATO-CDP]],[1]!Tabla6[[#All],[CRP]],_xlfn.XLOOKUP(Contrato[[#This Row],[CDP]],[1]RCPPAGOS!F:F,[1]RCPPAGOS!A:A,"",0),0)</f>
        <v>2239</v>
      </c>
      <c r="U408" s="47">
        <f>+_xlfn.XLOOKUP(Contrato[[#This Row],[RCP]],[1]RCPPAGOS!A:A,[1]RCPPAGOS!B:B,"",0)</f>
        <v>45016.65587962963</v>
      </c>
      <c r="V408" s="50">
        <f>SUMIF([1]!RCPPAGOS[[#All],[CRP]],Contrato[[#This Row],[RCP]],[1]!RCPPAGOS[[#All],[valor_total]])</f>
        <v>550000000</v>
      </c>
      <c r="W408" s="51">
        <v>45016</v>
      </c>
      <c r="X408" s="51">
        <v>45016</v>
      </c>
      <c r="Y408" s="52" t="str">
        <f>+LEFT(_xlfn.XLOOKUP(Contrato[[#This Row],[CONTRATO3DIG]],[1]SECOP_II!AE:AE,[1]SECOP_II!F:F,"",0),10)</f>
        <v>2023-03-31</v>
      </c>
      <c r="Z408" s="53" t="str">
        <f>+LEFT(_xlfn.XLOOKUP(Contrato[[#This Row],[CONTRATO3DIG]],[1]SECOP_II!AE:AE,[1]SECOP_II!G:G,"",0),10)</f>
        <v>2023-12-30</v>
      </c>
      <c r="AA408" s="54" t="str">
        <f>_xlfn.XLOOKUP(Contrato[[#This Row],[CONTRATO3DIG]],[1]SECOP_II!AE:AE,[1]SECOP_II!AA:AA,"",0)</f>
        <v>https://community.secop.gov.co/Public/Tendering/OpportunityDetail/Index?noticeUID=CO1.NTC.4244839&amp;isFromPublicArea=True&amp;isModal=true&amp;asPopupView=true</v>
      </c>
      <c r="AB408" s="103" t="s">
        <v>994</v>
      </c>
      <c r="AC408" s="75">
        <v>202301004522</v>
      </c>
      <c r="AD408" s="1" t="s">
        <v>50</v>
      </c>
      <c r="AE408" s="1" t="str">
        <f>TEXT(LEFT(Contrato[[#This Row],[CONTRATO]],3),"0")</f>
        <v>390</v>
      </c>
      <c r="AF408" s="1" t="str">
        <f>IF(LEN(Contrato[[#This Row],[Contrato2]])=3,Contrato[[#This Row],[Contrato2]],TEXT(Contrato[[#This Row],[Contrato2]],"000"))</f>
        <v>390</v>
      </c>
      <c r="AG408" s="100">
        <f ca="1">IFERROR(_xlfn.DAYS(Contrato[[#This Row],[Fecha Proyectada liquidació]],TODAY())/30,"")</f>
        <v>-10.066666666666666</v>
      </c>
      <c r="AH408" s="5">
        <f>+Contrato[[#This Row],[FECHA TERMINACIÓN ]]+120</f>
        <v>45410</v>
      </c>
      <c r="AI408" s="1" t="e" cm="1">
        <f t="array" ref="AI408">+Contrato[[#This Row],[Fecha Proyectada liquidació]]-hoy</f>
        <v>#NAME?</v>
      </c>
      <c r="AJ408" s="1" cm="1">
        <f t="array" ref="AJ408">_xlfn.XLOOKUP(Contrato[[#This Row],[CONTRATO]]&amp;Contrato[[#This Row],[CDP]],[1]!Tabla6[[#All],[CONTRATO-CDP]],[1]!Tabla6[[#All],[CRP]],_xlfn.XLOOKUP(Contrato[[#This Row],[CDP]],[1]RCPPAGOS!F:F,[1]RCPPAGOS!A:A,"",0),0)</f>
        <v>2239</v>
      </c>
      <c r="AK408" s="1">
        <f>+Contrato[[#This Row],[Columna1]]-Contrato[[#This Row],[RCP]]</f>
        <v>0</v>
      </c>
      <c r="AL408" s="101" cm="1">
        <f t="array" ref="AL408">_xlfn.XLOOKUP(Contrato[[#This Row],[RCP]],[1]!RCPPAGOS[[#All],[CRP]],[1]!RCPPAGOS[[#All],[Total pagado]],0,0)</f>
        <v>20109219</v>
      </c>
      <c r="AM408" s="62">
        <f>+Contrato[[#This Row],[Valor Pagado]]/Contrato[[#This Row],[VALOR CONTRATO]]</f>
        <v>3.6562216363636366E-2</v>
      </c>
      <c r="AN408" s="63">
        <f>+Contrato[[#This Row],[VALOR CONTRATO]]-Contrato[[#This Row],[Valor Pagado]]</f>
        <v>529890781</v>
      </c>
    </row>
    <row r="409" spans="1:40" s="1" customFormat="1" ht="37.5" customHeight="1">
      <c r="A409" s="1">
        <v>1077</v>
      </c>
      <c r="B409" s="33">
        <v>390</v>
      </c>
      <c r="C409" s="70" t="s">
        <v>1078</v>
      </c>
      <c r="D409" s="35" t="s">
        <v>63</v>
      </c>
      <c r="E409" s="36" t="s">
        <v>741</v>
      </c>
      <c r="F409" s="35" t="s">
        <v>831</v>
      </c>
      <c r="G409" s="70" t="s">
        <v>1079</v>
      </c>
      <c r="H409" s="1">
        <v>890906279</v>
      </c>
      <c r="I409" s="111" t="s">
        <v>571</v>
      </c>
      <c r="J409" s="111">
        <v>275000000</v>
      </c>
      <c r="K409" s="1" t="s">
        <v>571</v>
      </c>
      <c r="L409" s="42" t="s">
        <v>742</v>
      </c>
      <c r="M409" s="43" t="s">
        <v>103</v>
      </c>
      <c r="N409" s="44">
        <f>VLOOKUP(Contrato[[#This Row],[SUPERVISOR TITULAR]],[1]SUPERVISORES!$E$1:$F$135,2,FALSE)</f>
        <v>3507696.4</v>
      </c>
      <c r="O409" s="43" t="s">
        <v>104</v>
      </c>
      <c r="P409" s="45">
        <f>VLOOKUP(Contrato[[#This Row],[SUPERVISOR SUPLENTE ]],[1]SUPERVISORES!$E$1:$F$135,2,FALSE)</f>
        <v>75075150.099999994</v>
      </c>
      <c r="Q409" s="75">
        <v>1157</v>
      </c>
      <c r="R409" s="47" cm="1">
        <f t="array" ref="R409">_xlfn.XLOOKUP(Contrato[[#This Row],[CDP]],[1]!CDP[[#All],[consecutivo]],[1]!CDP[[#All],[fecha_aprobacion]],"",0)</f>
        <v>45203.595138888886</v>
      </c>
      <c r="S409" s="48">
        <f>SUMIF([1]!CDP[[#All],[consecutivo]],Contrato[[#This Row],[CDP]],[1]!CDP[[#All],[valor_total_rubro]])</f>
        <v>275000000</v>
      </c>
      <c r="T409" s="4" cm="1">
        <f t="array" ref="T409">_xlfn.XLOOKUP(Contrato[[#This Row],[CONTRATO]]&amp;Contrato[[#This Row],[CDP]],[1]!Tabla6[[#All],[CONTRATO-CDP]],[1]!Tabla6[[#All],[CRP]],_xlfn.XLOOKUP(Contrato[[#This Row],[CDP]],[1]RCPPAGOS!F:F,[1]RCPPAGOS!A:A,"",0),0)</f>
        <v>11878</v>
      </c>
      <c r="U409" s="47">
        <f>+_xlfn.XLOOKUP(Contrato[[#This Row],[RCP]],[1]RCPPAGOS!A:A,[1]RCPPAGOS!B:B,"",0)</f>
        <v>45219.400833333333</v>
      </c>
      <c r="V409" s="50">
        <f>SUMIF([1]!RCPPAGOS[[#All],[CRP]],Contrato[[#This Row],[RCP]],[1]!RCPPAGOS[[#All],[valor_total]])</f>
        <v>275000000</v>
      </c>
      <c r="W409" s="51">
        <v>45210</v>
      </c>
      <c r="X409" s="51">
        <v>45225</v>
      </c>
      <c r="Y409" s="52" t="str">
        <f>+LEFT(_xlfn.XLOOKUP(Contrato[[#This Row],[CONTRATO3DIG]],[1]SECOP_II!AE:AE,[1]SECOP_II!F:F,"",0),10)</f>
        <v>2023-03-31</v>
      </c>
      <c r="Z409" s="53" t="str">
        <f>+LEFT(_xlfn.XLOOKUP(Contrato[[#This Row],[CONTRATO3DIG]],[1]SECOP_II!AE:AE,[1]SECOP_II!G:G,"",0),10)</f>
        <v>2023-12-30</v>
      </c>
      <c r="AA409" s="54" t="str">
        <f>_xlfn.XLOOKUP(Contrato[[#This Row],[CONTRATO3DIG]],[1]SECOP_II!AE:AE,[1]SECOP_II!AA:AA,"",0)</f>
        <v>https://community.secop.gov.co/Public/Tendering/OpportunityDetail/Index?noticeUID=CO1.NTC.4244839&amp;isFromPublicArea=True&amp;isModal=true&amp;asPopupView=true</v>
      </c>
      <c r="AB409" s="103" t="s">
        <v>994</v>
      </c>
      <c r="AC409" s="140">
        <v>202301018093</v>
      </c>
      <c r="AD409" s="1" t="s">
        <v>50</v>
      </c>
      <c r="AE409" s="1" t="str">
        <f>TEXT(LEFT(Contrato[[#This Row],[CONTRATO]],3),"0")</f>
        <v>390</v>
      </c>
      <c r="AF409" s="1" t="str">
        <f>IF(LEN(Contrato[[#This Row],[Contrato2]])=3,Contrato[[#This Row],[Contrato2]],TEXT(Contrato[[#This Row],[Contrato2]],"000"))</f>
        <v>390</v>
      </c>
      <c r="AG409" s="100">
        <f ca="1">IFERROR(_xlfn.DAYS(Contrato[[#This Row],[Fecha Proyectada liquidació]],TODAY())/30,"")</f>
        <v>-10.066666666666666</v>
      </c>
      <c r="AH409" s="5">
        <f>+Contrato[[#This Row],[FECHA TERMINACIÓN ]]+120</f>
        <v>45410</v>
      </c>
      <c r="AI409" s="1" t="e" cm="1">
        <f t="array" ref="AI409">+Contrato[[#This Row],[Fecha Proyectada liquidació]]-hoy</f>
        <v>#NAME?</v>
      </c>
      <c r="AJ409" s="1" cm="1">
        <f t="array" ref="AJ409">_xlfn.XLOOKUP(Contrato[[#This Row],[CONTRATO]]&amp;Contrato[[#This Row],[CDP]],[1]!Tabla6[[#All],[CONTRATO-CDP]],[1]!Tabla6[[#All],[CRP]],_xlfn.XLOOKUP(Contrato[[#This Row],[CDP]],[1]RCPPAGOS!F:F,[1]RCPPAGOS!A:A,"",0),0)</f>
        <v>11878</v>
      </c>
      <c r="AK409" s="1">
        <f>+Contrato[[#This Row],[Columna1]]-Contrato[[#This Row],[RCP]]</f>
        <v>0</v>
      </c>
      <c r="AL409" s="101" cm="1">
        <f t="array" ref="AL409">_xlfn.XLOOKUP(Contrato[[#This Row],[RCP]],[1]!RCPPAGOS[[#All],[CRP]],[1]!RCPPAGOS[[#All],[Total pagado]],0,0)</f>
        <v>275000000</v>
      </c>
      <c r="AM409" s="62">
        <f>+Contrato[[#This Row],[Valor Pagado]]/Contrato[[#This Row],[VALOR CONTRATO]]</f>
        <v>1</v>
      </c>
      <c r="AN409" s="63">
        <f>+Contrato[[#This Row],[VALOR CONTRATO]]-Contrato[[#This Row],[Valor Pagado]]</f>
        <v>0</v>
      </c>
    </row>
    <row r="410" spans="1:40" s="1" customFormat="1" ht="37.5" customHeight="1">
      <c r="A410" s="2">
        <v>628</v>
      </c>
      <c r="B410" s="33">
        <v>391</v>
      </c>
      <c r="C410" s="70" t="s">
        <v>1080</v>
      </c>
      <c r="D410" s="35" t="s">
        <v>63</v>
      </c>
      <c r="E410" s="36" t="s">
        <v>42</v>
      </c>
      <c r="F410" s="35" t="s">
        <v>43</v>
      </c>
      <c r="G410" s="70" t="s">
        <v>1081</v>
      </c>
      <c r="H410" s="1">
        <v>1037653026</v>
      </c>
      <c r="I410" s="111">
        <v>2452230</v>
      </c>
      <c r="J410" s="111">
        <v>21089178</v>
      </c>
      <c r="K410" s="1" t="s">
        <v>571</v>
      </c>
      <c r="L410" s="42" t="s">
        <v>1070</v>
      </c>
      <c r="M410" s="43" t="s">
        <v>103</v>
      </c>
      <c r="N410" s="44">
        <f>VLOOKUP(Contrato[[#This Row],[SUPERVISOR TITULAR]],[1]SUPERVISORES!$E$1:$F$135,2,FALSE)</f>
        <v>3507696.4</v>
      </c>
      <c r="O410" s="43" t="s">
        <v>104</v>
      </c>
      <c r="P410" s="45">
        <f>VLOOKUP(Contrato[[#This Row],[SUPERVISOR SUPLENTE ]],[1]SUPERVISORES!$E$1:$F$135,2,FALSE)</f>
        <v>75075150.099999994</v>
      </c>
      <c r="Q410" s="75">
        <v>498</v>
      </c>
      <c r="R410" s="47" cm="1">
        <f t="array" ref="R410">_xlfn.XLOOKUP(Contrato[[#This Row],[CDP]],[1]!CDP[[#All],[consecutivo]],[1]!CDP[[#All],[fecha_aprobacion]],"",0)</f>
        <v>45009.688425925924</v>
      </c>
      <c r="S410" s="48">
        <f>SUMIF([1]!CDP[[#All],[consecutivo]],Contrato[[#This Row],[CDP]],[1]!CDP[[#All],[valor_total_rubro]])</f>
        <v>21089178</v>
      </c>
      <c r="T410" s="49" cm="1">
        <f t="array" ref="T410">_xlfn.XLOOKUP(Contrato[[#This Row],[CONTRATO]]&amp;Contrato[[#This Row],[CDP]],[1]!Tabla6[[#All],[CONTRATO-CDP]],[1]!Tabla6[[#All],[CRP]],_xlfn.XLOOKUP(Contrato[[#This Row],[CDP]],[1]RCPPAGOS!F:F,[1]RCPPAGOS!A:A,"",0),0)</f>
        <v>2243</v>
      </c>
      <c r="U410" s="47">
        <f>+_xlfn.XLOOKUP(Contrato[[#This Row],[RCP]],[1]RCPPAGOS!A:A,[1]RCPPAGOS!B:B,"",0)</f>
        <v>45026.715752314813</v>
      </c>
      <c r="V410" s="50">
        <f>SUMIF([1]!RCPPAGOS[[#All],[CRP]],Contrato[[#This Row],[RCP]],[1]!RCPPAGOS[[#All],[valor_total]])</f>
        <v>21089178</v>
      </c>
      <c r="W410" s="51">
        <v>45026</v>
      </c>
      <c r="X410" s="51">
        <v>45026</v>
      </c>
      <c r="Y410" s="52" t="str">
        <f>+LEFT(_xlfn.XLOOKUP(Contrato[[#This Row],[CONTRATO3DIG]],[1]SECOP_II!AE:AE,[1]SECOP_II!F:F,"",0),10)</f>
        <v>2023-04-10</v>
      </c>
      <c r="Z410" s="53" t="str">
        <f>+LEFT(_xlfn.XLOOKUP(Contrato[[#This Row],[CONTRATO3DIG]],[1]SECOP_II!AE:AE,[1]SECOP_II!G:G,"",0),10)</f>
        <v>2023-12-16</v>
      </c>
      <c r="AA410" s="54" t="str">
        <f>_xlfn.XLOOKUP(Contrato[[#This Row],[CONTRATO3DIG]],[1]SECOP_II!AE:AE,[1]SECOP_II!AA:AA,"",0)</f>
        <v>https://community.secop.gov.co/Public/Tendering/OpportunityDetail/Index?noticeUID=CO1.NTC.4247679&amp;isFromPublicArea=True&amp;isModal=true&amp;asPopupView=true</v>
      </c>
      <c r="AB410" s="103" t="s">
        <v>1082</v>
      </c>
      <c r="AC410" s="75">
        <v>202301004523</v>
      </c>
      <c r="AD410" s="1" t="s">
        <v>50</v>
      </c>
      <c r="AE410" s="1" t="str">
        <f>TEXT(LEFT(Contrato[[#This Row],[CONTRATO]],3),"0")</f>
        <v>391</v>
      </c>
      <c r="AF410" s="1" t="str">
        <f>IF(LEN(Contrato[[#This Row],[Contrato2]])=3,Contrato[[#This Row],[Contrato2]],TEXT(Contrato[[#This Row],[Contrato2]],"000"))</f>
        <v>391</v>
      </c>
      <c r="AG410" s="100">
        <f ca="1">IFERROR(_xlfn.DAYS(Contrato[[#This Row],[Fecha Proyectada liquidació]],TODAY())/30,"")</f>
        <v>-10.533333333333333</v>
      </c>
      <c r="AH410" s="5">
        <f>+Contrato[[#This Row],[FECHA TERMINACIÓN ]]+120</f>
        <v>45396</v>
      </c>
      <c r="AI410" s="1" t="e" cm="1">
        <f t="array" ref="AI410">+Contrato[[#This Row],[Fecha Proyectada liquidació]]-hoy</f>
        <v>#NAME?</v>
      </c>
      <c r="AJ410" s="1" cm="1">
        <f t="array" ref="AJ410">_xlfn.XLOOKUP(Contrato[[#This Row],[CONTRATO]]&amp;Contrato[[#This Row],[CDP]],[1]!Tabla6[[#All],[CONTRATO-CDP]],[1]!Tabla6[[#All],[CRP]],_xlfn.XLOOKUP(Contrato[[#This Row],[CDP]],[1]RCPPAGOS!F:F,[1]RCPPAGOS!A:A,"",0),0)</f>
        <v>2243</v>
      </c>
      <c r="AK410" s="1">
        <f>+Contrato[[#This Row],[Columna1]]-Contrato[[#This Row],[RCP]]</f>
        <v>0</v>
      </c>
      <c r="AL410" s="101" cm="1">
        <f t="array" ref="AL410">_xlfn.XLOOKUP(Contrato[[#This Row],[RCP]],[1]!RCPPAGOS[[#All],[CRP]],[1]!RCPPAGOS[[#All],[Total pagado]],0,0)</f>
        <v>20190027</v>
      </c>
      <c r="AM410" s="62">
        <f>+Contrato[[#This Row],[Valor Pagado]]/Contrato[[#This Row],[VALOR CONTRATO]]</f>
        <v>0.95736434108527135</v>
      </c>
      <c r="AN410" s="63">
        <f>+Contrato[[#This Row],[VALOR CONTRATO]]-Contrato[[#This Row],[Valor Pagado]]</f>
        <v>899151</v>
      </c>
    </row>
    <row r="411" spans="1:40" s="1" customFormat="1" ht="37.5" customHeight="1">
      <c r="A411" s="2">
        <v>627</v>
      </c>
      <c r="B411" s="33">
        <v>392</v>
      </c>
      <c r="C411" s="70" t="s">
        <v>1083</v>
      </c>
      <c r="D411" s="35" t="s">
        <v>63</v>
      </c>
      <c r="E411" s="36" t="s">
        <v>42</v>
      </c>
      <c r="F411" s="35" t="s">
        <v>43</v>
      </c>
      <c r="G411" s="70" t="s">
        <v>1084</v>
      </c>
      <c r="H411" s="1">
        <v>98657236</v>
      </c>
      <c r="I411" s="111">
        <v>4675177</v>
      </c>
      <c r="J411" s="111">
        <v>40206522</v>
      </c>
      <c r="K411" s="1" t="s">
        <v>571</v>
      </c>
      <c r="L411" s="42" t="s">
        <v>1070</v>
      </c>
      <c r="M411" s="43" t="s">
        <v>249</v>
      </c>
      <c r="N411" s="44">
        <f>VLOOKUP(Contrato[[#This Row],[SUPERVISOR TITULAR]],[1]SUPERVISORES!$E$1:$F$135,2,FALSE)</f>
        <v>10267189.6</v>
      </c>
      <c r="O411" s="43" t="s">
        <v>248</v>
      </c>
      <c r="P411" s="45">
        <f>VLOOKUP(Contrato[[#This Row],[SUPERVISOR SUPLENTE ]],[1]SUPERVISORES!$E$1:$F$135,2,FALSE)</f>
        <v>98556206.299999997</v>
      </c>
      <c r="Q411" s="75">
        <v>501</v>
      </c>
      <c r="R411" s="47" cm="1">
        <f t="array" ref="R411">_xlfn.XLOOKUP(Contrato[[#This Row],[CDP]],[1]!CDP[[#All],[consecutivo]],[1]!CDP[[#All],[fecha_aprobacion]],"",0)</f>
        <v>45012.62158564815</v>
      </c>
      <c r="S411" s="48">
        <f>SUMIF([1]!CDP[[#All],[consecutivo]],Contrato[[#This Row],[CDP]],[1]!CDP[[#All],[valor_total_rubro]])</f>
        <v>40206522</v>
      </c>
      <c r="T411" s="49" cm="1">
        <f t="array" ref="T411">_xlfn.XLOOKUP(Contrato[[#This Row],[CONTRATO]]&amp;Contrato[[#This Row],[CDP]],[1]!Tabla6[[#All],[CONTRATO-CDP]],[1]!Tabla6[[#All],[CRP]],_xlfn.XLOOKUP(Contrato[[#This Row],[CDP]],[1]RCPPAGOS!F:F,[1]RCPPAGOS!A:A,"",0),0)</f>
        <v>2242</v>
      </c>
      <c r="U411" s="47">
        <f>+_xlfn.XLOOKUP(Contrato[[#This Row],[RCP]],[1]RCPPAGOS!A:A,[1]RCPPAGOS!B:B,"",0)</f>
        <v>45026.715729166666</v>
      </c>
      <c r="V411" s="50">
        <f>SUMIF([1]!RCPPAGOS[[#All],[CRP]],Contrato[[#This Row],[RCP]],[1]!RCPPAGOS[[#All],[valor_total]])</f>
        <v>40206522</v>
      </c>
      <c r="W411" s="51">
        <v>45026</v>
      </c>
      <c r="X411" s="51">
        <v>45026</v>
      </c>
      <c r="Y411" s="52" t="str">
        <f>+LEFT(_xlfn.XLOOKUP(Contrato[[#This Row],[CONTRATO3DIG]],[1]SECOP_II!AE:AE,[1]SECOP_II!F:F,"",0),10)</f>
        <v>2023-04-10</v>
      </c>
      <c r="Z411" s="53" t="str">
        <f>+LEFT(_xlfn.XLOOKUP(Contrato[[#This Row],[CONTRATO3DIG]],[1]SECOP_II!AE:AE,[1]SECOP_II!G:G,"",0),10)</f>
        <v>2023-12-16</v>
      </c>
      <c r="AA411" s="54" t="str">
        <f>_xlfn.XLOOKUP(Contrato[[#This Row],[CONTRATO3DIG]],[1]SECOP_II!AE:AE,[1]SECOP_II!AA:AA,"",0)</f>
        <v>https://community.secop.gov.co/Public/Tendering/OpportunityDetail/Index?noticeUID=CO1.NTC.4248112&amp;isFromPublicArea=True&amp;isModal=true&amp;asPopupView=true</v>
      </c>
      <c r="AB411" s="103" t="s">
        <v>1085</v>
      </c>
      <c r="AC411" s="75">
        <v>202301004518</v>
      </c>
      <c r="AD411" s="1" t="s">
        <v>50</v>
      </c>
      <c r="AE411" s="1" t="str">
        <f>TEXT(LEFT(Contrato[[#This Row],[CONTRATO]],3),"0")</f>
        <v>392</v>
      </c>
      <c r="AF411" s="1" t="str">
        <f>IF(LEN(Contrato[[#This Row],[Contrato2]])=3,Contrato[[#This Row],[Contrato2]],TEXT(Contrato[[#This Row],[Contrato2]],"000"))</f>
        <v>392</v>
      </c>
      <c r="AG411" s="100">
        <f ca="1">IFERROR(_xlfn.DAYS(Contrato[[#This Row],[Fecha Proyectada liquidació]],TODAY())/30,"")</f>
        <v>-10.533333333333333</v>
      </c>
      <c r="AH411" s="5">
        <f>+Contrato[[#This Row],[FECHA TERMINACIÓN ]]+120</f>
        <v>45396</v>
      </c>
      <c r="AI411" s="1" t="e" cm="1">
        <f t="array" ref="AI411">+Contrato[[#This Row],[Fecha Proyectada liquidació]]-hoy</f>
        <v>#NAME?</v>
      </c>
      <c r="AJ411" s="1" cm="1">
        <f t="array" ref="AJ411">_xlfn.XLOOKUP(Contrato[[#This Row],[CONTRATO]]&amp;Contrato[[#This Row],[CDP]],[1]!Tabla6[[#All],[CONTRATO-CDP]],[1]!Tabla6[[#All],[CRP]],_xlfn.XLOOKUP(Contrato[[#This Row],[CDP]],[1]RCPPAGOS!F:F,[1]RCPPAGOS!A:A,"",0),0)</f>
        <v>2242</v>
      </c>
      <c r="AK411" s="1">
        <f>+Contrato[[#This Row],[Columna1]]-Contrato[[#This Row],[RCP]]</f>
        <v>0</v>
      </c>
      <c r="AL411" s="101" cm="1">
        <f t="array" ref="AL411">_xlfn.XLOOKUP(Contrato[[#This Row],[RCP]],[1]!RCPPAGOS[[#All],[CRP]],[1]!RCPPAGOS[[#All],[Total pagado]],0,0)</f>
        <v>38492290</v>
      </c>
      <c r="AM411" s="62">
        <f>+Contrato[[#This Row],[Valor Pagado]]/Contrato[[#This Row],[VALOR CONTRATO]]</f>
        <v>0.95736433009550037</v>
      </c>
      <c r="AN411" s="63">
        <f>+Contrato[[#This Row],[VALOR CONTRATO]]-Contrato[[#This Row],[Valor Pagado]]</f>
        <v>1714232</v>
      </c>
    </row>
    <row r="412" spans="1:40" s="1" customFormat="1" ht="37.5" customHeight="1">
      <c r="A412" s="2">
        <v>474</v>
      </c>
      <c r="B412" s="33">
        <v>393</v>
      </c>
      <c r="C412" s="70" t="s">
        <v>1086</v>
      </c>
      <c r="D412" s="35" t="s">
        <v>41</v>
      </c>
      <c r="E412" s="35" t="s">
        <v>1087</v>
      </c>
      <c r="F412" s="35" t="s">
        <v>1088</v>
      </c>
      <c r="G412" s="70" t="s">
        <v>1089</v>
      </c>
      <c r="H412" s="1">
        <v>811009788</v>
      </c>
      <c r="I412" s="111" t="s">
        <v>571</v>
      </c>
      <c r="J412" s="111">
        <v>40000000</v>
      </c>
      <c r="K412" s="134" t="s">
        <v>1090</v>
      </c>
      <c r="L412" s="42" t="s">
        <v>985</v>
      </c>
      <c r="M412" s="43" t="s">
        <v>652</v>
      </c>
      <c r="N412" s="44">
        <f>VLOOKUP(Contrato[[#This Row],[SUPERVISOR TITULAR]],[1]SUPERVISORES!$E$1:$F$135,2,FALSE)</f>
        <v>43595405.899999999</v>
      </c>
      <c r="O412" s="43" t="s">
        <v>199</v>
      </c>
      <c r="P412" s="45">
        <f>VLOOKUP(Contrato[[#This Row],[SUPERVISOR SUPLENTE ]],[1]SUPERVISORES!$E$1:$F$135,2,FALSE)</f>
        <v>43972678.100000001</v>
      </c>
      <c r="Q412" s="75">
        <v>474</v>
      </c>
      <c r="R412" s="47" cm="1">
        <f t="array" ref="R412">_xlfn.XLOOKUP(Contrato[[#This Row],[CDP]],[1]!CDP[[#All],[consecutivo]],[1]!CDP[[#All],[fecha_aprobacion]],"",0)</f>
        <v>45001.690474537034</v>
      </c>
      <c r="S412" s="48">
        <f>SUMIF([1]!CDP[[#All],[consecutivo]],Contrato[[#This Row],[CDP]],[1]!CDP[[#All],[valor_total_rubro]])</f>
        <v>40000000</v>
      </c>
      <c r="T412" s="49" cm="1">
        <f t="array" ref="T412">_xlfn.XLOOKUP(Contrato[[#This Row],[CONTRATO]]&amp;Contrato[[#This Row],[CDP]],[1]!Tabla6[[#All],[CONTRATO-CDP]],[1]!Tabla6[[#All],[CRP]],_xlfn.XLOOKUP(Contrato[[#This Row],[CDP]],[1]RCPPAGOS!F:F,[1]RCPPAGOS!A:A,"",0),0)</f>
        <v>2241</v>
      </c>
      <c r="U412" s="47">
        <f>+_xlfn.XLOOKUP(Contrato[[#This Row],[RCP]],[1]RCPPAGOS!A:A,[1]RCPPAGOS!B:B,"",0)</f>
        <v>45026.654363425929</v>
      </c>
      <c r="V412" s="50">
        <f>SUMIF([1]!RCPPAGOS[[#All],[CRP]],Contrato[[#This Row],[RCP]],[1]!RCPPAGOS[[#All],[valor_total]])</f>
        <v>40000000</v>
      </c>
      <c r="W412" s="55">
        <v>45015</v>
      </c>
      <c r="X412" s="51">
        <v>45026</v>
      </c>
      <c r="Y412" s="52">
        <v>45027</v>
      </c>
      <c r="Z412" s="53">
        <v>45412</v>
      </c>
      <c r="AA412" s="54" t="s">
        <v>1091</v>
      </c>
      <c r="AB412" s="103" t="s">
        <v>1092</v>
      </c>
      <c r="AC412" s="75">
        <v>202301003478</v>
      </c>
      <c r="AD412" s="1" t="s">
        <v>50</v>
      </c>
      <c r="AE412" s="1" t="str">
        <f>TEXT(LEFT(Contrato[[#This Row],[CONTRATO]],3),"0")</f>
        <v>393</v>
      </c>
      <c r="AF412" s="1" t="str">
        <f>IF(LEN(Contrato[[#This Row],[Contrato2]])=3,Contrato[[#This Row],[Contrato2]],TEXT(Contrato[[#This Row],[Contrato2]],"000"))</f>
        <v>393</v>
      </c>
      <c r="AG412" s="100">
        <f ca="1">IFERROR(_xlfn.DAYS(Contrato[[#This Row],[Fecha Proyectada liquidació]],TODAY())/30,"")</f>
        <v>-6</v>
      </c>
      <c r="AH412" s="5">
        <f>+Contrato[[#This Row],[FECHA TERMINACIÓN ]]+120</f>
        <v>45532</v>
      </c>
      <c r="AI412" s="1" t="e" cm="1">
        <f t="array" ref="AI412">+Contrato[[#This Row],[Fecha Proyectada liquidació]]-hoy</f>
        <v>#NAME?</v>
      </c>
      <c r="AJ412" s="1" cm="1">
        <f t="array" ref="AJ412">_xlfn.XLOOKUP(Contrato[[#This Row],[CONTRATO]]&amp;Contrato[[#This Row],[CDP]],[1]!Tabla6[[#All],[CONTRATO-CDP]],[1]!Tabla6[[#All],[CRP]],_xlfn.XLOOKUP(Contrato[[#This Row],[CDP]],[1]RCPPAGOS!F:F,[1]RCPPAGOS!A:A,"",0),0)</f>
        <v>2241</v>
      </c>
      <c r="AK412" s="1">
        <f>+Contrato[[#This Row],[Columna1]]-Contrato[[#This Row],[RCP]]</f>
        <v>0</v>
      </c>
      <c r="AL412" s="101" cm="1">
        <f t="array" ref="AL412">_xlfn.XLOOKUP(Contrato[[#This Row],[RCP]],[1]!RCPPAGOS[[#All],[CRP]],[1]!RCPPAGOS[[#All],[Total pagado]],0,0)</f>
        <v>29840726</v>
      </c>
      <c r="AM412" s="62">
        <f>+Contrato[[#This Row],[Valor Pagado]]/Contrato[[#This Row],[VALOR CONTRATO]]</f>
        <v>0.74601815000000005</v>
      </c>
      <c r="AN412" s="63">
        <f>+Contrato[[#This Row],[VALOR CONTRATO]]-Contrato[[#This Row],[Valor Pagado]]</f>
        <v>10159274</v>
      </c>
    </row>
    <row r="413" spans="1:40" s="1" customFormat="1" ht="37.5" customHeight="1">
      <c r="A413" s="2">
        <v>621</v>
      </c>
      <c r="B413" s="33">
        <v>394</v>
      </c>
      <c r="C413" s="70" t="s">
        <v>1093</v>
      </c>
      <c r="D413" s="35" t="s">
        <v>41</v>
      </c>
      <c r="E413" s="36" t="s">
        <v>42</v>
      </c>
      <c r="F413" s="35" t="s">
        <v>43</v>
      </c>
      <c r="G413" s="70" t="s">
        <v>1094</v>
      </c>
      <c r="H413" s="1">
        <v>42827675</v>
      </c>
      <c r="I413" s="111">
        <v>3523745</v>
      </c>
      <c r="J413" s="111">
        <v>10571235</v>
      </c>
      <c r="K413" s="1" t="s">
        <v>571</v>
      </c>
      <c r="L413" s="42" t="s">
        <v>576</v>
      </c>
      <c r="M413" s="43" t="s">
        <v>1095</v>
      </c>
      <c r="N413" s="44">
        <f>VLOOKUP(Contrato[[#This Row],[SUPERVISOR TITULAR]],[1]SUPERVISORES!$E$1:$F$135,2,FALSE)</f>
        <v>1017174088.7</v>
      </c>
      <c r="O413" s="43" t="s">
        <v>68</v>
      </c>
      <c r="P413" s="45">
        <f>VLOOKUP(Contrato[[#This Row],[SUPERVISOR SUPLENTE ]],[1]SUPERVISORES!$E$1:$F$135,2,FALSE)</f>
        <v>8462777.5</v>
      </c>
      <c r="Q413" s="75">
        <v>488</v>
      </c>
      <c r="R413" s="47" cm="1">
        <f t="array" ref="R413">_xlfn.XLOOKUP(Contrato[[#This Row],[CDP]],[1]!CDP[[#All],[consecutivo]],[1]!CDP[[#All],[fecha_aprobacion]],"",0)</f>
        <v>45002.402395833335</v>
      </c>
      <c r="S413" s="48">
        <f>SUMIF([1]!CDP[[#All],[consecutivo]],Contrato[[#This Row],[CDP]],[1]!CDP[[#All],[valor_total_rubro]])</f>
        <v>10571235</v>
      </c>
      <c r="T413" s="49" cm="1">
        <f t="array" ref="T413">_xlfn.XLOOKUP(Contrato[[#This Row],[CONTRATO]]&amp;Contrato[[#This Row],[CDP]],[1]!Tabla6[[#All],[CONTRATO-CDP]],[1]!Tabla6[[#All],[CRP]],_xlfn.XLOOKUP(Contrato[[#This Row],[CDP]],[1]RCPPAGOS!F:F,[1]RCPPAGOS!A:A,"",0),0)</f>
        <v>2260</v>
      </c>
      <c r="U413" s="47">
        <f>+_xlfn.XLOOKUP(Contrato[[#This Row],[RCP]],[1]RCPPAGOS!A:A,[1]RCPPAGOS!B:B,"",0)</f>
        <v>45027.684212962966</v>
      </c>
      <c r="V413" s="50">
        <f>SUMIF([1]!RCPPAGOS[[#All],[CRP]],Contrato[[#This Row],[RCP]],[1]!RCPPAGOS[[#All],[valor_total]])</f>
        <v>10571235</v>
      </c>
      <c r="W413" s="51">
        <v>45027</v>
      </c>
      <c r="X413" s="51">
        <v>45027</v>
      </c>
      <c r="Y413" s="52" t="str">
        <f>+LEFT(_xlfn.XLOOKUP(Contrato[[#This Row],[CONTRATO3DIG]],[1]SECOP_II!AE:AE,[1]SECOP_II!F:F,"",0),10)</f>
        <v>2023-04-12</v>
      </c>
      <c r="Z413" s="53" t="str">
        <f>+LEFT(_xlfn.XLOOKUP(Contrato[[#This Row],[CONTRATO3DIG]],[1]SECOP_II!AE:AE,[1]SECOP_II!G:G,"",0),10)</f>
        <v>2023-07-11</v>
      </c>
      <c r="AA413" s="54" t="str">
        <f>_xlfn.XLOOKUP(Contrato[[#This Row],[CONTRATO3DIG]],[1]SECOP_II!AE:AE,[1]SECOP_II!AA:AA,"",0)</f>
        <v>https://community.secop.gov.co/Public/Tendering/OpportunityDetail/Index?noticeUID=CO1.NTC.4279908&amp;isFromPublicArea=True&amp;isModal=true&amp;asPopupView=true</v>
      </c>
      <c r="AB413" s="103" t="s">
        <v>861</v>
      </c>
      <c r="AC413" s="75">
        <v>202301004493</v>
      </c>
      <c r="AD413" s="1" t="s">
        <v>50</v>
      </c>
      <c r="AE413" s="1" t="str">
        <f>TEXT(LEFT(Contrato[[#This Row],[CONTRATO]],3),"0")</f>
        <v>394</v>
      </c>
      <c r="AF413" s="1" t="str">
        <f>IF(LEN(Contrato[[#This Row],[Contrato2]])=3,Contrato[[#This Row],[Contrato2]],TEXT(Contrato[[#This Row],[Contrato2]],"000"))</f>
        <v>394</v>
      </c>
      <c r="AG413" s="100">
        <f ca="1">IFERROR(_xlfn.DAYS(Contrato[[#This Row],[Fecha Proyectada liquidació]],TODAY())/30,"")</f>
        <v>-15.8</v>
      </c>
      <c r="AH413" s="5">
        <f>+Contrato[[#This Row],[FECHA TERMINACIÓN ]]+120</f>
        <v>45238</v>
      </c>
      <c r="AI413" s="1" t="e" cm="1">
        <f t="array" ref="AI413">+Contrato[[#This Row],[Fecha Proyectada liquidació]]-hoy</f>
        <v>#NAME?</v>
      </c>
      <c r="AJ413" s="1" cm="1">
        <f t="array" ref="AJ413">_xlfn.XLOOKUP(Contrato[[#This Row],[CONTRATO]]&amp;Contrato[[#This Row],[CDP]],[1]!Tabla6[[#All],[CONTRATO-CDP]],[1]!Tabla6[[#All],[CRP]],_xlfn.XLOOKUP(Contrato[[#This Row],[CDP]],[1]RCPPAGOS!F:F,[1]RCPPAGOS!A:A,"",0),0)</f>
        <v>2260</v>
      </c>
      <c r="AK413" s="1">
        <f>+Contrato[[#This Row],[Columna1]]-Contrato[[#This Row],[RCP]]</f>
        <v>0</v>
      </c>
      <c r="AL413" s="101" cm="1">
        <f t="array" ref="AL413">_xlfn.XLOOKUP(Contrato[[#This Row],[RCP]],[1]!RCPPAGOS[[#All],[CRP]],[1]!RCPPAGOS[[#All],[Total pagado]],0,0)</f>
        <v>10571235</v>
      </c>
      <c r="AM413" s="62">
        <f>+Contrato[[#This Row],[Valor Pagado]]/Contrato[[#This Row],[VALOR CONTRATO]]</f>
        <v>1</v>
      </c>
      <c r="AN413" s="63">
        <f>+Contrato[[#This Row],[VALOR CONTRATO]]-Contrato[[#This Row],[Valor Pagado]]</f>
        <v>0</v>
      </c>
    </row>
    <row r="414" spans="1:40" s="1" customFormat="1" ht="37.5" customHeight="1">
      <c r="A414" s="2">
        <v>615</v>
      </c>
      <c r="B414" s="33">
        <v>395</v>
      </c>
      <c r="C414" s="70" t="s">
        <v>1096</v>
      </c>
      <c r="D414" s="35" t="s">
        <v>112</v>
      </c>
      <c r="E414" s="36" t="s">
        <v>42</v>
      </c>
      <c r="F414" s="35" t="s">
        <v>581</v>
      </c>
      <c r="G414" s="70" t="s">
        <v>1097</v>
      </c>
      <c r="H414" s="1">
        <v>890983728</v>
      </c>
      <c r="I414" s="111" t="s">
        <v>571</v>
      </c>
      <c r="J414" s="111">
        <v>1500000000</v>
      </c>
      <c r="K414" s="134" t="s">
        <v>1098</v>
      </c>
      <c r="L414" s="42" t="s">
        <v>1099</v>
      </c>
      <c r="M414" s="43" t="s">
        <v>1100</v>
      </c>
      <c r="N414" s="44">
        <f>VLOOKUP(Contrato[[#This Row],[SUPERVISOR TITULAR]],[1]SUPERVISORES!$E$1:$F$135,2,FALSE)</f>
        <v>43515795</v>
      </c>
      <c r="O414" s="43" t="s">
        <v>116</v>
      </c>
      <c r="P414" s="45">
        <f>VLOOKUP(Contrato[[#This Row],[SUPERVISOR SUPLENTE ]],[1]SUPERVISORES!$E$1:$F$135,2,FALSE)</f>
        <v>98520651.200000003</v>
      </c>
      <c r="Q414" s="106">
        <v>471</v>
      </c>
      <c r="R414" s="47" cm="1">
        <f t="array" ref="R414">_xlfn.XLOOKUP(Contrato[[#This Row],[CDP]],[1]!CDP[[#All],[consecutivo]],[1]!CDP[[#All],[fecha_aprobacion]],"",0)</f>
        <v>45001.666516203702</v>
      </c>
      <c r="S414" s="48">
        <f>SUMIF([1]!CDP[[#All],[consecutivo]],Contrato[[#This Row],[CDP]],[1]!CDP[[#All],[valor_total_rubro]])</f>
        <v>1500000000</v>
      </c>
      <c r="T414" s="49" cm="1">
        <f t="array" ref="T414">_xlfn.XLOOKUP(Contrato[[#This Row],[CONTRATO]]&amp;Contrato[[#This Row],[CDP]],[1]!Tabla6[[#All],[CONTRATO-CDP]],[1]!Tabla6[[#All],[CRP]],_xlfn.XLOOKUP(Contrato[[#This Row],[CDP]],[1]RCPPAGOS!F:F,[1]RCPPAGOS!A:A,"",0),0)</f>
        <v>3246</v>
      </c>
      <c r="U414" s="47">
        <f>+_xlfn.XLOOKUP(Contrato[[#This Row],[RCP]],[1]RCPPAGOS!A:A,[1]RCPPAGOS!B:B,"",0)</f>
        <v>45030.390231481484</v>
      </c>
      <c r="V414" s="50">
        <f>SUMIF([1]!RCPPAGOS[[#All],[CRP]],Contrato[[#This Row],[RCP]],[1]!RCPPAGOS[[#All],[valor_total]])</f>
        <v>1500000000</v>
      </c>
      <c r="W414" s="51">
        <v>45028</v>
      </c>
      <c r="X414" s="51">
        <v>45029</v>
      </c>
      <c r="Y414" s="52" t="str">
        <f>+LEFT(_xlfn.XLOOKUP(Contrato[[#This Row],[CONTRATO3DIG]],[1]SECOP_II!AE:AE,[1]SECOP_II!F:F,"",0),10)</f>
        <v>2023-04-14</v>
      </c>
      <c r="Z414" s="53" t="str">
        <f>+LEFT(_xlfn.XLOOKUP(Contrato[[#This Row],[CONTRATO3DIG]],[1]SECOP_II!AE:AE,[1]SECOP_II!G:G,"",0),10)</f>
        <v>2024-02-18</v>
      </c>
      <c r="AA414" s="54" t="str">
        <f>_xlfn.XLOOKUP(Contrato[[#This Row],[CONTRATO3DIG]],[1]SECOP_II!AE:AE,[1]SECOP_II!AA:AA,"",0)</f>
        <v>https://community.secop.gov.co/Public/Tendering/OpportunityDetail/Index?noticeUID=CO1.NTC.4285342&amp;isFromPublicArea=True&amp;isModal=true&amp;asPopupView=true</v>
      </c>
      <c r="AB414" s="103" t="s">
        <v>867</v>
      </c>
      <c r="AC414" s="75">
        <v>202301004578</v>
      </c>
      <c r="AD414" s="1" t="s">
        <v>50</v>
      </c>
      <c r="AE414" s="1" t="str">
        <f>TEXT(LEFT(Contrato[[#This Row],[CONTRATO]],3),"0")</f>
        <v>395</v>
      </c>
      <c r="AF414" s="1" t="str">
        <f>IF(LEN(Contrato[[#This Row],[Contrato2]])=3,Contrato[[#This Row],[Contrato2]],TEXT(Contrato[[#This Row],[Contrato2]],"000"))</f>
        <v>395</v>
      </c>
      <c r="AG414" s="100">
        <f ca="1">IFERROR(_xlfn.DAYS(Contrato[[#This Row],[Fecha Proyectada liquidació]],TODAY())/30,"")</f>
        <v>-8.4</v>
      </c>
      <c r="AH414" s="5">
        <f>+Contrato[[#This Row],[FECHA TERMINACIÓN ]]+120</f>
        <v>45460</v>
      </c>
      <c r="AI414" s="1" t="e" cm="1">
        <f t="array" ref="AI414">+Contrato[[#This Row],[Fecha Proyectada liquidació]]-hoy</f>
        <v>#NAME?</v>
      </c>
      <c r="AJ414" s="1" cm="1">
        <f t="array" ref="AJ414">_xlfn.XLOOKUP(Contrato[[#This Row],[CONTRATO]]&amp;Contrato[[#This Row],[CDP]],[1]!Tabla6[[#All],[CONTRATO-CDP]],[1]!Tabla6[[#All],[CRP]],_xlfn.XLOOKUP(Contrato[[#This Row],[CDP]],[1]RCPPAGOS!F:F,[1]RCPPAGOS!A:A,"",0),0)</f>
        <v>3246</v>
      </c>
      <c r="AK414" s="1">
        <f>+Contrato[[#This Row],[Columna1]]-Contrato[[#This Row],[RCP]]</f>
        <v>0</v>
      </c>
      <c r="AL414" s="101" cm="1">
        <f t="array" ref="AL414">_xlfn.XLOOKUP(Contrato[[#This Row],[RCP]],[1]!RCPPAGOS[[#All],[CRP]],[1]!RCPPAGOS[[#All],[Total pagado]],0,0)</f>
        <v>1500000000</v>
      </c>
      <c r="AM414" s="62">
        <f>+Contrato[[#This Row],[Valor Pagado]]/Contrato[[#This Row],[VALOR CONTRATO]]</f>
        <v>1</v>
      </c>
      <c r="AN414" s="63">
        <f>+Contrato[[#This Row],[VALOR CONTRATO]]-Contrato[[#This Row],[Valor Pagado]]</f>
        <v>0</v>
      </c>
    </row>
    <row r="415" spans="1:40" s="1" customFormat="1" ht="37.5" customHeight="1">
      <c r="A415" s="2">
        <v>332</v>
      </c>
      <c r="B415" s="33">
        <v>396</v>
      </c>
      <c r="C415" s="70" t="s">
        <v>1101</v>
      </c>
      <c r="D415" s="35" t="s">
        <v>71</v>
      </c>
      <c r="E415" s="35" t="s">
        <v>1087</v>
      </c>
      <c r="F415" s="35" t="s">
        <v>1102</v>
      </c>
      <c r="G415" s="70" t="s">
        <v>1103</v>
      </c>
      <c r="H415" s="1">
        <v>830122983</v>
      </c>
      <c r="I415" s="111" t="s">
        <v>571</v>
      </c>
      <c r="J415" s="111">
        <v>11434481</v>
      </c>
      <c r="K415" s="134" t="s">
        <v>1104</v>
      </c>
      <c r="L415" s="42" t="s">
        <v>936</v>
      </c>
      <c r="M415" s="43" t="s">
        <v>94</v>
      </c>
      <c r="N415" s="44">
        <f>VLOOKUP(Contrato[[#This Row],[SUPERVISOR TITULAR]],[1]SUPERVISORES!$E$1:$F$135,2,FALSE)</f>
        <v>42895674.700000003</v>
      </c>
      <c r="O415" s="43" t="s">
        <v>76</v>
      </c>
      <c r="P415" s="45">
        <f>VLOOKUP(Contrato[[#This Row],[SUPERVISOR SUPLENTE ]],[1]SUPERVISORES!$E$1:$F$135,2,FALSE)</f>
        <v>1088260059.0999999</v>
      </c>
      <c r="Q415" s="75">
        <v>437</v>
      </c>
      <c r="R415" s="47" cm="1">
        <f t="array" ref="R415">_xlfn.XLOOKUP(Contrato[[#This Row],[CDP]],[1]!CDP[[#All],[consecutivo]],[1]!CDP[[#All],[fecha_aprobacion]],"",0)</f>
        <v>44992.567766203705</v>
      </c>
      <c r="S415" s="48">
        <f>SUMIF([1]!CDP[[#All],[consecutivo]],Contrato[[#This Row],[CDP]],[1]!CDP[[#All],[valor_total_rubro]])</f>
        <v>11587091</v>
      </c>
      <c r="T415" s="49" cm="1">
        <f t="array" ref="T415">_xlfn.XLOOKUP(Contrato[[#This Row],[CONTRATO]]&amp;Contrato[[#This Row],[CDP]],[1]!Tabla6[[#All],[CONTRATO-CDP]],[1]!Tabla6[[#All],[CRP]],_xlfn.XLOOKUP(Contrato[[#This Row],[CDP]],[1]RCPPAGOS!F:F,[1]RCPPAGOS!A:A,"",0),0)</f>
        <v>3247</v>
      </c>
      <c r="U415" s="47">
        <f>+_xlfn.XLOOKUP(Contrato[[#This Row],[RCP]],[1]RCPPAGOS!A:A,[1]RCPPAGOS!B:B,"",0)</f>
        <v>45030.565949074073</v>
      </c>
      <c r="V415" s="50">
        <f>SUMIF([1]!RCPPAGOS[[#All],[CRP]],Contrato[[#This Row],[RCP]],[1]!RCPPAGOS[[#All],[valor_total]])</f>
        <v>11434481</v>
      </c>
      <c r="W415" s="51">
        <v>45028</v>
      </c>
      <c r="X415" s="51">
        <v>45028</v>
      </c>
      <c r="Y415" s="52">
        <v>45028</v>
      </c>
      <c r="Z415" s="53">
        <v>45060</v>
      </c>
      <c r="AA415" s="54" t="s">
        <v>1105</v>
      </c>
      <c r="AB415" s="103" t="s">
        <v>1106</v>
      </c>
      <c r="AC415" s="75">
        <v>202301003180</v>
      </c>
      <c r="AD415" s="1" t="s">
        <v>50</v>
      </c>
      <c r="AE415" s="1" t="str">
        <f>TEXT(LEFT(Contrato[[#This Row],[CONTRATO]],3),"0")</f>
        <v>396</v>
      </c>
      <c r="AF415" s="1" t="str">
        <f>IF(LEN(Contrato[[#This Row],[Contrato2]])=3,Contrato[[#This Row],[Contrato2]],TEXT(Contrato[[#This Row],[Contrato2]],"000"))</f>
        <v>396</v>
      </c>
      <c r="AG415" s="100">
        <f ca="1">IFERROR(_xlfn.DAYS(Contrato[[#This Row],[Fecha Proyectada liquidació]],TODAY())/30,"")</f>
        <v>-17.733333333333334</v>
      </c>
      <c r="AH415" s="5">
        <f>+Contrato[[#This Row],[FECHA TERMINACIÓN ]]+120</f>
        <v>45180</v>
      </c>
      <c r="AI415" s="1" t="e" cm="1">
        <f t="array" ref="AI415">+Contrato[[#This Row],[Fecha Proyectada liquidació]]-hoy</f>
        <v>#NAME?</v>
      </c>
      <c r="AJ415" s="1" cm="1">
        <f t="array" ref="AJ415">_xlfn.XLOOKUP(Contrato[[#This Row],[CONTRATO]]&amp;Contrato[[#This Row],[CDP]],[1]!Tabla6[[#All],[CONTRATO-CDP]],[1]!Tabla6[[#All],[CRP]],_xlfn.XLOOKUP(Contrato[[#This Row],[CDP]],[1]RCPPAGOS!F:F,[1]RCPPAGOS!A:A,"",0),0)</f>
        <v>3247</v>
      </c>
      <c r="AK415" s="1">
        <f>+Contrato[[#This Row],[Columna1]]-Contrato[[#This Row],[RCP]]</f>
        <v>0</v>
      </c>
      <c r="AL415" s="101" cm="1">
        <f t="array" ref="AL415">_xlfn.XLOOKUP(Contrato[[#This Row],[RCP]],[1]!RCPPAGOS[[#All],[CRP]],[1]!RCPPAGOS[[#All],[Total pagado]],0,0)</f>
        <v>11434481</v>
      </c>
      <c r="AM415" s="62">
        <f>+Contrato[[#This Row],[Valor Pagado]]/Contrato[[#This Row],[VALOR CONTRATO]]</f>
        <v>1</v>
      </c>
      <c r="AN415" s="63">
        <f>+Contrato[[#This Row],[VALOR CONTRATO]]-Contrato[[#This Row],[Valor Pagado]]</f>
        <v>0</v>
      </c>
    </row>
    <row r="416" spans="1:40" s="1" customFormat="1" ht="37.5" customHeight="1">
      <c r="A416" s="2">
        <v>33</v>
      </c>
      <c r="B416" s="33">
        <v>397</v>
      </c>
      <c r="C416" s="70" t="s">
        <v>1107</v>
      </c>
      <c r="D416" s="35" t="s">
        <v>63</v>
      </c>
      <c r="E416" s="36" t="s">
        <v>42</v>
      </c>
      <c r="F416" s="35" t="s">
        <v>831</v>
      </c>
      <c r="G416" s="130" t="s">
        <v>1108</v>
      </c>
      <c r="H416" s="1">
        <v>800183125</v>
      </c>
      <c r="I416" s="111" t="s">
        <v>571</v>
      </c>
      <c r="J416" s="111">
        <v>170000000</v>
      </c>
      <c r="K416" s="1" t="s">
        <v>571</v>
      </c>
      <c r="L416" s="42" t="s">
        <v>1010</v>
      </c>
      <c r="M416" s="43" t="s">
        <v>103</v>
      </c>
      <c r="N416" s="44">
        <f>VLOOKUP(Contrato[[#This Row],[SUPERVISOR TITULAR]],[1]SUPERVISORES!$E$1:$F$135,2,FALSE)</f>
        <v>3507696.4</v>
      </c>
      <c r="O416" s="43" t="s">
        <v>104</v>
      </c>
      <c r="P416" s="45">
        <f>VLOOKUP(Contrato[[#This Row],[SUPERVISOR SUPLENTE ]],[1]SUPERVISORES!$E$1:$F$135,2,FALSE)</f>
        <v>75075150.099999994</v>
      </c>
      <c r="Q416" s="75">
        <v>517</v>
      </c>
      <c r="R416" s="47" cm="1">
        <f t="array" ref="R416">_xlfn.XLOOKUP(Contrato[[#This Row],[CDP]],[1]!CDP[[#All],[consecutivo]],[1]!CDP[[#All],[fecha_aprobacion]],"",0)</f>
        <v>45016.353182870371</v>
      </c>
      <c r="S416" s="48">
        <f>SUMIF([1]!CDP[[#All],[consecutivo]],Contrato[[#This Row],[CDP]],[1]!CDP[[#All],[valor_total_rubro]])</f>
        <v>170000000</v>
      </c>
      <c r="T416" s="49" cm="1">
        <f t="array" ref="T416">_xlfn.XLOOKUP(Contrato[[#This Row],[CONTRATO]]&amp;Contrato[[#This Row],[CDP]],[1]!Tabla6[[#All],[CONTRATO-CDP]],[1]!Tabla6[[#All],[CRP]],_xlfn.XLOOKUP(Contrato[[#This Row],[CDP]],[1]RCPPAGOS!F:F,[1]RCPPAGOS!A:A,"",0),0)</f>
        <v>2621</v>
      </c>
      <c r="U416" s="47">
        <f>+_xlfn.XLOOKUP(Contrato[[#This Row],[RCP]],[1]RCPPAGOS!A:A,[1]RCPPAGOS!B:B,"",0)</f>
        <v>45029.662789351853</v>
      </c>
      <c r="V416" s="50">
        <f>SUMIF([1]!RCPPAGOS[[#All],[CRP]],Contrato[[#This Row],[RCP]],[1]!RCPPAGOS[[#All],[valor_total]])</f>
        <v>170000000</v>
      </c>
      <c r="W416" s="51">
        <v>45029</v>
      </c>
      <c r="X416" s="51">
        <v>45030</v>
      </c>
      <c r="Y416" s="52" t="str">
        <f>+LEFT(_xlfn.XLOOKUP(Contrato[[#This Row],[CONTRATO3DIG]],[1]SECOP_II!AE:AE,[1]SECOP_II!F:F,"",0),10)</f>
        <v>2023-04-14</v>
      </c>
      <c r="Z416" s="53" t="str">
        <f>+LEFT(_xlfn.XLOOKUP(Contrato[[#This Row],[CONTRATO3DIG]],[1]SECOP_II!AE:AE,[1]SECOP_II!G:G,"",0),10)</f>
        <v>2023-12-30</v>
      </c>
      <c r="AA416" s="54" t="str">
        <f>_xlfn.XLOOKUP(Contrato[[#This Row],[CONTRATO3DIG]],[1]SECOP_II!AE:AE,[1]SECOP_II!AA:AA,"",0)</f>
        <v>https://community.secop.gov.co/Public/Tendering/OpportunityDetail/Index?noticeUID=CO1.NTC.4291530&amp;isFromPublicArea=True&amp;isModal=true&amp;asPopupView=true</v>
      </c>
      <c r="AB416" s="103" t="s">
        <v>1109</v>
      </c>
      <c r="AC416" s="75">
        <v>202301004756</v>
      </c>
      <c r="AD416" s="1" t="s">
        <v>50</v>
      </c>
      <c r="AE416" s="1" t="str">
        <f>TEXT(LEFT(Contrato[[#This Row],[CONTRATO]],3),"0")</f>
        <v>397</v>
      </c>
      <c r="AF416" s="1" t="str">
        <f>IF(LEN(Contrato[[#This Row],[Contrato2]])=3,Contrato[[#This Row],[Contrato2]],TEXT(Contrato[[#This Row],[Contrato2]],"000"))</f>
        <v>397</v>
      </c>
      <c r="AG416" s="100">
        <f ca="1">IFERROR(_xlfn.DAYS(Contrato[[#This Row],[Fecha Proyectada liquidació]],TODAY())/30,"")</f>
        <v>-10.066666666666666</v>
      </c>
      <c r="AH416" s="5">
        <f>+Contrato[[#This Row],[FECHA TERMINACIÓN ]]+120</f>
        <v>45410</v>
      </c>
      <c r="AI416" s="1" t="e" cm="1">
        <f t="array" ref="AI416">+Contrato[[#This Row],[Fecha Proyectada liquidació]]-hoy</f>
        <v>#NAME?</v>
      </c>
      <c r="AJ416" s="1" cm="1">
        <f t="array" ref="AJ416">_xlfn.XLOOKUP(Contrato[[#This Row],[CONTRATO]]&amp;Contrato[[#This Row],[CDP]],[1]!Tabla6[[#All],[CONTRATO-CDP]],[1]!Tabla6[[#All],[CRP]],_xlfn.XLOOKUP(Contrato[[#This Row],[CDP]],[1]RCPPAGOS!F:F,[1]RCPPAGOS!A:A,"",0),0)</f>
        <v>2621</v>
      </c>
      <c r="AK416" s="1">
        <f>+Contrato[[#This Row],[Columna1]]-Contrato[[#This Row],[RCP]]</f>
        <v>0</v>
      </c>
      <c r="AL416" s="101" cm="1">
        <f t="array" ref="AL416">_xlfn.XLOOKUP(Contrato[[#This Row],[RCP]],[1]!RCPPAGOS[[#All],[CRP]],[1]!RCPPAGOS[[#All],[Total pagado]],0,0)</f>
        <v>8000000</v>
      </c>
      <c r="AM416" s="62">
        <f>+Contrato[[#This Row],[Valor Pagado]]/Contrato[[#This Row],[VALOR CONTRATO]]</f>
        <v>4.7058823529411764E-2</v>
      </c>
      <c r="AN416" s="63">
        <f>+Contrato[[#This Row],[VALOR CONTRATO]]-Contrato[[#This Row],[Valor Pagado]]</f>
        <v>162000000</v>
      </c>
    </row>
    <row r="417" spans="1:40" s="1" customFormat="1" ht="37.5" customHeight="1">
      <c r="A417" s="1">
        <v>1067</v>
      </c>
      <c r="B417" s="33">
        <v>397</v>
      </c>
      <c r="C417" s="70" t="s">
        <v>1107</v>
      </c>
      <c r="D417" s="35" t="s">
        <v>63</v>
      </c>
      <c r="E417" s="36" t="s">
        <v>741</v>
      </c>
      <c r="F417" s="35" t="s">
        <v>831</v>
      </c>
      <c r="G417" s="192" t="s">
        <v>1108</v>
      </c>
      <c r="H417" s="1">
        <v>800183125</v>
      </c>
      <c r="I417" s="111" t="s">
        <v>571</v>
      </c>
      <c r="J417" s="111">
        <v>64000000</v>
      </c>
      <c r="K417" s="1" t="s">
        <v>571</v>
      </c>
      <c r="L417" s="42" t="s">
        <v>944</v>
      </c>
      <c r="M417" s="43" t="s">
        <v>103</v>
      </c>
      <c r="N417" s="44">
        <f>VLOOKUP(Contrato[[#This Row],[SUPERVISOR TITULAR]],[1]SUPERVISORES!$E$1:$F$135,2,FALSE)</f>
        <v>3507696.4</v>
      </c>
      <c r="O417" s="43" t="s">
        <v>104</v>
      </c>
      <c r="P417" s="45">
        <f>VLOOKUP(Contrato[[#This Row],[SUPERVISOR SUPLENTE ]],[1]SUPERVISORES!$E$1:$F$135,2,FALSE)</f>
        <v>75075150.099999994</v>
      </c>
      <c r="Q417" s="75">
        <v>1141</v>
      </c>
      <c r="R417" s="47" cm="1">
        <f t="array" ref="R417">_xlfn.XLOOKUP(Contrato[[#This Row],[CDP]],[1]!CDP[[#All],[consecutivo]],[1]!CDP[[#All],[fecha_aprobacion]],"",0)</f>
        <v>45197.574525462966</v>
      </c>
      <c r="S417" s="48">
        <f>SUMIF([1]!CDP[[#All],[consecutivo]],Contrato[[#This Row],[CDP]],[1]!CDP[[#All],[valor_total_rubro]])</f>
        <v>64000000</v>
      </c>
      <c r="T417" s="4" cm="1">
        <f t="array" ref="T417">_xlfn.XLOOKUP(Contrato[[#This Row],[CONTRATO]]&amp;Contrato[[#This Row],[CDP]],[1]!Tabla6[[#All],[CONTRATO-CDP]],[1]!Tabla6[[#All],[CRP]],_xlfn.XLOOKUP(Contrato[[#This Row],[CDP]],[1]RCPPAGOS!F:F,[1]RCPPAGOS!A:A,"",0),0)</f>
        <v>10780</v>
      </c>
      <c r="U417" s="47">
        <f>+_xlfn.XLOOKUP(Contrato[[#This Row],[RCP]],[1]RCPPAGOS!A:A,[1]RCPPAGOS!B:B,"",0)</f>
        <v>45203.596087962964</v>
      </c>
      <c r="V417" s="50">
        <f>SUMIF([1]!RCPPAGOS[[#All],[CRP]],Contrato[[#This Row],[RCP]],[1]!RCPPAGOS[[#All],[valor_total]])</f>
        <v>64000000</v>
      </c>
      <c r="W417" s="51">
        <v>45203</v>
      </c>
      <c r="X417" s="51">
        <v>45204</v>
      </c>
      <c r="Y417" s="52" t="str">
        <f>+LEFT(_xlfn.XLOOKUP(Contrato[[#This Row],[CONTRATO3DIG]],[1]SECOP_II!AE:AE,[1]SECOP_II!F:F,"",0),10)</f>
        <v>2023-04-14</v>
      </c>
      <c r="Z417" s="53" t="str">
        <f>+LEFT(_xlfn.XLOOKUP(Contrato[[#This Row],[CONTRATO3DIG]],[1]SECOP_II!AE:AE,[1]SECOP_II!G:G,"",0),10)</f>
        <v>2023-12-30</v>
      </c>
      <c r="AA417" s="54" t="str">
        <f>_xlfn.XLOOKUP(Contrato[[#This Row],[CONTRATO3DIG]],[1]SECOP_II!AE:AE,[1]SECOP_II!AA:AA,"",0)</f>
        <v>https://community.secop.gov.co/Public/Tendering/OpportunityDetail/Index?noticeUID=CO1.NTC.4291530&amp;isFromPublicArea=True&amp;isModal=true&amp;asPopupView=true</v>
      </c>
      <c r="AB417" s="103" t="s">
        <v>1109</v>
      </c>
      <c r="AC417" s="140"/>
      <c r="AE417" s="1" t="str">
        <f>TEXT(LEFT(Contrato[[#This Row],[CONTRATO]],3),"0")</f>
        <v>397</v>
      </c>
      <c r="AF417" s="1" t="str">
        <f>IF(LEN(Contrato[[#This Row],[Contrato2]])=3,Contrato[[#This Row],[Contrato2]],TEXT(Contrato[[#This Row],[Contrato2]],"000"))</f>
        <v>397</v>
      </c>
      <c r="AG417" s="100">
        <f ca="1">IFERROR(_xlfn.DAYS(Contrato[[#This Row],[Fecha Proyectada liquidació]],TODAY())/30,"")</f>
        <v>-10.066666666666666</v>
      </c>
      <c r="AH417" s="5">
        <f>+Contrato[[#This Row],[FECHA TERMINACIÓN ]]+120</f>
        <v>45410</v>
      </c>
      <c r="AI417" s="1" t="e" cm="1">
        <f t="array" ref="AI417">+Contrato[[#This Row],[Fecha Proyectada liquidació]]-hoy</f>
        <v>#NAME?</v>
      </c>
      <c r="AJ417" s="1" cm="1">
        <f t="array" ref="AJ417">_xlfn.XLOOKUP(Contrato[[#This Row],[CONTRATO]]&amp;Contrato[[#This Row],[CDP]],[1]!Tabla6[[#All],[CONTRATO-CDP]],[1]!Tabla6[[#All],[CRP]],_xlfn.XLOOKUP(Contrato[[#This Row],[CDP]],[1]RCPPAGOS!F:F,[1]RCPPAGOS!A:A,"",0),0)</f>
        <v>10780</v>
      </c>
      <c r="AK417" s="1">
        <f>+Contrato[[#This Row],[Columna1]]-Contrato[[#This Row],[RCP]]</f>
        <v>0</v>
      </c>
      <c r="AL417" s="101" cm="1">
        <f t="array" ref="AL417">_xlfn.XLOOKUP(Contrato[[#This Row],[RCP]],[1]!RCPPAGOS[[#All],[CRP]],[1]!RCPPAGOS[[#All],[Total pagado]],0,0)</f>
        <v>64000000</v>
      </c>
      <c r="AM417" s="62">
        <f>+Contrato[[#This Row],[Valor Pagado]]/Contrato[[#This Row],[VALOR CONTRATO]]</f>
        <v>1</v>
      </c>
      <c r="AN417" s="63">
        <f>+Contrato[[#This Row],[VALOR CONTRATO]]-Contrato[[#This Row],[Valor Pagado]]</f>
        <v>0</v>
      </c>
    </row>
    <row r="418" spans="1:40" s="1" customFormat="1" ht="37.5" customHeight="1">
      <c r="A418" s="2">
        <v>36</v>
      </c>
      <c r="B418" s="33">
        <v>398</v>
      </c>
      <c r="C418" s="70" t="s">
        <v>1110</v>
      </c>
      <c r="D418" s="35" t="s">
        <v>63</v>
      </c>
      <c r="E418" s="36" t="s">
        <v>42</v>
      </c>
      <c r="F418" s="35" t="s">
        <v>831</v>
      </c>
      <c r="G418" s="178" t="s">
        <v>1111</v>
      </c>
      <c r="H418" s="1">
        <v>890982308</v>
      </c>
      <c r="I418" s="111" t="s">
        <v>571</v>
      </c>
      <c r="J418" s="111">
        <v>100000000</v>
      </c>
      <c r="K418" s="1" t="s">
        <v>571</v>
      </c>
      <c r="L418" s="42" t="s">
        <v>1010</v>
      </c>
      <c r="M418" s="43" t="s">
        <v>248</v>
      </c>
      <c r="N418" s="44">
        <f>VLOOKUP(Contrato[[#This Row],[SUPERVISOR TITULAR]],[1]SUPERVISORES!$E$1:$F$135,2,FALSE)</f>
        <v>98556206.299999997</v>
      </c>
      <c r="O418" s="43" t="s">
        <v>249</v>
      </c>
      <c r="P418" s="45">
        <f>VLOOKUP(Contrato[[#This Row],[SUPERVISOR SUPLENTE ]],[1]SUPERVISORES!$E$1:$F$135,2,FALSE)</f>
        <v>10267189.6</v>
      </c>
      <c r="Q418" s="75">
        <v>531</v>
      </c>
      <c r="R418" s="47" cm="1">
        <f t="array" ref="R418">_xlfn.XLOOKUP(Contrato[[#This Row],[CDP]],[1]!CDP[[#All],[consecutivo]],[1]!CDP[[#All],[fecha_aprobacion]],"",0)</f>
        <v>45027.617430555554</v>
      </c>
      <c r="S418" s="48">
        <f>SUMIF([1]!CDP[[#All],[consecutivo]],Contrato[[#This Row],[CDP]],[1]!CDP[[#All],[valor_total_rubro]])</f>
        <v>100000000</v>
      </c>
      <c r="T418" s="49" cm="1">
        <f t="array" ref="T418">_xlfn.XLOOKUP(Contrato[[#This Row],[CONTRATO]]&amp;Contrato[[#This Row],[CDP]],[1]!Tabla6[[#All],[CONTRATO-CDP]],[1]!Tabla6[[#All],[CRP]],_xlfn.XLOOKUP(Contrato[[#This Row],[CDP]],[1]RCPPAGOS!F:F,[1]RCPPAGOS!A:A,"",0),0)</f>
        <v>3241</v>
      </c>
      <c r="U418" s="47">
        <f>+_xlfn.XLOOKUP(Contrato[[#This Row],[RCP]],[1]RCPPAGOS!A:A,[1]RCPPAGOS!B:B,"",0)</f>
        <v>45030.317037037035</v>
      </c>
      <c r="V418" s="50">
        <f>SUMIF([1]!RCPPAGOS[[#All],[CRP]],Contrato[[#This Row],[RCP]],[1]!RCPPAGOS[[#All],[valor_total]])</f>
        <v>100000000</v>
      </c>
      <c r="W418" s="51">
        <v>45029</v>
      </c>
      <c r="X418" s="51">
        <v>45033</v>
      </c>
      <c r="Y418" s="52" t="str">
        <f>+LEFT(_xlfn.XLOOKUP(Contrato[[#This Row],[CONTRATO3DIG]],[1]SECOP_II!AE:AE,[1]SECOP_II!F:F,"",0),10)</f>
        <v>2023-04-17</v>
      </c>
      <c r="Z418" s="53" t="str">
        <f>+LEFT(_xlfn.XLOOKUP(Contrato[[#This Row],[CONTRATO3DIG]],[1]SECOP_II!AE:AE,[1]SECOP_II!G:G,"",0),10)</f>
        <v>2023-12-30</v>
      </c>
      <c r="AA418" s="54" t="str">
        <f>_xlfn.XLOOKUP(Contrato[[#This Row],[CONTRATO3DIG]],[1]SECOP_II!AE:AE,[1]SECOP_II!AA:AA,"",0)</f>
        <v>https://community.secop.gov.co/Public/Tendering/OpportunityDetail/Index?noticeUID=CO1.NTC.4291464&amp;isFromPublicArea=True&amp;isModal=true&amp;asPopupView=true</v>
      </c>
      <c r="AB418" s="103" t="s">
        <v>1109</v>
      </c>
      <c r="AC418" s="75">
        <v>202301004757</v>
      </c>
      <c r="AD418" s="1" t="s">
        <v>50</v>
      </c>
      <c r="AE418" s="1" t="str">
        <f>TEXT(LEFT(Contrato[[#This Row],[CONTRATO]],3),"0")</f>
        <v>398</v>
      </c>
      <c r="AF418" s="1" t="str">
        <f>IF(LEN(Contrato[[#This Row],[Contrato2]])=3,Contrato[[#This Row],[Contrato2]],TEXT(Contrato[[#This Row],[Contrato2]],"000"))</f>
        <v>398</v>
      </c>
      <c r="AG418" s="100">
        <f ca="1">IFERROR(_xlfn.DAYS(Contrato[[#This Row],[Fecha Proyectada liquidació]],TODAY())/30,"")</f>
        <v>-10.066666666666666</v>
      </c>
      <c r="AH418" s="5">
        <f>+Contrato[[#This Row],[FECHA TERMINACIÓN ]]+120</f>
        <v>45410</v>
      </c>
      <c r="AI418" s="1" t="e" cm="1">
        <f t="array" ref="AI418">+Contrato[[#This Row],[Fecha Proyectada liquidació]]-hoy</f>
        <v>#NAME?</v>
      </c>
      <c r="AJ418" s="1" cm="1">
        <f t="array" ref="AJ418">_xlfn.XLOOKUP(Contrato[[#This Row],[CONTRATO]]&amp;Contrato[[#This Row],[CDP]],[1]!Tabla6[[#All],[CONTRATO-CDP]],[1]!Tabla6[[#All],[CRP]],_xlfn.XLOOKUP(Contrato[[#This Row],[CDP]],[1]RCPPAGOS!F:F,[1]RCPPAGOS!A:A,"",0),0)</f>
        <v>3241</v>
      </c>
      <c r="AK418" s="1">
        <f>+Contrato[[#This Row],[Columna1]]-Contrato[[#This Row],[RCP]]</f>
        <v>0</v>
      </c>
      <c r="AL418" s="101" cm="1">
        <f t="array" ref="AL418">_xlfn.XLOOKUP(Contrato[[#This Row],[RCP]],[1]!RCPPAGOS[[#All],[CRP]],[1]!RCPPAGOS[[#All],[Total pagado]],0,0)</f>
        <v>25000000</v>
      </c>
      <c r="AM418" s="62">
        <f>+Contrato[[#This Row],[Valor Pagado]]/Contrato[[#This Row],[VALOR CONTRATO]]</f>
        <v>0.25</v>
      </c>
      <c r="AN418" s="63">
        <f>+Contrato[[#This Row],[VALOR CONTRATO]]-Contrato[[#This Row],[Valor Pagado]]</f>
        <v>75000000</v>
      </c>
    </row>
    <row r="419" spans="1:40" s="1" customFormat="1" ht="37.5" customHeight="1">
      <c r="A419" s="2">
        <v>27</v>
      </c>
      <c r="B419" s="33">
        <v>399</v>
      </c>
      <c r="C419" s="70" t="s">
        <v>1112</v>
      </c>
      <c r="D419" s="35" t="s">
        <v>63</v>
      </c>
      <c r="E419" s="36" t="s">
        <v>42</v>
      </c>
      <c r="F419" s="35" t="s">
        <v>831</v>
      </c>
      <c r="G419" s="70" t="s">
        <v>1113</v>
      </c>
      <c r="H419" s="1">
        <v>811017520</v>
      </c>
      <c r="I419" s="111" t="s">
        <v>571</v>
      </c>
      <c r="J419" s="111">
        <v>400000000</v>
      </c>
      <c r="K419" s="1" t="s">
        <v>571</v>
      </c>
      <c r="L419" s="42" t="s">
        <v>1010</v>
      </c>
      <c r="M419" s="43" t="s">
        <v>249</v>
      </c>
      <c r="N419" s="44">
        <f>VLOOKUP(Contrato[[#This Row],[SUPERVISOR TITULAR]],[1]SUPERVISORES!$E$1:$F$135,2,FALSE)</f>
        <v>10267189.6</v>
      </c>
      <c r="O419" s="43" t="s">
        <v>248</v>
      </c>
      <c r="P419" s="45">
        <f>VLOOKUP(Contrato[[#This Row],[SUPERVISOR SUPLENTE ]],[1]SUPERVISORES!$E$1:$F$135,2,FALSE)</f>
        <v>98556206.299999997</v>
      </c>
      <c r="Q419" s="75">
        <v>518</v>
      </c>
      <c r="R419" s="47" cm="1">
        <f t="array" ref="R419">_xlfn.XLOOKUP(Contrato[[#This Row],[CDP]],[1]!CDP[[#All],[consecutivo]],[1]!CDP[[#All],[fecha_aprobacion]],"",0)</f>
        <v>45016.353321759256</v>
      </c>
      <c r="S419" s="48">
        <f>SUMIF([1]!CDP[[#All],[consecutivo]],Contrato[[#This Row],[CDP]],[1]!CDP[[#All],[valor_total_rubro]])</f>
        <v>400000000</v>
      </c>
      <c r="T419" s="49" cm="1">
        <f t="array" ref="T419">_xlfn.XLOOKUP(Contrato[[#This Row],[CONTRATO]]&amp;Contrato[[#This Row],[CDP]],[1]!Tabla6[[#All],[CONTRATO-CDP]],[1]!Tabla6[[#All],[CRP]],_xlfn.XLOOKUP(Contrato[[#This Row],[CDP]],[1]RCPPAGOS!F:F,[1]RCPPAGOS!A:A,"",0),0)</f>
        <v>3242</v>
      </c>
      <c r="U419" s="47">
        <f>+_xlfn.XLOOKUP(Contrato[[#This Row],[RCP]],[1]RCPPAGOS!A:A,[1]RCPPAGOS!B:B,"",0)</f>
        <v>45030.317685185182</v>
      </c>
      <c r="V419" s="50">
        <f>SUMIF([1]!RCPPAGOS[[#All],[CRP]],Contrato[[#This Row],[RCP]],[1]!RCPPAGOS[[#All],[valor_total]])</f>
        <v>400000000</v>
      </c>
      <c r="W419" s="51">
        <v>45029</v>
      </c>
      <c r="X419" s="107">
        <v>45034</v>
      </c>
      <c r="Y419" s="52" t="str">
        <f>+LEFT(_xlfn.XLOOKUP(Contrato[[#This Row],[CONTRATO3DIG]],[1]SECOP_II!AE:AE,[1]SECOP_II!F:F,"",0),10)</f>
        <v>2023-04-18</v>
      </c>
      <c r="Z419" s="53" t="str">
        <f>+LEFT(_xlfn.XLOOKUP(Contrato[[#This Row],[CONTRATO3DIG]],[1]SECOP_II!AE:AE,[1]SECOP_II!G:G,"",0),10)</f>
        <v>2023-12-30</v>
      </c>
      <c r="AA419" s="54" t="str">
        <f>_xlfn.XLOOKUP(Contrato[[#This Row],[CONTRATO3DIG]],[1]SECOP_II!AE:AE,[1]SECOP_II!AA:AA,"",0)</f>
        <v>https://community.secop.gov.co/Public/Tendering/OpportunityDetail/Index?noticeUID=CO1.NTC.4291765&amp;isFromPublicArea=True&amp;isModal=true&amp;asPopupView=true</v>
      </c>
      <c r="AB419" s="103" t="s">
        <v>1109</v>
      </c>
      <c r="AC419" s="75" t="s">
        <v>1114</v>
      </c>
      <c r="AD419" s="1" t="s">
        <v>50</v>
      </c>
      <c r="AE419" s="1" t="str">
        <f>TEXT(LEFT(Contrato[[#This Row],[CONTRATO]],3),"0")</f>
        <v>399</v>
      </c>
      <c r="AF419" s="1" t="str">
        <f>IF(LEN(Contrato[[#This Row],[Contrato2]])=3,Contrato[[#This Row],[Contrato2]],TEXT(Contrato[[#This Row],[Contrato2]],"000"))</f>
        <v>399</v>
      </c>
      <c r="AG419" s="100">
        <f ca="1">IFERROR(_xlfn.DAYS(Contrato[[#This Row],[Fecha Proyectada liquidació]],TODAY())/30,"")</f>
        <v>-10.066666666666666</v>
      </c>
      <c r="AH419" s="5">
        <f>+Contrato[[#This Row],[FECHA TERMINACIÓN ]]+120</f>
        <v>45410</v>
      </c>
      <c r="AI419" s="1" t="e" cm="1">
        <f t="array" ref="AI419">+Contrato[[#This Row],[Fecha Proyectada liquidació]]-hoy</f>
        <v>#NAME?</v>
      </c>
      <c r="AJ419" s="1" cm="1">
        <f t="array" ref="AJ419">_xlfn.XLOOKUP(Contrato[[#This Row],[CONTRATO]]&amp;Contrato[[#This Row],[CDP]],[1]!Tabla6[[#All],[CONTRATO-CDP]],[1]!Tabla6[[#All],[CRP]],_xlfn.XLOOKUP(Contrato[[#This Row],[CDP]],[1]RCPPAGOS!F:F,[1]RCPPAGOS!A:A,"",0),0)</f>
        <v>3242</v>
      </c>
      <c r="AK419" s="1">
        <f>+Contrato[[#This Row],[Columna1]]-Contrato[[#This Row],[RCP]]</f>
        <v>0</v>
      </c>
      <c r="AL419" s="101" cm="1">
        <f t="array" ref="AL419">_xlfn.XLOOKUP(Contrato[[#This Row],[RCP]],[1]!RCPPAGOS[[#All],[CRP]],[1]!RCPPAGOS[[#All],[Total pagado]],0,0)</f>
        <v>45000000</v>
      </c>
      <c r="AM419" s="62">
        <f>+Contrato[[#This Row],[Valor Pagado]]/Contrato[[#This Row],[VALOR CONTRATO]]</f>
        <v>0.1125</v>
      </c>
      <c r="AN419" s="63">
        <f>+Contrato[[#This Row],[VALOR CONTRATO]]-Contrato[[#This Row],[Valor Pagado]]</f>
        <v>355000000</v>
      </c>
    </row>
    <row r="420" spans="1:40" s="1" customFormat="1" ht="37.5" customHeight="1">
      <c r="A420" s="1">
        <v>1085</v>
      </c>
      <c r="B420" s="33">
        <v>399</v>
      </c>
      <c r="C420" s="70" t="s">
        <v>1112</v>
      </c>
      <c r="D420" s="35" t="s">
        <v>63</v>
      </c>
      <c r="E420" s="36" t="s">
        <v>741</v>
      </c>
      <c r="F420" s="35" t="s">
        <v>831</v>
      </c>
      <c r="G420" s="70" t="s">
        <v>1113</v>
      </c>
      <c r="H420" s="1">
        <v>811017520</v>
      </c>
      <c r="I420" s="111" t="s">
        <v>571</v>
      </c>
      <c r="J420" s="111">
        <v>160000000</v>
      </c>
      <c r="K420" s="1" t="s">
        <v>571</v>
      </c>
      <c r="L420" s="42" t="s">
        <v>1007</v>
      </c>
      <c r="M420" s="43" t="s">
        <v>249</v>
      </c>
      <c r="N420" s="44">
        <f>VLOOKUP(Contrato[[#This Row],[SUPERVISOR TITULAR]],[1]SUPERVISORES!$E$1:$F$135,2,FALSE)</f>
        <v>10267189.6</v>
      </c>
      <c r="O420" s="43" t="s">
        <v>248</v>
      </c>
      <c r="P420" s="45">
        <f>VLOOKUP(Contrato[[#This Row],[SUPERVISOR SUPLENTE ]],[1]SUPERVISORES!$E$1:$F$135,2,FALSE)</f>
        <v>98556206.299999997</v>
      </c>
      <c r="Q420" s="75">
        <v>1178</v>
      </c>
      <c r="R420" s="47" cm="1">
        <f t="array" ref="R420">_xlfn.XLOOKUP(Contrato[[#This Row],[CDP]],[1]!CDP[[#All],[consecutivo]],[1]!CDP[[#All],[fecha_aprobacion]],"",0)</f>
        <v>45211.532905092594</v>
      </c>
      <c r="S420" s="48">
        <f>SUMIF([1]!CDP[[#All],[consecutivo]],Contrato[[#This Row],[CDP]],[1]!CDP[[#All],[valor_total_rubro]])</f>
        <v>160000000</v>
      </c>
      <c r="T420" s="4" cm="1">
        <f t="array" ref="T420">_xlfn.XLOOKUP(Contrato[[#This Row],[CONTRATO]]&amp;Contrato[[#This Row],[CDP]],[1]!Tabla6[[#All],[CONTRATO-CDP]],[1]!Tabla6[[#All],[CRP]],_xlfn.XLOOKUP(Contrato[[#This Row],[CDP]],[1]RCPPAGOS!F:F,[1]RCPPAGOS!A:A,"",0),0)</f>
        <v>12864</v>
      </c>
      <c r="U420" s="47">
        <f>+_xlfn.XLOOKUP(Contrato[[#This Row],[RCP]],[1]RCPPAGOS!A:A,[1]RCPPAGOS!B:B,"",0)</f>
        <v>45223.329456018517</v>
      </c>
      <c r="V420" s="50">
        <f>SUMIF([1]!RCPPAGOS[[#All],[CRP]],Contrato[[#This Row],[RCP]],[1]!RCPPAGOS[[#All],[valor_total]])</f>
        <v>160000000</v>
      </c>
      <c r="W420" s="51">
        <v>45219</v>
      </c>
      <c r="X420" s="141">
        <v>45225</v>
      </c>
      <c r="Y420" s="52" t="str">
        <f>+LEFT(_xlfn.XLOOKUP(Contrato[[#This Row],[CONTRATO3DIG]],[1]SECOP_II!AE:AE,[1]SECOP_II!F:F,"",0),10)</f>
        <v>2023-04-18</v>
      </c>
      <c r="Z420" s="53" t="str">
        <f>+LEFT(_xlfn.XLOOKUP(Contrato[[#This Row],[CONTRATO3DIG]],[1]SECOP_II!AE:AE,[1]SECOP_II!G:G,"",0),10)</f>
        <v>2023-12-30</v>
      </c>
      <c r="AA420" s="54" t="str">
        <f>_xlfn.XLOOKUP(Contrato[[#This Row],[CONTRATO3DIG]],[1]SECOP_II!AE:AE,[1]SECOP_II!AA:AA,"",0)</f>
        <v>https://community.secop.gov.co/Public/Tendering/OpportunityDetail/Index?noticeUID=CO1.NTC.4291765&amp;isFromPublicArea=True&amp;isModal=true&amp;asPopupView=true</v>
      </c>
      <c r="AB420" s="103" t="s">
        <v>1109</v>
      </c>
      <c r="AC420" s="140"/>
      <c r="AE420" s="1" t="str">
        <f>TEXT(LEFT(Contrato[[#This Row],[CONTRATO]],3),"0")</f>
        <v>399</v>
      </c>
      <c r="AF420" s="1" t="str">
        <f>IF(LEN(Contrato[[#This Row],[Contrato2]])=3,Contrato[[#This Row],[Contrato2]],TEXT(Contrato[[#This Row],[Contrato2]],"000"))</f>
        <v>399</v>
      </c>
      <c r="AG420" s="100">
        <f ca="1">IFERROR(_xlfn.DAYS(Contrato[[#This Row],[Fecha Proyectada liquidació]],TODAY())/30,"")</f>
        <v>-10.066666666666666</v>
      </c>
      <c r="AH420" s="5">
        <f>+Contrato[[#This Row],[FECHA TERMINACIÓN ]]+120</f>
        <v>45410</v>
      </c>
      <c r="AI420" s="1" t="e" cm="1">
        <f t="array" ref="AI420">+Contrato[[#This Row],[Fecha Proyectada liquidació]]-hoy</f>
        <v>#NAME?</v>
      </c>
      <c r="AJ420" s="1" cm="1">
        <f t="array" ref="AJ420">_xlfn.XLOOKUP(Contrato[[#This Row],[CONTRATO]]&amp;Contrato[[#This Row],[CDP]],[1]!Tabla6[[#All],[CONTRATO-CDP]],[1]!Tabla6[[#All],[CRP]],_xlfn.XLOOKUP(Contrato[[#This Row],[CDP]],[1]RCPPAGOS!F:F,[1]RCPPAGOS!A:A,"",0),0)</f>
        <v>12864</v>
      </c>
      <c r="AK420" s="1">
        <f>+Contrato[[#This Row],[Columna1]]-Contrato[[#This Row],[RCP]]</f>
        <v>0</v>
      </c>
      <c r="AL420" s="101" cm="1">
        <f t="array" ref="AL420">_xlfn.XLOOKUP(Contrato[[#This Row],[RCP]],[1]!RCPPAGOS[[#All],[CRP]],[1]!RCPPAGOS[[#All],[Total pagado]],0,0)</f>
        <v>160000000</v>
      </c>
      <c r="AM420" s="62">
        <f>+Contrato[[#This Row],[Valor Pagado]]/Contrato[[#This Row],[VALOR CONTRATO]]</f>
        <v>1</v>
      </c>
      <c r="AN420" s="63">
        <f>+Contrato[[#This Row],[VALOR CONTRATO]]-Contrato[[#This Row],[Valor Pagado]]</f>
        <v>0</v>
      </c>
    </row>
    <row r="421" spans="1:40" s="1" customFormat="1" ht="37.5" customHeight="1">
      <c r="A421" s="2">
        <v>11</v>
      </c>
      <c r="B421" s="33">
        <v>400</v>
      </c>
      <c r="C421" s="70" t="s">
        <v>1115</v>
      </c>
      <c r="D421" s="35" t="s">
        <v>63</v>
      </c>
      <c r="E421" s="36" t="s">
        <v>42</v>
      </c>
      <c r="F421" s="35" t="s">
        <v>831</v>
      </c>
      <c r="G421" s="70" t="s">
        <v>1116</v>
      </c>
      <c r="H421" s="1">
        <v>800183125</v>
      </c>
      <c r="I421" s="111" t="s">
        <v>571</v>
      </c>
      <c r="J421" s="111">
        <v>120000000</v>
      </c>
      <c r="K421" s="1" t="s">
        <v>571</v>
      </c>
      <c r="L421" s="42" t="s">
        <v>1010</v>
      </c>
      <c r="M421" s="43" t="s">
        <v>248</v>
      </c>
      <c r="N421" s="44">
        <f>VLOOKUP(Contrato[[#This Row],[SUPERVISOR TITULAR]],[1]SUPERVISORES!$E$1:$F$135,2,FALSE)</f>
        <v>98556206.299999997</v>
      </c>
      <c r="O421" s="43" t="s">
        <v>249</v>
      </c>
      <c r="P421" s="45">
        <f>VLOOKUP(Contrato[[#This Row],[SUPERVISOR SUPLENTE ]],[1]SUPERVISORES!$E$1:$F$135,2,FALSE)</f>
        <v>10267189.6</v>
      </c>
      <c r="Q421" s="75">
        <v>533</v>
      </c>
      <c r="R421" s="47" cm="1">
        <f t="array" ref="R421">_xlfn.XLOOKUP(Contrato[[#This Row],[CDP]],[1]!CDP[[#All],[consecutivo]],[1]!CDP[[#All],[fecha_aprobacion]],"",0)</f>
        <v>45027.618379629632</v>
      </c>
      <c r="S421" s="48">
        <f>SUMIF([1]!CDP[[#All],[consecutivo]],Contrato[[#This Row],[CDP]],[1]!CDP[[#All],[valor_total_rubro]])</f>
        <v>120000000</v>
      </c>
      <c r="T421" s="49" cm="1">
        <f t="array" ref="T421">_xlfn.XLOOKUP(Contrato[[#This Row],[CONTRATO]]&amp;Contrato[[#This Row],[CDP]],[1]!Tabla6[[#All],[CONTRATO-CDP]],[1]!Tabla6[[#All],[CRP]],_xlfn.XLOOKUP(Contrato[[#This Row],[CDP]],[1]RCPPAGOS!F:F,[1]RCPPAGOS!A:A,"",0),0)</f>
        <v>3240</v>
      </c>
      <c r="U421" s="47">
        <f>+_xlfn.XLOOKUP(Contrato[[#This Row],[RCP]],[1]RCPPAGOS!A:A,[1]RCPPAGOS!B:B,"",0)</f>
        <v>45030.316238425927</v>
      </c>
      <c r="V421" s="50">
        <f>SUMIF([1]!RCPPAGOS[[#All],[CRP]],Contrato[[#This Row],[RCP]],[1]!RCPPAGOS[[#All],[valor_total]])</f>
        <v>120000000</v>
      </c>
      <c r="W421" s="51">
        <v>45029</v>
      </c>
      <c r="X421" s="141">
        <v>45035</v>
      </c>
      <c r="Y421" s="52" t="str">
        <f>+LEFT(_xlfn.XLOOKUP(Contrato[[#This Row],[CONTRATO3DIG]],[1]SECOP_II!AE:AE,[1]SECOP_II!F:F,"",0),10)</f>
        <v>2023-04-19</v>
      </c>
      <c r="Z421" s="53" t="str">
        <f>+LEFT(_xlfn.XLOOKUP(Contrato[[#This Row],[CONTRATO3DIG]],[1]SECOP_II!AE:AE,[1]SECOP_II!G:G,"",0),10)</f>
        <v>2023-12-30</v>
      </c>
      <c r="AA421" s="54" t="str">
        <f>_xlfn.XLOOKUP(Contrato[[#This Row],[CONTRATO3DIG]],[1]SECOP_II!AE:AE,[1]SECOP_II!AA:AA,"",0)</f>
        <v>https://community.secop.gov.co/Public/Tendering/OpportunityDetail/Index?noticeUID=CO1.NTC.4292206&amp;isFromPublicArea=True&amp;isModal=true&amp;asPopupView=true</v>
      </c>
      <c r="AB421" s="103" t="s">
        <v>1109</v>
      </c>
      <c r="AC421" s="75" t="s">
        <v>1117</v>
      </c>
      <c r="AD421" s="1" t="s">
        <v>50</v>
      </c>
      <c r="AE421" s="1" t="str">
        <f>TEXT(LEFT(Contrato[[#This Row],[CONTRATO]],3),"0")</f>
        <v>400</v>
      </c>
      <c r="AF421" s="1" t="str">
        <f>IF(LEN(Contrato[[#This Row],[Contrato2]])=3,Contrato[[#This Row],[Contrato2]],TEXT(Contrato[[#This Row],[Contrato2]],"000"))</f>
        <v>400</v>
      </c>
      <c r="AG421" s="100">
        <f ca="1">IFERROR(_xlfn.DAYS(Contrato[[#This Row],[Fecha Proyectada liquidació]],TODAY())/30,"")</f>
        <v>-10.066666666666666</v>
      </c>
      <c r="AH421" s="5">
        <f>+Contrato[[#This Row],[FECHA TERMINACIÓN ]]+120</f>
        <v>45410</v>
      </c>
      <c r="AI421" s="1" t="e" cm="1">
        <f t="array" ref="AI421">+Contrato[[#This Row],[Fecha Proyectada liquidació]]-hoy</f>
        <v>#NAME?</v>
      </c>
      <c r="AJ421" s="1" cm="1">
        <f t="array" ref="AJ421">_xlfn.XLOOKUP(Contrato[[#This Row],[CONTRATO]]&amp;Contrato[[#This Row],[CDP]],[1]!Tabla6[[#All],[CONTRATO-CDP]],[1]!Tabla6[[#All],[CRP]],_xlfn.XLOOKUP(Contrato[[#This Row],[CDP]],[1]RCPPAGOS!F:F,[1]RCPPAGOS!A:A,"",0),0)</f>
        <v>3240</v>
      </c>
      <c r="AK421" s="1">
        <f>+Contrato[[#This Row],[Columna1]]-Contrato[[#This Row],[RCP]]</f>
        <v>0</v>
      </c>
      <c r="AL421" s="101" cm="1">
        <f t="array" ref="AL421">_xlfn.XLOOKUP(Contrato[[#This Row],[RCP]],[1]!RCPPAGOS[[#All],[CRP]],[1]!RCPPAGOS[[#All],[Total pagado]],0,0)</f>
        <v>30000000</v>
      </c>
      <c r="AM421" s="62">
        <f>+Contrato[[#This Row],[Valor Pagado]]/Contrato[[#This Row],[VALOR CONTRATO]]</f>
        <v>0.25</v>
      </c>
      <c r="AN421" s="63">
        <f>+Contrato[[#This Row],[VALOR CONTRATO]]-Contrato[[#This Row],[Valor Pagado]]</f>
        <v>90000000</v>
      </c>
    </row>
    <row r="422" spans="1:40" s="1" customFormat="1" ht="37.5" customHeight="1">
      <c r="A422" s="2">
        <v>633</v>
      </c>
      <c r="B422" s="33">
        <v>401</v>
      </c>
      <c r="C422" s="70" t="s">
        <v>1118</v>
      </c>
      <c r="D422" s="35" t="s">
        <v>63</v>
      </c>
      <c r="E422" s="36" t="s">
        <v>42</v>
      </c>
      <c r="F422" s="35" t="s">
        <v>43</v>
      </c>
      <c r="G422" s="70" t="s">
        <v>1119</v>
      </c>
      <c r="H422" s="1">
        <v>71699736</v>
      </c>
      <c r="I422" s="111">
        <v>6798505</v>
      </c>
      <c r="J422" s="111">
        <v>20395515</v>
      </c>
      <c r="K422" s="1" t="s">
        <v>571</v>
      </c>
      <c r="L422" s="42" t="s">
        <v>571</v>
      </c>
      <c r="M422" s="43" t="s">
        <v>1120</v>
      </c>
      <c r="N422" s="44">
        <f>VLOOKUP(Contrato[[#This Row],[SUPERVISOR TITULAR]],[1]SUPERVISORES!$E$1:$F$135,2,FALSE)</f>
        <v>98556496.200000003</v>
      </c>
      <c r="O422" s="43" t="s">
        <v>1040</v>
      </c>
      <c r="P422" s="45">
        <f>VLOOKUP(Contrato[[#This Row],[SUPERVISOR SUPLENTE ]],[1]SUPERVISORES!$E$1:$F$135,2,FALSE)</f>
        <v>70879080.700000003</v>
      </c>
      <c r="Q422" s="75">
        <v>508</v>
      </c>
      <c r="R422" s="47" cm="1">
        <f t="array" ref="R422">_xlfn.XLOOKUP(Contrato[[#This Row],[CDP]],[1]!CDP[[#All],[consecutivo]],[1]!CDP[[#All],[fecha_aprobacion]],"",0)</f>
        <v>45014.488923611112</v>
      </c>
      <c r="S422" s="48">
        <f>SUMIF([1]!CDP[[#All],[consecutivo]],Contrato[[#This Row],[CDP]],[1]!CDP[[#All],[valor_total_rubro]])</f>
        <v>20395515</v>
      </c>
      <c r="T422" s="49" cm="1">
        <f t="array" ref="T422">_xlfn.XLOOKUP(Contrato[[#This Row],[CONTRATO]]&amp;Contrato[[#This Row],[CDP]],[1]!Tabla6[[#All],[CONTRATO-CDP]],[1]!Tabla6[[#All],[CRP]],_xlfn.XLOOKUP(Contrato[[#This Row],[CDP]],[1]RCPPAGOS!F:F,[1]RCPPAGOS!A:A,"",0),0)</f>
        <v>3248</v>
      </c>
      <c r="U422" s="47">
        <f>+_xlfn.XLOOKUP(Contrato[[#This Row],[RCP]],[1]RCPPAGOS!A:A,[1]RCPPAGOS!B:B,"",0)</f>
        <v>45030.588159722225</v>
      </c>
      <c r="V422" s="50">
        <f>SUMIF([1]!RCPPAGOS[[#All],[CRP]],Contrato[[#This Row],[RCP]],[1]!RCPPAGOS[[#All],[valor_total]])</f>
        <v>20395515</v>
      </c>
      <c r="W422" s="51">
        <v>45030</v>
      </c>
      <c r="X422" s="51">
        <v>45033</v>
      </c>
      <c r="Y422" s="52" t="str">
        <f>+LEFT(_xlfn.XLOOKUP(Contrato[[#This Row],[CONTRATO3DIG]],[1]SECOP_II!AE:AE,[1]SECOP_II!F:F,"",0),10)</f>
        <v>2023-04-17</v>
      </c>
      <c r="Z422" s="53" t="str">
        <f>+LEFT(_xlfn.XLOOKUP(Contrato[[#This Row],[CONTRATO3DIG]],[1]SECOP_II!AE:AE,[1]SECOP_II!G:G,"",0),10)</f>
        <v>2023-07-16</v>
      </c>
      <c r="AA422" s="54" t="str">
        <f>_xlfn.XLOOKUP(Contrato[[#This Row],[CONTRATO3DIG]],[1]SECOP_II!AE:AE,[1]SECOP_II!AA:AA,"",0)</f>
        <v>https://community.secop.gov.co/Public/Tendering/OpportunityDetail/Index?noticeUID=CO1.NTC.4292343&amp;isFromPublicArea=True&amp;isModal=true&amp;asPopupView=true</v>
      </c>
      <c r="AB422" s="103" t="s">
        <v>861</v>
      </c>
      <c r="AC422" s="75">
        <v>202301004789</v>
      </c>
      <c r="AD422" s="1" t="s">
        <v>50</v>
      </c>
      <c r="AE422" s="1" t="str">
        <f>TEXT(LEFT(Contrato[[#This Row],[CONTRATO]],3),"0")</f>
        <v>401</v>
      </c>
      <c r="AF422" s="1" t="str">
        <f>IF(LEN(Contrato[[#This Row],[Contrato2]])=3,Contrato[[#This Row],[Contrato2]],TEXT(Contrato[[#This Row],[Contrato2]],"000"))</f>
        <v>401</v>
      </c>
      <c r="AG422" s="100">
        <f ca="1">IFERROR(_xlfn.DAYS(Contrato[[#This Row],[Fecha Proyectada liquidació]],TODAY())/30,"")</f>
        <v>-15.633333333333333</v>
      </c>
      <c r="AH422" s="5">
        <f>+Contrato[[#This Row],[FECHA TERMINACIÓN ]]+120</f>
        <v>45243</v>
      </c>
      <c r="AI422" s="1" t="e" cm="1">
        <f t="array" ref="AI422">+Contrato[[#This Row],[Fecha Proyectada liquidació]]-hoy</f>
        <v>#NAME?</v>
      </c>
      <c r="AJ422" s="1" cm="1">
        <f t="array" ref="AJ422">_xlfn.XLOOKUP(Contrato[[#This Row],[CONTRATO]]&amp;Contrato[[#This Row],[CDP]],[1]!Tabla6[[#All],[CONTRATO-CDP]],[1]!Tabla6[[#All],[CRP]],_xlfn.XLOOKUP(Contrato[[#This Row],[CDP]],[1]RCPPAGOS!F:F,[1]RCPPAGOS!A:A,"",0),0)</f>
        <v>3248</v>
      </c>
      <c r="AK422" s="1">
        <f>+Contrato[[#This Row],[Columna1]]-Contrato[[#This Row],[RCP]]</f>
        <v>0</v>
      </c>
      <c r="AL422" s="101" cm="1">
        <f t="array" ref="AL422">_xlfn.XLOOKUP(Contrato[[#This Row],[RCP]],[1]!RCPPAGOS[[#All],[CRP]],[1]!RCPPAGOS[[#All],[Total pagado]],0,0)</f>
        <v>20395514</v>
      </c>
      <c r="AM422" s="62">
        <f>+Contrato[[#This Row],[Valor Pagado]]/Contrato[[#This Row],[VALOR CONTRATO]]</f>
        <v>0.99999995096961269</v>
      </c>
      <c r="AN422" s="63">
        <f>+Contrato[[#This Row],[VALOR CONTRATO]]-Contrato[[#This Row],[Valor Pagado]]</f>
        <v>1</v>
      </c>
    </row>
    <row r="423" spans="1:40" s="1" customFormat="1" ht="37.5" customHeight="1">
      <c r="A423" s="2">
        <v>286</v>
      </c>
      <c r="B423" s="33">
        <v>402</v>
      </c>
      <c r="C423" s="70" t="s">
        <v>1121</v>
      </c>
      <c r="D423" s="35" t="s">
        <v>71</v>
      </c>
      <c r="E423" s="103" t="s">
        <v>1122</v>
      </c>
      <c r="F423" s="35" t="s">
        <v>1123</v>
      </c>
      <c r="G423" s="70" t="s">
        <v>1124</v>
      </c>
      <c r="H423" s="1">
        <v>890940618</v>
      </c>
      <c r="I423" s="111" t="s">
        <v>571</v>
      </c>
      <c r="J423" s="111">
        <v>15000000</v>
      </c>
      <c r="K423" s="1" t="s">
        <v>571</v>
      </c>
      <c r="L423" s="42" t="s">
        <v>985</v>
      </c>
      <c r="M423" s="43" t="s">
        <v>76</v>
      </c>
      <c r="N423" s="44">
        <f>VLOOKUP(Contrato[[#This Row],[SUPERVISOR TITULAR]],[1]SUPERVISORES!$E$1:$F$135,2,FALSE)</f>
        <v>1088260059.0999999</v>
      </c>
      <c r="O423" s="43" t="s">
        <v>94</v>
      </c>
      <c r="P423" s="45">
        <f>VLOOKUP(Contrato[[#This Row],[SUPERVISOR SUPLENTE ]],[1]SUPERVISORES!$E$1:$F$135,2,FALSE)</f>
        <v>42895674.700000003</v>
      </c>
      <c r="Q423" s="75">
        <v>440</v>
      </c>
      <c r="R423" s="47" cm="1">
        <f t="array" ref="R423">_xlfn.XLOOKUP(Contrato[[#This Row],[CDP]],[1]!CDP[[#All],[consecutivo]],[1]!CDP[[#All],[fecha_aprobacion]],"",0)</f>
        <v>44993.569710648146</v>
      </c>
      <c r="S423" s="48">
        <f>SUMIF([1]!CDP[[#All],[consecutivo]],Contrato[[#This Row],[CDP]],[1]!CDP[[#All],[valor_total_rubro]])</f>
        <v>15000000</v>
      </c>
      <c r="T423" s="49" cm="1">
        <f t="array" ref="T423">_xlfn.XLOOKUP(Contrato[[#This Row],[CONTRATO]]&amp;Contrato[[#This Row],[CDP]],[1]!Tabla6[[#All],[CONTRATO-CDP]],[1]!Tabla6[[#All],[CRP]],_xlfn.XLOOKUP(Contrato[[#This Row],[CDP]],[1]RCPPAGOS!F:F,[1]RCPPAGOS!A:A,"",0),0)</f>
        <v>3586</v>
      </c>
      <c r="U423" s="47">
        <f>+_xlfn.XLOOKUP(Contrato[[#This Row],[RCP]],[1]RCPPAGOS!A:A,[1]RCPPAGOS!B:B,"",0)</f>
        <v>45040.731481481482</v>
      </c>
      <c r="V423" s="50">
        <f>SUMIF([1]!RCPPAGOS[[#All],[CRP]],Contrato[[#This Row],[RCP]],[1]!RCPPAGOS[[#All],[valor_total]])</f>
        <v>15000000</v>
      </c>
      <c r="W423" s="51">
        <v>45033</v>
      </c>
      <c r="X423" s="141">
        <v>45039</v>
      </c>
      <c r="Y423" s="52" t="str">
        <f>+LEFT(_xlfn.XLOOKUP(Contrato[[#This Row],[CONTRATO3DIG]],[1]SECOP_II!AE:AE,[1]SECOP_II!F:F,"",0),10)</f>
        <v>2023-04-25</v>
      </c>
      <c r="Z423" s="53" t="str">
        <f>+LEFT(_xlfn.XLOOKUP(Contrato[[#This Row],[CONTRATO3DIG]],[1]SECOP_II!AE:AE,[1]SECOP_II!G:G,"",0),10)</f>
        <v>2023-12-31</v>
      </c>
      <c r="AA423" s="54" t="str">
        <f>_xlfn.XLOOKUP(Contrato[[#This Row],[CONTRATO3DIG]],[1]SECOP_II!AE:AE,[1]SECOP_II!AA:AA,"",0)</f>
        <v>https://community.secop.gov.co/Public/Tendering/OpportunityDetail/Index?noticeUID=CO1.NTC.4216134&amp;isFromPublicArea=True&amp;isModal=true&amp;asPopupView=true</v>
      </c>
      <c r="AB423" s="165" t="s">
        <v>1125</v>
      </c>
      <c r="AC423" s="75" t="s">
        <v>1126</v>
      </c>
      <c r="AD423" s="1" t="s">
        <v>50</v>
      </c>
      <c r="AE423" s="1" t="str">
        <f>TEXT(LEFT(Contrato[[#This Row],[CONTRATO]],3),"0")</f>
        <v>402</v>
      </c>
      <c r="AF423" s="1" t="str">
        <f>IF(LEN(Contrato[[#This Row],[Contrato2]])=3,Contrato[[#This Row],[Contrato2]],TEXT(Contrato[[#This Row],[Contrato2]],"000"))</f>
        <v>402</v>
      </c>
      <c r="AG423" s="100">
        <f ca="1">IFERROR(_xlfn.DAYS(Contrato[[#This Row],[Fecha Proyectada liquidació]],TODAY())/30,"")</f>
        <v>-10.033333333333333</v>
      </c>
      <c r="AH423" s="5">
        <f>+Contrato[[#This Row],[FECHA TERMINACIÓN ]]+120</f>
        <v>45411</v>
      </c>
      <c r="AI423" s="1" t="e" cm="1">
        <f t="array" ref="AI423">+Contrato[[#This Row],[Fecha Proyectada liquidació]]-hoy</f>
        <v>#NAME?</v>
      </c>
      <c r="AJ423" s="1" cm="1">
        <f t="array" ref="AJ423">_xlfn.XLOOKUP(Contrato[[#This Row],[CONTRATO]]&amp;Contrato[[#This Row],[CDP]],[1]!Tabla6[[#All],[CONTRATO-CDP]],[1]!Tabla6[[#All],[CRP]],_xlfn.XLOOKUP(Contrato[[#This Row],[CDP]],[1]RCPPAGOS!F:F,[1]RCPPAGOS!A:A,"",0),0)</f>
        <v>3586</v>
      </c>
      <c r="AK423" s="1">
        <f>+Contrato[[#This Row],[Columna1]]-Contrato[[#This Row],[RCP]]</f>
        <v>0</v>
      </c>
      <c r="AL423" s="101" cm="1">
        <f t="array" ref="AL423">_xlfn.XLOOKUP(Contrato[[#This Row],[RCP]],[1]!RCPPAGOS[[#All],[CRP]],[1]!RCPPAGOS[[#All],[Total pagado]],0,0)</f>
        <v>15000000</v>
      </c>
      <c r="AM423" s="62">
        <f>+Contrato[[#This Row],[Valor Pagado]]/Contrato[[#This Row],[VALOR CONTRATO]]</f>
        <v>1</v>
      </c>
      <c r="AN423" s="63">
        <f>+Contrato[[#This Row],[VALOR CONTRATO]]-Contrato[[#This Row],[Valor Pagado]]</f>
        <v>0</v>
      </c>
    </row>
    <row r="424" spans="1:40" s="1" customFormat="1" ht="37.5" customHeight="1">
      <c r="A424" s="2">
        <v>636</v>
      </c>
      <c r="B424" s="33">
        <v>403</v>
      </c>
      <c r="C424" s="70" t="s">
        <v>1127</v>
      </c>
      <c r="D424" s="35" t="s">
        <v>83</v>
      </c>
      <c r="E424" s="36" t="s">
        <v>42</v>
      </c>
      <c r="F424" s="35" t="s">
        <v>43</v>
      </c>
      <c r="G424" s="70" t="s">
        <v>1128</v>
      </c>
      <c r="H424" s="1">
        <v>71082036</v>
      </c>
      <c r="I424" s="111">
        <v>6081224</v>
      </c>
      <c r="J424" s="111">
        <v>18243672</v>
      </c>
      <c r="K424" s="1" t="s">
        <v>571</v>
      </c>
      <c r="L424" s="42" t="s">
        <v>571</v>
      </c>
      <c r="M424" s="43" t="s">
        <v>609</v>
      </c>
      <c r="N424" s="44">
        <f>VLOOKUP(Contrato[[#This Row],[SUPERVISOR TITULAR]],[1]SUPERVISORES!$E$1:$F$135,2,FALSE)</f>
        <v>70565097.299999997</v>
      </c>
      <c r="O424" s="43" t="s">
        <v>191</v>
      </c>
      <c r="P424" s="45">
        <f>VLOOKUP(Contrato[[#This Row],[SUPERVISOR SUPLENTE ]],[1]SUPERVISORES!$E$1:$F$135,2,FALSE)</f>
        <v>70140647.099999994</v>
      </c>
      <c r="Q424" s="75">
        <v>520</v>
      </c>
      <c r="R424" s="47" cm="1">
        <f t="array" ref="R424">_xlfn.XLOOKUP(Contrato[[#This Row],[CDP]],[1]!CDP[[#All],[consecutivo]],[1]!CDP[[#All],[fecha_aprobacion]],"",0)</f>
        <v>45026.720902777779</v>
      </c>
      <c r="S424" s="48">
        <f>SUMIF([1]!CDP[[#All],[consecutivo]],Contrato[[#This Row],[CDP]],[1]!CDP[[#All],[valor_total_rubro]])</f>
        <v>18243672</v>
      </c>
      <c r="T424" s="49" cm="1">
        <f t="array" ref="T424">_xlfn.XLOOKUP(Contrato[[#This Row],[CONTRATO]]&amp;Contrato[[#This Row],[CDP]],[1]!Tabla6[[#All],[CONTRATO-CDP]],[1]!Tabla6[[#All],[CRP]],_xlfn.XLOOKUP(Contrato[[#This Row],[CDP]],[1]RCPPAGOS!F:F,[1]RCPPAGOS!A:A,"",0),0)</f>
        <v>3245</v>
      </c>
      <c r="U424" s="47">
        <f>+_xlfn.XLOOKUP(Contrato[[#This Row],[RCP]],[1]RCPPAGOS!A:A,[1]RCPPAGOS!B:B,"",0)</f>
        <v>45030.367268518516</v>
      </c>
      <c r="V424" s="50">
        <f>SUMIF([1]!RCPPAGOS[[#All],[CRP]],Contrato[[#This Row],[RCP]],[1]!RCPPAGOS[[#All],[valor_total]])</f>
        <v>18243672</v>
      </c>
      <c r="W424" s="51">
        <v>45029</v>
      </c>
      <c r="X424" s="51">
        <v>45030</v>
      </c>
      <c r="Y424" s="52" t="str">
        <f>+LEFT(_xlfn.XLOOKUP(Contrato[[#This Row],[CONTRATO3DIG]],[1]SECOP_II!AE:AE,[1]SECOP_II!F:F,"",0),10)</f>
        <v>2023-04-14</v>
      </c>
      <c r="Z424" s="53" t="str">
        <f>+LEFT(_xlfn.XLOOKUP(Contrato[[#This Row],[CONTRATO3DIG]],[1]SECOP_II!AE:AE,[1]SECOP_II!G:G,"",0),10)</f>
        <v>2023-07-13</v>
      </c>
      <c r="AA424" s="54" t="str">
        <f>_xlfn.XLOOKUP(Contrato[[#This Row],[CONTRATO3DIG]],[1]SECOP_II!AE:AE,[1]SECOP_II!AA:AA,"",0)</f>
        <v>https://community.secop.gov.co/Public/Tendering/OpportunityDetail/Index?noticeUID=CO1.NTC.4291540&amp;isFromPublicArea=True&amp;isModal=true&amp;asPopupView=true</v>
      </c>
      <c r="AB424" s="103" t="s">
        <v>861</v>
      </c>
      <c r="AC424" s="75">
        <v>202301004776</v>
      </c>
      <c r="AD424" s="1" t="s">
        <v>50</v>
      </c>
      <c r="AE424" s="1" t="str">
        <f>TEXT(LEFT(Contrato[[#This Row],[CONTRATO]],3),"0")</f>
        <v>403</v>
      </c>
      <c r="AF424" s="1" t="str">
        <f>IF(LEN(Contrato[[#This Row],[Contrato2]])=3,Contrato[[#This Row],[Contrato2]],TEXT(Contrato[[#This Row],[Contrato2]],"000"))</f>
        <v>403</v>
      </c>
      <c r="AG424" s="100">
        <f ca="1">IFERROR(_xlfn.DAYS(Contrato[[#This Row],[Fecha Proyectada liquidació]],TODAY())/30,"")</f>
        <v>-15.733333333333333</v>
      </c>
      <c r="AH424" s="5">
        <f>+Contrato[[#This Row],[FECHA TERMINACIÓN ]]+120</f>
        <v>45240</v>
      </c>
      <c r="AI424" s="1" t="e" cm="1">
        <f t="array" ref="AI424">+Contrato[[#This Row],[Fecha Proyectada liquidació]]-hoy</f>
        <v>#NAME?</v>
      </c>
      <c r="AJ424" s="1" cm="1">
        <f t="array" ref="AJ424">_xlfn.XLOOKUP(Contrato[[#This Row],[CONTRATO]]&amp;Contrato[[#This Row],[CDP]],[1]!Tabla6[[#All],[CONTRATO-CDP]],[1]!Tabla6[[#All],[CRP]],_xlfn.XLOOKUP(Contrato[[#This Row],[CDP]],[1]RCPPAGOS!F:F,[1]RCPPAGOS!A:A,"",0),0)</f>
        <v>3245</v>
      </c>
      <c r="AK424" s="1">
        <f>+Contrato[[#This Row],[Columna1]]-Contrato[[#This Row],[RCP]]</f>
        <v>0</v>
      </c>
      <c r="AL424" s="101" cm="1">
        <f t="array" ref="AL424">_xlfn.XLOOKUP(Contrato[[#This Row],[RCP]],[1]!RCPPAGOS[[#All],[CRP]],[1]!RCPPAGOS[[#All],[Total pagado]],0,0)</f>
        <v>18243672</v>
      </c>
      <c r="AM424" s="62">
        <f>+Contrato[[#This Row],[Valor Pagado]]/Contrato[[#This Row],[VALOR CONTRATO]]</f>
        <v>1</v>
      </c>
      <c r="AN424" s="63">
        <f>+Contrato[[#This Row],[VALOR CONTRATO]]-Contrato[[#This Row],[Valor Pagado]]</f>
        <v>0</v>
      </c>
    </row>
    <row r="425" spans="1:40" s="1" customFormat="1" ht="37.5" customHeight="1">
      <c r="A425" s="2">
        <v>638</v>
      </c>
      <c r="B425" s="33">
        <v>404</v>
      </c>
      <c r="C425" s="70" t="s">
        <v>1129</v>
      </c>
      <c r="D425" s="35" t="s">
        <v>83</v>
      </c>
      <c r="E425" s="36" t="s">
        <v>42</v>
      </c>
      <c r="F425" s="35" t="s">
        <v>43</v>
      </c>
      <c r="G425" s="70" t="s">
        <v>1130</v>
      </c>
      <c r="H425" s="170">
        <v>1152438640</v>
      </c>
      <c r="I425" s="111">
        <v>6081224</v>
      </c>
      <c r="J425" s="111">
        <v>18243672</v>
      </c>
      <c r="K425" s="137" t="s">
        <v>571</v>
      </c>
      <c r="L425" s="42" t="s">
        <v>571</v>
      </c>
      <c r="M425" s="43" t="s">
        <v>609</v>
      </c>
      <c r="N425" s="44">
        <f>VLOOKUP(Contrato[[#This Row],[SUPERVISOR TITULAR]],[1]SUPERVISORES!$E$1:$F$135,2,FALSE)</f>
        <v>70565097.299999997</v>
      </c>
      <c r="O425" s="43" t="s">
        <v>191</v>
      </c>
      <c r="P425" s="45">
        <f>VLOOKUP(Contrato[[#This Row],[SUPERVISOR SUPLENTE ]],[1]SUPERVISORES!$E$1:$F$135,2,FALSE)</f>
        <v>70140647.099999994</v>
      </c>
      <c r="Q425" s="75">
        <v>522</v>
      </c>
      <c r="R425" s="47" cm="1">
        <f t="array" ref="R425">_xlfn.XLOOKUP(Contrato[[#This Row],[CDP]],[1]!CDP[[#All],[consecutivo]],[1]!CDP[[#All],[fecha_aprobacion]],"",0)</f>
        <v>45026.721331018518</v>
      </c>
      <c r="S425" s="48">
        <f>SUMIF([1]!CDP[[#All],[consecutivo]],Contrato[[#This Row],[CDP]],[1]!CDP[[#All],[valor_total_rubro]])</f>
        <v>18243672</v>
      </c>
      <c r="T425" s="49" cm="1">
        <f t="array" ref="T425">_xlfn.XLOOKUP(Contrato[[#This Row],[CONTRATO]]&amp;Contrato[[#This Row],[CDP]],[1]!Tabla6[[#All],[CONTRATO-CDP]],[1]!Tabla6[[#All],[CRP]],_xlfn.XLOOKUP(Contrato[[#This Row],[CDP]],[1]RCPPAGOS!F:F,[1]RCPPAGOS!A:A,"",0),0)</f>
        <v>3244</v>
      </c>
      <c r="U425" s="47">
        <f>+_xlfn.XLOOKUP(Contrato[[#This Row],[RCP]],[1]RCPPAGOS!A:A,[1]RCPPAGOS!B:B,"",0)</f>
        <v>45030.366944444446</v>
      </c>
      <c r="V425" s="50">
        <f>SUMIF([1]!RCPPAGOS[[#All],[CRP]],Contrato[[#This Row],[RCP]],[1]!RCPPAGOS[[#All],[valor_total]])</f>
        <v>18243672</v>
      </c>
      <c r="W425" s="51">
        <v>45029</v>
      </c>
      <c r="X425" s="51">
        <v>45030</v>
      </c>
      <c r="Y425" s="52" t="str">
        <f>+LEFT(_xlfn.XLOOKUP(Contrato[[#This Row],[CONTRATO3DIG]],[1]SECOP_II!AE:AE,[1]SECOP_II!F:F,"",0),10)</f>
        <v>2023-04-14</v>
      </c>
      <c r="Z425" s="53" t="str">
        <f>+LEFT(_xlfn.XLOOKUP(Contrato[[#This Row],[CONTRATO3DIG]],[1]SECOP_II!AE:AE,[1]SECOP_II!G:G,"",0),10)</f>
        <v>2023-07-13</v>
      </c>
      <c r="AA425" s="54" t="str">
        <f>_xlfn.XLOOKUP(Contrato[[#This Row],[CONTRATO3DIG]],[1]SECOP_II!AE:AE,[1]SECOP_II!AA:AA,"",0)</f>
        <v>https://community.secop.gov.co/Public/Tendering/OpportunityDetail/Index?noticeUID=CO1.NTC.4292108&amp;isFromPublicArea=True&amp;isModal=true&amp;asPopupView=true</v>
      </c>
      <c r="AB425" s="103" t="s">
        <v>861</v>
      </c>
      <c r="AC425" s="75">
        <v>202301004774</v>
      </c>
      <c r="AD425" s="1" t="s">
        <v>50</v>
      </c>
      <c r="AE425" s="1" t="str">
        <f>TEXT(LEFT(Contrato[[#This Row],[CONTRATO]],3),"0")</f>
        <v>404</v>
      </c>
      <c r="AF425" s="1" t="str">
        <f>IF(LEN(Contrato[[#This Row],[Contrato2]])=3,Contrato[[#This Row],[Contrato2]],TEXT(Contrato[[#This Row],[Contrato2]],"000"))</f>
        <v>404</v>
      </c>
      <c r="AG425" s="100">
        <f ca="1">IFERROR(_xlfn.DAYS(Contrato[[#This Row],[Fecha Proyectada liquidació]],TODAY())/30,"")</f>
        <v>-15.733333333333333</v>
      </c>
      <c r="AH425" s="5">
        <f>+Contrato[[#This Row],[FECHA TERMINACIÓN ]]+120</f>
        <v>45240</v>
      </c>
      <c r="AI425" s="1" t="e" cm="1">
        <f t="array" ref="AI425">+Contrato[[#This Row],[Fecha Proyectada liquidació]]-hoy</f>
        <v>#NAME?</v>
      </c>
      <c r="AJ425" s="1" cm="1">
        <f t="array" ref="AJ425">_xlfn.XLOOKUP(Contrato[[#This Row],[CONTRATO]]&amp;Contrato[[#This Row],[CDP]],[1]!Tabla6[[#All],[CONTRATO-CDP]],[1]!Tabla6[[#All],[CRP]],_xlfn.XLOOKUP(Contrato[[#This Row],[CDP]],[1]RCPPAGOS!F:F,[1]RCPPAGOS!A:A,"",0),0)</f>
        <v>3244</v>
      </c>
      <c r="AK425" s="1">
        <f>+Contrato[[#This Row],[Columna1]]-Contrato[[#This Row],[RCP]]</f>
        <v>0</v>
      </c>
      <c r="AL425" s="101" cm="1">
        <f t="array" ref="AL425">_xlfn.XLOOKUP(Contrato[[#This Row],[RCP]],[1]!RCPPAGOS[[#All],[CRP]],[1]!RCPPAGOS[[#All],[Total pagado]],0,0)</f>
        <v>18243672</v>
      </c>
      <c r="AM425" s="62">
        <f>+Contrato[[#This Row],[Valor Pagado]]/Contrato[[#This Row],[VALOR CONTRATO]]</f>
        <v>1</v>
      </c>
      <c r="AN425" s="63">
        <f>+Contrato[[#This Row],[VALOR CONTRATO]]-Contrato[[#This Row],[Valor Pagado]]</f>
        <v>0</v>
      </c>
    </row>
    <row r="426" spans="1:40" s="1" customFormat="1" ht="37.5" customHeight="1">
      <c r="A426" s="2">
        <v>635</v>
      </c>
      <c r="B426" s="33">
        <v>405</v>
      </c>
      <c r="C426" s="70" t="s">
        <v>1131</v>
      </c>
      <c r="D426" s="35" t="s">
        <v>83</v>
      </c>
      <c r="E426" s="36" t="s">
        <v>42</v>
      </c>
      <c r="F426" s="35" t="s">
        <v>43</v>
      </c>
      <c r="G426" s="70" t="s">
        <v>1132</v>
      </c>
      <c r="H426" s="1">
        <v>1128460641</v>
      </c>
      <c r="I426" s="111">
        <v>6081224</v>
      </c>
      <c r="J426" s="111">
        <v>18243672</v>
      </c>
      <c r="K426" s="137" t="s">
        <v>571</v>
      </c>
      <c r="L426" s="42" t="s">
        <v>571</v>
      </c>
      <c r="M426" s="43" t="s">
        <v>609</v>
      </c>
      <c r="N426" s="44">
        <f>VLOOKUP(Contrato[[#This Row],[SUPERVISOR TITULAR]],[1]SUPERVISORES!$E$1:$F$135,2,FALSE)</f>
        <v>70565097.299999997</v>
      </c>
      <c r="O426" s="43" t="s">
        <v>191</v>
      </c>
      <c r="P426" s="45">
        <f>VLOOKUP(Contrato[[#This Row],[SUPERVISOR SUPLENTE ]],[1]SUPERVISORES!$E$1:$F$135,2,FALSE)</f>
        <v>70140647.099999994</v>
      </c>
      <c r="Q426" s="75">
        <v>524</v>
      </c>
      <c r="R426" s="47" cm="1">
        <f t="array" ref="R426">_xlfn.XLOOKUP(Contrato[[#This Row],[CDP]],[1]!CDP[[#All],[consecutivo]],[1]!CDP[[#All],[fecha_aprobacion]],"",0)</f>
        <v>45026.722060185188</v>
      </c>
      <c r="S426" s="48">
        <f>SUMIF([1]!CDP[[#All],[consecutivo]],Contrato[[#This Row],[CDP]],[1]!CDP[[#All],[valor_total_rubro]])</f>
        <v>18243672</v>
      </c>
      <c r="T426" s="49" cm="1">
        <f t="array" ref="T426">_xlfn.XLOOKUP(Contrato[[#This Row],[CONTRATO]]&amp;Contrato[[#This Row],[CDP]],[1]!Tabla6[[#All],[CONTRATO-CDP]],[1]!Tabla6[[#All],[CRP]],_xlfn.XLOOKUP(Contrato[[#This Row],[CDP]],[1]RCPPAGOS!F:F,[1]RCPPAGOS!A:A,"",0),0)</f>
        <v>3253</v>
      </c>
      <c r="U426" s="47">
        <f>+_xlfn.XLOOKUP(Contrato[[#This Row],[RCP]],[1]RCPPAGOS!A:A,[1]RCPPAGOS!B:B,"",0)</f>
        <v>45034.383009259262</v>
      </c>
      <c r="V426" s="50">
        <f>SUMIF([1]!RCPPAGOS[[#All],[CRP]],Contrato[[#This Row],[RCP]],[1]!RCPPAGOS[[#All],[valor_total]])</f>
        <v>18243672</v>
      </c>
      <c r="W426" s="51">
        <v>45033</v>
      </c>
      <c r="X426" s="141">
        <v>45034</v>
      </c>
      <c r="Y426" s="52" t="str">
        <f>+LEFT(_xlfn.XLOOKUP(Contrato[[#This Row],[CONTRATO3DIG]],[1]SECOP_II!AE:AE,[1]SECOP_II!F:F,"",0),10)</f>
        <v>2023-04-18</v>
      </c>
      <c r="Z426" s="53" t="str">
        <f>+LEFT(_xlfn.XLOOKUP(Contrato[[#This Row],[CONTRATO3DIG]],[1]SECOP_II!AE:AE,[1]SECOP_II!G:G,"",0),10)</f>
        <v>2023-07-16</v>
      </c>
      <c r="AA426" s="54" t="str">
        <f>_xlfn.XLOOKUP(Contrato[[#This Row],[CONTRATO3DIG]],[1]SECOP_II!AE:AE,[1]SECOP_II!AA:AA,"",0)</f>
        <v>https://community.secop.gov.co/Public/Tendering/OpportunityDetail/Index?noticeUID=CO1.NTC.4297248&amp;isFromPublicArea=True&amp;isModal=true&amp;asPopupView=true</v>
      </c>
      <c r="AB426" s="165" t="s">
        <v>861</v>
      </c>
      <c r="AC426" s="106" t="s">
        <v>1133</v>
      </c>
      <c r="AD426" s="1" t="s">
        <v>50</v>
      </c>
      <c r="AE426" s="1" t="str">
        <f>TEXT(LEFT(Contrato[[#This Row],[CONTRATO]],3),"0")</f>
        <v>405</v>
      </c>
      <c r="AF426" s="1" t="str">
        <f>IF(LEN(Contrato[[#This Row],[Contrato2]])=3,Contrato[[#This Row],[Contrato2]],TEXT(Contrato[[#This Row],[Contrato2]],"000"))</f>
        <v>405</v>
      </c>
      <c r="AG426" s="100">
        <f ca="1">IFERROR(_xlfn.DAYS(Contrato[[#This Row],[Fecha Proyectada liquidació]],TODAY())/30,"")</f>
        <v>-15.633333333333333</v>
      </c>
      <c r="AH426" s="5">
        <f>+Contrato[[#This Row],[FECHA TERMINACIÓN ]]+120</f>
        <v>45243</v>
      </c>
      <c r="AI426" s="5">
        <v>45124</v>
      </c>
      <c r="AJ426" s="1" cm="1">
        <f t="array" ref="AJ426">_xlfn.XLOOKUP(Contrato[[#This Row],[CONTRATO]]&amp;Contrato[[#This Row],[CDP]],[1]!Tabla6[[#All],[CONTRATO-CDP]],[1]!Tabla6[[#All],[CRP]],_xlfn.XLOOKUP(Contrato[[#This Row],[CDP]],[1]RCPPAGOS!F:F,[1]RCPPAGOS!A:A,"",0),0)</f>
        <v>3253</v>
      </c>
      <c r="AK426" s="1">
        <f>+Contrato[[#This Row],[Columna1]]-Contrato[[#This Row],[RCP]]</f>
        <v>0</v>
      </c>
      <c r="AL426" s="101" cm="1">
        <f t="array" ref="AL426">_xlfn.XLOOKUP(Contrato[[#This Row],[RCP]],[1]!RCPPAGOS[[#All],[CRP]],[1]!RCPPAGOS[[#All],[Total pagado]],0,0)</f>
        <v>18243672</v>
      </c>
      <c r="AM426" s="62">
        <f>+Contrato[[#This Row],[Valor Pagado]]/Contrato[[#This Row],[VALOR CONTRATO]]</f>
        <v>1</v>
      </c>
      <c r="AN426" s="63">
        <f>+Contrato[[#This Row],[VALOR CONTRATO]]-Contrato[[#This Row],[Valor Pagado]]</f>
        <v>0</v>
      </c>
    </row>
    <row r="427" spans="1:40" s="1" customFormat="1" ht="37.5" customHeight="1">
      <c r="A427" s="2">
        <v>637</v>
      </c>
      <c r="B427" s="33">
        <v>406</v>
      </c>
      <c r="C427" s="70" t="s">
        <v>1134</v>
      </c>
      <c r="D427" s="35" t="s">
        <v>83</v>
      </c>
      <c r="E427" s="36" t="s">
        <v>42</v>
      </c>
      <c r="F427" s="35" t="s">
        <v>43</v>
      </c>
      <c r="G427" s="193" t="s">
        <v>1135</v>
      </c>
      <c r="H427" s="1">
        <v>1037579687</v>
      </c>
      <c r="I427" s="111">
        <v>6081224</v>
      </c>
      <c r="J427" s="111">
        <v>18243672</v>
      </c>
      <c r="K427" s="137" t="s">
        <v>571</v>
      </c>
      <c r="L427" s="42" t="s">
        <v>571</v>
      </c>
      <c r="M427" s="43" t="s">
        <v>609</v>
      </c>
      <c r="N427" s="44">
        <f>VLOOKUP(Contrato[[#This Row],[SUPERVISOR TITULAR]],[1]SUPERVISORES!$E$1:$F$135,2,FALSE)</f>
        <v>70565097.299999997</v>
      </c>
      <c r="O427" s="43" t="s">
        <v>191</v>
      </c>
      <c r="P427" s="45">
        <f>VLOOKUP(Contrato[[#This Row],[SUPERVISOR SUPLENTE ]],[1]SUPERVISORES!$E$1:$F$135,2,FALSE)</f>
        <v>70140647.099999994</v>
      </c>
      <c r="Q427" s="75">
        <v>523</v>
      </c>
      <c r="R427" s="47" cm="1">
        <f t="array" ref="R427">_xlfn.XLOOKUP(Contrato[[#This Row],[CDP]],[1]!CDP[[#All],[consecutivo]],[1]!CDP[[#All],[fecha_aprobacion]],"",0)</f>
        <v>45026.721909722219</v>
      </c>
      <c r="S427" s="48">
        <f>SUMIF([1]!CDP[[#All],[consecutivo]],Contrato[[#This Row],[CDP]],[1]!CDP[[#All],[valor_total_rubro]])</f>
        <v>18243672</v>
      </c>
      <c r="T427" s="49" cm="1">
        <f t="array" ref="T427">_xlfn.XLOOKUP(Contrato[[#This Row],[CONTRATO]]&amp;Contrato[[#This Row],[CDP]],[1]!Tabla6[[#All],[CONTRATO-CDP]],[1]!Tabla6[[#All],[CRP]],_xlfn.XLOOKUP(Contrato[[#This Row],[CDP]],[1]RCPPAGOS!F:F,[1]RCPPAGOS!A:A,"",0),0)</f>
        <v>3252</v>
      </c>
      <c r="U427" s="47">
        <f>+_xlfn.XLOOKUP(Contrato[[#This Row],[RCP]],[1]RCPPAGOS!A:A,[1]RCPPAGOS!B:B,"",0)</f>
        <v>45034.382604166669</v>
      </c>
      <c r="V427" s="50">
        <f>SUMIF([1]!RCPPAGOS[[#All],[CRP]],Contrato[[#This Row],[RCP]],[1]!RCPPAGOS[[#All],[valor_total]])</f>
        <v>18243672</v>
      </c>
      <c r="W427" s="51">
        <v>45033</v>
      </c>
      <c r="X427" s="141">
        <v>45034</v>
      </c>
      <c r="Y427" s="52" t="str">
        <f>+LEFT(_xlfn.XLOOKUP(Contrato[[#This Row],[CONTRATO3DIG]],[1]SECOP_II!AE:AE,[1]SECOP_II!F:F,"",0),10)</f>
        <v>2023-04-18</v>
      </c>
      <c r="Z427" s="53" t="str">
        <f>+LEFT(_xlfn.XLOOKUP(Contrato[[#This Row],[CONTRATO3DIG]],[1]SECOP_II!AE:AE,[1]SECOP_II!G:G,"",0),10)</f>
        <v>2023-07-17</v>
      </c>
      <c r="AA427" s="54" t="str">
        <f>_xlfn.XLOOKUP(Contrato[[#This Row],[CONTRATO3DIG]],[1]SECOP_II!AE:AE,[1]SECOP_II!AA:AA,"",0)</f>
        <v>https://community.secop.gov.co/Public/Tendering/OpportunityDetail/Index?noticeUID=CO1.NTC.4301644&amp;isFromPublicArea=True&amp;isModal=true&amp;asPopupView=true</v>
      </c>
      <c r="AB427" s="165" t="s">
        <v>861</v>
      </c>
      <c r="AC427" s="106" t="s">
        <v>1136</v>
      </c>
      <c r="AD427" s="1" t="s">
        <v>50</v>
      </c>
      <c r="AE427" s="1" t="str">
        <f>TEXT(LEFT(Contrato[[#This Row],[CONTRATO]],3),"0")</f>
        <v>406</v>
      </c>
      <c r="AF427" s="1" t="str">
        <f>IF(LEN(Contrato[[#This Row],[Contrato2]])=3,Contrato[[#This Row],[Contrato2]],TEXT(Contrato[[#This Row],[Contrato2]],"000"))</f>
        <v>406</v>
      </c>
      <c r="AG427" s="100">
        <f ca="1">IFERROR(_xlfn.DAYS(Contrato[[#This Row],[Fecha Proyectada liquidació]],TODAY())/30,"")</f>
        <v>-15.6</v>
      </c>
      <c r="AH427" s="5">
        <f>+Contrato[[#This Row],[FECHA TERMINACIÓN ]]+120</f>
        <v>45244</v>
      </c>
      <c r="AI427" s="1" t="e" cm="1">
        <f t="array" ref="AI427">+Contrato[[#This Row],[Fecha Proyectada liquidació]]-hoy</f>
        <v>#NAME?</v>
      </c>
      <c r="AJ427" s="1" cm="1">
        <f t="array" ref="AJ427">_xlfn.XLOOKUP(Contrato[[#This Row],[CONTRATO]]&amp;Contrato[[#This Row],[CDP]],[1]!Tabla6[[#All],[CONTRATO-CDP]],[1]!Tabla6[[#All],[CRP]],_xlfn.XLOOKUP(Contrato[[#This Row],[CDP]],[1]RCPPAGOS!F:F,[1]RCPPAGOS!A:A,"",0),0)</f>
        <v>3252</v>
      </c>
      <c r="AK427" s="1">
        <f>+Contrato[[#This Row],[Columna1]]-Contrato[[#This Row],[RCP]]</f>
        <v>0</v>
      </c>
      <c r="AL427" s="101" cm="1">
        <f t="array" ref="AL427">_xlfn.XLOOKUP(Contrato[[#This Row],[RCP]],[1]!RCPPAGOS[[#All],[CRP]],[1]!RCPPAGOS[[#All],[Total pagado]],0,0)</f>
        <v>18243672</v>
      </c>
      <c r="AM427" s="62">
        <f>+Contrato[[#This Row],[Valor Pagado]]/Contrato[[#This Row],[VALOR CONTRATO]]</f>
        <v>1</v>
      </c>
      <c r="AN427" s="63">
        <f>+Contrato[[#This Row],[VALOR CONTRATO]]-Contrato[[#This Row],[Valor Pagado]]</f>
        <v>0</v>
      </c>
    </row>
    <row r="428" spans="1:40" s="1" customFormat="1" ht="37.5" customHeight="1">
      <c r="A428" s="2">
        <v>639</v>
      </c>
      <c r="B428" s="33">
        <v>407</v>
      </c>
      <c r="C428" s="70" t="s">
        <v>1137</v>
      </c>
      <c r="D428" s="35" t="s">
        <v>83</v>
      </c>
      <c r="E428" s="36" t="s">
        <v>42</v>
      </c>
      <c r="F428" s="35" t="s">
        <v>43</v>
      </c>
      <c r="G428" s="194" t="s">
        <v>1138</v>
      </c>
      <c r="H428" s="1">
        <v>1152436973</v>
      </c>
      <c r="I428" s="111">
        <v>3705329</v>
      </c>
      <c r="J428" s="111">
        <v>11115987</v>
      </c>
      <c r="K428" s="137" t="s">
        <v>571</v>
      </c>
      <c r="L428" s="42" t="s">
        <v>571</v>
      </c>
      <c r="M428" s="43" t="s">
        <v>609</v>
      </c>
      <c r="N428" s="44">
        <f>VLOOKUP(Contrato[[#This Row],[SUPERVISOR TITULAR]],[1]SUPERVISORES!$E$1:$F$135,2,FALSE)</f>
        <v>70565097.299999997</v>
      </c>
      <c r="O428" s="43" t="s">
        <v>191</v>
      </c>
      <c r="P428" s="45">
        <f>VLOOKUP(Contrato[[#This Row],[SUPERVISOR SUPLENTE ]],[1]SUPERVISORES!$E$1:$F$135,2,FALSE)</f>
        <v>70140647.099999994</v>
      </c>
      <c r="Q428" s="75">
        <v>521</v>
      </c>
      <c r="R428" s="47" cm="1">
        <f t="array" ref="R428">_xlfn.XLOOKUP(Contrato[[#This Row],[CDP]],[1]!CDP[[#All],[consecutivo]],[1]!CDP[[#All],[fecha_aprobacion]],"",0)</f>
        <v>45026.721180555556</v>
      </c>
      <c r="S428" s="48">
        <f>SUMIF([1]!CDP[[#All],[consecutivo]],Contrato[[#This Row],[CDP]],[1]!CDP[[#All],[valor_total_rubro]])</f>
        <v>11115987</v>
      </c>
      <c r="T428" s="49" cm="1">
        <f t="array" ref="T428">_xlfn.XLOOKUP(Contrato[[#This Row],[CONTRATO]]&amp;Contrato[[#This Row],[CDP]],[1]!Tabla6[[#All],[CONTRATO-CDP]],[1]!Tabla6[[#All],[CRP]],_xlfn.XLOOKUP(Contrato[[#This Row],[CDP]],[1]RCPPAGOS!F:F,[1]RCPPAGOS!A:A,"",0),0)</f>
        <v>3251</v>
      </c>
      <c r="U428" s="47">
        <f>+_xlfn.XLOOKUP(Contrato[[#This Row],[RCP]],[1]RCPPAGOS!A:A,[1]RCPPAGOS!B:B,"",0)</f>
        <v>45034.382152777776</v>
      </c>
      <c r="V428" s="50">
        <f>SUMIF([1]!RCPPAGOS[[#All],[CRP]],Contrato[[#This Row],[RCP]],[1]!RCPPAGOS[[#All],[valor_total]])</f>
        <v>11115987</v>
      </c>
      <c r="W428" s="51">
        <v>45033</v>
      </c>
      <c r="X428" s="141">
        <v>45034</v>
      </c>
      <c r="Y428" s="52" t="str">
        <f>+LEFT(_xlfn.XLOOKUP(Contrato[[#This Row],[CONTRATO3DIG]],[1]SECOP_II!AE:AE,[1]SECOP_II!F:F,"",0),10)</f>
        <v>2023-04-18</v>
      </c>
      <c r="Z428" s="53" t="str">
        <f>+LEFT(_xlfn.XLOOKUP(Contrato[[#This Row],[CONTRATO3DIG]],[1]SECOP_II!AE:AE,[1]SECOP_II!G:G,"",0),10)</f>
        <v>2023-07-17</v>
      </c>
      <c r="AA428" s="54" t="str">
        <f>_xlfn.XLOOKUP(Contrato[[#This Row],[CONTRATO3DIG]],[1]SECOP_II!AE:AE,[1]SECOP_II!AA:AA,"",0)</f>
        <v>https://community.secop.gov.co/Public/Tendering/OpportunityDetail/Index?noticeUID=CO1.NTC.4302001&amp;isFromPublicArea=True&amp;isModal=true&amp;asPopupView=true</v>
      </c>
      <c r="AB428" s="165" t="s">
        <v>861</v>
      </c>
      <c r="AC428" s="106" t="s">
        <v>1139</v>
      </c>
      <c r="AD428" s="1" t="s">
        <v>50</v>
      </c>
      <c r="AE428" s="1" t="str">
        <f>TEXT(LEFT(Contrato[[#This Row],[CONTRATO]],3),"0")</f>
        <v>407</v>
      </c>
      <c r="AF428" s="1" t="str">
        <f>IF(LEN(Contrato[[#This Row],[Contrato2]])=3,Contrato[[#This Row],[Contrato2]],TEXT(Contrato[[#This Row],[Contrato2]],"000"))</f>
        <v>407</v>
      </c>
      <c r="AG428" s="100">
        <f ca="1">IFERROR(_xlfn.DAYS(Contrato[[#This Row],[Fecha Proyectada liquidació]],TODAY())/30,"")</f>
        <v>-15.6</v>
      </c>
      <c r="AH428" s="5">
        <f>+Contrato[[#This Row],[FECHA TERMINACIÓN ]]+120</f>
        <v>45244</v>
      </c>
      <c r="AI428" s="1" t="e" cm="1">
        <f t="array" ref="AI428">+Contrato[[#This Row],[Fecha Proyectada liquidació]]-hoy</f>
        <v>#NAME?</v>
      </c>
      <c r="AJ428" s="1" cm="1">
        <f t="array" ref="AJ428">_xlfn.XLOOKUP(Contrato[[#This Row],[CONTRATO]]&amp;Contrato[[#This Row],[CDP]],[1]!Tabla6[[#All],[CONTRATO-CDP]],[1]!Tabla6[[#All],[CRP]],_xlfn.XLOOKUP(Contrato[[#This Row],[CDP]],[1]RCPPAGOS!F:F,[1]RCPPAGOS!A:A,"",0),0)</f>
        <v>3251</v>
      </c>
      <c r="AK428" s="1">
        <f>+Contrato[[#This Row],[Columna1]]-Contrato[[#This Row],[RCP]]</f>
        <v>0</v>
      </c>
      <c r="AL428" s="101" cm="1">
        <f t="array" ref="AL428">_xlfn.XLOOKUP(Contrato[[#This Row],[RCP]],[1]!RCPPAGOS[[#All],[CRP]],[1]!RCPPAGOS[[#All],[Total pagado]],0,0)</f>
        <v>11025987</v>
      </c>
      <c r="AM428" s="62">
        <f>+Contrato[[#This Row],[Valor Pagado]]/Contrato[[#This Row],[VALOR CONTRATO]]</f>
        <v>0.99190355296385291</v>
      </c>
      <c r="AN428" s="63">
        <f>+Contrato[[#This Row],[VALOR CONTRATO]]-Contrato[[#This Row],[Valor Pagado]]</f>
        <v>90000</v>
      </c>
    </row>
    <row r="429" spans="1:40" s="1" customFormat="1" ht="37.5" customHeight="1">
      <c r="A429" s="2">
        <v>8</v>
      </c>
      <c r="B429" s="33">
        <v>408</v>
      </c>
      <c r="C429" s="70" t="s">
        <v>1140</v>
      </c>
      <c r="D429" s="35" t="s">
        <v>63</v>
      </c>
      <c r="E429" s="36" t="s">
        <v>42</v>
      </c>
      <c r="F429" s="35" t="s">
        <v>831</v>
      </c>
      <c r="G429" s="194" t="s">
        <v>1141</v>
      </c>
      <c r="H429" s="1">
        <v>890984144</v>
      </c>
      <c r="I429" s="111" t="s">
        <v>571</v>
      </c>
      <c r="J429" s="111">
        <v>150000000</v>
      </c>
      <c r="K429" s="1" t="s">
        <v>571</v>
      </c>
      <c r="L429" s="42" t="s">
        <v>1142</v>
      </c>
      <c r="M429" s="43" t="s">
        <v>104</v>
      </c>
      <c r="N429" s="44">
        <f>VLOOKUP(Contrato[[#This Row],[SUPERVISOR TITULAR]],[1]SUPERVISORES!$E$1:$F$135,2,FALSE)</f>
        <v>75075150.099999994</v>
      </c>
      <c r="O429" s="43" t="s">
        <v>103</v>
      </c>
      <c r="P429" s="45">
        <f>VLOOKUP(Contrato[[#This Row],[SUPERVISOR SUPLENTE ]],[1]SUPERVISORES!$E$1:$F$135,2,FALSE)</f>
        <v>3507696.4</v>
      </c>
      <c r="Q429" s="75">
        <v>536</v>
      </c>
      <c r="R429" s="47" cm="1">
        <f t="array" ref="R429">_xlfn.XLOOKUP(Contrato[[#This Row],[CDP]],[1]!CDP[[#All],[consecutivo]],[1]!CDP[[#All],[fecha_aprobacion]],"",0)</f>
        <v>45027.620173611111</v>
      </c>
      <c r="S429" s="48">
        <f>SUMIF([1]!CDP[[#All],[consecutivo]],Contrato[[#This Row],[CDP]],[1]!CDP[[#All],[valor_total_rubro]])</f>
        <v>150000000</v>
      </c>
      <c r="T429" s="49" cm="1">
        <f t="array" ref="T429">_xlfn.XLOOKUP(Contrato[[#This Row],[CONTRATO]]&amp;Contrato[[#This Row],[CDP]],[1]!Tabla6[[#All],[CONTRATO-CDP]],[1]!Tabla6[[#All],[CRP]],_xlfn.XLOOKUP(Contrato[[#This Row],[CDP]],[1]RCPPAGOS!F:F,[1]RCPPAGOS!A:A,"",0),0)</f>
        <v>3256</v>
      </c>
      <c r="U429" s="47">
        <f>+_xlfn.XLOOKUP(Contrato[[#This Row],[RCP]],[1]RCPPAGOS!A:A,[1]RCPPAGOS!B:B,"",0)</f>
        <v>45035.658599537041</v>
      </c>
      <c r="V429" s="50">
        <f>SUMIF([1]!RCPPAGOS[[#All],[CRP]],Contrato[[#This Row],[RCP]],[1]!RCPPAGOS[[#All],[valor_total]])</f>
        <v>150000000</v>
      </c>
      <c r="W429" s="141">
        <v>45034</v>
      </c>
      <c r="X429" s="141">
        <v>45051</v>
      </c>
      <c r="Y429" s="52" t="str">
        <f>+LEFT(_xlfn.XLOOKUP(Contrato[[#This Row],[CONTRATO3DIG]],[1]SECOP_II!AE:AE,[1]SECOP_II!F:F,"",0),10)</f>
        <v>2023-05-08</v>
      </c>
      <c r="Z429" s="53" t="str">
        <f>+LEFT(_xlfn.XLOOKUP(Contrato[[#This Row],[CONTRATO3DIG]],[1]SECOP_II!AE:AE,[1]SECOP_II!G:G,"",0),10)</f>
        <v>2023-12-30</v>
      </c>
      <c r="AA429" s="54" t="str">
        <f>_xlfn.XLOOKUP(Contrato[[#This Row],[CONTRATO3DIG]],[1]SECOP_II!AE:AE,[1]SECOP_II!AA:AA,"",0)</f>
        <v>https://community.secop.gov.co/Public/Tendering/OpportunityDetail/Index?noticeUID=CO1.NTC.4308681&amp;isFromPublicArea=True&amp;isModal=true&amp;asPopupView=true</v>
      </c>
      <c r="AB429" s="195">
        <v>45051</v>
      </c>
      <c r="AC429" s="75">
        <v>202301004858</v>
      </c>
      <c r="AD429" s="1" t="s">
        <v>50</v>
      </c>
      <c r="AE429" s="1" t="str">
        <f>TEXT(LEFT(Contrato[[#This Row],[CONTRATO]],3),"0")</f>
        <v>408</v>
      </c>
      <c r="AF429" s="1" t="str">
        <f>IF(LEN(Contrato[[#This Row],[Contrato2]])=3,Contrato[[#This Row],[Contrato2]],TEXT(Contrato[[#This Row],[Contrato2]],"000"))</f>
        <v>408</v>
      </c>
      <c r="AG429" s="100">
        <f ca="1">IFERROR(_xlfn.DAYS(Contrato[[#This Row],[Fecha Proyectada liquidació]],TODAY())/30,"")</f>
        <v>-10.066666666666666</v>
      </c>
      <c r="AH429" s="5">
        <f>+Contrato[[#This Row],[FECHA TERMINACIÓN ]]+120</f>
        <v>45410</v>
      </c>
      <c r="AI429" s="1" t="e" cm="1">
        <f t="array" ref="AI429">+Contrato[[#This Row],[Fecha Proyectada liquidació]]-hoy</f>
        <v>#NAME?</v>
      </c>
      <c r="AJ429" s="1" cm="1">
        <f t="array" ref="AJ429">_xlfn.XLOOKUP(Contrato[[#This Row],[CONTRATO]]&amp;Contrato[[#This Row],[CDP]],[1]!Tabla6[[#All],[CONTRATO-CDP]],[1]!Tabla6[[#All],[CRP]],_xlfn.XLOOKUP(Contrato[[#This Row],[CDP]],[1]RCPPAGOS!F:F,[1]RCPPAGOS!A:A,"",0),0)</f>
        <v>3256</v>
      </c>
      <c r="AK429" s="1">
        <f>+Contrato[[#This Row],[Columna1]]-Contrato[[#This Row],[RCP]]</f>
        <v>0</v>
      </c>
      <c r="AL429" s="101" cm="1">
        <f t="array" ref="AL429">_xlfn.XLOOKUP(Contrato[[#This Row],[RCP]],[1]!RCPPAGOS[[#All],[CRP]],[1]!RCPPAGOS[[#All],[Total pagado]],0,0)</f>
        <v>32000000</v>
      </c>
      <c r="AM429" s="62">
        <f>+Contrato[[#This Row],[Valor Pagado]]/Contrato[[#This Row],[VALOR CONTRATO]]</f>
        <v>0.21333333333333335</v>
      </c>
      <c r="AN429" s="63">
        <f>+Contrato[[#This Row],[VALOR CONTRATO]]-Contrato[[#This Row],[Valor Pagado]]</f>
        <v>118000000</v>
      </c>
    </row>
    <row r="430" spans="1:40" s="1" customFormat="1" ht="37.5" customHeight="1">
      <c r="A430" s="196">
        <v>44</v>
      </c>
      <c r="B430" s="33">
        <v>409</v>
      </c>
      <c r="C430" s="70" t="s">
        <v>1143</v>
      </c>
      <c r="D430" s="35" t="s">
        <v>63</v>
      </c>
      <c r="E430" s="36" t="s">
        <v>42</v>
      </c>
      <c r="F430" s="37" t="s">
        <v>831</v>
      </c>
      <c r="G430" s="70" t="s">
        <v>1144</v>
      </c>
      <c r="H430" s="134" t="s">
        <v>1145</v>
      </c>
      <c r="I430" s="111" t="s">
        <v>571</v>
      </c>
      <c r="J430" s="111">
        <v>500000000</v>
      </c>
      <c r="K430" s="1" t="s">
        <v>571</v>
      </c>
      <c r="L430" s="42" t="s">
        <v>1142</v>
      </c>
      <c r="M430" s="43" t="s">
        <v>104</v>
      </c>
      <c r="N430" s="44">
        <f>VLOOKUP(Contrato[[#This Row],[SUPERVISOR TITULAR]],[1]SUPERVISORES!$E$1:$F$135,2,FALSE)</f>
        <v>75075150.099999994</v>
      </c>
      <c r="O430" s="43" t="s">
        <v>103</v>
      </c>
      <c r="P430" s="45">
        <f>VLOOKUP(Contrato[[#This Row],[SUPERVISOR SUPLENTE ]],[1]SUPERVISORES!$E$1:$F$135,2,FALSE)</f>
        <v>3507696.4</v>
      </c>
      <c r="Q430" s="75">
        <v>542</v>
      </c>
      <c r="R430" s="47" cm="1">
        <f t="array" ref="R430">_xlfn.XLOOKUP(Contrato[[#This Row],[CDP]],[1]!CDP[[#All],[consecutivo]],[1]!CDP[[#All],[fecha_aprobacion]],"",0)</f>
        <v>45029.644803240742</v>
      </c>
      <c r="S430" s="48">
        <f>SUMIF([1]!CDP[[#All],[consecutivo]],Contrato[[#This Row],[CDP]],[1]!CDP[[#All],[valor_total_rubro]])</f>
        <v>500000000</v>
      </c>
      <c r="T430" s="49" cm="1">
        <f t="array" ref="T430">_xlfn.XLOOKUP(Contrato[[#This Row],[CONTRATO]]&amp;Contrato[[#This Row],[CDP]],[1]!Tabla6[[#All],[CONTRATO-CDP]],[1]!Tabla6[[#All],[CRP]],_xlfn.XLOOKUP(Contrato[[#This Row],[CDP]],[1]RCPPAGOS!F:F,[1]RCPPAGOS!A:A,"",0),0)</f>
        <v>3260</v>
      </c>
      <c r="U430" s="47">
        <f>+_xlfn.XLOOKUP(Contrato[[#This Row],[RCP]],[1]RCPPAGOS!A:A,[1]RCPPAGOS!B:B,"",0)</f>
        <v>45036.427569444444</v>
      </c>
      <c r="V430" s="50">
        <f>SUMIF([1]!RCPPAGOS[[#All],[CRP]],Contrato[[#This Row],[RCP]],[1]!RCPPAGOS[[#All],[valor_total]])</f>
        <v>500000000</v>
      </c>
      <c r="W430" s="141">
        <v>45035</v>
      </c>
      <c r="X430" s="141">
        <v>45036</v>
      </c>
      <c r="Y430" s="52" t="str">
        <f>+LEFT(_xlfn.XLOOKUP(Contrato[[#This Row],[CONTRATO3DIG]],[1]SECOP_II!AE:AE,[1]SECOP_II!F:F,"",0),10)</f>
        <v>2023-04-20</v>
      </c>
      <c r="Z430" s="53" t="str">
        <f>+LEFT(_xlfn.XLOOKUP(Contrato[[#This Row],[CONTRATO3DIG]],[1]SECOP_II!AE:AE,[1]SECOP_II!G:G,"",0),10)</f>
        <v>2023-12-30</v>
      </c>
      <c r="AA430" s="54" t="str">
        <f>_xlfn.XLOOKUP(Contrato[[#This Row],[CONTRATO3DIG]],[1]SECOP_II!AE:AE,[1]SECOP_II!AA:AA,"",0)</f>
        <v>https://community.secop.gov.co/Public/Tendering/OpportunityDetail/Index?noticeUID=CO1.NTC.4309108&amp;isFromPublicArea=True&amp;isModal=true&amp;asPopupView=true</v>
      </c>
      <c r="AB430" s="165" t="s">
        <v>1056</v>
      </c>
      <c r="AC430" s="75">
        <v>202301004857</v>
      </c>
      <c r="AD430" s="1" t="s">
        <v>50</v>
      </c>
      <c r="AE430" s="1" t="str">
        <f>TEXT(LEFT(Contrato[[#This Row],[CONTRATO]],3),"0")</f>
        <v>409</v>
      </c>
      <c r="AF430" s="1" t="str">
        <f>IF(LEN(Contrato[[#This Row],[Contrato2]])=3,Contrato[[#This Row],[Contrato2]],TEXT(Contrato[[#This Row],[Contrato2]],"000"))</f>
        <v>409</v>
      </c>
      <c r="AG430" s="100">
        <f ca="1">IFERROR(_xlfn.DAYS(Contrato[[#This Row],[Fecha Proyectada liquidació]],TODAY())/30,"")</f>
        <v>-10.066666666666666</v>
      </c>
      <c r="AH430" s="5">
        <f>+Contrato[[#This Row],[FECHA TERMINACIÓN ]]+120</f>
        <v>45410</v>
      </c>
      <c r="AI430" s="1" t="e" cm="1">
        <f t="array" ref="AI430">+Contrato[[#This Row],[Fecha Proyectada liquidació]]-hoy</f>
        <v>#NAME?</v>
      </c>
      <c r="AJ430" s="1" cm="1">
        <f t="array" ref="AJ430">_xlfn.XLOOKUP(Contrato[[#This Row],[CONTRATO]]&amp;Contrato[[#This Row],[CDP]],[1]!Tabla6[[#All],[CONTRATO-CDP]],[1]!Tabla6[[#All],[CRP]],_xlfn.XLOOKUP(Contrato[[#This Row],[CDP]],[1]RCPPAGOS!F:F,[1]RCPPAGOS!A:A,"",0),0)</f>
        <v>3260</v>
      </c>
      <c r="AK430" s="1">
        <f>+Contrato[[#This Row],[Columna1]]-Contrato[[#This Row],[RCP]]</f>
        <v>0</v>
      </c>
      <c r="AL430" s="101" cm="1">
        <f t="array" ref="AL430">_xlfn.XLOOKUP(Contrato[[#This Row],[RCP]],[1]!RCPPAGOS[[#All],[CRP]],[1]!RCPPAGOS[[#All],[Total pagado]],0,0)</f>
        <v>23000000</v>
      </c>
      <c r="AM430" s="62">
        <f>+Contrato[[#This Row],[Valor Pagado]]/Contrato[[#This Row],[VALOR CONTRATO]]</f>
        <v>4.5999999999999999E-2</v>
      </c>
      <c r="AN430" s="63">
        <f>+Contrato[[#This Row],[VALOR CONTRATO]]-Contrato[[#This Row],[Valor Pagado]]</f>
        <v>477000000</v>
      </c>
    </row>
    <row r="431" spans="1:40" s="1" customFormat="1" ht="37.5" customHeight="1">
      <c r="A431" s="2">
        <v>1058</v>
      </c>
      <c r="B431" s="136">
        <v>409</v>
      </c>
      <c r="C431" s="70" t="s">
        <v>1146</v>
      </c>
      <c r="D431" s="35" t="s">
        <v>63</v>
      </c>
      <c r="E431" s="109" t="s">
        <v>654</v>
      </c>
      <c r="F431" s="35" t="s">
        <v>831</v>
      </c>
      <c r="G431" s="70" t="s">
        <v>1144</v>
      </c>
      <c r="H431" s="1">
        <v>900591848</v>
      </c>
      <c r="I431" s="111" t="s">
        <v>571</v>
      </c>
      <c r="J431" s="111">
        <v>249988547</v>
      </c>
      <c r="K431" s="111" t="s">
        <v>571</v>
      </c>
      <c r="L431" s="137" t="s">
        <v>1001</v>
      </c>
      <c r="M431" s="43" t="s">
        <v>104</v>
      </c>
      <c r="N431" s="44">
        <f>VLOOKUP(Contrato[[#This Row],[SUPERVISOR TITULAR]],[1]SUPERVISORES!$E$1:$F$135,2,FALSE)</f>
        <v>75075150.099999994</v>
      </c>
      <c r="O431" s="43" t="s">
        <v>103</v>
      </c>
      <c r="P431" s="45">
        <f>VLOOKUP(Contrato[[#This Row],[SUPERVISOR SUPLENTE ]],[1]SUPERVISORES!$E$1:$F$135,2,FALSE)</f>
        <v>3507696.4</v>
      </c>
      <c r="Q431" s="75">
        <v>1110</v>
      </c>
      <c r="R431" s="47" cm="1">
        <f t="array" ref="R431">_xlfn.XLOOKUP(Contrato[[#This Row],[CDP]],[1]!CDP[[#All],[consecutivo]],[1]!CDP[[#All],[fecha_aprobacion]],"",0)</f>
        <v>45181.759085648147</v>
      </c>
      <c r="S431" s="48">
        <f>SUMIF([1]!CDP[[#All],[consecutivo]],Contrato[[#This Row],[CDP]],[1]!CDP[[#All],[valor_total_rubro]])</f>
        <v>250000000</v>
      </c>
      <c r="T431" s="4" cm="1">
        <f t="array" ref="T431">_xlfn.XLOOKUP(Contrato[[#This Row],[CONTRATO]]&amp;Contrato[[#This Row],[CDP]],[1]!Tabla6[[#All],[CONTRATO-CDP]],[1]!Tabla6[[#All],[CRP]],_xlfn.XLOOKUP(Contrato[[#This Row],[CDP]],[1]RCPPAGOS!F:F,[1]RCPPAGOS!A:A,"",0),0)</f>
        <v>10738</v>
      </c>
      <c r="U431" s="47">
        <f>+_xlfn.XLOOKUP(Contrato[[#This Row],[RCP]],[1]RCPPAGOS!A:A,[1]RCPPAGOS!B:B,"",0)</f>
        <v>45189.685937499999</v>
      </c>
      <c r="V431" s="50">
        <f>SUMIF([1]!RCPPAGOS[[#All],[CRP]],Contrato[[#This Row],[RCP]],[1]!RCPPAGOS[[#All],[valor_total]])</f>
        <v>249988547</v>
      </c>
      <c r="W431" s="141">
        <v>45188</v>
      </c>
      <c r="X431" s="141">
        <v>45189</v>
      </c>
      <c r="Y431" s="52" t="str">
        <f>+LEFT(_xlfn.XLOOKUP(Contrato[[#This Row],[CONTRATO3DIG]],[1]SECOP_II!AE:AE,[1]SECOP_II!F:F,"",0),10)</f>
        <v>2023-04-20</v>
      </c>
      <c r="Z431" s="53" t="str">
        <f>+LEFT(_xlfn.XLOOKUP(Contrato[[#This Row],[CONTRATO3DIG]],[1]SECOP_II!AE:AE,[1]SECOP_II!G:G,"",0),10)</f>
        <v>2023-12-30</v>
      </c>
      <c r="AA431" s="139"/>
      <c r="AB431" s="165" t="s">
        <v>571</v>
      </c>
      <c r="AC431" s="140"/>
      <c r="AE431" s="1" t="str">
        <f>TEXT(LEFT(Contrato[[#This Row],[CONTRATO]],3),"0")</f>
        <v>409</v>
      </c>
      <c r="AF431" s="1" t="str">
        <f>IF(LEN(Contrato[[#This Row],[Contrato2]])=3,Contrato[[#This Row],[Contrato2]],TEXT(Contrato[[#This Row],[Contrato2]],"000"))</f>
        <v>409</v>
      </c>
      <c r="AG431" s="100">
        <f ca="1">IFERROR(_xlfn.DAYS(Contrato[[#This Row],[Fecha Proyectada liquidació]],TODAY())/30,"")</f>
        <v>-10.066666666666666</v>
      </c>
      <c r="AH431" s="5">
        <f>+Contrato[[#This Row],[FECHA TERMINACIÓN ]]+120</f>
        <v>45410</v>
      </c>
      <c r="AI431" s="1" t="e" cm="1">
        <f t="array" ref="AI431">+Contrato[[#This Row],[Fecha Proyectada liquidació]]-hoy</f>
        <v>#NAME?</v>
      </c>
      <c r="AJ431" s="1" cm="1">
        <f t="array" ref="AJ431">_xlfn.XLOOKUP(Contrato[[#This Row],[CONTRATO]]&amp;Contrato[[#This Row],[CDP]],[1]!Tabla6[[#All],[CONTRATO-CDP]],[1]!Tabla6[[#All],[CRP]],_xlfn.XLOOKUP(Contrato[[#This Row],[CDP]],[1]RCPPAGOS!F:F,[1]RCPPAGOS!A:A,"",0),0)</f>
        <v>10738</v>
      </c>
      <c r="AK431" s="1">
        <f>+Contrato[[#This Row],[Columna1]]-Contrato[[#This Row],[RCP]]</f>
        <v>0</v>
      </c>
      <c r="AL431" s="101" cm="1">
        <f t="array" ref="AL431">_xlfn.XLOOKUP(Contrato[[#This Row],[RCP]],[1]!RCPPAGOS[[#All],[CRP]],[1]!RCPPAGOS[[#All],[Total pagado]],0,0)</f>
        <v>249988547</v>
      </c>
      <c r="AM431" s="62">
        <f>+Contrato[[#This Row],[Valor Pagado]]/Contrato[[#This Row],[VALOR CONTRATO]]</f>
        <v>1</v>
      </c>
      <c r="AN431" s="63">
        <f>+Contrato[[#This Row],[VALOR CONTRATO]]-Contrato[[#This Row],[Valor Pagado]]</f>
        <v>0</v>
      </c>
    </row>
    <row r="432" spans="1:40" s="1" customFormat="1" ht="37.5" customHeight="1">
      <c r="A432" s="2">
        <v>643</v>
      </c>
      <c r="B432" s="33">
        <v>410</v>
      </c>
      <c r="C432" s="70" t="s">
        <v>1147</v>
      </c>
      <c r="D432" s="35" t="s">
        <v>112</v>
      </c>
      <c r="E432" s="36" t="s">
        <v>42</v>
      </c>
      <c r="F432" s="35" t="s">
        <v>581</v>
      </c>
      <c r="G432" s="70" t="s">
        <v>821</v>
      </c>
      <c r="H432" s="1" t="s">
        <v>1148</v>
      </c>
      <c r="I432" s="111" t="s">
        <v>571</v>
      </c>
      <c r="J432" s="111">
        <v>1139730030</v>
      </c>
      <c r="K432" s="134" t="s">
        <v>1149</v>
      </c>
      <c r="L432" s="42" t="s">
        <v>1142</v>
      </c>
      <c r="M432" s="43" t="s">
        <v>116</v>
      </c>
      <c r="N432" s="44">
        <f>VLOOKUP(Contrato[[#This Row],[SUPERVISOR TITULAR]],[1]SUPERVISORES!$E$1:$F$135,2,FALSE)</f>
        <v>98520651.200000003</v>
      </c>
      <c r="O432" s="43" t="s">
        <v>115</v>
      </c>
      <c r="P432" s="45">
        <f>VLOOKUP(Contrato[[#This Row],[SUPERVISOR SUPLENTE ]],[1]SUPERVISORES!$E$1:$F$135,2,FALSE)</f>
        <v>32244709.699999999</v>
      </c>
      <c r="Q432" s="75">
        <v>543</v>
      </c>
      <c r="R432" s="47" cm="1">
        <f t="array" ref="R432">_xlfn.XLOOKUP(Contrato[[#This Row],[CDP]],[1]!CDP[[#All],[consecutivo]],[1]!CDP[[#All],[fecha_aprobacion]],"",0)</f>
        <v>45029.697048611109</v>
      </c>
      <c r="S432" s="48">
        <f>SUMIF([1]!CDP[[#All],[consecutivo]],Contrato[[#This Row],[CDP]],[1]!CDP[[#All],[valor_total_rubro]])</f>
        <v>1139730030</v>
      </c>
      <c r="T432" s="49" cm="1">
        <f t="array" ref="T432">_xlfn.XLOOKUP(Contrato[[#This Row],[CONTRATO]]&amp;Contrato[[#This Row],[CDP]],[1]!Tabla6[[#All],[CONTRATO-CDP]],[1]!Tabla6[[#All],[CRP]],_xlfn.XLOOKUP(Contrato[[#This Row],[CDP]],[1]RCPPAGOS!F:F,[1]RCPPAGOS!A:A,"",0),0)</f>
        <v>3589</v>
      </c>
      <c r="U432" s="47">
        <f>+_xlfn.XLOOKUP(Contrato[[#This Row],[RCP]],[1]RCPPAGOS!A:A,[1]RCPPAGOS!B:B,"",0)</f>
        <v>45041.577731481484</v>
      </c>
      <c r="V432" s="50">
        <f>SUMIF([1]!RCPPAGOS[[#All],[CRP]],Contrato[[#This Row],[RCP]],[1]!RCPPAGOS[[#All],[valor_total]])</f>
        <v>1139730030</v>
      </c>
      <c r="W432" s="141">
        <v>45041</v>
      </c>
      <c r="X432" s="51">
        <v>45061</v>
      </c>
      <c r="Y432" s="52" t="str">
        <f>+LEFT(_xlfn.XLOOKUP(Contrato[[#This Row],[CONTRATO3DIG]],[1]SECOP_II!AE:AE,[1]SECOP_II!F:F,"",0),10)</f>
        <v>2023-05-18</v>
      </c>
      <c r="Z432" s="53" t="str">
        <f>+LEFT(_xlfn.XLOOKUP(Contrato[[#This Row],[CONTRATO3DIG]],[1]SECOP_II!AE:AE,[1]SECOP_II!G:G,"",0),10)</f>
        <v>2024-02-17</v>
      </c>
      <c r="AA432" s="54" t="str">
        <f>_xlfn.XLOOKUP(Contrato[[#This Row],[CONTRATO3DIG]],[1]SECOP_II!AE:AE,[1]SECOP_II!AA:AA,"",0)</f>
        <v>https://community.secop.gov.co/Public/Tendering/OpportunityDetail/Index?noticeUID=CO1.NTC.4334161&amp;isFromPublicArea=True&amp;isModal=true&amp;asPopupView=true</v>
      </c>
      <c r="AB432" s="103" t="s">
        <v>867</v>
      </c>
      <c r="AC432" s="75">
        <v>202301004884</v>
      </c>
      <c r="AD432" s="1" t="s">
        <v>216</v>
      </c>
      <c r="AE432" s="1" t="str">
        <f>TEXT(LEFT(Contrato[[#This Row],[CONTRATO]],3),"0")</f>
        <v>410</v>
      </c>
      <c r="AF432" s="1" t="str">
        <f>IF(LEN(Contrato[[#This Row],[Contrato2]])=3,Contrato[[#This Row],[Contrato2]],TEXT(Contrato[[#This Row],[Contrato2]],"000"))</f>
        <v>410</v>
      </c>
      <c r="AG432" s="100">
        <f ca="1">IFERROR(_xlfn.DAYS(Contrato[[#This Row],[Fecha Proyectada liquidació]],TODAY())/30,"")</f>
        <v>-8.4333333333333336</v>
      </c>
      <c r="AH432" s="5">
        <f>+Contrato[[#This Row],[FECHA TERMINACIÓN ]]+120</f>
        <v>45459</v>
      </c>
      <c r="AI432" s="1" t="e" cm="1">
        <f t="array" ref="AI432">+Contrato[[#This Row],[Fecha Proyectada liquidació]]-hoy</f>
        <v>#NAME?</v>
      </c>
      <c r="AJ432" s="1" cm="1">
        <f t="array" ref="AJ432">_xlfn.XLOOKUP(Contrato[[#This Row],[CONTRATO]]&amp;Contrato[[#This Row],[CDP]],[1]!Tabla6[[#All],[CONTRATO-CDP]],[1]!Tabla6[[#All],[CRP]],_xlfn.XLOOKUP(Contrato[[#This Row],[CDP]],[1]RCPPAGOS!F:F,[1]RCPPAGOS!A:A,"",0),0)</f>
        <v>3589</v>
      </c>
      <c r="AK432" s="1">
        <f>+Contrato[[#This Row],[Columna1]]-Contrato[[#This Row],[RCP]]</f>
        <v>0</v>
      </c>
      <c r="AL432" s="101" cm="1">
        <f t="array" ref="AL432">_xlfn.XLOOKUP(Contrato[[#This Row],[RCP]],[1]!RCPPAGOS[[#All],[CRP]],[1]!RCPPAGOS[[#All],[Total pagado]],0,0)</f>
        <v>1139730030</v>
      </c>
      <c r="AM432" s="62">
        <f>+Contrato[[#This Row],[Valor Pagado]]/Contrato[[#This Row],[VALOR CONTRATO]]</f>
        <v>1</v>
      </c>
      <c r="AN432" s="63">
        <f>+Contrato[[#This Row],[VALOR CONTRATO]]-Contrato[[#This Row],[Valor Pagado]]</f>
        <v>0</v>
      </c>
    </row>
    <row r="433" spans="1:40" s="1" customFormat="1" ht="37.5" customHeight="1">
      <c r="A433" s="2">
        <v>641</v>
      </c>
      <c r="B433" s="33">
        <v>411</v>
      </c>
      <c r="C433" s="70" t="s">
        <v>1150</v>
      </c>
      <c r="D433" s="35" t="s">
        <v>112</v>
      </c>
      <c r="E433" s="36" t="s">
        <v>42</v>
      </c>
      <c r="F433" s="35" t="s">
        <v>581</v>
      </c>
      <c r="G433" s="70" t="s">
        <v>1151</v>
      </c>
      <c r="H433" s="1" t="s">
        <v>1152</v>
      </c>
      <c r="I433" s="111" t="s">
        <v>571</v>
      </c>
      <c r="J433" s="167">
        <v>3500000000</v>
      </c>
      <c r="K433" s="134" t="s">
        <v>1153</v>
      </c>
      <c r="L433" s="42" t="s">
        <v>1142</v>
      </c>
      <c r="M433" s="43" t="s">
        <v>116</v>
      </c>
      <c r="N433" s="44">
        <f>VLOOKUP(Contrato[[#This Row],[SUPERVISOR TITULAR]],[1]SUPERVISORES!$E$1:$F$135,2,FALSE)</f>
        <v>98520651.200000003</v>
      </c>
      <c r="O433" s="43" t="s">
        <v>584</v>
      </c>
      <c r="P433" s="45">
        <f>VLOOKUP(Contrato[[#This Row],[SUPERVISOR SUPLENTE ]],[1]SUPERVISORES!$E$1:$F$135,2,FALSE)</f>
        <v>71611751.299999997</v>
      </c>
      <c r="Q433" s="75">
        <v>545</v>
      </c>
      <c r="R433" s="47" cm="1">
        <f t="array" ref="R433">_xlfn.XLOOKUP(Contrato[[#This Row],[CDP]],[1]!CDP[[#All],[consecutivo]],[1]!CDP[[#All],[fecha_aprobacion]],"",0)</f>
        <v>45029.697557870371</v>
      </c>
      <c r="S433" s="48">
        <f>SUMIF([1]!CDP[[#All],[consecutivo]],Contrato[[#This Row],[CDP]],[1]!CDP[[#All],[valor_total_rubro]])</f>
        <v>3500000000</v>
      </c>
      <c r="T433" s="49" cm="1">
        <f t="array" ref="T433">_xlfn.XLOOKUP(Contrato[[#This Row],[CONTRATO]]&amp;Contrato[[#This Row],[CDP]],[1]!Tabla6[[#All],[CONTRATO-CDP]],[1]!Tabla6[[#All],[CRP]],_xlfn.XLOOKUP(Contrato[[#This Row],[CDP]],[1]RCPPAGOS!F:F,[1]RCPPAGOS!A:A,"",0),0)</f>
        <v>3584</v>
      </c>
      <c r="U433" s="47">
        <f>+_xlfn.XLOOKUP(Contrato[[#This Row],[RCP]],[1]RCPPAGOS!A:A,[1]RCPPAGOS!B:B,"",0)</f>
        <v>45040.727523148147</v>
      </c>
      <c r="V433" s="50">
        <f>SUMIF([1]!RCPPAGOS[[#All],[CRP]],Contrato[[#This Row],[RCP]],[1]!RCPPAGOS[[#All],[valor_total]])</f>
        <v>3500000000</v>
      </c>
      <c r="W433" s="141">
        <v>45040</v>
      </c>
      <c r="X433" s="141">
        <v>45044</v>
      </c>
      <c r="Y433" s="52" t="str">
        <f>+LEFT(_xlfn.XLOOKUP(Contrato[[#This Row],[CONTRATO3DIG]],[1]SECOP_II!AE:AE,[1]SECOP_II!F:F,"",0),10)</f>
        <v>2023-04-28</v>
      </c>
      <c r="Z433" s="53" t="str">
        <f>+LEFT(_xlfn.XLOOKUP(Contrato[[#This Row],[CONTRATO3DIG]],[1]SECOP_II!AE:AE,[1]SECOP_II!G:G,"",0),10)</f>
        <v>2023-12-27</v>
      </c>
      <c r="AA433" s="54" t="str">
        <f>_xlfn.XLOOKUP(Contrato[[#This Row],[CONTRATO3DIG]],[1]SECOP_II!AE:AE,[1]SECOP_II!AA:AA,"",0)</f>
        <v>https://community.secop.gov.co/Public/Tendering/OpportunityDetail/Index?noticeUID=CO1.NTC.4327724&amp;isFromPublicArea=True&amp;isModal=true&amp;asPopupView=true</v>
      </c>
      <c r="AB433" s="103" t="s">
        <v>1056</v>
      </c>
      <c r="AC433" s="75">
        <v>202301004883</v>
      </c>
      <c r="AD433" s="1" t="s">
        <v>50</v>
      </c>
      <c r="AE433" s="1" t="str">
        <f>TEXT(LEFT(Contrato[[#This Row],[CONTRATO]],3),"0")</f>
        <v>411</v>
      </c>
      <c r="AF433" s="1" t="str">
        <f>IF(LEN(Contrato[[#This Row],[Contrato2]])=3,Contrato[[#This Row],[Contrato2]],TEXT(Contrato[[#This Row],[Contrato2]],"000"))</f>
        <v>411</v>
      </c>
      <c r="AG433" s="100">
        <f ca="1">IFERROR(_xlfn.DAYS(Contrato[[#This Row],[Fecha Proyectada liquidació]],TODAY())/30,"")</f>
        <v>-10.166666666666666</v>
      </c>
      <c r="AH433" s="5">
        <f>+Contrato[[#This Row],[FECHA TERMINACIÓN ]]+120</f>
        <v>45407</v>
      </c>
      <c r="AI433" s="1" t="e" cm="1">
        <f t="array" ref="AI433">+Contrato[[#This Row],[Fecha Proyectada liquidació]]-hoy</f>
        <v>#NAME?</v>
      </c>
      <c r="AJ433" s="1" cm="1">
        <f t="array" ref="AJ433">_xlfn.XLOOKUP(Contrato[[#This Row],[CONTRATO]]&amp;Contrato[[#This Row],[CDP]],[1]!Tabla6[[#All],[CONTRATO-CDP]],[1]!Tabla6[[#All],[CRP]],_xlfn.XLOOKUP(Contrato[[#This Row],[CDP]],[1]RCPPAGOS!F:F,[1]RCPPAGOS!A:A,"",0),0)</f>
        <v>3584</v>
      </c>
      <c r="AK433" s="1">
        <f>+Contrato[[#This Row],[Columna1]]-Contrato[[#This Row],[RCP]]</f>
        <v>0</v>
      </c>
      <c r="AL433" s="101" cm="1">
        <f t="array" ref="AL433">_xlfn.XLOOKUP(Contrato[[#This Row],[RCP]],[1]!RCPPAGOS[[#All],[CRP]],[1]!RCPPAGOS[[#All],[Total pagado]],0,0)</f>
        <v>3500000000</v>
      </c>
      <c r="AM433" s="62">
        <f>+Contrato[[#This Row],[Valor Pagado]]/Contrato[[#This Row],[VALOR CONTRATO]]</f>
        <v>1</v>
      </c>
      <c r="AN433" s="63">
        <f>+Contrato[[#This Row],[VALOR CONTRATO]]-Contrato[[#This Row],[Valor Pagado]]</f>
        <v>0</v>
      </c>
    </row>
    <row r="434" spans="1:40" s="1" customFormat="1" ht="37.5" customHeight="1">
      <c r="A434" s="2">
        <v>614</v>
      </c>
      <c r="B434" s="33">
        <v>412</v>
      </c>
      <c r="C434" s="70" t="s">
        <v>1154</v>
      </c>
      <c r="D434" s="35" t="s">
        <v>112</v>
      </c>
      <c r="E434" s="36" t="s">
        <v>42</v>
      </c>
      <c r="F434" s="35" t="s">
        <v>581</v>
      </c>
      <c r="G434" s="70" t="s">
        <v>1155</v>
      </c>
      <c r="H434" s="2" t="s">
        <v>1156</v>
      </c>
      <c r="I434" s="111" t="s">
        <v>571</v>
      </c>
      <c r="J434" s="166">
        <v>1500000000</v>
      </c>
      <c r="K434" s="134" t="s">
        <v>1157</v>
      </c>
      <c r="L434" s="42" t="s">
        <v>1010</v>
      </c>
      <c r="M434" s="43" t="s">
        <v>584</v>
      </c>
      <c r="N434" s="44">
        <f>VLOOKUP(Contrato[[#This Row],[SUPERVISOR TITULAR]],[1]SUPERVISORES!$E$1:$F$135,2,FALSE)</f>
        <v>71611751.299999997</v>
      </c>
      <c r="O434" s="43" t="s">
        <v>116</v>
      </c>
      <c r="P434" s="45">
        <f>VLOOKUP(Contrato[[#This Row],[SUPERVISOR SUPLENTE ]],[1]SUPERVISORES!$E$1:$F$135,2,FALSE)</f>
        <v>98520651.200000003</v>
      </c>
      <c r="Q434" s="197">
        <v>470</v>
      </c>
      <c r="R434" s="47" cm="1">
        <f t="array" ref="R434">_xlfn.XLOOKUP(Contrato[[#This Row],[CDP]],[1]!CDP[[#All],[consecutivo]],[1]!CDP[[#All],[fecha_aprobacion]],"",0)</f>
        <v>45001.666250000002</v>
      </c>
      <c r="S434" s="48">
        <f>SUMIF([1]!CDP[[#All],[consecutivo]],Contrato[[#This Row],[CDP]],[1]!CDP[[#All],[valor_total_rubro]])</f>
        <v>1500000000</v>
      </c>
      <c r="T434" s="49" cm="1">
        <f t="array" ref="T434">_xlfn.XLOOKUP(Contrato[[#This Row],[CONTRATO]]&amp;Contrato[[#This Row],[CDP]],[1]!Tabla6[[#All],[CONTRATO-CDP]],[1]!Tabla6[[#All],[CRP]],_xlfn.XLOOKUP(Contrato[[#This Row],[CDP]],[1]RCPPAGOS!F:F,[1]RCPPAGOS!A:A,"",0),0)</f>
        <v>3671</v>
      </c>
      <c r="U434" s="47">
        <f>+_xlfn.XLOOKUP(Contrato[[#This Row],[RCP]],[1]RCPPAGOS!A:A,[1]RCPPAGOS!B:B,"",0)</f>
        <v>45049.740474537037</v>
      </c>
      <c r="V434" s="50">
        <f>SUMIF([1]!RCPPAGOS[[#All],[CRP]],Contrato[[#This Row],[RCP]],[1]!RCPPAGOS[[#All],[valor_total]])</f>
        <v>1500000000</v>
      </c>
      <c r="W434" s="51">
        <v>45036</v>
      </c>
      <c r="X434" s="51">
        <v>45056</v>
      </c>
      <c r="Y434" s="52" t="str">
        <f>+LEFT(_xlfn.XLOOKUP(Contrato[[#This Row],[CONTRATO3DIG]],[1]SECOP_II!AE:AE,[1]SECOP_II!F:F,"",0),10)</f>
        <v>2023-05-10</v>
      </c>
      <c r="Z434" s="53" t="str">
        <f>+LEFT(_xlfn.XLOOKUP(Contrato[[#This Row],[CONTRATO3DIG]],[1]SECOP_II!AE:AE,[1]SECOP_II!G:G,"",0),10)</f>
        <v>2023-12-30</v>
      </c>
      <c r="AA434" s="54" t="str">
        <f>_xlfn.XLOOKUP(Contrato[[#This Row],[CONTRATO3DIG]],[1]SECOP_II!AE:AE,[1]SECOP_II!AA:AA,"",0)</f>
        <v>https://community.secop.gov.co/Public/Tendering/OpportunityDetail/Index?noticeUID=CO1.NTC.4314666&amp;isFromPublicArea=True&amp;isModal=true&amp;asPopupView=true</v>
      </c>
      <c r="AB434" s="103" t="s">
        <v>867</v>
      </c>
      <c r="AC434" s="75">
        <v>202301004755</v>
      </c>
      <c r="AD434" s="1" t="s">
        <v>216</v>
      </c>
      <c r="AE434" s="1" t="str">
        <f>TEXT(LEFT(Contrato[[#This Row],[CONTRATO]],3),"0")</f>
        <v>412</v>
      </c>
      <c r="AF434" s="1" t="str">
        <f>IF(LEN(Contrato[[#This Row],[Contrato2]])=3,Contrato[[#This Row],[Contrato2]],TEXT(Contrato[[#This Row],[Contrato2]],"000"))</f>
        <v>412</v>
      </c>
      <c r="AG434" s="100">
        <f ca="1">IFERROR(_xlfn.DAYS(Contrato[[#This Row],[Fecha Proyectada liquidació]],TODAY())/30,"")</f>
        <v>-10.066666666666666</v>
      </c>
      <c r="AH434" s="5">
        <f>+Contrato[[#This Row],[FECHA TERMINACIÓN ]]+120</f>
        <v>45410</v>
      </c>
      <c r="AI434" s="1" t="e" cm="1">
        <f t="array" ref="AI434">+Contrato[[#This Row],[Fecha Proyectada liquidació]]-hoy</f>
        <v>#NAME?</v>
      </c>
      <c r="AJ434" s="1" cm="1">
        <f t="array" ref="AJ434">_xlfn.XLOOKUP(Contrato[[#This Row],[CONTRATO]]&amp;Contrato[[#This Row],[CDP]],[1]!Tabla6[[#All],[CONTRATO-CDP]],[1]!Tabla6[[#All],[CRP]],_xlfn.XLOOKUP(Contrato[[#This Row],[CDP]],[1]RCPPAGOS!F:F,[1]RCPPAGOS!A:A,"",0),0)</f>
        <v>3671</v>
      </c>
      <c r="AK434" s="1">
        <f>+Contrato[[#This Row],[Columna1]]-Contrato[[#This Row],[RCP]]</f>
        <v>0</v>
      </c>
      <c r="AL434" s="101" cm="1">
        <f t="array" ref="AL434">_xlfn.XLOOKUP(Contrato[[#This Row],[RCP]],[1]!RCPPAGOS[[#All],[CRP]],[1]!RCPPAGOS[[#All],[Total pagado]],0,0)</f>
        <v>1500000000</v>
      </c>
      <c r="AM434" s="62">
        <f>+Contrato[[#This Row],[Valor Pagado]]/Contrato[[#This Row],[VALOR CONTRATO]]</f>
        <v>1</v>
      </c>
      <c r="AN434" s="63">
        <f>+Contrato[[#This Row],[VALOR CONTRATO]]-Contrato[[#This Row],[Valor Pagado]]</f>
        <v>0</v>
      </c>
    </row>
    <row r="435" spans="1:40" s="1" customFormat="1" ht="37.5" customHeight="1">
      <c r="A435" s="2">
        <v>285</v>
      </c>
      <c r="B435" s="33">
        <v>413</v>
      </c>
      <c r="C435" s="70" t="s">
        <v>1158</v>
      </c>
      <c r="D435" s="35" t="s">
        <v>71</v>
      </c>
      <c r="E435" s="103" t="s">
        <v>1122</v>
      </c>
      <c r="F435" s="35" t="s">
        <v>1123</v>
      </c>
      <c r="G435" s="70" t="s">
        <v>1159</v>
      </c>
      <c r="H435" s="198">
        <v>900260048</v>
      </c>
      <c r="I435" s="111" t="s">
        <v>571</v>
      </c>
      <c r="J435" s="166">
        <v>31894000</v>
      </c>
      <c r="K435" s="1" t="s">
        <v>1160</v>
      </c>
      <c r="L435" s="42" t="s">
        <v>1070</v>
      </c>
      <c r="M435" s="43" t="s">
        <v>76</v>
      </c>
      <c r="N435" s="44">
        <f>VLOOKUP(Contrato[[#This Row],[SUPERVISOR TITULAR]],[1]SUPERVISORES!$E$1:$F$135,2,FALSE)</f>
        <v>1088260059.0999999</v>
      </c>
      <c r="O435" s="43" t="s">
        <v>94</v>
      </c>
      <c r="P435" s="45">
        <f>VLOOKUP(Contrato[[#This Row],[SUPERVISOR SUPLENTE ]],[1]SUPERVISORES!$E$1:$F$135,2,FALSE)</f>
        <v>42895674.700000003</v>
      </c>
      <c r="Q435" s="75">
        <v>494</v>
      </c>
      <c r="R435" s="47" cm="1">
        <f t="array" ref="R435">_xlfn.XLOOKUP(Contrato[[#This Row],[CDP]],[1]!CDP[[#All],[consecutivo]],[1]!CDP[[#All],[fecha_aprobacion]],"",0)</f>
        <v>45007.722071759257</v>
      </c>
      <c r="S435" s="48">
        <f>SUMIF([1]!CDP[[#All],[consecutivo]],Contrato[[#This Row],[CDP]],[1]!CDP[[#All],[valor_total_rubro]])</f>
        <v>31894094</v>
      </c>
      <c r="T435" s="49" cm="1">
        <f t="array" ref="T435">_xlfn.XLOOKUP(Contrato[[#This Row],[CONTRATO]]&amp;Contrato[[#This Row],[CDP]],[1]!Tabla6[[#All],[CONTRATO-CDP]],[1]!Tabla6[[#All],[CRP]],_xlfn.XLOOKUP(Contrato[[#This Row],[CDP]],[1]RCPPAGOS!F:F,[1]RCPPAGOS!A:A,"",0),0)</f>
        <v>3267</v>
      </c>
      <c r="U435" s="47">
        <f>+_xlfn.XLOOKUP(Contrato[[#This Row],[RCP]],[1]RCPPAGOS!A:A,[1]RCPPAGOS!B:B,"",0)</f>
        <v>45037.69740740741</v>
      </c>
      <c r="V435" s="50">
        <f>SUMIF([1]!RCPPAGOS[[#All],[CRP]],Contrato[[#This Row],[RCP]],[1]!RCPPAGOS[[#All],[valor_total]])</f>
        <v>31894000</v>
      </c>
      <c r="W435" s="51">
        <v>45034</v>
      </c>
      <c r="X435" s="51">
        <v>45036</v>
      </c>
      <c r="Y435" s="52" t="str">
        <f>+LEFT(_xlfn.XLOOKUP(Contrato[[#This Row],[CONTRATO3DIG]],[1]SECOP_II!AE:AE,[1]SECOP_II!F:F,"",0),10)</f>
        <v>2023-04-24</v>
      </c>
      <c r="Z435" s="53" t="str">
        <f>+LEFT(_xlfn.XLOOKUP(Contrato[[#This Row],[CONTRATO3DIG]],[1]SECOP_II!AE:AE,[1]SECOP_II!G:G,"",0),10)</f>
        <v>2023-07-24</v>
      </c>
      <c r="AA435" s="54" t="str">
        <f>_xlfn.XLOOKUP(Contrato[[#This Row],[CONTRATO3DIG]],[1]SECOP_II!AE:AE,[1]SECOP_II!AA:AA,"",0)</f>
        <v>https://community.secop.gov.co/Public/Tendering/OpportunityDetail/Index?noticeUID=CO1.NTC.4245742&amp;isFromPublicArea=True&amp;isModal=true&amp;asPopupView=true</v>
      </c>
      <c r="AB435" s="103" t="s">
        <v>861</v>
      </c>
      <c r="AC435" s="75">
        <v>202301004548</v>
      </c>
      <c r="AD435" s="1" t="s">
        <v>50</v>
      </c>
      <c r="AE435" s="1" t="str">
        <f>TEXT(LEFT(Contrato[[#This Row],[CONTRATO]],3),"0")</f>
        <v>413</v>
      </c>
      <c r="AF435" s="1" t="str">
        <f>IF(LEN(Contrato[[#This Row],[Contrato2]])=3,Contrato[[#This Row],[Contrato2]],TEXT(Contrato[[#This Row],[Contrato2]],"000"))</f>
        <v>413</v>
      </c>
      <c r="AG435" s="100">
        <f ca="1">IFERROR(_xlfn.DAYS(Contrato[[#This Row],[Fecha Proyectada liquidació]],TODAY())/30,"")</f>
        <v>-15.366666666666667</v>
      </c>
      <c r="AH435" s="5">
        <f>+Contrato[[#This Row],[FECHA TERMINACIÓN ]]+120</f>
        <v>45251</v>
      </c>
      <c r="AI435" s="1" t="e" cm="1">
        <f t="array" ref="AI435">+Contrato[[#This Row],[Fecha Proyectada liquidació]]-hoy</f>
        <v>#NAME?</v>
      </c>
      <c r="AJ435" s="1" cm="1">
        <f t="array" ref="AJ435">_xlfn.XLOOKUP(Contrato[[#This Row],[CONTRATO]]&amp;Contrato[[#This Row],[CDP]],[1]!Tabla6[[#All],[CONTRATO-CDP]],[1]!Tabla6[[#All],[CRP]],_xlfn.XLOOKUP(Contrato[[#This Row],[CDP]],[1]RCPPAGOS!F:F,[1]RCPPAGOS!A:A,"",0),0)</f>
        <v>3267</v>
      </c>
      <c r="AK435" s="1">
        <f>+Contrato[[#This Row],[Columna1]]-Contrato[[#This Row],[RCP]]</f>
        <v>0</v>
      </c>
      <c r="AL435" s="101" cm="1">
        <f t="array" ref="AL435">_xlfn.XLOOKUP(Contrato[[#This Row],[RCP]],[1]!RCPPAGOS[[#All],[CRP]],[1]!RCPPAGOS[[#All],[Total pagado]],0,0)</f>
        <v>3759459</v>
      </c>
      <c r="AM435" s="62">
        <f>+Contrato[[#This Row],[Valor Pagado]]/Contrato[[#This Row],[VALOR CONTRATO]]</f>
        <v>0.11787354988399072</v>
      </c>
      <c r="AN435" s="63">
        <f>+Contrato[[#This Row],[VALOR CONTRATO]]-Contrato[[#This Row],[Valor Pagado]]</f>
        <v>28134541</v>
      </c>
    </row>
    <row r="436" spans="1:40" s="1" customFormat="1" ht="37.5" customHeight="1">
      <c r="A436" s="2">
        <v>640</v>
      </c>
      <c r="B436" s="33">
        <v>414</v>
      </c>
      <c r="C436" s="70" t="s">
        <v>1161</v>
      </c>
      <c r="D436" s="35" t="s">
        <v>112</v>
      </c>
      <c r="E436" s="36" t="s">
        <v>42</v>
      </c>
      <c r="F436" s="35" t="s">
        <v>43</v>
      </c>
      <c r="G436" s="70" t="s">
        <v>1162</v>
      </c>
      <c r="H436" s="198">
        <v>1087586194</v>
      </c>
      <c r="I436" s="111">
        <v>6081224</v>
      </c>
      <c r="J436" s="166">
        <v>42568568</v>
      </c>
      <c r="K436" s="42" t="s">
        <v>571</v>
      </c>
      <c r="L436" s="42" t="s">
        <v>571</v>
      </c>
      <c r="M436" s="43" t="s">
        <v>115</v>
      </c>
      <c r="N436" s="44">
        <f>VLOOKUP(Contrato[[#This Row],[SUPERVISOR TITULAR]],[1]SUPERVISORES!$E$1:$F$135,2,FALSE)</f>
        <v>32244709.699999999</v>
      </c>
      <c r="O436" s="43" t="s">
        <v>116</v>
      </c>
      <c r="P436" s="45">
        <f>VLOOKUP(Contrato[[#This Row],[SUPERVISOR SUPLENTE ]],[1]SUPERVISORES!$E$1:$F$135,2,FALSE)</f>
        <v>98520651.200000003</v>
      </c>
      <c r="Q436" s="75">
        <v>547</v>
      </c>
      <c r="R436" s="47" cm="1">
        <f t="array" ref="R436">_xlfn.XLOOKUP(Contrato[[#This Row],[CDP]],[1]!CDP[[#All],[consecutivo]],[1]!CDP[[#All],[fecha_aprobacion]],"",0)</f>
        <v>45030.366215277776</v>
      </c>
      <c r="S436" s="48">
        <f>SUMIF([1]!CDP[[#All],[consecutivo]],Contrato[[#This Row],[CDP]],[1]!CDP[[#All],[valor_total_rubro]])</f>
        <v>42568568</v>
      </c>
      <c r="T436" s="49" cm="1">
        <f t="array" ref="T436">_xlfn.XLOOKUP(Contrato[[#This Row],[CONTRATO]]&amp;Contrato[[#This Row],[CDP]],[1]!Tabla6[[#All],[CONTRATO-CDP]],[1]!Tabla6[[#All],[CRP]],_xlfn.XLOOKUP(Contrato[[#This Row],[CDP]],[1]RCPPAGOS!F:F,[1]RCPPAGOS!A:A,"",0),0)</f>
        <v>3257</v>
      </c>
      <c r="U436" s="47">
        <f>+_xlfn.XLOOKUP(Contrato[[#This Row],[RCP]],[1]RCPPAGOS!A:A,[1]RCPPAGOS!B:B,"",0)</f>
        <v>45035.65896990741</v>
      </c>
      <c r="V436" s="50">
        <f>SUMIF([1]!RCPPAGOS[[#All],[CRP]],Contrato[[#This Row],[RCP]],[1]!RCPPAGOS[[#All],[valor_total]])</f>
        <v>42568568</v>
      </c>
      <c r="W436" s="51">
        <v>45034</v>
      </c>
      <c r="X436" s="51">
        <v>45035</v>
      </c>
      <c r="Y436" s="52" t="str">
        <f>+LEFT(_xlfn.XLOOKUP(Contrato[[#This Row],[CONTRATO3DIG]],[1]SECOP_II!AE:AE,[1]SECOP_II!F:F,"",0),10)</f>
        <v>2023-04-20</v>
      </c>
      <c r="Z436" s="53" t="str">
        <f>+LEFT(_xlfn.XLOOKUP(Contrato[[#This Row],[CONTRATO3DIG]],[1]SECOP_II!AE:AE,[1]SECOP_II!G:G,"",0),10)</f>
        <v>2023-12-08</v>
      </c>
      <c r="AA436" s="54" t="str">
        <f>_xlfn.XLOOKUP(Contrato[[#This Row],[CONTRATO3DIG]],[1]SECOP_II!AE:AE,[1]SECOP_II!AA:AA,"",0)</f>
        <v>https://community.secop.gov.co/Public/Tendering/OpportunityDetail/Index?noticeUID=CO1.NTC.4312194&amp;isFromPublicArea=True&amp;isModal=true&amp;asPopupView=true</v>
      </c>
      <c r="AB436" s="103" t="s">
        <v>867</v>
      </c>
      <c r="AC436" s="75">
        <v>202301004942</v>
      </c>
      <c r="AD436" s="1" t="s">
        <v>50</v>
      </c>
      <c r="AE436" s="1" t="str">
        <f>TEXT(LEFT(Contrato[[#This Row],[CONTRATO]],3),"0")</f>
        <v>414</v>
      </c>
      <c r="AF436" s="1" t="str">
        <f>IF(LEN(Contrato[[#This Row],[Contrato2]])=3,Contrato[[#This Row],[Contrato2]],TEXT(Contrato[[#This Row],[Contrato2]],"000"))</f>
        <v>414</v>
      </c>
      <c r="AG436" s="100">
        <f ca="1">IFERROR(_xlfn.DAYS(Contrato[[#This Row],[Fecha Proyectada liquidació]],TODAY())/30,"")</f>
        <v>-10.8</v>
      </c>
      <c r="AH436" s="5">
        <f>+Contrato[[#This Row],[FECHA TERMINACIÓN ]]+120</f>
        <v>45388</v>
      </c>
      <c r="AI436" s="1" t="e" cm="1">
        <f t="array" ref="AI436">+Contrato[[#This Row],[Fecha Proyectada liquidació]]-hoy</f>
        <v>#NAME?</v>
      </c>
      <c r="AJ436" s="1" cm="1">
        <f t="array" ref="AJ436">_xlfn.XLOOKUP(Contrato[[#This Row],[CONTRATO]]&amp;Contrato[[#This Row],[CDP]],[1]!Tabla6[[#All],[CONTRATO-CDP]],[1]!Tabla6[[#All],[CRP]],_xlfn.XLOOKUP(Contrato[[#This Row],[CDP]],[1]RCPPAGOS!F:F,[1]RCPPAGOS!A:A,"",0),0)</f>
        <v>3257</v>
      </c>
      <c r="AK436" s="1">
        <f>+Contrato[[#This Row],[Columna1]]-Contrato[[#This Row],[RCP]]</f>
        <v>0</v>
      </c>
      <c r="AL436" s="101" cm="1">
        <f t="array" ref="AL436">_xlfn.XLOOKUP(Contrato[[#This Row],[RCP]],[1]!RCPPAGOS[[#All],[CRP]],[1]!RCPPAGOS[[#All],[Total pagado]],0,0)</f>
        <v>42568568</v>
      </c>
      <c r="AM436" s="62">
        <f>+Contrato[[#This Row],[Valor Pagado]]/Contrato[[#This Row],[VALOR CONTRATO]]</f>
        <v>1</v>
      </c>
      <c r="AN436" s="63">
        <f>+Contrato[[#This Row],[VALOR CONTRATO]]-Contrato[[#This Row],[Valor Pagado]]</f>
        <v>0</v>
      </c>
    </row>
    <row r="437" spans="1:40" s="1" customFormat="1" ht="37.5" customHeight="1">
      <c r="A437" s="2">
        <v>631</v>
      </c>
      <c r="B437" s="33">
        <v>415</v>
      </c>
      <c r="C437" s="70" t="s">
        <v>1163</v>
      </c>
      <c r="D437" s="35" t="s">
        <v>1164</v>
      </c>
      <c r="E437" s="36" t="s">
        <v>42</v>
      </c>
      <c r="F437" s="35" t="s">
        <v>569</v>
      </c>
      <c r="G437" s="70" t="s">
        <v>869</v>
      </c>
      <c r="H437" s="198" t="s">
        <v>1165</v>
      </c>
      <c r="I437" s="111" t="s">
        <v>571</v>
      </c>
      <c r="J437" s="166">
        <v>3805526671</v>
      </c>
      <c r="K437" s="42" t="s">
        <v>571</v>
      </c>
      <c r="L437" s="42" t="s">
        <v>1010</v>
      </c>
      <c r="M437" s="43" t="s">
        <v>60</v>
      </c>
      <c r="N437" s="44">
        <f>VLOOKUP(Contrato[[#This Row],[SUPERVISOR TITULAR]],[1]SUPERVISORES!$E$1:$F$135,2,FALSE)</f>
        <v>40075656.899999999</v>
      </c>
      <c r="O437" s="43" t="s">
        <v>648</v>
      </c>
      <c r="P437" s="45">
        <f>VLOOKUP(Contrato[[#This Row],[SUPERVISOR SUPLENTE ]],[1]SUPERVISORES!$E$1:$F$135,2,FALSE)</f>
        <v>71732965.099999994</v>
      </c>
      <c r="Q437" s="75">
        <v>515</v>
      </c>
      <c r="R437" s="47" cm="1">
        <f t="array" ref="R437">_xlfn.XLOOKUP(Contrato[[#This Row],[CDP]],[1]!CDP[[#All],[consecutivo]],[1]!CDP[[#All],[fecha_aprobacion]],"",0)</f>
        <v>45015.710590277777</v>
      </c>
      <c r="S437" s="48">
        <f>SUMIF([1]!CDP[[#All],[consecutivo]],Contrato[[#This Row],[CDP]],[1]!CDP[[#All],[valor_total_rubro]])</f>
        <v>3805526671</v>
      </c>
      <c r="T437" s="49" cm="1">
        <f t="array" ref="T437">_xlfn.XLOOKUP(Contrato[[#This Row],[CONTRATO]]&amp;Contrato[[#This Row],[CDP]],[1]!Tabla6[[#All],[CONTRATO-CDP]],[1]!Tabla6[[#All],[CRP]],_xlfn.XLOOKUP(Contrato[[#This Row],[CDP]],[1]RCPPAGOS!F:F,[1]RCPPAGOS!A:A,"",0),0)</f>
        <v>3635</v>
      </c>
      <c r="U437" s="47">
        <f>+_xlfn.XLOOKUP(Contrato[[#This Row],[RCP]],[1]RCPPAGOS!A:A,[1]RCPPAGOS!B:B,"",0)</f>
        <v>45043.718171296299</v>
      </c>
      <c r="V437" s="50">
        <f>SUMIF([1]!RCPPAGOS[[#All],[CRP]],Contrato[[#This Row],[RCP]],[1]!RCPPAGOS[[#All],[valor_total]])</f>
        <v>3805526670</v>
      </c>
      <c r="W437" s="51">
        <v>45037</v>
      </c>
      <c r="X437" s="51">
        <v>45043</v>
      </c>
      <c r="Y437" s="52" t="str">
        <f>+LEFT(_xlfn.XLOOKUP(Contrato[[#This Row],[CONTRATO3DIG]],[1]SECOP_II!AE:AE,[1]SECOP_II!F:F,"",0),10)</f>
        <v>2023-04-27</v>
      </c>
      <c r="Z437" s="53" t="str">
        <f>+LEFT(_xlfn.XLOOKUP(Contrato[[#This Row],[CONTRATO3DIG]],[1]SECOP_II!AE:AE,[1]SECOP_II!G:G,"",0),10)</f>
        <v>2023-12-30</v>
      </c>
      <c r="AA437" s="54" t="str">
        <f>_xlfn.XLOOKUP(Contrato[[#This Row],[CONTRATO3DIG]],[1]SECOP_II!AE:AE,[1]SECOP_II!AA:AA,"",0)</f>
        <v>https://community.secop.gov.co/Public/Tendering/OpportunityDetail/Index?noticeUID=CO1.NTC.4322683&amp;isFromPublicArea=True&amp;isModal=true&amp;asPopupView=true</v>
      </c>
      <c r="AB437" s="103" t="s">
        <v>1166</v>
      </c>
      <c r="AC437" s="111">
        <v>0</v>
      </c>
      <c r="AD437" s="1" t="s">
        <v>50</v>
      </c>
      <c r="AE437" s="1" t="str">
        <f>TEXT(LEFT(Contrato[[#This Row],[CONTRATO]],3),"0")</f>
        <v>415</v>
      </c>
      <c r="AF437" s="1" t="str">
        <f>IF(LEN(Contrato[[#This Row],[Contrato2]])=3,Contrato[[#This Row],[Contrato2]],TEXT(Contrato[[#This Row],[Contrato2]],"000"))</f>
        <v>415</v>
      </c>
      <c r="AG437" s="100">
        <f ca="1">IFERROR(_xlfn.DAYS(Contrato[[#This Row],[Fecha Proyectada liquidació]],TODAY())/30,"")</f>
        <v>-10.066666666666666</v>
      </c>
      <c r="AH437" s="5">
        <f>+Contrato[[#This Row],[FECHA TERMINACIÓN ]]+120</f>
        <v>45410</v>
      </c>
      <c r="AI437" s="1" t="e" cm="1">
        <f t="array" ref="AI437">+Contrato[[#This Row],[Fecha Proyectada liquidació]]-hoy</f>
        <v>#NAME?</v>
      </c>
      <c r="AJ437" s="1" cm="1">
        <f t="array" ref="AJ437">_xlfn.XLOOKUP(Contrato[[#This Row],[CONTRATO]]&amp;Contrato[[#This Row],[CDP]],[1]!Tabla6[[#All],[CONTRATO-CDP]],[1]!Tabla6[[#All],[CRP]],_xlfn.XLOOKUP(Contrato[[#This Row],[CDP]],[1]RCPPAGOS!F:F,[1]RCPPAGOS!A:A,"",0),0)</f>
        <v>3635</v>
      </c>
      <c r="AK437" s="1">
        <f>+Contrato[[#This Row],[Columna1]]-Contrato[[#This Row],[RCP]]</f>
        <v>0</v>
      </c>
      <c r="AL437" s="101" cm="1">
        <f t="array" ref="AL437">_xlfn.XLOOKUP(Contrato[[#This Row],[RCP]],[1]!RCPPAGOS[[#All],[CRP]],[1]!RCPPAGOS[[#All],[Total pagado]],0,0)</f>
        <v>497862955</v>
      </c>
      <c r="AM437" s="62">
        <f>+Contrato[[#This Row],[Valor Pagado]]/Contrato[[#This Row],[VALOR CONTRATO]]</f>
        <v>0.13082629502874399</v>
      </c>
      <c r="AN437" s="63">
        <f>+Contrato[[#This Row],[VALOR CONTRATO]]-Contrato[[#This Row],[Valor Pagado]]</f>
        <v>3307663716</v>
      </c>
    </row>
    <row r="438" spans="1:40" s="1" customFormat="1" ht="37.5" customHeight="1">
      <c r="A438" s="2">
        <v>42</v>
      </c>
      <c r="B438" s="33">
        <v>416</v>
      </c>
      <c r="C438" s="70" t="s">
        <v>1167</v>
      </c>
      <c r="D438" s="35" t="s">
        <v>1168</v>
      </c>
      <c r="E438" s="36" t="s">
        <v>42</v>
      </c>
      <c r="F438" s="35" t="s">
        <v>831</v>
      </c>
      <c r="G438" s="70" t="s">
        <v>1169</v>
      </c>
      <c r="H438" s="198">
        <v>890984251</v>
      </c>
      <c r="I438" s="111" t="s">
        <v>571</v>
      </c>
      <c r="J438" s="166">
        <v>140000000</v>
      </c>
      <c r="K438" s="42" t="s">
        <v>571</v>
      </c>
      <c r="L438" s="42" t="s">
        <v>1142</v>
      </c>
      <c r="M438" s="43" t="s">
        <v>249</v>
      </c>
      <c r="N438" s="44">
        <f>VLOOKUP(Contrato[[#This Row],[SUPERVISOR TITULAR]],[1]SUPERVISORES!$E$1:$F$135,2,FALSE)</f>
        <v>10267189.6</v>
      </c>
      <c r="O438" s="43" t="s">
        <v>248</v>
      </c>
      <c r="P438" s="45">
        <f>VLOOKUP(Contrato[[#This Row],[SUPERVISOR SUPLENTE ]],[1]SUPERVISORES!$E$1:$F$135,2,FALSE)</f>
        <v>98556206.299999997</v>
      </c>
      <c r="Q438" s="75">
        <v>534</v>
      </c>
      <c r="R438" s="47" cm="1">
        <f t="array" ref="R438">_xlfn.XLOOKUP(Contrato[[#This Row],[CDP]],[1]!CDP[[#All],[consecutivo]],[1]!CDP[[#All],[fecha_aprobacion]],"",0)</f>
        <v>45027.618807870371</v>
      </c>
      <c r="S438" s="48">
        <f>SUMIF([1]!CDP[[#All],[consecutivo]],Contrato[[#This Row],[CDP]],[1]!CDP[[#All],[valor_total_rubro]])</f>
        <v>140000000</v>
      </c>
      <c r="T438" s="49" cm="1">
        <f t="array" ref="T438">_xlfn.XLOOKUP(Contrato[[#This Row],[CONTRATO]]&amp;Contrato[[#This Row],[CDP]],[1]!Tabla6[[#All],[CONTRATO-CDP]],[1]!Tabla6[[#All],[CRP]],_xlfn.XLOOKUP(Contrato[[#This Row],[CDP]],[1]RCPPAGOS!F:F,[1]RCPPAGOS!A:A,"",0),0)</f>
        <v>3588</v>
      </c>
      <c r="U438" s="47">
        <f>+_xlfn.XLOOKUP(Contrato[[#This Row],[RCP]],[1]RCPPAGOS!A:A,[1]RCPPAGOS!B:B,"",0)</f>
        <v>45041.458437499998</v>
      </c>
      <c r="V438" s="50">
        <f>SUMIF([1]!RCPPAGOS[[#All],[CRP]],Contrato[[#This Row],[RCP]],[1]!RCPPAGOS[[#All],[valor_total]])</f>
        <v>140000000</v>
      </c>
      <c r="W438" s="51">
        <v>45040</v>
      </c>
      <c r="X438" s="51">
        <v>45049</v>
      </c>
      <c r="Y438" s="52" t="str">
        <f>+LEFT(_xlfn.XLOOKUP(Contrato[[#This Row],[CONTRATO3DIG]],[1]SECOP_II!AE:AE,[1]SECOP_II!F:F,"",0),10)</f>
        <v>2023-05-03</v>
      </c>
      <c r="Z438" s="53" t="str">
        <f>+LEFT(_xlfn.XLOOKUP(Contrato[[#This Row],[CONTRATO3DIG]],[1]SECOP_II!AE:AE,[1]SECOP_II!G:G,"",0),10)</f>
        <v>2023-12-30</v>
      </c>
      <c r="AA438" s="54" t="str">
        <f>_xlfn.XLOOKUP(Contrato[[#This Row],[CONTRATO3DIG]],[1]SECOP_II!AE:AE,[1]SECOP_II!AA:AA,"",0)</f>
        <v>https://community.secop.gov.co/Public/Tendering/OpportunityDetail/Index?noticeUID=CO1.NTC.4318817&amp;isFromPublicArea=True&amp;isModal=true&amp;asPopupView=true</v>
      </c>
      <c r="AB438" s="103" t="s">
        <v>1056</v>
      </c>
      <c r="AC438" s="75">
        <v>202301004918</v>
      </c>
      <c r="AD438" s="1" t="s">
        <v>50</v>
      </c>
      <c r="AE438" s="1" t="str">
        <f>TEXT(LEFT(Contrato[[#This Row],[CONTRATO]],3),"0")</f>
        <v>416</v>
      </c>
      <c r="AF438" s="1" t="str">
        <f>IF(LEN(Contrato[[#This Row],[Contrato2]])=3,Contrato[[#This Row],[Contrato2]],TEXT(Contrato[[#This Row],[Contrato2]],"000"))</f>
        <v>416</v>
      </c>
      <c r="AG438" s="100">
        <f ca="1">IFERROR(_xlfn.DAYS(Contrato[[#This Row],[Fecha Proyectada liquidació]],TODAY())/30,"")</f>
        <v>-10.066666666666666</v>
      </c>
      <c r="AH438" s="5">
        <f>+Contrato[[#This Row],[FECHA TERMINACIÓN ]]+120</f>
        <v>45410</v>
      </c>
      <c r="AI438" s="1" t="e" cm="1">
        <f t="array" ref="AI438">+Contrato[[#This Row],[Fecha Proyectada liquidació]]-hoy</f>
        <v>#NAME?</v>
      </c>
      <c r="AJ438" s="1" cm="1">
        <f t="array" ref="AJ438">_xlfn.XLOOKUP(Contrato[[#This Row],[CONTRATO]]&amp;Contrato[[#This Row],[CDP]],[1]!Tabla6[[#All],[CONTRATO-CDP]],[1]!Tabla6[[#All],[CRP]],_xlfn.XLOOKUP(Contrato[[#This Row],[CDP]],[1]RCPPAGOS!F:F,[1]RCPPAGOS!A:A,"",0),0)</f>
        <v>3588</v>
      </c>
      <c r="AK438" s="1">
        <f>+Contrato[[#This Row],[Columna1]]-Contrato[[#This Row],[RCP]]</f>
        <v>0</v>
      </c>
      <c r="AL438" s="101" cm="1">
        <f t="array" ref="AL438">_xlfn.XLOOKUP(Contrato[[#This Row],[RCP]],[1]!RCPPAGOS[[#All],[CRP]],[1]!RCPPAGOS[[#All],[Total pagado]],0,0)</f>
        <v>20000000</v>
      </c>
      <c r="AM438" s="62">
        <f>+Contrato[[#This Row],[Valor Pagado]]/Contrato[[#This Row],[VALOR CONTRATO]]</f>
        <v>0.14285714285714285</v>
      </c>
      <c r="AN438" s="63">
        <f>+Contrato[[#This Row],[VALOR CONTRATO]]-Contrato[[#This Row],[Valor Pagado]]</f>
        <v>120000000</v>
      </c>
    </row>
    <row r="439" spans="1:40" s="1" customFormat="1" ht="37.5" customHeight="1">
      <c r="A439" s="2">
        <v>26</v>
      </c>
      <c r="B439" s="33">
        <v>417</v>
      </c>
      <c r="C439" s="70" t="s">
        <v>1170</v>
      </c>
      <c r="D439" s="35" t="s">
        <v>1168</v>
      </c>
      <c r="E439" s="36" t="s">
        <v>42</v>
      </c>
      <c r="F439" s="35" t="s">
        <v>831</v>
      </c>
      <c r="G439" s="70" t="s">
        <v>1171</v>
      </c>
      <c r="H439" s="198">
        <v>890984385</v>
      </c>
      <c r="I439" s="111" t="s">
        <v>571</v>
      </c>
      <c r="J439" s="166">
        <v>380000000</v>
      </c>
      <c r="K439" s="42" t="s">
        <v>571</v>
      </c>
      <c r="L439" s="42" t="s">
        <v>1142</v>
      </c>
      <c r="M439" s="43" t="s">
        <v>249</v>
      </c>
      <c r="N439" s="44">
        <f>VLOOKUP(Contrato[[#This Row],[SUPERVISOR TITULAR]],[1]SUPERVISORES!$E$1:$F$135,2,FALSE)</f>
        <v>10267189.6</v>
      </c>
      <c r="O439" s="43" t="s">
        <v>248</v>
      </c>
      <c r="P439" s="45">
        <f>VLOOKUP(Contrato[[#This Row],[SUPERVISOR SUPLENTE ]],[1]SUPERVISORES!$E$1:$F$135,2,FALSE)</f>
        <v>98556206.299999997</v>
      </c>
      <c r="Q439" s="75">
        <v>527</v>
      </c>
      <c r="R439" s="47" cm="1">
        <f t="array" ref="R439">_xlfn.XLOOKUP(Contrato[[#This Row],[CDP]],[1]!CDP[[#All],[consecutivo]],[1]!CDP[[#All],[fecha_aprobacion]],"",0)</f>
        <v>45027.614733796298</v>
      </c>
      <c r="S439" s="48">
        <f>SUMIF([1]!CDP[[#All],[consecutivo]],Contrato[[#This Row],[CDP]],[1]!CDP[[#All],[valor_total_rubro]])</f>
        <v>380000000</v>
      </c>
      <c r="T439" s="49" cm="1">
        <f t="array" ref="T439">_xlfn.XLOOKUP(Contrato[[#This Row],[CONTRATO]]&amp;Contrato[[#This Row],[CDP]],[1]!Tabla6[[#All],[CONTRATO-CDP]],[1]!Tabla6[[#All],[CRP]],_xlfn.XLOOKUP(Contrato[[#This Row],[CDP]],[1]RCPPAGOS!F:F,[1]RCPPAGOS!A:A,"",0),0)</f>
        <v>3263</v>
      </c>
      <c r="U439" s="47">
        <f>+_xlfn.XLOOKUP(Contrato[[#This Row],[RCP]],[1]RCPPAGOS!A:A,[1]RCPPAGOS!B:B,"",0)</f>
        <v>45036.700891203705</v>
      </c>
      <c r="V439" s="50">
        <f>SUMIF([1]!RCPPAGOS[[#All],[CRP]],Contrato[[#This Row],[RCP]],[1]!RCPPAGOS[[#All],[valor_total]])</f>
        <v>380000000</v>
      </c>
      <c r="W439" s="51">
        <v>45036</v>
      </c>
      <c r="X439" s="51">
        <v>45043</v>
      </c>
      <c r="Y439" s="52" t="str">
        <f>+LEFT(_xlfn.XLOOKUP(Contrato[[#This Row],[CONTRATO3DIG]],[1]SECOP_II!AE:AE,[1]SECOP_II!F:F,"",0),10)</f>
        <v>2023-04-27</v>
      </c>
      <c r="Z439" s="53" t="str">
        <f>+LEFT(_xlfn.XLOOKUP(Contrato[[#This Row],[CONTRATO3DIG]],[1]SECOP_II!AE:AE,[1]SECOP_II!G:G,"",0),10)</f>
        <v>2023-12-30</v>
      </c>
      <c r="AA439" s="54" t="str">
        <f>_xlfn.XLOOKUP(Contrato[[#This Row],[CONTRATO3DIG]],[1]SECOP_II!AE:AE,[1]SECOP_II!AA:AA,"",0)</f>
        <v>https://community.secop.gov.co/Public/Tendering/OpportunityDetail/Index?noticeUID=CO1.NTC.4318931&amp;isFromPublicArea=True&amp;isModal=true&amp;asPopupView=true</v>
      </c>
      <c r="AB439" s="103" t="s">
        <v>1056</v>
      </c>
      <c r="AC439" s="75">
        <v>202301004920</v>
      </c>
      <c r="AD439" s="1" t="s">
        <v>50</v>
      </c>
      <c r="AE439" s="1" t="str">
        <f>TEXT(LEFT(Contrato[[#This Row],[CONTRATO]],3),"0")</f>
        <v>417</v>
      </c>
      <c r="AF439" s="1" t="str">
        <f>IF(LEN(Contrato[[#This Row],[Contrato2]])=3,Contrato[[#This Row],[Contrato2]],TEXT(Contrato[[#This Row],[Contrato2]],"000"))</f>
        <v>417</v>
      </c>
      <c r="AG439" s="100">
        <f ca="1">IFERROR(_xlfn.DAYS(Contrato[[#This Row],[Fecha Proyectada liquidació]],TODAY())/30,"")</f>
        <v>-10.066666666666666</v>
      </c>
      <c r="AH439" s="5">
        <f>+Contrato[[#This Row],[FECHA TERMINACIÓN ]]+120</f>
        <v>45410</v>
      </c>
      <c r="AI439" s="1" t="e" cm="1">
        <f t="array" ref="AI439">+Contrato[[#This Row],[Fecha Proyectada liquidació]]-hoy</f>
        <v>#NAME?</v>
      </c>
      <c r="AJ439" s="1" cm="1">
        <f t="array" ref="AJ439">_xlfn.XLOOKUP(Contrato[[#This Row],[CONTRATO]]&amp;Contrato[[#This Row],[CDP]],[1]!Tabla6[[#All],[CONTRATO-CDP]],[1]!Tabla6[[#All],[CRP]],_xlfn.XLOOKUP(Contrato[[#This Row],[CDP]],[1]RCPPAGOS!F:F,[1]RCPPAGOS!A:A,"",0),0)</f>
        <v>3263</v>
      </c>
      <c r="AK439" s="1">
        <f>+Contrato[[#This Row],[Columna1]]-Contrato[[#This Row],[RCP]]</f>
        <v>0</v>
      </c>
      <c r="AL439" s="101" cm="1">
        <f t="array" ref="AL439">_xlfn.XLOOKUP(Contrato[[#This Row],[RCP]],[1]!RCPPAGOS[[#All],[CRP]],[1]!RCPPAGOS[[#All],[Total pagado]],0,0)</f>
        <v>10000000</v>
      </c>
      <c r="AM439" s="62">
        <f>+Contrato[[#This Row],[Valor Pagado]]/Contrato[[#This Row],[VALOR CONTRATO]]</f>
        <v>2.6315789473684209E-2</v>
      </c>
      <c r="AN439" s="63">
        <f>+Contrato[[#This Row],[VALOR CONTRATO]]-Contrato[[#This Row],[Valor Pagado]]</f>
        <v>370000000</v>
      </c>
    </row>
    <row r="440" spans="1:40" s="1" customFormat="1" ht="37.5" customHeight="1">
      <c r="A440" s="1">
        <v>1070</v>
      </c>
      <c r="B440" s="33">
        <v>417</v>
      </c>
      <c r="C440" s="70" t="s">
        <v>1170</v>
      </c>
      <c r="D440" s="35" t="s">
        <v>1168</v>
      </c>
      <c r="E440" s="36" t="s">
        <v>741</v>
      </c>
      <c r="F440" s="35" t="s">
        <v>831</v>
      </c>
      <c r="G440" s="70" t="s">
        <v>1171</v>
      </c>
      <c r="H440" s="198">
        <v>890984385</v>
      </c>
      <c r="I440" s="111" t="s">
        <v>571</v>
      </c>
      <c r="J440" s="166">
        <v>120000000</v>
      </c>
      <c r="K440" s="42" t="s">
        <v>571</v>
      </c>
      <c r="L440" s="42" t="s">
        <v>944</v>
      </c>
      <c r="M440" s="43" t="s">
        <v>249</v>
      </c>
      <c r="N440" s="44">
        <f>VLOOKUP(Contrato[[#This Row],[SUPERVISOR TITULAR]],[1]SUPERVISORES!$E$1:$F$135,2,FALSE)</f>
        <v>10267189.6</v>
      </c>
      <c r="O440" s="43" t="s">
        <v>248</v>
      </c>
      <c r="P440" s="45">
        <f>VLOOKUP(Contrato[[#This Row],[SUPERVISOR SUPLENTE ]],[1]SUPERVISORES!$E$1:$F$135,2,FALSE)</f>
        <v>98556206.299999997</v>
      </c>
      <c r="Q440" s="75">
        <v>1144</v>
      </c>
      <c r="R440" s="47" cm="1">
        <f t="array" ref="R440">_xlfn.XLOOKUP(Contrato[[#This Row],[CDP]],[1]!CDP[[#All],[consecutivo]],[1]!CDP[[#All],[fecha_aprobacion]],"",0)</f>
        <v>45197.574560185189</v>
      </c>
      <c r="S440" s="48">
        <f>SUMIF([1]!CDP[[#All],[consecutivo]],Contrato[[#This Row],[CDP]],[1]!CDP[[#All],[valor_total_rubro]])</f>
        <v>120000000</v>
      </c>
      <c r="T440" s="4" cm="1">
        <f t="array" ref="T440">_xlfn.XLOOKUP(Contrato[[#This Row],[CONTRATO]]&amp;Contrato[[#This Row],[CDP]],[1]!Tabla6[[#All],[CONTRATO-CDP]],[1]!Tabla6[[#All],[CRP]],_xlfn.XLOOKUP(Contrato[[#This Row],[CDP]],[1]RCPPAGOS!F:F,[1]RCPPAGOS!A:A,"",0),0)</f>
        <v>10784</v>
      </c>
      <c r="U440" s="47">
        <f>+_xlfn.XLOOKUP(Contrato[[#This Row],[RCP]],[1]RCPPAGOS!A:A,[1]RCPPAGOS!B:B,"",0)</f>
        <v>45204.326238425929</v>
      </c>
      <c r="V440" s="50">
        <f>SUMIF([1]!RCPPAGOS[[#All],[CRP]],Contrato[[#This Row],[RCP]],[1]!RCPPAGOS[[#All],[valor_total]])</f>
        <v>120000000</v>
      </c>
      <c r="W440" s="51">
        <v>45203</v>
      </c>
      <c r="X440" s="51">
        <v>45209</v>
      </c>
      <c r="Y440" s="52" t="str">
        <f>+LEFT(_xlfn.XLOOKUP(Contrato[[#This Row],[CONTRATO3DIG]],[1]SECOP_II!AE:AE,[1]SECOP_II!F:F,"",0),10)</f>
        <v>2023-04-27</v>
      </c>
      <c r="Z440" s="53" t="str">
        <f>+LEFT(_xlfn.XLOOKUP(Contrato[[#This Row],[CONTRATO3DIG]],[1]SECOP_II!AE:AE,[1]SECOP_II!G:G,"",0),10)</f>
        <v>2023-12-30</v>
      </c>
      <c r="AA440" s="54" t="str">
        <f>_xlfn.XLOOKUP(Contrato[[#This Row],[CONTRATO3DIG]],[1]SECOP_II!AE:AE,[1]SECOP_II!AA:AA,"",0)</f>
        <v>https://community.secop.gov.co/Public/Tendering/OpportunityDetail/Index?noticeUID=CO1.NTC.4318931&amp;isFromPublicArea=True&amp;isModal=true&amp;asPopupView=true</v>
      </c>
      <c r="AB440" s="103" t="s">
        <v>1056</v>
      </c>
      <c r="AC440" s="140">
        <v>202301017805</v>
      </c>
      <c r="AD440" s="1" t="s">
        <v>50</v>
      </c>
      <c r="AE440" s="1" t="str">
        <f>TEXT(LEFT(Contrato[[#This Row],[CONTRATO]],3),"0")</f>
        <v>417</v>
      </c>
      <c r="AF440" s="1" t="str">
        <f>IF(LEN(Contrato[[#This Row],[Contrato2]])=3,Contrato[[#This Row],[Contrato2]],TEXT(Contrato[[#This Row],[Contrato2]],"000"))</f>
        <v>417</v>
      </c>
      <c r="AG440" s="100">
        <f ca="1">IFERROR(_xlfn.DAYS(Contrato[[#This Row],[Fecha Proyectada liquidació]],TODAY())/30,"")</f>
        <v>-10.066666666666666</v>
      </c>
      <c r="AH440" s="5">
        <f>+Contrato[[#This Row],[FECHA TERMINACIÓN ]]+120</f>
        <v>45410</v>
      </c>
      <c r="AI440" s="1" t="e" cm="1">
        <f t="array" ref="AI440">+Contrato[[#This Row],[Fecha Proyectada liquidació]]-hoy</f>
        <v>#NAME?</v>
      </c>
      <c r="AJ440" s="1" cm="1">
        <f t="array" ref="AJ440">_xlfn.XLOOKUP(Contrato[[#This Row],[CONTRATO]]&amp;Contrato[[#This Row],[CDP]],[1]!Tabla6[[#All],[CONTRATO-CDP]],[1]!Tabla6[[#All],[CRP]],_xlfn.XLOOKUP(Contrato[[#This Row],[CDP]],[1]RCPPAGOS!F:F,[1]RCPPAGOS!A:A,"",0),0)</f>
        <v>10784</v>
      </c>
      <c r="AK440" s="1">
        <f>+Contrato[[#This Row],[Columna1]]-Contrato[[#This Row],[RCP]]</f>
        <v>0</v>
      </c>
      <c r="AL440" s="101" cm="1">
        <f t="array" ref="AL440">_xlfn.XLOOKUP(Contrato[[#This Row],[RCP]],[1]!RCPPAGOS[[#All],[CRP]],[1]!RCPPAGOS[[#All],[Total pagado]],0,0)</f>
        <v>120000000</v>
      </c>
      <c r="AM440" s="62">
        <f>+Contrato[[#This Row],[Valor Pagado]]/Contrato[[#This Row],[VALOR CONTRATO]]</f>
        <v>1</v>
      </c>
      <c r="AN440" s="63">
        <f>+Contrato[[#This Row],[VALOR CONTRATO]]-Contrato[[#This Row],[Valor Pagado]]</f>
        <v>0</v>
      </c>
    </row>
    <row r="441" spans="1:40" s="1" customFormat="1" ht="37.5" customHeight="1">
      <c r="A441" s="2">
        <v>29</v>
      </c>
      <c r="B441" s="33">
        <v>418</v>
      </c>
      <c r="C441" s="70" t="s">
        <v>1172</v>
      </c>
      <c r="D441" s="35" t="s">
        <v>1168</v>
      </c>
      <c r="E441" s="36" t="s">
        <v>42</v>
      </c>
      <c r="F441" s="35" t="s">
        <v>831</v>
      </c>
      <c r="G441" s="70" t="s">
        <v>1173</v>
      </c>
      <c r="H441" s="198">
        <v>890907411</v>
      </c>
      <c r="I441" s="111" t="s">
        <v>571</v>
      </c>
      <c r="J441" s="166">
        <v>180000000</v>
      </c>
      <c r="K441" s="42" t="s">
        <v>571</v>
      </c>
      <c r="L441" s="42" t="s">
        <v>1142</v>
      </c>
      <c r="M441" s="43" t="s">
        <v>249</v>
      </c>
      <c r="N441" s="44">
        <f>VLOOKUP(Contrato[[#This Row],[SUPERVISOR TITULAR]],[1]SUPERVISORES!$E$1:$F$135,2,FALSE)</f>
        <v>10267189.6</v>
      </c>
      <c r="O441" s="43" t="s">
        <v>248</v>
      </c>
      <c r="P441" s="45">
        <f>VLOOKUP(Contrato[[#This Row],[SUPERVISOR SUPLENTE ]],[1]SUPERVISORES!$E$1:$F$135,2,FALSE)</f>
        <v>98556206.299999997</v>
      </c>
      <c r="Q441" s="75">
        <v>528</v>
      </c>
      <c r="R441" s="47" cm="1">
        <f t="array" ref="R441">_xlfn.XLOOKUP(Contrato[[#This Row],[CDP]],[1]!CDP[[#All],[consecutivo]],[1]!CDP[[#All],[fecha_aprobacion]],"",0)</f>
        <v>45027.616099537037</v>
      </c>
      <c r="S441" s="48">
        <f>SUMIF([1]!CDP[[#All],[consecutivo]],Contrato[[#This Row],[CDP]],[1]!CDP[[#All],[valor_total_rubro]])</f>
        <v>180000000</v>
      </c>
      <c r="T441" s="49" cm="1">
        <f t="array" ref="T441">_xlfn.XLOOKUP(Contrato[[#This Row],[CONTRATO]]&amp;Contrato[[#This Row],[CDP]],[1]!Tabla6[[#All],[CONTRATO-CDP]],[1]!Tabla6[[#All],[CRP]],_xlfn.XLOOKUP(Contrato[[#This Row],[CDP]],[1]RCPPAGOS!F:F,[1]RCPPAGOS!A:A,"",0),0)</f>
        <v>3262</v>
      </c>
      <c r="U441" s="47">
        <f>+_xlfn.XLOOKUP(Contrato[[#This Row],[RCP]],[1]RCPPAGOS!A:A,[1]RCPPAGOS!B:B,"",0)</f>
        <v>45036.70045138889</v>
      </c>
      <c r="V441" s="50">
        <f>SUMIF([1]!RCPPAGOS[[#All],[CRP]],Contrato[[#This Row],[RCP]],[1]!RCPPAGOS[[#All],[valor_total]])</f>
        <v>180000000</v>
      </c>
      <c r="W441" s="51">
        <v>45036</v>
      </c>
      <c r="X441" s="51">
        <v>45040</v>
      </c>
      <c r="Y441" s="52" t="str">
        <f>+LEFT(_xlfn.XLOOKUP(Contrato[[#This Row],[CONTRATO3DIG]],[1]SECOP_II!AE:AE,[1]SECOP_II!F:F,"",0),10)</f>
        <v>2023-04-25</v>
      </c>
      <c r="Z441" s="53" t="str">
        <f>+LEFT(_xlfn.XLOOKUP(Contrato[[#This Row],[CONTRATO3DIG]],[1]SECOP_II!AE:AE,[1]SECOP_II!G:G,"",0),10)</f>
        <v>2023-12-30</v>
      </c>
      <c r="AA441" s="54" t="str">
        <f>_xlfn.XLOOKUP(Contrato[[#This Row],[CONTRATO3DIG]],[1]SECOP_II!AE:AE,[1]SECOP_II!AA:AA,"",0)</f>
        <v>https://community.secop.gov.co/Public/Tendering/OpportunityDetail/Index?noticeUID=CO1.NTC.4318855&amp;isFromPublicArea=True&amp;isModal=true&amp;asPopupView=true</v>
      </c>
      <c r="AB441" s="103" t="s">
        <v>1056</v>
      </c>
      <c r="AC441" s="75">
        <v>202301004919</v>
      </c>
      <c r="AD441" s="1" t="s">
        <v>50</v>
      </c>
      <c r="AE441" s="1" t="str">
        <f>TEXT(LEFT(Contrato[[#This Row],[CONTRATO]],3),"0")</f>
        <v>418</v>
      </c>
      <c r="AF441" s="1" t="str">
        <f>IF(LEN(Contrato[[#This Row],[Contrato2]])=3,Contrato[[#This Row],[Contrato2]],TEXT(Contrato[[#This Row],[Contrato2]],"000"))</f>
        <v>418</v>
      </c>
      <c r="AG441" s="100">
        <f ca="1">IFERROR(_xlfn.DAYS(Contrato[[#This Row],[Fecha Proyectada liquidació]],TODAY())/30,"")</f>
        <v>-10.066666666666666</v>
      </c>
      <c r="AH441" s="5">
        <f>+Contrato[[#This Row],[FECHA TERMINACIÓN ]]+120</f>
        <v>45410</v>
      </c>
      <c r="AI441" s="1" t="e" cm="1">
        <f t="array" ref="AI441">+Contrato[[#This Row],[Fecha Proyectada liquidació]]-hoy</f>
        <v>#NAME?</v>
      </c>
      <c r="AJ441" s="1" cm="1">
        <f t="array" ref="AJ441">_xlfn.XLOOKUP(Contrato[[#This Row],[CONTRATO]]&amp;Contrato[[#This Row],[CDP]],[1]!Tabla6[[#All],[CONTRATO-CDP]],[1]!Tabla6[[#All],[CRP]],_xlfn.XLOOKUP(Contrato[[#This Row],[CDP]],[1]RCPPAGOS!F:F,[1]RCPPAGOS!A:A,"",0),0)</f>
        <v>3262</v>
      </c>
      <c r="AK441" s="1">
        <f>+Contrato[[#This Row],[Columna1]]-Contrato[[#This Row],[RCP]]</f>
        <v>0</v>
      </c>
      <c r="AL441" s="101" cm="1">
        <f t="array" ref="AL441">_xlfn.XLOOKUP(Contrato[[#This Row],[RCP]],[1]!RCPPAGOS[[#All],[CRP]],[1]!RCPPAGOS[[#All],[Total pagado]],0,0)</f>
        <v>25000000</v>
      </c>
      <c r="AM441" s="62">
        <f>+Contrato[[#This Row],[Valor Pagado]]/Contrato[[#This Row],[VALOR CONTRATO]]</f>
        <v>0.1388888888888889</v>
      </c>
      <c r="AN441" s="63">
        <f>+Contrato[[#This Row],[VALOR CONTRATO]]-Contrato[[#This Row],[Valor Pagado]]</f>
        <v>155000000</v>
      </c>
    </row>
    <row r="442" spans="1:40" s="1" customFormat="1" ht="37.5" customHeight="1">
      <c r="A442" s="1">
        <v>1066</v>
      </c>
      <c r="B442" s="33">
        <v>418</v>
      </c>
      <c r="C442" s="70" t="s">
        <v>1172</v>
      </c>
      <c r="D442" s="35" t="s">
        <v>1168</v>
      </c>
      <c r="E442" s="36" t="s">
        <v>654</v>
      </c>
      <c r="F442" s="35" t="s">
        <v>831</v>
      </c>
      <c r="G442" s="70" t="s">
        <v>1173</v>
      </c>
      <c r="H442" s="198">
        <v>890907411</v>
      </c>
      <c r="I442" s="111" t="s">
        <v>571</v>
      </c>
      <c r="J442" s="166">
        <v>60000000</v>
      </c>
      <c r="K442" s="42" t="s">
        <v>571</v>
      </c>
      <c r="L442" s="42" t="s">
        <v>944</v>
      </c>
      <c r="M442" s="43" t="s">
        <v>249</v>
      </c>
      <c r="N442" s="44">
        <f>VLOOKUP(Contrato[[#This Row],[SUPERVISOR TITULAR]],[1]SUPERVISORES!$E$1:$F$135,2,FALSE)</f>
        <v>10267189.6</v>
      </c>
      <c r="O442" s="43" t="s">
        <v>248</v>
      </c>
      <c r="P442" s="45">
        <f>VLOOKUP(Contrato[[#This Row],[SUPERVISOR SUPLENTE ]],[1]SUPERVISORES!$E$1:$F$135,2,FALSE)</f>
        <v>98556206.299999997</v>
      </c>
      <c r="Q442" s="75">
        <v>1138</v>
      </c>
      <c r="R442" s="47" cm="1">
        <f t="array" ref="R442">_xlfn.XLOOKUP(Contrato[[#This Row],[CDP]],[1]!CDP[[#All],[consecutivo]],[1]!CDP[[#All],[fecha_aprobacion]],"",0)</f>
        <v>45197.574490740742</v>
      </c>
      <c r="S442" s="48">
        <f>SUMIF([1]!CDP[[#All],[consecutivo]],Contrato[[#This Row],[CDP]],[1]!CDP[[#All],[valor_total_rubro]])</f>
        <v>60000000</v>
      </c>
      <c r="T442" s="4" cm="1">
        <f t="array" ref="T442">_xlfn.XLOOKUP(Contrato[[#This Row],[CONTRATO]]&amp;Contrato[[#This Row],[CDP]],[1]!Tabla6[[#All],[CONTRATO-CDP]],[1]!Tabla6[[#All],[CRP]],_xlfn.XLOOKUP(Contrato[[#This Row],[CDP]],[1]RCPPAGOS!F:F,[1]RCPPAGOS!A:A,"",0),0)</f>
        <v>10779</v>
      </c>
      <c r="U442" s="47">
        <f>+_xlfn.XLOOKUP(Contrato[[#This Row],[RCP]],[1]RCPPAGOS!A:A,[1]RCPPAGOS!B:B,"",0)</f>
        <v>45203.59578703704</v>
      </c>
      <c r="V442" s="50">
        <f>SUMIF([1]!RCPPAGOS[[#All],[CRP]],Contrato[[#This Row],[RCP]],[1]!RCPPAGOS[[#All],[valor_total]])</f>
        <v>60000000</v>
      </c>
      <c r="W442" s="51">
        <v>45203</v>
      </c>
      <c r="X442" s="51">
        <v>45205</v>
      </c>
      <c r="Y442" s="52" t="str">
        <f>+LEFT(_xlfn.XLOOKUP(Contrato[[#This Row],[CONTRATO3DIG]],[1]SECOP_II!AE:AE,[1]SECOP_II!F:F,"",0),10)</f>
        <v>2023-04-25</v>
      </c>
      <c r="Z442" s="53" t="str">
        <f>+LEFT(_xlfn.XLOOKUP(Contrato[[#This Row],[CONTRATO3DIG]],[1]SECOP_II!AE:AE,[1]SECOP_II!G:G,"",0),10)</f>
        <v>2023-12-30</v>
      </c>
      <c r="AA442" s="54" t="str">
        <f>_xlfn.XLOOKUP(Contrato[[#This Row],[CONTRATO3DIG]],[1]SECOP_II!AE:AE,[1]SECOP_II!AA:AA,"",0)</f>
        <v>https://community.secop.gov.co/Public/Tendering/OpportunityDetail/Index?noticeUID=CO1.NTC.4318855&amp;isFromPublicArea=True&amp;isModal=true&amp;asPopupView=true</v>
      </c>
      <c r="AB442" s="103" t="s">
        <v>1056</v>
      </c>
      <c r="AC442" s="140">
        <v>202301017804</v>
      </c>
      <c r="AD442" s="1" t="s">
        <v>50</v>
      </c>
      <c r="AE442" s="1" t="str">
        <f>TEXT(LEFT(Contrato[[#This Row],[CONTRATO]],3),"0")</f>
        <v>418</v>
      </c>
      <c r="AF442" s="1" t="str">
        <f>IF(LEN(Contrato[[#This Row],[Contrato2]])=3,Contrato[[#This Row],[Contrato2]],TEXT(Contrato[[#This Row],[Contrato2]],"000"))</f>
        <v>418</v>
      </c>
      <c r="AG442" s="100">
        <f ca="1">IFERROR(_xlfn.DAYS(Contrato[[#This Row],[Fecha Proyectada liquidació]],TODAY())/30,"")</f>
        <v>-10.066666666666666</v>
      </c>
      <c r="AH442" s="5">
        <f>+Contrato[[#This Row],[FECHA TERMINACIÓN ]]+120</f>
        <v>45410</v>
      </c>
      <c r="AI442" s="1" t="e" cm="1">
        <f t="array" ref="AI442">+Contrato[[#This Row],[Fecha Proyectada liquidació]]-hoy</f>
        <v>#NAME?</v>
      </c>
      <c r="AJ442" s="1" cm="1">
        <f t="array" ref="AJ442">_xlfn.XLOOKUP(Contrato[[#This Row],[CONTRATO]]&amp;Contrato[[#This Row],[CDP]],[1]!Tabla6[[#All],[CONTRATO-CDP]],[1]!Tabla6[[#All],[CRP]],_xlfn.XLOOKUP(Contrato[[#This Row],[CDP]],[1]RCPPAGOS!F:F,[1]RCPPAGOS!A:A,"",0),0)</f>
        <v>10779</v>
      </c>
      <c r="AK442" s="1">
        <f>+Contrato[[#This Row],[Columna1]]-Contrato[[#This Row],[RCP]]</f>
        <v>0</v>
      </c>
      <c r="AL442" s="101" cm="1">
        <f t="array" ref="AL442">_xlfn.XLOOKUP(Contrato[[#This Row],[RCP]],[1]!RCPPAGOS[[#All],[CRP]],[1]!RCPPAGOS[[#All],[Total pagado]],0,0)</f>
        <v>60000000</v>
      </c>
      <c r="AM442" s="62">
        <f>+Contrato[[#This Row],[Valor Pagado]]/Contrato[[#This Row],[VALOR CONTRATO]]</f>
        <v>1</v>
      </c>
      <c r="AN442" s="63">
        <f>+Contrato[[#This Row],[VALOR CONTRATO]]-Contrato[[#This Row],[Valor Pagado]]</f>
        <v>0</v>
      </c>
    </row>
    <row r="443" spans="1:40" s="1" customFormat="1" ht="37.5" customHeight="1">
      <c r="A443" s="2">
        <v>647</v>
      </c>
      <c r="B443" s="33">
        <v>419</v>
      </c>
      <c r="C443" s="70" t="s">
        <v>1174</v>
      </c>
      <c r="D443" s="35" t="s">
        <v>83</v>
      </c>
      <c r="E443" s="36" t="s">
        <v>42</v>
      </c>
      <c r="F443" s="35" t="s">
        <v>43</v>
      </c>
      <c r="G443" s="70" t="s">
        <v>1175</v>
      </c>
      <c r="H443" s="198">
        <v>1128283740</v>
      </c>
      <c r="I443" s="111">
        <v>6081224</v>
      </c>
      <c r="J443" s="166">
        <v>18243672</v>
      </c>
      <c r="K443" s="42" t="s">
        <v>571</v>
      </c>
      <c r="L443" s="42" t="s">
        <v>571</v>
      </c>
      <c r="M443" s="43" t="s">
        <v>609</v>
      </c>
      <c r="N443" s="44">
        <f>VLOOKUP(Contrato[[#This Row],[SUPERVISOR TITULAR]],[1]SUPERVISORES!$E$1:$F$135,2,FALSE)</f>
        <v>70565097.299999997</v>
      </c>
      <c r="O443" s="43" t="s">
        <v>191</v>
      </c>
      <c r="P443" s="45">
        <f>VLOOKUP(Contrato[[#This Row],[SUPERVISOR SUPLENTE ]],[1]SUPERVISORES!$E$1:$F$135,2,FALSE)</f>
        <v>70140647.099999994</v>
      </c>
      <c r="Q443" s="75">
        <v>552</v>
      </c>
      <c r="R443" s="47" cm="1">
        <f t="array" ref="R443">_xlfn.XLOOKUP(Contrato[[#This Row],[CDP]],[1]!CDP[[#All],[consecutivo]],[1]!CDP[[#All],[fecha_aprobacion]],"",0)</f>
        <v>45033.675682870373</v>
      </c>
      <c r="S443" s="48">
        <f>SUMIF([1]!CDP[[#All],[consecutivo]],Contrato[[#This Row],[CDP]],[1]!CDP[[#All],[valor_total_rubro]])</f>
        <v>18243672</v>
      </c>
      <c r="T443" s="49" cm="1">
        <f t="array" ref="T443">_xlfn.XLOOKUP(Contrato[[#This Row],[CONTRATO]]&amp;Contrato[[#This Row],[CDP]],[1]!Tabla6[[#All],[CONTRATO-CDP]],[1]!Tabla6[[#All],[CRP]],_xlfn.XLOOKUP(Contrato[[#This Row],[CDP]],[1]RCPPAGOS!F:F,[1]RCPPAGOS!A:A,"",0),0)</f>
        <v>3264</v>
      </c>
      <c r="U443" s="47">
        <f>+_xlfn.XLOOKUP(Contrato[[#This Row],[RCP]],[1]RCPPAGOS!A:A,[1]RCPPAGOS!B:B,"",0)</f>
        <v>45037.390115740738</v>
      </c>
      <c r="V443" s="50">
        <f>SUMIF([1]!RCPPAGOS[[#All],[CRP]],Contrato[[#This Row],[RCP]],[1]!RCPPAGOS[[#All],[valor_total]])</f>
        <v>18243672</v>
      </c>
      <c r="W443" s="51">
        <v>45036</v>
      </c>
      <c r="X443" s="51">
        <v>45037</v>
      </c>
      <c r="Y443" s="52" t="str">
        <f>+LEFT(_xlfn.XLOOKUP(Contrato[[#This Row],[CONTRATO3DIG]],[1]SECOP_II!AE:AE,[1]SECOP_II!F:F,"",0),10)</f>
        <v>2023-04-21</v>
      </c>
      <c r="Z443" s="53" t="str">
        <f>+LEFT(_xlfn.XLOOKUP(Contrato[[#This Row],[CONTRATO3DIG]],[1]SECOP_II!AE:AE,[1]SECOP_II!G:G,"",0),10)</f>
        <v>2023-07-20</v>
      </c>
      <c r="AA443" s="119" t="s">
        <v>1176</v>
      </c>
      <c r="AB443" s="103" t="s">
        <v>861</v>
      </c>
      <c r="AC443" s="75">
        <v>202301005022</v>
      </c>
      <c r="AD443" s="1" t="s">
        <v>50</v>
      </c>
      <c r="AE443" s="1" t="str">
        <f>TEXT(LEFT(Contrato[[#This Row],[CONTRATO]],3),"0")</f>
        <v>419</v>
      </c>
      <c r="AF443" s="1" t="str">
        <f>IF(LEN(Contrato[[#This Row],[Contrato2]])=3,Contrato[[#This Row],[Contrato2]],TEXT(Contrato[[#This Row],[Contrato2]],"000"))</f>
        <v>419</v>
      </c>
      <c r="AG443" s="100">
        <f ca="1">IFERROR(_xlfn.DAYS(Contrato[[#This Row],[Fecha Proyectada liquidació]],TODAY())/30,"")</f>
        <v>-15.5</v>
      </c>
      <c r="AH443" s="5">
        <f>+Contrato[[#This Row],[FECHA TERMINACIÓN ]]+120</f>
        <v>45247</v>
      </c>
      <c r="AI443" s="1" t="e" cm="1">
        <f t="array" ref="AI443">+Contrato[[#This Row],[Fecha Proyectada liquidació]]-hoy</f>
        <v>#NAME?</v>
      </c>
      <c r="AJ443" s="1" cm="1">
        <f t="array" ref="AJ443">_xlfn.XLOOKUP(Contrato[[#This Row],[CONTRATO]]&amp;Contrato[[#This Row],[CDP]],[1]!Tabla6[[#All],[CONTRATO-CDP]],[1]!Tabla6[[#All],[CRP]],_xlfn.XLOOKUP(Contrato[[#This Row],[CDP]],[1]RCPPAGOS!F:F,[1]RCPPAGOS!A:A,"",0),0)</f>
        <v>3264</v>
      </c>
      <c r="AK443" s="1">
        <f>+Contrato[[#This Row],[Columna1]]-Contrato[[#This Row],[RCP]]</f>
        <v>0</v>
      </c>
      <c r="AL443" s="101" cm="1">
        <f t="array" ref="AL443">_xlfn.XLOOKUP(Contrato[[#This Row],[RCP]],[1]!RCPPAGOS[[#All],[CRP]],[1]!RCPPAGOS[[#All],[Total pagado]],0,0)</f>
        <v>18243672</v>
      </c>
      <c r="AM443" s="62">
        <f>+Contrato[[#This Row],[Valor Pagado]]/Contrato[[#This Row],[VALOR CONTRATO]]</f>
        <v>1</v>
      </c>
      <c r="AN443" s="63">
        <f>+Contrato[[#This Row],[VALOR CONTRATO]]-Contrato[[#This Row],[Valor Pagado]]</f>
        <v>0</v>
      </c>
    </row>
    <row r="444" spans="1:40" s="1" customFormat="1" ht="37.5" customHeight="1">
      <c r="A444" s="2">
        <v>645</v>
      </c>
      <c r="B444" s="33">
        <v>420</v>
      </c>
      <c r="C444" s="70" t="s">
        <v>1177</v>
      </c>
      <c r="D444" s="35" t="s">
        <v>83</v>
      </c>
      <c r="E444" s="36" t="s">
        <v>42</v>
      </c>
      <c r="F444" s="35" t="s">
        <v>43</v>
      </c>
      <c r="G444" s="70" t="s">
        <v>1178</v>
      </c>
      <c r="H444" s="198">
        <v>1152451901</v>
      </c>
      <c r="I444" s="111">
        <v>6081224</v>
      </c>
      <c r="J444" s="166">
        <v>18243672</v>
      </c>
      <c r="K444" s="42" t="s">
        <v>571</v>
      </c>
      <c r="L444" s="42" t="s">
        <v>571</v>
      </c>
      <c r="M444" s="43" t="s">
        <v>609</v>
      </c>
      <c r="N444" s="44">
        <f>VLOOKUP(Contrato[[#This Row],[SUPERVISOR TITULAR]],[1]SUPERVISORES!$E$1:$F$135,2,FALSE)</f>
        <v>70565097.299999997</v>
      </c>
      <c r="O444" s="43" t="s">
        <v>191</v>
      </c>
      <c r="P444" s="45">
        <f>VLOOKUP(Contrato[[#This Row],[SUPERVISOR SUPLENTE ]],[1]SUPERVISORES!$E$1:$F$135,2,FALSE)</f>
        <v>70140647.099999994</v>
      </c>
      <c r="Q444" s="75">
        <v>551</v>
      </c>
      <c r="R444" s="47" cm="1">
        <f t="array" ref="R444">_xlfn.XLOOKUP(Contrato[[#This Row],[CDP]],[1]!CDP[[#All],[consecutivo]],[1]!CDP[[#All],[fecha_aprobacion]],"",0)</f>
        <v>45033.675659722219</v>
      </c>
      <c r="S444" s="48">
        <f>SUMIF([1]!CDP[[#All],[consecutivo]],Contrato[[#This Row],[CDP]],[1]!CDP[[#All],[valor_total_rubro]])</f>
        <v>18243672</v>
      </c>
      <c r="T444" s="49" cm="1">
        <f t="array" ref="T444">_xlfn.XLOOKUP(Contrato[[#This Row],[CONTRATO]]&amp;Contrato[[#This Row],[CDP]],[1]!Tabla6[[#All],[CONTRATO-CDP]],[1]!Tabla6[[#All],[CRP]],_xlfn.XLOOKUP(Contrato[[#This Row],[CDP]],[1]RCPPAGOS!F:F,[1]RCPPAGOS!A:A,"",0),0)</f>
        <v>3265</v>
      </c>
      <c r="U444" s="47">
        <f>+_xlfn.XLOOKUP(Contrato[[#This Row],[RCP]],[1]RCPPAGOS!A:A,[1]RCPPAGOS!B:B,"",0)</f>
        <v>45037.3908912037</v>
      </c>
      <c r="V444" s="50">
        <f>SUMIF([1]!RCPPAGOS[[#All],[CRP]],Contrato[[#This Row],[RCP]],[1]!RCPPAGOS[[#All],[valor_total]])</f>
        <v>18243672</v>
      </c>
      <c r="W444" s="51">
        <v>45036</v>
      </c>
      <c r="X444" s="51">
        <v>45037</v>
      </c>
      <c r="Y444" s="52" t="str">
        <f>+LEFT(_xlfn.XLOOKUP(Contrato[[#This Row],[CONTRATO3DIG]],[1]SECOP_II!AE:AE,[1]SECOP_II!F:F,"",0),10)</f>
        <v>2023-04-21</v>
      </c>
      <c r="Z444" s="53" t="str">
        <f>+LEFT(_xlfn.XLOOKUP(Contrato[[#This Row],[CONTRATO3DIG]],[1]SECOP_II!AE:AE,[1]SECOP_II!G:G,"",0),10)</f>
        <v>2023-07-20</v>
      </c>
      <c r="AA444" s="54" t="str">
        <f>_xlfn.XLOOKUP(Contrato[[#This Row],[CONTRATO3DIG]],[1]SECOP_II!AE:AE,[1]SECOP_II!AA:AA,"",0)</f>
        <v>https://community.secop.gov.co/Public/Tendering/OpportunityDetail/Index?noticeUID=CO1.NTC.4320975&amp;isFromPublicArea=True&amp;isModal=true&amp;asPopupView=true</v>
      </c>
      <c r="AB444" s="103" t="s">
        <v>861</v>
      </c>
      <c r="AC444" s="75">
        <v>202301005021</v>
      </c>
      <c r="AD444" s="1" t="s">
        <v>50</v>
      </c>
      <c r="AE444" s="1" t="str">
        <f>TEXT(LEFT(Contrato[[#This Row],[CONTRATO]],3),"0")</f>
        <v>420</v>
      </c>
      <c r="AF444" s="1" t="str">
        <f>IF(LEN(Contrato[[#This Row],[Contrato2]])=3,Contrato[[#This Row],[Contrato2]],TEXT(Contrato[[#This Row],[Contrato2]],"000"))</f>
        <v>420</v>
      </c>
      <c r="AG444" s="100">
        <f ca="1">IFERROR(_xlfn.DAYS(Contrato[[#This Row],[Fecha Proyectada liquidació]],TODAY())/30,"")</f>
        <v>-15.5</v>
      </c>
      <c r="AH444" s="5">
        <f>+Contrato[[#This Row],[FECHA TERMINACIÓN ]]+120</f>
        <v>45247</v>
      </c>
      <c r="AI444" s="5">
        <v>45128</v>
      </c>
      <c r="AJ444" s="1" cm="1">
        <f t="array" ref="AJ444">_xlfn.XLOOKUP(Contrato[[#This Row],[CONTRATO]]&amp;Contrato[[#This Row],[CDP]],[1]!Tabla6[[#All],[CONTRATO-CDP]],[1]!Tabla6[[#All],[CRP]],_xlfn.XLOOKUP(Contrato[[#This Row],[CDP]],[1]RCPPAGOS!F:F,[1]RCPPAGOS!A:A,"",0),0)</f>
        <v>3265</v>
      </c>
      <c r="AK444" s="1">
        <f>+Contrato[[#This Row],[Columna1]]-Contrato[[#This Row],[RCP]]</f>
        <v>0</v>
      </c>
      <c r="AL444" s="101" cm="1">
        <f t="array" ref="AL444">_xlfn.XLOOKUP(Contrato[[#This Row],[RCP]],[1]!RCPPAGOS[[#All],[CRP]],[1]!RCPPAGOS[[#All],[Total pagado]],0,0)</f>
        <v>18243672</v>
      </c>
      <c r="AM444" s="62">
        <f>+Contrato[[#This Row],[Valor Pagado]]/Contrato[[#This Row],[VALOR CONTRATO]]</f>
        <v>1</v>
      </c>
      <c r="AN444" s="63">
        <f>+Contrato[[#This Row],[VALOR CONTRATO]]-Contrato[[#This Row],[Valor Pagado]]</f>
        <v>0</v>
      </c>
    </row>
    <row r="445" spans="1:40" s="1" customFormat="1" ht="37.5" customHeight="1">
      <c r="A445" s="2">
        <v>649</v>
      </c>
      <c r="B445" s="33">
        <v>421</v>
      </c>
      <c r="C445" s="70" t="s">
        <v>1179</v>
      </c>
      <c r="D445" s="35" t="s">
        <v>83</v>
      </c>
      <c r="E445" s="36" t="s">
        <v>42</v>
      </c>
      <c r="F445" s="35" t="s">
        <v>43</v>
      </c>
      <c r="G445" s="70" t="s">
        <v>1180</v>
      </c>
      <c r="H445" s="198">
        <v>43985924</v>
      </c>
      <c r="I445" s="111">
        <v>6081224</v>
      </c>
      <c r="J445" s="166">
        <v>18243672</v>
      </c>
      <c r="K445" s="42" t="s">
        <v>571</v>
      </c>
      <c r="L445" s="42" t="s">
        <v>571</v>
      </c>
      <c r="M445" s="43" t="s">
        <v>609</v>
      </c>
      <c r="N445" s="44">
        <f>VLOOKUP(Contrato[[#This Row],[SUPERVISOR TITULAR]],[1]SUPERVISORES!$E$1:$F$135,2,FALSE)</f>
        <v>70565097.299999997</v>
      </c>
      <c r="O445" s="43" t="s">
        <v>191</v>
      </c>
      <c r="P445" s="45">
        <f>VLOOKUP(Contrato[[#This Row],[SUPERVISOR SUPLENTE ]],[1]SUPERVISORES!$E$1:$F$135,2,FALSE)</f>
        <v>70140647.099999994</v>
      </c>
      <c r="Q445" s="75">
        <v>554</v>
      </c>
      <c r="R445" s="47" cm="1">
        <f t="array" ref="R445">_xlfn.XLOOKUP(Contrato[[#This Row],[CDP]],[1]!CDP[[#All],[consecutivo]],[1]!CDP[[#All],[fecha_aprobacion]],"",0)</f>
        <v>45033.675729166665</v>
      </c>
      <c r="S445" s="48">
        <f>SUMIF([1]!CDP[[#All],[consecutivo]],Contrato[[#This Row],[CDP]],[1]!CDP[[#All],[valor_total_rubro]])</f>
        <v>18243672</v>
      </c>
      <c r="T445" s="49" cm="1">
        <f t="array" ref="T445">_xlfn.XLOOKUP(Contrato[[#This Row],[CONTRATO]]&amp;Contrato[[#This Row],[CDP]],[1]!Tabla6[[#All],[CONTRATO-CDP]],[1]!Tabla6[[#All],[CRP]],_xlfn.XLOOKUP(Contrato[[#This Row],[CDP]],[1]RCPPAGOS!F:F,[1]RCPPAGOS!A:A,"",0),0)</f>
        <v>3266</v>
      </c>
      <c r="U445" s="47">
        <f>+_xlfn.XLOOKUP(Contrato[[#This Row],[RCP]],[1]RCPPAGOS!A:A,[1]RCPPAGOS!B:B,"",0)</f>
        <v>45037.391435185185</v>
      </c>
      <c r="V445" s="50">
        <f>SUMIF([1]!RCPPAGOS[[#All],[CRP]],Contrato[[#This Row],[RCP]],[1]!RCPPAGOS[[#All],[valor_total]])</f>
        <v>18243672</v>
      </c>
      <c r="W445" s="51">
        <v>45036</v>
      </c>
      <c r="X445" s="51">
        <v>45037</v>
      </c>
      <c r="Y445" s="52" t="str">
        <f>+LEFT(_xlfn.XLOOKUP(Contrato[[#This Row],[CONTRATO3DIG]],[1]SECOP_II!AE:AE,[1]SECOP_II!F:F,"",0),10)</f>
        <v>2023-04-21</v>
      </c>
      <c r="Z445" s="53" t="str">
        <f>+LEFT(_xlfn.XLOOKUP(Contrato[[#This Row],[CONTRATO3DIG]],[1]SECOP_II!AE:AE,[1]SECOP_II!G:G,"",0),10)</f>
        <v>2023-07-20</v>
      </c>
      <c r="AA445" s="54" t="str">
        <f>_xlfn.XLOOKUP(Contrato[[#This Row],[CONTRATO3DIG]],[1]SECOP_II!AE:AE,[1]SECOP_II!AA:AA,"",0)</f>
        <v>https://community.secop.gov.co/Public/Tendering/OpportunityDetail/Index?noticeUID=CO1.NTC.4321425&amp;isFromPublicArea=True&amp;isModal=true&amp;asPopupView=true</v>
      </c>
      <c r="AB445" s="103" t="s">
        <v>861</v>
      </c>
      <c r="AC445" s="75">
        <v>202301005033</v>
      </c>
      <c r="AD445" s="1" t="s">
        <v>50</v>
      </c>
      <c r="AE445" s="1" t="str">
        <f>TEXT(LEFT(Contrato[[#This Row],[CONTRATO]],3),"0")</f>
        <v>421</v>
      </c>
      <c r="AF445" s="1" t="str">
        <f>IF(LEN(Contrato[[#This Row],[Contrato2]])=3,Contrato[[#This Row],[Contrato2]],TEXT(Contrato[[#This Row],[Contrato2]],"000"))</f>
        <v>421</v>
      </c>
      <c r="AG445" s="100">
        <f ca="1">IFERROR(_xlfn.DAYS(Contrato[[#This Row],[Fecha Proyectada liquidació]],TODAY())/30,"")</f>
        <v>-15.5</v>
      </c>
      <c r="AH445" s="5">
        <f>+Contrato[[#This Row],[FECHA TERMINACIÓN ]]+120</f>
        <v>45247</v>
      </c>
      <c r="AI445" s="5">
        <v>45128</v>
      </c>
      <c r="AJ445" s="1" cm="1">
        <f t="array" ref="AJ445">_xlfn.XLOOKUP(Contrato[[#This Row],[CONTRATO]]&amp;Contrato[[#This Row],[CDP]],[1]!Tabla6[[#All],[CONTRATO-CDP]],[1]!Tabla6[[#All],[CRP]],_xlfn.XLOOKUP(Contrato[[#This Row],[CDP]],[1]RCPPAGOS!F:F,[1]RCPPAGOS!A:A,"",0),0)</f>
        <v>3266</v>
      </c>
      <c r="AK445" s="1">
        <f>+Contrato[[#This Row],[Columna1]]-Contrato[[#This Row],[RCP]]</f>
        <v>0</v>
      </c>
      <c r="AL445" s="101" cm="1">
        <f t="array" ref="AL445">_xlfn.XLOOKUP(Contrato[[#This Row],[RCP]],[1]!RCPPAGOS[[#All],[CRP]],[1]!RCPPAGOS[[#All],[Total pagado]],0,0)</f>
        <v>18243672</v>
      </c>
      <c r="AM445" s="62">
        <f>+Contrato[[#This Row],[Valor Pagado]]/Contrato[[#This Row],[VALOR CONTRATO]]</f>
        <v>1</v>
      </c>
      <c r="AN445" s="63">
        <f>+Contrato[[#This Row],[VALOR CONTRATO]]-Contrato[[#This Row],[Valor Pagado]]</f>
        <v>0</v>
      </c>
    </row>
    <row r="446" spans="1:40" s="1" customFormat="1" ht="37.5" customHeight="1">
      <c r="A446" s="2">
        <v>648</v>
      </c>
      <c r="B446" s="33">
        <v>422</v>
      </c>
      <c r="C446" s="70" t="s">
        <v>1181</v>
      </c>
      <c r="D446" s="35" t="s">
        <v>83</v>
      </c>
      <c r="E446" s="36" t="s">
        <v>42</v>
      </c>
      <c r="F446" s="35" t="s">
        <v>43</v>
      </c>
      <c r="G446" s="70" t="s">
        <v>1182</v>
      </c>
      <c r="H446" s="198">
        <v>1000748281</v>
      </c>
      <c r="I446" s="111">
        <v>3705329</v>
      </c>
      <c r="J446" s="166">
        <v>11115987</v>
      </c>
      <c r="K446" s="42" t="s">
        <v>571</v>
      </c>
      <c r="L446" s="42" t="s">
        <v>571</v>
      </c>
      <c r="M446" s="43" t="s">
        <v>191</v>
      </c>
      <c r="N446" s="44">
        <f>VLOOKUP(Contrato[[#This Row],[SUPERVISOR TITULAR]],[1]SUPERVISORES!$E$1:$F$135,2,FALSE)</f>
        <v>70140647.099999994</v>
      </c>
      <c r="O446" s="43" t="s">
        <v>609</v>
      </c>
      <c r="P446" s="45">
        <f>VLOOKUP(Contrato[[#This Row],[SUPERVISOR SUPLENTE ]],[1]SUPERVISORES!$E$1:$F$135,2,FALSE)</f>
        <v>70565097.299999997</v>
      </c>
      <c r="Q446" s="75">
        <v>553</v>
      </c>
      <c r="R446" s="47" cm="1">
        <f t="array" ref="R446">_xlfn.XLOOKUP(Contrato[[#This Row],[CDP]],[1]!CDP[[#All],[consecutivo]],[1]!CDP[[#All],[fecha_aprobacion]],"",0)</f>
        <v>45033.675706018519</v>
      </c>
      <c r="S446" s="48">
        <f>SUMIF([1]!CDP[[#All],[consecutivo]],Contrato[[#This Row],[CDP]],[1]!CDP[[#All],[valor_total_rubro]])</f>
        <v>11115987</v>
      </c>
      <c r="T446" s="49" cm="1">
        <f t="array" ref="T446">_xlfn.XLOOKUP(Contrato[[#This Row],[CONTRATO]]&amp;Contrato[[#This Row],[CDP]],[1]!Tabla6[[#All],[CONTRATO-CDP]],[1]!Tabla6[[#All],[CRP]],_xlfn.XLOOKUP(Contrato[[#This Row],[CDP]],[1]RCPPAGOS!F:F,[1]RCPPAGOS!A:A,"",0),0)</f>
        <v>3593</v>
      </c>
      <c r="U446" s="47">
        <f>+_xlfn.XLOOKUP(Contrato[[#This Row],[RCP]],[1]RCPPAGOS!A:A,[1]RCPPAGOS!B:B,"",0)</f>
        <v>45042.314560185187</v>
      </c>
      <c r="V446" s="50">
        <f>SUMIF([1]!RCPPAGOS[[#All],[CRP]],Contrato[[#This Row],[RCP]],[1]!RCPPAGOS[[#All],[valor_total]])</f>
        <v>11115987</v>
      </c>
      <c r="W446" s="51">
        <v>45041</v>
      </c>
      <c r="X446" s="51">
        <v>45049</v>
      </c>
      <c r="Y446" s="52" t="str">
        <f>+LEFT(_xlfn.XLOOKUP(Contrato[[#This Row],[CONTRATO3DIG]],[1]SECOP_II!AE:AE,[1]SECOP_II!F:F,"",0),10)</f>
        <v>2023-05-03</v>
      </c>
      <c r="Z446" s="53" t="str">
        <f>+LEFT(_xlfn.XLOOKUP(Contrato[[#This Row],[CONTRATO3DIG]],[1]SECOP_II!AE:AE,[1]SECOP_II!G:G,"",0),10)</f>
        <v>2023-08-02</v>
      </c>
      <c r="AA446" s="54" t="str">
        <f>_xlfn.XLOOKUP(Contrato[[#This Row],[CONTRATO3DIG]],[1]SECOP_II!AE:AE,[1]SECOP_II!AA:AA,"",0)</f>
        <v>https://community.secop.gov.co/Public/Tendering/OpportunityDetail/Index?noticeUID=CO1.NTC.4326337&amp;isFromPublicArea=True&amp;isModal=true&amp;asPopupView=true</v>
      </c>
      <c r="AB446" s="103" t="s">
        <v>861</v>
      </c>
      <c r="AC446" s="75" t="s">
        <v>1183</v>
      </c>
      <c r="AD446" s="1" t="s">
        <v>50</v>
      </c>
      <c r="AE446" s="1" t="str">
        <f>TEXT(LEFT(Contrato[[#This Row],[CONTRATO]],3),"0")</f>
        <v>422</v>
      </c>
      <c r="AF446" s="1" t="str">
        <f>IF(LEN(Contrato[[#This Row],[Contrato2]])=3,Contrato[[#This Row],[Contrato2]],TEXT(Contrato[[#This Row],[Contrato2]],"000"))</f>
        <v>422</v>
      </c>
      <c r="AG446" s="100">
        <f ca="1">IFERROR(_xlfn.DAYS(Contrato[[#This Row],[Fecha Proyectada liquidació]],TODAY())/30,"")</f>
        <v>-15.066666666666666</v>
      </c>
      <c r="AH446" s="5">
        <f>+Contrato[[#This Row],[FECHA TERMINACIÓN ]]+120</f>
        <v>45260</v>
      </c>
      <c r="AI446" s="1" t="e" cm="1">
        <f t="array" ref="AI446">+Contrato[[#This Row],[Fecha Proyectada liquidació]]-hoy</f>
        <v>#NAME?</v>
      </c>
      <c r="AJ446" s="1" cm="1">
        <f t="array" ref="AJ446">_xlfn.XLOOKUP(Contrato[[#This Row],[CONTRATO]]&amp;Contrato[[#This Row],[CDP]],[1]!Tabla6[[#All],[CONTRATO-CDP]],[1]!Tabla6[[#All],[CRP]],_xlfn.XLOOKUP(Contrato[[#This Row],[CDP]],[1]RCPPAGOS!F:F,[1]RCPPAGOS!A:A,"",0),0)</f>
        <v>3593</v>
      </c>
      <c r="AK446" s="1">
        <f>+Contrato[[#This Row],[Columna1]]-Contrato[[#This Row],[RCP]]</f>
        <v>0</v>
      </c>
      <c r="AL446" s="101" cm="1">
        <f t="array" ref="AL446">_xlfn.XLOOKUP(Contrato[[#This Row],[RCP]],[1]!RCPPAGOS[[#All],[CRP]],[1]!RCPPAGOS[[#All],[Total pagado]],0,0)</f>
        <v>11115987</v>
      </c>
      <c r="AM446" s="62">
        <f>+Contrato[[#This Row],[Valor Pagado]]/Contrato[[#This Row],[VALOR CONTRATO]]</f>
        <v>1</v>
      </c>
      <c r="AN446" s="63">
        <f>+Contrato[[#This Row],[VALOR CONTRATO]]-Contrato[[#This Row],[Valor Pagado]]</f>
        <v>0</v>
      </c>
    </row>
    <row r="447" spans="1:40" s="1" customFormat="1" ht="37.5" customHeight="1">
      <c r="A447" s="2">
        <v>646</v>
      </c>
      <c r="B447" s="33">
        <v>423</v>
      </c>
      <c r="C447" s="70" t="s">
        <v>1184</v>
      </c>
      <c r="D447" s="35" t="s">
        <v>83</v>
      </c>
      <c r="E447" s="36" t="s">
        <v>42</v>
      </c>
      <c r="F447" s="35" t="s">
        <v>43</v>
      </c>
      <c r="G447" s="70" t="s">
        <v>1185</v>
      </c>
      <c r="H447" s="198">
        <v>1017236356</v>
      </c>
      <c r="I447" s="111">
        <v>6081224</v>
      </c>
      <c r="J447" s="166">
        <v>18243672</v>
      </c>
      <c r="K447" s="42" t="s">
        <v>571</v>
      </c>
      <c r="L447" s="42" t="s">
        <v>571</v>
      </c>
      <c r="M447" s="43" t="s">
        <v>191</v>
      </c>
      <c r="N447" s="44">
        <f>VLOOKUP(Contrato[[#This Row],[SUPERVISOR TITULAR]],[1]SUPERVISORES!$E$1:$F$135,2,FALSE)</f>
        <v>70140647.099999994</v>
      </c>
      <c r="O447" s="43" t="s">
        <v>609</v>
      </c>
      <c r="P447" s="45">
        <f>VLOOKUP(Contrato[[#This Row],[SUPERVISOR SUPLENTE ]],[1]SUPERVISORES!$E$1:$F$135,2,FALSE)</f>
        <v>70565097.299999997</v>
      </c>
      <c r="Q447" s="75">
        <v>550</v>
      </c>
      <c r="R447" s="47" cm="1">
        <f t="array" ref="R447">_xlfn.XLOOKUP(Contrato[[#This Row],[CDP]],[1]!CDP[[#All],[consecutivo]],[1]!CDP[[#All],[fecha_aprobacion]],"",0)</f>
        <v>45033.675625000003</v>
      </c>
      <c r="S447" s="48">
        <f>SUMIF([1]!CDP[[#All],[consecutivo]],Contrato[[#This Row],[CDP]],[1]!CDP[[#All],[valor_total_rubro]])</f>
        <v>18243672</v>
      </c>
      <c r="T447" s="49" cm="1">
        <f t="array" ref="T447">_xlfn.XLOOKUP(Contrato[[#This Row],[CONTRATO]]&amp;Contrato[[#This Row],[CDP]],[1]!Tabla6[[#All],[CONTRATO-CDP]],[1]!Tabla6[[#All],[CRP]],_xlfn.XLOOKUP(Contrato[[#This Row],[CDP]],[1]RCPPAGOS!F:F,[1]RCPPAGOS!A:A,"",0),0)</f>
        <v>3594</v>
      </c>
      <c r="U447" s="47">
        <f>+_xlfn.XLOOKUP(Contrato[[#This Row],[RCP]],[1]RCPPAGOS!A:A,[1]RCPPAGOS!B:B,"",0)</f>
        <v>45042.314953703702</v>
      </c>
      <c r="V447" s="50">
        <f>SUMIF([1]!RCPPAGOS[[#All],[CRP]],Contrato[[#This Row],[RCP]],[1]!RCPPAGOS[[#All],[valor_total]])</f>
        <v>18243672</v>
      </c>
      <c r="W447" s="55">
        <v>45041</v>
      </c>
      <c r="X447" s="55">
        <v>45041</v>
      </c>
      <c r="Y447" s="52" t="str">
        <f>+LEFT(_xlfn.XLOOKUP(Contrato[[#This Row],[CONTRATO3DIG]],[1]SECOP_II!AE:AE,[1]SECOP_II!F:F,"",0),10)</f>
        <v>2023-04-26</v>
      </c>
      <c r="Z447" s="53" t="str">
        <f>+LEFT(_xlfn.XLOOKUP(Contrato[[#This Row],[CONTRATO3DIG]],[1]SECOP_II!AE:AE,[1]SECOP_II!G:G,"",0),10)</f>
        <v>2023-07-25</v>
      </c>
      <c r="AA447" s="54" t="str">
        <f>_xlfn.XLOOKUP(Contrato[[#This Row],[CONTRATO3DIG]],[1]SECOP_II!AE:AE,[1]SECOP_II!AA:AA,"",0)</f>
        <v>https://community.secop.gov.co/Public/Tendering/OpportunityDetail/Index?noticeUID=CO1.NTC.4326459&amp;isFromPublicArea=True&amp;isModal=true&amp;asPopupView=true</v>
      </c>
      <c r="AB447" s="103" t="s">
        <v>325</v>
      </c>
      <c r="AC447" s="75">
        <v>202301005031</v>
      </c>
      <c r="AD447" s="1" t="s">
        <v>50</v>
      </c>
      <c r="AE447" s="1" t="str">
        <f>TEXT(LEFT(Contrato[[#This Row],[CONTRATO]],3),"0")</f>
        <v>423</v>
      </c>
      <c r="AF447" s="1" t="str">
        <f>IF(LEN(Contrato[[#This Row],[Contrato2]])=3,Contrato[[#This Row],[Contrato2]],TEXT(Contrato[[#This Row],[Contrato2]],"000"))</f>
        <v>423</v>
      </c>
      <c r="AG447" s="100">
        <f ca="1">IFERROR(_xlfn.DAYS(Contrato[[#This Row],[Fecha Proyectada liquidació]],TODAY())/30,"")</f>
        <v>-15.333333333333334</v>
      </c>
      <c r="AH447" s="5">
        <f>+Contrato[[#This Row],[FECHA TERMINACIÓN ]]+120</f>
        <v>45252</v>
      </c>
      <c r="AI447" s="1" t="e" cm="1">
        <f t="array" ref="AI447">+Contrato[[#This Row],[Fecha Proyectada liquidació]]-hoy</f>
        <v>#NAME?</v>
      </c>
      <c r="AJ447" s="1" cm="1">
        <f t="array" ref="AJ447">_xlfn.XLOOKUP(Contrato[[#This Row],[CONTRATO]]&amp;Contrato[[#This Row],[CDP]],[1]!Tabla6[[#All],[CONTRATO-CDP]],[1]!Tabla6[[#All],[CRP]],_xlfn.XLOOKUP(Contrato[[#This Row],[CDP]],[1]RCPPAGOS!F:F,[1]RCPPAGOS!A:A,"",0),0)</f>
        <v>3594</v>
      </c>
      <c r="AK447" s="1">
        <f>+Contrato[[#This Row],[Columna1]]-Contrato[[#This Row],[RCP]]</f>
        <v>0</v>
      </c>
      <c r="AL447" s="101" cm="1">
        <f t="array" ref="AL447">_xlfn.XLOOKUP(Contrato[[#This Row],[RCP]],[1]!RCPPAGOS[[#All],[CRP]],[1]!RCPPAGOS[[#All],[Total pagado]],0,0)</f>
        <v>18243672</v>
      </c>
      <c r="AM447" s="62">
        <f>+Contrato[[#This Row],[Valor Pagado]]/Contrato[[#This Row],[VALOR CONTRATO]]</f>
        <v>1</v>
      </c>
      <c r="AN447" s="63">
        <f>+Contrato[[#This Row],[VALOR CONTRATO]]-Contrato[[#This Row],[Valor Pagado]]</f>
        <v>0</v>
      </c>
    </row>
    <row r="448" spans="1:40" s="1" customFormat="1" ht="37.5" customHeight="1">
      <c r="A448" s="2">
        <v>565</v>
      </c>
      <c r="B448" s="33">
        <v>424</v>
      </c>
      <c r="C448" s="70" t="s">
        <v>1186</v>
      </c>
      <c r="D448" s="35" t="s">
        <v>41</v>
      </c>
      <c r="E448" s="103" t="s">
        <v>1122</v>
      </c>
      <c r="F448" s="35" t="s">
        <v>1123</v>
      </c>
      <c r="G448" s="70" t="s">
        <v>1187</v>
      </c>
      <c r="H448" s="198">
        <v>800126785</v>
      </c>
      <c r="I448" s="42" t="s">
        <v>571</v>
      </c>
      <c r="J448" s="166">
        <v>9492000</v>
      </c>
      <c r="K448" s="1" t="s">
        <v>1188</v>
      </c>
      <c r="L448" s="42" t="s">
        <v>1031</v>
      </c>
      <c r="M448" s="43" t="s">
        <v>680</v>
      </c>
      <c r="N448" s="44">
        <f>VLOOKUP(Contrato[[#This Row],[SUPERVISOR TITULAR]],[1]SUPERVISORES!$E$1:$F$135,2,FALSE)</f>
        <v>42690418.700000003</v>
      </c>
      <c r="O448" s="43" t="s">
        <v>679</v>
      </c>
      <c r="P448" s="45">
        <f>VLOOKUP(Contrato[[#This Row],[SUPERVISOR SUPLENTE ]],[1]SUPERVISORES!$E$1:$F$135,2,FALSE)</f>
        <v>43150744</v>
      </c>
      <c r="Q448" s="75">
        <v>441</v>
      </c>
      <c r="R448" s="47" cm="1">
        <f t="array" ref="R448">_xlfn.XLOOKUP(Contrato[[#This Row],[CDP]],[1]!CDP[[#All],[consecutivo]],[1]!CDP[[#All],[fecha_aprobacion]],"",0)</f>
        <v>44994.616840277777</v>
      </c>
      <c r="S448" s="48">
        <f>SUMIF([1]!CDP[[#All],[consecutivo]],Contrato[[#This Row],[CDP]],[1]!CDP[[#All],[valor_total_rubro]])</f>
        <v>11858492</v>
      </c>
      <c r="T448" s="49" cm="1">
        <f t="array" ref="T448">_xlfn.XLOOKUP(Contrato[[#This Row],[CONTRATO]]&amp;Contrato[[#This Row],[CDP]],[1]!Tabla6[[#All],[CONTRATO-CDP]],[1]!Tabla6[[#All],[CRP]],_xlfn.XLOOKUP(Contrato[[#This Row],[CDP]],[1]RCPPAGOS!F:F,[1]RCPPAGOS!A:A,"",0),0)</f>
        <v>3595</v>
      </c>
      <c r="U448" s="47">
        <f>+_xlfn.XLOOKUP(Contrato[[#This Row],[RCP]],[1]RCPPAGOS!A:A,[1]RCPPAGOS!B:B,"",0)</f>
        <v>45042.344953703701</v>
      </c>
      <c r="V448" s="50">
        <f>SUMIF([1]!RCPPAGOS[[#All],[CRP]],Contrato[[#This Row],[RCP]],[1]!RCPPAGOS[[#All],[valor_total]])</f>
        <v>9492000</v>
      </c>
      <c r="W448" s="51">
        <v>45037</v>
      </c>
      <c r="X448" s="51">
        <v>45041</v>
      </c>
      <c r="Y448" s="52" t="str">
        <f>+LEFT(_xlfn.XLOOKUP(Contrato[[#This Row],[CONTRATO3DIG]],[1]SECOP_II!AE:AE,[1]SECOP_II!F:F,"",0),10)</f>
        <v>2023-04-27</v>
      </c>
      <c r="Z448" s="53" t="str">
        <f>+LEFT(_xlfn.XLOOKUP(Contrato[[#This Row],[CONTRATO3DIG]],[1]SECOP_II!AE:AE,[1]SECOP_II!G:G,"",0),10)</f>
        <v>2024-04-27</v>
      </c>
      <c r="AA448" s="54" t="str">
        <f>_xlfn.XLOOKUP(Contrato[[#This Row],[CONTRATO3DIG]],[1]SECOP_II!AE:AE,[1]SECOP_II!AA:AA,"",0)</f>
        <v>https://community.secop.gov.co/Public/Tendering/OpportunityDetail/Index?noticeUID=CO1.NTC.4250703&amp;isFromPublicArea=True&amp;isModal=true&amp;asPopupView=true</v>
      </c>
      <c r="AB448" s="103" t="s">
        <v>1189</v>
      </c>
      <c r="AC448" s="111">
        <v>0</v>
      </c>
      <c r="AD448" s="1" t="s">
        <v>50</v>
      </c>
      <c r="AE448" s="1" t="str">
        <f>TEXT(LEFT(Contrato[[#This Row],[CONTRATO]],3),"0")</f>
        <v>424</v>
      </c>
      <c r="AF448" s="1" t="str">
        <f>IF(LEN(Contrato[[#This Row],[Contrato2]])=3,Contrato[[#This Row],[Contrato2]],TEXT(Contrato[[#This Row],[Contrato2]],"000"))</f>
        <v>424</v>
      </c>
      <c r="AG448" s="100">
        <f ca="1">IFERROR(_xlfn.DAYS(Contrato[[#This Row],[Fecha Proyectada liquidació]],TODAY())/30,"")</f>
        <v>-6.1</v>
      </c>
      <c r="AH448" s="5">
        <f>+Contrato[[#This Row],[FECHA TERMINACIÓN ]]+120</f>
        <v>45529</v>
      </c>
      <c r="AI448" s="1" t="e" cm="1">
        <f t="array" ref="AI448">+Contrato[[#This Row],[Fecha Proyectada liquidació]]-hoy</f>
        <v>#NAME?</v>
      </c>
      <c r="AJ448" s="1" cm="1">
        <f t="array" ref="AJ448">_xlfn.XLOOKUP(Contrato[[#This Row],[CONTRATO]]&amp;Contrato[[#This Row],[CDP]],[1]!Tabla6[[#All],[CONTRATO-CDP]],[1]!Tabla6[[#All],[CRP]],_xlfn.XLOOKUP(Contrato[[#This Row],[CDP]],[1]RCPPAGOS!F:F,[1]RCPPAGOS!A:A,"",0),0)</f>
        <v>3595</v>
      </c>
      <c r="AK448" s="1">
        <f>+Contrato[[#This Row],[Columna1]]-Contrato[[#This Row],[RCP]]</f>
        <v>0</v>
      </c>
      <c r="AL448" s="101" cm="1">
        <f t="array" ref="AL448">_xlfn.XLOOKUP(Contrato[[#This Row],[RCP]],[1]!RCPPAGOS[[#All],[CRP]],[1]!RCPPAGOS[[#All],[Total pagado]],0,0)</f>
        <v>9492000</v>
      </c>
      <c r="AM448" s="62">
        <f>+Contrato[[#This Row],[Valor Pagado]]/Contrato[[#This Row],[VALOR CONTRATO]]</f>
        <v>1</v>
      </c>
      <c r="AN448" s="63">
        <f>+Contrato[[#This Row],[VALOR CONTRATO]]-Contrato[[#This Row],[Valor Pagado]]</f>
        <v>0</v>
      </c>
    </row>
    <row r="449" spans="1:40" s="1" customFormat="1" ht="37.5" customHeight="1">
      <c r="A449" s="1">
        <v>551</v>
      </c>
      <c r="B449" s="2">
        <v>425</v>
      </c>
      <c r="C449" s="130" t="s">
        <v>1190</v>
      </c>
      <c r="D449" s="35" t="s">
        <v>112</v>
      </c>
      <c r="E449" s="36" t="s">
        <v>42</v>
      </c>
      <c r="F449" s="35" t="s">
        <v>581</v>
      </c>
      <c r="G449" s="130" t="s">
        <v>1191</v>
      </c>
      <c r="H449" s="1" t="s">
        <v>1192</v>
      </c>
      <c r="I449" s="42" t="s">
        <v>45</v>
      </c>
      <c r="J449" s="111">
        <v>500000000</v>
      </c>
      <c r="K449" s="134" t="s">
        <v>1193</v>
      </c>
      <c r="L449" s="137" t="s">
        <v>1194</v>
      </c>
      <c r="M449" s="43" t="s">
        <v>116</v>
      </c>
      <c r="N449" s="44">
        <f>VLOOKUP(Contrato[[#This Row],[SUPERVISOR TITULAR]],[1]SUPERVISORES!$E$1:$F$135,2,FALSE)</f>
        <v>98520651.200000003</v>
      </c>
      <c r="O449" s="43" t="s">
        <v>115</v>
      </c>
      <c r="P449" s="45">
        <f>VLOOKUP(Contrato[[#This Row],[SUPERVISOR SUPLENTE ]],[1]SUPERVISORES!$E$1:$F$135,2,FALSE)</f>
        <v>32244709.699999999</v>
      </c>
      <c r="Q449" s="75">
        <v>503</v>
      </c>
      <c r="R449" s="47" cm="1">
        <f t="array" ref="R449">_xlfn.XLOOKUP(Contrato[[#This Row],[CDP]],[1]!CDP[[#All],[consecutivo]],[1]!CDP[[#All],[fecha_aprobacion]],"",0)</f>
        <v>45014.340451388889</v>
      </c>
      <c r="S449" s="48">
        <f>SUMIF([1]!CDP[[#All],[consecutivo]],Contrato[[#This Row],[CDP]],[1]!CDP[[#All],[valor_total_rubro]])</f>
        <v>500000000</v>
      </c>
      <c r="T449" s="49" cm="1">
        <f t="array" ref="T449">_xlfn.XLOOKUP(Contrato[[#This Row],[CONTRATO]]&amp;Contrato[[#This Row],[CDP]],[1]!Tabla6[[#All],[CONTRATO-CDP]],[1]!Tabla6[[#All],[CRP]],_xlfn.XLOOKUP(Contrato[[#This Row],[CDP]],[1]RCPPAGOS!F:F,[1]RCPPAGOS!A:A,"",0),0)</f>
        <v>3600</v>
      </c>
      <c r="U449" s="47">
        <f>+_xlfn.XLOOKUP(Contrato[[#This Row],[RCP]],[1]RCPPAGOS!A:A,[1]RCPPAGOS!B:B,"",0)</f>
        <v>45043.473020833335</v>
      </c>
      <c r="V449" s="50">
        <f>SUMIF([1]!RCPPAGOS[[#All],[CRP]],Contrato[[#This Row],[RCP]],[1]!RCPPAGOS[[#All],[valor_total]])</f>
        <v>500000000</v>
      </c>
      <c r="W449" s="51">
        <v>45042</v>
      </c>
      <c r="X449" s="51">
        <v>45065</v>
      </c>
      <c r="Y449" s="52" t="str">
        <f>+LEFT(_xlfn.XLOOKUP(Contrato[[#This Row],[CONTRATO3DIG]],[1]SECOP_II!AE:AE,[1]SECOP_II!F:F,"",0),10)</f>
        <v>2023-05-23</v>
      </c>
      <c r="Z449" s="53" t="str">
        <f>+LEFT(_xlfn.XLOOKUP(Contrato[[#This Row],[CONTRATO3DIG]],[1]SECOP_II!AE:AE,[1]SECOP_II!G:G,"",0),10)</f>
        <v>2024-06-22</v>
      </c>
      <c r="AA449" s="54" t="str">
        <f>_xlfn.XLOOKUP(Contrato[[#This Row],[CONTRATO3DIG]],[1]SECOP_II!AE:AE,[1]SECOP_II!AA:AA,"",0)</f>
        <v>https://community.secop.gov.co/Public/Tendering/OpportunityDetail/Index?noticeUID=CO1.NTC.4337332&amp;isFromPublicArea=True&amp;isModal=true&amp;asPopupView=true</v>
      </c>
      <c r="AB449" s="103" t="s">
        <v>1195</v>
      </c>
      <c r="AC449" s="103">
        <v>200000086553</v>
      </c>
      <c r="AD449" s="1" t="s">
        <v>50</v>
      </c>
      <c r="AE449" s="1" t="str">
        <f>TEXT(LEFT(Contrato[[#This Row],[CONTRATO]],3),"0")</f>
        <v>425</v>
      </c>
      <c r="AF449" s="1" t="str">
        <f>IF(LEN(Contrato[[#This Row],[Contrato2]])=3,Contrato[[#This Row],[Contrato2]],TEXT(Contrato[[#This Row],[Contrato2]],"000"))</f>
        <v>425</v>
      </c>
      <c r="AG449" s="100">
        <f ca="1">IFERROR(_xlfn.DAYS(Contrato[[#This Row],[Fecha Proyectada liquidació]],TODAY())/30,"")</f>
        <v>-4.2333333333333334</v>
      </c>
      <c r="AH449" s="5">
        <f>+Contrato[[#This Row],[FECHA TERMINACIÓN ]]+120</f>
        <v>45585</v>
      </c>
      <c r="AI449" s="1" t="e" cm="1">
        <f t="array" ref="AI449">+Contrato[[#This Row],[Fecha Proyectada liquidació]]-hoy</f>
        <v>#NAME?</v>
      </c>
      <c r="AJ449" s="1" cm="1">
        <f t="array" ref="AJ449">_xlfn.XLOOKUP(Contrato[[#This Row],[CONTRATO]]&amp;Contrato[[#This Row],[CDP]],[1]!Tabla6[[#All],[CONTRATO-CDP]],[1]!Tabla6[[#All],[CRP]],_xlfn.XLOOKUP(Contrato[[#This Row],[CDP]],[1]RCPPAGOS!F:F,[1]RCPPAGOS!A:A,"",0),0)</f>
        <v>3600</v>
      </c>
      <c r="AK449" s="1">
        <f>+Contrato[[#This Row],[Columna1]]-Contrato[[#This Row],[RCP]]</f>
        <v>0</v>
      </c>
      <c r="AL449" s="101" cm="1">
        <f t="array" ref="AL449">_xlfn.XLOOKUP(Contrato[[#This Row],[RCP]],[1]!RCPPAGOS[[#All],[CRP]],[1]!RCPPAGOS[[#All],[Total pagado]],0,0)</f>
        <v>500000000</v>
      </c>
      <c r="AM449" s="62">
        <f>+Contrato[[#This Row],[Valor Pagado]]/Contrato[[#This Row],[VALOR CONTRATO]]</f>
        <v>1</v>
      </c>
      <c r="AN449" s="63">
        <f>+Contrato[[#This Row],[VALOR CONTRATO]]-Contrato[[#This Row],[Valor Pagado]]</f>
        <v>0</v>
      </c>
    </row>
    <row r="450" spans="1:40" s="1" customFormat="1" ht="37.5" customHeight="1">
      <c r="A450" s="1">
        <v>644</v>
      </c>
      <c r="B450" s="2">
        <v>426</v>
      </c>
      <c r="C450" s="130" t="s">
        <v>1196</v>
      </c>
      <c r="D450" s="35" t="s">
        <v>112</v>
      </c>
      <c r="E450" s="36" t="s">
        <v>42</v>
      </c>
      <c r="F450" s="35" t="s">
        <v>581</v>
      </c>
      <c r="G450" s="130" t="s">
        <v>1197</v>
      </c>
      <c r="H450" s="1" t="s">
        <v>1198</v>
      </c>
      <c r="I450" s="166" t="s">
        <v>45</v>
      </c>
      <c r="J450" s="111">
        <v>1500000000</v>
      </c>
      <c r="K450" s="134" t="s">
        <v>1199</v>
      </c>
      <c r="L450" s="137" t="s">
        <v>1194</v>
      </c>
      <c r="M450" s="43" t="s">
        <v>584</v>
      </c>
      <c r="N450" s="44">
        <f>VLOOKUP(Contrato[[#This Row],[SUPERVISOR TITULAR]],[1]SUPERVISORES!$E$1:$F$135,2,FALSE)</f>
        <v>71611751.299999997</v>
      </c>
      <c r="O450" s="43" t="s">
        <v>115</v>
      </c>
      <c r="P450" s="45">
        <f>VLOOKUP(Contrato[[#This Row],[SUPERVISOR SUPLENTE ]],[1]SUPERVISORES!$E$1:$F$135,2,FALSE)</f>
        <v>32244709.699999999</v>
      </c>
      <c r="Q450" s="75">
        <v>544</v>
      </c>
      <c r="R450" s="47" cm="1">
        <f t="array" ref="R450">_xlfn.XLOOKUP(Contrato[[#This Row],[CDP]],[1]!CDP[[#All],[consecutivo]],[1]!CDP[[#All],[fecha_aprobacion]],"",0)</f>
        <v>45029.697152777779</v>
      </c>
      <c r="S450" s="48">
        <f>SUMIF([1]!CDP[[#All],[consecutivo]],Contrato[[#This Row],[CDP]],[1]!CDP[[#All],[valor_total_rubro]])</f>
        <v>1500000000</v>
      </c>
      <c r="T450" s="49" cm="1">
        <f t="array" ref="T450">_xlfn.XLOOKUP(Contrato[[#This Row],[CONTRATO]]&amp;Contrato[[#This Row],[CDP]],[1]!Tabla6[[#All],[CONTRATO-CDP]],[1]!Tabla6[[#All],[CRP]],_xlfn.XLOOKUP(Contrato[[#This Row],[CDP]],[1]RCPPAGOS!F:F,[1]RCPPAGOS!A:A,"",0),0)</f>
        <v>4830</v>
      </c>
      <c r="U450" s="47">
        <f>+_xlfn.XLOOKUP(Contrato[[#This Row],[RCP]],[1]RCPPAGOS!A:A,[1]RCPPAGOS!B:B,"",0)</f>
        <v>45058.411932870367</v>
      </c>
      <c r="V450" s="50">
        <f>SUMIF([1]!RCPPAGOS[[#All],[CRP]],Contrato[[#This Row],[RCP]],[1]!RCPPAGOS[[#All],[valor_total]])</f>
        <v>1500000000</v>
      </c>
      <c r="W450" s="51">
        <v>45051</v>
      </c>
      <c r="X450" s="51">
        <v>45057</v>
      </c>
      <c r="Y450" s="52" t="str">
        <f>+LEFT(_xlfn.XLOOKUP(Contrato[[#This Row],[CONTRATO3DIG]],[1]SECOP_II!AE:AE,[1]SECOP_II!F:F,"",0),10)</f>
        <v>2023-05-12</v>
      </c>
      <c r="Z450" s="53" t="str">
        <f>+LEFT(_xlfn.XLOOKUP(Contrato[[#This Row],[CONTRATO3DIG]],[1]SECOP_II!AE:AE,[1]SECOP_II!G:G,"",0),10)</f>
        <v>2023-12-30</v>
      </c>
      <c r="AA450" s="54" t="str">
        <f>_xlfn.XLOOKUP(Contrato[[#This Row],[CONTRATO3DIG]],[1]SECOP_II!AE:AE,[1]SECOP_II!AA:AA,"",0)</f>
        <v>https://community.secop.gov.co/Public/Tendering/OpportunityDetail/Index?noticeUID=CO1.NTC.4354449&amp;isFromPublicArea=True&amp;isModal=true&amp;asPopupView=true</v>
      </c>
      <c r="AB450" s="103" t="s">
        <v>1200</v>
      </c>
      <c r="AC450" s="111">
        <v>0</v>
      </c>
      <c r="AD450" s="1" t="s">
        <v>50</v>
      </c>
      <c r="AE450" s="1" t="str">
        <f>TEXT(LEFT(Contrato[[#This Row],[CONTRATO]],3),"0")</f>
        <v>426</v>
      </c>
      <c r="AF450" s="1" t="str">
        <f>IF(LEN(Contrato[[#This Row],[Contrato2]])=3,Contrato[[#This Row],[Contrato2]],TEXT(Contrato[[#This Row],[Contrato2]],"000"))</f>
        <v>426</v>
      </c>
      <c r="AG450" s="100">
        <f ca="1">IFERROR(_xlfn.DAYS(Contrato[[#This Row],[Fecha Proyectada liquidació]],TODAY())/30,"")</f>
        <v>-10.066666666666666</v>
      </c>
      <c r="AH450" s="5">
        <f>+Contrato[[#This Row],[FECHA TERMINACIÓN ]]+120</f>
        <v>45410</v>
      </c>
      <c r="AI450" s="1" t="e" cm="1">
        <f t="array" ref="AI450">+Contrato[[#This Row],[Fecha Proyectada liquidació]]-hoy</f>
        <v>#NAME?</v>
      </c>
      <c r="AJ450" s="1" cm="1">
        <f t="array" ref="AJ450">_xlfn.XLOOKUP(Contrato[[#This Row],[CONTRATO]]&amp;Contrato[[#This Row],[CDP]],[1]!Tabla6[[#All],[CONTRATO-CDP]],[1]!Tabla6[[#All],[CRP]],_xlfn.XLOOKUP(Contrato[[#This Row],[CDP]],[1]RCPPAGOS!F:F,[1]RCPPAGOS!A:A,"",0),0)</f>
        <v>4830</v>
      </c>
      <c r="AK450" s="1">
        <f>+Contrato[[#This Row],[Columna1]]-Contrato[[#This Row],[RCP]]</f>
        <v>0</v>
      </c>
      <c r="AL450" s="101" cm="1">
        <f t="array" ref="AL450">_xlfn.XLOOKUP(Contrato[[#This Row],[RCP]],[1]!RCPPAGOS[[#All],[CRP]],[1]!RCPPAGOS[[#All],[Total pagado]],0,0)</f>
        <v>1500000000</v>
      </c>
      <c r="AM450" s="62">
        <f>+Contrato[[#This Row],[Valor Pagado]]/Contrato[[#This Row],[VALOR CONTRATO]]</f>
        <v>1</v>
      </c>
      <c r="AN450" s="63">
        <f>+Contrato[[#This Row],[VALOR CONTRATO]]-Contrato[[#This Row],[Valor Pagado]]</f>
        <v>0</v>
      </c>
    </row>
    <row r="451" spans="1:40" s="1" customFormat="1" ht="37.5" customHeight="1">
      <c r="A451" s="1">
        <v>1210</v>
      </c>
      <c r="B451" s="2">
        <v>426</v>
      </c>
      <c r="C451" s="130" t="s">
        <v>1196</v>
      </c>
      <c r="D451" s="35" t="s">
        <v>112</v>
      </c>
      <c r="E451" s="36" t="s">
        <v>1201</v>
      </c>
      <c r="F451" s="35" t="s">
        <v>581</v>
      </c>
      <c r="G451" s="130" t="s">
        <v>1197</v>
      </c>
      <c r="H451" s="1" t="s">
        <v>1198</v>
      </c>
      <c r="I451" s="111"/>
      <c r="J451" s="111">
        <v>99500000</v>
      </c>
      <c r="K451" s="134" t="s">
        <v>1202</v>
      </c>
      <c r="L451" s="137"/>
      <c r="M451" s="138" t="s">
        <v>115</v>
      </c>
      <c r="N451" s="110"/>
      <c r="O451" s="43"/>
      <c r="P451" s="45" t="e">
        <f>VLOOKUP(Contrato[[#This Row],[SUPERVISOR SUPLENTE ]],[1]SUPERVISORES!$E$1:$F$135,2,FALSE)</f>
        <v>#N/A</v>
      </c>
      <c r="Q451" s="75">
        <v>1361</v>
      </c>
      <c r="R451" s="47">
        <v>1</v>
      </c>
      <c r="S451" s="48">
        <f>SUMIF([1]!CDP[[#All],[consecutivo]],Contrato[[#This Row],[CDP]],[1]!CDP[[#All],[valor_total_rubro]])</f>
        <v>0</v>
      </c>
      <c r="T451" s="4" cm="1">
        <f t="array" ref="T451">_xlfn.XLOOKUP(Contrato[[#This Row],[CONTRATO]]&amp;Contrato[[#This Row],[CDP]],[1]!Tabla6[[#All],[CONTRATO-CDP]],[1]!Tabla6[[#All],[CRP]],_xlfn.XLOOKUP(Contrato[[#This Row],[CDP]],[1]RCPPAGOS!F:F,[1]RCPPAGOS!A:A,"",0),0)</f>
        <v>15831</v>
      </c>
      <c r="U451" s="47">
        <f>+_xlfn.XLOOKUP(Contrato[[#This Row],[RCP]],[1]RCPPAGOS!A:A,[1]RCPPAGOS!B:B,"",0)</f>
        <v>45272.487361111111</v>
      </c>
      <c r="V451" s="50">
        <f>SUMIF([1]!RCPPAGOS[[#All],[CRP]],Contrato[[#This Row],[RCP]],[1]!RCPPAGOS[[#All],[valor_total]])</f>
        <v>99500000</v>
      </c>
      <c r="W451" s="51"/>
      <c r="X451" s="51"/>
      <c r="Y451" s="52" t="str">
        <f>+LEFT(_xlfn.XLOOKUP(Contrato[[#This Row],[CONTRATO3DIG]],[1]SECOP_II!AE:AE,[1]SECOP_II!F:F,"",0),10)</f>
        <v>2023-05-12</v>
      </c>
      <c r="Z451" s="53" t="str">
        <f>+LEFT(_xlfn.XLOOKUP(Contrato[[#This Row],[CONTRATO3DIG]],[1]SECOP_II!AE:AE,[1]SECOP_II!G:G,"",0),10)</f>
        <v>2023-12-30</v>
      </c>
      <c r="AA451" s="139"/>
      <c r="AB451" s="103"/>
      <c r="AC451" s="199"/>
      <c r="AE451" s="1" t="str">
        <f>TEXT(LEFT(Contrato[[#This Row],[CONTRATO]],3),"0")</f>
        <v>426</v>
      </c>
      <c r="AF451" s="1" t="str">
        <f>IF(LEN(Contrato[[#This Row],[Contrato2]])=3,Contrato[[#This Row],[Contrato2]],TEXT(Contrato[[#This Row],[Contrato2]],"000"))</f>
        <v>426</v>
      </c>
      <c r="AG451" s="100">
        <f ca="1">IFERROR(_xlfn.DAYS(Contrato[[#This Row],[Fecha Proyectada liquidació]],TODAY())/30,"")</f>
        <v>-10.066666666666666</v>
      </c>
      <c r="AH451" s="5">
        <f>+Contrato[[#This Row],[FECHA TERMINACIÓN ]]+120</f>
        <v>45410</v>
      </c>
      <c r="AI451" s="1" t="e" cm="1">
        <f t="array" ref="AI451">+Contrato[[#This Row],[Fecha Proyectada liquidació]]-hoy</f>
        <v>#NAME?</v>
      </c>
      <c r="AJ451" s="1" cm="1">
        <f t="array" ref="AJ451">_xlfn.XLOOKUP(Contrato[[#This Row],[CONTRATO]]&amp;Contrato[[#This Row],[CDP]],[1]!Tabla6[[#All],[CONTRATO-CDP]],[1]!Tabla6[[#All],[CRP]],_xlfn.XLOOKUP(Contrato[[#This Row],[CDP]],[1]RCPPAGOS!F:F,[1]RCPPAGOS!A:A,"",0),0)</f>
        <v>15831</v>
      </c>
      <c r="AK451" s="1">
        <f>+Contrato[[#This Row],[Columna1]]-Contrato[[#This Row],[RCP]]</f>
        <v>0</v>
      </c>
      <c r="AL451" s="101" cm="1">
        <f t="array" ref="AL451">_xlfn.XLOOKUP(Contrato[[#This Row],[RCP]],[1]!RCPPAGOS[[#All],[CRP]],[1]!RCPPAGOS[[#All],[Total pagado]],0,0)</f>
        <v>99500000</v>
      </c>
      <c r="AM451" s="62">
        <f>+Contrato[[#This Row],[Valor Pagado]]/Contrato[[#This Row],[VALOR CONTRATO]]</f>
        <v>1</v>
      </c>
      <c r="AN451" s="63">
        <f>+Contrato[[#This Row],[VALOR CONTRATO]]-Contrato[[#This Row],[Valor Pagado]]</f>
        <v>0</v>
      </c>
    </row>
    <row r="452" spans="1:40" s="1" customFormat="1" ht="37.5" customHeight="1">
      <c r="A452" s="1">
        <v>651</v>
      </c>
      <c r="B452" s="2">
        <v>427</v>
      </c>
      <c r="C452" s="130" t="s">
        <v>1203</v>
      </c>
      <c r="D452" s="35" t="s">
        <v>112</v>
      </c>
      <c r="E452" s="36" t="s">
        <v>42</v>
      </c>
      <c r="F452" s="35" t="s">
        <v>581</v>
      </c>
      <c r="G452" s="130" t="s">
        <v>1204</v>
      </c>
      <c r="H452" s="1" t="s">
        <v>1205</v>
      </c>
      <c r="I452" s="111" t="s">
        <v>45</v>
      </c>
      <c r="J452" s="111">
        <v>849833863</v>
      </c>
      <c r="K452" s="134" t="s">
        <v>1206</v>
      </c>
      <c r="L452" s="137" t="s">
        <v>1194</v>
      </c>
      <c r="M452" s="43" t="s">
        <v>115</v>
      </c>
      <c r="N452" s="44">
        <f>VLOOKUP(Contrato[[#This Row],[SUPERVISOR TITULAR]],[1]SUPERVISORES!$E$1:$F$135,2,FALSE)</f>
        <v>32244709.699999999</v>
      </c>
      <c r="O452" s="43" t="s">
        <v>116</v>
      </c>
      <c r="P452" s="45">
        <f>VLOOKUP(Contrato[[#This Row],[SUPERVISOR SUPLENTE ]],[1]SUPERVISORES!$E$1:$F$135,2,FALSE)</f>
        <v>98520651.200000003</v>
      </c>
      <c r="Q452" s="75">
        <v>549</v>
      </c>
      <c r="R452" s="47" cm="1">
        <f t="array" ref="R452">_xlfn.XLOOKUP(Contrato[[#This Row],[CDP]],[1]!CDP[[#All],[consecutivo]],[1]!CDP[[#All],[fecha_aprobacion]],"",0)</f>
        <v>45030.427893518521</v>
      </c>
      <c r="S452" s="48">
        <f>SUMIF([1]!CDP[[#All],[consecutivo]],Contrato[[#This Row],[CDP]],[1]!CDP[[#All],[valor_total_rubro]])</f>
        <v>857364699</v>
      </c>
      <c r="T452" s="49" cm="1">
        <f t="array" ref="T452">_xlfn.XLOOKUP(Contrato[[#This Row],[CONTRATO]]&amp;Contrato[[#This Row],[CDP]],[1]!Tabla6[[#All],[CONTRATO-CDP]],[1]!Tabla6[[#All],[CRP]],_xlfn.XLOOKUP(Contrato[[#This Row],[CDP]],[1]RCPPAGOS!F:F,[1]RCPPAGOS!A:A,"",0),0)</f>
        <v>5078</v>
      </c>
      <c r="U452" s="47">
        <f>+_xlfn.XLOOKUP(Contrato[[#This Row],[RCP]],[1]RCPPAGOS!A:A,[1]RCPPAGOS!B:B,"",0)</f>
        <v>45071.565752314818</v>
      </c>
      <c r="V452" s="50">
        <f>SUMIF([1]!RCPPAGOS[[#All],[CRP]],Contrato[[#This Row],[RCP]],[1]!RCPPAGOS[[#All],[valor_total]])</f>
        <v>849833863</v>
      </c>
      <c r="W452" s="51">
        <v>45071</v>
      </c>
      <c r="X452" s="51">
        <v>45076</v>
      </c>
      <c r="Y452" s="52" t="str">
        <f>+LEFT(_xlfn.XLOOKUP(Contrato[[#This Row],[CONTRATO3DIG]],[1]SECOP_II!AE:AE,[1]SECOP_II!F:F,"",0),10)</f>
        <v>2023-06-01</v>
      </c>
      <c r="Z452" s="53" t="str">
        <f>+LEFT(_xlfn.XLOOKUP(Contrato[[#This Row],[CONTRATO3DIG]],[1]SECOP_II!AE:AE,[1]SECOP_II!G:G,"",0),10)</f>
        <v>2023-12-31</v>
      </c>
      <c r="AA452" s="54" t="str">
        <f>_xlfn.XLOOKUP(Contrato[[#This Row],[CONTRATO3DIG]],[1]SECOP_II!AE:AE,[1]SECOP_II!AA:AA,"",0)</f>
        <v>https://community.secop.gov.co/Public/Tendering/OpportunityDetail/Index?noticeUID=CO1.NTC.4350633&amp;isFromPublicArea=True&amp;isModal=true&amp;asPopupView=true</v>
      </c>
      <c r="AB452" s="103" t="s">
        <v>867</v>
      </c>
      <c r="AC452" s="111">
        <v>0</v>
      </c>
      <c r="AD452" s="1" t="s">
        <v>50</v>
      </c>
      <c r="AE452" s="1" t="str">
        <f>TEXT(LEFT(Contrato[[#This Row],[CONTRATO]],3),"0")</f>
        <v>427</v>
      </c>
      <c r="AF452" s="1" t="str">
        <f>IF(LEN(Contrato[[#This Row],[Contrato2]])=3,Contrato[[#This Row],[Contrato2]],TEXT(Contrato[[#This Row],[Contrato2]],"000"))</f>
        <v>427</v>
      </c>
      <c r="AG452" s="100">
        <f ca="1">IFERROR(_xlfn.DAYS(Contrato[[#This Row],[Fecha Proyectada liquidació]],TODAY())/30,"")</f>
        <v>-10.033333333333333</v>
      </c>
      <c r="AH452" s="5">
        <f>+Contrato[[#This Row],[FECHA TERMINACIÓN ]]+120</f>
        <v>45411</v>
      </c>
      <c r="AI452" s="1" t="e" cm="1">
        <f t="array" ref="AI452">+Contrato[[#This Row],[Fecha Proyectada liquidació]]-hoy</f>
        <v>#NAME?</v>
      </c>
      <c r="AJ452" s="1" cm="1">
        <f t="array" ref="AJ452">_xlfn.XLOOKUP(Contrato[[#This Row],[CONTRATO]]&amp;Contrato[[#This Row],[CDP]],[1]!Tabla6[[#All],[CONTRATO-CDP]],[1]!Tabla6[[#All],[CRP]],_xlfn.XLOOKUP(Contrato[[#This Row],[CDP]],[1]RCPPAGOS!F:F,[1]RCPPAGOS!A:A,"",0),0)</f>
        <v>5078</v>
      </c>
      <c r="AK452" s="1">
        <f>+Contrato[[#This Row],[Columna1]]-Contrato[[#This Row],[RCP]]</f>
        <v>0</v>
      </c>
      <c r="AL452" s="101" cm="1">
        <f t="array" ref="AL452">_xlfn.XLOOKUP(Contrato[[#This Row],[RCP]],[1]!RCPPAGOS[[#All],[CRP]],[1]!RCPPAGOS[[#All],[Total pagado]],0,0)</f>
        <v>849833863</v>
      </c>
      <c r="AM452" s="62">
        <f>+Contrato[[#This Row],[Valor Pagado]]/Contrato[[#This Row],[VALOR CONTRATO]]</f>
        <v>1</v>
      </c>
      <c r="AN452" s="63">
        <f>+Contrato[[#This Row],[VALOR CONTRATO]]-Contrato[[#This Row],[Valor Pagado]]</f>
        <v>0</v>
      </c>
    </row>
    <row r="453" spans="1:40" s="1" customFormat="1" ht="37.5" customHeight="1">
      <c r="A453" s="1">
        <v>46</v>
      </c>
      <c r="B453" s="2">
        <v>428</v>
      </c>
      <c r="C453" s="130" t="s">
        <v>1207</v>
      </c>
      <c r="D453" s="35" t="s">
        <v>1164</v>
      </c>
      <c r="E453" s="36" t="s">
        <v>42</v>
      </c>
      <c r="F453" s="92" t="s">
        <v>831</v>
      </c>
      <c r="G453" s="130" t="s">
        <v>1208</v>
      </c>
      <c r="H453" s="1">
        <v>890907411</v>
      </c>
      <c r="I453" s="111" t="s">
        <v>571</v>
      </c>
      <c r="J453" s="111">
        <v>224000000</v>
      </c>
      <c r="K453" s="1" t="s">
        <v>571</v>
      </c>
      <c r="L453" s="137" t="s">
        <v>1209</v>
      </c>
      <c r="M453" s="43" t="s">
        <v>103</v>
      </c>
      <c r="N453" s="44">
        <f>VLOOKUP(Contrato[[#This Row],[SUPERVISOR TITULAR]],[1]SUPERVISORES!$E$1:$F$135,2,FALSE)</f>
        <v>3507696.4</v>
      </c>
      <c r="O453" s="43" t="s">
        <v>104</v>
      </c>
      <c r="P453" s="45">
        <f>VLOOKUP(Contrato[[#This Row],[SUPERVISOR SUPLENTE ]],[1]SUPERVISORES!$E$1:$F$135,2,FALSE)</f>
        <v>75075150.099999994</v>
      </c>
      <c r="Q453" s="75">
        <v>509</v>
      </c>
      <c r="R453" s="47" cm="1">
        <f t="array" ref="R453">_xlfn.XLOOKUP(Contrato[[#This Row],[CDP]],[1]!CDP[[#All],[consecutivo]],[1]!CDP[[#All],[fecha_aprobacion]],"",0)</f>
        <v>45014.489351851851</v>
      </c>
      <c r="S453" s="48">
        <f>SUMIF([1]!CDP[[#All],[consecutivo]],Contrato[[#This Row],[CDP]],[1]!CDP[[#All],[valor_total_rubro]])</f>
        <v>224000000</v>
      </c>
      <c r="T453" s="49" cm="1">
        <f t="array" ref="T453">_xlfn.XLOOKUP(Contrato[[#This Row],[CONTRATO]]&amp;Contrato[[#This Row],[CDP]],[1]!Tabla6[[#All],[CONTRATO-CDP]],[1]!Tabla6[[#All],[CRP]],_xlfn.XLOOKUP(Contrato[[#This Row],[CDP]],[1]RCPPAGOS!F:F,[1]RCPPAGOS!A:A,"",0),0)</f>
        <v>3603</v>
      </c>
      <c r="U453" s="47">
        <f>+_xlfn.XLOOKUP(Contrato[[#This Row],[RCP]],[1]RCPPAGOS!A:A,[1]RCPPAGOS!B:B,"",0)</f>
        <v>45043.577766203707</v>
      </c>
      <c r="V453" s="50">
        <f>SUMIF([1]!RCPPAGOS[[#All],[CRP]],Contrato[[#This Row],[RCP]],[1]!RCPPAGOS[[#All],[valor_total]])</f>
        <v>224000000</v>
      </c>
      <c r="W453" s="51">
        <v>45042</v>
      </c>
      <c r="X453" s="51">
        <v>45043</v>
      </c>
      <c r="Y453" s="52" t="str">
        <f>+LEFT(_xlfn.XLOOKUP(Contrato[[#This Row],[CONTRATO3DIG]],[1]SECOP_II!AE:AE,[1]SECOP_II!F:F,"",0),10)</f>
        <v>2023-04-27</v>
      </c>
      <c r="Z453" s="53" t="str">
        <f>+LEFT(_xlfn.XLOOKUP(Contrato[[#This Row],[CONTRATO3DIG]],[1]SECOP_II!AE:AE,[1]SECOP_II!G:G,"",0),10)</f>
        <v>2023-12-30</v>
      </c>
      <c r="AA453" s="54" t="str">
        <f>_xlfn.XLOOKUP(Contrato[[#This Row],[CONTRATO3DIG]],[1]SECOP_II!AE:AE,[1]SECOP_II!AA:AA,"",0)</f>
        <v>https://community.secop.gov.co/Public/Tendering/OpportunityDetail/Index?noticeUID=CO1.NTC.4336893&amp;isFromPublicArea=True&amp;isModal=true&amp;asPopupView=true</v>
      </c>
      <c r="AB453" s="103" t="s">
        <v>1056</v>
      </c>
      <c r="AC453" s="103">
        <v>202301005432</v>
      </c>
      <c r="AD453" s="1" t="s">
        <v>50</v>
      </c>
      <c r="AE453" s="1" t="str">
        <f>TEXT(LEFT(Contrato[[#This Row],[CONTRATO]],3),"0")</f>
        <v>428</v>
      </c>
      <c r="AF453" s="1" t="str">
        <f>IF(LEN(Contrato[[#This Row],[Contrato2]])=3,Contrato[[#This Row],[Contrato2]],TEXT(Contrato[[#This Row],[Contrato2]],"000"))</f>
        <v>428</v>
      </c>
      <c r="AG453" s="100">
        <f ca="1">IFERROR(_xlfn.DAYS(Contrato[[#This Row],[Fecha Proyectada liquidació]],TODAY())/30,"")</f>
        <v>-10.066666666666666</v>
      </c>
      <c r="AH453" s="5">
        <f>+Contrato[[#This Row],[FECHA TERMINACIÓN ]]+120</f>
        <v>45410</v>
      </c>
      <c r="AI453" s="1" t="e" cm="1">
        <f t="array" ref="AI453">+Contrato[[#This Row],[Fecha Proyectada liquidació]]-hoy</f>
        <v>#NAME?</v>
      </c>
      <c r="AJ453" s="1" cm="1">
        <f t="array" ref="AJ453">_xlfn.XLOOKUP(Contrato[[#This Row],[CONTRATO]]&amp;Contrato[[#This Row],[CDP]],[1]!Tabla6[[#All],[CONTRATO-CDP]],[1]!Tabla6[[#All],[CRP]],_xlfn.XLOOKUP(Contrato[[#This Row],[CDP]],[1]RCPPAGOS!F:F,[1]RCPPAGOS!A:A,"",0),0)</f>
        <v>3603</v>
      </c>
      <c r="AK453" s="1">
        <f>+Contrato[[#This Row],[Columna1]]-Contrato[[#This Row],[RCP]]</f>
        <v>0</v>
      </c>
      <c r="AL453" s="101" cm="1">
        <f t="array" ref="AL453">_xlfn.XLOOKUP(Contrato[[#This Row],[RCP]],[1]!RCPPAGOS[[#All],[CRP]],[1]!RCPPAGOS[[#All],[Total pagado]],0,0)</f>
        <v>42092000</v>
      </c>
      <c r="AM453" s="62">
        <f>+Contrato[[#This Row],[Valor Pagado]]/Contrato[[#This Row],[VALOR CONTRATO]]</f>
        <v>0.18791071428571429</v>
      </c>
      <c r="AN453" s="63">
        <f>+Contrato[[#This Row],[VALOR CONTRATO]]-Contrato[[#This Row],[Valor Pagado]]</f>
        <v>181908000</v>
      </c>
    </row>
    <row r="454" spans="1:40" s="1" customFormat="1" ht="37.5" customHeight="1">
      <c r="A454" s="1">
        <v>1059</v>
      </c>
      <c r="B454" s="2">
        <v>428</v>
      </c>
      <c r="C454" s="130" t="s">
        <v>1210</v>
      </c>
      <c r="D454" s="35" t="s">
        <v>1164</v>
      </c>
      <c r="E454" s="109" t="s">
        <v>741</v>
      </c>
      <c r="F454" s="92" t="s">
        <v>831</v>
      </c>
      <c r="G454" s="130" t="s">
        <v>1208</v>
      </c>
      <c r="H454" s="1">
        <v>890907411</v>
      </c>
      <c r="I454" s="111" t="s">
        <v>571</v>
      </c>
      <c r="J454" s="111">
        <v>112000000</v>
      </c>
      <c r="K454" s="111" t="s">
        <v>571</v>
      </c>
      <c r="L454" s="137" t="s">
        <v>1001</v>
      </c>
      <c r="M454" s="43" t="s">
        <v>103</v>
      </c>
      <c r="N454" s="44">
        <f>VLOOKUP(Contrato[[#This Row],[SUPERVISOR TITULAR]],[1]SUPERVISORES!$E$1:$F$135,2,FALSE)</f>
        <v>3507696.4</v>
      </c>
      <c r="O454" s="43" t="s">
        <v>104</v>
      </c>
      <c r="P454" s="45">
        <f>VLOOKUP(Contrato[[#This Row],[SUPERVISOR SUPLENTE ]],[1]SUPERVISORES!$E$1:$F$135,2,FALSE)</f>
        <v>75075150.099999994</v>
      </c>
      <c r="Q454" s="75">
        <v>1113</v>
      </c>
      <c r="R454" s="47" cm="1">
        <f t="array" ref="R454">_xlfn.XLOOKUP(Contrato[[#This Row],[CDP]],[1]!CDP[[#All],[consecutivo]],[1]!CDP[[#All],[fecha_aprobacion]],"",0)</f>
        <v>45181.759108796294</v>
      </c>
      <c r="S454" s="48">
        <f>SUMIF([1]!CDP[[#All],[consecutivo]],Contrato[[#This Row],[CDP]],[1]!CDP[[#All],[valor_total_rubro]])</f>
        <v>112000000</v>
      </c>
      <c r="T454" s="4" cm="1">
        <f t="array" ref="T454">_xlfn.XLOOKUP(Contrato[[#This Row],[CONTRATO]]&amp;Contrato[[#This Row],[CDP]],[1]!Tabla6[[#All],[CONTRATO-CDP]],[1]!Tabla6[[#All],[CRP]],_xlfn.XLOOKUP(Contrato[[#This Row],[CDP]],[1]RCPPAGOS!F:F,[1]RCPPAGOS!A:A,"",0),0)</f>
        <v>10737</v>
      </c>
      <c r="U454" s="47">
        <f>+_xlfn.XLOOKUP(Contrato[[#This Row],[RCP]],[1]RCPPAGOS!A:A,[1]RCPPAGOS!B:B,"",0)</f>
        <v>45189.685057870367</v>
      </c>
      <c r="V454" s="50">
        <f>SUMIF([1]!RCPPAGOS[[#All],[CRP]],Contrato[[#This Row],[RCP]],[1]!RCPPAGOS[[#All],[valor_total]])</f>
        <v>112000000</v>
      </c>
      <c r="W454" s="51">
        <v>45188</v>
      </c>
      <c r="X454" s="51">
        <v>45190</v>
      </c>
      <c r="Y454" s="52" t="str">
        <f>+LEFT(_xlfn.XLOOKUP(Contrato[[#This Row],[CONTRATO3DIG]],[1]SECOP_II!AE:AE,[1]SECOP_II!F:F,"",0),10)</f>
        <v>2023-04-27</v>
      </c>
      <c r="Z454" s="53" t="str">
        <f>+LEFT(_xlfn.XLOOKUP(Contrato[[#This Row],[CONTRATO3DIG]],[1]SECOP_II!AE:AE,[1]SECOP_II!G:G,"",0),10)</f>
        <v>2023-12-30</v>
      </c>
      <c r="AA454" s="139"/>
      <c r="AB454" s="103" t="s">
        <v>1056</v>
      </c>
      <c r="AC454" s="103">
        <v>202301016405</v>
      </c>
      <c r="AD454" s="1" t="s">
        <v>50</v>
      </c>
      <c r="AE454" s="1" t="str">
        <f>TEXT(LEFT(Contrato[[#This Row],[CONTRATO]],3),"0")</f>
        <v>428</v>
      </c>
      <c r="AF454" s="1" t="str">
        <f>IF(LEN(Contrato[[#This Row],[Contrato2]])=3,Contrato[[#This Row],[Contrato2]],TEXT(Contrato[[#This Row],[Contrato2]],"000"))</f>
        <v>428</v>
      </c>
      <c r="AG454" s="100">
        <f ca="1">IFERROR(_xlfn.DAYS(Contrato[[#This Row],[Fecha Proyectada liquidació]],TODAY())/30,"")</f>
        <v>-10.066666666666666</v>
      </c>
      <c r="AH454" s="5">
        <f>+Contrato[[#This Row],[FECHA TERMINACIÓN ]]+120</f>
        <v>45410</v>
      </c>
      <c r="AI454" s="1" t="e" cm="1">
        <f t="array" ref="AI454">+Contrato[[#This Row],[Fecha Proyectada liquidació]]-hoy</f>
        <v>#NAME?</v>
      </c>
      <c r="AJ454" s="1" cm="1">
        <f t="array" ref="AJ454">_xlfn.XLOOKUP(Contrato[[#This Row],[CONTRATO]]&amp;Contrato[[#This Row],[CDP]],[1]!Tabla6[[#All],[CONTRATO-CDP]],[1]!Tabla6[[#All],[CRP]],_xlfn.XLOOKUP(Contrato[[#This Row],[CDP]],[1]RCPPAGOS!F:F,[1]RCPPAGOS!A:A,"",0),0)</f>
        <v>10737</v>
      </c>
      <c r="AK454" s="1">
        <f>+Contrato[[#This Row],[Columna1]]-Contrato[[#This Row],[RCP]]</f>
        <v>0</v>
      </c>
      <c r="AL454" s="101" cm="1">
        <f t="array" ref="AL454">_xlfn.XLOOKUP(Contrato[[#This Row],[RCP]],[1]!RCPPAGOS[[#All],[CRP]],[1]!RCPPAGOS[[#All],[Total pagado]],0,0)</f>
        <v>112000000</v>
      </c>
      <c r="AM454" s="62">
        <f>+Contrato[[#This Row],[Valor Pagado]]/Contrato[[#This Row],[VALOR CONTRATO]]</f>
        <v>1</v>
      </c>
      <c r="AN454" s="63">
        <f>+Contrato[[#This Row],[VALOR CONTRATO]]-Contrato[[#This Row],[Valor Pagado]]</f>
        <v>0</v>
      </c>
    </row>
    <row r="455" spans="1:40" s="1" customFormat="1" ht="37.5" customHeight="1">
      <c r="A455" s="1">
        <v>127</v>
      </c>
      <c r="B455" s="2">
        <v>429</v>
      </c>
      <c r="C455" s="200" t="s">
        <v>1211</v>
      </c>
      <c r="D455" s="35" t="s">
        <v>1164</v>
      </c>
      <c r="E455" s="36" t="s">
        <v>42</v>
      </c>
      <c r="F455" s="92" t="s">
        <v>43</v>
      </c>
      <c r="G455" s="130" t="s">
        <v>1212</v>
      </c>
      <c r="H455" s="170">
        <v>1037591708</v>
      </c>
      <c r="I455" s="111">
        <v>2452230</v>
      </c>
      <c r="J455" s="111">
        <v>18800430</v>
      </c>
      <c r="K455" s="1" t="s">
        <v>571</v>
      </c>
      <c r="L455" s="137" t="s">
        <v>571</v>
      </c>
      <c r="M455" s="43" t="s">
        <v>248</v>
      </c>
      <c r="N455" s="44">
        <f>VLOOKUP(Contrato[[#This Row],[SUPERVISOR TITULAR]],[1]SUPERVISORES!$E$1:$F$135,2,FALSE)</f>
        <v>98556206.299999997</v>
      </c>
      <c r="O455" s="43" t="s">
        <v>249</v>
      </c>
      <c r="P455" s="45">
        <f>VLOOKUP(Contrato[[#This Row],[SUPERVISOR SUPLENTE ]],[1]SUPERVISORES!$E$1:$F$135,2,FALSE)</f>
        <v>10267189.6</v>
      </c>
      <c r="Q455" s="75">
        <v>611</v>
      </c>
      <c r="R455" s="47" cm="1">
        <f t="array" ref="R455">_xlfn.XLOOKUP(Contrato[[#This Row],[CDP]],[1]!CDP[[#All],[consecutivo]],[1]!CDP[[#All],[fecha_aprobacion]],"",0)</f>
        <v>45036.699803240743</v>
      </c>
      <c r="S455" s="48">
        <f>SUMIF([1]!CDP[[#All],[consecutivo]],Contrato[[#This Row],[CDP]],[1]!CDP[[#All],[valor_total_rubro]])</f>
        <v>18800430</v>
      </c>
      <c r="T455" s="49" cm="1">
        <f t="array" ref="T455">_xlfn.XLOOKUP(Contrato[[#This Row],[CONTRATO]]&amp;Contrato[[#This Row],[CDP]],[1]!Tabla6[[#All],[CONTRATO-CDP]],[1]!Tabla6[[#All],[CRP]],_xlfn.XLOOKUP(Contrato[[#This Row],[CDP]],[1]RCPPAGOS!F:F,[1]RCPPAGOS!A:A,"",0),0)</f>
        <v>3598</v>
      </c>
      <c r="U455" s="47">
        <f>+_xlfn.XLOOKUP(Contrato[[#This Row],[RCP]],[1]RCPPAGOS!A:A,[1]RCPPAGOS!B:B,"",0)</f>
        <v>45043.471724537034</v>
      </c>
      <c r="V455" s="50">
        <f>SUMIF([1]!RCPPAGOS[[#All],[CRP]],Contrato[[#This Row],[RCP]],[1]!RCPPAGOS[[#All],[valor_total]])</f>
        <v>18800430</v>
      </c>
      <c r="W455" s="51">
        <v>45042</v>
      </c>
      <c r="X455" s="51">
        <v>45042</v>
      </c>
      <c r="Y455" s="52" t="str">
        <f>+LEFT(_xlfn.XLOOKUP(Contrato[[#This Row],[CONTRATO3DIG]],[1]SECOP_II!AE:AE,[1]SECOP_II!F:F,"",0),10)</f>
        <v>2023-04-27</v>
      </c>
      <c r="Z455" s="53" t="str">
        <f>+LEFT(_xlfn.XLOOKUP(Contrato[[#This Row],[CONTRATO3DIG]],[1]SECOP_II!AE:AE,[1]SECOP_II!G:G,"",0),10)</f>
        <v>2023-12-16</v>
      </c>
      <c r="AA455" s="54" t="str">
        <f>_xlfn.XLOOKUP(Contrato[[#This Row],[CONTRATO3DIG]],[1]SECOP_II!AE:AE,[1]SECOP_II!AA:AA,"",0)</f>
        <v>https://community.secop.gov.co/Public/Tendering/OpportunityDetail/Index?noticeUID=CO1.NTC.4337395&amp;isFromPublicArea=True&amp;isModal=true&amp;asPopupView=true</v>
      </c>
      <c r="AB455" s="103" t="s">
        <v>1213</v>
      </c>
      <c r="AC455" s="103">
        <v>202301005519</v>
      </c>
      <c r="AD455" s="1" t="s">
        <v>50</v>
      </c>
      <c r="AE455" s="1" t="str">
        <f>TEXT(LEFT(Contrato[[#This Row],[CONTRATO]],3),"0")</f>
        <v>429</v>
      </c>
      <c r="AF455" s="1" t="str">
        <f>IF(LEN(Contrato[[#This Row],[Contrato2]])=3,Contrato[[#This Row],[Contrato2]],TEXT(Contrato[[#This Row],[Contrato2]],"000"))</f>
        <v>429</v>
      </c>
      <c r="AG455" s="100">
        <f ca="1">IFERROR(_xlfn.DAYS(Contrato[[#This Row],[Fecha Proyectada liquidació]],TODAY())/30,"")</f>
        <v>-10.533333333333333</v>
      </c>
      <c r="AH455" s="5">
        <f>+Contrato[[#This Row],[FECHA TERMINACIÓN ]]+120</f>
        <v>45396</v>
      </c>
      <c r="AI455" s="1" t="e" cm="1">
        <f t="array" ref="AI455">+Contrato[[#This Row],[Fecha Proyectada liquidació]]-hoy</f>
        <v>#NAME?</v>
      </c>
      <c r="AJ455" s="1" cm="1">
        <f t="array" ref="AJ455">_xlfn.XLOOKUP(Contrato[[#This Row],[CONTRATO]]&amp;Contrato[[#This Row],[CDP]],[1]!Tabla6[[#All],[CONTRATO-CDP]],[1]!Tabla6[[#All],[CRP]],_xlfn.XLOOKUP(Contrato[[#This Row],[CDP]],[1]RCPPAGOS!F:F,[1]RCPPAGOS!A:A,"",0),0)</f>
        <v>3598</v>
      </c>
      <c r="AK455" s="1">
        <f>+Contrato[[#This Row],[Columna1]]-Contrato[[#This Row],[RCP]]</f>
        <v>0</v>
      </c>
      <c r="AL455" s="101" cm="1">
        <f t="array" ref="AL455">_xlfn.XLOOKUP(Contrato[[#This Row],[RCP]],[1]!RCPPAGOS[[#All],[CRP]],[1]!RCPPAGOS[[#All],[Total pagado]],0,0)</f>
        <v>18800430</v>
      </c>
      <c r="AM455" s="62">
        <f>+Contrato[[#This Row],[Valor Pagado]]/Contrato[[#This Row],[VALOR CONTRATO]]</f>
        <v>1</v>
      </c>
      <c r="AN455" s="63">
        <f>+Contrato[[#This Row],[VALOR CONTRATO]]-Contrato[[#This Row],[Valor Pagado]]</f>
        <v>0</v>
      </c>
    </row>
    <row r="456" spans="1:40" s="1" customFormat="1" ht="37.5" customHeight="1">
      <c r="A456" s="1">
        <v>676</v>
      </c>
      <c r="B456" s="2">
        <v>430</v>
      </c>
      <c r="C456" s="200" t="s">
        <v>1214</v>
      </c>
      <c r="D456" s="92" t="s">
        <v>83</v>
      </c>
      <c r="E456" s="36" t="s">
        <v>42</v>
      </c>
      <c r="F456" s="92" t="s">
        <v>43</v>
      </c>
      <c r="G456" s="130" t="s">
        <v>1215</v>
      </c>
      <c r="H456" s="1">
        <v>1042710073</v>
      </c>
      <c r="I456" s="170">
        <v>2668000</v>
      </c>
      <c r="J456" s="111">
        <v>18676000</v>
      </c>
      <c r="K456" s="1" t="s">
        <v>571</v>
      </c>
      <c r="L456" s="137" t="s">
        <v>571</v>
      </c>
      <c r="M456" s="43" t="s">
        <v>87</v>
      </c>
      <c r="N456" s="44">
        <f>VLOOKUP(Contrato[[#This Row],[SUPERVISOR TITULAR]],[1]SUPERVISORES!$E$1:$F$135,2,FALSE)</f>
        <v>98707511.400000006</v>
      </c>
      <c r="O456" s="43" t="s">
        <v>605</v>
      </c>
      <c r="P456" s="45">
        <f>VLOOKUP(Contrato[[#This Row],[SUPERVISOR SUPLENTE ]],[1]SUPERVISORES!$E$1:$F$135,2,FALSE)</f>
        <v>43816614.100000001</v>
      </c>
      <c r="Q456" s="75">
        <v>566</v>
      </c>
      <c r="R456" s="47" cm="1">
        <f t="array" ref="R456">_xlfn.XLOOKUP(Contrato[[#This Row],[CDP]],[1]!CDP[[#All],[consecutivo]],[1]!CDP[[#All],[fecha_aprobacion]],"",0)</f>
        <v>45036.594317129631</v>
      </c>
      <c r="S456" s="48">
        <f>SUMIF([1]!CDP[[#All],[consecutivo]],Contrato[[#This Row],[CDP]],[1]!CDP[[#All],[valor_total_rubro]])</f>
        <v>18676000</v>
      </c>
      <c r="T456" s="49" cm="1">
        <f t="array" ref="T456">_xlfn.XLOOKUP(Contrato[[#This Row],[CONTRATO]]&amp;Contrato[[#This Row],[CDP]],[1]!Tabla6[[#All],[CONTRATO-CDP]],[1]!Tabla6[[#All],[CRP]],_xlfn.XLOOKUP(Contrato[[#This Row],[CDP]],[1]RCPPAGOS!F:F,[1]RCPPAGOS!A:A,"",0),0)</f>
        <v>3654</v>
      </c>
      <c r="U456" s="47">
        <f>+_xlfn.XLOOKUP(Contrato[[#This Row],[RCP]],[1]RCPPAGOS!A:A,[1]RCPPAGOS!B:B,"",0)</f>
        <v>45048.599027777775</v>
      </c>
      <c r="V456" s="50">
        <f>SUMIF([1]!RCPPAGOS[[#All],[CRP]],Contrato[[#This Row],[RCP]],[1]!RCPPAGOS[[#All],[valor_total]])</f>
        <v>18676000</v>
      </c>
      <c r="W456" s="51">
        <v>45043</v>
      </c>
      <c r="X456" s="51">
        <v>45049</v>
      </c>
      <c r="Y456" s="52" t="str">
        <f>+LEFT(_xlfn.XLOOKUP(Contrato[[#This Row],[CONTRATO3DIG]],[1]SECOP_II!AE:AE,[1]SECOP_II!F:F,"",0),10)</f>
        <v>2023-05-03</v>
      </c>
      <c r="Z456" s="53" t="str">
        <f>+LEFT(_xlfn.XLOOKUP(Contrato[[#This Row],[CONTRATO3DIG]],[1]SECOP_II!AE:AE,[1]SECOP_II!G:G,"",0),10)</f>
        <v>2023-12-01</v>
      </c>
      <c r="AA456" s="54" t="str">
        <f>_xlfn.XLOOKUP(Contrato[[#This Row],[CONTRATO3DIG]],[1]SECOP_II!AE:AE,[1]SECOP_II!AA:AA,"",0)</f>
        <v>https://community.secop.gov.co/Public/Tendering/OpportunityDetail/Index?noticeUID=CO1.NTC.4342587&amp;isFromPublicArea=True&amp;isModal=true&amp;asPopupView=true</v>
      </c>
      <c r="AB456" s="103" t="s">
        <v>867</v>
      </c>
      <c r="AC456" s="111">
        <v>0</v>
      </c>
      <c r="AD456" s="1" t="s">
        <v>50</v>
      </c>
      <c r="AE456" s="1" t="str">
        <f>TEXT(LEFT(Contrato[[#This Row],[CONTRATO]],3),"0")</f>
        <v>430</v>
      </c>
      <c r="AF456" s="1" t="str">
        <f>IF(LEN(Contrato[[#This Row],[Contrato2]])=3,Contrato[[#This Row],[Contrato2]],TEXT(Contrato[[#This Row],[Contrato2]],"000"))</f>
        <v>430</v>
      </c>
      <c r="AG456" s="100">
        <f ca="1">IFERROR(_xlfn.DAYS(Contrato[[#This Row],[Fecha Proyectada liquidació]],TODAY())/30,"")</f>
        <v>-11.033333333333333</v>
      </c>
      <c r="AH456" s="5">
        <f>+Contrato[[#This Row],[FECHA TERMINACIÓN ]]+120</f>
        <v>45381</v>
      </c>
      <c r="AI456" s="5">
        <v>44964</v>
      </c>
      <c r="AJ456" s="1" cm="1">
        <f t="array" ref="AJ456">_xlfn.XLOOKUP(Contrato[[#This Row],[CONTRATO]]&amp;Contrato[[#This Row],[CDP]],[1]!Tabla6[[#All],[CONTRATO-CDP]],[1]!Tabla6[[#All],[CRP]],_xlfn.XLOOKUP(Contrato[[#This Row],[CDP]],[1]RCPPAGOS!F:F,[1]RCPPAGOS!A:A,"",0),0)</f>
        <v>3654</v>
      </c>
      <c r="AK456" s="1">
        <f>+Contrato[[#This Row],[Columna1]]-Contrato[[#This Row],[RCP]]</f>
        <v>0</v>
      </c>
      <c r="AL456" s="101" cm="1">
        <f t="array" ref="AL456">_xlfn.XLOOKUP(Contrato[[#This Row],[RCP]],[1]!RCPPAGOS[[#All],[CRP]],[1]!RCPPAGOS[[#All],[Total pagado]],0,0)</f>
        <v>18498133</v>
      </c>
      <c r="AM456" s="62">
        <f>+Contrato[[#This Row],[Valor Pagado]]/Contrato[[#This Row],[VALOR CONTRATO]]</f>
        <v>0.99047617262797172</v>
      </c>
      <c r="AN456" s="63">
        <f>+Contrato[[#This Row],[VALOR CONTRATO]]-Contrato[[#This Row],[Valor Pagado]]</f>
        <v>177867</v>
      </c>
    </row>
    <row r="457" spans="1:40" s="1" customFormat="1" ht="37.5" customHeight="1">
      <c r="A457" s="1">
        <v>407</v>
      </c>
      <c r="B457" s="2">
        <v>431</v>
      </c>
      <c r="C457" s="130" t="s">
        <v>1216</v>
      </c>
      <c r="D457" s="92" t="s">
        <v>83</v>
      </c>
      <c r="E457" s="109" t="s">
        <v>42</v>
      </c>
      <c r="F457" s="92" t="s">
        <v>43</v>
      </c>
      <c r="G457" s="201" t="s">
        <v>1217</v>
      </c>
      <c r="H457" s="135">
        <v>43788501</v>
      </c>
      <c r="I457" s="202">
        <v>3364000</v>
      </c>
      <c r="J457" s="111">
        <v>23548000</v>
      </c>
      <c r="K457" s="1" t="s">
        <v>571</v>
      </c>
      <c r="L457" s="137" t="s">
        <v>571</v>
      </c>
      <c r="M457" s="43" t="s">
        <v>87</v>
      </c>
      <c r="N457" s="44">
        <f>VLOOKUP(Contrato[[#This Row],[SUPERVISOR TITULAR]],[1]SUPERVISORES!$E$1:$F$135,2,FALSE)</f>
        <v>98707511.400000006</v>
      </c>
      <c r="O457" s="43" t="s">
        <v>605</v>
      </c>
      <c r="P457" s="45">
        <f>VLOOKUP(Contrato[[#This Row],[SUPERVISOR SUPLENTE ]],[1]SUPERVISORES!$E$1:$F$135,2,FALSE)</f>
        <v>43816614.100000001</v>
      </c>
      <c r="Q457" s="203">
        <v>603</v>
      </c>
      <c r="R457" s="47" cm="1">
        <f t="array" ref="R457">_xlfn.XLOOKUP(Contrato[[#This Row],[CDP]],[1]!CDP[[#All],[consecutivo]],[1]!CDP[[#All],[fecha_aprobacion]],"",0)</f>
        <v>45036.596770833334</v>
      </c>
      <c r="S457" s="48">
        <f>SUMIF([1]!CDP[[#All],[consecutivo]],Contrato[[#This Row],[CDP]],[1]!CDP[[#All],[valor_total_rubro]])</f>
        <v>23548000</v>
      </c>
      <c r="T457" s="49" cm="1">
        <f t="array" ref="T457">_xlfn.XLOOKUP(Contrato[[#This Row],[CONTRATO]]&amp;Contrato[[#This Row],[CDP]],[1]!Tabla6[[#All],[CONTRATO-CDP]],[1]!Tabla6[[#All],[CRP]],_xlfn.XLOOKUP(Contrato[[#This Row],[CDP]],[1]RCPPAGOS!F:F,[1]RCPPAGOS!A:A,"",0),0)</f>
        <v>3644</v>
      </c>
      <c r="U457" s="47">
        <f>+_xlfn.XLOOKUP(Contrato[[#This Row],[RCP]],[1]RCPPAGOS!A:A,[1]RCPPAGOS!B:B,"",0)</f>
        <v>45048.595127314817</v>
      </c>
      <c r="V457" s="50">
        <f>SUMIF([1]!RCPPAGOS[[#All],[CRP]],Contrato[[#This Row],[RCP]],[1]!RCPPAGOS[[#All],[valor_total]])</f>
        <v>23548000</v>
      </c>
      <c r="W457" s="51">
        <v>45043</v>
      </c>
      <c r="X457" s="51">
        <v>45049</v>
      </c>
      <c r="Y457" s="52" t="str">
        <f>+LEFT(_xlfn.XLOOKUP(Contrato[[#This Row],[CONTRATO3DIG]],[1]SECOP_II!AE:AE,[1]SECOP_II!F:F,"",0),10)</f>
        <v>2023-05-03</v>
      </c>
      <c r="Z457" s="53" t="str">
        <f>+LEFT(_xlfn.XLOOKUP(Contrato[[#This Row],[CONTRATO3DIG]],[1]SECOP_II!AE:AE,[1]SECOP_II!G:G,"",0),10)</f>
        <v>2023-11-30</v>
      </c>
      <c r="AA457" s="54" t="str">
        <f>_xlfn.XLOOKUP(Contrato[[#This Row],[CONTRATO3DIG]],[1]SECOP_II!AE:AE,[1]SECOP_II!AA:AA,"",0)</f>
        <v>https://community.secop.gov.co/Public/Tendering/OpportunityDetail/Index?noticeUID=CO1.NTC.4342587&amp;isFromPublicArea=True&amp;isModal=true&amp;asPopupView=true</v>
      </c>
      <c r="AB457" s="103" t="s">
        <v>867</v>
      </c>
      <c r="AC457" s="103">
        <v>202301005766</v>
      </c>
      <c r="AD457" s="1" t="s">
        <v>50</v>
      </c>
      <c r="AE457" s="1" t="str">
        <f>TEXT(LEFT(Contrato[[#This Row],[CONTRATO]],3),"0")</f>
        <v>431</v>
      </c>
      <c r="AF457" s="1" t="str">
        <f>IF(LEN(Contrato[[#This Row],[Contrato2]])=3,Contrato[[#This Row],[Contrato2]],TEXT(Contrato[[#This Row],[Contrato2]],"000"))</f>
        <v>431</v>
      </c>
      <c r="AG457" s="100">
        <f ca="1">IFERROR(_xlfn.DAYS(Contrato[[#This Row],[Fecha Proyectada liquidació]],TODAY())/30,"")</f>
        <v>-11.066666666666666</v>
      </c>
      <c r="AH457" s="5">
        <f>+Contrato[[#This Row],[FECHA TERMINACIÓN ]]+120</f>
        <v>45380</v>
      </c>
      <c r="AI457" s="5">
        <v>44984</v>
      </c>
      <c r="AJ457" s="1" cm="1">
        <f t="array" ref="AJ457">_xlfn.XLOOKUP(Contrato[[#This Row],[CONTRATO]]&amp;Contrato[[#This Row],[CDP]],[1]!Tabla6[[#All],[CONTRATO-CDP]],[1]!Tabla6[[#All],[CRP]],_xlfn.XLOOKUP(Contrato[[#This Row],[CDP]],[1]RCPPAGOS!F:F,[1]RCPPAGOS!A:A,"",0),0)</f>
        <v>3644</v>
      </c>
      <c r="AK457" s="1">
        <f>+Contrato[[#This Row],[Columna1]]-Contrato[[#This Row],[RCP]]</f>
        <v>0</v>
      </c>
      <c r="AL457" s="101" cm="1">
        <f t="array" ref="AL457">_xlfn.XLOOKUP(Contrato[[#This Row],[RCP]],[1]!RCPPAGOS[[#All],[CRP]],[1]!RCPPAGOS[[#All],[Total pagado]],0,0)</f>
        <v>23323733</v>
      </c>
      <c r="AM457" s="62">
        <f>+Contrato[[#This Row],[Valor Pagado]]/Contrato[[#This Row],[VALOR CONTRATO]]</f>
        <v>0.99047617632070661</v>
      </c>
      <c r="AN457" s="63">
        <f>+Contrato[[#This Row],[VALOR CONTRATO]]-Contrato[[#This Row],[Valor Pagado]]</f>
        <v>224267</v>
      </c>
    </row>
    <row r="458" spans="1:40" s="1" customFormat="1" ht="37.5" customHeight="1">
      <c r="A458" s="1">
        <v>414</v>
      </c>
      <c r="B458" s="2">
        <v>432</v>
      </c>
      <c r="C458" s="130" t="s">
        <v>1218</v>
      </c>
      <c r="D458" s="92" t="s">
        <v>83</v>
      </c>
      <c r="E458" s="109" t="s">
        <v>42</v>
      </c>
      <c r="F458" s="92" t="s">
        <v>43</v>
      </c>
      <c r="G458" s="201" t="s">
        <v>1219</v>
      </c>
      <c r="H458" s="135">
        <v>1039624901</v>
      </c>
      <c r="I458" s="111">
        <v>3016000</v>
      </c>
      <c r="J458" s="111">
        <v>21112000</v>
      </c>
      <c r="K458" s="1" t="s">
        <v>571</v>
      </c>
      <c r="L458" s="137" t="s">
        <v>571</v>
      </c>
      <c r="M458" s="43" t="s">
        <v>87</v>
      </c>
      <c r="N458" s="44">
        <f>VLOOKUP(Contrato[[#This Row],[SUPERVISOR TITULAR]],[1]SUPERVISORES!$E$1:$F$135,2,FALSE)</f>
        <v>98707511.400000006</v>
      </c>
      <c r="O458" s="43" t="s">
        <v>605</v>
      </c>
      <c r="P458" s="45">
        <f>VLOOKUP(Contrato[[#This Row],[SUPERVISOR SUPLENTE ]],[1]SUPERVISORES!$E$1:$F$135,2,FALSE)</f>
        <v>43816614.100000001</v>
      </c>
      <c r="Q458" s="203">
        <v>588</v>
      </c>
      <c r="R458" s="47" cm="1">
        <f t="array" ref="R458">_xlfn.XLOOKUP(Contrato[[#This Row],[CDP]],[1]!CDP[[#All],[consecutivo]],[1]!CDP[[#All],[fecha_aprobacion]],"",0)</f>
        <v>45036.594606481478</v>
      </c>
      <c r="S458" s="48">
        <f>SUMIF([1]!CDP[[#All],[consecutivo]],Contrato[[#This Row],[CDP]],[1]!CDP[[#All],[valor_total_rubro]])</f>
        <v>21112000</v>
      </c>
      <c r="T458" s="49" cm="1">
        <f t="array" ref="T458">_xlfn.XLOOKUP(Contrato[[#This Row],[CONTRATO]]&amp;Contrato[[#This Row],[CDP]],[1]!Tabla6[[#All],[CONTRATO-CDP]],[1]!Tabla6[[#All],[CRP]],_xlfn.XLOOKUP(Contrato[[#This Row],[CDP]],[1]RCPPAGOS!F:F,[1]RCPPAGOS!A:A,"",0),0)</f>
        <v>3648</v>
      </c>
      <c r="U458" s="47">
        <f>+_xlfn.XLOOKUP(Contrato[[#This Row],[RCP]],[1]RCPPAGOS!A:A,[1]RCPPAGOS!B:B,"",0)</f>
        <v>45048.596597222226</v>
      </c>
      <c r="V458" s="50">
        <f>SUMIF([1]!RCPPAGOS[[#All],[CRP]],Contrato[[#This Row],[RCP]],[1]!RCPPAGOS[[#All],[valor_total]])</f>
        <v>21112000</v>
      </c>
      <c r="W458" s="51">
        <v>45043</v>
      </c>
      <c r="X458" s="51">
        <v>45049</v>
      </c>
      <c r="Y458" s="52" t="str">
        <f>+LEFT(_xlfn.XLOOKUP(Contrato[[#This Row],[CONTRATO3DIG]],[1]SECOP_II!AE:AE,[1]SECOP_II!F:F,"",0),10)</f>
        <v>2023-05-03</v>
      </c>
      <c r="Z458" s="53" t="str">
        <f>+LEFT(_xlfn.XLOOKUP(Contrato[[#This Row],[CONTRATO3DIG]],[1]SECOP_II!AE:AE,[1]SECOP_II!G:G,"",0),10)</f>
        <v>2023-11-30</v>
      </c>
      <c r="AA458" s="176" t="s">
        <v>1220</v>
      </c>
      <c r="AB458" s="103" t="s">
        <v>867</v>
      </c>
      <c r="AC458" s="103">
        <v>202301005766</v>
      </c>
      <c r="AD458" s="1" t="s">
        <v>50</v>
      </c>
      <c r="AE458" s="1" t="str">
        <f>TEXT(LEFT(Contrato[[#This Row],[CONTRATO]],3),"0")</f>
        <v>432</v>
      </c>
      <c r="AF458" s="1" t="str">
        <f>IF(LEN(Contrato[[#This Row],[Contrato2]])=3,Contrato[[#This Row],[Contrato2]],TEXT(Contrato[[#This Row],[Contrato2]],"000"))</f>
        <v>432</v>
      </c>
      <c r="AG458" s="100">
        <f ca="1">IFERROR(_xlfn.DAYS(Contrato[[#This Row],[Fecha Proyectada liquidació]],TODAY())/30,"")</f>
        <v>-11.066666666666666</v>
      </c>
      <c r="AH458" s="5">
        <f>+Contrato[[#This Row],[FECHA TERMINACIÓN ]]+120</f>
        <v>45380</v>
      </c>
      <c r="AI458" s="5">
        <v>45370</v>
      </c>
      <c r="AJ458" s="1" cm="1">
        <f t="array" ref="AJ458">_xlfn.XLOOKUP(Contrato[[#This Row],[CONTRATO]]&amp;Contrato[[#This Row],[CDP]],[1]!Tabla6[[#All],[CONTRATO-CDP]],[1]!Tabla6[[#All],[CRP]],_xlfn.XLOOKUP(Contrato[[#This Row],[CDP]],[1]RCPPAGOS!F:F,[1]RCPPAGOS!A:A,"",0),0)</f>
        <v>3648</v>
      </c>
      <c r="AK458" s="1">
        <f>+Contrato[[#This Row],[Columna1]]-Contrato[[#This Row],[RCP]]</f>
        <v>0</v>
      </c>
      <c r="AL458" s="101" cm="1">
        <f t="array" ref="AL458">_xlfn.XLOOKUP(Contrato[[#This Row],[RCP]],[1]!RCPPAGOS[[#All],[CRP]],[1]!RCPPAGOS[[#All],[Total pagado]],0,0)</f>
        <v>19402933</v>
      </c>
      <c r="AM458" s="62">
        <f>+Contrato[[#This Row],[Valor Pagado]]/Contrato[[#This Row],[VALOR CONTRATO]]</f>
        <v>0.91904760325881019</v>
      </c>
      <c r="AN458" s="63">
        <f>+Contrato[[#This Row],[VALOR CONTRATO]]-Contrato[[#This Row],[Valor Pagado]]</f>
        <v>1709067</v>
      </c>
    </row>
    <row r="459" spans="1:40" s="1" customFormat="1" ht="37.5" customHeight="1">
      <c r="A459" s="1">
        <v>416</v>
      </c>
      <c r="B459" s="2">
        <v>433</v>
      </c>
      <c r="C459" s="130" t="s">
        <v>1221</v>
      </c>
      <c r="D459" s="92" t="s">
        <v>83</v>
      </c>
      <c r="E459" s="109" t="s">
        <v>42</v>
      </c>
      <c r="F459" s="92" t="s">
        <v>43</v>
      </c>
      <c r="G459" s="201" t="s">
        <v>1222</v>
      </c>
      <c r="H459" s="135">
        <v>1007822822</v>
      </c>
      <c r="I459" s="111">
        <v>2668000</v>
      </c>
      <c r="J459" s="111">
        <v>18676000</v>
      </c>
      <c r="K459" s="1" t="s">
        <v>571</v>
      </c>
      <c r="L459" s="137" t="s">
        <v>571</v>
      </c>
      <c r="M459" s="43" t="s">
        <v>87</v>
      </c>
      <c r="N459" s="44">
        <f>VLOOKUP(Contrato[[#This Row],[SUPERVISOR TITULAR]],[1]SUPERVISORES!$E$1:$F$135,2,FALSE)</f>
        <v>98707511.400000006</v>
      </c>
      <c r="O459" s="43" t="s">
        <v>605</v>
      </c>
      <c r="P459" s="45">
        <f>VLOOKUP(Contrato[[#This Row],[SUPERVISOR SUPLENTE ]],[1]SUPERVISORES!$E$1:$F$135,2,FALSE)</f>
        <v>43816614.100000001</v>
      </c>
      <c r="Q459" s="203">
        <v>565</v>
      </c>
      <c r="R459" s="47" cm="1">
        <f t="array" ref="R459">_xlfn.XLOOKUP(Contrato[[#This Row],[CDP]],[1]!CDP[[#All],[consecutivo]],[1]!CDP[[#All],[fecha_aprobacion]],"",0)</f>
        <v>45036.594305555554</v>
      </c>
      <c r="S459" s="48">
        <f>SUMIF([1]!CDP[[#All],[consecutivo]],Contrato[[#This Row],[CDP]],[1]!CDP[[#All],[valor_total_rubro]])</f>
        <v>18676000</v>
      </c>
      <c r="T459" s="49" cm="1">
        <f t="array" ref="T459">_xlfn.XLOOKUP(Contrato[[#This Row],[CONTRATO]]&amp;Contrato[[#This Row],[CDP]],[1]!Tabla6[[#All],[CONTRATO-CDP]],[1]!Tabla6[[#All],[CRP]],_xlfn.XLOOKUP(Contrato[[#This Row],[CDP]],[1]RCPPAGOS!F:F,[1]RCPPAGOS!A:A,"",0),0)</f>
        <v>3655</v>
      </c>
      <c r="U459" s="47">
        <f>+_xlfn.XLOOKUP(Contrato[[#This Row],[RCP]],[1]RCPPAGOS!A:A,[1]RCPPAGOS!B:B,"",0)</f>
        <v>45048.599340277775</v>
      </c>
      <c r="V459" s="50">
        <f>SUMIF([1]!RCPPAGOS[[#All],[CRP]],Contrato[[#This Row],[RCP]],[1]!RCPPAGOS[[#All],[valor_total]])</f>
        <v>18676000</v>
      </c>
      <c r="W459" s="51">
        <v>45043</v>
      </c>
      <c r="X459" s="51">
        <v>45049</v>
      </c>
      <c r="Y459" s="52" t="str">
        <f>+LEFT(_xlfn.XLOOKUP(Contrato[[#This Row],[CONTRATO3DIG]],[1]SECOP_II!AE:AE,[1]SECOP_II!F:F,"",0),10)</f>
        <v>2023-05-03</v>
      </c>
      <c r="Z459" s="53" t="str">
        <f>+LEFT(_xlfn.XLOOKUP(Contrato[[#This Row],[CONTRATO3DIG]],[1]SECOP_II!AE:AE,[1]SECOP_II!G:G,"",0),10)</f>
        <v>2023-11-30</v>
      </c>
      <c r="AA459" s="54" t="str">
        <f>_xlfn.XLOOKUP(Contrato[[#This Row],[CONTRATO3DIG]],[1]SECOP_II!AE:AE,[1]SECOP_II!AA:AA,"",0)</f>
        <v>https://community.secop.gov.co/Public/Tendering/OpportunityDetail/Index?noticeUID=CO1.NTC.4342587&amp;isFromPublicArea=True&amp;isModal=true&amp;asPopupView=true</v>
      </c>
      <c r="AB459" s="103" t="s">
        <v>867</v>
      </c>
      <c r="AC459" s="103">
        <v>202301005766</v>
      </c>
      <c r="AD459" s="1" t="s">
        <v>50</v>
      </c>
      <c r="AE459" s="1" t="str">
        <f>TEXT(LEFT(Contrato[[#This Row],[CONTRATO]],3),"0")</f>
        <v>433</v>
      </c>
      <c r="AF459" s="1" t="str">
        <f>IF(LEN(Contrato[[#This Row],[Contrato2]])=3,Contrato[[#This Row],[Contrato2]],TEXT(Contrato[[#This Row],[Contrato2]],"000"))</f>
        <v>433</v>
      </c>
      <c r="AG459" s="100">
        <f ca="1">IFERROR(_xlfn.DAYS(Contrato[[#This Row],[Fecha Proyectada liquidació]],TODAY())/30,"")</f>
        <v>-11.066666666666666</v>
      </c>
      <c r="AH459" s="5">
        <f>+Contrato[[#This Row],[FECHA TERMINACIÓN ]]+120</f>
        <v>45380</v>
      </c>
      <c r="AI459" s="5">
        <v>45336</v>
      </c>
      <c r="AJ459" s="1" cm="1">
        <f t="array" ref="AJ459">_xlfn.XLOOKUP(Contrato[[#This Row],[CONTRATO]]&amp;Contrato[[#This Row],[CDP]],[1]!Tabla6[[#All],[CONTRATO-CDP]],[1]!Tabla6[[#All],[CRP]],_xlfn.XLOOKUP(Contrato[[#This Row],[CDP]],[1]RCPPAGOS!F:F,[1]RCPPAGOS!A:A,"",0),0)</f>
        <v>3655</v>
      </c>
      <c r="AK459" s="1">
        <f>+Contrato[[#This Row],[Columna1]]-Contrato[[#This Row],[RCP]]</f>
        <v>0</v>
      </c>
      <c r="AL459" s="101" cm="1">
        <f t="array" ref="AL459">_xlfn.XLOOKUP(Contrato[[#This Row],[RCP]],[1]!RCPPAGOS[[#All],[CRP]],[1]!RCPPAGOS[[#All],[Total pagado]],0,0)</f>
        <v>18498133</v>
      </c>
      <c r="AM459" s="62">
        <f>+Contrato[[#This Row],[Valor Pagado]]/Contrato[[#This Row],[VALOR CONTRATO]]</f>
        <v>0.99047617262797172</v>
      </c>
      <c r="AN459" s="63">
        <f>+Contrato[[#This Row],[VALOR CONTRATO]]-Contrato[[#This Row],[Valor Pagado]]</f>
        <v>177867</v>
      </c>
    </row>
    <row r="460" spans="1:40" s="1" customFormat="1" ht="37.5" customHeight="1">
      <c r="A460" s="1">
        <v>422</v>
      </c>
      <c r="B460" s="2">
        <v>434</v>
      </c>
      <c r="C460" s="130" t="s">
        <v>1221</v>
      </c>
      <c r="D460" s="92" t="s">
        <v>83</v>
      </c>
      <c r="E460" s="109" t="s">
        <v>42</v>
      </c>
      <c r="F460" s="92" t="s">
        <v>43</v>
      </c>
      <c r="G460" s="201" t="s">
        <v>1223</v>
      </c>
      <c r="H460" s="1">
        <v>1001501276</v>
      </c>
      <c r="I460" s="111">
        <v>2668000</v>
      </c>
      <c r="J460" s="111">
        <v>18676000</v>
      </c>
      <c r="K460" s="1" t="s">
        <v>571</v>
      </c>
      <c r="L460" s="137" t="s">
        <v>571</v>
      </c>
      <c r="M460" s="43" t="s">
        <v>87</v>
      </c>
      <c r="N460" s="44">
        <f>VLOOKUP(Contrato[[#This Row],[SUPERVISOR TITULAR]],[1]SUPERVISORES!$E$1:$F$135,2,FALSE)</f>
        <v>98707511.400000006</v>
      </c>
      <c r="O460" s="43" t="s">
        <v>605</v>
      </c>
      <c r="P460" s="45">
        <f>VLOOKUP(Contrato[[#This Row],[SUPERVISOR SUPLENTE ]],[1]SUPERVISORES!$E$1:$F$135,2,FALSE)</f>
        <v>43816614.100000001</v>
      </c>
      <c r="Q460" s="203">
        <v>612</v>
      </c>
      <c r="R460" s="47" cm="1">
        <f t="array" ref="R460">_xlfn.XLOOKUP(Contrato[[#This Row],[CDP]],[1]!CDP[[#All],[consecutivo]],[1]!CDP[[#All],[fecha_aprobacion]],"",0)</f>
        <v>45036.717060185183</v>
      </c>
      <c r="S460" s="48">
        <f>SUMIF([1]!CDP[[#All],[consecutivo]],Contrato[[#This Row],[CDP]],[1]!CDP[[#All],[valor_total_rubro]])</f>
        <v>18676000</v>
      </c>
      <c r="T460" s="49" cm="1">
        <f t="array" ref="T460">_xlfn.XLOOKUP(Contrato[[#This Row],[CONTRATO]]&amp;Contrato[[#This Row],[CDP]],[1]!Tabla6[[#All],[CONTRATO-CDP]],[1]!Tabla6[[#All],[CRP]],_xlfn.XLOOKUP(Contrato[[#This Row],[CDP]],[1]RCPPAGOS!F:F,[1]RCPPAGOS!A:A,"",0),0)</f>
        <v>3642</v>
      </c>
      <c r="U460" s="47">
        <f>+_xlfn.XLOOKUP(Contrato[[#This Row],[RCP]],[1]RCPPAGOS!A:A,[1]RCPPAGOS!B:B,"",0)</f>
        <v>45048.595092592594</v>
      </c>
      <c r="V460" s="50">
        <f>SUMIF([1]!RCPPAGOS[[#All],[CRP]],Contrato[[#This Row],[RCP]],[1]!RCPPAGOS[[#All],[valor_total]])</f>
        <v>18676000</v>
      </c>
      <c r="W460" s="51">
        <v>45043</v>
      </c>
      <c r="X460" s="51">
        <v>45049</v>
      </c>
      <c r="Y460" s="52" t="str">
        <f>+LEFT(_xlfn.XLOOKUP(Contrato[[#This Row],[CONTRATO3DIG]],[1]SECOP_II!AE:AE,[1]SECOP_II!F:F,"",0),10)</f>
        <v>2023-05-03</v>
      </c>
      <c r="Z460" s="53" t="str">
        <f>+LEFT(_xlfn.XLOOKUP(Contrato[[#This Row],[CONTRATO3DIG]],[1]SECOP_II!AE:AE,[1]SECOP_II!G:G,"",0),10)</f>
        <v>2023-11-30</v>
      </c>
      <c r="AA460" s="54" t="str">
        <f>_xlfn.XLOOKUP(Contrato[[#This Row],[CONTRATO3DIG]],[1]SECOP_II!AE:AE,[1]SECOP_II!AA:AA,"",0)</f>
        <v>https://community.secop.gov.co/Public/Tendering/OpportunityDetail/Index?noticeUID=CO1.NTC.4342587&amp;isFromPublicArea=True&amp;isModal=true&amp;asPopupView=true</v>
      </c>
      <c r="AB460" s="103" t="s">
        <v>867</v>
      </c>
      <c r="AC460" s="103">
        <v>202301005766</v>
      </c>
      <c r="AD460" s="1" t="s">
        <v>50</v>
      </c>
      <c r="AE460" s="1" t="str">
        <f>TEXT(LEFT(Contrato[[#This Row],[CONTRATO]],3),"0")</f>
        <v>434</v>
      </c>
      <c r="AF460" s="1" t="str">
        <f>IF(LEN(Contrato[[#This Row],[Contrato2]])=3,Contrato[[#This Row],[Contrato2]],TEXT(Contrato[[#This Row],[Contrato2]],"000"))</f>
        <v>434</v>
      </c>
      <c r="AG460" s="100">
        <f ca="1">IFERROR(_xlfn.DAYS(Contrato[[#This Row],[Fecha Proyectada liquidació]],TODAY())/30,"")</f>
        <v>-11.066666666666666</v>
      </c>
      <c r="AH460" s="5">
        <f>+Contrato[[#This Row],[FECHA TERMINACIÓN ]]+120</f>
        <v>45380</v>
      </c>
      <c r="AI460" s="1" t="e" cm="1">
        <f t="array" ref="AI460">+Contrato[[#This Row],[Fecha Proyectada liquidació]]-hoy</f>
        <v>#NAME?</v>
      </c>
      <c r="AJ460" s="1" cm="1">
        <f t="array" ref="AJ460">_xlfn.XLOOKUP(Contrato[[#This Row],[CONTRATO]]&amp;Contrato[[#This Row],[CDP]],[1]!Tabla6[[#All],[CONTRATO-CDP]],[1]!Tabla6[[#All],[CRP]],_xlfn.XLOOKUP(Contrato[[#This Row],[CDP]],[1]RCPPAGOS!F:F,[1]RCPPAGOS!A:A,"",0),0)</f>
        <v>3642</v>
      </c>
      <c r="AK460" s="1">
        <f>+Contrato[[#This Row],[Columna1]]-Contrato[[#This Row],[RCP]]</f>
        <v>0</v>
      </c>
      <c r="AL460" s="101" cm="1">
        <f t="array" ref="AL460">_xlfn.XLOOKUP(Contrato[[#This Row],[RCP]],[1]!RCPPAGOS[[#All],[CRP]],[1]!RCPPAGOS[[#All],[Total pagado]],0,0)</f>
        <v>18498133</v>
      </c>
      <c r="AM460" s="62">
        <f>+Contrato[[#This Row],[Valor Pagado]]/Contrato[[#This Row],[VALOR CONTRATO]]</f>
        <v>0.99047617262797172</v>
      </c>
      <c r="AN460" s="63">
        <f>+Contrato[[#This Row],[VALOR CONTRATO]]-Contrato[[#This Row],[Valor Pagado]]</f>
        <v>177867</v>
      </c>
    </row>
    <row r="461" spans="1:40" s="1" customFormat="1" ht="37.5" customHeight="1">
      <c r="A461" s="1">
        <v>673</v>
      </c>
      <c r="B461" s="2">
        <v>435</v>
      </c>
      <c r="C461" s="130" t="s">
        <v>1218</v>
      </c>
      <c r="D461" s="92" t="s">
        <v>83</v>
      </c>
      <c r="E461" s="109" t="s">
        <v>42</v>
      </c>
      <c r="F461" s="92" t="s">
        <v>43</v>
      </c>
      <c r="G461" s="130" t="s">
        <v>1224</v>
      </c>
      <c r="H461" s="135">
        <v>1045520747</v>
      </c>
      <c r="I461" s="111">
        <v>3016000</v>
      </c>
      <c r="J461" s="111">
        <v>21112000</v>
      </c>
      <c r="K461" s="1" t="s">
        <v>571</v>
      </c>
      <c r="L461" s="137" t="s">
        <v>571</v>
      </c>
      <c r="M461" s="43" t="s">
        <v>87</v>
      </c>
      <c r="N461" s="44">
        <f>VLOOKUP(Contrato[[#This Row],[SUPERVISOR TITULAR]],[1]SUPERVISORES!$E$1:$F$135,2,FALSE)</f>
        <v>98707511.400000006</v>
      </c>
      <c r="O461" s="43" t="s">
        <v>605</v>
      </c>
      <c r="P461" s="45">
        <f>VLOOKUP(Contrato[[#This Row],[SUPERVISOR SUPLENTE ]],[1]SUPERVISORES!$E$1:$F$135,2,FALSE)</f>
        <v>43816614.100000001</v>
      </c>
      <c r="Q461" s="203">
        <v>575</v>
      </c>
      <c r="R461" s="47" cm="1">
        <f t="array" ref="R461">_xlfn.XLOOKUP(Contrato[[#This Row],[CDP]],[1]!CDP[[#All],[consecutivo]],[1]!CDP[[#All],[fecha_aprobacion]],"",0)</f>
        <v>45036.594421296293</v>
      </c>
      <c r="S461" s="48">
        <f>SUMIF([1]!CDP[[#All],[consecutivo]],Contrato[[#This Row],[CDP]],[1]!CDP[[#All],[valor_total_rubro]])</f>
        <v>21112000</v>
      </c>
      <c r="T461" s="49" cm="1">
        <f t="array" ref="T461">_xlfn.XLOOKUP(Contrato[[#This Row],[CONTRATO]]&amp;Contrato[[#This Row],[CDP]],[1]!Tabla6[[#All],[CONTRATO-CDP]],[1]!Tabla6[[#All],[CRP]],_xlfn.XLOOKUP(Contrato[[#This Row],[CDP]],[1]RCPPAGOS!F:F,[1]RCPPAGOS!A:A,"",0),0)</f>
        <v>3651</v>
      </c>
      <c r="U461" s="47">
        <f>+_xlfn.XLOOKUP(Contrato[[#This Row],[RCP]],[1]RCPPAGOS!A:A,[1]RCPPAGOS!B:B,"",0)</f>
        <v>45048.597905092596</v>
      </c>
      <c r="V461" s="50">
        <f>SUMIF([1]!RCPPAGOS[[#All],[CRP]],Contrato[[#This Row],[RCP]],[1]!RCPPAGOS[[#All],[valor_total]])</f>
        <v>21112000</v>
      </c>
      <c r="W461" s="51">
        <v>45043</v>
      </c>
      <c r="X461" s="51">
        <v>45049</v>
      </c>
      <c r="Y461" s="52" t="str">
        <f>+LEFT(_xlfn.XLOOKUP(Contrato[[#This Row],[CONTRATO3DIG]],[1]SECOP_II!AE:AE,[1]SECOP_II!F:F,"",0),10)</f>
        <v>2023-05-03</v>
      </c>
      <c r="Z461" s="53" t="str">
        <f>+LEFT(_xlfn.XLOOKUP(Contrato[[#This Row],[CONTRATO3DIG]],[1]SECOP_II!AE:AE,[1]SECOP_II!G:G,"",0),10)</f>
        <v>2023-11-30</v>
      </c>
      <c r="AA461" s="54" t="str">
        <f>_xlfn.XLOOKUP(Contrato[[#This Row],[CONTRATO3DIG]],[1]SECOP_II!AE:AE,[1]SECOP_II!AA:AA,"",0)</f>
        <v>https://community.secop.gov.co/Public/Tendering/OpportunityDetail/Index?noticeUID=CO1.NTC.4342587&amp;isFromPublicArea=True&amp;isModal=true&amp;asPopupView=true</v>
      </c>
      <c r="AB461" s="103" t="s">
        <v>867</v>
      </c>
      <c r="AC461" s="103">
        <v>202301005766</v>
      </c>
      <c r="AD461" s="1" t="s">
        <v>50</v>
      </c>
      <c r="AE461" s="1" t="str">
        <f>TEXT(LEFT(Contrato[[#This Row],[CONTRATO]],3),"0")</f>
        <v>435</v>
      </c>
      <c r="AF461" s="1" t="str">
        <f>IF(LEN(Contrato[[#This Row],[Contrato2]])=3,Contrato[[#This Row],[Contrato2]],TEXT(Contrato[[#This Row],[Contrato2]],"000"))</f>
        <v>435</v>
      </c>
      <c r="AG461" s="100">
        <f ca="1">IFERROR(_xlfn.DAYS(Contrato[[#This Row],[Fecha Proyectada liquidació]],TODAY())/30,"")</f>
        <v>-11.066666666666666</v>
      </c>
      <c r="AH461" s="5">
        <f>+Contrato[[#This Row],[FECHA TERMINACIÓN ]]+120</f>
        <v>45380</v>
      </c>
      <c r="AI461" s="5">
        <v>45370</v>
      </c>
      <c r="AJ461" s="1" cm="1">
        <f t="array" ref="AJ461">_xlfn.XLOOKUP(Contrato[[#This Row],[CONTRATO]]&amp;Contrato[[#This Row],[CDP]],[1]!Tabla6[[#All],[CONTRATO-CDP]],[1]!Tabla6[[#All],[CRP]],_xlfn.XLOOKUP(Contrato[[#This Row],[CDP]],[1]RCPPAGOS!F:F,[1]RCPPAGOS!A:A,"",0),0)</f>
        <v>3651</v>
      </c>
      <c r="AK461" s="1">
        <f>+Contrato[[#This Row],[Columna1]]-Contrato[[#This Row],[RCP]]</f>
        <v>0</v>
      </c>
      <c r="AL461" s="101" cm="1">
        <f t="array" ref="AL461">_xlfn.XLOOKUP(Contrato[[#This Row],[RCP]],[1]!RCPPAGOS[[#All],[CRP]],[1]!RCPPAGOS[[#All],[Total pagado]],0,0)</f>
        <v>20910933</v>
      </c>
      <c r="AM461" s="62">
        <f>+Contrato[[#This Row],[Valor Pagado]]/Contrato[[#This Row],[VALOR CONTRATO]]</f>
        <v>0.99047617468738158</v>
      </c>
      <c r="AN461" s="63">
        <f>+Contrato[[#This Row],[VALOR CONTRATO]]-Contrato[[#This Row],[Valor Pagado]]</f>
        <v>201067</v>
      </c>
    </row>
    <row r="462" spans="1:40" s="1" customFormat="1" ht="37.5" customHeight="1">
      <c r="A462" s="1">
        <v>327</v>
      </c>
      <c r="B462" s="2">
        <v>436</v>
      </c>
      <c r="C462" s="130" t="s">
        <v>1225</v>
      </c>
      <c r="D462" s="92" t="s">
        <v>83</v>
      </c>
      <c r="E462" s="109" t="s">
        <v>42</v>
      </c>
      <c r="F462" s="92" t="s">
        <v>1226</v>
      </c>
      <c r="G462" s="130" t="s">
        <v>869</v>
      </c>
      <c r="H462" s="170" t="s">
        <v>1165</v>
      </c>
      <c r="I462" s="166" t="s">
        <v>571</v>
      </c>
      <c r="J462" s="170">
        <v>15134988494</v>
      </c>
      <c r="K462" s="1" t="s">
        <v>571</v>
      </c>
      <c r="L462" s="137" t="s">
        <v>1209</v>
      </c>
      <c r="M462" s="43" t="s">
        <v>60</v>
      </c>
      <c r="N462" s="44">
        <f>VLOOKUP(Contrato[[#This Row],[SUPERVISOR TITULAR]],[1]SUPERVISORES!$E$1:$F$135,2,FALSE)</f>
        <v>40075656.899999999</v>
      </c>
      <c r="O462" s="43" t="s">
        <v>87</v>
      </c>
      <c r="P462" s="45">
        <f>VLOOKUP(Contrato[[#This Row],[SUPERVISOR SUPLENTE ]],[1]SUPERVISORES!$E$1:$F$135,2,FALSE)</f>
        <v>98707511.400000006</v>
      </c>
      <c r="Q462" s="203">
        <v>510</v>
      </c>
      <c r="R462" s="47" cm="1">
        <f t="array" ref="R462">_xlfn.XLOOKUP(Contrato[[#This Row],[CDP]],[1]!CDP[[#All],[consecutivo]],[1]!CDP[[#All],[fecha_aprobacion]],"",0)</f>
        <v>45014.489664351851</v>
      </c>
      <c r="S462" s="48">
        <f>SUMIF([1]!CDP[[#All],[consecutivo]],Contrato[[#This Row],[CDP]],[1]!CDP[[#All],[valor_total_rubro]])</f>
        <v>15134988496</v>
      </c>
      <c r="T462" s="49" cm="1">
        <f t="array" ref="T462">_xlfn.XLOOKUP(Contrato[[#This Row],[CONTRATO]]&amp;Contrato[[#This Row],[CDP]],[1]!Tabla6[[#All],[CONTRATO-CDP]],[1]!Tabla6[[#All],[CRP]],_xlfn.XLOOKUP(Contrato[[#This Row],[CDP]],[1]RCPPAGOS!F:F,[1]RCPPAGOS!A:A,"",0),0)</f>
        <v>3638</v>
      </c>
      <c r="U462" s="47">
        <f>+_xlfn.XLOOKUP(Contrato[[#This Row],[RCP]],[1]RCPPAGOS!A:A,[1]RCPPAGOS!B:B,"",0)</f>
        <v>45044.907881944448</v>
      </c>
      <c r="V462" s="50">
        <f>SUMIF([1]!RCPPAGOS[[#All],[CRP]],Contrato[[#This Row],[RCP]],[1]!RCPPAGOS[[#All],[valor_total]])</f>
        <v>15134988494</v>
      </c>
      <c r="W462" s="51">
        <v>45042</v>
      </c>
      <c r="X462" s="51">
        <v>45044</v>
      </c>
      <c r="Y462" s="52" t="str">
        <f>+LEFT(_xlfn.XLOOKUP(Contrato[[#This Row],[CONTRATO3DIG]],[1]SECOP_II!AE:AE,[1]SECOP_II!F:F,"",0),10)</f>
        <v>2023-04-28</v>
      </c>
      <c r="Z462" s="53" t="str">
        <f>+LEFT(_xlfn.XLOOKUP(Contrato[[#This Row],[CONTRATO3DIG]],[1]SECOP_II!AE:AE,[1]SECOP_II!G:G,"",0),10)</f>
        <v>2023-12-15</v>
      </c>
      <c r="AA462" s="54" t="str">
        <f>_xlfn.XLOOKUP(Contrato[[#This Row],[CONTRATO3DIG]],[1]SECOP_II!AE:AE,[1]SECOP_II!AA:AA,"",0)</f>
        <v>https://community.secop.gov.co/Public/Tendering/OpportunityDetail/Index?noticeUID=CO1.NTC.4341119&amp;isFromPublicArea=True&amp;isModal=true&amp;asPopupView=true</v>
      </c>
      <c r="AB462" s="103" t="s">
        <v>1227</v>
      </c>
      <c r="AC462" s="103">
        <v>202301005686</v>
      </c>
      <c r="AD462" s="1" t="s">
        <v>50</v>
      </c>
      <c r="AE462" s="1" t="str">
        <f>TEXT(LEFT(Contrato[[#This Row],[CONTRATO]],3),"0")</f>
        <v>436</v>
      </c>
      <c r="AF462" s="1" t="str">
        <f>IF(LEN(Contrato[[#This Row],[Contrato2]])=3,Contrato[[#This Row],[Contrato2]],TEXT(Contrato[[#This Row],[Contrato2]],"000"))</f>
        <v>436</v>
      </c>
      <c r="AG462" s="100">
        <f ca="1">IFERROR(_xlfn.DAYS(Contrato[[#This Row],[Fecha Proyectada liquidació]],TODAY())/30,"")</f>
        <v>-10.566666666666666</v>
      </c>
      <c r="AH462" s="5">
        <f>+Contrato[[#This Row],[FECHA TERMINACIÓN ]]+120</f>
        <v>45395</v>
      </c>
      <c r="AI462" s="1" t="e" cm="1">
        <f t="array" ref="AI462">+Contrato[[#This Row],[Fecha Proyectada liquidació]]-hoy</f>
        <v>#NAME?</v>
      </c>
      <c r="AJ462" s="1" cm="1">
        <f t="array" ref="AJ462">_xlfn.XLOOKUP(Contrato[[#This Row],[CONTRATO]]&amp;Contrato[[#This Row],[CDP]],[1]!Tabla6[[#All],[CONTRATO-CDP]],[1]!Tabla6[[#All],[CRP]],_xlfn.XLOOKUP(Contrato[[#This Row],[CDP]],[1]RCPPAGOS!F:F,[1]RCPPAGOS!A:A,"",0),0)</f>
        <v>3638</v>
      </c>
      <c r="AK462" s="1">
        <f>+Contrato[[#This Row],[Columna1]]-Contrato[[#This Row],[RCP]]</f>
        <v>0</v>
      </c>
      <c r="AL462" s="101" cm="1">
        <f t="array" ref="AL462">_xlfn.XLOOKUP(Contrato[[#This Row],[RCP]],[1]!RCPPAGOS[[#All],[CRP]],[1]!RCPPAGOS[[#All],[Total pagado]],0,0)</f>
        <v>3704136603</v>
      </c>
      <c r="AM462" s="62">
        <f>+Contrato[[#This Row],[Valor Pagado]]/Contrato[[#This Row],[VALOR CONTRATO]]</f>
        <v>0.24473996821791041</v>
      </c>
      <c r="AN462" s="63">
        <f>+Contrato[[#This Row],[VALOR CONTRATO]]-Contrato[[#This Row],[Valor Pagado]]</f>
        <v>11430851891</v>
      </c>
    </row>
    <row r="463" spans="1:40" s="1" customFormat="1" ht="37.5" customHeight="1">
      <c r="A463" s="1">
        <v>828</v>
      </c>
      <c r="B463" s="2">
        <v>436</v>
      </c>
      <c r="C463" s="130" t="s">
        <v>1228</v>
      </c>
      <c r="D463" s="92" t="s">
        <v>83</v>
      </c>
      <c r="E463" s="109" t="s">
        <v>741</v>
      </c>
      <c r="F463" s="92" t="s">
        <v>1226</v>
      </c>
      <c r="G463" s="130" t="s">
        <v>869</v>
      </c>
      <c r="H463" s="170" t="s">
        <v>1165</v>
      </c>
      <c r="I463" s="166" t="s">
        <v>571</v>
      </c>
      <c r="J463" s="111">
        <v>1139678989</v>
      </c>
      <c r="K463" s="1" t="s">
        <v>571</v>
      </c>
      <c r="L463" s="137" t="s">
        <v>1229</v>
      </c>
      <c r="M463" s="43" t="s">
        <v>60</v>
      </c>
      <c r="N463" s="44">
        <f>VLOOKUP(Contrato[[#This Row],[SUPERVISOR TITULAR]],[1]SUPERVISORES!$E$1:$F$135,2,FALSE)</f>
        <v>40075656.899999999</v>
      </c>
      <c r="O463" s="43" t="s">
        <v>87</v>
      </c>
      <c r="P463" s="45">
        <f>VLOOKUP(Contrato[[#This Row],[SUPERVISOR SUPLENTE ]],[1]SUPERVISORES!$E$1:$F$135,2,FALSE)</f>
        <v>98707511.400000006</v>
      </c>
      <c r="Q463" s="75">
        <v>806</v>
      </c>
      <c r="R463" s="47" cm="1">
        <f t="array" ref="R463">_xlfn.XLOOKUP(Contrato[[#This Row],[CDP]],[1]!CDP[[#All],[consecutivo]],[1]!CDP[[#All],[fecha_aprobacion]],"",0)</f>
        <v>45076.397476851853</v>
      </c>
      <c r="S463" s="48">
        <f>SUMIF([1]!CDP[[#All],[consecutivo]],Contrato[[#This Row],[CDP]],[1]!CDP[[#All],[valor_total_rubro]])</f>
        <v>1139678989</v>
      </c>
      <c r="T463" s="4" cm="1">
        <f t="array" ref="T463">_xlfn.XLOOKUP(Contrato[[#This Row],[CONTRATO]]&amp;Contrato[[#This Row],[CDP]],[1]!Tabla6[[#All],[CONTRATO-CDP]],[1]!Tabla6[[#All],[CRP]],_xlfn.XLOOKUP(Contrato[[#This Row],[CDP]],[1]RCPPAGOS!F:F,[1]RCPPAGOS!A:A,"",0),0)</f>
        <v>5128</v>
      </c>
      <c r="U463" s="47">
        <f>+_xlfn.XLOOKUP(Contrato[[#This Row],[RCP]],[1]RCPPAGOS!A:A,[1]RCPPAGOS!B:B,"",0)</f>
        <v>45082.615925925929</v>
      </c>
      <c r="V463" s="50">
        <f>SUMIF([1]!RCPPAGOS[[#All],[CRP]],Contrato[[#This Row],[RCP]],[1]!RCPPAGOS[[#All],[valor_total]])</f>
        <v>1139678989</v>
      </c>
      <c r="W463" s="51">
        <v>45077</v>
      </c>
      <c r="X463" s="51">
        <v>45086</v>
      </c>
      <c r="Y463" s="52" t="str">
        <f>+LEFT(_xlfn.XLOOKUP(Contrato[[#This Row],[CONTRATO3DIG]],[1]SECOP_II!AE:AE,[1]SECOP_II!F:F,"",0),10)</f>
        <v>2023-04-28</v>
      </c>
      <c r="Z463" s="53" t="str">
        <f>+LEFT(_xlfn.XLOOKUP(Contrato[[#This Row],[CONTRATO3DIG]],[1]SECOP_II!AE:AE,[1]SECOP_II!G:G,"",0),10)</f>
        <v>2023-12-15</v>
      </c>
      <c r="AA463" s="139"/>
      <c r="AB463" s="103" t="s">
        <v>1227</v>
      </c>
      <c r="AC463" s="103"/>
      <c r="AE463" s="1" t="str">
        <f>TEXT(LEFT(Contrato[[#This Row],[CONTRATO]],3),"0")</f>
        <v>436</v>
      </c>
      <c r="AF463" s="1" t="str">
        <f>IF(LEN(Contrato[[#This Row],[Contrato2]])=3,Contrato[[#This Row],[Contrato2]],TEXT(Contrato[[#This Row],[Contrato2]],"000"))</f>
        <v>436</v>
      </c>
      <c r="AG463" s="100">
        <f ca="1">IFERROR(_xlfn.DAYS(Contrato[[#This Row],[Fecha Proyectada liquidació]],TODAY())/30,"")</f>
        <v>-10.566666666666666</v>
      </c>
      <c r="AH463" s="5">
        <f>+Contrato[[#This Row],[FECHA TERMINACIÓN ]]+120</f>
        <v>45395</v>
      </c>
      <c r="AI463" s="1" t="e" cm="1">
        <f t="array" ref="AI463">+Contrato[[#This Row],[Fecha Proyectada liquidació]]-hoy</f>
        <v>#NAME?</v>
      </c>
      <c r="AJ463" s="1" cm="1">
        <f t="array" ref="AJ463">_xlfn.XLOOKUP(Contrato[[#This Row],[CONTRATO]]&amp;Contrato[[#This Row],[CDP]],[1]!Tabla6[[#All],[CONTRATO-CDP]],[1]!Tabla6[[#All],[CRP]],_xlfn.XLOOKUP(Contrato[[#This Row],[CDP]],[1]RCPPAGOS!F:F,[1]RCPPAGOS!A:A,"",0),0)</f>
        <v>5128</v>
      </c>
      <c r="AK463" s="1">
        <f>+Contrato[[#This Row],[Columna1]]-Contrato[[#This Row],[RCP]]</f>
        <v>0</v>
      </c>
      <c r="AL463" s="101" cm="1">
        <f t="array" ref="AL463">_xlfn.XLOOKUP(Contrato[[#This Row],[RCP]],[1]!RCPPAGOS[[#All],[CRP]],[1]!RCPPAGOS[[#All],[Total pagado]],0,0)</f>
        <v>1136684016</v>
      </c>
      <c r="AM463" s="62">
        <f>+Contrato[[#This Row],[Valor Pagado]]/Contrato[[#This Row],[VALOR CONTRATO]]</f>
        <v>0.99737209071246635</v>
      </c>
      <c r="AN463" s="63">
        <f>+Contrato[[#This Row],[VALOR CONTRATO]]-Contrato[[#This Row],[Valor Pagado]]</f>
        <v>2994973</v>
      </c>
    </row>
    <row r="464" spans="1:40" s="1" customFormat="1" ht="37.5" customHeight="1">
      <c r="A464" s="1">
        <v>1049</v>
      </c>
      <c r="B464" s="2">
        <v>436</v>
      </c>
      <c r="C464" s="130" t="s">
        <v>1230</v>
      </c>
      <c r="D464" s="92" t="s">
        <v>83</v>
      </c>
      <c r="E464" s="109" t="s">
        <v>741</v>
      </c>
      <c r="F464" s="92" t="s">
        <v>1226</v>
      </c>
      <c r="G464" s="130" t="s">
        <v>869</v>
      </c>
      <c r="H464" s="170" t="s">
        <v>1165</v>
      </c>
      <c r="I464" s="166" t="s">
        <v>571</v>
      </c>
      <c r="J464" s="111">
        <v>1213451174</v>
      </c>
      <c r="K464" s="1" t="s">
        <v>571</v>
      </c>
      <c r="L464" s="137" t="s">
        <v>1231</v>
      </c>
      <c r="M464" s="43" t="s">
        <v>60</v>
      </c>
      <c r="N464" s="44">
        <f>VLOOKUP(Contrato[[#This Row],[SUPERVISOR TITULAR]],[1]SUPERVISORES!$E$1:$F$135,2,FALSE)</f>
        <v>40075656.899999999</v>
      </c>
      <c r="O464" s="43" t="s">
        <v>87</v>
      </c>
      <c r="P464" s="45">
        <f>VLOOKUP(Contrato[[#This Row],[SUPERVISOR SUPLENTE ]],[1]SUPERVISORES!$E$1:$F$135,2,FALSE)</f>
        <v>98707511.400000006</v>
      </c>
      <c r="Q464" s="75">
        <v>1077</v>
      </c>
      <c r="R464" s="47" cm="1">
        <f t="array" ref="R464">_xlfn.XLOOKUP(Contrato[[#This Row],[CDP]],[1]!CDP[[#All],[consecutivo]],[1]!CDP[[#All],[fecha_aprobacion]],"",0)</f>
        <v>45169.697048611109</v>
      </c>
      <c r="S464" s="48">
        <f>SUMIF([1]!CDP[[#All],[consecutivo]],Contrato[[#This Row],[CDP]],[1]!CDP[[#All],[valor_total_rubro]])</f>
        <v>1213451174</v>
      </c>
      <c r="T464" s="4" cm="1">
        <f t="array" ref="T464">_xlfn.XLOOKUP(Contrato[[#This Row],[CONTRATO]]&amp;Contrato[[#This Row],[CDP]],[1]!Tabla6[[#All],[CONTRATO-CDP]],[1]!Tabla6[[#All],[CRP]],_xlfn.XLOOKUP(Contrato[[#This Row],[CDP]],[1]RCPPAGOS!F:F,[1]RCPPAGOS!A:A,"",0),0)</f>
        <v>9296</v>
      </c>
      <c r="U464" s="47">
        <f>+_xlfn.XLOOKUP(Contrato[[#This Row],[RCP]],[1]RCPPAGOS!A:A,[1]RCPPAGOS!B:B,"",0)</f>
        <v>45170.788344907407</v>
      </c>
      <c r="V464" s="50">
        <f>SUMIF([1]!RCPPAGOS[[#All],[CRP]],Contrato[[#This Row],[RCP]],[1]!RCPPAGOS[[#All],[valor_total]])</f>
        <v>1213451174</v>
      </c>
      <c r="W464" s="51">
        <v>45180</v>
      </c>
      <c r="X464" s="51">
        <v>45180</v>
      </c>
      <c r="Y464" s="52" t="str">
        <f>+LEFT(_xlfn.XLOOKUP(Contrato[[#This Row],[CONTRATO3DIG]],[1]SECOP_II!AE:AE,[1]SECOP_II!F:F,"",0),10)</f>
        <v>2023-04-28</v>
      </c>
      <c r="Z464" s="53" t="str">
        <f>+LEFT(_xlfn.XLOOKUP(Contrato[[#This Row],[CONTRATO3DIG]],[1]SECOP_II!AE:AE,[1]SECOP_II!G:G,"",0),10)</f>
        <v>2023-12-15</v>
      </c>
      <c r="AA464" s="54" t="str">
        <f>_xlfn.XLOOKUP(Contrato[[#This Row],[CONTRATO3DIG]],[1]SECOP_II!AE:AE,[1]SECOP_II!AA:AA,"",0)</f>
        <v>https://community.secop.gov.co/Public/Tendering/OpportunityDetail/Index?noticeUID=CO1.NTC.4341119&amp;isFromPublicArea=True&amp;isModal=true&amp;asPopupView=true</v>
      </c>
      <c r="AB464" s="103" t="s">
        <v>1227</v>
      </c>
      <c r="AC464" s="103"/>
      <c r="AE464" s="1" t="str">
        <f>TEXT(LEFT(Contrato[[#This Row],[CONTRATO]],3),"0")</f>
        <v>436</v>
      </c>
      <c r="AF464" s="1" t="str">
        <f>IF(LEN(Contrato[[#This Row],[Contrato2]])=3,Contrato[[#This Row],[Contrato2]],TEXT(Contrato[[#This Row],[Contrato2]],"000"))</f>
        <v>436</v>
      </c>
      <c r="AG464" s="100">
        <f ca="1">IFERROR(_xlfn.DAYS(Contrato[[#This Row],[Fecha Proyectada liquidació]],TODAY())/30,"")</f>
        <v>-10.566666666666666</v>
      </c>
      <c r="AH464" s="5">
        <f>+Contrato[[#This Row],[FECHA TERMINACIÓN ]]+120</f>
        <v>45395</v>
      </c>
      <c r="AI464" s="1" t="e" cm="1">
        <f t="array" ref="AI464">+Contrato[[#This Row],[Fecha Proyectada liquidació]]-hoy</f>
        <v>#NAME?</v>
      </c>
      <c r="AJ464" s="1" cm="1">
        <f t="array" ref="AJ464">_xlfn.XLOOKUP(Contrato[[#This Row],[CONTRATO]]&amp;Contrato[[#This Row],[CDP]],[1]!Tabla6[[#All],[CONTRATO-CDP]],[1]!Tabla6[[#All],[CRP]],_xlfn.XLOOKUP(Contrato[[#This Row],[CDP]],[1]RCPPAGOS!F:F,[1]RCPPAGOS!A:A,"",0),0)</f>
        <v>9296</v>
      </c>
      <c r="AK464" s="1">
        <f>+Contrato[[#This Row],[Columna1]]-Contrato[[#This Row],[RCP]]</f>
        <v>0</v>
      </c>
      <c r="AL464" s="101" cm="1">
        <f t="array" ref="AL464">_xlfn.XLOOKUP(Contrato[[#This Row],[RCP]],[1]!RCPPAGOS[[#All],[CRP]],[1]!RCPPAGOS[[#All],[Total pagado]],0,0)</f>
        <v>549409672</v>
      </c>
      <c r="AM464" s="62">
        <f>+Contrato[[#This Row],[Valor Pagado]]/Contrato[[#This Row],[VALOR CONTRATO]]</f>
        <v>0.45276619593101158</v>
      </c>
      <c r="AN464" s="63">
        <f>+Contrato[[#This Row],[VALOR CONTRATO]]-Contrato[[#This Row],[Valor Pagado]]</f>
        <v>664041502</v>
      </c>
    </row>
    <row r="465" spans="1:40" s="1" customFormat="1" ht="37.5" customHeight="1">
      <c r="A465" s="1">
        <v>1065</v>
      </c>
      <c r="B465" s="2">
        <v>436</v>
      </c>
      <c r="C465" s="130" t="s">
        <v>1232</v>
      </c>
      <c r="D465" s="92" t="s">
        <v>83</v>
      </c>
      <c r="E465" s="109" t="s">
        <v>741</v>
      </c>
      <c r="F465" s="92" t="s">
        <v>1226</v>
      </c>
      <c r="G465" s="130" t="s">
        <v>869</v>
      </c>
      <c r="H465" s="170" t="s">
        <v>1165</v>
      </c>
      <c r="I465" s="166" t="s">
        <v>571</v>
      </c>
      <c r="J465" s="111">
        <v>2713600936</v>
      </c>
      <c r="K465" s="1" t="s">
        <v>571</v>
      </c>
      <c r="L465" s="137" t="s">
        <v>944</v>
      </c>
      <c r="M465" s="43" t="s">
        <v>60</v>
      </c>
      <c r="N465" s="44">
        <f>VLOOKUP(Contrato[[#This Row],[SUPERVISOR TITULAR]],[1]SUPERVISORES!$E$1:$F$135,2,FALSE)</f>
        <v>40075656.899999999</v>
      </c>
      <c r="O465" s="43" t="s">
        <v>87</v>
      </c>
      <c r="P465" s="45">
        <f>VLOOKUP(Contrato[[#This Row],[SUPERVISOR SUPLENTE ]],[1]SUPERVISORES!$E$1:$F$135,2,FALSE)</f>
        <v>98707511.400000006</v>
      </c>
      <c r="Q465" s="75">
        <v>1146</v>
      </c>
      <c r="R465" s="47" cm="1">
        <f t="array" ref="R465">_xlfn.XLOOKUP(Contrato[[#This Row],[CDP]],[1]!CDP[[#All],[consecutivo]],[1]!CDP[[#All],[fecha_aprobacion]],"",0)</f>
        <v>45198.656168981484</v>
      </c>
      <c r="S465" s="48">
        <f>SUMIF([1]!CDP[[#All],[consecutivo]],Contrato[[#This Row],[CDP]],[1]!CDP[[#All],[valor_total_rubro]])</f>
        <v>2713600936</v>
      </c>
      <c r="T465" s="49" cm="1">
        <f t="array" ref="T465">_xlfn.XLOOKUP(Contrato[[#This Row],[CONTRATO]]&amp;Contrato[[#This Row],[CDP]],[1]!Tabla6[[#All],[CONTRATO-CDP]],[1]!Tabla6[[#All],[CRP]],_xlfn.XLOOKUP(Contrato[[#This Row],[CDP]],[1]RCPPAGOS!F:F,[1]RCPPAGOS!A:A,"",0),0)</f>
        <v>10772</v>
      </c>
      <c r="U465" s="47">
        <f>+_xlfn.XLOOKUP(Contrato[[#This Row],[RCP]],[1]RCPPAGOS!A:A,[1]RCPPAGOS!B:B,"",0)</f>
        <v>45198.922650462962</v>
      </c>
      <c r="V465" s="50">
        <f>SUMIF([1]!RCPPAGOS[[#All],[CRP]],Contrato[[#This Row],[RCP]],[1]!RCPPAGOS[[#All],[valor_total]])</f>
        <v>2713600936</v>
      </c>
      <c r="W465" s="51">
        <v>45076</v>
      </c>
      <c r="X465" s="51">
        <v>45086</v>
      </c>
      <c r="Y465" s="52" t="str">
        <f>+LEFT(_xlfn.XLOOKUP(Contrato[[#This Row],[CONTRATO3DIG]],[1]SECOP_II!AE:AE,[1]SECOP_II!F:F,"",0),10)</f>
        <v>2023-04-28</v>
      </c>
      <c r="Z465" s="53" t="str">
        <f>+LEFT(_xlfn.XLOOKUP(Contrato[[#This Row],[CONTRATO3DIG]],[1]SECOP_II!AE:AE,[1]SECOP_II!G:G,"",0),10)</f>
        <v>2023-12-15</v>
      </c>
      <c r="AA465" s="54" t="str">
        <f>_xlfn.XLOOKUP(Contrato[[#This Row],[CONTRATO3DIG]],[1]SECOP_II!AE:AE,[1]SECOP_II!AA:AA,"",0)</f>
        <v>https://community.secop.gov.co/Public/Tendering/OpportunityDetail/Index?noticeUID=CO1.NTC.4341119&amp;isFromPublicArea=True&amp;isModal=true&amp;asPopupView=true</v>
      </c>
      <c r="AB465" s="103" t="s">
        <v>1227</v>
      </c>
      <c r="AC465" s="103">
        <v>200000095687</v>
      </c>
      <c r="AD465" s="1" t="s">
        <v>50</v>
      </c>
      <c r="AE465" s="1" t="str">
        <f>TEXT(LEFT(Contrato[[#This Row],[CONTRATO]],3),"0")</f>
        <v>436</v>
      </c>
      <c r="AF465" s="1" t="str">
        <f>IF(LEN(Contrato[[#This Row],[Contrato2]])=3,Contrato[[#This Row],[Contrato2]],TEXT(Contrato[[#This Row],[Contrato2]],"000"))</f>
        <v>436</v>
      </c>
      <c r="AG465" s="100">
        <f ca="1">IFERROR(_xlfn.DAYS(Contrato[[#This Row],[Fecha Proyectada liquidació]],TODAY())/30,"")</f>
        <v>-10.566666666666666</v>
      </c>
      <c r="AH465" s="5">
        <f>+Contrato[[#This Row],[FECHA TERMINACIÓN ]]+120</f>
        <v>45395</v>
      </c>
      <c r="AI465" s="1" t="e" cm="1">
        <f t="array" ref="AI465">+Contrato[[#This Row],[Fecha Proyectada liquidació]]-hoy</f>
        <v>#NAME?</v>
      </c>
      <c r="AJ465" s="1" cm="1">
        <f t="array" ref="AJ465">_xlfn.XLOOKUP(Contrato[[#This Row],[CONTRATO]]&amp;Contrato[[#This Row],[CDP]],[1]!Tabla6[[#All],[CONTRATO-CDP]],[1]!Tabla6[[#All],[CRP]],_xlfn.XLOOKUP(Contrato[[#This Row],[CDP]],[1]RCPPAGOS!F:F,[1]RCPPAGOS!A:A,"",0),0)</f>
        <v>10772</v>
      </c>
      <c r="AK465" s="1">
        <f>+Contrato[[#This Row],[Columna1]]-Contrato[[#This Row],[RCP]]</f>
        <v>0</v>
      </c>
      <c r="AL465" s="101" cm="1">
        <f t="array" ref="AL465">_xlfn.XLOOKUP(Contrato[[#This Row],[RCP]],[1]!RCPPAGOS[[#All],[CRP]],[1]!RCPPAGOS[[#All],[Total pagado]],0,0)</f>
        <v>1023286626</v>
      </c>
      <c r="AM465" s="62">
        <f>+Contrato[[#This Row],[Valor Pagado]]/Contrato[[#This Row],[VALOR CONTRATO]]</f>
        <v>0.37709547208086608</v>
      </c>
      <c r="AN465" s="63">
        <f>+Contrato[[#This Row],[VALOR CONTRATO]]-Contrato[[#This Row],[Valor Pagado]]</f>
        <v>1690314310</v>
      </c>
    </row>
    <row r="466" spans="1:40" s="1" customFormat="1" ht="37.5" customHeight="1">
      <c r="A466" s="1">
        <v>650</v>
      </c>
      <c r="B466" s="2">
        <v>437</v>
      </c>
      <c r="C466" s="130" t="s">
        <v>1233</v>
      </c>
      <c r="D466" s="92" t="s">
        <v>112</v>
      </c>
      <c r="E466" s="204" t="s">
        <v>42</v>
      </c>
      <c r="F466" s="92" t="s">
        <v>581</v>
      </c>
      <c r="G466" s="130" t="s">
        <v>1234</v>
      </c>
      <c r="H466" s="1" t="s">
        <v>1235</v>
      </c>
      <c r="I466" s="166" t="s">
        <v>571</v>
      </c>
      <c r="J466" s="111">
        <v>1274125732</v>
      </c>
      <c r="K466" s="134" t="s">
        <v>1236</v>
      </c>
      <c r="L466" s="137" t="s">
        <v>1142</v>
      </c>
      <c r="M466" s="43" t="s">
        <v>115</v>
      </c>
      <c r="N466" s="44">
        <f>VLOOKUP(Contrato[[#This Row],[SUPERVISOR TITULAR]],[1]SUPERVISORES!$E$1:$F$135,2,FALSE)</f>
        <v>32244709.699999999</v>
      </c>
      <c r="O466" s="43" t="s">
        <v>116</v>
      </c>
      <c r="P466" s="45">
        <f>VLOOKUP(Contrato[[#This Row],[SUPERVISOR SUPLENTE ]],[1]SUPERVISORES!$E$1:$F$135,2,FALSE)</f>
        <v>98520651.200000003</v>
      </c>
      <c r="Q466" s="75">
        <v>548</v>
      </c>
      <c r="R466" s="47" cm="1">
        <f t="array" ref="R466">_xlfn.XLOOKUP(Contrato[[#This Row],[CDP]],[1]!CDP[[#All],[consecutivo]],[1]!CDP[[#All],[fecha_aprobacion]],"",0)</f>
        <v>45030.427754629629</v>
      </c>
      <c r="S466" s="48">
        <f>SUMIF([1]!CDP[[#All],[consecutivo]],Contrato[[#This Row],[CDP]],[1]!CDP[[#All],[valor_total_rubro]])</f>
        <v>1274125732</v>
      </c>
      <c r="T466" s="49" cm="1">
        <f t="array" ref="T466">_xlfn.XLOOKUP(Contrato[[#This Row],[CONTRATO]]&amp;Contrato[[#This Row],[CDP]],[1]!Tabla6[[#All],[CONTRATO-CDP]],[1]!Tabla6[[#All],[CRP]],_xlfn.XLOOKUP(Contrato[[#This Row],[CDP]],[1]RCPPAGOS!F:F,[1]RCPPAGOS!A:A,"",0),0)</f>
        <v>3668</v>
      </c>
      <c r="U466" s="47">
        <f>+_xlfn.XLOOKUP(Contrato[[#This Row],[RCP]],[1]RCPPAGOS!A:A,[1]RCPPAGOS!B:B,"",0)</f>
        <v>45049.739548611113</v>
      </c>
      <c r="V466" s="50">
        <f>SUMIF([1]!RCPPAGOS[[#All],[CRP]],Contrato[[#This Row],[RCP]],[1]!RCPPAGOS[[#All],[valor_total]])</f>
        <v>1274125732</v>
      </c>
      <c r="W466" s="51">
        <v>45043</v>
      </c>
      <c r="X466" s="51">
        <v>45049</v>
      </c>
      <c r="Y466" s="52" t="str">
        <f>+LEFT(_xlfn.XLOOKUP(Contrato[[#This Row],[CONTRATO3DIG]],[1]SECOP_II!AE:AE,[1]SECOP_II!F:F,"",0),10)</f>
        <v>2023-05-18</v>
      </c>
      <c r="Z466" s="53">
        <v>45443</v>
      </c>
      <c r="AA466" s="54" t="str">
        <f>_xlfn.XLOOKUP(Contrato[[#This Row],[CONTRATO3DIG]],[1]SECOP_II!AE:AE,[1]SECOP_II!AA:AA,"",0)</f>
        <v>https://community.secop.gov.co/Public/Tendering/OpportunityDetail/Index?noticeUID=CO1.NTC.4342428&amp;isFromPublicArea=True&amp;isModal=true&amp;asPopupView=true</v>
      </c>
      <c r="AB466" s="103" t="s">
        <v>867</v>
      </c>
      <c r="AC466" s="103">
        <v>200000090953</v>
      </c>
      <c r="AD466" s="1" t="s">
        <v>50</v>
      </c>
      <c r="AE466" s="1" t="str">
        <f>TEXT(LEFT(Contrato[[#This Row],[CONTRATO]],3),"0")</f>
        <v>437</v>
      </c>
      <c r="AF466" s="1" t="str">
        <f>IF(LEN(Contrato[[#This Row],[Contrato2]])=3,Contrato[[#This Row],[Contrato2]],TEXT(Contrato[[#This Row],[Contrato2]],"000"))</f>
        <v>437</v>
      </c>
      <c r="AG466" s="100">
        <f ca="1">IFERROR(_xlfn.DAYS(Contrato[[#This Row],[Fecha Proyectada liquidació]],TODAY())/30,"")</f>
        <v>-4.9666666666666668</v>
      </c>
      <c r="AH466" s="5">
        <f>+Contrato[[#This Row],[FECHA TERMINACIÓN ]]+120</f>
        <v>45563</v>
      </c>
      <c r="AI466" s="1" t="e" cm="1">
        <f t="array" ref="AI466">+Contrato[[#This Row],[Fecha Proyectada liquidació]]-hoy</f>
        <v>#NAME?</v>
      </c>
      <c r="AJ466" s="1" cm="1">
        <f t="array" ref="AJ466">_xlfn.XLOOKUP(Contrato[[#This Row],[CONTRATO]]&amp;Contrato[[#This Row],[CDP]],[1]!Tabla6[[#All],[CONTRATO-CDP]],[1]!Tabla6[[#All],[CRP]],_xlfn.XLOOKUP(Contrato[[#This Row],[CDP]],[1]RCPPAGOS!F:F,[1]RCPPAGOS!A:A,"",0),0)</f>
        <v>3668</v>
      </c>
      <c r="AK466" s="1">
        <f>+Contrato[[#This Row],[Columna1]]-Contrato[[#This Row],[RCP]]</f>
        <v>0</v>
      </c>
      <c r="AL466" s="101" cm="1">
        <f t="array" ref="AL466">_xlfn.XLOOKUP(Contrato[[#This Row],[RCP]],[1]!RCPPAGOS[[#All],[CRP]],[1]!RCPPAGOS[[#All],[Total pagado]],0,0)</f>
        <v>1274125732</v>
      </c>
      <c r="AM466" s="62">
        <f>+Contrato[[#This Row],[Valor Pagado]]/Contrato[[#This Row],[VALOR CONTRATO]]</f>
        <v>1</v>
      </c>
      <c r="AN466" s="63">
        <f>+Contrato[[#This Row],[VALOR CONTRATO]]-Contrato[[#This Row],[Valor Pagado]]</f>
        <v>0</v>
      </c>
    </row>
    <row r="467" spans="1:40" s="1" customFormat="1" ht="37.5" customHeight="1">
      <c r="A467" s="1">
        <v>403</v>
      </c>
      <c r="B467" s="2">
        <v>438</v>
      </c>
      <c r="C467" s="130" t="s">
        <v>1216</v>
      </c>
      <c r="D467" s="92" t="s">
        <v>83</v>
      </c>
      <c r="E467" s="109" t="s">
        <v>42</v>
      </c>
      <c r="F467" s="92" t="s">
        <v>43</v>
      </c>
      <c r="G467" s="130" t="s">
        <v>1237</v>
      </c>
      <c r="H467" s="1">
        <v>37728719</v>
      </c>
      <c r="I467" s="111">
        <v>3364000</v>
      </c>
      <c r="J467" s="111">
        <v>23548000</v>
      </c>
      <c r="K467" s="1" t="s">
        <v>571</v>
      </c>
      <c r="L467" s="137" t="s">
        <v>571</v>
      </c>
      <c r="M467" s="43" t="s">
        <v>87</v>
      </c>
      <c r="N467" s="44">
        <f>VLOOKUP(Contrato[[#This Row],[SUPERVISOR TITULAR]],[1]SUPERVISORES!$E$1:$F$135,2,FALSE)</f>
        <v>98707511.400000006</v>
      </c>
      <c r="O467" s="43" t="s">
        <v>605</v>
      </c>
      <c r="P467" s="45">
        <f>VLOOKUP(Contrato[[#This Row],[SUPERVISOR SUPLENTE ]],[1]SUPERVISORES!$E$1:$F$135,2,FALSE)</f>
        <v>43816614.100000001</v>
      </c>
      <c r="Q467" s="75">
        <v>585</v>
      </c>
      <c r="R467" s="47" cm="1">
        <f t="array" ref="R467">_xlfn.XLOOKUP(Contrato[[#This Row],[CDP]],[1]!CDP[[#All],[consecutivo]],[1]!CDP[[#All],[fecha_aprobacion]],"",0)</f>
        <v>45036.594560185185</v>
      </c>
      <c r="S467" s="48">
        <f>SUMIF([1]!CDP[[#All],[consecutivo]],Contrato[[#This Row],[CDP]],[1]!CDP[[#All],[valor_total_rubro]])</f>
        <v>23548000</v>
      </c>
      <c r="T467" s="49" cm="1">
        <f t="array" ref="T467">_xlfn.XLOOKUP(Contrato[[#This Row],[CONTRATO]]&amp;Contrato[[#This Row],[CDP]],[1]!Tabla6[[#All],[CONTRATO-CDP]],[1]!Tabla6[[#All],[CRP]],_xlfn.XLOOKUP(Contrato[[#This Row],[CDP]],[1]RCPPAGOS!F:F,[1]RCPPAGOS!A:A,"",0),0)</f>
        <v>3650</v>
      </c>
      <c r="U467" s="47">
        <f>+_xlfn.XLOOKUP(Contrato[[#This Row],[RCP]],[1]RCPPAGOS!A:A,[1]RCPPAGOS!B:B,"",0)</f>
        <v>45048.596631944441</v>
      </c>
      <c r="V467" s="50">
        <f>SUMIF([1]!RCPPAGOS[[#All],[CRP]],Contrato[[#This Row],[RCP]],[1]!RCPPAGOS[[#All],[valor_total]])</f>
        <v>23548000</v>
      </c>
      <c r="W467" s="51">
        <v>45044</v>
      </c>
      <c r="X467" s="51">
        <v>45049</v>
      </c>
      <c r="Y467" s="52" t="str">
        <f>+LEFT(_xlfn.XLOOKUP(Contrato[[#This Row],[CONTRATO3DIG]],[1]SECOP_II!AE:AE,[1]SECOP_II!F:F,"",0),10)</f>
        <v>2023-05-03</v>
      </c>
      <c r="Z467" s="53" t="str">
        <f>+LEFT(_xlfn.XLOOKUP(Contrato[[#This Row],[CONTRATO3DIG]],[1]SECOP_II!AE:AE,[1]SECOP_II!G:G,"",0),10)</f>
        <v>2023-11-30</v>
      </c>
      <c r="AA467" s="54" t="str">
        <f>_xlfn.XLOOKUP(Contrato[[#This Row],[CONTRATO3DIG]],[1]SECOP_II!AE:AE,[1]SECOP_II!AA:AA,"",0)</f>
        <v>https://community.secop.gov.co/Public/Tendering/OpportunityDetail/Index?noticeUID=CO1.NTC.4342587&amp;isFromPublicArea=True&amp;isModal=true&amp;asPopupView=true</v>
      </c>
      <c r="AB467" s="103" t="s">
        <v>1238</v>
      </c>
      <c r="AC467" s="111">
        <v>0</v>
      </c>
      <c r="AD467" s="1" t="s">
        <v>50</v>
      </c>
      <c r="AE467" s="1" t="str">
        <f>TEXT(LEFT(Contrato[[#This Row],[CONTRATO]],3),"0")</f>
        <v>438</v>
      </c>
      <c r="AF467" s="1" t="str">
        <f>IF(LEN(Contrato[[#This Row],[Contrato2]])=3,Contrato[[#This Row],[Contrato2]],TEXT(Contrato[[#This Row],[Contrato2]],"000"))</f>
        <v>438</v>
      </c>
      <c r="AG467" s="100">
        <f ca="1">IFERROR(_xlfn.DAYS(Contrato[[#This Row],[Fecha Proyectada liquidació]],TODAY())/30,"")</f>
        <v>-11.066666666666666</v>
      </c>
      <c r="AH467" s="5">
        <f>+Contrato[[#This Row],[FECHA TERMINACIÓN ]]+120</f>
        <v>45380</v>
      </c>
      <c r="AI467" s="5">
        <v>45370</v>
      </c>
      <c r="AJ467" s="1" cm="1">
        <f t="array" ref="AJ467">_xlfn.XLOOKUP(Contrato[[#This Row],[CONTRATO]]&amp;Contrato[[#This Row],[CDP]],[1]!Tabla6[[#All],[CONTRATO-CDP]],[1]!Tabla6[[#All],[CRP]],_xlfn.XLOOKUP(Contrato[[#This Row],[CDP]],[1]RCPPAGOS!F:F,[1]RCPPAGOS!A:A,"",0),0)</f>
        <v>3650</v>
      </c>
      <c r="AK467" s="1">
        <f>+Contrato[[#This Row],[Columna1]]-Contrato[[#This Row],[RCP]]</f>
        <v>0</v>
      </c>
      <c r="AL467" s="101" cm="1">
        <f t="array" ref="AL467">_xlfn.XLOOKUP(Contrato[[#This Row],[RCP]],[1]!RCPPAGOS[[#All],[CRP]],[1]!RCPPAGOS[[#All],[Total pagado]],0,0)</f>
        <v>23323733</v>
      </c>
      <c r="AM467" s="62">
        <f>+Contrato[[#This Row],[Valor Pagado]]/Contrato[[#This Row],[VALOR CONTRATO]]</f>
        <v>0.99047617632070661</v>
      </c>
      <c r="AN467" s="63">
        <f>+Contrato[[#This Row],[VALOR CONTRATO]]-Contrato[[#This Row],[Valor Pagado]]</f>
        <v>224267</v>
      </c>
    </row>
    <row r="468" spans="1:40" s="1" customFormat="1" ht="37.5" customHeight="1">
      <c r="A468" s="1">
        <v>404</v>
      </c>
      <c r="B468" s="2">
        <v>439</v>
      </c>
      <c r="C468" s="130" t="s">
        <v>1216</v>
      </c>
      <c r="D468" s="92" t="s">
        <v>83</v>
      </c>
      <c r="E468" s="109" t="s">
        <v>42</v>
      </c>
      <c r="F468" s="92" t="s">
        <v>43</v>
      </c>
      <c r="G468" s="201" t="s">
        <v>1239</v>
      </c>
      <c r="H468" s="135">
        <v>1026154011</v>
      </c>
      <c r="I468" s="111">
        <v>3364000</v>
      </c>
      <c r="J468" s="111">
        <v>23548000</v>
      </c>
      <c r="K468" s="1" t="s">
        <v>571</v>
      </c>
      <c r="L468" s="137" t="s">
        <v>571</v>
      </c>
      <c r="M468" s="43" t="s">
        <v>87</v>
      </c>
      <c r="N468" s="44">
        <f>VLOOKUP(Contrato[[#This Row],[SUPERVISOR TITULAR]],[1]SUPERVISORES!$E$1:$F$135,2,FALSE)</f>
        <v>98707511.400000006</v>
      </c>
      <c r="O468" s="43" t="s">
        <v>605</v>
      </c>
      <c r="P468" s="45">
        <f>VLOOKUP(Contrato[[#This Row],[SUPERVISOR SUPLENTE ]],[1]SUPERVISORES!$E$1:$F$135,2,FALSE)</f>
        <v>43816614.100000001</v>
      </c>
      <c r="Q468" s="75">
        <v>594</v>
      </c>
      <c r="R468" s="47" cm="1">
        <f t="array" ref="R468">_xlfn.XLOOKUP(Contrato[[#This Row],[CDP]],[1]!CDP[[#All],[consecutivo]],[1]!CDP[[#All],[fecha_aprobacion]],"",0)</f>
        <v>45036.594687500001</v>
      </c>
      <c r="S468" s="48">
        <f>SUMIF([1]!CDP[[#All],[consecutivo]],Contrato[[#This Row],[CDP]],[1]!CDP[[#All],[valor_total_rubro]])</f>
        <v>23548000</v>
      </c>
      <c r="T468" s="49" cm="1">
        <f t="array" ref="T468">_xlfn.XLOOKUP(Contrato[[#This Row],[CONTRATO]]&amp;Contrato[[#This Row],[CDP]],[1]!Tabla6[[#All],[CONTRATO-CDP]],[1]!Tabla6[[#All],[CRP]],_xlfn.XLOOKUP(Contrato[[#This Row],[CDP]],[1]RCPPAGOS!F:F,[1]RCPPAGOS!A:A,"",0),0)</f>
        <v>3646</v>
      </c>
      <c r="U468" s="47">
        <f>+_xlfn.XLOOKUP(Contrato[[#This Row],[RCP]],[1]RCPPAGOS!A:A,[1]RCPPAGOS!B:B,"",0)</f>
        <v>45048.59516203704</v>
      </c>
      <c r="V468" s="50">
        <f>SUMIF([1]!RCPPAGOS[[#All],[CRP]],Contrato[[#This Row],[RCP]],[1]!RCPPAGOS[[#All],[valor_total]])</f>
        <v>23548000</v>
      </c>
      <c r="W468" s="51">
        <v>45044</v>
      </c>
      <c r="X468" s="51">
        <v>45049</v>
      </c>
      <c r="Y468" s="52" t="str">
        <f>+LEFT(_xlfn.XLOOKUP(Contrato[[#This Row],[CONTRATO3DIG]],[1]SECOP_II!AE:AE,[1]SECOP_II!F:F,"",0),10)</f>
        <v>2023-05-03</v>
      </c>
      <c r="Z468" s="53" t="str">
        <f>+LEFT(_xlfn.XLOOKUP(Contrato[[#This Row],[CONTRATO3DIG]],[1]SECOP_II!AE:AE,[1]SECOP_II!G:G,"",0),10)</f>
        <v>2023-11-30</v>
      </c>
      <c r="AA468" s="54" t="str">
        <f>_xlfn.XLOOKUP(Contrato[[#This Row],[CONTRATO3DIG]],[1]SECOP_II!AE:AE,[1]SECOP_II!AA:AA,"",0)</f>
        <v>https://community.secop.gov.co/Public/Tendering/OpportunityDetail/Index?noticeUID=CO1.NTC.4342587&amp;isFromPublicArea=True&amp;isModal=true&amp;asPopupView=true</v>
      </c>
      <c r="AB468" s="103" t="s">
        <v>1195</v>
      </c>
      <c r="AC468" s="103">
        <v>202301005766</v>
      </c>
      <c r="AD468" s="1" t="s">
        <v>50</v>
      </c>
      <c r="AE468" s="1" t="str">
        <f>TEXT(LEFT(Contrato[[#This Row],[CONTRATO]],3),"0")</f>
        <v>439</v>
      </c>
      <c r="AF468" s="1" t="str">
        <f>IF(LEN(Contrato[[#This Row],[Contrato2]])=3,Contrato[[#This Row],[Contrato2]],TEXT(Contrato[[#This Row],[Contrato2]],"000"))</f>
        <v>439</v>
      </c>
      <c r="AG468" s="100">
        <f ca="1">IFERROR(_xlfn.DAYS(Contrato[[#This Row],[Fecha Proyectada liquidació]],TODAY())/30,"")</f>
        <v>-11.066666666666666</v>
      </c>
      <c r="AH468" s="5">
        <f>+Contrato[[#This Row],[FECHA TERMINACIÓN ]]+120</f>
        <v>45380</v>
      </c>
      <c r="AI468" s="5">
        <v>45336</v>
      </c>
      <c r="AJ468" s="1" cm="1">
        <f t="array" ref="AJ468">_xlfn.XLOOKUP(Contrato[[#This Row],[CONTRATO]]&amp;Contrato[[#This Row],[CDP]],[1]!Tabla6[[#All],[CONTRATO-CDP]],[1]!Tabla6[[#All],[CRP]],_xlfn.XLOOKUP(Contrato[[#This Row],[CDP]],[1]RCPPAGOS!F:F,[1]RCPPAGOS!A:A,"",0),0)</f>
        <v>3646</v>
      </c>
      <c r="AK468" s="1">
        <f>+Contrato[[#This Row],[Columna1]]-Contrato[[#This Row],[RCP]]</f>
        <v>0</v>
      </c>
      <c r="AL468" s="101" cm="1">
        <f t="array" ref="AL468">_xlfn.XLOOKUP(Contrato[[#This Row],[RCP]],[1]!RCPPAGOS[[#All],[CRP]],[1]!RCPPAGOS[[#All],[Total pagado]],0,0)</f>
        <v>23323733</v>
      </c>
      <c r="AM468" s="62">
        <f>+Contrato[[#This Row],[Valor Pagado]]/Contrato[[#This Row],[VALOR CONTRATO]]</f>
        <v>0.99047617632070661</v>
      </c>
      <c r="AN468" s="63">
        <f>+Contrato[[#This Row],[VALOR CONTRATO]]-Contrato[[#This Row],[Valor Pagado]]</f>
        <v>224267</v>
      </c>
    </row>
    <row r="469" spans="1:40" s="1" customFormat="1" ht="37.5" customHeight="1">
      <c r="A469" s="1">
        <v>405</v>
      </c>
      <c r="B469" s="2">
        <v>440</v>
      </c>
      <c r="C469" s="130" t="s">
        <v>1216</v>
      </c>
      <c r="D469" s="92" t="s">
        <v>83</v>
      </c>
      <c r="E469" s="109" t="s">
        <v>42</v>
      </c>
      <c r="F469" s="92" t="s">
        <v>43</v>
      </c>
      <c r="G469" s="201" t="s">
        <v>1240</v>
      </c>
      <c r="H469" s="205">
        <v>15296230</v>
      </c>
      <c r="I469" s="111">
        <v>3364000</v>
      </c>
      <c r="J469" s="111">
        <v>23548000</v>
      </c>
      <c r="K469" s="1" t="s">
        <v>571</v>
      </c>
      <c r="L469" s="137" t="s">
        <v>571</v>
      </c>
      <c r="M469" s="43" t="s">
        <v>87</v>
      </c>
      <c r="N469" s="44">
        <f>VLOOKUP(Contrato[[#This Row],[SUPERVISOR TITULAR]],[1]SUPERVISORES!$E$1:$F$135,2,FALSE)</f>
        <v>98707511.400000006</v>
      </c>
      <c r="O469" s="43" t="s">
        <v>605</v>
      </c>
      <c r="P469" s="45">
        <f>VLOOKUP(Contrato[[#This Row],[SUPERVISOR SUPLENTE ]],[1]SUPERVISORES!$E$1:$F$135,2,FALSE)</f>
        <v>43816614.100000001</v>
      </c>
      <c r="Q469" s="75">
        <v>595</v>
      </c>
      <c r="R469" s="47" cm="1">
        <f t="array" ref="R469">_xlfn.XLOOKUP(Contrato[[#This Row],[CDP]],[1]!CDP[[#All],[consecutivo]],[1]!CDP[[#All],[fecha_aprobacion]],"",0)</f>
        <v>45036.594699074078</v>
      </c>
      <c r="S469" s="48">
        <f>SUMIF([1]!CDP[[#All],[consecutivo]],Contrato[[#This Row],[CDP]],[1]!CDP[[#All],[valor_total_rubro]])</f>
        <v>23548000</v>
      </c>
      <c r="T469" s="49" cm="1">
        <f t="array" ref="T469">_xlfn.XLOOKUP(Contrato[[#This Row],[CONTRATO]]&amp;Contrato[[#This Row],[CDP]],[1]!Tabla6[[#All],[CONTRATO-CDP]],[1]!Tabla6[[#All],[CRP]],_xlfn.XLOOKUP(Contrato[[#This Row],[CDP]],[1]RCPPAGOS!F:F,[1]RCPPAGOS!A:A,"",0),0)</f>
        <v>3645</v>
      </c>
      <c r="U469" s="47">
        <f>+_xlfn.XLOOKUP(Contrato[[#This Row],[RCP]],[1]RCPPAGOS!A:A,[1]RCPPAGOS!B:B,"",0)</f>
        <v>45048.595138888886</v>
      </c>
      <c r="V469" s="50">
        <f>SUMIF([1]!RCPPAGOS[[#All],[CRP]],Contrato[[#This Row],[RCP]],[1]!RCPPAGOS[[#All],[valor_total]])</f>
        <v>23548000</v>
      </c>
      <c r="W469" s="51">
        <v>45044</v>
      </c>
      <c r="X469" s="51">
        <v>45049</v>
      </c>
      <c r="Y469" s="52" t="str">
        <f>+LEFT(_xlfn.XLOOKUP(Contrato[[#This Row],[CONTRATO3DIG]],[1]SECOP_II!AE:AE,[1]SECOP_II!F:F,"",0),10)</f>
        <v>2023-05-03</v>
      </c>
      <c r="Z469" s="53" t="str">
        <f>+LEFT(_xlfn.XLOOKUP(Contrato[[#This Row],[CONTRATO3DIG]],[1]SECOP_II!AE:AE,[1]SECOP_II!G:G,"",0),10)</f>
        <v>2023-11-30</v>
      </c>
      <c r="AA469" s="54" t="str">
        <f>_xlfn.XLOOKUP(Contrato[[#This Row],[CONTRATO3DIG]],[1]SECOP_II!AE:AE,[1]SECOP_II!AA:AA,"",0)</f>
        <v>https://community.secop.gov.co/Public/Tendering/OpportunityDetail/Index?noticeUID=CO1.NTC.4342587&amp;isFromPublicArea=True&amp;isModal=true&amp;asPopupView=true</v>
      </c>
      <c r="AB469" s="103" t="s">
        <v>867</v>
      </c>
      <c r="AC469" s="103">
        <v>202301005766</v>
      </c>
      <c r="AD469" s="1" t="s">
        <v>50</v>
      </c>
      <c r="AE469" s="1" t="str">
        <f>TEXT(LEFT(Contrato[[#This Row],[CONTRATO]],3),"0")</f>
        <v>440</v>
      </c>
      <c r="AF469" s="1" t="str">
        <f>IF(LEN(Contrato[[#This Row],[Contrato2]])=3,Contrato[[#This Row],[Contrato2]],TEXT(Contrato[[#This Row],[Contrato2]],"000"))</f>
        <v>440</v>
      </c>
      <c r="AG469" s="100">
        <f ca="1">IFERROR(_xlfn.DAYS(Contrato[[#This Row],[Fecha Proyectada liquidació]],TODAY())/30,"")</f>
        <v>-11.066666666666666</v>
      </c>
      <c r="AH469" s="5">
        <f>+Contrato[[#This Row],[FECHA TERMINACIÓN ]]+120</f>
        <v>45380</v>
      </c>
      <c r="AI469" s="1" t="e" cm="1">
        <f t="array" ref="AI469">+Contrato[[#This Row],[Fecha Proyectada liquidació]]-hoy</f>
        <v>#NAME?</v>
      </c>
      <c r="AJ469" s="1" cm="1">
        <f t="array" ref="AJ469">_xlfn.XLOOKUP(Contrato[[#This Row],[CONTRATO]]&amp;Contrato[[#This Row],[CDP]],[1]!Tabla6[[#All],[CONTRATO-CDP]],[1]!Tabla6[[#All],[CRP]],_xlfn.XLOOKUP(Contrato[[#This Row],[CDP]],[1]RCPPAGOS!F:F,[1]RCPPAGOS!A:A,"",0),0)</f>
        <v>3645</v>
      </c>
      <c r="AK469" s="1">
        <f>+Contrato[[#This Row],[Columna1]]-Contrato[[#This Row],[RCP]]</f>
        <v>0</v>
      </c>
      <c r="AL469" s="101" cm="1">
        <f t="array" ref="AL469">_xlfn.XLOOKUP(Contrato[[#This Row],[RCP]],[1]!RCPPAGOS[[#All],[CRP]],[1]!RCPPAGOS[[#All],[Total pagado]],0,0)</f>
        <v>23323733</v>
      </c>
      <c r="AM469" s="62">
        <f>+Contrato[[#This Row],[Valor Pagado]]/Contrato[[#This Row],[VALOR CONTRATO]]</f>
        <v>0.99047617632070661</v>
      </c>
      <c r="AN469" s="63">
        <f>+Contrato[[#This Row],[VALOR CONTRATO]]-Contrato[[#This Row],[Valor Pagado]]</f>
        <v>224267</v>
      </c>
    </row>
    <row r="470" spans="1:40" s="1" customFormat="1" ht="37.5" customHeight="1">
      <c r="A470" s="1">
        <v>411</v>
      </c>
      <c r="B470" s="2">
        <v>441</v>
      </c>
      <c r="C470" s="130" t="s">
        <v>1218</v>
      </c>
      <c r="D470" s="92" t="s">
        <v>83</v>
      </c>
      <c r="E470" s="109" t="s">
        <v>42</v>
      </c>
      <c r="F470" s="92" t="s">
        <v>43</v>
      </c>
      <c r="G470" s="201" t="s">
        <v>1241</v>
      </c>
      <c r="H470" s="205">
        <v>1146436257</v>
      </c>
      <c r="I470" s="111">
        <v>3016000</v>
      </c>
      <c r="J470" s="111">
        <v>21112000</v>
      </c>
      <c r="K470" s="1" t="s">
        <v>571</v>
      </c>
      <c r="L470" s="137" t="s">
        <v>571</v>
      </c>
      <c r="M470" s="43" t="s">
        <v>87</v>
      </c>
      <c r="N470" s="44">
        <f>VLOOKUP(Contrato[[#This Row],[SUPERVISOR TITULAR]],[1]SUPERVISORES!$E$1:$F$135,2,FALSE)</f>
        <v>98707511.400000006</v>
      </c>
      <c r="O470" s="43" t="s">
        <v>605</v>
      </c>
      <c r="P470" s="45">
        <f>VLOOKUP(Contrato[[#This Row],[SUPERVISOR SUPLENTE ]],[1]SUPERVISORES!$E$1:$F$135,2,FALSE)</f>
        <v>43816614.100000001</v>
      </c>
      <c r="Q470" s="75">
        <v>572</v>
      </c>
      <c r="R470" s="47" cm="1">
        <f t="array" ref="R470">_xlfn.XLOOKUP(Contrato[[#This Row],[CDP]],[1]!CDP[[#All],[consecutivo]],[1]!CDP[[#All],[fecha_aprobacion]],"",0)</f>
        <v>45036.594386574077</v>
      </c>
      <c r="S470" s="48">
        <f>SUMIF([1]!CDP[[#All],[consecutivo]],Contrato[[#This Row],[CDP]],[1]!CDP[[#All],[valor_total_rubro]])</f>
        <v>21112000</v>
      </c>
      <c r="T470" s="49" cm="1">
        <f t="array" ref="T470">_xlfn.XLOOKUP(Contrato[[#This Row],[CONTRATO]]&amp;Contrato[[#This Row],[CDP]],[1]!Tabla6[[#All],[CONTRATO-CDP]],[1]!Tabla6[[#All],[CRP]],_xlfn.XLOOKUP(Contrato[[#This Row],[CDP]],[1]RCPPAGOS!F:F,[1]RCPPAGOS!A:A,"",0),0)</f>
        <v>3652</v>
      </c>
      <c r="U470" s="47">
        <f>+_xlfn.XLOOKUP(Contrato[[#This Row],[RCP]],[1]RCPPAGOS!A:A,[1]RCPPAGOS!B:B,"",0)</f>
        <v>45048.598356481481</v>
      </c>
      <c r="V470" s="50">
        <f>SUMIF([1]!RCPPAGOS[[#All],[CRP]],Contrato[[#This Row],[RCP]],[1]!RCPPAGOS[[#All],[valor_total]])</f>
        <v>21112000</v>
      </c>
      <c r="W470" s="51">
        <v>45044</v>
      </c>
      <c r="X470" s="51">
        <v>45049</v>
      </c>
      <c r="Y470" s="52" t="str">
        <f>+LEFT(_xlfn.XLOOKUP(Contrato[[#This Row],[CONTRATO3DIG]],[1]SECOP_II!AE:AE,[1]SECOP_II!F:F,"",0),10)</f>
        <v>2023-05-03</v>
      </c>
      <c r="Z470" s="53" t="str">
        <f>+LEFT(_xlfn.XLOOKUP(Contrato[[#This Row],[CONTRATO3DIG]],[1]SECOP_II!AE:AE,[1]SECOP_II!G:G,"",0),10)</f>
        <v>2023-11-30</v>
      </c>
      <c r="AA470" s="54" t="str">
        <f>_xlfn.XLOOKUP(Contrato[[#This Row],[CONTRATO3DIG]],[1]SECOP_II!AE:AE,[1]SECOP_II!AA:AA,"",0)</f>
        <v>https://community.secop.gov.co/Public/Tendering/OpportunityDetail/Index?noticeUID=CO1.NTC.4342587&amp;isFromPublicArea=True&amp;isModal=true&amp;asPopupView=true</v>
      </c>
      <c r="AB470" s="103" t="s">
        <v>867</v>
      </c>
      <c r="AC470" s="103">
        <v>202301005766</v>
      </c>
      <c r="AD470" s="1" t="s">
        <v>50</v>
      </c>
      <c r="AE470" s="1" t="str">
        <f>TEXT(LEFT(Contrato[[#This Row],[CONTRATO]],3),"0")</f>
        <v>441</v>
      </c>
      <c r="AF470" s="1" t="str">
        <f>IF(LEN(Contrato[[#This Row],[Contrato2]])=3,Contrato[[#This Row],[Contrato2]],TEXT(Contrato[[#This Row],[Contrato2]],"000"))</f>
        <v>441</v>
      </c>
      <c r="AG470" s="100">
        <f ca="1">IFERROR(_xlfn.DAYS(Contrato[[#This Row],[Fecha Proyectada liquidació]],TODAY())/30,"")</f>
        <v>-11.066666666666666</v>
      </c>
      <c r="AH470" s="5">
        <f>+Contrato[[#This Row],[FECHA TERMINACIÓN ]]+120</f>
        <v>45380</v>
      </c>
      <c r="AI470" s="5">
        <v>45336</v>
      </c>
      <c r="AJ470" s="1" cm="1">
        <f t="array" ref="AJ470">_xlfn.XLOOKUP(Contrato[[#This Row],[CONTRATO]]&amp;Contrato[[#This Row],[CDP]],[1]!Tabla6[[#All],[CONTRATO-CDP]],[1]!Tabla6[[#All],[CRP]],_xlfn.XLOOKUP(Contrato[[#This Row],[CDP]],[1]RCPPAGOS!F:F,[1]RCPPAGOS!A:A,"",0),0)</f>
        <v>3652</v>
      </c>
      <c r="AK470" s="1">
        <f>+Contrato[[#This Row],[Columna1]]-Contrato[[#This Row],[RCP]]</f>
        <v>0</v>
      </c>
      <c r="AL470" s="101" cm="1">
        <f t="array" ref="AL470">_xlfn.XLOOKUP(Contrato[[#This Row],[RCP]],[1]!RCPPAGOS[[#All],[CRP]],[1]!RCPPAGOS[[#All],[Total pagado]],0,0)</f>
        <v>20910933</v>
      </c>
      <c r="AM470" s="62">
        <f>+Contrato[[#This Row],[Valor Pagado]]/Contrato[[#This Row],[VALOR CONTRATO]]</f>
        <v>0.99047617468738158</v>
      </c>
      <c r="AN470" s="63">
        <f>+Contrato[[#This Row],[VALOR CONTRATO]]-Contrato[[#This Row],[Valor Pagado]]</f>
        <v>201067</v>
      </c>
    </row>
    <row r="471" spans="1:40" s="1" customFormat="1" ht="37.5" customHeight="1">
      <c r="A471" s="1">
        <v>418</v>
      </c>
      <c r="B471" s="2">
        <v>442</v>
      </c>
      <c r="C471" s="130" t="s">
        <v>1221</v>
      </c>
      <c r="D471" s="92" t="s">
        <v>83</v>
      </c>
      <c r="E471" s="109" t="s">
        <v>42</v>
      </c>
      <c r="F471" s="92" t="s">
        <v>43</v>
      </c>
      <c r="G471" s="130" t="s">
        <v>1242</v>
      </c>
      <c r="H471" s="1">
        <v>1007501228</v>
      </c>
      <c r="I471" s="111">
        <v>2668000</v>
      </c>
      <c r="J471" s="111">
        <v>18676000</v>
      </c>
      <c r="K471" s="1" t="s">
        <v>849</v>
      </c>
      <c r="L471" s="137" t="s">
        <v>571</v>
      </c>
      <c r="M471" s="43"/>
      <c r="N471" s="44" t="e">
        <f>VLOOKUP(Contrato[[#This Row],[SUPERVISOR TITULAR]],[1]SUPERVISORES!$E$1:$F$135,2,FALSE)</f>
        <v>#N/A</v>
      </c>
      <c r="O471" s="43"/>
      <c r="P471" s="45" t="e">
        <f>VLOOKUP(Contrato[[#This Row],[SUPERVISOR SUPLENTE ]],[1]SUPERVISORES!$E$1:$F$135,2,FALSE)</f>
        <v>#N/A</v>
      </c>
      <c r="Q471" s="75">
        <v>586</v>
      </c>
      <c r="R471" s="47" cm="1">
        <f t="array" ref="R471">_xlfn.XLOOKUP(Contrato[[#This Row],[CDP]],[1]!CDP[[#All],[consecutivo]],[1]!CDP[[#All],[fecha_aprobacion]],"",0)</f>
        <v>45036.594571759262</v>
      </c>
      <c r="S471" s="48">
        <f>SUMIF([1]!CDP[[#All],[consecutivo]],Contrato[[#This Row],[CDP]],[1]!CDP[[#All],[valor_total_rubro]])</f>
        <v>18676000</v>
      </c>
      <c r="T471" s="49" cm="1">
        <f t="array" ref="T471">_xlfn.XLOOKUP(Contrato[[#This Row],[CONTRATO]]&amp;Contrato[[#This Row],[CDP]],[1]!Tabla6[[#All],[CONTRATO-CDP]],[1]!Tabla6[[#All],[CRP]],_xlfn.XLOOKUP(Contrato[[#This Row],[CDP]],[1]RCPPAGOS!F:F,[1]RCPPAGOS!A:A,"",0),0)</f>
        <v>3649</v>
      </c>
      <c r="U471" s="47">
        <f>+_xlfn.XLOOKUP(Contrato[[#This Row],[RCP]],[1]RCPPAGOS!A:A,[1]RCPPAGOS!B:B,"",0)</f>
        <v>45048.596620370372</v>
      </c>
      <c r="V471" s="50">
        <f>SUMIF([1]!RCPPAGOS[[#All],[CRP]],Contrato[[#This Row],[RCP]],[1]!RCPPAGOS[[#All],[valor_total]])</f>
        <v>18676000</v>
      </c>
      <c r="W471" s="111">
        <v>0</v>
      </c>
      <c r="X471" s="111">
        <v>0</v>
      </c>
      <c r="Y471" s="52" t="str">
        <f>+LEFT(_xlfn.XLOOKUP(Contrato[[#This Row],[CONTRATO3DIG]],[1]SECOP_II!AE:AE,[1]SECOP_II!F:F,"",0),10)</f>
        <v/>
      </c>
      <c r="Z471" s="53" t="str">
        <f>+LEFT(_xlfn.XLOOKUP(Contrato[[#This Row],[CONTRATO3DIG]],[1]SECOP_II!AE:AE,[1]SECOP_II!G:G,"",0),10)</f>
        <v>2023-11-30</v>
      </c>
      <c r="AA471" s="54" t="str">
        <f>_xlfn.XLOOKUP(Contrato[[#This Row],[CONTRATO3DIG]],[1]SECOP_II!AE:AE,[1]SECOP_II!AA:AA,"",0)</f>
        <v>https://community.secop.gov.co/Public/Tendering/OpportunityDetail/Index?noticeUID=CO1.NTC.4342587&amp;isFromPublicArea=True&amp;isModal=true&amp;asPopupView=true</v>
      </c>
      <c r="AB471" s="111">
        <v>0</v>
      </c>
      <c r="AC471" s="111">
        <v>0</v>
      </c>
      <c r="AD471" s="1" t="s">
        <v>216</v>
      </c>
      <c r="AE471" s="1" t="str">
        <f>TEXT(LEFT(Contrato[[#This Row],[CONTRATO]],3),"0")</f>
        <v>442</v>
      </c>
      <c r="AF471" s="1" t="str">
        <f>IF(LEN(Contrato[[#This Row],[Contrato2]])=3,Contrato[[#This Row],[Contrato2]],TEXT(Contrato[[#This Row],[Contrato2]],"000"))</f>
        <v>442</v>
      </c>
      <c r="AG471" s="100">
        <f ca="1">IFERROR(_xlfn.DAYS(Contrato[[#This Row],[Fecha Proyectada liquidació]],TODAY())/30,"")</f>
        <v>-11.066666666666666</v>
      </c>
      <c r="AH471" s="5">
        <f>+Contrato[[#This Row],[FECHA TERMINACIÓN ]]+120</f>
        <v>45380</v>
      </c>
      <c r="AI471" s="1" t="e" cm="1">
        <f t="array" ref="AI471">+Contrato[[#This Row],[Fecha Proyectada liquidació]]-hoy</f>
        <v>#NAME?</v>
      </c>
      <c r="AJ471" s="1" cm="1">
        <f t="array" ref="AJ471">_xlfn.XLOOKUP(Contrato[[#This Row],[CONTRATO]]&amp;Contrato[[#This Row],[CDP]],[1]!Tabla6[[#All],[CONTRATO-CDP]],[1]!Tabla6[[#All],[CRP]],_xlfn.XLOOKUP(Contrato[[#This Row],[CDP]],[1]RCPPAGOS!F:F,[1]RCPPAGOS!A:A,"",0),0)</f>
        <v>3649</v>
      </c>
      <c r="AK471" s="1">
        <f>+Contrato[[#This Row],[Columna1]]-Contrato[[#This Row],[RCP]]</f>
        <v>0</v>
      </c>
      <c r="AL471" s="101" cm="1">
        <f t="array" ref="AL471">_xlfn.XLOOKUP(Contrato[[#This Row],[RCP]],[1]!RCPPAGOS[[#All],[CRP]],[1]!RCPPAGOS[[#All],[Total pagado]],0,0)</f>
        <v>0</v>
      </c>
      <c r="AM471" s="62">
        <f>+Contrato[[#This Row],[Valor Pagado]]/Contrato[[#This Row],[VALOR CONTRATO]]</f>
        <v>0</v>
      </c>
      <c r="AN471" s="63">
        <f>+Contrato[[#This Row],[VALOR CONTRATO]]-Contrato[[#This Row],[Valor Pagado]]</f>
        <v>18676000</v>
      </c>
    </row>
    <row r="472" spans="1:40" s="1" customFormat="1" ht="37.5" customHeight="1">
      <c r="A472" s="1">
        <v>421</v>
      </c>
      <c r="B472" s="2">
        <v>443</v>
      </c>
      <c r="C472" s="130" t="s">
        <v>1221</v>
      </c>
      <c r="D472" s="92" t="s">
        <v>83</v>
      </c>
      <c r="E472" s="109" t="s">
        <v>42</v>
      </c>
      <c r="F472" s="92" t="s">
        <v>43</v>
      </c>
      <c r="G472" s="130" t="s">
        <v>1243</v>
      </c>
      <c r="H472" s="1">
        <v>1033341006</v>
      </c>
      <c r="I472" s="111">
        <v>2668000</v>
      </c>
      <c r="J472" s="111">
        <v>18676000</v>
      </c>
      <c r="K472" s="137" t="s">
        <v>571</v>
      </c>
      <c r="L472" s="137" t="s">
        <v>571</v>
      </c>
      <c r="M472" s="43" t="s">
        <v>87</v>
      </c>
      <c r="N472" s="44">
        <f>VLOOKUP(Contrato[[#This Row],[SUPERVISOR TITULAR]],[1]SUPERVISORES!$E$1:$F$135,2,FALSE)</f>
        <v>98707511.400000006</v>
      </c>
      <c r="O472" s="43" t="s">
        <v>605</v>
      </c>
      <c r="P472" s="45">
        <f>VLOOKUP(Contrato[[#This Row],[SUPERVISOR SUPLENTE ]],[1]SUPERVISORES!$E$1:$F$135,2,FALSE)</f>
        <v>43816614.100000001</v>
      </c>
      <c r="Q472" s="75">
        <v>609</v>
      </c>
      <c r="R472" s="47" cm="1">
        <f t="array" ref="R472">_xlfn.XLOOKUP(Contrato[[#This Row],[CDP]],[1]!CDP[[#All],[consecutivo]],[1]!CDP[[#All],[fecha_aprobacion]],"",0)</f>
        <v>45036.596851851849</v>
      </c>
      <c r="S472" s="48">
        <f>SUMIF([1]!CDP[[#All],[consecutivo]],Contrato[[#This Row],[CDP]],[1]!CDP[[#All],[valor_total_rubro]])</f>
        <v>18676000</v>
      </c>
      <c r="T472" s="49" cm="1">
        <f t="array" ref="T472">_xlfn.XLOOKUP(Contrato[[#This Row],[CONTRATO]]&amp;Contrato[[#This Row],[CDP]],[1]!Tabla6[[#All],[CONTRATO-CDP]],[1]!Tabla6[[#All],[CRP]],_xlfn.XLOOKUP(Contrato[[#This Row],[CDP]],[1]RCPPAGOS!F:F,[1]RCPPAGOS!A:A,"",0),0)</f>
        <v>3643</v>
      </c>
      <c r="U472" s="47">
        <f>+_xlfn.XLOOKUP(Contrato[[#This Row],[RCP]],[1]RCPPAGOS!A:A,[1]RCPPAGOS!B:B,"",0)</f>
        <v>45048.59511574074</v>
      </c>
      <c r="V472" s="50">
        <f>SUMIF([1]!RCPPAGOS[[#All],[CRP]],Contrato[[#This Row],[RCP]],[1]!RCPPAGOS[[#All],[valor_total]])</f>
        <v>18676000</v>
      </c>
      <c r="W472" s="51">
        <v>45044</v>
      </c>
      <c r="X472" s="51">
        <v>45049</v>
      </c>
      <c r="Y472" s="52" t="str">
        <f>+LEFT(_xlfn.XLOOKUP(Contrato[[#This Row],[CONTRATO3DIG]],[1]SECOP_II!AE:AE,[1]SECOP_II!F:F,"",0),10)</f>
        <v>2023-05-03</v>
      </c>
      <c r="Z472" s="53" t="str">
        <f>+LEFT(_xlfn.XLOOKUP(Contrato[[#This Row],[CONTRATO3DIG]],[1]SECOP_II!AE:AE,[1]SECOP_II!G:G,"",0),10)</f>
        <v>2023-11-30</v>
      </c>
      <c r="AA472" s="54" t="str">
        <f>_xlfn.XLOOKUP(Contrato[[#This Row],[CONTRATO3DIG]],[1]SECOP_II!AE:AE,[1]SECOP_II!AA:AA,"",0)</f>
        <v>https://community.secop.gov.co/Public/Tendering/OpportunityDetail/Index?noticeUID=CO1.NTC.4342587&amp;isFromPublicArea=True&amp;isModal=true&amp;asPopupView=true</v>
      </c>
      <c r="AB472" s="103" t="s">
        <v>867</v>
      </c>
      <c r="AC472" s="111">
        <v>0</v>
      </c>
      <c r="AD472" s="1" t="s">
        <v>50</v>
      </c>
      <c r="AE472" s="1" t="str">
        <f>TEXT(LEFT(Contrato[[#This Row],[CONTRATO]],3),"0")</f>
        <v>443</v>
      </c>
      <c r="AF472" s="1" t="str">
        <f>IF(LEN(Contrato[[#This Row],[Contrato2]])=3,Contrato[[#This Row],[Contrato2]],TEXT(Contrato[[#This Row],[Contrato2]],"000"))</f>
        <v>443</v>
      </c>
      <c r="AG472" s="100">
        <f ca="1">IFERROR(_xlfn.DAYS(Contrato[[#This Row],[Fecha Proyectada liquidació]],TODAY())/30,"")</f>
        <v>-11.066666666666666</v>
      </c>
      <c r="AH472" s="5">
        <f>+Contrato[[#This Row],[FECHA TERMINACIÓN ]]+120</f>
        <v>45380</v>
      </c>
      <c r="AI472" s="5">
        <v>45336</v>
      </c>
      <c r="AJ472" s="1" cm="1">
        <f t="array" ref="AJ472">_xlfn.XLOOKUP(Contrato[[#This Row],[CONTRATO]]&amp;Contrato[[#This Row],[CDP]],[1]!Tabla6[[#All],[CONTRATO-CDP]],[1]!Tabla6[[#All],[CRP]],_xlfn.XLOOKUP(Contrato[[#This Row],[CDP]],[1]RCPPAGOS!F:F,[1]RCPPAGOS!A:A,"",0),0)</f>
        <v>3643</v>
      </c>
      <c r="AK472" s="1">
        <f>+Contrato[[#This Row],[Columna1]]-Contrato[[#This Row],[RCP]]</f>
        <v>0</v>
      </c>
      <c r="AL472" s="101" cm="1">
        <f t="array" ref="AL472">_xlfn.XLOOKUP(Contrato[[#This Row],[RCP]],[1]!RCPPAGOS[[#All],[CRP]],[1]!RCPPAGOS[[#All],[Total pagado]],0,0)</f>
        <v>18498133</v>
      </c>
      <c r="AM472" s="62">
        <f>+Contrato[[#This Row],[Valor Pagado]]/Contrato[[#This Row],[VALOR CONTRATO]]</f>
        <v>0.99047617262797172</v>
      </c>
      <c r="AN472" s="63">
        <f>+Contrato[[#This Row],[VALOR CONTRATO]]-Contrato[[#This Row],[Valor Pagado]]</f>
        <v>177867</v>
      </c>
    </row>
    <row r="473" spans="1:40" s="1" customFormat="1" ht="37.5" customHeight="1">
      <c r="A473" s="1">
        <v>669</v>
      </c>
      <c r="B473" s="2">
        <v>444</v>
      </c>
      <c r="C473" s="130" t="s">
        <v>1216</v>
      </c>
      <c r="D473" s="92" t="s">
        <v>83</v>
      </c>
      <c r="E473" s="109" t="s">
        <v>42</v>
      </c>
      <c r="F473" s="92" t="s">
        <v>43</v>
      </c>
      <c r="G473" s="130" t="s">
        <v>1244</v>
      </c>
      <c r="H473" s="1">
        <v>1047446260</v>
      </c>
      <c r="I473" s="111">
        <v>3364000</v>
      </c>
      <c r="J473" s="111">
        <v>23548000</v>
      </c>
      <c r="K473" s="137" t="s">
        <v>571</v>
      </c>
      <c r="L473" s="137" t="s">
        <v>571</v>
      </c>
      <c r="M473" s="43" t="s">
        <v>87</v>
      </c>
      <c r="N473" s="44">
        <f>VLOOKUP(Contrato[[#This Row],[SUPERVISOR TITULAR]],[1]SUPERVISORES!$E$1:$F$135,2,FALSE)</f>
        <v>98707511.400000006</v>
      </c>
      <c r="O473" s="43" t="s">
        <v>605</v>
      </c>
      <c r="P473" s="45">
        <f>VLOOKUP(Contrato[[#This Row],[SUPERVISOR SUPLENTE ]],[1]SUPERVISORES!$E$1:$F$135,2,FALSE)</f>
        <v>43816614.100000001</v>
      </c>
      <c r="Q473" s="75">
        <v>589</v>
      </c>
      <c r="R473" s="47" cm="1">
        <f t="array" ref="R473">_xlfn.XLOOKUP(Contrato[[#This Row],[CDP]],[1]!CDP[[#All],[consecutivo]],[1]!CDP[[#All],[fecha_aprobacion]],"",0)</f>
        <v>45036.594618055555</v>
      </c>
      <c r="S473" s="48">
        <f>SUMIF([1]!CDP[[#All],[consecutivo]],Contrato[[#This Row],[CDP]],[1]!CDP[[#All],[valor_total_rubro]])</f>
        <v>23548000</v>
      </c>
      <c r="T473" s="49" cm="1">
        <f t="array" ref="T473">_xlfn.XLOOKUP(Contrato[[#This Row],[CONTRATO]]&amp;Contrato[[#This Row],[CDP]],[1]!Tabla6[[#All],[CONTRATO-CDP]],[1]!Tabla6[[#All],[CRP]],_xlfn.XLOOKUP(Contrato[[#This Row],[CDP]],[1]RCPPAGOS!F:F,[1]RCPPAGOS!A:A,"",0),0)</f>
        <v>3647</v>
      </c>
      <c r="U473" s="47">
        <f>+_xlfn.XLOOKUP(Contrato[[#This Row],[RCP]],[1]RCPPAGOS!A:A,[1]RCPPAGOS!B:B,"",0)</f>
        <v>45048.596585648149</v>
      </c>
      <c r="V473" s="50">
        <f>SUMIF([1]!RCPPAGOS[[#All],[CRP]],Contrato[[#This Row],[RCP]],[1]!RCPPAGOS[[#All],[valor_total]])</f>
        <v>23548000</v>
      </c>
      <c r="W473" s="51">
        <v>45044</v>
      </c>
      <c r="X473" s="51">
        <v>45049</v>
      </c>
      <c r="Y473" s="52" t="str">
        <f>+LEFT(_xlfn.XLOOKUP(Contrato[[#This Row],[CONTRATO3DIG]],[1]SECOP_II!AE:AE,[1]SECOP_II!F:F,"",0),10)</f>
        <v>2023-05-03</v>
      </c>
      <c r="Z473" s="53" t="str">
        <f>+LEFT(_xlfn.XLOOKUP(Contrato[[#This Row],[CONTRATO3DIG]],[1]SECOP_II!AE:AE,[1]SECOP_II!G:G,"",0),10)</f>
        <v>2023-11-30</v>
      </c>
      <c r="AA473" s="54" t="str">
        <f>_xlfn.XLOOKUP(Contrato[[#This Row],[CONTRATO3DIG]],[1]SECOP_II!AE:AE,[1]SECOP_II!AA:AA,"",0)</f>
        <v>https://community.secop.gov.co/Public/Tendering/OpportunityDetail/Index?noticeUID=CO1.NTC.4342587&amp;isFromPublicArea=True&amp;isModal=true&amp;asPopupView=true</v>
      </c>
      <c r="AB473" s="103" t="s">
        <v>867</v>
      </c>
      <c r="AC473" s="103">
        <v>202301005766</v>
      </c>
      <c r="AD473" s="1" t="s">
        <v>50</v>
      </c>
      <c r="AE473" s="1" t="str">
        <f>TEXT(LEFT(Contrato[[#This Row],[CONTRATO]],3),"0")</f>
        <v>444</v>
      </c>
      <c r="AF473" s="1" t="str">
        <f>IF(LEN(Contrato[[#This Row],[Contrato2]])=3,Contrato[[#This Row],[Contrato2]],TEXT(Contrato[[#This Row],[Contrato2]],"000"))</f>
        <v>444</v>
      </c>
      <c r="AG473" s="100">
        <f ca="1">IFERROR(_xlfn.DAYS(Contrato[[#This Row],[Fecha Proyectada liquidació]],TODAY())/30,"")</f>
        <v>-11.066666666666666</v>
      </c>
      <c r="AH473" s="5">
        <f>+Contrato[[#This Row],[FECHA TERMINACIÓN ]]+120</f>
        <v>45380</v>
      </c>
      <c r="AI473" s="1" t="e" cm="1">
        <f t="array" ref="AI473">+Contrato[[#This Row],[Fecha Proyectada liquidació]]-hoy</f>
        <v>#NAME?</v>
      </c>
      <c r="AJ473" s="1" cm="1">
        <f t="array" ref="AJ473">_xlfn.XLOOKUP(Contrato[[#This Row],[CONTRATO]]&amp;Contrato[[#This Row],[CDP]],[1]!Tabla6[[#All],[CONTRATO-CDP]],[1]!Tabla6[[#All],[CRP]],_xlfn.XLOOKUP(Contrato[[#This Row],[CDP]],[1]RCPPAGOS!F:F,[1]RCPPAGOS!A:A,"",0),0)</f>
        <v>3647</v>
      </c>
      <c r="AK473" s="1">
        <f>+Contrato[[#This Row],[Columna1]]-Contrato[[#This Row],[RCP]]</f>
        <v>0</v>
      </c>
      <c r="AL473" s="101" cm="1">
        <f t="array" ref="AL473">_xlfn.XLOOKUP(Contrato[[#This Row],[RCP]],[1]!RCPPAGOS[[#All],[CRP]],[1]!RCPPAGOS[[#All],[Total pagado]],0,0)</f>
        <v>19959733</v>
      </c>
      <c r="AM473" s="62">
        <f>+Contrato[[#This Row],[Valor Pagado]]/Contrato[[#This Row],[VALOR CONTRATO]]</f>
        <v>0.84761903346356382</v>
      </c>
      <c r="AN473" s="63">
        <f>+Contrato[[#This Row],[VALOR CONTRATO]]-Contrato[[#This Row],[Valor Pagado]]</f>
        <v>3588267</v>
      </c>
    </row>
    <row r="474" spans="1:40" s="1" customFormat="1" ht="37.5" customHeight="1">
      <c r="A474" s="1">
        <v>28</v>
      </c>
      <c r="B474" s="2">
        <v>445</v>
      </c>
      <c r="C474" s="130" t="s">
        <v>1245</v>
      </c>
      <c r="D474" s="35" t="s">
        <v>1164</v>
      </c>
      <c r="E474" s="109" t="s">
        <v>42</v>
      </c>
      <c r="F474" s="92" t="s">
        <v>831</v>
      </c>
      <c r="G474" s="130" t="s">
        <v>1246</v>
      </c>
      <c r="H474" s="133" t="s">
        <v>1247</v>
      </c>
      <c r="I474" s="174" t="s">
        <v>571</v>
      </c>
      <c r="J474" s="174">
        <v>101000000</v>
      </c>
      <c r="K474" s="1" t="s">
        <v>571</v>
      </c>
      <c r="L474" s="137" t="s">
        <v>1248</v>
      </c>
      <c r="M474" s="43" t="s">
        <v>103</v>
      </c>
      <c r="N474" s="44">
        <f>VLOOKUP(Contrato[[#This Row],[SUPERVISOR TITULAR]],[1]SUPERVISORES!$E$1:$F$135,2,FALSE)</f>
        <v>3507696.4</v>
      </c>
      <c r="O474" s="43" t="s">
        <v>104</v>
      </c>
      <c r="P474" s="45">
        <f>VLOOKUP(Contrato[[#This Row],[SUPERVISOR SUPLENTE ]],[1]SUPERVISORES!$E$1:$F$135,2,FALSE)</f>
        <v>75075150.099999994</v>
      </c>
      <c r="Q474" s="75">
        <v>620</v>
      </c>
      <c r="R474" s="47" cm="1">
        <f t="array" ref="R474">_xlfn.XLOOKUP(Contrato[[#This Row],[CDP]],[1]!CDP[[#All],[consecutivo]],[1]!CDP[[#All],[fecha_aprobacion]],"",0)</f>
        <v>45041.577199074076</v>
      </c>
      <c r="S474" s="48">
        <f>SUMIF([1]!CDP[[#All],[consecutivo]],Contrato[[#This Row],[CDP]],[1]!CDP[[#All],[valor_total_rubro]])</f>
        <v>101000000</v>
      </c>
      <c r="T474" s="49" cm="1">
        <f t="array" ref="T474">_xlfn.XLOOKUP(Contrato[[#This Row],[CONTRATO]]&amp;Contrato[[#This Row],[CDP]],[1]!Tabla6[[#All],[CONTRATO-CDP]],[1]!Tabla6[[#All],[CRP]],_xlfn.XLOOKUP(Contrato[[#This Row],[CDP]],[1]RCPPAGOS!F:F,[1]RCPPAGOS!A:A,"",0),0)</f>
        <v>3636</v>
      </c>
      <c r="U474" s="47">
        <f>+_xlfn.XLOOKUP(Contrato[[#This Row],[RCP]],[1]RCPPAGOS!A:A,[1]RCPPAGOS!B:B,"",0)</f>
        <v>45044.440486111111</v>
      </c>
      <c r="V474" s="50">
        <f>SUMIF([1]!RCPPAGOS[[#All],[CRP]],Contrato[[#This Row],[RCP]],[1]!RCPPAGOS[[#All],[valor_total]])</f>
        <v>101000000</v>
      </c>
      <c r="W474" s="51">
        <v>45044</v>
      </c>
      <c r="X474" s="51">
        <v>45044</v>
      </c>
      <c r="Y474" s="52" t="str">
        <f>+LEFT(_xlfn.XLOOKUP(Contrato[[#This Row],[CONTRATO3DIG]],[1]SECOP_II!AE:AE,[1]SECOP_II!F:F,"",0),10)</f>
        <v>2023-04-28</v>
      </c>
      <c r="Z474" s="53" t="str">
        <f>+LEFT(_xlfn.XLOOKUP(Contrato[[#This Row],[CONTRATO3DIG]],[1]SECOP_II!AE:AE,[1]SECOP_II!G:G,"",0),10)</f>
        <v>2023-12-30</v>
      </c>
      <c r="AA474" s="54" t="str">
        <f>_xlfn.XLOOKUP(Contrato[[#This Row],[CONTRATO3DIG]],[1]SECOP_II!AE:AE,[1]SECOP_II!AA:AA,"",0)</f>
        <v>https://community.secop.gov.co/Public/Tendering/OpportunityDetail/Index?noticeUID=CO1.NTC.4351705&amp;isFromPublicArea=True&amp;isModal=true&amp;asPopupView=true</v>
      </c>
      <c r="AB474" s="103" t="s">
        <v>1056</v>
      </c>
      <c r="AC474" s="103">
        <v>202301005953</v>
      </c>
      <c r="AD474" s="1" t="s">
        <v>50</v>
      </c>
      <c r="AE474" s="1" t="str">
        <f>TEXT(LEFT(Contrato[[#This Row],[CONTRATO]],3),"0")</f>
        <v>445</v>
      </c>
      <c r="AF474" s="1" t="str">
        <f>IF(LEN(Contrato[[#This Row],[Contrato2]])=3,Contrato[[#This Row],[Contrato2]],TEXT(Contrato[[#This Row],[Contrato2]],"000"))</f>
        <v>445</v>
      </c>
      <c r="AG474" s="100">
        <f ca="1">IFERROR(_xlfn.DAYS(Contrato[[#This Row],[Fecha Proyectada liquidació]],TODAY())/30,"")</f>
        <v>-10.066666666666666</v>
      </c>
      <c r="AH474" s="5">
        <f>+Contrato[[#This Row],[FECHA TERMINACIÓN ]]+120</f>
        <v>45410</v>
      </c>
      <c r="AI474" s="1" t="e" cm="1">
        <f t="array" ref="AI474">+Contrato[[#This Row],[Fecha Proyectada liquidació]]-hoy</f>
        <v>#NAME?</v>
      </c>
      <c r="AJ474" s="1" cm="1">
        <f t="array" ref="AJ474">_xlfn.XLOOKUP(Contrato[[#This Row],[CONTRATO]]&amp;Contrato[[#This Row],[CDP]],[1]!Tabla6[[#All],[CONTRATO-CDP]],[1]!Tabla6[[#All],[CRP]],_xlfn.XLOOKUP(Contrato[[#This Row],[CDP]],[1]RCPPAGOS!F:F,[1]RCPPAGOS!A:A,"",0),0)</f>
        <v>3636</v>
      </c>
      <c r="AK474" s="1">
        <f>+Contrato[[#This Row],[Columna1]]-Contrato[[#This Row],[RCP]]</f>
        <v>0</v>
      </c>
      <c r="AL474" s="101" cm="1">
        <f t="array" ref="AL474">_xlfn.XLOOKUP(Contrato[[#This Row],[RCP]],[1]!RCPPAGOS[[#All],[CRP]],[1]!RCPPAGOS[[#All],[Total pagado]],0,0)</f>
        <v>20000000</v>
      </c>
      <c r="AM474" s="62">
        <f>+Contrato[[#This Row],[Valor Pagado]]/Contrato[[#This Row],[VALOR CONTRATO]]</f>
        <v>0.19801980198019803</v>
      </c>
      <c r="AN474" s="63">
        <f>+Contrato[[#This Row],[VALOR CONTRATO]]-Contrato[[#This Row],[Valor Pagado]]</f>
        <v>81000000</v>
      </c>
    </row>
    <row r="475" spans="1:40" s="1" customFormat="1" ht="37.5" customHeight="1">
      <c r="A475" s="1">
        <v>1080</v>
      </c>
      <c r="B475" s="2">
        <v>445</v>
      </c>
      <c r="C475" s="130" t="s">
        <v>1245</v>
      </c>
      <c r="D475" s="35" t="s">
        <v>1164</v>
      </c>
      <c r="E475" s="109" t="s">
        <v>741</v>
      </c>
      <c r="F475" s="92" t="s">
        <v>831</v>
      </c>
      <c r="G475" s="130" t="s">
        <v>1246</v>
      </c>
      <c r="H475" s="133" t="s">
        <v>1247</v>
      </c>
      <c r="I475" s="174" t="s">
        <v>571</v>
      </c>
      <c r="J475" s="174">
        <v>20000000</v>
      </c>
      <c r="K475" s="1" t="s">
        <v>571</v>
      </c>
      <c r="L475" s="137" t="s">
        <v>742</v>
      </c>
      <c r="M475" s="43" t="s">
        <v>103</v>
      </c>
      <c r="N475" s="44">
        <f>VLOOKUP(Contrato[[#This Row],[SUPERVISOR TITULAR]],[1]SUPERVISORES!$E$1:$F$135,2,FALSE)</f>
        <v>3507696.4</v>
      </c>
      <c r="O475" s="43" t="s">
        <v>104</v>
      </c>
      <c r="P475" s="45">
        <f>VLOOKUP(Contrato[[#This Row],[SUPERVISOR SUPLENTE ]],[1]SUPERVISORES!$E$1:$F$135,2,FALSE)</f>
        <v>75075150.099999994</v>
      </c>
      <c r="Q475" s="75">
        <v>1148</v>
      </c>
      <c r="R475" s="47" cm="1">
        <f t="array" ref="R475">_xlfn.XLOOKUP(Contrato[[#This Row],[CDP]],[1]!CDP[[#All],[consecutivo]],[1]!CDP[[#All],[fecha_aprobacion]],"",0)</f>
        <v>45203.41611111111</v>
      </c>
      <c r="S475" s="48">
        <f>SUMIF([1]!CDP[[#All],[consecutivo]],Contrato[[#This Row],[CDP]],[1]!CDP[[#All],[valor_total_rubro]])</f>
        <v>20000000</v>
      </c>
      <c r="T475" s="4" cm="1">
        <f t="array" ref="T475">_xlfn.XLOOKUP(Contrato[[#This Row],[CONTRATO]]&amp;Contrato[[#This Row],[CDP]],[1]!Tabla6[[#All],[CONTRATO-CDP]],[1]!Tabla6[[#All],[CRP]],_xlfn.XLOOKUP(Contrato[[#This Row],[CDP]],[1]RCPPAGOS!F:F,[1]RCPPAGOS!A:A,"",0),0)</f>
        <v>11876</v>
      </c>
      <c r="U475" s="47">
        <f>+_xlfn.XLOOKUP(Contrato[[#This Row],[RCP]],[1]RCPPAGOS!A:A,[1]RCPPAGOS!B:B,"",0)</f>
        <v>45219.399259259262</v>
      </c>
      <c r="V475" s="50">
        <f>SUMIF([1]!RCPPAGOS[[#All],[CRP]],Contrato[[#This Row],[RCP]],[1]!RCPPAGOS[[#All],[valor_total]])</f>
        <v>20000000</v>
      </c>
      <c r="W475" s="51">
        <v>45210</v>
      </c>
      <c r="X475" s="51">
        <v>45222</v>
      </c>
      <c r="Y475" s="52" t="str">
        <f>+LEFT(_xlfn.XLOOKUP(Contrato[[#This Row],[CONTRATO3DIG]],[1]SECOP_II!AE:AE,[1]SECOP_II!F:F,"",0),10)</f>
        <v>2023-04-28</v>
      </c>
      <c r="Z475" s="53" t="str">
        <f>+LEFT(_xlfn.XLOOKUP(Contrato[[#This Row],[CONTRATO3DIG]],[1]SECOP_II!AE:AE,[1]SECOP_II!G:G,"",0),10)</f>
        <v>2023-12-30</v>
      </c>
      <c r="AA475" s="54" t="str">
        <f>_xlfn.XLOOKUP(Contrato[[#This Row],[CONTRATO3DIG]],[1]SECOP_II!AE:AE,[1]SECOP_II!AA:AA,"",0)</f>
        <v>https://community.secop.gov.co/Public/Tendering/OpportunityDetail/Index?noticeUID=CO1.NTC.4351705&amp;isFromPublicArea=True&amp;isModal=true&amp;asPopupView=true</v>
      </c>
      <c r="AB475" s="103" t="s">
        <v>1056</v>
      </c>
      <c r="AC475" s="103">
        <v>202301018092</v>
      </c>
      <c r="AE475" s="1" t="str">
        <f>TEXT(LEFT(Contrato[[#This Row],[CONTRATO]],3),"0")</f>
        <v>445</v>
      </c>
      <c r="AF475" s="1" t="str">
        <f>IF(LEN(Contrato[[#This Row],[Contrato2]])=3,Contrato[[#This Row],[Contrato2]],TEXT(Contrato[[#This Row],[Contrato2]],"000"))</f>
        <v>445</v>
      </c>
      <c r="AG475" s="100">
        <f ca="1">IFERROR(_xlfn.DAYS(Contrato[[#This Row],[Fecha Proyectada liquidació]],TODAY())/30,"")</f>
        <v>-10.066666666666666</v>
      </c>
      <c r="AH475" s="5">
        <f>+Contrato[[#This Row],[FECHA TERMINACIÓN ]]+120</f>
        <v>45410</v>
      </c>
      <c r="AI475" s="1" t="e" cm="1">
        <f t="array" ref="AI475">+Contrato[[#This Row],[Fecha Proyectada liquidació]]-hoy</f>
        <v>#NAME?</v>
      </c>
      <c r="AJ475" s="1" cm="1">
        <f t="array" ref="AJ475">_xlfn.XLOOKUP(Contrato[[#This Row],[CONTRATO]]&amp;Contrato[[#This Row],[CDP]],[1]!Tabla6[[#All],[CONTRATO-CDP]],[1]!Tabla6[[#All],[CRP]],_xlfn.XLOOKUP(Contrato[[#This Row],[CDP]],[1]RCPPAGOS!F:F,[1]RCPPAGOS!A:A,"",0),0)</f>
        <v>11876</v>
      </c>
      <c r="AK475" s="1">
        <f>+Contrato[[#This Row],[Columna1]]-Contrato[[#This Row],[RCP]]</f>
        <v>0</v>
      </c>
      <c r="AL475" s="101" cm="1">
        <f t="array" ref="AL475">_xlfn.XLOOKUP(Contrato[[#This Row],[RCP]],[1]!RCPPAGOS[[#All],[CRP]],[1]!RCPPAGOS[[#All],[Total pagado]],0,0)</f>
        <v>20000000</v>
      </c>
      <c r="AM475" s="62">
        <f>+Contrato[[#This Row],[Valor Pagado]]/Contrato[[#This Row],[VALOR CONTRATO]]</f>
        <v>1</v>
      </c>
      <c r="AN475" s="63">
        <f>+Contrato[[#This Row],[VALOR CONTRATO]]-Contrato[[#This Row],[Valor Pagado]]</f>
        <v>0</v>
      </c>
    </row>
    <row r="476" spans="1:40" s="1" customFormat="1" ht="37.5" customHeight="1">
      <c r="A476" s="1">
        <v>9</v>
      </c>
      <c r="B476" s="2">
        <v>446</v>
      </c>
      <c r="C476" s="130" t="s">
        <v>1249</v>
      </c>
      <c r="D476" s="35" t="s">
        <v>1164</v>
      </c>
      <c r="E476" s="109" t="s">
        <v>42</v>
      </c>
      <c r="F476" s="92" t="s">
        <v>831</v>
      </c>
      <c r="G476" s="130" t="s">
        <v>1250</v>
      </c>
      <c r="H476" s="1" t="s">
        <v>1251</v>
      </c>
      <c r="I476" s="111" t="s">
        <v>45</v>
      </c>
      <c r="J476" s="111">
        <v>399000000</v>
      </c>
      <c r="K476" s="137" t="s">
        <v>571</v>
      </c>
      <c r="L476" s="137" t="s">
        <v>1248</v>
      </c>
      <c r="M476" s="43" t="s">
        <v>249</v>
      </c>
      <c r="N476" s="44">
        <f>VLOOKUP(Contrato[[#This Row],[SUPERVISOR TITULAR]],[1]SUPERVISORES!$E$1:$F$135,2,FALSE)</f>
        <v>10267189.6</v>
      </c>
      <c r="O476" s="43" t="s">
        <v>248</v>
      </c>
      <c r="P476" s="45">
        <f>VLOOKUP(Contrato[[#This Row],[SUPERVISOR SUPLENTE ]],[1]SUPERVISORES!$E$1:$F$135,2,FALSE)</f>
        <v>98556206.299999997</v>
      </c>
      <c r="Q476" s="75">
        <v>619</v>
      </c>
      <c r="R476" s="47" cm="1">
        <f t="array" ref="R476">_xlfn.XLOOKUP(Contrato[[#This Row],[CDP]],[1]!CDP[[#All],[consecutivo]],[1]!CDP[[#All],[fecha_aprobacion]],"",0)</f>
        <v>45041.577060185184</v>
      </c>
      <c r="S476" s="48">
        <f>SUMIF([1]!CDP[[#All],[consecutivo]],Contrato[[#This Row],[CDP]],[1]!CDP[[#All],[valor_total_rubro]])</f>
        <v>399000000</v>
      </c>
      <c r="T476" s="49" cm="1">
        <f t="array" ref="T476">_xlfn.XLOOKUP(Contrato[[#This Row],[CONTRATO]]&amp;Contrato[[#This Row],[CDP]],[1]!Tabla6[[#All],[CONTRATO-CDP]],[1]!Tabla6[[#All],[CRP]],_xlfn.XLOOKUP(Contrato[[#This Row],[CDP]],[1]RCPPAGOS!F:F,[1]RCPPAGOS!A:A,"",0),0)</f>
        <v>3637</v>
      </c>
      <c r="U476" s="47">
        <f>+_xlfn.XLOOKUP(Contrato[[#This Row],[RCP]],[1]RCPPAGOS!A:A,[1]RCPPAGOS!B:B,"",0)</f>
        <v>45044.573206018518</v>
      </c>
      <c r="V476" s="50">
        <f>SUMIF([1]!RCPPAGOS[[#All],[CRP]],Contrato[[#This Row],[RCP]],[1]!RCPPAGOS[[#All],[valor_total]])</f>
        <v>399000000</v>
      </c>
      <c r="W476" s="51">
        <v>45044</v>
      </c>
      <c r="X476" s="51">
        <v>45051</v>
      </c>
      <c r="Y476" s="52" t="str">
        <f>+LEFT(_xlfn.XLOOKUP(Contrato[[#This Row],[CONTRATO3DIG]],[1]SECOP_II!AE:AE,[1]SECOP_II!F:F,"",0),10)</f>
        <v>2023-05-05</v>
      </c>
      <c r="Z476" s="53" t="str">
        <f>+LEFT(_xlfn.XLOOKUP(Contrato[[#This Row],[CONTRATO3DIG]],[1]SECOP_II!AE:AE,[1]SECOP_II!G:G,"",0),10)</f>
        <v>2023-12-30</v>
      </c>
      <c r="AA476" s="54" t="str">
        <f>_xlfn.XLOOKUP(Contrato[[#This Row],[CONTRATO3DIG]],[1]SECOP_II!AE:AE,[1]SECOP_II!AA:AA,"",0)</f>
        <v>https://community.secop.gov.co/Public/Tendering/OpportunityDetail/Index?noticeUID=CO1.NTC.4351709&amp;isFromPublicArea=True&amp;isModal=true&amp;asPopupView=true</v>
      </c>
      <c r="AB476" s="103" t="s">
        <v>1056</v>
      </c>
      <c r="AC476" s="103">
        <v>200000091868</v>
      </c>
      <c r="AD476" s="1" t="s">
        <v>50</v>
      </c>
      <c r="AE476" s="1" t="str">
        <f>TEXT(LEFT(Contrato[[#This Row],[CONTRATO]],3),"0")</f>
        <v>446</v>
      </c>
      <c r="AF476" s="1" t="str">
        <f>IF(LEN(Contrato[[#This Row],[Contrato2]])=3,Contrato[[#This Row],[Contrato2]],TEXT(Contrato[[#This Row],[Contrato2]],"000"))</f>
        <v>446</v>
      </c>
      <c r="AG476" s="100">
        <f ca="1">IFERROR(_xlfn.DAYS(Contrato[[#This Row],[Fecha Proyectada liquidació]],TODAY())/30,"")</f>
        <v>-10.066666666666666</v>
      </c>
      <c r="AH476" s="5">
        <f>+Contrato[[#This Row],[FECHA TERMINACIÓN ]]+120</f>
        <v>45410</v>
      </c>
      <c r="AI476" s="1" t="e" cm="1">
        <f t="array" ref="AI476">+Contrato[[#This Row],[Fecha Proyectada liquidació]]-hoy</f>
        <v>#NAME?</v>
      </c>
      <c r="AJ476" s="1" cm="1">
        <f t="array" ref="AJ476">_xlfn.XLOOKUP(Contrato[[#This Row],[CONTRATO]]&amp;Contrato[[#This Row],[CDP]],[1]!Tabla6[[#All],[CONTRATO-CDP]],[1]!Tabla6[[#All],[CRP]],_xlfn.XLOOKUP(Contrato[[#This Row],[CDP]],[1]RCPPAGOS!F:F,[1]RCPPAGOS!A:A,"",0),0)</f>
        <v>3637</v>
      </c>
      <c r="AK476" s="1">
        <f>+Contrato[[#This Row],[Columna1]]-Contrato[[#This Row],[RCP]]</f>
        <v>0</v>
      </c>
      <c r="AL476" s="101" cm="1">
        <f t="array" ref="AL476">_xlfn.XLOOKUP(Contrato[[#This Row],[RCP]],[1]!RCPPAGOS[[#All],[CRP]],[1]!RCPPAGOS[[#All],[Total pagado]],0,0)</f>
        <v>75000000</v>
      </c>
      <c r="AM476" s="62">
        <f>+Contrato[[#This Row],[Valor Pagado]]/Contrato[[#This Row],[VALOR CONTRATO]]</f>
        <v>0.18796992481203006</v>
      </c>
      <c r="AN476" s="63">
        <f>+Contrato[[#This Row],[VALOR CONTRATO]]-Contrato[[#This Row],[Valor Pagado]]</f>
        <v>324000000</v>
      </c>
    </row>
    <row r="477" spans="1:40" s="1" customFormat="1" ht="37.5" customHeight="1">
      <c r="A477" s="1">
        <v>512</v>
      </c>
      <c r="B477" s="2">
        <v>447</v>
      </c>
      <c r="C477" s="130" t="s">
        <v>1252</v>
      </c>
      <c r="D477" s="35" t="s">
        <v>176</v>
      </c>
      <c r="E477" s="109" t="s">
        <v>42</v>
      </c>
      <c r="F477" s="92" t="s">
        <v>43</v>
      </c>
      <c r="G477" s="130" t="s">
        <v>1253</v>
      </c>
      <c r="H477" s="1">
        <v>1017263760</v>
      </c>
      <c r="I477" s="111">
        <v>6879081</v>
      </c>
      <c r="J477" s="111">
        <v>59574043</v>
      </c>
      <c r="K477" s="134" t="s">
        <v>1254</v>
      </c>
      <c r="L477" s="137" t="s">
        <v>571</v>
      </c>
      <c r="M477" s="43" t="s">
        <v>60</v>
      </c>
      <c r="N477" s="44">
        <f>VLOOKUP(Contrato[[#This Row],[SUPERVISOR TITULAR]],[1]SUPERVISORES!$E$1:$F$135,2,FALSE)</f>
        <v>40075656.899999999</v>
      </c>
      <c r="O477" s="43" t="s">
        <v>61</v>
      </c>
      <c r="P477" s="45">
        <f>VLOOKUP(Contrato[[#This Row],[SUPERVISOR SUPLENTE ]],[1]SUPERVISORES!$E$1:$F$135,2,FALSE)</f>
        <v>43251877.5</v>
      </c>
      <c r="Q477" s="75">
        <v>641</v>
      </c>
      <c r="R477" s="47" cm="1">
        <f t="array" ref="R477">_xlfn.XLOOKUP(Contrato[[#This Row],[CDP]],[1]!CDP[[#All],[consecutivo]],[1]!CDP[[#All],[fecha_aprobacion]],"",0)</f>
        <v>45043.470081018517</v>
      </c>
      <c r="S477" s="48">
        <f>SUMIF([1]!CDP[[#All],[consecutivo]],Contrato[[#This Row],[CDP]],[1]!CDP[[#All],[valor_total_rubro]])</f>
        <v>59574043</v>
      </c>
      <c r="T477" s="49" cm="1">
        <f t="array" ref="T477">_xlfn.XLOOKUP(Contrato[[#This Row],[CONTRATO]]&amp;Contrato[[#This Row],[CDP]],[1]!Tabla6[[#All],[CONTRATO-CDP]],[1]!Tabla6[[#All],[CRP]],_xlfn.XLOOKUP(Contrato[[#This Row],[CDP]],[1]RCPPAGOS!F:F,[1]RCPPAGOS!A:A,"",0),0)</f>
        <v>3666</v>
      </c>
      <c r="U477" s="47">
        <f>+_xlfn.XLOOKUP(Contrato[[#This Row],[RCP]],[1]RCPPAGOS!A:A,[1]RCPPAGOS!B:B,"",0)</f>
        <v>45049.655115740738</v>
      </c>
      <c r="V477" s="50">
        <f>SUMIF([1]!RCPPAGOS[[#All],[CRP]],Contrato[[#This Row],[RCP]],[1]!RCPPAGOS[[#All],[valor_total]])</f>
        <v>59574043</v>
      </c>
      <c r="W477" s="51">
        <v>45044</v>
      </c>
      <c r="X477" s="51">
        <v>45049</v>
      </c>
      <c r="Y477" s="52" t="str">
        <f>+LEFT(_xlfn.XLOOKUP(Contrato[[#This Row],[CONTRATO3DIG]],[1]SECOP_II!AE:AE,[1]SECOP_II!F:F,"",0),10)</f>
        <v>2023-05-03</v>
      </c>
      <c r="Z477" s="53" t="str">
        <f>+LEFT(_xlfn.XLOOKUP(Contrato[[#This Row],[CONTRATO3DIG]],[1]SECOP_II!AE:AE,[1]SECOP_II!G:G,"",0),10)</f>
        <v>2023-12-30</v>
      </c>
      <c r="AA477" s="54" t="str">
        <f>_xlfn.XLOOKUP(Contrato[[#This Row],[CONTRATO3DIG]],[1]SECOP_II!AE:AE,[1]SECOP_II!AA:AA,"",0)</f>
        <v>https://community.secop.gov.co/Public/Tendering/OpportunityDetail/Index?noticeUID=CO1.NTC.4353479&amp;isFromPublicArea=True&amp;isModal=true&amp;asPopupView=true</v>
      </c>
      <c r="AB477" s="103" t="s">
        <v>1255</v>
      </c>
      <c r="AC477" s="103">
        <v>202301006119</v>
      </c>
      <c r="AD477" s="1" t="s">
        <v>50</v>
      </c>
      <c r="AE477" s="1" t="str">
        <f>TEXT(LEFT(Contrato[[#This Row],[CONTRATO]],3),"0")</f>
        <v>447</v>
      </c>
      <c r="AF477" s="1" t="str">
        <f>IF(LEN(Contrato[[#This Row],[Contrato2]])=3,Contrato[[#This Row],[Contrato2]],TEXT(Contrato[[#This Row],[Contrato2]],"000"))</f>
        <v>447</v>
      </c>
      <c r="AG477" s="100">
        <f ca="1">IFERROR(_xlfn.DAYS(Contrato[[#This Row],[Fecha Proyectada liquidació]],TODAY())/30,"")</f>
        <v>-10.066666666666666</v>
      </c>
      <c r="AH477" s="5">
        <f>+Contrato[[#This Row],[FECHA TERMINACIÓN ]]+120</f>
        <v>45410</v>
      </c>
      <c r="AI477" s="5">
        <v>45371</v>
      </c>
      <c r="AJ477" s="1" cm="1">
        <f t="array" ref="AJ477">_xlfn.XLOOKUP(Contrato[[#This Row],[CONTRATO]]&amp;Contrato[[#This Row],[CDP]],[1]!Tabla6[[#All],[CONTRATO-CDP]],[1]!Tabla6[[#All],[CRP]],_xlfn.XLOOKUP(Contrato[[#This Row],[CDP]],[1]RCPPAGOS!F:F,[1]RCPPAGOS!A:A,"",0),0)</f>
        <v>3666</v>
      </c>
      <c r="AK477" s="1">
        <f>+Contrato[[#This Row],[Columna1]]-Contrato[[#This Row],[RCP]]</f>
        <v>0</v>
      </c>
      <c r="AL477" s="101" cm="1">
        <f t="array" ref="AL477">_xlfn.XLOOKUP(Contrato[[#This Row],[RCP]],[1]!RCPPAGOS[[#All],[CRP]],[1]!RCPPAGOS[[#All],[Total pagado]],0,0)</f>
        <v>56829058</v>
      </c>
      <c r="AM477" s="62">
        <f>+Contrato[[#This Row],[Valor Pagado]]/Contrato[[#This Row],[VALOR CONTRATO]]</f>
        <v>0.9539231372965572</v>
      </c>
      <c r="AN477" s="63">
        <f>+Contrato[[#This Row],[VALOR CONTRATO]]-Contrato[[#This Row],[Valor Pagado]]</f>
        <v>2744985</v>
      </c>
    </row>
    <row r="478" spans="1:40" s="1" customFormat="1" ht="37.5" customHeight="1">
      <c r="A478" s="1">
        <v>867</v>
      </c>
      <c r="B478" s="2">
        <v>447</v>
      </c>
      <c r="C478" s="130" t="s">
        <v>1256</v>
      </c>
      <c r="D478" s="35" t="s">
        <v>176</v>
      </c>
      <c r="E478" s="109" t="s">
        <v>741</v>
      </c>
      <c r="F478" s="92" t="s">
        <v>1257</v>
      </c>
      <c r="G478" s="130" t="s">
        <v>1253</v>
      </c>
      <c r="H478" s="1">
        <v>1017263760</v>
      </c>
      <c r="I478" s="111" t="s">
        <v>571</v>
      </c>
      <c r="J478" s="111">
        <v>7000000</v>
      </c>
      <c r="K478" s="134" t="s">
        <v>1258</v>
      </c>
      <c r="L478" s="137" t="s">
        <v>571</v>
      </c>
      <c r="M478" s="43" t="s">
        <v>60</v>
      </c>
      <c r="N478" s="44">
        <f>VLOOKUP(Contrato[[#This Row],[SUPERVISOR TITULAR]],[1]SUPERVISORES!$E$1:$F$135,2,FALSE)</f>
        <v>40075656.899999999</v>
      </c>
      <c r="O478" s="43" t="s">
        <v>61</v>
      </c>
      <c r="P478" s="45">
        <f>VLOOKUP(Contrato[[#This Row],[SUPERVISOR SUPLENTE ]],[1]SUPERVISORES!$E$1:$F$135,2,FALSE)</f>
        <v>43251877.5</v>
      </c>
      <c r="Q478" s="75">
        <v>869</v>
      </c>
      <c r="R478" s="47" cm="1">
        <f t="array" ref="R478">_xlfn.XLOOKUP(Contrato[[#This Row],[CDP]],[1]!CDP[[#All],[consecutivo]],[1]!CDP[[#All],[fecha_aprobacion]],"",0)</f>
        <v>45092.597905092596</v>
      </c>
      <c r="S478" s="48">
        <f>SUMIF([1]!CDP[[#All],[consecutivo]],Contrato[[#This Row],[CDP]],[1]!CDP[[#All],[valor_total_rubro]])</f>
        <v>7000000</v>
      </c>
      <c r="T478" s="4" cm="1">
        <f t="array" ref="T478">_xlfn.XLOOKUP(Contrato[[#This Row],[CONTRATO]]&amp;Contrato[[#This Row],[CDP]],[1]!Tabla6[[#All],[CONTRATO-CDP]],[1]!Tabla6[[#All],[CRP]],_xlfn.XLOOKUP(Contrato[[#This Row],[CDP]],[1]RCPPAGOS!F:F,[1]RCPPAGOS!A:A,"",0),0)</f>
        <v>7588</v>
      </c>
      <c r="U478" s="47">
        <f>+_xlfn.XLOOKUP(Contrato[[#This Row],[RCP]],[1]RCPPAGOS!A:A,[1]RCPPAGOS!B:B,"",0)</f>
        <v>45121.565474537034</v>
      </c>
      <c r="V478" s="50">
        <f>SUMIF([1]!RCPPAGOS[[#All],[CRP]],Contrato[[#This Row],[RCP]],[1]!RCPPAGOS[[#All],[valor_total]])</f>
        <v>7000000</v>
      </c>
      <c r="W478" s="51">
        <v>45042</v>
      </c>
      <c r="X478" s="51">
        <v>45049</v>
      </c>
      <c r="Y478" s="52" t="str">
        <f>+LEFT(_xlfn.XLOOKUP(Contrato[[#This Row],[CONTRATO3DIG]],[1]SECOP_II!AE:AE,[1]SECOP_II!F:F,"",0),10)</f>
        <v>2023-05-03</v>
      </c>
      <c r="Z478" s="53" t="str">
        <f>+LEFT(_xlfn.XLOOKUP(Contrato[[#This Row],[CONTRATO3DIG]],[1]SECOP_II!AE:AE,[1]SECOP_II!G:G,"",0),10)</f>
        <v>2023-12-30</v>
      </c>
      <c r="AA478" s="139"/>
      <c r="AB478" s="103" t="s">
        <v>1255</v>
      </c>
      <c r="AC478" s="103"/>
      <c r="AE478" s="1" t="str">
        <f>TEXT(LEFT(Contrato[[#This Row],[CONTRATO]],3),"0")</f>
        <v>447</v>
      </c>
      <c r="AF478" s="1" t="str">
        <f>IF(LEN(Contrato[[#This Row],[Contrato2]])=3,Contrato[[#This Row],[Contrato2]],TEXT(Contrato[[#This Row],[Contrato2]],"000"))</f>
        <v>447</v>
      </c>
      <c r="AG478" s="100">
        <f ca="1">IFERROR(_xlfn.DAYS(Contrato[[#This Row],[Fecha Proyectada liquidació]],TODAY())/30,"")</f>
        <v>-10.066666666666666</v>
      </c>
      <c r="AH478" s="5">
        <f>+Contrato[[#This Row],[FECHA TERMINACIÓN ]]+120</f>
        <v>45410</v>
      </c>
      <c r="AI478" s="5">
        <v>45371</v>
      </c>
      <c r="AJ478" s="1" cm="1">
        <f t="array" ref="AJ478">_xlfn.XLOOKUP(Contrato[[#This Row],[CONTRATO]]&amp;Contrato[[#This Row],[CDP]],[1]!Tabla6[[#All],[CONTRATO-CDP]],[1]!Tabla6[[#All],[CRP]],_xlfn.XLOOKUP(Contrato[[#This Row],[CDP]],[1]RCPPAGOS!F:F,[1]RCPPAGOS!A:A,"",0),0)</f>
        <v>7588</v>
      </c>
      <c r="AK478" s="1">
        <f>+Contrato[[#This Row],[Columna1]]-Contrato[[#This Row],[RCP]]</f>
        <v>0</v>
      </c>
      <c r="AL478" s="101" cm="1">
        <f t="array" ref="AL478">_xlfn.XLOOKUP(Contrato[[#This Row],[RCP]],[1]!RCPPAGOS[[#All],[CRP]],[1]!RCPPAGOS[[#All],[Total pagado]],0,0)</f>
        <v>5268860</v>
      </c>
      <c r="AM478" s="62">
        <f>+Contrato[[#This Row],[Valor Pagado]]/Contrato[[#This Row],[VALOR CONTRATO]]</f>
        <v>0.75269428571428576</v>
      </c>
      <c r="AN478" s="63">
        <f>+Contrato[[#This Row],[VALOR CONTRATO]]-Contrato[[#This Row],[Valor Pagado]]</f>
        <v>1731140</v>
      </c>
    </row>
    <row r="479" spans="1:40" s="1" customFormat="1" ht="37.5" customHeight="1">
      <c r="A479" s="1">
        <v>409</v>
      </c>
      <c r="B479" s="2">
        <v>448</v>
      </c>
      <c r="C479" s="130" t="s">
        <v>1218</v>
      </c>
      <c r="D479" s="92" t="s">
        <v>83</v>
      </c>
      <c r="E479" s="204" t="s">
        <v>42</v>
      </c>
      <c r="F479" s="92" t="s">
        <v>43</v>
      </c>
      <c r="G479" s="201" t="s">
        <v>1259</v>
      </c>
      <c r="H479" s="135">
        <v>98452415</v>
      </c>
      <c r="I479" s="111">
        <v>3016000</v>
      </c>
      <c r="J479" s="111">
        <v>21112000</v>
      </c>
      <c r="K479" s="137" t="s">
        <v>571</v>
      </c>
      <c r="L479" s="137" t="s">
        <v>571</v>
      </c>
      <c r="M479" s="43" t="s">
        <v>598</v>
      </c>
      <c r="N479" s="44">
        <f>VLOOKUP(Contrato[[#This Row],[SUPERVISOR TITULAR]],[1]SUPERVISORES!$E$1:$F$135,2,FALSE)</f>
        <v>8103470</v>
      </c>
      <c r="O479" s="43" t="s">
        <v>1260</v>
      </c>
      <c r="P479" s="45">
        <f>VLOOKUP(Contrato[[#This Row],[SUPERVISOR SUPLENTE ]],[1]SUPERVISORES!$E$1:$F$135,2,FALSE)</f>
        <v>1035231868.5</v>
      </c>
      <c r="Q479" s="75">
        <v>571</v>
      </c>
      <c r="R479" s="47" cm="1">
        <f t="array" ref="R479">_xlfn.XLOOKUP(Contrato[[#This Row],[CDP]],[1]!CDP[[#All],[consecutivo]],[1]!CDP[[#All],[fecha_aprobacion]],"",0)</f>
        <v>45036.594375000001</v>
      </c>
      <c r="S479" s="48">
        <f>SUMIF([1]!CDP[[#All],[consecutivo]],Contrato[[#This Row],[CDP]],[1]!CDP[[#All],[valor_total_rubro]])</f>
        <v>21112000</v>
      </c>
      <c r="T479" s="49" cm="1">
        <f t="array" ref="T479">_xlfn.XLOOKUP(Contrato[[#This Row],[CONTRATO]]&amp;Contrato[[#This Row],[CDP]],[1]!Tabla6[[#All],[CONTRATO-CDP]],[1]!Tabla6[[#All],[CRP]],_xlfn.XLOOKUP(Contrato[[#This Row],[CDP]],[1]RCPPAGOS!F:F,[1]RCPPAGOS!A:A,"",0),0)</f>
        <v>3653</v>
      </c>
      <c r="U479" s="47">
        <f>+_xlfn.XLOOKUP(Contrato[[#This Row],[RCP]],[1]RCPPAGOS!A:A,[1]RCPPAGOS!B:B,"",0)</f>
        <v>45048.598645833335</v>
      </c>
      <c r="V479" s="50">
        <f>SUMIF([1]!RCPPAGOS[[#All],[CRP]],Contrato[[#This Row],[RCP]],[1]!RCPPAGOS[[#All],[valor_total]])</f>
        <v>21112000</v>
      </c>
      <c r="W479" s="51">
        <v>45044</v>
      </c>
      <c r="X479" s="51">
        <v>45049</v>
      </c>
      <c r="Y479" s="52" t="str">
        <f>+LEFT(_xlfn.XLOOKUP(Contrato[[#This Row],[CONTRATO3DIG]],[1]SECOP_II!AE:AE,[1]SECOP_II!F:F,"",0),10)</f>
        <v>2023-05-03</v>
      </c>
      <c r="Z479" s="53" t="str">
        <f>+LEFT(_xlfn.XLOOKUP(Contrato[[#This Row],[CONTRATO3DIG]],[1]SECOP_II!AE:AE,[1]SECOP_II!G:G,"",0),10)</f>
        <v>2023-11-30</v>
      </c>
      <c r="AA479" s="54" t="str">
        <f>_xlfn.XLOOKUP(Contrato[[#This Row],[CONTRATO3DIG]],[1]SECOP_II!AE:AE,[1]SECOP_II!AA:AA,"",0)</f>
        <v>https://community.secop.gov.co/Public/Tendering/OpportunityDetail/Index?noticeUID=CO1.NTC.4342587&amp;isFromPublicArea=True&amp;isModal=true&amp;asPopupView=true</v>
      </c>
      <c r="AB479" s="103" t="s">
        <v>867</v>
      </c>
      <c r="AC479" s="103">
        <v>202301005766</v>
      </c>
      <c r="AD479" s="1" t="s">
        <v>50</v>
      </c>
      <c r="AE479" s="1" t="str">
        <f>TEXT(LEFT(Contrato[[#This Row],[CONTRATO]],3),"0")</f>
        <v>448</v>
      </c>
      <c r="AF479" s="1" t="str">
        <f>IF(LEN(Contrato[[#This Row],[Contrato2]])=3,Contrato[[#This Row],[Contrato2]],TEXT(Contrato[[#This Row],[Contrato2]],"000"))</f>
        <v>448</v>
      </c>
      <c r="AG479" s="100">
        <f ca="1">IFERROR(_xlfn.DAYS(Contrato[[#This Row],[Fecha Proyectada liquidació]],TODAY())/30,"")</f>
        <v>-11.066666666666666</v>
      </c>
      <c r="AH479" s="5">
        <f>+Contrato[[#This Row],[FECHA TERMINACIÓN ]]+120</f>
        <v>45380</v>
      </c>
      <c r="AI479" s="1" t="e" cm="1">
        <f t="array" ref="AI479">+Contrato[[#This Row],[Fecha Proyectada liquidació]]-hoy</f>
        <v>#NAME?</v>
      </c>
      <c r="AJ479" s="1" cm="1">
        <f t="array" ref="AJ479">_xlfn.XLOOKUP(Contrato[[#This Row],[CONTRATO]]&amp;Contrato[[#This Row],[CDP]],[1]!Tabla6[[#All],[CONTRATO-CDP]],[1]!Tabla6[[#All],[CRP]],_xlfn.XLOOKUP(Contrato[[#This Row],[CDP]],[1]RCPPAGOS!F:F,[1]RCPPAGOS!A:A,"",0),0)</f>
        <v>3653</v>
      </c>
      <c r="AK479" s="1">
        <f>+Contrato[[#This Row],[Columna1]]-Contrato[[#This Row],[RCP]]</f>
        <v>0</v>
      </c>
      <c r="AL479" s="101" cm="1">
        <f t="array" ref="AL479">_xlfn.XLOOKUP(Contrato[[#This Row],[RCP]],[1]!RCPPAGOS[[#All],[CRP]],[1]!RCPPAGOS[[#All],[Total pagado]],0,0)</f>
        <v>20910933</v>
      </c>
      <c r="AM479" s="62">
        <f>+Contrato[[#This Row],[Valor Pagado]]/Contrato[[#This Row],[VALOR CONTRATO]]</f>
        <v>0.99047617468738158</v>
      </c>
      <c r="AN479" s="63">
        <f>+Contrato[[#This Row],[VALOR CONTRATO]]-Contrato[[#This Row],[Valor Pagado]]</f>
        <v>201067</v>
      </c>
    </row>
    <row r="480" spans="1:40" s="1" customFormat="1" ht="37.5" customHeight="1">
      <c r="A480" s="1">
        <v>417</v>
      </c>
      <c r="B480" s="2">
        <v>449</v>
      </c>
      <c r="C480" s="130" t="s">
        <v>1221</v>
      </c>
      <c r="D480" s="92" t="s">
        <v>83</v>
      </c>
      <c r="E480" s="109" t="s">
        <v>42</v>
      </c>
      <c r="F480" s="92" t="s">
        <v>43</v>
      </c>
      <c r="G480" s="201" t="s">
        <v>1261</v>
      </c>
      <c r="H480" s="135">
        <v>1047450403</v>
      </c>
      <c r="I480" s="111">
        <v>2668000</v>
      </c>
      <c r="J480" s="111">
        <v>18676000</v>
      </c>
      <c r="K480" s="137" t="s">
        <v>571</v>
      </c>
      <c r="L480" s="137" t="s">
        <v>571</v>
      </c>
      <c r="M480" s="43" t="s">
        <v>87</v>
      </c>
      <c r="N480" s="44">
        <f>VLOOKUP(Contrato[[#This Row],[SUPERVISOR TITULAR]],[1]SUPERVISORES!$E$1:$F$135,2,FALSE)</f>
        <v>98707511.400000006</v>
      </c>
      <c r="O480" s="43" t="s">
        <v>605</v>
      </c>
      <c r="P480" s="45">
        <f>VLOOKUP(Contrato[[#This Row],[SUPERVISOR SUPLENTE ]],[1]SUPERVISORES!$E$1:$F$135,2,FALSE)</f>
        <v>43816614.100000001</v>
      </c>
      <c r="Q480" s="75">
        <v>573</v>
      </c>
      <c r="R480" s="47" cm="1">
        <f t="array" ref="R480">_xlfn.XLOOKUP(Contrato[[#This Row],[CDP]],[1]!CDP[[#All],[consecutivo]],[1]!CDP[[#All],[fecha_aprobacion]],"",0)</f>
        <v>45036.594398148147</v>
      </c>
      <c r="S480" s="48">
        <f>SUMIF([1]!CDP[[#All],[consecutivo]],Contrato[[#This Row],[CDP]],[1]!CDP[[#All],[valor_total_rubro]])</f>
        <v>18676000</v>
      </c>
      <c r="T480" s="49" cm="1">
        <f t="array" ref="T480">_xlfn.XLOOKUP(Contrato[[#This Row],[CONTRATO]]&amp;Contrato[[#This Row],[CDP]],[1]!Tabla6[[#All],[CONTRATO-CDP]],[1]!Tabla6[[#All],[CRP]],_xlfn.XLOOKUP(Contrato[[#This Row],[CDP]],[1]RCPPAGOS!F:F,[1]RCPPAGOS!A:A,"",0),0)</f>
        <v>3641</v>
      </c>
      <c r="U480" s="47">
        <f>+_xlfn.XLOOKUP(Contrato[[#This Row],[RCP]],[1]RCPPAGOS!A:A,[1]RCPPAGOS!B:B,"",0)</f>
        <v>45048.595081018517</v>
      </c>
      <c r="V480" s="50">
        <f>SUMIF([1]!RCPPAGOS[[#All],[CRP]],Contrato[[#This Row],[RCP]],[1]!RCPPAGOS[[#All],[valor_total]])</f>
        <v>18676000</v>
      </c>
      <c r="W480" s="51">
        <v>45044</v>
      </c>
      <c r="X480" s="51">
        <v>45049</v>
      </c>
      <c r="Y480" s="52" t="str">
        <f>+LEFT(_xlfn.XLOOKUP(Contrato[[#This Row],[CONTRATO3DIG]],[1]SECOP_II!AE:AE,[1]SECOP_II!F:F,"",0),10)</f>
        <v>2023-05-03</v>
      </c>
      <c r="Z480" s="53" t="str">
        <f>+LEFT(_xlfn.XLOOKUP(Contrato[[#This Row],[CONTRATO3DIG]],[1]SECOP_II!AE:AE,[1]SECOP_II!G:G,"",0),10)</f>
        <v>2023-11-30</v>
      </c>
      <c r="AA480" s="54" t="str">
        <f>_xlfn.XLOOKUP(Contrato[[#This Row],[CONTRATO3DIG]],[1]SECOP_II!AE:AE,[1]SECOP_II!AA:AA,"",0)</f>
        <v>https://community.secop.gov.co/Public/Tendering/OpportunityDetail/Index?noticeUID=CO1.NTC.4342587&amp;isFromPublicArea=True&amp;isModal=true&amp;asPopupView=true</v>
      </c>
      <c r="AB480" s="103" t="s">
        <v>867</v>
      </c>
      <c r="AC480" s="103">
        <v>202301005766</v>
      </c>
      <c r="AD480" s="1" t="s">
        <v>50</v>
      </c>
      <c r="AE480" s="1" t="str">
        <f>TEXT(LEFT(Contrato[[#This Row],[CONTRATO]],3),"0")</f>
        <v>449</v>
      </c>
      <c r="AF480" s="1" t="str">
        <f>IF(LEN(Contrato[[#This Row],[Contrato2]])=3,Contrato[[#This Row],[Contrato2]],TEXT(Contrato[[#This Row],[Contrato2]],"000"))</f>
        <v>449</v>
      </c>
      <c r="AG480" s="100">
        <f ca="1">IFERROR(_xlfn.DAYS(Contrato[[#This Row],[Fecha Proyectada liquidació]],TODAY())/30,"")</f>
        <v>-11.066666666666666</v>
      </c>
      <c r="AH480" s="5">
        <f>+Contrato[[#This Row],[FECHA TERMINACIÓN ]]+120</f>
        <v>45380</v>
      </c>
      <c r="AI480" s="1" t="e" cm="1">
        <f t="array" ref="AI480">+Contrato[[#This Row],[Fecha Proyectada liquidació]]-hoy</f>
        <v>#NAME?</v>
      </c>
      <c r="AJ480" s="1" cm="1">
        <f t="array" ref="AJ480">_xlfn.XLOOKUP(Contrato[[#This Row],[CONTRATO]]&amp;Contrato[[#This Row],[CDP]],[1]!Tabla6[[#All],[CONTRATO-CDP]],[1]!Tabla6[[#All],[CRP]],_xlfn.XLOOKUP(Contrato[[#This Row],[CDP]],[1]RCPPAGOS!F:F,[1]RCPPAGOS!A:A,"",0),0)</f>
        <v>3641</v>
      </c>
      <c r="AK480" s="1">
        <f>+Contrato[[#This Row],[Columna1]]-Contrato[[#This Row],[RCP]]</f>
        <v>0</v>
      </c>
      <c r="AL480" s="101" cm="1">
        <f t="array" ref="AL480">_xlfn.XLOOKUP(Contrato[[#This Row],[RCP]],[1]!RCPPAGOS[[#All],[CRP]],[1]!RCPPAGOS[[#All],[Total pagado]],0,0)</f>
        <v>18498133</v>
      </c>
      <c r="AM480" s="62">
        <f>+Contrato[[#This Row],[Valor Pagado]]/Contrato[[#This Row],[VALOR CONTRATO]]</f>
        <v>0.99047617262797172</v>
      </c>
      <c r="AN480" s="63">
        <f>+Contrato[[#This Row],[VALOR CONTRATO]]-Contrato[[#This Row],[Valor Pagado]]</f>
        <v>177867</v>
      </c>
    </row>
    <row r="481" spans="1:40" s="1" customFormat="1" ht="37.5" customHeight="1">
      <c r="A481" s="1">
        <v>412</v>
      </c>
      <c r="B481" s="2">
        <v>450</v>
      </c>
      <c r="C481" s="130" t="s">
        <v>1218</v>
      </c>
      <c r="D481" s="92" t="s">
        <v>83</v>
      </c>
      <c r="E481" s="109" t="s">
        <v>42</v>
      </c>
      <c r="F481" s="92" t="s">
        <v>43</v>
      </c>
      <c r="G481" s="201" t="s">
        <v>1262</v>
      </c>
      <c r="H481" s="135">
        <v>43268876</v>
      </c>
      <c r="I481" s="111">
        <v>3016000</v>
      </c>
      <c r="J481" s="111">
        <v>21112000</v>
      </c>
      <c r="K481" s="137" t="s">
        <v>571</v>
      </c>
      <c r="L481" s="137" t="s">
        <v>571</v>
      </c>
      <c r="M481" s="43" t="s">
        <v>87</v>
      </c>
      <c r="N481" s="44">
        <f>VLOOKUP(Contrato[[#This Row],[SUPERVISOR TITULAR]],[1]SUPERVISORES!$E$1:$F$135,2,FALSE)</f>
        <v>98707511.400000006</v>
      </c>
      <c r="O481" s="43" t="s">
        <v>605</v>
      </c>
      <c r="P481" s="45">
        <f>VLOOKUP(Contrato[[#This Row],[SUPERVISOR SUPLENTE ]],[1]SUPERVISORES!$E$1:$F$135,2,FALSE)</f>
        <v>43816614.100000001</v>
      </c>
      <c r="Q481" s="75">
        <v>576</v>
      </c>
      <c r="R481" s="47" cm="1">
        <f t="array" ref="R481">_xlfn.XLOOKUP(Contrato[[#This Row],[CDP]],[1]!CDP[[#All],[consecutivo]],[1]!CDP[[#All],[fecha_aprobacion]],"",0)</f>
        <v>45036.594444444447</v>
      </c>
      <c r="S481" s="48">
        <f>SUMIF([1]!CDP[[#All],[consecutivo]],Contrato[[#This Row],[CDP]],[1]!CDP[[#All],[valor_total_rubro]])</f>
        <v>21112000</v>
      </c>
      <c r="T481" s="49" cm="1">
        <f t="array" ref="T481">_xlfn.XLOOKUP(Contrato[[#This Row],[CONTRATO]]&amp;Contrato[[#This Row],[CDP]],[1]!Tabla6[[#All],[CONTRATO-CDP]],[1]!Tabla6[[#All],[CRP]],_xlfn.XLOOKUP(Contrato[[#This Row],[CDP]],[1]RCPPAGOS!F:F,[1]RCPPAGOS!A:A,"",0),0)</f>
        <v>3662</v>
      </c>
      <c r="U481" s="47">
        <f>+_xlfn.XLOOKUP(Contrato[[#This Row],[RCP]],[1]RCPPAGOS!A:A,[1]RCPPAGOS!B:B,"",0)</f>
        <v>45048.861562500002</v>
      </c>
      <c r="V481" s="50">
        <f>SUMIF([1]!RCPPAGOS[[#All],[CRP]],Contrato[[#This Row],[RCP]],[1]!RCPPAGOS[[#All],[valor_total]])</f>
        <v>21112000</v>
      </c>
      <c r="W481" s="51">
        <v>45044</v>
      </c>
      <c r="X481" s="51">
        <v>45044</v>
      </c>
      <c r="Y481" s="52" t="str">
        <f>+LEFT(_xlfn.XLOOKUP(Contrato[[#This Row],[CONTRATO3DIG]],[1]SECOP_II!AE:AE,[1]SECOP_II!F:F,"",0),10)</f>
        <v>2023-05-03</v>
      </c>
      <c r="Z481" s="53" t="str">
        <f>+LEFT(_xlfn.XLOOKUP(Contrato[[#This Row],[CONTRATO3DIG]],[1]SECOP_II!AE:AE,[1]SECOP_II!G:G,"",0),10)</f>
        <v>2023-11-30</v>
      </c>
      <c r="AA481" s="54" t="str">
        <f>_xlfn.XLOOKUP(Contrato[[#This Row],[CONTRATO3DIG]],[1]SECOP_II!AE:AE,[1]SECOP_II!AA:AA,"",0)</f>
        <v>https://community.secop.gov.co/Public/Tendering/OpportunityDetail/Index?noticeUID=CO1.NTC.4342587&amp;isFromPublicArea=True&amp;isModal=true&amp;asPopupView=true</v>
      </c>
      <c r="AB481" s="103" t="s">
        <v>867</v>
      </c>
      <c r="AC481" s="103">
        <v>202301005766</v>
      </c>
      <c r="AD481" s="1" t="s">
        <v>50</v>
      </c>
      <c r="AE481" s="1" t="str">
        <f>TEXT(LEFT(Contrato[[#This Row],[CONTRATO]],3),"0")</f>
        <v>450</v>
      </c>
      <c r="AF481" s="1" t="str">
        <f>IF(LEN(Contrato[[#This Row],[Contrato2]])=3,Contrato[[#This Row],[Contrato2]],TEXT(Contrato[[#This Row],[Contrato2]],"000"))</f>
        <v>450</v>
      </c>
      <c r="AG481" s="100">
        <f ca="1">IFERROR(_xlfn.DAYS(Contrato[[#This Row],[Fecha Proyectada liquidació]],TODAY())/30,"")</f>
        <v>-11.066666666666666</v>
      </c>
      <c r="AH481" s="5">
        <f>+Contrato[[#This Row],[FECHA TERMINACIÓN ]]+120</f>
        <v>45380</v>
      </c>
      <c r="AI481" s="1" t="e" cm="1">
        <f t="array" ref="AI481">+Contrato[[#This Row],[Fecha Proyectada liquidació]]-hoy</f>
        <v>#NAME?</v>
      </c>
      <c r="AJ481" s="1" cm="1">
        <f t="array" ref="AJ481">_xlfn.XLOOKUP(Contrato[[#This Row],[CONTRATO]]&amp;Contrato[[#This Row],[CDP]],[1]!Tabla6[[#All],[CONTRATO-CDP]],[1]!Tabla6[[#All],[CRP]],_xlfn.XLOOKUP(Contrato[[#This Row],[CDP]],[1]RCPPAGOS!F:F,[1]RCPPAGOS!A:A,"",0),0)</f>
        <v>3662</v>
      </c>
      <c r="AK481" s="1">
        <f>+Contrato[[#This Row],[Columna1]]-Contrato[[#This Row],[RCP]]</f>
        <v>0</v>
      </c>
      <c r="AL481" s="101" cm="1">
        <f t="array" ref="AL481">_xlfn.XLOOKUP(Contrato[[#This Row],[RCP]],[1]!RCPPAGOS[[#All],[CRP]],[1]!RCPPAGOS[[#All],[Total pagado]],0,0)</f>
        <v>20910933</v>
      </c>
      <c r="AM481" s="62">
        <f>+Contrato[[#This Row],[Valor Pagado]]/Contrato[[#This Row],[VALOR CONTRATO]]</f>
        <v>0.99047617468738158</v>
      </c>
      <c r="AN481" s="63">
        <f>+Contrato[[#This Row],[VALOR CONTRATO]]-Contrato[[#This Row],[Valor Pagado]]</f>
        <v>201067</v>
      </c>
    </row>
    <row r="482" spans="1:40" s="1" customFormat="1" ht="37.5" customHeight="1">
      <c r="A482" s="1">
        <v>668</v>
      </c>
      <c r="B482" s="2">
        <v>451</v>
      </c>
      <c r="C482" s="130" t="s">
        <v>1263</v>
      </c>
      <c r="D482" s="92" t="s">
        <v>83</v>
      </c>
      <c r="E482" s="109" t="s">
        <v>42</v>
      </c>
      <c r="F482" s="92" t="s">
        <v>43</v>
      </c>
      <c r="G482" s="201" t="s">
        <v>1264</v>
      </c>
      <c r="H482" s="135">
        <v>1027882605</v>
      </c>
      <c r="I482" s="111">
        <v>3364000</v>
      </c>
      <c r="J482" s="111">
        <v>23548000</v>
      </c>
      <c r="K482" s="137" t="s">
        <v>571</v>
      </c>
      <c r="L482" s="137" t="s">
        <v>571</v>
      </c>
      <c r="M482" s="43" t="s">
        <v>598</v>
      </c>
      <c r="N482" s="44">
        <f>VLOOKUP(Contrato[[#This Row],[SUPERVISOR TITULAR]],[1]SUPERVISORES!$E$1:$F$135,2,FALSE)</f>
        <v>8103470</v>
      </c>
      <c r="O482" s="43" t="s">
        <v>1260</v>
      </c>
      <c r="P482" s="45">
        <f>VLOOKUP(Contrato[[#This Row],[SUPERVISOR SUPLENTE ]],[1]SUPERVISORES!$E$1:$F$135,2,FALSE)</f>
        <v>1035231868.5</v>
      </c>
      <c r="Q482" s="75">
        <v>580</v>
      </c>
      <c r="R482" s="47" cm="1">
        <f t="array" ref="R482">_xlfn.XLOOKUP(Contrato[[#This Row],[CDP]],[1]!CDP[[#All],[consecutivo]],[1]!CDP[[#All],[fecha_aprobacion]],"",0)</f>
        <v>45036.594490740739</v>
      </c>
      <c r="S482" s="48">
        <f>SUMIF([1]!CDP[[#All],[consecutivo]],Contrato[[#This Row],[CDP]],[1]!CDP[[#All],[valor_total_rubro]])</f>
        <v>23548000</v>
      </c>
      <c r="T482" s="49" cm="1">
        <f t="array" ref="T482">_xlfn.XLOOKUP(Contrato[[#This Row],[CONTRATO]]&amp;Contrato[[#This Row],[CDP]],[1]!Tabla6[[#All],[CONTRATO-CDP]],[1]!Tabla6[[#All],[CRP]],_xlfn.XLOOKUP(Contrato[[#This Row],[CDP]],[1]RCPPAGOS!F:F,[1]RCPPAGOS!A:A,"",0),0)</f>
        <v>3661</v>
      </c>
      <c r="U482" s="47">
        <f>+_xlfn.XLOOKUP(Contrato[[#This Row],[RCP]],[1]RCPPAGOS!A:A,[1]RCPPAGOS!B:B,"",0)</f>
        <v>45048.861111111109</v>
      </c>
      <c r="V482" s="50">
        <f>SUMIF([1]!RCPPAGOS[[#All],[CRP]],Contrato[[#This Row],[RCP]],[1]!RCPPAGOS[[#All],[valor_total]])</f>
        <v>23548000</v>
      </c>
      <c r="W482" s="51">
        <v>45044</v>
      </c>
      <c r="X482" s="51">
        <v>45044</v>
      </c>
      <c r="Y482" s="52" t="str">
        <f>+LEFT(_xlfn.XLOOKUP(Contrato[[#This Row],[CONTRATO3DIG]],[1]SECOP_II!AE:AE,[1]SECOP_II!F:F,"",0),10)</f>
        <v>2023-05-03</v>
      </c>
      <c r="Z482" s="53" t="str">
        <f>+LEFT(_xlfn.XLOOKUP(Contrato[[#This Row],[CONTRATO3DIG]],[1]SECOP_II!AE:AE,[1]SECOP_II!G:G,"",0),10)</f>
        <v>2023-11-30</v>
      </c>
      <c r="AA482" s="74" t="str">
        <f>_xlfn.XLOOKUP(Contrato[[#This Row],[CONTRATO3DIG]],[1]SECOP_II!AE:AE,[1]SECOP_II!AA:AA,"",0)</f>
        <v>https://community.secop.gov.co/Public/Tendering/OpportunityDetail/Index?noticeUID=CO1.NTC.4342587&amp;isFromPublicArea=True&amp;isModal=true&amp;asPopupView=true</v>
      </c>
      <c r="AB482" s="103" t="s">
        <v>867</v>
      </c>
      <c r="AC482" s="103">
        <v>202301005766</v>
      </c>
      <c r="AD482" s="1" t="s">
        <v>50</v>
      </c>
      <c r="AE482" s="1" t="str">
        <f>TEXT(LEFT(Contrato[[#This Row],[CONTRATO]],3),"0")</f>
        <v>451</v>
      </c>
      <c r="AF482" s="1" t="str">
        <f>IF(LEN(Contrato[[#This Row],[Contrato2]])=3,Contrato[[#This Row],[Contrato2]],TEXT(Contrato[[#This Row],[Contrato2]],"000"))</f>
        <v>451</v>
      </c>
      <c r="AG482" s="100">
        <f ca="1">IFERROR(_xlfn.DAYS(Contrato[[#This Row],[Fecha Proyectada liquidació]],TODAY())/30,"")</f>
        <v>-11.066666666666666</v>
      </c>
      <c r="AH482" s="5">
        <f>+Contrato[[#This Row],[FECHA TERMINACIÓN ]]+120</f>
        <v>45380</v>
      </c>
      <c r="AI482" s="1" t="e" cm="1">
        <f t="array" ref="AI482">+Contrato[[#This Row],[Fecha Proyectada liquidació]]-hoy</f>
        <v>#NAME?</v>
      </c>
      <c r="AJ482" s="1" cm="1">
        <f t="array" ref="AJ482">_xlfn.XLOOKUP(Contrato[[#This Row],[CONTRATO]]&amp;Contrato[[#This Row],[CDP]],[1]!Tabla6[[#All],[CONTRATO-CDP]],[1]!Tabla6[[#All],[CRP]],_xlfn.XLOOKUP(Contrato[[#This Row],[CDP]],[1]RCPPAGOS!F:F,[1]RCPPAGOS!A:A,"",0),0)</f>
        <v>3661</v>
      </c>
      <c r="AK482" s="1">
        <f>+Contrato[[#This Row],[Columna1]]-Contrato[[#This Row],[RCP]]</f>
        <v>0</v>
      </c>
      <c r="AL482" s="101" cm="1">
        <f t="array" ref="AL482">_xlfn.XLOOKUP(Contrato[[#This Row],[RCP]],[1]!RCPPAGOS[[#All],[CRP]],[1]!RCPPAGOS[[#All],[Total pagado]],0,0)</f>
        <v>23323733</v>
      </c>
      <c r="AM482" s="62">
        <f>+Contrato[[#This Row],[Valor Pagado]]/Contrato[[#This Row],[VALOR CONTRATO]]</f>
        <v>0.99047617632070661</v>
      </c>
      <c r="AN482" s="63">
        <f>+Contrato[[#This Row],[VALOR CONTRATO]]-Contrato[[#This Row],[Valor Pagado]]</f>
        <v>224267</v>
      </c>
    </row>
    <row r="483" spans="1:40" s="1" customFormat="1" ht="37.5" customHeight="1">
      <c r="A483" s="1">
        <v>413</v>
      </c>
      <c r="B483" s="2">
        <v>452</v>
      </c>
      <c r="C483" s="130" t="s">
        <v>1218</v>
      </c>
      <c r="D483" s="92" t="s">
        <v>83</v>
      </c>
      <c r="E483" s="109" t="s">
        <v>42</v>
      </c>
      <c r="F483" s="92" t="s">
        <v>43</v>
      </c>
      <c r="G483" s="201" t="s">
        <v>1265</v>
      </c>
      <c r="H483" s="135">
        <v>1038547160</v>
      </c>
      <c r="I483" s="111">
        <v>3016000</v>
      </c>
      <c r="J483" s="111">
        <v>21112000</v>
      </c>
      <c r="K483" s="137" t="s">
        <v>571</v>
      </c>
      <c r="L483" s="137" t="s">
        <v>571</v>
      </c>
      <c r="M483" s="43" t="s">
        <v>87</v>
      </c>
      <c r="N483" s="44">
        <f>VLOOKUP(Contrato[[#This Row],[SUPERVISOR TITULAR]],[1]SUPERVISORES!$E$1:$F$135,2,FALSE)</f>
        <v>98707511.400000006</v>
      </c>
      <c r="O483" s="43" t="s">
        <v>605</v>
      </c>
      <c r="P483" s="45">
        <f>VLOOKUP(Contrato[[#This Row],[SUPERVISOR SUPLENTE ]],[1]SUPERVISORES!$E$1:$F$135,2,FALSE)</f>
        <v>43816614.100000001</v>
      </c>
      <c r="Q483" s="75">
        <v>581</v>
      </c>
      <c r="R483" s="47" cm="1">
        <f t="array" ref="R483">_xlfn.XLOOKUP(Contrato[[#This Row],[CDP]],[1]!CDP[[#All],[consecutivo]],[1]!CDP[[#All],[fecha_aprobacion]],"",0)</f>
        <v>45036.594502314816</v>
      </c>
      <c r="S483" s="48">
        <f>SUMIF([1]!CDP[[#All],[consecutivo]],Contrato[[#This Row],[CDP]],[1]!CDP[[#All],[valor_total_rubro]])</f>
        <v>21112000</v>
      </c>
      <c r="T483" s="49" cm="1">
        <f t="array" ref="T483">_xlfn.XLOOKUP(Contrato[[#This Row],[CONTRATO]]&amp;Contrato[[#This Row],[CDP]],[1]!Tabla6[[#All],[CONTRATO-CDP]],[1]!Tabla6[[#All],[CRP]],_xlfn.XLOOKUP(Contrato[[#This Row],[CDP]],[1]RCPPAGOS!F:F,[1]RCPPAGOS!A:A,"",0),0)</f>
        <v>3660</v>
      </c>
      <c r="U483" s="47">
        <f>+_xlfn.XLOOKUP(Contrato[[#This Row],[RCP]],[1]RCPPAGOS!A:A,[1]RCPPAGOS!B:B,"",0)</f>
        <v>45048.860636574071</v>
      </c>
      <c r="V483" s="50">
        <f>SUMIF([1]!RCPPAGOS[[#All],[CRP]],Contrato[[#This Row],[RCP]],[1]!RCPPAGOS[[#All],[valor_total]])</f>
        <v>21112000</v>
      </c>
      <c r="W483" s="51">
        <v>45044</v>
      </c>
      <c r="X483" s="51">
        <v>45049</v>
      </c>
      <c r="Y483" s="52" t="str">
        <f>+LEFT(_xlfn.XLOOKUP(Contrato[[#This Row],[CONTRATO3DIG]],[1]SECOP_II!AE:AE,[1]SECOP_II!F:F,"",0),10)</f>
        <v>2023-05-03</v>
      </c>
      <c r="Z483" s="53" t="str">
        <f>+LEFT(_xlfn.XLOOKUP(Contrato[[#This Row],[CONTRATO3DIG]],[1]SECOP_II!AE:AE,[1]SECOP_II!G:G,"",0),10)</f>
        <v>2023-11-30</v>
      </c>
      <c r="AA483" s="54" t="str">
        <f>_xlfn.XLOOKUP(Contrato[[#This Row],[CONTRATO3DIG]],[1]SECOP_II!AE:AE,[1]SECOP_II!AA:AA,"",0)</f>
        <v>https://community.secop.gov.co/Public/Tendering/OpportunityDetail/Index?noticeUID=CO1.NTC.4342587&amp;isFromPublicArea=True&amp;isModal=true&amp;asPopupView=true</v>
      </c>
      <c r="AB483" s="103" t="s">
        <v>867</v>
      </c>
      <c r="AC483" s="103">
        <v>202301005766</v>
      </c>
      <c r="AD483" s="1" t="s">
        <v>50</v>
      </c>
      <c r="AE483" s="1" t="str">
        <f>TEXT(LEFT(Contrato[[#This Row],[CONTRATO]],3),"0")</f>
        <v>452</v>
      </c>
      <c r="AF483" s="1" t="str">
        <f>IF(LEN(Contrato[[#This Row],[Contrato2]])=3,Contrato[[#This Row],[Contrato2]],TEXT(Contrato[[#This Row],[Contrato2]],"000"))</f>
        <v>452</v>
      </c>
      <c r="AG483" s="100">
        <f ca="1">IFERROR(_xlfn.DAYS(Contrato[[#This Row],[Fecha Proyectada liquidació]],TODAY())/30,"")</f>
        <v>-11.066666666666666</v>
      </c>
      <c r="AH483" s="5">
        <f>+Contrato[[#This Row],[FECHA TERMINACIÓN ]]+120</f>
        <v>45380</v>
      </c>
      <c r="AI483" s="1" t="e" cm="1">
        <f t="array" ref="AI483">+Contrato[[#This Row],[Fecha Proyectada liquidació]]-hoy</f>
        <v>#NAME?</v>
      </c>
      <c r="AJ483" s="1" cm="1">
        <f t="array" ref="AJ483">_xlfn.XLOOKUP(Contrato[[#This Row],[CONTRATO]]&amp;Contrato[[#This Row],[CDP]],[1]!Tabla6[[#All],[CONTRATO-CDP]],[1]!Tabla6[[#All],[CRP]],_xlfn.XLOOKUP(Contrato[[#This Row],[CDP]],[1]RCPPAGOS!F:F,[1]RCPPAGOS!A:A,"",0),0)</f>
        <v>3660</v>
      </c>
      <c r="AK483" s="1">
        <f>+Contrato[[#This Row],[Columna1]]-Contrato[[#This Row],[RCP]]</f>
        <v>0</v>
      </c>
      <c r="AL483" s="101" cm="1">
        <f t="array" ref="AL483">_xlfn.XLOOKUP(Contrato[[#This Row],[RCP]],[1]!RCPPAGOS[[#All],[CRP]],[1]!RCPPAGOS[[#All],[Total pagado]],0,0)</f>
        <v>20910933</v>
      </c>
      <c r="AM483" s="62">
        <f>+Contrato[[#This Row],[Valor Pagado]]/Contrato[[#This Row],[VALOR CONTRATO]]</f>
        <v>0.99047617468738158</v>
      </c>
      <c r="AN483" s="63">
        <f>+Contrato[[#This Row],[VALOR CONTRATO]]-Contrato[[#This Row],[Valor Pagado]]</f>
        <v>201067</v>
      </c>
    </row>
    <row r="484" spans="1:40" s="1" customFormat="1" ht="37.5" customHeight="1">
      <c r="A484" s="1">
        <v>670</v>
      </c>
      <c r="B484" s="2">
        <v>453</v>
      </c>
      <c r="C484" s="130" t="s">
        <v>1216</v>
      </c>
      <c r="D484" s="92" t="s">
        <v>83</v>
      </c>
      <c r="E484" s="109" t="s">
        <v>42</v>
      </c>
      <c r="F484" s="92" t="s">
        <v>43</v>
      </c>
      <c r="G484" s="201" t="s">
        <v>1266</v>
      </c>
      <c r="H484" s="135">
        <v>8014836</v>
      </c>
      <c r="I484" s="111">
        <v>3364000</v>
      </c>
      <c r="J484" s="111">
        <v>23548000</v>
      </c>
      <c r="K484" s="137" t="s">
        <v>571</v>
      </c>
      <c r="L484" s="137" t="s">
        <v>571</v>
      </c>
      <c r="M484" s="43" t="s">
        <v>87</v>
      </c>
      <c r="N484" s="44">
        <f>VLOOKUP(Contrato[[#This Row],[SUPERVISOR TITULAR]],[1]SUPERVISORES!$E$1:$F$135,2,FALSE)</f>
        <v>98707511.400000006</v>
      </c>
      <c r="O484" s="43" t="s">
        <v>605</v>
      </c>
      <c r="P484" s="45">
        <f>VLOOKUP(Contrato[[#This Row],[SUPERVISOR SUPLENTE ]],[1]SUPERVISORES!$E$1:$F$135,2,FALSE)</f>
        <v>43816614.100000001</v>
      </c>
      <c r="Q484" s="75">
        <v>596</v>
      </c>
      <c r="R484" s="47" cm="1">
        <f t="array" ref="R484">_xlfn.XLOOKUP(Contrato[[#This Row],[CDP]],[1]!CDP[[#All],[consecutivo]],[1]!CDP[[#All],[fecha_aprobacion]],"",0)</f>
        <v>45036.594710648147</v>
      </c>
      <c r="S484" s="48">
        <f>SUMIF([1]!CDP[[#All],[consecutivo]],Contrato[[#This Row],[CDP]],[1]!CDP[[#All],[valor_total_rubro]])</f>
        <v>23548000</v>
      </c>
      <c r="T484" s="49" cm="1">
        <f t="array" ref="T484">_xlfn.XLOOKUP(Contrato[[#This Row],[CONTRATO]]&amp;Contrato[[#This Row],[CDP]],[1]!Tabla6[[#All],[CONTRATO-CDP]],[1]!Tabla6[[#All],[CRP]],_xlfn.XLOOKUP(Contrato[[#This Row],[CDP]],[1]RCPPAGOS!F:F,[1]RCPPAGOS!A:A,"",0),0)</f>
        <v>3659</v>
      </c>
      <c r="U484" s="47">
        <f>+_xlfn.XLOOKUP(Contrato[[#This Row],[RCP]],[1]RCPPAGOS!A:A,[1]RCPPAGOS!B:B,"",0)</f>
        <v>45048.860185185185</v>
      </c>
      <c r="V484" s="50">
        <f>SUMIF([1]!RCPPAGOS[[#All],[CRP]],Contrato[[#This Row],[RCP]],[1]!RCPPAGOS[[#All],[valor_total]])</f>
        <v>23548000</v>
      </c>
      <c r="W484" s="51">
        <v>45044</v>
      </c>
      <c r="X484" s="51">
        <v>45049</v>
      </c>
      <c r="Y484" s="52" t="str">
        <f>+LEFT(_xlfn.XLOOKUP(Contrato[[#This Row],[CONTRATO3DIG]],[1]SECOP_II!AE:AE,[1]SECOP_II!F:F,"",0),10)</f>
        <v>2023-05-03</v>
      </c>
      <c r="Z484" s="53" t="str">
        <f>+LEFT(_xlfn.XLOOKUP(Contrato[[#This Row],[CONTRATO3DIG]],[1]SECOP_II!AE:AE,[1]SECOP_II!G:G,"",0),10)</f>
        <v>2023-11-30</v>
      </c>
      <c r="AA484" s="54" t="str">
        <f>_xlfn.XLOOKUP(Contrato[[#This Row],[CONTRATO3DIG]],[1]SECOP_II!AE:AE,[1]SECOP_II!AA:AA,"",0)</f>
        <v>https://community.secop.gov.co/Public/Tendering/OpportunityDetail/Index?noticeUID=CO1.NTC.4342587&amp;isFromPublicArea=True&amp;isModal=true&amp;asPopupView=true</v>
      </c>
      <c r="AB484" s="103" t="s">
        <v>867</v>
      </c>
      <c r="AC484" s="103">
        <v>202301005766</v>
      </c>
      <c r="AD484" s="1" t="s">
        <v>50</v>
      </c>
      <c r="AE484" s="1" t="str">
        <f>TEXT(LEFT(Contrato[[#This Row],[CONTRATO]],3),"0")</f>
        <v>453</v>
      </c>
      <c r="AF484" s="1" t="str">
        <f>IF(LEN(Contrato[[#This Row],[Contrato2]])=3,Contrato[[#This Row],[Contrato2]],TEXT(Contrato[[#This Row],[Contrato2]],"000"))</f>
        <v>453</v>
      </c>
      <c r="AG484" s="100">
        <f ca="1">IFERROR(_xlfn.DAYS(Contrato[[#This Row],[Fecha Proyectada liquidació]],TODAY())/30,"")</f>
        <v>-11.066666666666666</v>
      </c>
      <c r="AH484" s="5">
        <f>+Contrato[[#This Row],[FECHA TERMINACIÓN ]]+120</f>
        <v>45380</v>
      </c>
      <c r="AI484" s="1" t="e" cm="1">
        <f t="array" ref="AI484">+Contrato[[#This Row],[Fecha Proyectada liquidació]]-hoy</f>
        <v>#NAME?</v>
      </c>
      <c r="AJ484" s="1" cm="1">
        <f t="array" ref="AJ484">_xlfn.XLOOKUP(Contrato[[#This Row],[CONTRATO]]&amp;Contrato[[#This Row],[CDP]],[1]!Tabla6[[#All],[CONTRATO-CDP]],[1]!Tabla6[[#All],[CRP]],_xlfn.XLOOKUP(Contrato[[#This Row],[CDP]],[1]RCPPAGOS!F:F,[1]RCPPAGOS!A:A,"",0),0)</f>
        <v>3659</v>
      </c>
      <c r="AK484" s="1">
        <f>+Contrato[[#This Row],[Columna1]]-Contrato[[#This Row],[RCP]]</f>
        <v>0</v>
      </c>
      <c r="AL484" s="101" cm="1">
        <f t="array" ref="AL484">_xlfn.XLOOKUP(Contrato[[#This Row],[RCP]],[1]!RCPPAGOS[[#All],[CRP]],[1]!RCPPAGOS[[#All],[Total pagado]],0,0)</f>
        <v>23323733</v>
      </c>
      <c r="AM484" s="62">
        <f>+Contrato[[#This Row],[Valor Pagado]]/Contrato[[#This Row],[VALOR CONTRATO]]</f>
        <v>0.99047617632070661</v>
      </c>
      <c r="AN484" s="63">
        <f>+Contrato[[#This Row],[VALOR CONTRATO]]-Contrato[[#This Row],[Valor Pagado]]</f>
        <v>224267</v>
      </c>
    </row>
    <row r="485" spans="1:40" s="1" customFormat="1" ht="37.5" customHeight="1">
      <c r="A485" s="1">
        <v>674</v>
      </c>
      <c r="B485" s="2">
        <v>454</v>
      </c>
      <c r="C485" s="130" t="s">
        <v>1218</v>
      </c>
      <c r="D485" s="92" t="s">
        <v>83</v>
      </c>
      <c r="E485" s="109" t="s">
        <v>42</v>
      </c>
      <c r="F485" s="92" t="s">
        <v>43</v>
      </c>
      <c r="G485" s="201" t="s">
        <v>1267</v>
      </c>
      <c r="H485" s="135">
        <v>1214741779</v>
      </c>
      <c r="I485" s="111">
        <v>3016000</v>
      </c>
      <c r="J485" s="111">
        <v>21112000</v>
      </c>
      <c r="K485" s="137" t="s">
        <v>571</v>
      </c>
      <c r="L485" s="137" t="s">
        <v>571</v>
      </c>
      <c r="M485" s="43" t="s">
        <v>598</v>
      </c>
      <c r="N485" s="44">
        <f>VLOOKUP(Contrato[[#This Row],[SUPERVISOR TITULAR]],[1]SUPERVISORES!$E$1:$F$135,2,FALSE)</f>
        <v>8103470</v>
      </c>
      <c r="O485" s="43" t="s">
        <v>1260</v>
      </c>
      <c r="P485" s="45">
        <f>VLOOKUP(Contrato[[#This Row],[SUPERVISOR SUPLENTE ]],[1]SUPERVISORES!$E$1:$F$135,2,FALSE)</f>
        <v>1035231868.5</v>
      </c>
      <c r="Q485" s="75">
        <v>599</v>
      </c>
      <c r="R485" s="47" cm="1">
        <f t="array" ref="R485">_xlfn.XLOOKUP(Contrato[[#This Row],[CDP]],[1]!CDP[[#All],[consecutivo]],[1]!CDP[[#All],[fecha_aprobacion]],"",0)</f>
        <v>45036.594756944447</v>
      </c>
      <c r="S485" s="48">
        <f>SUMIF([1]!CDP[[#All],[consecutivo]],Contrato[[#This Row],[CDP]],[1]!CDP[[#All],[valor_total_rubro]])</f>
        <v>21112000</v>
      </c>
      <c r="T485" s="49" cm="1">
        <f t="array" ref="T485">_xlfn.XLOOKUP(Contrato[[#This Row],[CONTRATO]]&amp;Contrato[[#This Row],[CDP]],[1]!Tabla6[[#All],[CONTRATO-CDP]],[1]!Tabla6[[#All],[CRP]],_xlfn.XLOOKUP(Contrato[[#This Row],[CDP]],[1]RCPPAGOS!F:F,[1]RCPPAGOS!A:A,"",0),0)</f>
        <v>3664</v>
      </c>
      <c r="U485" s="47">
        <f>+_xlfn.XLOOKUP(Contrato[[#This Row],[RCP]],[1]RCPPAGOS!A:A,[1]RCPPAGOS!B:B,"",0)</f>
        <v>45048</v>
      </c>
      <c r="V485" s="50">
        <f>SUMIF([1]!RCPPAGOS[[#All],[CRP]],Contrato[[#This Row],[RCP]],[1]!RCPPAGOS[[#All],[valor_total]])</f>
        <v>21112000</v>
      </c>
      <c r="W485" s="51">
        <v>45044</v>
      </c>
      <c r="X485" s="51">
        <v>45049</v>
      </c>
      <c r="Y485" s="52" t="str">
        <f>+LEFT(_xlfn.XLOOKUP(Contrato[[#This Row],[CONTRATO3DIG]],[1]SECOP_II!AE:AE,[1]SECOP_II!F:F,"",0),10)</f>
        <v>2023-05-03</v>
      </c>
      <c r="Z485" s="53" t="str">
        <f>+LEFT(_xlfn.XLOOKUP(Contrato[[#This Row],[CONTRATO3DIG]],[1]SECOP_II!AE:AE,[1]SECOP_II!G:G,"",0),10)</f>
        <v>2023-11-30</v>
      </c>
      <c r="AA485" s="54" t="str">
        <f>_xlfn.XLOOKUP(Contrato[[#This Row],[CONTRATO3DIG]],[1]SECOP_II!AE:AE,[1]SECOP_II!AA:AA,"",0)</f>
        <v>https://community.secop.gov.co/Public/Tendering/OpportunityDetail/Index?noticeUID=CO1.NTC.4342587&amp;isFromPublicArea=True&amp;isModal=true&amp;asPopupView=true</v>
      </c>
      <c r="AB485" s="103" t="s">
        <v>867</v>
      </c>
      <c r="AC485" s="103">
        <v>202301005766</v>
      </c>
      <c r="AD485" s="1" t="s">
        <v>50</v>
      </c>
      <c r="AE485" s="1" t="str">
        <f>TEXT(LEFT(Contrato[[#This Row],[CONTRATO]],3),"0")</f>
        <v>454</v>
      </c>
      <c r="AF485" s="1" t="str">
        <f>IF(LEN(Contrato[[#This Row],[Contrato2]])=3,Contrato[[#This Row],[Contrato2]],TEXT(Contrato[[#This Row],[Contrato2]],"000"))</f>
        <v>454</v>
      </c>
      <c r="AG485" s="100">
        <f ca="1">IFERROR(_xlfn.DAYS(Contrato[[#This Row],[Fecha Proyectada liquidació]],TODAY())/30,"")</f>
        <v>-11.066666666666666</v>
      </c>
      <c r="AH485" s="5">
        <f>+Contrato[[#This Row],[FECHA TERMINACIÓN ]]+120</f>
        <v>45380</v>
      </c>
      <c r="AI485" s="1" t="e" cm="1">
        <f t="array" ref="AI485">+Contrato[[#This Row],[Fecha Proyectada liquidació]]-hoy</f>
        <v>#NAME?</v>
      </c>
      <c r="AJ485" s="1" cm="1">
        <f t="array" ref="AJ485">_xlfn.XLOOKUP(Contrato[[#This Row],[CONTRATO]]&amp;Contrato[[#This Row],[CDP]],[1]!Tabla6[[#All],[CONTRATO-CDP]],[1]!Tabla6[[#All],[CRP]],_xlfn.XLOOKUP(Contrato[[#This Row],[CDP]],[1]RCPPAGOS!F:F,[1]RCPPAGOS!A:A,"",0),0)</f>
        <v>3664</v>
      </c>
      <c r="AK485" s="1">
        <f>+Contrato[[#This Row],[Columna1]]-Contrato[[#This Row],[RCP]]</f>
        <v>0</v>
      </c>
      <c r="AL485" s="101" cm="1">
        <f t="array" ref="AL485">_xlfn.XLOOKUP(Contrato[[#This Row],[RCP]],[1]!RCPPAGOS[[#All],[CRP]],[1]!RCPPAGOS[[#All],[Total pagado]],0,0)</f>
        <v>20910933</v>
      </c>
      <c r="AM485" s="62">
        <f>+Contrato[[#This Row],[Valor Pagado]]/Contrato[[#This Row],[VALOR CONTRATO]]</f>
        <v>0.99047617468738158</v>
      </c>
      <c r="AN485" s="63">
        <f>+Contrato[[#This Row],[VALOR CONTRATO]]-Contrato[[#This Row],[Valor Pagado]]</f>
        <v>201067</v>
      </c>
    </row>
    <row r="486" spans="1:40" s="1" customFormat="1" ht="37.5" customHeight="1">
      <c r="A486" s="1">
        <v>419</v>
      </c>
      <c r="B486" s="2">
        <v>455</v>
      </c>
      <c r="C486" s="130" t="s">
        <v>1221</v>
      </c>
      <c r="D486" s="92" t="s">
        <v>83</v>
      </c>
      <c r="E486" s="109" t="s">
        <v>42</v>
      </c>
      <c r="F486" s="92" t="s">
        <v>43</v>
      </c>
      <c r="G486" s="201" t="s">
        <v>1268</v>
      </c>
      <c r="H486" s="135">
        <v>1078637828</v>
      </c>
      <c r="I486" s="111">
        <v>2668000</v>
      </c>
      <c r="J486" s="111">
        <v>18676000</v>
      </c>
      <c r="K486" s="137" t="s">
        <v>571</v>
      </c>
      <c r="L486" s="137" t="s">
        <v>571</v>
      </c>
      <c r="M486" s="43" t="s">
        <v>598</v>
      </c>
      <c r="N486" s="44">
        <f>VLOOKUP(Contrato[[#This Row],[SUPERVISOR TITULAR]],[1]SUPERVISORES!$E$1:$F$135,2,FALSE)</f>
        <v>8103470</v>
      </c>
      <c r="O486" s="43" t="s">
        <v>1260</v>
      </c>
      <c r="P486" s="45">
        <f>VLOOKUP(Contrato[[#This Row],[SUPERVISOR SUPLENTE ]],[1]SUPERVISORES!$E$1:$F$135,2,FALSE)</f>
        <v>1035231868.5</v>
      </c>
      <c r="Q486" s="75">
        <v>600</v>
      </c>
      <c r="R486" s="47" cm="1">
        <f t="array" ref="R486">_xlfn.XLOOKUP(Contrato[[#This Row],[CDP]],[1]!CDP[[#All],[consecutivo]],[1]!CDP[[#All],[fecha_aprobacion]],"",0)</f>
        <v>45036.596701388888</v>
      </c>
      <c r="S486" s="48">
        <f>SUMIF([1]!CDP[[#All],[consecutivo]],Contrato[[#This Row],[CDP]],[1]!CDP[[#All],[valor_total_rubro]])</f>
        <v>18676000</v>
      </c>
      <c r="T486" s="49" cm="1">
        <f t="array" ref="T486">_xlfn.XLOOKUP(Contrato[[#This Row],[CONTRATO]]&amp;Contrato[[#This Row],[CDP]],[1]!Tabla6[[#All],[CONTRATO-CDP]],[1]!Tabla6[[#All],[CRP]],_xlfn.XLOOKUP(Contrato[[#This Row],[CDP]],[1]RCPPAGOS!F:F,[1]RCPPAGOS!A:A,"",0),0)</f>
        <v>3658</v>
      </c>
      <c r="U486" s="47">
        <f>+_xlfn.XLOOKUP(Contrato[[#This Row],[RCP]],[1]RCPPAGOS!A:A,[1]RCPPAGOS!B:B,"",0)</f>
        <v>45048.8593287037</v>
      </c>
      <c r="V486" s="50">
        <f>SUMIF([1]!RCPPAGOS[[#All],[CRP]],Contrato[[#This Row],[RCP]],[1]!RCPPAGOS[[#All],[valor_total]])</f>
        <v>18676000</v>
      </c>
      <c r="W486" s="51">
        <v>45044</v>
      </c>
      <c r="X486" s="51">
        <v>45049</v>
      </c>
      <c r="Y486" s="52" t="str">
        <f>+LEFT(_xlfn.XLOOKUP(Contrato[[#This Row],[CONTRATO3DIG]],[1]SECOP_II!AE:AE,[1]SECOP_II!F:F,"",0),10)</f>
        <v>2023-05-03</v>
      </c>
      <c r="Z486" s="53" t="str">
        <f>+LEFT(_xlfn.XLOOKUP(Contrato[[#This Row],[CONTRATO3DIG]],[1]SECOP_II!AE:AE,[1]SECOP_II!G:G,"",0),10)</f>
        <v>2023-11-30</v>
      </c>
      <c r="AA486" s="54" t="str">
        <f>_xlfn.XLOOKUP(Contrato[[#This Row],[CONTRATO3DIG]],[1]SECOP_II!AE:AE,[1]SECOP_II!AA:AA,"",0)</f>
        <v>https://community.secop.gov.co/Public/Tendering/OpportunityDetail/Index?noticeUID=CO1.NTC.4342587&amp;isFromPublicArea=True&amp;isModal=true&amp;asPopupView=true</v>
      </c>
      <c r="AB486" s="103" t="s">
        <v>867</v>
      </c>
      <c r="AC486" s="103">
        <v>202301005766</v>
      </c>
      <c r="AD486" s="1" t="s">
        <v>50</v>
      </c>
      <c r="AE486" s="1" t="str">
        <f>TEXT(LEFT(Contrato[[#This Row],[CONTRATO]],3),"0")</f>
        <v>455</v>
      </c>
      <c r="AF486" s="1" t="str">
        <f>IF(LEN(Contrato[[#This Row],[Contrato2]])=3,Contrato[[#This Row],[Contrato2]],TEXT(Contrato[[#This Row],[Contrato2]],"000"))</f>
        <v>455</v>
      </c>
      <c r="AG486" s="100">
        <f ca="1">IFERROR(_xlfn.DAYS(Contrato[[#This Row],[Fecha Proyectada liquidació]],TODAY())/30,"")</f>
        <v>-11.066666666666666</v>
      </c>
      <c r="AH486" s="5">
        <f>+Contrato[[#This Row],[FECHA TERMINACIÓN ]]+120</f>
        <v>45380</v>
      </c>
      <c r="AI486" s="1" t="e" cm="1">
        <f t="array" ref="AI486">+Contrato[[#This Row],[Fecha Proyectada liquidació]]-hoy</f>
        <v>#NAME?</v>
      </c>
      <c r="AJ486" s="1" cm="1">
        <f t="array" ref="AJ486">_xlfn.XLOOKUP(Contrato[[#This Row],[CONTRATO]]&amp;Contrato[[#This Row],[CDP]],[1]!Tabla6[[#All],[CONTRATO-CDP]],[1]!Tabla6[[#All],[CRP]],_xlfn.XLOOKUP(Contrato[[#This Row],[CDP]],[1]RCPPAGOS!F:F,[1]RCPPAGOS!A:A,"",0),0)</f>
        <v>3658</v>
      </c>
      <c r="AK486" s="1">
        <f>+Contrato[[#This Row],[Columna1]]-Contrato[[#This Row],[RCP]]</f>
        <v>0</v>
      </c>
      <c r="AL486" s="101" cm="1">
        <f t="array" ref="AL486">_xlfn.XLOOKUP(Contrato[[#This Row],[RCP]],[1]!RCPPAGOS[[#All],[CRP]],[1]!RCPPAGOS[[#All],[Total pagado]],0,0)</f>
        <v>18498133</v>
      </c>
      <c r="AM486" s="62">
        <f>+Contrato[[#This Row],[Valor Pagado]]/Contrato[[#This Row],[VALOR CONTRATO]]</f>
        <v>0.99047617262797172</v>
      </c>
      <c r="AN486" s="63">
        <f>+Contrato[[#This Row],[VALOR CONTRATO]]-Contrato[[#This Row],[Valor Pagado]]</f>
        <v>177867</v>
      </c>
    </row>
    <row r="487" spans="1:40" s="1" customFormat="1" ht="37.5" customHeight="1">
      <c r="A487" s="1">
        <v>420</v>
      </c>
      <c r="B487" s="2">
        <v>456</v>
      </c>
      <c r="C487" s="130" t="s">
        <v>1221</v>
      </c>
      <c r="D487" s="92" t="s">
        <v>83</v>
      </c>
      <c r="E487" s="109" t="s">
        <v>42</v>
      </c>
      <c r="F487" s="92" t="s">
        <v>43</v>
      </c>
      <c r="G487" s="201" t="s">
        <v>1269</v>
      </c>
      <c r="H487" s="135">
        <v>70003861</v>
      </c>
      <c r="I487" s="111">
        <v>2668000</v>
      </c>
      <c r="J487" s="111">
        <v>18676000</v>
      </c>
      <c r="K487" s="137" t="s">
        <v>571</v>
      </c>
      <c r="L487" s="137" t="s">
        <v>571</v>
      </c>
      <c r="M487" s="43" t="s">
        <v>598</v>
      </c>
      <c r="N487" s="44">
        <f>VLOOKUP(Contrato[[#This Row],[SUPERVISOR TITULAR]],[1]SUPERVISORES!$E$1:$F$135,2,FALSE)</f>
        <v>8103470</v>
      </c>
      <c r="O487" s="43" t="s">
        <v>1260</v>
      </c>
      <c r="P487" s="45">
        <f>VLOOKUP(Contrato[[#This Row],[SUPERVISOR SUPLENTE ]],[1]SUPERVISORES!$E$1:$F$135,2,FALSE)</f>
        <v>1035231868.5</v>
      </c>
      <c r="Q487" s="75">
        <v>601</v>
      </c>
      <c r="R487" s="47" cm="1">
        <f t="array" ref="R487">_xlfn.XLOOKUP(Contrato[[#This Row],[CDP]],[1]!CDP[[#All],[consecutivo]],[1]!CDP[[#All],[fecha_aprobacion]],"",0)</f>
        <v>45036.596724537034</v>
      </c>
      <c r="S487" s="48">
        <f>SUMIF([1]!CDP[[#All],[consecutivo]],Contrato[[#This Row],[CDP]],[1]!CDP[[#All],[valor_total_rubro]])</f>
        <v>18676000</v>
      </c>
      <c r="T487" s="49" cm="1">
        <f t="array" ref="T487">_xlfn.XLOOKUP(Contrato[[#This Row],[CONTRATO]]&amp;Contrato[[#This Row],[CDP]],[1]!Tabla6[[#All],[CONTRATO-CDP]],[1]!Tabla6[[#All],[CRP]],_xlfn.XLOOKUP(Contrato[[#This Row],[CDP]],[1]RCPPAGOS!F:F,[1]RCPPAGOS!A:A,"",0),0)</f>
        <v>3657</v>
      </c>
      <c r="U487" s="47">
        <f>+_xlfn.XLOOKUP(Contrato[[#This Row],[RCP]],[1]RCPPAGOS!A:A,[1]RCPPAGOS!B:B,"",0)</f>
        <v>45048.858935185184</v>
      </c>
      <c r="V487" s="50">
        <f>SUMIF([1]!RCPPAGOS[[#All],[CRP]],Contrato[[#This Row],[RCP]],[1]!RCPPAGOS[[#All],[valor_total]])</f>
        <v>18676000</v>
      </c>
      <c r="W487" s="51">
        <v>45044</v>
      </c>
      <c r="X487" s="51">
        <v>45049</v>
      </c>
      <c r="Y487" s="52" t="str">
        <f>+LEFT(_xlfn.XLOOKUP(Contrato[[#This Row],[CONTRATO3DIG]],[1]SECOP_II!AE:AE,[1]SECOP_II!F:F,"",0),10)</f>
        <v>2023-05-03</v>
      </c>
      <c r="Z487" s="53" t="str">
        <f>+LEFT(_xlfn.XLOOKUP(Contrato[[#This Row],[CONTRATO3DIG]],[1]SECOP_II!AE:AE,[1]SECOP_II!G:G,"",0),10)</f>
        <v>2023-11-30</v>
      </c>
      <c r="AA487" s="54" t="str">
        <f>_xlfn.XLOOKUP(Contrato[[#This Row],[CONTRATO3DIG]],[1]SECOP_II!AE:AE,[1]SECOP_II!AA:AA,"",0)</f>
        <v>https://community.secop.gov.co/Public/Tendering/OpportunityDetail/Index?noticeUID=CO1.NTC.4342587&amp;isFromPublicArea=True&amp;isModal=true&amp;asPopupView=true</v>
      </c>
      <c r="AB487" s="103" t="s">
        <v>867</v>
      </c>
      <c r="AC487" s="103">
        <v>202301005766</v>
      </c>
      <c r="AD487" s="1" t="s">
        <v>50</v>
      </c>
      <c r="AE487" s="1" t="str">
        <f>TEXT(LEFT(Contrato[[#This Row],[CONTRATO]],3),"0")</f>
        <v>456</v>
      </c>
      <c r="AF487" s="1" t="str">
        <f>IF(LEN(Contrato[[#This Row],[Contrato2]])=3,Contrato[[#This Row],[Contrato2]],TEXT(Contrato[[#This Row],[Contrato2]],"000"))</f>
        <v>456</v>
      </c>
      <c r="AG487" s="100">
        <f ca="1">IFERROR(_xlfn.DAYS(Contrato[[#This Row],[Fecha Proyectada liquidació]],TODAY())/30,"")</f>
        <v>-11.066666666666666</v>
      </c>
      <c r="AH487" s="5">
        <f>+Contrato[[#This Row],[FECHA TERMINACIÓN ]]+120</f>
        <v>45380</v>
      </c>
      <c r="AI487" s="1" t="e" cm="1">
        <f t="array" ref="AI487">+Contrato[[#This Row],[Fecha Proyectada liquidació]]-hoy</f>
        <v>#NAME?</v>
      </c>
      <c r="AJ487" s="1" cm="1">
        <f t="array" ref="AJ487">_xlfn.XLOOKUP(Contrato[[#This Row],[CONTRATO]]&amp;Contrato[[#This Row],[CDP]],[1]!Tabla6[[#All],[CONTRATO-CDP]],[1]!Tabla6[[#All],[CRP]],_xlfn.XLOOKUP(Contrato[[#This Row],[CDP]],[1]RCPPAGOS!F:F,[1]RCPPAGOS!A:A,"",0),0)</f>
        <v>3657</v>
      </c>
      <c r="AK487" s="1">
        <f>+Contrato[[#This Row],[Columna1]]-Contrato[[#This Row],[RCP]]</f>
        <v>0</v>
      </c>
      <c r="AL487" s="101" cm="1">
        <f t="array" ref="AL487">_xlfn.XLOOKUP(Contrato[[#This Row],[RCP]],[1]!RCPPAGOS[[#All],[CRP]],[1]!RCPPAGOS[[#All],[Total pagado]],0,0)</f>
        <v>18498133</v>
      </c>
      <c r="AM487" s="62">
        <f>+Contrato[[#This Row],[Valor Pagado]]/Contrato[[#This Row],[VALOR CONTRATO]]</f>
        <v>0.99047617262797172</v>
      </c>
      <c r="AN487" s="63">
        <f>+Contrato[[#This Row],[VALOR CONTRATO]]-Contrato[[#This Row],[Valor Pagado]]</f>
        <v>177867</v>
      </c>
    </row>
    <row r="488" spans="1:40" s="1" customFormat="1" ht="37.5" customHeight="1">
      <c r="A488" s="1">
        <v>406</v>
      </c>
      <c r="B488" s="2">
        <v>457</v>
      </c>
      <c r="C488" s="130" t="s">
        <v>1216</v>
      </c>
      <c r="D488" s="92" t="s">
        <v>83</v>
      </c>
      <c r="E488" s="109" t="s">
        <v>42</v>
      </c>
      <c r="F488" s="92" t="s">
        <v>43</v>
      </c>
      <c r="G488" s="201" t="s">
        <v>1270</v>
      </c>
      <c r="H488" s="135">
        <v>43492340</v>
      </c>
      <c r="I488" s="111">
        <v>3364000</v>
      </c>
      <c r="J488" s="111">
        <v>23548000</v>
      </c>
      <c r="K488" s="137" t="s">
        <v>571</v>
      </c>
      <c r="L488" s="137" t="s">
        <v>571</v>
      </c>
      <c r="M488" s="43" t="s">
        <v>87</v>
      </c>
      <c r="N488" s="44">
        <f>VLOOKUP(Contrato[[#This Row],[SUPERVISOR TITULAR]],[1]SUPERVISORES!$E$1:$F$135,2,FALSE)</f>
        <v>98707511.400000006</v>
      </c>
      <c r="O488" s="43" t="s">
        <v>605</v>
      </c>
      <c r="P488" s="45">
        <f>VLOOKUP(Contrato[[#This Row],[SUPERVISOR SUPLENTE ]],[1]SUPERVISORES!$E$1:$F$135,2,FALSE)</f>
        <v>43816614.100000001</v>
      </c>
      <c r="Q488" s="75">
        <v>602</v>
      </c>
      <c r="R488" s="47" cm="1">
        <f t="array" ref="R488">_xlfn.XLOOKUP(Contrato[[#This Row],[CDP]],[1]!CDP[[#All],[consecutivo]],[1]!CDP[[#All],[fecha_aprobacion]],"",0)</f>
        <v>45036.596747685187</v>
      </c>
      <c r="S488" s="48">
        <f>SUMIF([1]!CDP[[#All],[consecutivo]],Contrato[[#This Row],[CDP]],[1]!CDP[[#All],[valor_total_rubro]])</f>
        <v>23548000</v>
      </c>
      <c r="T488" s="49" cm="1">
        <f t="array" ref="T488">_xlfn.XLOOKUP(Contrato[[#This Row],[CONTRATO]]&amp;Contrato[[#This Row],[CDP]],[1]!Tabla6[[#All],[CONTRATO-CDP]],[1]!Tabla6[[#All],[CRP]],_xlfn.XLOOKUP(Contrato[[#This Row],[CDP]],[1]RCPPAGOS!F:F,[1]RCPPAGOS!A:A,"",0),0)</f>
        <v>3665</v>
      </c>
      <c r="U488" s="47">
        <f>+_xlfn.XLOOKUP(Contrato[[#This Row],[RCP]],[1]RCPPAGOS!A:A,[1]RCPPAGOS!B:B,"",0)</f>
        <v>45048</v>
      </c>
      <c r="V488" s="50">
        <f>SUMIF([1]!RCPPAGOS[[#All],[CRP]],Contrato[[#This Row],[RCP]],[1]!RCPPAGOS[[#All],[valor_total]])</f>
        <v>23548000</v>
      </c>
      <c r="W488" s="51">
        <v>45044</v>
      </c>
      <c r="X488" s="51">
        <v>45049</v>
      </c>
      <c r="Y488" s="52" t="str">
        <f>+LEFT(_xlfn.XLOOKUP(Contrato[[#This Row],[CONTRATO3DIG]],[1]SECOP_II!AE:AE,[1]SECOP_II!F:F,"",0),10)</f>
        <v>2023-05-03</v>
      </c>
      <c r="Z488" s="53" t="str">
        <f>+LEFT(_xlfn.XLOOKUP(Contrato[[#This Row],[CONTRATO3DIG]],[1]SECOP_II!AE:AE,[1]SECOP_II!G:G,"",0),10)</f>
        <v>2023-11-30</v>
      </c>
      <c r="AA488" s="54" t="str">
        <f>_xlfn.XLOOKUP(Contrato[[#This Row],[CONTRATO3DIG]],[1]SECOP_II!AE:AE,[1]SECOP_II!AA:AA,"",0)</f>
        <v>https://community.secop.gov.co/Public/Tendering/OpportunityDetail/Index?noticeUID=CO1.NTC.4342587&amp;isFromPublicArea=True&amp;isModal=true&amp;asPopupView=true</v>
      </c>
      <c r="AB488" s="103" t="s">
        <v>867</v>
      </c>
      <c r="AC488" s="103">
        <v>202301005766</v>
      </c>
      <c r="AD488" s="1" t="s">
        <v>50</v>
      </c>
      <c r="AE488" s="1" t="str">
        <f>TEXT(LEFT(Contrato[[#This Row],[CONTRATO]],3),"0")</f>
        <v>457</v>
      </c>
      <c r="AF488" s="1" t="str">
        <f>IF(LEN(Contrato[[#This Row],[Contrato2]])=3,Contrato[[#This Row],[Contrato2]],TEXT(Contrato[[#This Row],[Contrato2]],"000"))</f>
        <v>457</v>
      </c>
      <c r="AG488" s="100">
        <f ca="1">IFERROR(_xlfn.DAYS(Contrato[[#This Row],[Fecha Proyectada liquidació]],TODAY())/30,"")</f>
        <v>-11.066666666666666</v>
      </c>
      <c r="AH488" s="5">
        <f>+Contrato[[#This Row],[FECHA TERMINACIÓN ]]+120</f>
        <v>45380</v>
      </c>
      <c r="AI488" s="1" t="e" cm="1">
        <f t="array" ref="AI488">+Contrato[[#This Row],[Fecha Proyectada liquidació]]-hoy</f>
        <v>#NAME?</v>
      </c>
      <c r="AJ488" s="1" cm="1">
        <f t="array" ref="AJ488">_xlfn.XLOOKUP(Contrato[[#This Row],[CONTRATO]]&amp;Contrato[[#This Row],[CDP]],[1]!Tabla6[[#All],[CONTRATO-CDP]],[1]!Tabla6[[#All],[CRP]],_xlfn.XLOOKUP(Contrato[[#This Row],[CDP]],[1]RCPPAGOS!F:F,[1]RCPPAGOS!A:A,"",0),0)</f>
        <v>3665</v>
      </c>
      <c r="AK488" s="1">
        <f>+Contrato[[#This Row],[Columna1]]-Contrato[[#This Row],[RCP]]</f>
        <v>0</v>
      </c>
      <c r="AL488" s="101" cm="1">
        <f t="array" ref="AL488">_xlfn.XLOOKUP(Contrato[[#This Row],[RCP]],[1]!RCPPAGOS[[#All],[CRP]],[1]!RCPPAGOS[[#All],[Total pagado]],0,0)</f>
        <v>23323733</v>
      </c>
      <c r="AM488" s="62">
        <f>+Contrato[[#This Row],[Valor Pagado]]/Contrato[[#This Row],[VALOR CONTRATO]]</f>
        <v>0.99047617632070661</v>
      </c>
      <c r="AN488" s="63">
        <f>+Contrato[[#This Row],[VALOR CONTRATO]]-Contrato[[#This Row],[Valor Pagado]]</f>
        <v>224267</v>
      </c>
    </row>
    <row r="489" spans="1:40" s="1" customFormat="1" ht="37.5" customHeight="1">
      <c r="A489" s="1">
        <v>408</v>
      </c>
      <c r="B489" s="2">
        <v>458</v>
      </c>
      <c r="C489" s="130" t="s">
        <v>1216</v>
      </c>
      <c r="D489" s="92" t="s">
        <v>83</v>
      </c>
      <c r="E489" s="109" t="s">
        <v>42</v>
      </c>
      <c r="F489" s="92" t="s">
        <v>43</v>
      </c>
      <c r="G489" s="201" t="s">
        <v>1271</v>
      </c>
      <c r="H489" s="135">
        <v>1039022295</v>
      </c>
      <c r="I489" s="111">
        <v>3364000</v>
      </c>
      <c r="J489" s="111">
        <v>23548000</v>
      </c>
      <c r="K489" s="137" t="s">
        <v>571</v>
      </c>
      <c r="L489" s="137" t="s">
        <v>571</v>
      </c>
      <c r="M489" s="43" t="s">
        <v>598</v>
      </c>
      <c r="N489" s="44">
        <f>VLOOKUP(Contrato[[#This Row],[SUPERVISOR TITULAR]],[1]SUPERVISORES!$E$1:$F$135,2,FALSE)</f>
        <v>8103470</v>
      </c>
      <c r="O489" s="43" t="s">
        <v>1260</v>
      </c>
      <c r="P489" s="45">
        <f>VLOOKUP(Contrato[[#This Row],[SUPERVISOR SUPLENTE ]],[1]SUPERVISORES!$E$1:$F$135,2,FALSE)</f>
        <v>1035231868.5</v>
      </c>
      <c r="Q489" s="75">
        <v>604</v>
      </c>
      <c r="R489" s="47" cm="1">
        <f t="array" ref="R489">_xlfn.XLOOKUP(Contrato[[#This Row],[CDP]],[1]!CDP[[#All],[consecutivo]],[1]!CDP[[#All],[fecha_aprobacion]],"",0)</f>
        <v>45036.596782407411</v>
      </c>
      <c r="S489" s="48">
        <f>SUMIF([1]!CDP[[#All],[consecutivo]],Contrato[[#This Row],[CDP]],[1]!CDP[[#All],[valor_total_rubro]])</f>
        <v>23548000</v>
      </c>
      <c r="T489" s="49" cm="1">
        <f t="array" ref="T489">_xlfn.XLOOKUP(Contrato[[#This Row],[CONTRATO]]&amp;Contrato[[#This Row],[CDP]],[1]!Tabla6[[#All],[CONTRATO-CDP]],[1]!Tabla6[[#All],[CRP]],_xlfn.XLOOKUP(Contrato[[#This Row],[CDP]],[1]RCPPAGOS!F:F,[1]RCPPAGOS!A:A,"",0),0)</f>
        <v>3663</v>
      </c>
      <c r="U489" s="47">
        <f>+_xlfn.XLOOKUP(Contrato[[#This Row],[RCP]],[1]RCPPAGOS!A:A,[1]RCPPAGOS!B:B,"",0)</f>
        <v>45048</v>
      </c>
      <c r="V489" s="50">
        <f>SUMIF([1]!RCPPAGOS[[#All],[CRP]],Contrato[[#This Row],[RCP]],[1]!RCPPAGOS[[#All],[valor_total]])</f>
        <v>23548000</v>
      </c>
      <c r="W489" s="51">
        <v>45044</v>
      </c>
      <c r="X489" s="51">
        <v>45049</v>
      </c>
      <c r="Y489" s="52" t="str">
        <f>+LEFT(_xlfn.XLOOKUP(Contrato[[#This Row],[CONTRATO3DIG]],[1]SECOP_II!AE:AE,[1]SECOP_II!F:F,"",0),10)</f>
        <v>2023-05-03</v>
      </c>
      <c r="Z489" s="53" t="str">
        <f>+LEFT(_xlfn.XLOOKUP(Contrato[[#This Row],[CONTRATO3DIG]],[1]SECOP_II!AE:AE,[1]SECOP_II!G:G,"",0),10)</f>
        <v>2023-11-30</v>
      </c>
      <c r="AA489" s="54" t="str">
        <f>_xlfn.XLOOKUP(Contrato[[#This Row],[CONTRATO3DIG]],[1]SECOP_II!AE:AE,[1]SECOP_II!AA:AA,"",0)</f>
        <v>https://community.secop.gov.co/Public/Tendering/OpportunityDetail/Index?noticeUID=CO1.NTC.4342587&amp;isFromPublicArea=True&amp;isModal=true&amp;asPopupView=true</v>
      </c>
      <c r="AB489" s="103" t="s">
        <v>1195</v>
      </c>
      <c r="AC489" s="103">
        <v>202301005766</v>
      </c>
      <c r="AD489" s="1" t="s">
        <v>50</v>
      </c>
      <c r="AE489" s="1" t="str">
        <f>TEXT(LEFT(Contrato[[#This Row],[CONTRATO]],3),"0")</f>
        <v>458</v>
      </c>
      <c r="AF489" s="1" t="str">
        <f>IF(LEN(Contrato[[#This Row],[Contrato2]])=3,Contrato[[#This Row],[Contrato2]],TEXT(Contrato[[#This Row],[Contrato2]],"000"))</f>
        <v>458</v>
      </c>
      <c r="AG489" s="100">
        <f ca="1">IFERROR(_xlfn.DAYS(Contrato[[#This Row],[Fecha Proyectada liquidació]],TODAY())/30,"")</f>
        <v>-11.066666666666666</v>
      </c>
      <c r="AH489" s="5">
        <f>+Contrato[[#This Row],[FECHA TERMINACIÓN ]]+120</f>
        <v>45380</v>
      </c>
      <c r="AI489" s="5">
        <v>45329</v>
      </c>
      <c r="AJ489" s="1" cm="1">
        <f t="array" ref="AJ489">_xlfn.XLOOKUP(Contrato[[#This Row],[CONTRATO]]&amp;Contrato[[#This Row],[CDP]],[1]!Tabla6[[#All],[CONTRATO-CDP]],[1]!Tabla6[[#All],[CRP]],_xlfn.XLOOKUP(Contrato[[#This Row],[CDP]],[1]RCPPAGOS!F:F,[1]RCPPAGOS!A:A,"",0),0)</f>
        <v>3663</v>
      </c>
      <c r="AK489" s="1">
        <f>+Contrato[[#This Row],[Columna1]]-Contrato[[#This Row],[RCP]]</f>
        <v>0</v>
      </c>
      <c r="AL489" s="101" cm="1">
        <f t="array" ref="AL489">_xlfn.XLOOKUP(Contrato[[#This Row],[RCP]],[1]!RCPPAGOS[[#All],[CRP]],[1]!RCPPAGOS[[#All],[Total pagado]],0,0)</f>
        <v>23323733</v>
      </c>
      <c r="AM489" s="62">
        <f>+Contrato[[#This Row],[Valor Pagado]]/Contrato[[#This Row],[VALOR CONTRATO]]</f>
        <v>0.99047617632070661</v>
      </c>
      <c r="AN489" s="63">
        <f>+Contrato[[#This Row],[VALOR CONTRATO]]-Contrato[[#This Row],[Valor Pagado]]</f>
        <v>224267</v>
      </c>
    </row>
    <row r="490" spans="1:40" s="1" customFormat="1" ht="37.5" customHeight="1">
      <c r="A490" s="1">
        <v>415</v>
      </c>
      <c r="B490" s="2">
        <v>459</v>
      </c>
      <c r="C490" s="130" t="s">
        <v>1218</v>
      </c>
      <c r="D490" s="92" t="s">
        <v>83</v>
      </c>
      <c r="E490" s="109" t="s">
        <v>42</v>
      </c>
      <c r="F490" s="92" t="s">
        <v>43</v>
      </c>
      <c r="G490" s="201" t="s">
        <v>1272</v>
      </c>
      <c r="H490" s="135">
        <v>1000974442</v>
      </c>
      <c r="I490" s="111">
        <v>3016000</v>
      </c>
      <c r="J490" s="111">
        <v>21112000</v>
      </c>
      <c r="K490" s="137" t="s">
        <v>571</v>
      </c>
      <c r="L490" s="137" t="s">
        <v>571</v>
      </c>
      <c r="M490" s="43" t="s">
        <v>598</v>
      </c>
      <c r="N490" s="44">
        <f>VLOOKUP(Contrato[[#This Row],[SUPERVISOR TITULAR]],[1]SUPERVISORES!$E$1:$F$135,2,FALSE)</f>
        <v>8103470</v>
      </c>
      <c r="O490" s="43" t="s">
        <v>1260</v>
      </c>
      <c r="P490" s="45">
        <f>VLOOKUP(Contrato[[#This Row],[SUPERVISOR SUPLENTE ]],[1]SUPERVISORES!$E$1:$F$135,2,FALSE)</f>
        <v>1035231868.5</v>
      </c>
      <c r="Q490" s="75">
        <v>605</v>
      </c>
      <c r="R490" s="47" cm="1">
        <f t="array" ref="R490">_xlfn.XLOOKUP(Contrato[[#This Row],[CDP]],[1]!CDP[[#All],[consecutivo]],[1]!CDP[[#All],[fecha_aprobacion]],"",0)</f>
        <v>45036.596805555557</v>
      </c>
      <c r="S490" s="48">
        <f>SUMIF([1]!CDP[[#All],[consecutivo]],Contrato[[#This Row],[CDP]],[1]!CDP[[#All],[valor_total_rubro]])</f>
        <v>21112000</v>
      </c>
      <c r="T490" s="49" cm="1">
        <f t="array" ref="T490">_xlfn.XLOOKUP(Contrato[[#This Row],[CONTRATO]]&amp;Contrato[[#This Row],[CDP]],[1]!Tabla6[[#All],[CONTRATO-CDP]],[1]!Tabla6[[#All],[CRP]],_xlfn.XLOOKUP(Contrato[[#This Row],[CDP]],[1]RCPPAGOS!F:F,[1]RCPPAGOS!A:A,"",0),0)</f>
        <v>3656</v>
      </c>
      <c r="U490" s="47">
        <f>+_xlfn.XLOOKUP(Contrato[[#This Row],[RCP]],[1]RCPPAGOS!A:A,[1]RCPPAGOS!B:B,"",0)</f>
        <v>45048.85732638889</v>
      </c>
      <c r="V490" s="50">
        <f>SUMIF([1]!RCPPAGOS[[#All],[CRP]],Contrato[[#This Row],[RCP]],[1]!RCPPAGOS[[#All],[valor_total]])</f>
        <v>21112000</v>
      </c>
      <c r="W490" s="51">
        <v>45044</v>
      </c>
      <c r="X490" s="51">
        <v>45049</v>
      </c>
      <c r="Y490" s="52" t="str">
        <f>+LEFT(_xlfn.XLOOKUP(Contrato[[#This Row],[CONTRATO3DIG]],[1]SECOP_II!AE:AE,[1]SECOP_II!F:F,"",0),10)</f>
        <v>2023-05-03</v>
      </c>
      <c r="Z490" s="53" t="str">
        <f>+LEFT(_xlfn.XLOOKUP(Contrato[[#This Row],[CONTRATO3DIG]],[1]SECOP_II!AE:AE,[1]SECOP_II!G:G,"",0),10)</f>
        <v>2023-11-30</v>
      </c>
      <c r="AA490" s="54" t="str">
        <f>_xlfn.XLOOKUP(Contrato[[#This Row],[CONTRATO3DIG]],[1]SECOP_II!AE:AE,[1]SECOP_II!AA:AA,"",0)</f>
        <v>https://community.secop.gov.co/Public/Tendering/OpportunityDetail/Index?noticeUID=CO1.NTC.4342587&amp;isFromPublicArea=True&amp;isModal=true&amp;asPopupView=true</v>
      </c>
      <c r="AB490" s="103" t="s">
        <v>867</v>
      </c>
      <c r="AC490" s="103">
        <v>202301005766</v>
      </c>
      <c r="AD490" s="1" t="s">
        <v>50</v>
      </c>
      <c r="AE490" s="1" t="str">
        <f>TEXT(LEFT(Contrato[[#This Row],[CONTRATO]],3),"0")</f>
        <v>459</v>
      </c>
      <c r="AF490" s="1" t="str">
        <f>IF(LEN(Contrato[[#This Row],[Contrato2]])=3,Contrato[[#This Row],[Contrato2]],TEXT(Contrato[[#This Row],[Contrato2]],"000"))</f>
        <v>459</v>
      </c>
      <c r="AG490" s="100">
        <f ca="1">IFERROR(_xlfn.DAYS(Contrato[[#This Row],[Fecha Proyectada liquidació]],TODAY())/30,"")</f>
        <v>-11.066666666666666</v>
      </c>
      <c r="AH490" s="5">
        <f>+Contrato[[#This Row],[FECHA TERMINACIÓN ]]+120</f>
        <v>45380</v>
      </c>
      <c r="AI490" s="1" t="e" cm="1">
        <f t="array" ref="AI490">+Contrato[[#This Row],[Fecha Proyectada liquidació]]-hoy</f>
        <v>#NAME?</v>
      </c>
      <c r="AJ490" s="1" cm="1">
        <f t="array" ref="AJ490">_xlfn.XLOOKUP(Contrato[[#This Row],[CONTRATO]]&amp;Contrato[[#This Row],[CDP]],[1]!Tabla6[[#All],[CONTRATO-CDP]],[1]!Tabla6[[#All],[CRP]],_xlfn.XLOOKUP(Contrato[[#This Row],[CDP]],[1]RCPPAGOS!F:F,[1]RCPPAGOS!A:A,"",0),0)</f>
        <v>3656</v>
      </c>
      <c r="AK490" s="1">
        <f>+Contrato[[#This Row],[Columna1]]-Contrato[[#This Row],[RCP]]</f>
        <v>0</v>
      </c>
      <c r="AL490" s="101" cm="1">
        <f t="array" ref="AL490">_xlfn.XLOOKUP(Contrato[[#This Row],[RCP]],[1]!RCPPAGOS[[#All],[CRP]],[1]!RCPPAGOS[[#All],[Total pagado]],0,0)</f>
        <v>20910933</v>
      </c>
      <c r="AM490" s="62">
        <f>+Contrato[[#This Row],[Valor Pagado]]/Contrato[[#This Row],[VALOR CONTRATO]]</f>
        <v>0.99047617468738158</v>
      </c>
      <c r="AN490" s="63">
        <f>+Contrato[[#This Row],[VALOR CONTRATO]]-Contrato[[#This Row],[Valor Pagado]]</f>
        <v>201067</v>
      </c>
    </row>
    <row r="491" spans="1:40" s="1" customFormat="1" ht="37.5" customHeight="1">
      <c r="A491" s="1">
        <v>505</v>
      </c>
      <c r="B491" s="2">
        <v>460</v>
      </c>
      <c r="C491" s="130" t="s">
        <v>1273</v>
      </c>
      <c r="D491" s="35" t="s">
        <v>71</v>
      </c>
      <c r="E491" s="109" t="s">
        <v>42</v>
      </c>
      <c r="F491" s="92" t="s">
        <v>43</v>
      </c>
      <c r="G491" s="130" t="s">
        <v>1274</v>
      </c>
      <c r="H491" s="1">
        <v>43989524</v>
      </c>
      <c r="I491" s="111">
        <v>10359658</v>
      </c>
      <c r="J491" s="111">
        <v>82186620</v>
      </c>
      <c r="K491" s="137" t="s">
        <v>571</v>
      </c>
      <c r="L491" s="137" t="s">
        <v>571</v>
      </c>
      <c r="M491" s="43" t="s">
        <v>65</v>
      </c>
      <c r="N491" s="44">
        <f>VLOOKUP(Contrato[[#This Row],[SUPERVISOR TITULAR]],[1]SUPERVISORES!$E$1:$F$135,2,FALSE)</f>
        <v>39419422.700000003</v>
      </c>
      <c r="O491" s="43" t="s">
        <v>733</v>
      </c>
      <c r="P491" s="45">
        <f>VLOOKUP(Contrato[[#This Row],[SUPERVISOR SUPLENTE ]],[1]SUPERVISORES!$E$1:$F$135,2,FALSE)</f>
        <v>1039449337.8</v>
      </c>
      <c r="Q491" s="75">
        <v>654</v>
      </c>
      <c r="R491" s="47" cm="1">
        <f t="array" ref="R491">_xlfn.XLOOKUP(Contrato[[#This Row],[CDP]],[1]!CDP[[#All],[consecutivo]],[1]!CDP[[#All],[fecha_aprobacion]],"",0)</f>
        <v>45043.734131944446</v>
      </c>
      <c r="S491" s="48">
        <f>SUMIF([1]!CDP[[#All],[consecutivo]],Contrato[[#This Row],[CDP]],[1]!CDP[[#All],[valor_total_rubro]])</f>
        <v>82186620</v>
      </c>
      <c r="T491" s="49" cm="1">
        <f t="array" ref="T491">_xlfn.XLOOKUP(Contrato[[#This Row],[CONTRATO]]&amp;Contrato[[#This Row],[CDP]],[1]!Tabla6[[#All],[CONTRATO-CDP]],[1]!Tabla6[[#All],[CRP]],_xlfn.XLOOKUP(Contrato[[#This Row],[CDP]],[1]RCPPAGOS!F:F,[1]RCPPAGOS!A:A,"",0),0)</f>
        <v>3667</v>
      </c>
      <c r="U491" s="47">
        <f>+_xlfn.XLOOKUP(Contrato[[#This Row],[RCP]],[1]RCPPAGOS!A:A,[1]RCPPAGOS!B:B,"",0)</f>
        <v>45049.655532407407</v>
      </c>
      <c r="V491" s="50">
        <f>SUMIF([1]!RCPPAGOS[[#All],[CRP]],Contrato[[#This Row],[RCP]],[1]!RCPPAGOS[[#All],[valor_total]])</f>
        <v>82186620</v>
      </c>
      <c r="W491" s="51">
        <v>45044</v>
      </c>
      <c r="X491" s="51">
        <v>45049</v>
      </c>
      <c r="Y491" s="52" t="str">
        <f>+LEFT(_xlfn.XLOOKUP(Contrato[[#This Row],[CONTRATO3DIG]],[1]SECOP_II!AE:AE,[1]SECOP_II!F:F,"",0),10)</f>
        <v>2023-05-03</v>
      </c>
      <c r="Z491" s="53" t="str">
        <f>+LEFT(_xlfn.XLOOKUP(Contrato[[#This Row],[CONTRATO3DIG]],[1]SECOP_II!AE:AE,[1]SECOP_II!G:G,"",0),10)</f>
        <v>2023-12-31</v>
      </c>
      <c r="AA491" s="54" t="str">
        <f>_xlfn.XLOOKUP(Contrato[[#This Row],[CONTRATO3DIG]],[1]SECOP_II!AE:AE,[1]SECOP_II!AA:AA,"",0)</f>
        <v>https://community.secop.gov.co/Public/Tendering/OpportunityDetail/Index?noticeUID=CO1.NTC.4354517&amp;isFromPublicArea=True&amp;isModal=true&amp;asPopupView=true</v>
      </c>
      <c r="AB491" s="103" t="s">
        <v>1056</v>
      </c>
      <c r="AC491" s="103">
        <v>200000092448</v>
      </c>
      <c r="AD491" s="1" t="s">
        <v>50</v>
      </c>
      <c r="AE491" s="1" t="str">
        <f>TEXT(LEFT(Contrato[[#This Row],[CONTRATO]],3),"0")</f>
        <v>460</v>
      </c>
      <c r="AF491" s="1" t="str">
        <f>IF(LEN(Contrato[[#This Row],[Contrato2]])=3,Contrato[[#This Row],[Contrato2]],TEXT(Contrato[[#This Row],[Contrato2]],"000"))</f>
        <v>460</v>
      </c>
      <c r="AG491" s="100">
        <f ca="1">IFERROR(_xlfn.DAYS(Contrato[[#This Row],[Fecha Proyectada liquidació]],TODAY())/30,"")</f>
        <v>-10.033333333333333</v>
      </c>
      <c r="AH491" s="5">
        <f>+Contrato[[#This Row],[FECHA TERMINACIÓN ]]+120</f>
        <v>45411</v>
      </c>
      <c r="AI491" s="1" t="e" cm="1">
        <f t="array" ref="AI491">+Contrato[[#This Row],[Fecha Proyectada liquidació]]-hoy</f>
        <v>#NAME?</v>
      </c>
      <c r="AJ491" s="1" cm="1">
        <f t="array" ref="AJ491">_xlfn.XLOOKUP(Contrato[[#This Row],[CONTRATO]]&amp;Contrato[[#This Row],[CDP]],[1]!Tabla6[[#All],[CONTRATO-CDP]],[1]!Tabla6[[#All],[CRP]],_xlfn.XLOOKUP(Contrato[[#This Row],[CDP]],[1]RCPPAGOS!F:F,[1]RCPPAGOS!A:A,"",0),0)</f>
        <v>3667</v>
      </c>
      <c r="AK491" s="1">
        <f>+Contrato[[#This Row],[Columna1]]-Contrato[[#This Row],[RCP]]</f>
        <v>0</v>
      </c>
      <c r="AL491" s="101" cm="1">
        <f t="array" ref="AL491">_xlfn.XLOOKUP(Contrato[[#This Row],[RCP]],[1]!RCPPAGOS[[#All],[CRP]],[1]!RCPPAGOS[[#All],[Total pagado]],0,0)</f>
        <v>82186620</v>
      </c>
      <c r="AM491" s="62">
        <f>+Contrato[[#This Row],[Valor Pagado]]/Contrato[[#This Row],[VALOR CONTRATO]]</f>
        <v>1</v>
      </c>
      <c r="AN491" s="63">
        <f>+Contrato[[#This Row],[VALOR CONTRATO]]-Contrato[[#This Row],[Valor Pagado]]</f>
        <v>0</v>
      </c>
    </row>
    <row r="492" spans="1:40" s="1" customFormat="1" ht="37.5" customHeight="1">
      <c r="A492" s="206">
        <v>423</v>
      </c>
      <c r="B492" s="2">
        <v>461</v>
      </c>
      <c r="C492" s="130" t="s">
        <v>1275</v>
      </c>
      <c r="D492" s="92" t="s">
        <v>83</v>
      </c>
      <c r="E492" s="147" t="s">
        <v>42</v>
      </c>
      <c r="F492" s="92" t="s">
        <v>43</v>
      </c>
      <c r="G492" s="130" t="s">
        <v>1276</v>
      </c>
      <c r="H492" s="1">
        <v>1033341764</v>
      </c>
      <c r="I492" s="111">
        <v>3364000</v>
      </c>
      <c r="J492" s="111">
        <v>23548000</v>
      </c>
      <c r="K492" s="137" t="s">
        <v>571</v>
      </c>
      <c r="L492" s="137" t="s">
        <v>571</v>
      </c>
      <c r="M492" s="43" t="s">
        <v>223</v>
      </c>
      <c r="N492" s="44">
        <f>VLOOKUP(Contrato[[#This Row],[SUPERVISOR TITULAR]],[1]SUPERVISORES!$E$1:$F$135,2,FALSE)</f>
        <v>1120566148.7</v>
      </c>
      <c r="O492" s="43" t="s">
        <v>598</v>
      </c>
      <c r="P492" s="45">
        <f>VLOOKUP(Contrato[[#This Row],[SUPERVISOR SUPLENTE ]],[1]SUPERVISORES!$E$1:$F$135,2,FALSE)</f>
        <v>8103470</v>
      </c>
      <c r="Q492" s="75">
        <v>567</v>
      </c>
      <c r="R492" s="47" cm="1">
        <f t="array" ref="R492">_xlfn.XLOOKUP(Contrato[[#This Row],[CDP]],[1]!CDP[[#All],[consecutivo]],[1]!CDP[[#All],[fecha_aprobacion]],"",0)</f>
        <v>45036.594328703701</v>
      </c>
      <c r="S492" s="48">
        <f>SUMIF([1]!CDP[[#All],[consecutivo]],Contrato[[#This Row],[CDP]],[1]!CDP[[#All],[valor_total_rubro]])</f>
        <v>23548000</v>
      </c>
      <c r="T492" s="49" cm="1">
        <f t="array" ref="T492">_xlfn.XLOOKUP(Contrato[[#This Row],[CONTRATO]]&amp;Contrato[[#This Row],[CDP]],[1]!Tabla6[[#All],[CONTRATO-CDP]],[1]!Tabla6[[#All],[CRP]],_xlfn.XLOOKUP(Contrato[[#This Row],[CDP]],[1]RCPPAGOS!F:F,[1]RCPPAGOS!A:A,"",0),0)</f>
        <v>4796</v>
      </c>
      <c r="U492" s="47">
        <f>+_xlfn.XLOOKUP(Contrato[[#This Row],[RCP]],[1]RCPPAGOS!A:A,[1]RCPPAGOS!B:B,"",0)</f>
        <v>45056.656435185185</v>
      </c>
      <c r="V492" s="50">
        <f>SUMIF([1]!RCPPAGOS[[#All],[CRP]],Contrato[[#This Row],[RCP]],[1]!RCPPAGOS[[#All],[valor_total]])</f>
        <v>23548000</v>
      </c>
      <c r="W492" s="51">
        <v>45055</v>
      </c>
      <c r="X492" s="51">
        <v>45056</v>
      </c>
      <c r="Y492" s="52" t="str">
        <f>+LEFT(_xlfn.XLOOKUP(Contrato[[#This Row],[CONTRATO3DIG]],[1]SECOP_II!AE:AE,[1]SECOP_II!F:F,"",0),10)</f>
        <v>2023-05-11</v>
      </c>
      <c r="Z492" s="53" t="str">
        <f>+LEFT(_xlfn.XLOOKUP(Contrato[[#This Row],[CONTRATO3DIG]],[1]SECOP_II!AE:AE,[1]SECOP_II!G:G,"",0),10)</f>
        <v>2023-11-30</v>
      </c>
      <c r="AA492" s="54" t="str">
        <f>_xlfn.XLOOKUP(Contrato[[#This Row],[CONTRATO3DIG]],[1]SECOP_II!AE:AE,[1]SECOP_II!AA:AA,"",0)</f>
        <v>https://community.secop.gov.co/Public/Tendering/OpportunityDetail/Index?noticeUID=CO1.NTC.4390274&amp;isFromPublicArea=True&amp;isModal=true&amp;asPopupView=true</v>
      </c>
      <c r="AB492" s="103" t="s">
        <v>1277</v>
      </c>
      <c r="AC492" s="111">
        <v>0</v>
      </c>
      <c r="AD492" s="1" t="s">
        <v>50</v>
      </c>
      <c r="AE492" s="1" t="str">
        <f>TEXT(LEFT(Contrato[[#This Row],[CONTRATO]],3),"0")</f>
        <v>461</v>
      </c>
      <c r="AF492" s="1" t="str">
        <f>IF(LEN(Contrato[[#This Row],[Contrato2]])=3,Contrato[[#This Row],[Contrato2]],TEXT(Contrato[[#This Row],[Contrato2]],"000"))</f>
        <v>461</v>
      </c>
      <c r="AG492" s="100">
        <f ca="1">IFERROR(_xlfn.DAYS(Contrato[[#This Row],[Fecha Proyectada liquidació]],TODAY())/30,"")</f>
        <v>-11.066666666666666</v>
      </c>
      <c r="AH492" s="5">
        <f>+Contrato[[#This Row],[FECHA TERMINACIÓN ]]+120</f>
        <v>45380</v>
      </c>
      <c r="AI492" s="1" t="e" cm="1">
        <f t="array" ref="AI492">+Contrato[[#This Row],[Fecha Proyectada liquidació]]-hoy</f>
        <v>#NAME?</v>
      </c>
      <c r="AJ492" s="1" cm="1">
        <f t="array" ref="AJ492">_xlfn.XLOOKUP(Contrato[[#This Row],[CONTRATO]]&amp;Contrato[[#This Row],[CDP]],[1]!Tabla6[[#All],[CONTRATO-CDP]],[1]!Tabla6[[#All],[CRP]],_xlfn.XLOOKUP(Contrato[[#This Row],[CDP]],[1]RCPPAGOS!F:F,[1]RCPPAGOS!A:A,"",0),0)</f>
        <v>4796</v>
      </c>
      <c r="AK492" s="1">
        <f>+Contrato[[#This Row],[Columna1]]-Contrato[[#This Row],[RCP]]</f>
        <v>0</v>
      </c>
      <c r="AL492" s="101" cm="1">
        <f t="array" ref="AL492">_xlfn.XLOOKUP(Contrato[[#This Row],[RCP]],[1]!RCPPAGOS[[#All],[CRP]],[1]!RCPPAGOS[[#All],[Total pagado]],0,0)</f>
        <v>22426667</v>
      </c>
      <c r="AM492" s="62">
        <f>+Contrato[[#This Row],[Valor Pagado]]/Contrato[[#This Row],[VALOR CONTRATO]]</f>
        <v>0.95238096653643622</v>
      </c>
      <c r="AN492" s="63">
        <f>+Contrato[[#This Row],[VALOR CONTRATO]]-Contrato[[#This Row],[Valor Pagado]]</f>
        <v>1121333</v>
      </c>
    </row>
    <row r="493" spans="1:40" s="1" customFormat="1" ht="37.5" customHeight="1">
      <c r="A493" s="207">
        <v>424</v>
      </c>
      <c r="B493" s="2">
        <v>462</v>
      </c>
      <c r="C493" s="130" t="s">
        <v>1275</v>
      </c>
      <c r="D493" s="92" t="s">
        <v>83</v>
      </c>
      <c r="E493" s="103" t="s">
        <v>42</v>
      </c>
      <c r="F493" s="92" t="s">
        <v>43</v>
      </c>
      <c r="G493" s="130" t="s">
        <v>1278</v>
      </c>
      <c r="H493" s="1">
        <v>70136333</v>
      </c>
      <c r="I493" s="111">
        <v>3364000</v>
      </c>
      <c r="J493" s="111">
        <v>23548000</v>
      </c>
      <c r="K493" s="137" t="s">
        <v>571</v>
      </c>
      <c r="L493" s="137" t="s">
        <v>571</v>
      </c>
      <c r="M493" s="43" t="s">
        <v>1279</v>
      </c>
      <c r="N493" s="44">
        <f>VLOOKUP(Contrato[[#This Row],[SUPERVISOR TITULAR]],[1]SUPERVISORES!$E$1:$F$135,2,FALSE)</f>
        <v>15511884.1</v>
      </c>
      <c r="O493" s="43" t="s">
        <v>223</v>
      </c>
      <c r="P493" s="45">
        <f>VLOOKUP(Contrato[[#This Row],[SUPERVISOR SUPLENTE ]],[1]SUPERVISORES!$E$1:$F$135,2,FALSE)</f>
        <v>1120566148.7</v>
      </c>
      <c r="Q493" s="75">
        <v>568</v>
      </c>
      <c r="R493" s="47" cm="1">
        <f t="array" ref="R493">_xlfn.XLOOKUP(Contrato[[#This Row],[CDP]],[1]!CDP[[#All],[consecutivo]],[1]!CDP[[#All],[fecha_aprobacion]],"",0)</f>
        <v>45036.594340277778</v>
      </c>
      <c r="S493" s="48">
        <f>SUMIF([1]!CDP[[#All],[consecutivo]],Contrato[[#This Row],[CDP]],[1]!CDP[[#All],[valor_total_rubro]])</f>
        <v>23548000</v>
      </c>
      <c r="T493" s="49" cm="1">
        <f t="array" ref="T493">_xlfn.XLOOKUP(Contrato[[#This Row],[CONTRATO]]&amp;Contrato[[#This Row],[CDP]],[1]!Tabla6[[#All],[CONTRATO-CDP]],[1]!Tabla6[[#All],[CRP]],_xlfn.XLOOKUP(Contrato[[#This Row],[CDP]],[1]RCPPAGOS!F:F,[1]RCPPAGOS!A:A,"",0),0)</f>
        <v>4783</v>
      </c>
      <c r="U493" s="47">
        <f>+_xlfn.XLOOKUP(Contrato[[#This Row],[RCP]],[1]RCPPAGOS!A:A,[1]RCPPAGOS!B:B,"",0)</f>
        <v>45056.380439814813</v>
      </c>
      <c r="V493" s="50">
        <f>SUMIF([1]!RCPPAGOS[[#All],[CRP]],Contrato[[#This Row],[RCP]],[1]!RCPPAGOS[[#All],[valor_total]])</f>
        <v>23548000</v>
      </c>
      <c r="W493" s="51">
        <v>45055</v>
      </c>
      <c r="X493" s="51">
        <v>45056</v>
      </c>
      <c r="Y493" s="52" t="str">
        <f>+LEFT(_xlfn.XLOOKUP(Contrato[[#This Row],[CONTRATO3DIG]],[1]SECOP_II!AE:AE,[1]SECOP_II!F:F,"",0),10)</f>
        <v>2023-05-11</v>
      </c>
      <c r="Z493" s="53" t="str">
        <f>+LEFT(_xlfn.XLOOKUP(Contrato[[#This Row],[CONTRATO3DIG]],[1]SECOP_II!AE:AE,[1]SECOP_II!G:G,"",0),10)</f>
        <v>2023-11-30</v>
      </c>
      <c r="AA493" s="54" t="str">
        <f>_xlfn.XLOOKUP(Contrato[[#This Row],[CONTRATO3DIG]],[1]SECOP_II!AE:AE,[1]SECOP_II!AA:AA,"",0)</f>
        <v>https://community.secop.gov.co/Public/Tendering/OpportunityDetail/Index?noticeUID=CO1.NTC.4390274&amp;isFromPublicArea=True&amp;isModal=true&amp;asPopupView=true</v>
      </c>
      <c r="AB493" s="103" t="s">
        <v>1277</v>
      </c>
      <c r="AC493" s="111">
        <v>0</v>
      </c>
      <c r="AD493" s="1" t="s">
        <v>50</v>
      </c>
      <c r="AE493" s="1" t="str">
        <f>TEXT(LEFT(Contrato[[#This Row],[CONTRATO]],3),"0")</f>
        <v>462</v>
      </c>
      <c r="AF493" s="1" t="str">
        <f>IF(LEN(Contrato[[#This Row],[Contrato2]])=3,Contrato[[#This Row],[Contrato2]],TEXT(Contrato[[#This Row],[Contrato2]],"000"))</f>
        <v>462</v>
      </c>
      <c r="AG493" s="100">
        <f ca="1">IFERROR(_xlfn.DAYS(Contrato[[#This Row],[Fecha Proyectada liquidació]],TODAY())/30,"")</f>
        <v>-11.066666666666666</v>
      </c>
      <c r="AH493" s="5">
        <f>+Contrato[[#This Row],[FECHA TERMINACIÓN ]]+120</f>
        <v>45380</v>
      </c>
      <c r="AI493" s="1" t="e" cm="1">
        <f t="array" ref="AI493">+Contrato[[#This Row],[Fecha Proyectada liquidació]]-hoy</f>
        <v>#NAME?</v>
      </c>
      <c r="AJ493" s="1" cm="1">
        <f t="array" ref="AJ493">_xlfn.XLOOKUP(Contrato[[#This Row],[CONTRATO]]&amp;Contrato[[#This Row],[CDP]],[1]!Tabla6[[#All],[CONTRATO-CDP]],[1]!Tabla6[[#All],[CRP]],_xlfn.XLOOKUP(Contrato[[#This Row],[CDP]],[1]RCPPAGOS!F:F,[1]RCPPAGOS!A:A,"",0),0)</f>
        <v>4783</v>
      </c>
      <c r="AK493" s="1">
        <f>+Contrato[[#This Row],[Columna1]]-Contrato[[#This Row],[RCP]]</f>
        <v>0</v>
      </c>
      <c r="AL493" s="101" cm="1">
        <f t="array" ref="AL493">_xlfn.XLOOKUP(Contrato[[#This Row],[RCP]],[1]!RCPPAGOS[[#All],[CRP]],[1]!RCPPAGOS[[#All],[Total pagado]],0,0)</f>
        <v>22426667</v>
      </c>
      <c r="AM493" s="62">
        <f>+Contrato[[#This Row],[Valor Pagado]]/Contrato[[#This Row],[VALOR CONTRATO]]</f>
        <v>0.95238096653643622</v>
      </c>
      <c r="AN493" s="63">
        <f>+Contrato[[#This Row],[VALOR CONTRATO]]-Contrato[[#This Row],[Valor Pagado]]</f>
        <v>1121333</v>
      </c>
    </row>
    <row r="494" spans="1:40" s="1" customFormat="1" ht="37.5" customHeight="1">
      <c r="A494" s="206">
        <v>425</v>
      </c>
      <c r="B494" s="2">
        <v>463</v>
      </c>
      <c r="C494" s="130" t="s">
        <v>1275</v>
      </c>
      <c r="D494" s="92" t="s">
        <v>83</v>
      </c>
      <c r="E494" s="103" t="s">
        <v>42</v>
      </c>
      <c r="F494" s="92" t="s">
        <v>43</v>
      </c>
      <c r="G494" s="130" t="s">
        <v>1280</v>
      </c>
      <c r="H494" s="1">
        <v>43274143</v>
      </c>
      <c r="I494" s="111">
        <v>3364000</v>
      </c>
      <c r="J494" s="111">
        <v>23548000</v>
      </c>
      <c r="K494" s="137" t="s">
        <v>571</v>
      </c>
      <c r="L494" s="137" t="s">
        <v>571</v>
      </c>
      <c r="M494" s="43" t="s">
        <v>1279</v>
      </c>
      <c r="N494" s="44">
        <f>VLOOKUP(Contrato[[#This Row],[SUPERVISOR TITULAR]],[1]SUPERVISORES!$E$1:$F$135,2,FALSE)</f>
        <v>15511884.1</v>
      </c>
      <c r="O494" s="43" t="s">
        <v>223</v>
      </c>
      <c r="P494" s="45">
        <f>VLOOKUP(Contrato[[#This Row],[SUPERVISOR SUPLENTE ]],[1]SUPERVISORES!$E$1:$F$135,2,FALSE)</f>
        <v>1120566148.7</v>
      </c>
      <c r="Q494" s="75">
        <v>569</v>
      </c>
      <c r="R494" s="47" cm="1">
        <f t="array" ref="R494">_xlfn.XLOOKUP(Contrato[[#This Row],[CDP]],[1]!CDP[[#All],[consecutivo]],[1]!CDP[[#All],[fecha_aprobacion]],"",0)</f>
        <v>45036.594351851854</v>
      </c>
      <c r="S494" s="48">
        <f>SUMIF([1]!CDP[[#All],[consecutivo]],Contrato[[#This Row],[CDP]],[1]!CDP[[#All],[valor_total_rubro]])</f>
        <v>23548000</v>
      </c>
      <c r="T494" s="49" cm="1">
        <f t="array" ref="T494">_xlfn.XLOOKUP(Contrato[[#This Row],[CONTRATO]]&amp;Contrato[[#This Row],[CDP]],[1]!Tabla6[[#All],[CONTRATO-CDP]],[1]!Tabla6[[#All],[CRP]],_xlfn.XLOOKUP(Contrato[[#This Row],[CDP]],[1]RCPPAGOS!F:F,[1]RCPPAGOS!A:A,"",0),0)</f>
        <v>4795</v>
      </c>
      <c r="U494" s="47">
        <f>+_xlfn.XLOOKUP(Contrato[[#This Row],[RCP]],[1]RCPPAGOS!A:A,[1]RCPPAGOS!B:B,"",0)</f>
        <v>45056.656145833331</v>
      </c>
      <c r="V494" s="50">
        <f>SUMIF([1]!RCPPAGOS[[#All],[CRP]],Contrato[[#This Row],[RCP]],[1]!RCPPAGOS[[#All],[valor_total]])</f>
        <v>23548000</v>
      </c>
      <c r="W494" s="51">
        <v>45055</v>
      </c>
      <c r="X494" s="51">
        <v>45056</v>
      </c>
      <c r="Y494" s="52" t="str">
        <f>+LEFT(_xlfn.XLOOKUP(Contrato[[#This Row],[CONTRATO3DIG]],[1]SECOP_II!AE:AE,[1]SECOP_II!F:F,"",0),10)</f>
        <v>2023-05-11</v>
      </c>
      <c r="Z494" s="53" t="str">
        <f>+LEFT(_xlfn.XLOOKUP(Contrato[[#This Row],[CONTRATO3DIG]],[1]SECOP_II!AE:AE,[1]SECOP_II!G:G,"",0),10)</f>
        <v>2023-11-30</v>
      </c>
      <c r="AA494" s="54" t="str">
        <f>_xlfn.XLOOKUP(Contrato[[#This Row],[CONTRATO3DIG]],[1]SECOP_II!AE:AE,[1]SECOP_II!AA:AA,"",0)</f>
        <v>https://community.secop.gov.co/Public/Tendering/OpportunityDetail/Index?noticeUID=CO1.NTC.4390274&amp;isFromPublicArea=True&amp;isModal=true&amp;asPopupView=true</v>
      </c>
      <c r="AB494" s="103" t="s">
        <v>1281</v>
      </c>
      <c r="AC494" s="111">
        <v>0</v>
      </c>
      <c r="AD494" s="1" t="s">
        <v>50</v>
      </c>
      <c r="AE494" s="1" t="str">
        <f>TEXT(LEFT(Contrato[[#This Row],[CONTRATO]],3),"0")</f>
        <v>463</v>
      </c>
      <c r="AF494" s="1" t="str">
        <f>IF(LEN(Contrato[[#This Row],[Contrato2]])=3,Contrato[[#This Row],[Contrato2]],TEXT(Contrato[[#This Row],[Contrato2]],"000"))</f>
        <v>463</v>
      </c>
      <c r="AG494" s="100">
        <f ca="1">IFERROR(_xlfn.DAYS(Contrato[[#This Row],[Fecha Proyectada liquidació]],TODAY())/30,"")</f>
        <v>-11.066666666666666</v>
      </c>
      <c r="AH494" s="5">
        <f>+Contrato[[#This Row],[FECHA TERMINACIÓN ]]+120</f>
        <v>45380</v>
      </c>
      <c r="AI494" s="1" t="e" cm="1">
        <f t="array" ref="AI494">+Contrato[[#This Row],[Fecha Proyectada liquidació]]-hoy</f>
        <v>#NAME?</v>
      </c>
      <c r="AJ494" s="1" cm="1">
        <f t="array" ref="AJ494">_xlfn.XLOOKUP(Contrato[[#This Row],[CONTRATO]]&amp;Contrato[[#This Row],[CDP]],[1]!Tabla6[[#All],[CONTRATO-CDP]],[1]!Tabla6[[#All],[CRP]],_xlfn.XLOOKUP(Contrato[[#This Row],[CDP]],[1]RCPPAGOS!F:F,[1]RCPPAGOS!A:A,"",0),0)</f>
        <v>4795</v>
      </c>
      <c r="AK494" s="1">
        <f>+Contrato[[#This Row],[Columna1]]-Contrato[[#This Row],[RCP]]</f>
        <v>0</v>
      </c>
      <c r="AL494" s="101" cm="1">
        <f t="array" ref="AL494">_xlfn.XLOOKUP(Contrato[[#This Row],[RCP]],[1]!RCPPAGOS[[#All],[CRP]],[1]!RCPPAGOS[[#All],[Total pagado]],0,0)</f>
        <v>22426667</v>
      </c>
      <c r="AM494" s="62">
        <f>+Contrato[[#This Row],[Valor Pagado]]/Contrato[[#This Row],[VALOR CONTRATO]]</f>
        <v>0.95238096653643622</v>
      </c>
      <c r="AN494" s="63">
        <f>+Contrato[[#This Row],[VALOR CONTRATO]]-Contrato[[#This Row],[Valor Pagado]]</f>
        <v>1121333</v>
      </c>
    </row>
    <row r="495" spans="1:40" s="1" customFormat="1" ht="37.5" customHeight="1">
      <c r="A495" s="207">
        <v>426</v>
      </c>
      <c r="B495" s="2">
        <v>464</v>
      </c>
      <c r="C495" s="130" t="s">
        <v>1275</v>
      </c>
      <c r="D495" s="92" t="s">
        <v>83</v>
      </c>
      <c r="E495" s="103" t="s">
        <v>42</v>
      </c>
      <c r="F495" s="92" t="s">
        <v>43</v>
      </c>
      <c r="G495" s="130" t="s">
        <v>1282</v>
      </c>
      <c r="H495" s="1">
        <v>71993002</v>
      </c>
      <c r="I495" s="111">
        <v>3364000</v>
      </c>
      <c r="J495" s="111">
        <v>23548000</v>
      </c>
      <c r="K495" s="137" t="s">
        <v>571</v>
      </c>
      <c r="L495" s="137" t="s">
        <v>571</v>
      </c>
      <c r="M495" s="43" t="s">
        <v>223</v>
      </c>
      <c r="N495" s="44">
        <f>VLOOKUP(Contrato[[#This Row],[SUPERVISOR TITULAR]],[1]SUPERVISORES!$E$1:$F$135,2,FALSE)</f>
        <v>1120566148.7</v>
      </c>
      <c r="O495" s="43" t="s">
        <v>598</v>
      </c>
      <c r="P495" s="45">
        <f>VLOOKUP(Contrato[[#This Row],[SUPERVISOR SUPLENTE ]],[1]SUPERVISORES!$E$1:$F$135,2,FALSE)</f>
        <v>8103470</v>
      </c>
      <c r="Q495" s="75">
        <v>590</v>
      </c>
      <c r="R495" s="47" cm="1">
        <f t="array" ref="R495">_xlfn.XLOOKUP(Contrato[[#This Row],[CDP]],[1]!CDP[[#All],[consecutivo]],[1]!CDP[[#All],[fecha_aprobacion]],"",0)</f>
        <v>45036.594629629632</v>
      </c>
      <c r="S495" s="48">
        <f>SUMIF([1]!CDP[[#All],[consecutivo]],Contrato[[#This Row],[CDP]],[1]!CDP[[#All],[valor_total_rubro]])</f>
        <v>23548000</v>
      </c>
      <c r="T495" s="49" cm="1">
        <f t="array" ref="T495">_xlfn.XLOOKUP(Contrato[[#This Row],[CONTRATO]]&amp;Contrato[[#This Row],[CDP]],[1]!Tabla6[[#All],[CONTRATO-CDP]],[1]!Tabla6[[#All],[CRP]],_xlfn.XLOOKUP(Contrato[[#This Row],[CDP]],[1]RCPPAGOS!F:F,[1]RCPPAGOS!A:A,"",0),0)</f>
        <v>4793</v>
      </c>
      <c r="U495" s="47">
        <f>+_xlfn.XLOOKUP(Contrato[[#This Row],[RCP]],[1]RCPPAGOS!A:A,[1]RCPPAGOS!B:B,"",0)</f>
        <v>45056.646319444444</v>
      </c>
      <c r="V495" s="50">
        <f>SUMIF([1]!RCPPAGOS[[#All],[CRP]],Contrato[[#This Row],[RCP]],[1]!RCPPAGOS[[#All],[valor_total]])</f>
        <v>23548000</v>
      </c>
      <c r="W495" s="51">
        <v>45055</v>
      </c>
      <c r="X495" s="51">
        <v>45057</v>
      </c>
      <c r="Y495" s="52" t="str">
        <f>+LEFT(_xlfn.XLOOKUP(Contrato[[#This Row],[CONTRATO3DIG]],[1]SECOP_II!AE:AE,[1]SECOP_II!F:F,"",0),10)</f>
        <v>2023-05-11</v>
      </c>
      <c r="Z495" s="53" t="str">
        <f>+LEFT(_xlfn.XLOOKUP(Contrato[[#This Row],[CONTRATO3DIG]],[1]SECOP_II!AE:AE,[1]SECOP_II!G:G,"",0),10)</f>
        <v>2023-11-30</v>
      </c>
      <c r="AA495" s="54" t="str">
        <f>_xlfn.XLOOKUP(Contrato[[#This Row],[CONTRATO3DIG]],[1]SECOP_II!AE:AE,[1]SECOP_II!AA:AA,"",0)</f>
        <v>https://community.secop.gov.co/Public/Tendering/OpportunityDetail/Index?noticeUID=CO1.NTC.4390274&amp;isFromPublicArea=True&amp;isModal=true&amp;asPopupView=true</v>
      </c>
      <c r="AB495" s="103" t="s">
        <v>1277</v>
      </c>
      <c r="AC495" s="111">
        <v>0</v>
      </c>
      <c r="AD495" s="1" t="s">
        <v>50</v>
      </c>
      <c r="AE495" s="1" t="str">
        <f>TEXT(LEFT(Contrato[[#This Row],[CONTRATO]],3),"0")</f>
        <v>464</v>
      </c>
      <c r="AF495" s="1" t="str">
        <f>IF(LEN(Contrato[[#This Row],[Contrato2]])=3,Contrato[[#This Row],[Contrato2]],TEXT(Contrato[[#This Row],[Contrato2]],"000"))</f>
        <v>464</v>
      </c>
      <c r="AG495" s="100">
        <f ca="1">IFERROR(_xlfn.DAYS(Contrato[[#This Row],[Fecha Proyectada liquidació]],TODAY())/30,"")</f>
        <v>-11.066666666666666</v>
      </c>
      <c r="AH495" s="5">
        <f>+Contrato[[#This Row],[FECHA TERMINACIÓN ]]+120</f>
        <v>45380</v>
      </c>
      <c r="AI495" s="5">
        <v>45327</v>
      </c>
      <c r="AJ495" s="1" cm="1">
        <f t="array" ref="AJ495">_xlfn.XLOOKUP(Contrato[[#This Row],[CONTRATO]]&amp;Contrato[[#This Row],[CDP]],[1]!Tabla6[[#All],[CONTRATO-CDP]],[1]!Tabla6[[#All],[CRP]],_xlfn.XLOOKUP(Contrato[[#This Row],[CDP]],[1]RCPPAGOS!F:F,[1]RCPPAGOS!A:A,"",0),0)</f>
        <v>4793</v>
      </c>
      <c r="AK495" s="1">
        <f>+Contrato[[#This Row],[Columna1]]-Contrato[[#This Row],[RCP]]</f>
        <v>0</v>
      </c>
      <c r="AL495" s="101" cm="1">
        <f t="array" ref="AL495">_xlfn.XLOOKUP(Contrato[[#This Row],[RCP]],[1]!RCPPAGOS[[#All],[CRP]],[1]!RCPPAGOS[[#All],[Total pagado]],0,0)</f>
        <v>22426667</v>
      </c>
      <c r="AM495" s="62">
        <f>+Contrato[[#This Row],[Valor Pagado]]/Contrato[[#This Row],[VALOR CONTRATO]]</f>
        <v>0.95238096653643622</v>
      </c>
      <c r="AN495" s="63">
        <f>+Contrato[[#This Row],[VALOR CONTRATO]]-Contrato[[#This Row],[Valor Pagado]]</f>
        <v>1121333</v>
      </c>
    </row>
    <row r="496" spans="1:40" s="1" customFormat="1" ht="37.5" customHeight="1">
      <c r="A496" s="206">
        <v>428</v>
      </c>
      <c r="B496" s="2">
        <v>465</v>
      </c>
      <c r="C496" s="130" t="s">
        <v>1275</v>
      </c>
      <c r="D496" s="92" t="s">
        <v>83</v>
      </c>
      <c r="E496" s="103" t="s">
        <v>42</v>
      </c>
      <c r="F496" s="95" t="s">
        <v>43</v>
      </c>
      <c r="G496" s="130" t="s">
        <v>1283</v>
      </c>
      <c r="H496" s="1">
        <v>1152694955</v>
      </c>
      <c r="I496" s="111">
        <v>3364000</v>
      </c>
      <c r="J496" s="111">
        <v>23548000</v>
      </c>
      <c r="K496" s="137" t="s">
        <v>571</v>
      </c>
      <c r="L496" s="137" t="s">
        <v>571</v>
      </c>
      <c r="M496" s="43" t="s">
        <v>1279</v>
      </c>
      <c r="N496" s="44">
        <f>VLOOKUP(Contrato[[#This Row],[SUPERVISOR TITULAR]],[1]SUPERVISORES!$E$1:$F$135,2,FALSE)</f>
        <v>15511884.1</v>
      </c>
      <c r="O496" s="43" t="s">
        <v>223</v>
      </c>
      <c r="P496" s="45">
        <f>VLOOKUP(Contrato[[#This Row],[SUPERVISOR SUPLENTE ]],[1]SUPERVISORES!$E$1:$F$135,2,FALSE)</f>
        <v>1120566148.7</v>
      </c>
      <c r="Q496" s="75">
        <v>597</v>
      </c>
      <c r="R496" s="47" cm="1">
        <f t="array" ref="R496">_xlfn.XLOOKUP(Contrato[[#This Row],[CDP]],[1]!CDP[[#All],[consecutivo]],[1]!CDP[[#All],[fecha_aprobacion]],"",0)</f>
        <v>45036.594733796293</v>
      </c>
      <c r="S496" s="48">
        <f>SUMIF([1]!CDP[[#All],[consecutivo]],Contrato[[#This Row],[CDP]],[1]!CDP[[#All],[valor_total_rubro]])</f>
        <v>23548000</v>
      </c>
      <c r="T496" s="49" cm="1">
        <f t="array" ref="T496">_xlfn.XLOOKUP(Contrato[[#This Row],[CONTRATO]]&amp;Contrato[[#This Row],[CDP]],[1]!Tabla6[[#All],[CONTRATO-CDP]],[1]!Tabla6[[#All],[CRP]],_xlfn.XLOOKUP(Contrato[[#This Row],[CDP]],[1]RCPPAGOS!F:F,[1]RCPPAGOS!A:A,"",0),0)</f>
        <v>4792</v>
      </c>
      <c r="U496" s="47">
        <f>+_xlfn.XLOOKUP(Contrato[[#This Row],[RCP]],[1]RCPPAGOS!A:A,[1]RCPPAGOS!B:B,"",0)</f>
        <v>45056.64603009259</v>
      </c>
      <c r="V496" s="50">
        <f>SUMIF([1]!RCPPAGOS[[#All],[CRP]],Contrato[[#This Row],[RCP]],[1]!RCPPAGOS[[#All],[valor_total]])</f>
        <v>23548000</v>
      </c>
      <c r="W496" s="51">
        <v>45055</v>
      </c>
      <c r="X496" s="51">
        <v>45056</v>
      </c>
      <c r="Y496" s="52" t="str">
        <f>+LEFT(_xlfn.XLOOKUP(Contrato[[#This Row],[CONTRATO3DIG]],[1]SECOP_II!AE:AE,[1]SECOP_II!F:F,"",0),10)</f>
        <v>2023-05-11</v>
      </c>
      <c r="Z496" s="53" t="str">
        <f>+LEFT(_xlfn.XLOOKUP(Contrato[[#This Row],[CONTRATO3DIG]],[1]SECOP_II!AE:AE,[1]SECOP_II!G:G,"",0),10)</f>
        <v>2023-11-30</v>
      </c>
      <c r="AA496" s="54" t="str">
        <f>_xlfn.XLOOKUP(Contrato[[#This Row],[CONTRATO3DIG]],[1]SECOP_II!AE:AE,[1]SECOP_II!AA:AA,"",0)</f>
        <v>https://community.secop.gov.co/Public/Tendering/OpportunityDetail/Index?noticeUID=CO1.NTC.4390274&amp;isFromPublicArea=True&amp;isModal=true&amp;asPopupView=true</v>
      </c>
      <c r="AB496" s="103" t="s">
        <v>1277</v>
      </c>
      <c r="AC496" s="111">
        <v>0</v>
      </c>
      <c r="AD496" s="1" t="s">
        <v>50</v>
      </c>
      <c r="AE496" s="1" t="str">
        <f>TEXT(LEFT(Contrato[[#This Row],[CONTRATO]],3),"0")</f>
        <v>465</v>
      </c>
      <c r="AF496" s="1" t="str">
        <f>IF(LEN(Contrato[[#This Row],[Contrato2]])=3,Contrato[[#This Row],[Contrato2]],TEXT(Contrato[[#This Row],[Contrato2]],"000"))</f>
        <v>465</v>
      </c>
      <c r="AG496" s="100">
        <f ca="1">IFERROR(_xlfn.DAYS(Contrato[[#This Row],[Fecha Proyectada liquidació]],TODAY())/30,"")</f>
        <v>-11.066666666666666</v>
      </c>
      <c r="AH496" s="5">
        <f>+Contrato[[#This Row],[FECHA TERMINACIÓN ]]+120</f>
        <v>45380</v>
      </c>
      <c r="AI496" s="1" t="e" cm="1">
        <f t="array" ref="AI496">+Contrato[[#This Row],[Fecha Proyectada liquidació]]-hoy</f>
        <v>#NAME?</v>
      </c>
      <c r="AJ496" s="1" cm="1">
        <f t="array" ref="AJ496">_xlfn.XLOOKUP(Contrato[[#This Row],[CONTRATO]]&amp;Contrato[[#This Row],[CDP]],[1]!Tabla6[[#All],[CONTRATO-CDP]],[1]!Tabla6[[#All],[CRP]],_xlfn.XLOOKUP(Contrato[[#This Row],[CDP]],[1]RCPPAGOS!F:F,[1]RCPPAGOS!A:A,"",0),0)</f>
        <v>4792</v>
      </c>
      <c r="AK496" s="1">
        <f>+Contrato[[#This Row],[Columna1]]-Contrato[[#This Row],[RCP]]</f>
        <v>0</v>
      </c>
      <c r="AL496" s="101" cm="1">
        <f t="array" ref="AL496">_xlfn.XLOOKUP(Contrato[[#This Row],[RCP]],[1]!RCPPAGOS[[#All],[CRP]],[1]!RCPPAGOS[[#All],[Total pagado]],0,0)</f>
        <v>22426667</v>
      </c>
      <c r="AM496" s="62">
        <f>+Contrato[[#This Row],[Valor Pagado]]/Contrato[[#This Row],[VALOR CONTRATO]]</f>
        <v>0.95238096653643622</v>
      </c>
      <c r="AN496" s="63">
        <f>+Contrato[[#This Row],[VALOR CONTRATO]]-Contrato[[#This Row],[Valor Pagado]]</f>
        <v>1121333</v>
      </c>
    </row>
    <row r="497" spans="1:40" s="1" customFormat="1" ht="37.5" customHeight="1">
      <c r="A497" s="191">
        <v>429</v>
      </c>
      <c r="B497" s="2">
        <v>466</v>
      </c>
      <c r="C497" s="130" t="s">
        <v>1275</v>
      </c>
      <c r="D497" s="92" t="s">
        <v>83</v>
      </c>
      <c r="E497" s="103" t="s">
        <v>42</v>
      </c>
      <c r="F497" s="95" t="s">
        <v>43</v>
      </c>
      <c r="G497" s="130" t="s">
        <v>1284</v>
      </c>
      <c r="H497" s="1">
        <v>1020454219</v>
      </c>
      <c r="I497" s="111">
        <v>3364000</v>
      </c>
      <c r="J497" s="111">
        <v>23548000</v>
      </c>
      <c r="K497" s="137" t="s">
        <v>571</v>
      </c>
      <c r="L497" s="137" t="s">
        <v>571</v>
      </c>
      <c r="M497" s="43" t="s">
        <v>1279</v>
      </c>
      <c r="N497" s="44">
        <f>VLOOKUP(Contrato[[#This Row],[SUPERVISOR TITULAR]],[1]SUPERVISORES!$E$1:$F$135,2,FALSE)</f>
        <v>15511884.1</v>
      </c>
      <c r="O497" s="43" t="s">
        <v>223</v>
      </c>
      <c r="P497" s="45">
        <f>VLOOKUP(Contrato[[#This Row],[SUPERVISOR SUPLENTE ]],[1]SUPERVISORES!$E$1:$F$135,2,FALSE)</f>
        <v>1120566148.7</v>
      </c>
      <c r="Q497" s="75">
        <v>598</v>
      </c>
      <c r="R497" s="47" cm="1">
        <f t="array" ref="R497">_xlfn.XLOOKUP(Contrato[[#This Row],[CDP]],[1]!CDP[[#All],[consecutivo]],[1]!CDP[[#All],[fecha_aprobacion]],"",0)</f>
        <v>45036.59474537037</v>
      </c>
      <c r="S497" s="48">
        <f>SUMIF([1]!CDP[[#All],[consecutivo]],Contrato[[#This Row],[CDP]],[1]!CDP[[#All],[valor_total_rubro]])</f>
        <v>23548000</v>
      </c>
      <c r="T497" s="49" cm="1">
        <f t="array" ref="T497">_xlfn.XLOOKUP(Contrato[[#This Row],[CONTRATO]]&amp;Contrato[[#This Row],[CDP]],[1]!Tabla6[[#All],[CONTRATO-CDP]],[1]!Tabla6[[#All],[CRP]],_xlfn.XLOOKUP(Contrato[[#This Row],[CDP]],[1]RCPPAGOS!F:F,[1]RCPPAGOS!A:A,"",0),0)</f>
        <v>4790</v>
      </c>
      <c r="U497" s="47">
        <f>+_xlfn.XLOOKUP(Contrato[[#This Row],[RCP]],[1]RCPPAGOS!A:A,[1]RCPPAGOS!B:B,"",0)</f>
        <v>45056.644791666666</v>
      </c>
      <c r="V497" s="50">
        <f>SUMIF([1]!RCPPAGOS[[#All],[CRP]],Contrato[[#This Row],[RCP]],[1]!RCPPAGOS[[#All],[valor_total]])</f>
        <v>23548000</v>
      </c>
      <c r="W497" s="51">
        <v>45055</v>
      </c>
      <c r="X497" s="51">
        <v>45056</v>
      </c>
      <c r="Y497" s="52" t="str">
        <f>+LEFT(_xlfn.XLOOKUP(Contrato[[#This Row],[CONTRATO3DIG]],[1]SECOP_II!AE:AE,[1]SECOP_II!F:F,"",0),10)</f>
        <v>2023-05-11</v>
      </c>
      <c r="Z497" s="53" t="str">
        <f>+LEFT(_xlfn.XLOOKUP(Contrato[[#This Row],[CONTRATO3DIG]],[1]SECOP_II!AE:AE,[1]SECOP_II!G:G,"",0),10)</f>
        <v>2023-11-30</v>
      </c>
      <c r="AA497" s="54" t="str">
        <f>_xlfn.XLOOKUP(Contrato[[#This Row],[CONTRATO3DIG]],[1]SECOP_II!AE:AE,[1]SECOP_II!AA:AA,"",0)</f>
        <v>https://community.secop.gov.co/Public/Tendering/OpportunityDetail/Index?noticeUID=CO1.NTC.4390274&amp;isFromPublicArea=True&amp;isModal=true&amp;asPopupView=true</v>
      </c>
      <c r="AB497" s="103" t="s">
        <v>1277</v>
      </c>
      <c r="AC497" s="111">
        <v>0</v>
      </c>
      <c r="AD497" s="1" t="s">
        <v>50</v>
      </c>
      <c r="AE497" s="1" t="str">
        <f>TEXT(LEFT(Contrato[[#This Row],[CONTRATO]],3),"0")</f>
        <v>466</v>
      </c>
      <c r="AF497" s="1" t="str">
        <f>IF(LEN(Contrato[[#This Row],[Contrato2]])=3,Contrato[[#This Row],[Contrato2]],TEXT(Contrato[[#This Row],[Contrato2]],"000"))</f>
        <v>466</v>
      </c>
      <c r="AG497" s="100">
        <f ca="1">IFERROR(_xlfn.DAYS(Contrato[[#This Row],[Fecha Proyectada liquidació]],TODAY())/30,"")</f>
        <v>-11.066666666666666</v>
      </c>
      <c r="AH497" s="5">
        <f>+Contrato[[#This Row],[FECHA TERMINACIÓN ]]+120</f>
        <v>45380</v>
      </c>
      <c r="AI497" s="1" t="e" cm="1">
        <f t="array" ref="AI497">+Contrato[[#This Row],[Fecha Proyectada liquidació]]-hoy</f>
        <v>#NAME?</v>
      </c>
      <c r="AJ497" s="1" cm="1">
        <f t="array" ref="AJ497">_xlfn.XLOOKUP(Contrato[[#This Row],[CONTRATO]]&amp;Contrato[[#This Row],[CDP]],[1]!Tabla6[[#All],[CONTRATO-CDP]],[1]!Tabla6[[#All],[CRP]],_xlfn.XLOOKUP(Contrato[[#This Row],[CDP]],[1]RCPPAGOS!F:F,[1]RCPPAGOS!A:A,"",0),0)</f>
        <v>4790</v>
      </c>
      <c r="AK497" s="1">
        <f>+Contrato[[#This Row],[Columna1]]-Contrato[[#This Row],[RCP]]</f>
        <v>0</v>
      </c>
      <c r="AL497" s="101" cm="1">
        <f t="array" ref="AL497">_xlfn.XLOOKUP(Contrato[[#This Row],[RCP]],[1]!RCPPAGOS[[#All],[CRP]],[1]!RCPPAGOS[[#All],[Total pagado]],0,0)</f>
        <v>0</v>
      </c>
      <c r="AM497" s="62">
        <f>+Contrato[[#This Row],[Valor Pagado]]/Contrato[[#This Row],[VALOR CONTRATO]]</f>
        <v>0</v>
      </c>
      <c r="AN497" s="63">
        <f>+Contrato[[#This Row],[VALOR CONTRATO]]-Contrato[[#This Row],[Valor Pagado]]</f>
        <v>23548000</v>
      </c>
    </row>
    <row r="498" spans="1:40" s="1" customFormat="1" ht="37.5" customHeight="1">
      <c r="A498" s="206">
        <v>430</v>
      </c>
      <c r="B498" s="2">
        <v>467</v>
      </c>
      <c r="C498" s="192" t="s">
        <v>1275</v>
      </c>
      <c r="D498" s="92" t="s">
        <v>83</v>
      </c>
      <c r="E498" s="103" t="s">
        <v>42</v>
      </c>
      <c r="F498" s="92" t="s">
        <v>43</v>
      </c>
      <c r="G498" s="130" t="s">
        <v>1285</v>
      </c>
      <c r="H498" s="1">
        <v>1036606627</v>
      </c>
      <c r="I498" s="111">
        <v>3364000</v>
      </c>
      <c r="J498" s="111">
        <v>23548000</v>
      </c>
      <c r="K498" s="137" t="s">
        <v>571</v>
      </c>
      <c r="L498" s="137" t="s">
        <v>571</v>
      </c>
      <c r="M498" s="43" t="s">
        <v>223</v>
      </c>
      <c r="N498" s="44">
        <f>VLOOKUP(Contrato[[#This Row],[SUPERVISOR TITULAR]],[1]SUPERVISORES!$E$1:$F$135,2,FALSE)</f>
        <v>1120566148.7</v>
      </c>
      <c r="O498" s="43" t="s">
        <v>598</v>
      </c>
      <c r="P498" s="45">
        <f>VLOOKUP(Contrato[[#This Row],[SUPERVISOR SUPLENTE ]],[1]SUPERVISORES!$E$1:$F$135,2,FALSE)</f>
        <v>8103470</v>
      </c>
      <c r="Q498" s="75">
        <v>607</v>
      </c>
      <c r="R498" s="47" cm="1">
        <f t="array" ref="R498">_xlfn.XLOOKUP(Contrato[[#This Row],[CDP]],[1]!CDP[[#All],[consecutivo]],[1]!CDP[[#All],[fecha_aprobacion]],"",0)</f>
        <v>45036.596828703703</v>
      </c>
      <c r="S498" s="48">
        <f>SUMIF([1]!CDP[[#All],[consecutivo]],Contrato[[#This Row],[CDP]],[1]!CDP[[#All],[valor_total_rubro]])</f>
        <v>23548000</v>
      </c>
      <c r="T498" s="49" cm="1">
        <f t="array" ref="T498">_xlfn.XLOOKUP(Contrato[[#This Row],[CONTRATO]]&amp;Contrato[[#This Row],[CDP]],[1]!Tabla6[[#All],[CONTRATO-CDP]],[1]!Tabla6[[#All],[CRP]],_xlfn.XLOOKUP(Contrato[[#This Row],[CDP]],[1]RCPPAGOS!F:F,[1]RCPPAGOS!A:A,"",0),0)</f>
        <v>4807</v>
      </c>
      <c r="U498" s="47">
        <f>+_xlfn.XLOOKUP(Contrato[[#This Row],[RCP]],[1]RCPPAGOS!A:A,[1]RCPPAGOS!B:B,"",0)</f>
        <v>45057.60019675926</v>
      </c>
      <c r="V498" s="50">
        <f>SUMIF([1]!RCPPAGOS[[#All],[CRP]],Contrato[[#This Row],[RCP]],[1]!RCPPAGOS[[#All],[valor_total]])</f>
        <v>23548000</v>
      </c>
      <c r="W498" s="51">
        <v>45056</v>
      </c>
      <c r="X498" s="51">
        <v>45057</v>
      </c>
      <c r="Y498" s="52" t="str">
        <f>+LEFT(_xlfn.XLOOKUP(Contrato[[#This Row],[CONTRATO3DIG]],[1]SECOP_II!AE:AE,[1]SECOP_II!F:F,"",0),10)</f>
        <v>2023-05-11</v>
      </c>
      <c r="Z498" s="53" t="str">
        <f>+LEFT(_xlfn.XLOOKUP(Contrato[[#This Row],[CONTRATO3DIG]],[1]SECOP_II!AE:AE,[1]SECOP_II!G:G,"",0),10)</f>
        <v>2023-11-30</v>
      </c>
      <c r="AA498" s="54" t="str">
        <f>_xlfn.XLOOKUP(Contrato[[#This Row],[CONTRATO3DIG]],[1]SECOP_II!AE:AE,[1]SECOP_II!AA:AA,"",0)</f>
        <v>https://community.secop.gov.co/Public/Tendering/OpportunityDetail/Index?noticeUID=CO1.NTC.4390274&amp;isFromPublicArea=True&amp;isModal=true&amp;asPopupView=true</v>
      </c>
      <c r="AB498" s="103" t="s">
        <v>1277</v>
      </c>
      <c r="AC498" s="111">
        <v>0</v>
      </c>
      <c r="AD498" s="1" t="s">
        <v>50</v>
      </c>
      <c r="AE498" s="1" t="str">
        <f>TEXT(LEFT(Contrato[[#This Row],[CONTRATO]],3),"0")</f>
        <v>467</v>
      </c>
      <c r="AF498" s="1" t="str">
        <f>IF(LEN(Contrato[[#This Row],[Contrato2]])=3,Contrato[[#This Row],[Contrato2]],TEXT(Contrato[[#This Row],[Contrato2]],"000"))</f>
        <v>467</v>
      </c>
      <c r="AG498" s="100">
        <f ca="1">IFERROR(_xlfn.DAYS(Contrato[[#This Row],[Fecha Proyectada liquidació]],TODAY())/30,"")</f>
        <v>-11.066666666666666</v>
      </c>
      <c r="AH498" s="5">
        <f>+Contrato[[#This Row],[FECHA TERMINACIÓN ]]+120</f>
        <v>45380</v>
      </c>
      <c r="AI498" s="5">
        <v>45327</v>
      </c>
      <c r="AJ498" s="1" cm="1">
        <f t="array" ref="AJ498">_xlfn.XLOOKUP(Contrato[[#This Row],[CONTRATO]]&amp;Contrato[[#This Row],[CDP]],[1]!Tabla6[[#All],[CONTRATO-CDP]],[1]!Tabla6[[#All],[CRP]],_xlfn.XLOOKUP(Contrato[[#This Row],[CDP]],[1]RCPPAGOS!F:F,[1]RCPPAGOS!A:A,"",0),0)</f>
        <v>4807</v>
      </c>
      <c r="AK498" s="1">
        <f>+Contrato[[#This Row],[Columna1]]-Contrato[[#This Row],[RCP]]</f>
        <v>0</v>
      </c>
      <c r="AL498" s="101" cm="1">
        <f t="array" ref="AL498">_xlfn.XLOOKUP(Contrato[[#This Row],[RCP]],[1]!RCPPAGOS[[#All],[CRP]],[1]!RCPPAGOS[[#All],[Total pagado]],0,0)</f>
        <v>22426667</v>
      </c>
      <c r="AM498" s="62">
        <f>+Contrato[[#This Row],[Valor Pagado]]/Contrato[[#This Row],[VALOR CONTRATO]]</f>
        <v>0.95238096653643622</v>
      </c>
      <c r="AN498" s="63">
        <f>+Contrato[[#This Row],[VALOR CONTRATO]]-Contrato[[#This Row],[Valor Pagado]]</f>
        <v>1121333</v>
      </c>
    </row>
    <row r="499" spans="1:40" s="1" customFormat="1" ht="37.5" customHeight="1">
      <c r="A499" s="207">
        <v>431</v>
      </c>
      <c r="B499" s="2">
        <v>468</v>
      </c>
      <c r="C499" s="130" t="s">
        <v>1275</v>
      </c>
      <c r="D499" s="92" t="s">
        <v>83</v>
      </c>
      <c r="E499" s="103" t="s">
        <v>42</v>
      </c>
      <c r="F499" s="92" t="s">
        <v>43</v>
      </c>
      <c r="G499" s="130" t="s">
        <v>1286</v>
      </c>
      <c r="H499" s="1">
        <v>1042732243</v>
      </c>
      <c r="I499" s="111">
        <v>3364000</v>
      </c>
      <c r="J499" s="111">
        <v>23548000</v>
      </c>
      <c r="K499" s="137" t="s">
        <v>571</v>
      </c>
      <c r="L499" s="137" t="s">
        <v>571</v>
      </c>
      <c r="M499" s="43" t="s">
        <v>223</v>
      </c>
      <c r="N499" s="44">
        <f>VLOOKUP(Contrato[[#This Row],[SUPERVISOR TITULAR]],[1]SUPERVISORES!$E$1:$F$135,2,FALSE)</f>
        <v>1120566148.7</v>
      </c>
      <c r="O499" s="43" t="s">
        <v>598</v>
      </c>
      <c r="P499" s="45">
        <f>VLOOKUP(Contrato[[#This Row],[SUPERVISOR SUPLENTE ]],[1]SUPERVISORES!$E$1:$F$135,2,FALSE)</f>
        <v>8103470</v>
      </c>
      <c r="Q499" s="75">
        <v>608</v>
      </c>
      <c r="R499" s="47" cm="1">
        <f t="array" ref="R499">_xlfn.XLOOKUP(Contrato[[#This Row],[CDP]],[1]!CDP[[#All],[consecutivo]],[1]!CDP[[#All],[fecha_aprobacion]],"",0)</f>
        <v>45036.59684027778</v>
      </c>
      <c r="S499" s="48">
        <f>SUMIF([1]!CDP[[#All],[consecutivo]],Contrato[[#This Row],[CDP]],[1]!CDP[[#All],[valor_total_rubro]])</f>
        <v>23548000</v>
      </c>
      <c r="T499" s="49" cm="1">
        <f t="array" ref="T499">_xlfn.XLOOKUP(Contrato[[#This Row],[CONTRATO]]&amp;Contrato[[#This Row],[CDP]],[1]!Tabla6[[#All],[CONTRATO-CDP]],[1]!Tabla6[[#All],[CRP]],_xlfn.XLOOKUP(Contrato[[#This Row],[CDP]],[1]RCPPAGOS!F:F,[1]RCPPAGOS!A:A,"",0),0)</f>
        <v>4789</v>
      </c>
      <c r="U499" s="47">
        <f>+_xlfn.XLOOKUP(Contrato[[#This Row],[RCP]],[1]RCPPAGOS!A:A,[1]RCPPAGOS!B:B,"",0)</f>
        <v>45056.644432870373</v>
      </c>
      <c r="V499" s="50">
        <f>SUMIF([1]!RCPPAGOS[[#All],[CRP]],Contrato[[#This Row],[RCP]],[1]!RCPPAGOS[[#All],[valor_total]])</f>
        <v>23548000</v>
      </c>
      <c r="W499" s="51">
        <v>45055</v>
      </c>
      <c r="X499" s="51">
        <v>45056</v>
      </c>
      <c r="Y499" s="52" t="str">
        <f>+LEFT(_xlfn.XLOOKUP(Contrato[[#This Row],[CONTRATO3DIG]],[1]SECOP_II!AE:AE,[1]SECOP_II!F:F,"",0),10)</f>
        <v>2023-05-11</v>
      </c>
      <c r="Z499" s="53" t="str">
        <f>+LEFT(_xlfn.XLOOKUP(Contrato[[#This Row],[CONTRATO3DIG]],[1]SECOP_II!AE:AE,[1]SECOP_II!G:G,"",0),10)</f>
        <v>2023-11-30</v>
      </c>
      <c r="AA499" s="54" t="str">
        <f>_xlfn.XLOOKUP(Contrato[[#This Row],[CONTRATO3DIG]],[1]SECOP_II!AE:AE,[1]SECOP_II!AA:AA,"",0)</f>
        <v>https://community.secop.gov.co/Public/Tendering/OpportunityDetail/Index?noticeUID=CO1.NTC.4390274&amp;isFromPublicArea=True&amp;isModal=true&amp;asPopupView=true</v>
      </c>
      <c r="AB499" s="103" t="s">
        <v>1277</v>
      </c>
      <c r="AC499" s="111">
        <v>0</v>
      </c>
      <c r="AD499" s="1" t="s">
        <v>50</v>
      </c>
      <c r="AE499" s="1" t="str">
        <f>TEXT(LEFT(Contrato[[#This Row],[CONTRATO]],3),"0")</f>
        <v>468</v>
      </c>
      <c r="AF499" s="1" t="str">
        <f>IF(LEN(Contrato[[#This Row],[Contrato2]])=3,Contrato[[#This Row],[Contrato2]],TEXT(Contrato[[#This Row],[Contrato2]],"000"))</f>
        <v>468</v>
      </c>
      <c r="AG499" s="100">
        <f ca="1">IFERROR(_xlfn.DAYS(Contrato[[#This Row],[Fecha Proyectada liquidació]],TODAY())/30,"")</f>
        <v>-11.066666666666666</v>
      </c>
      <c r="AH499" s="5">
        <f>+Contrato[[#This Row],[FECHA TERMINACIÓN ]]+120</f>
        <v>45380</v>
      </c>
      <c r="AI499" s="5">
        <v>45327</v>
      </c>
      <c r="AJ499" s="1" cm="1">
        <f t="array" ref="AJ499">_xlfn.XLOOKUP(Contrato[[#This Row],[CONTRATO]]&amp;Contrato[[#This Row],[CDP]],[1]!Tabla6[[#All],[CONTRATO-CDP]],[1]!Tabla6[[#All],[CRP]],_xlfn.XLOOKUP(Contrato[[#This Row],[CDP]],[1]RCPPAGOS!F:F,[1]RCPPAGOS!A:A,"",0),0)</f>
        <v>4789</v>
      </c>
      <c r="AK499" s="1">
        <f>+Contrato[[#This Row],[Columna1]]-Contrato[[#This Row],[RCP]]</f>
        <v>0</v>
      </c>
      <c r="AL499" s="101" cm="1">
        <f t="array" ref="AL499">_xlfn.XLOOKUP(Contrato[[#This Row],[RCP]],[1]!RCPPAGOS[[#All],[CRP]],[1]!RCPPAGOS[[#All],[Total pagado]],0,0)</f>
        <v>22426667</v>
      </c>
      <c r="AM499" s="62">
        <f>+Contrato[[#This Row],[Valor Pagado]]/Contrato[[#This Row],[VALOR CONTRATO]]</f>
        <v>0.95238096653643622</v>
      </c>
      <c r="AN499" s="63">
        <f>+Contrato[[#This Row],[VALOR CONTRATO]]-Contrato[[#This Row],[Valor Pagado]]</f>
        <v>1121333</v>
      </c>
    </row>
    <row r="500" spans="1:40" s="1" customFormat="1" ht="37.5" customHeight="1">
      <c r="A500" s="206">
        <v>654</v>
      </c>
      <c r="B500" s="2">
        <v>469</v>
      </c>
      <c r="C500" s="130" t="s">
        <v>1275</v>
      </c>
      <c r="D500" s="92" t="s">
        <v>83</v>
      </c>
      <c r="E500" s="103" t="s">
        <v>42</v>
      </c>
      <c r="F500" s="92" t="s">
        <v>43</v>
      </c>
      <c r="G500" s="130" t="s">
        <v>1287</v>
      </c>
      <c r="H500" s="1">
        <v>1036781254</v>
      </c>
      <c r="I500" s="111">
        <v>3364000</v>
      </c>
      <c r="J500" s="111">
        <v>23548000</v>
      </c>
      <c r="K500" s="137" t="s">
        <v>571</v>
      </c>
      <c r="L500" s="137" t="s">
        <v>571</v>
      </c>
      <c r="M500" s="43" t="s">
        <v>223</v>
      </c>
      <c r="N500" s="44">
        <f>VLOOKUP(Contrato[[#This Row],[SUPERVISOR TITULAR]],[1]SUPERVISORES!$E$1:$F$135,2,FALSE)</f>
        <v>1120566148.7</v>
      </c>
      <c r="O500" s="43" t="s">
        <v>598</v>
      </c>
      <c r="P500" s="45">
        <f>VLOOKUP(Contrato[[#This Row],[SUPERVISOR SUPLENTE ]],[1]SUPERVISORES!$E$1:$F$135,2,FALSE)</f>
        <v>8103470</v>
      </c>
      <c r="Q500" s="75">
        <v>564</v>
      </c>
      <c r="R500" s="47" cm="1">
        <f t="array" ref="R500">_xlfn.XLOOKUP(Contrato[[#This Row],[CDP]],[1]!CDP[[#All],[consecutivo]],[1]!CDP[[#All],[fecha_aprobacion]],"",0)</f>
        <v>45036.594282407408</v>
      </c>
      <c r="S500" s="48">
        <f>SUMIF([1]!CDP[[#All],[consecutivo]],Contrato[[#This Row],[CDP]],[1]!CDP[[#All],[valor_total_rubro]])</f>
        <v>23548000</v>
      </c>
      <c r="T500" s="49" cm="1">
        <f t="array" ref="T500">_xlfn.XLOOKUP(Contrato[[#This Row],[CONTRATO]]&amp;Contrato[[#This Row],[CDP]],[1]!Tabla6[[#All],[CONTRATO-CDP]],[1]!Tabla6[[#All],[CRP]],_xlfn.XLOOKUP(Contrato[[#This Row],[CDP]],[1]RCPPAGOS!F:F,[1]RCPPAGOS!A:A,"",0),0)</f>
        <v>4804</v>
      </c>
      <c r="U500" s="47">
        <f>+_xlfn.XLOOKUP(Contrato[[#This Row],[RCP]],[1]RCPPAGOS!A:A,[1]RCPPAGOS!B:B,"",0)</f>
        <v>45056</v>
      </c>
      <c r="V500" s="50">
        <f>SUMIF([1]!RCPPAGOS[[#All],[CRP]],Contrato[[#This Row],[RCP]],[1]!RCPPAGOS[[#All],[valor_total]])</f>
        <v>23548000</v>
      </c>
      <c r="W500" s="51">
        <v>45055</v>
      </c>
      <c r="X500" s="51">
        <v>45056</v>
      </c>
      <c r="Y500" s="52" t="str">
        <f>+LEFT(_xlfn.XLOOKUP(Contrato[[#This Row],[CONTRATO3DIG]],[1]SECOP_II!AE:AE,[1]SECOP_II!F:F,"",0),10)</f>
        <v>2023-05-11</v>
      </c>
      <c r="Z500" s="53" t="str">
        <f>+LEFT(_xlfn.XLOOKUP(Contrato[[#This Row],[CONTRATO3DIG]],[1]SECOP_II!AE:AE,[1]SECOP_II!G:G,"",0),10)</f>
        <v>2023-11-30</v>
      </c>
      <c r="AA500" s="54" t="str">
        <f>_xlfn.XLOOKUP(Contrato[[#This Row],[CONTRATO3DIG]],[1]SECOP_II!AE:AE,[1]SECOP_II!AA:AA,"",0)</f>
        <v>https://community.secop.gov.co/Public/Tendering/OpportunityDetail/Index?noticeUID=CO1.NTC.4390274&amp;isFromPublicArea=True&amp;isModal=true&amp;asPopupView=true</v>
      </c>
      <c r="AB500" s="103" t="s">
        <v>1277</v>
      </c>
      <c r="AC500" s="111">
        <v>0</v>
      </c>
      <c r="AD500" s="1" t="s">
        <v>50</v>
      </c>
      <c r="AE500" s="1" t="str">
        <f>TEXT(LEFT(Contrato[[#This Row],[CONTRATO]],3),"0")</f>
        <v>469</v>
      </c>
      <c r="AF500" s="1" t="str">
        <f>IF(LEN(Contrato[[#This Row],[Contrato2]])=3,Contrato[[#This Row],[Contrato2]],TEXT(Contrato[[#This Row],[Contrato2]],"000"))</f>
        <v>469</v>
      </c>
      <c r="AG500" s="100">
        <f ca="1">IFERROR(_xlfn.DAYS(Contrato[[#This Row],[Fecha Proyectada liquidació]],TODAY())/30,"")</f>
        <v>-11.066666666666666</v>
      </c>
      <c r="AH500" s="5">
        <f>+Contrato[[#This Row],[FECHA TERMINACIÓN ]]+120</f>
        <v>45380</v>
      </c>
      <c r="AI500" s="5">
        <v>45327</v>
      </c>
      <c r="AJ500" s="1" cm="1">
        <f t="array" ref="AJ500">_xlfn.XLOOKUP(Contrato[[#This Row],[CONTRATO]]&amp;Contrato[[#This Row],[CDP]],[1]!Tabla6[[#All],[CONTRATO-CDP]],[1]!Tabla6[[#All],[CRP]],_xlfn.XLOOKUP(Contrato[[#This Row],[CDP]],[1]RCPPAGOS!F:F,[1]RCPPAGOS!A:A,"",0),0)</f>
        <v>4804</v>
      </c>
      <c r="AK500" s="1">
        <f>+Contrato[[#This Row],[Columna1]]-Contrato[[#This Row],[RCP]]</f>
        <v>0</v>
      </c>
      <c r="AL500" s="101" cm="1">
        <f t="array" ref="AL500">_xlfn.XLOOKUP(Contrato[[#This Row],[RCP]],[1]!RCPPAGOS[[#All],[CRP]],[1]!RCPPAGOS[[#All],[Total pagado]],0,0)</f>
        <v>22426667</v>
      </c>
      <c r="AM500" s="62">
        <f>+Contrato[[#This Row],[Valor Pagado]]/Contrato[[#This Row],[VALOR CONTRATO]]</f>
        <v>0.95238096653643622</v>
      </c>
      <c r="AN500" s="63">
        <f>+Contrato[[#This Row],[VALOR CONTRATO]]-Contrato[[#This Row],[Valor Pagado]]</f>
        <v>1121333</v>
      </c>
    </row>
    <row r="501" spans="1:40" s="1" customFormat="1" ht="37.5" customHeight="1">
      <c r="A501" s="207">
        <v>655</v>
      </c>
      <c r="B501" s="2">
        <v>470</v>
      </c>
      <c r="C501" s="130" t="s">
        <v>1275</v>
      </c>
      <c r="D501" s="92" t="s">
        <v>83</v>
      </c>
      <c r="E501" s="103" t="s">
        <v>42</v>
      </c>
      <c r="F501" s="92" t="s">
        <v>43</v>
      </c>
      <c r="G501" s="130" t="s">
        <v>1288</v>
      </c>
      <c r="H501" s="1">
        <v>1039623592</v>
      </c>
      <c r="I501" s="111">
        <v>3364000</v>
      </c>
      <c r="J501" s="111">
        <v>23548000</v>
      </c>
      <c r="K501" s="137" t="s">
        <v>571</v>
      </c>
      <c r="L501" s="137" t="s">
        <v>571</v>
      </c>
      <c r="M501" s="43" t="s">
        <v>223</v>
      </c>
      <c r="N501" s="44">
        <f>VLOOKUP(Contrato[[#This Row],[SUPERVISOR TITULAR]],[1]SUPERVISORES!$E$1:$F$135,2,FALSE)</f>
        <v>1120566148.7</v>
      </c>
      <c r="O501" s="43" t="s">
        <v>598</v>
      </c>
      <c r="P501" s="45">
        <f>VLOOKUP(Contrato[[#This Row],[SUPERVISOR SUPLENTE ]],[1]SUPERVISORES!$E$1:$F$135,2,FALSE)</f>
        <v>8103470</v>
      </c>
      <c r="Q501" s="75">
        <v>570</v>
      </c>
      <c r="R501" s="47" cm="1">
        <f t="array" ref="R501">_xlfn.XLOOKUP(Contrato[[#This Row],[CDP]],[1]!CDP[[#All],[consecutivo]],[1]!CDP[[#All],[fecha_aprobacion]],"",0)</f>
        <v>45036.594363425924</v>
      </c>
      <c r="S501" s="48">
        <f>SUMIF([1]!CDP[[#All],[consecutivo]],Contrato[[#This Row],[CDP]],[1]!CDP[[#All],[valor_total_rubro]])</f>
        <v>23548000</v>
      </c>
      <c r="T501" s="49" cm="1">
        <f t="array" ref="T501">_xlfn.XLOOKUP(Contrato[[#This Row],[CONTRATO]]&amp;Contrato[[#This Row],[CDP]],[1]!Tabla6[[#All],[CONTRATO-CDP]],[1]!Tabla6[[#All],[CRP]],_xlfn.XLOOKUP(Contrato[[#This Row],[CDP]],[1]RCPPAGOS!F:F,[1]RCPPAGOS!A:A,"",0),0)</f>
        <v>4803</v>
      </c>
      <c r="U501" s="47">
        <f>+_xlfn.XLOOKUP(Contrato[[#This Row],[RCP]],[1]RCPPAGOS!A:A,[1]RCPPAGOS!B:B,"",0)</f>
        <v>45056</v>
      </c>
      <c r="V501" s="50">
        <f>SUMIF([1]!RCPPAGOS[[#All],[CRP]],Contrato[[#This Row],[RCP]],[1]!RCPPAGOS[[#All],[valor_total]])</f>
        <v>23548000</v>
      </c>
      <c r="W501" s="51">
        <v>45055</v>
      </c>
      <c r="X501" s="51">
        <v>45056</v>
      </c>
      <c r="Y501" s="52" t="str">
        <f>+LEFT(_xlfn.XLOOKUP(Contrato[[#This Row],[CONTRATO3DIG]],[1]SECOP_II!AE:AE,[1]SECOP_II!F:F,"",0),10)</f>
        <v/>
      </c>
      <c r="Z501" s="53">
        <v>45260</v>
      </c>
      <c r="AA501" s="54" t="str">
        <f>_xlfn.XLOOKUP(Contrato[[#This Row],[CONTRATO3DIG]],[1]SECOP_II!AE:AE,[1]SECOP_II!AA:AA,"",0)</f>
        <v/>
      </c>
      <c r="AB501" s="103" t="s">
        <v>1277</v>
      </c>
      <c r="AC501" s="111">
        <v>0</v>
      </c>
      <c r="AD501" s="1" t="s">
        <v>50</v>
      </c>
      <c r="AE501" s="1" t="str">
        <f>TEXT(LEFT(Contrato[[#This Row],[CONTRATO]],3),"0")</f>
        <v>470</v>
      </c>
      <c r="AF501" s="1" t="str">
        <f>IF(LEN(Contrato[[#This Row],[Contrato2]])=3,Contrato[[#This Row],[Contrato2]],TEXT(Contrato[[#This Row],[Contrato2]],"000"))</f>
        <v>470</v>
      </c>
      <c r="AG501" s="100">
        <f ca="1">IFERROR(_xlfn.DAYS(Contrato[[#This Row],[Fecha Proyectada liquidació]],TODAY())/30,"")</f>
        <v>-11.066666666666666</v>
      </c>
      <c r="AH501" s="5">
        <f>+Contrato[[#This Row],[FECHA TERMINACIÓN ]]+120</f>
        <v>45380</v>
      </c>
      <c r="AI501" s="5">
        <v>45327</v>
      </c>
      <c r="AJ501" s="1" cm="1">
        <f t="array" ref="AJ501">_xlfn.XLOOKUP(Contrato[[#This Row],[CONTRATO]]&amp;Contrato[[#This Row],[CDP]],[1]!Tabla6[[#All],[CONTRATO-CDP]],[1]!Tabla6[[#All],[CRP]],_xlfn.XLOOKUP(Contrato[[#This Row],[CDP]],[1]RCPPAGOS!F:F,[1]RCPPAGOS!A:A,"",0),0)</f>
        <v>4803</v>
      </c>
      <c r="AK501" s="1">
        <f>+Contrato[[#This Row],[Columna1]]-Contrato[[#This Row],[RCP]]</f>
        <v>0</v>
      </c>
      <c r="AL501" s="101" cm="1">
        <f t="array" ref="AL501">_xlfn.XLOOKUP(Contrato[[#This Row],[RCP]],[1]!RCPPAGOS[[#All],[CRP]],[1]!RCPPAGOS[[#All],[Total pagado]],0,0)</f>
        <v>22426667</v>
      </c>
      <c r="AM501" s="62">
        <f>+Contrato[[#This Row],[Valor Pagado]]/Contrato[[#This Row],[VALOR CONTRATO]]</f>
        <v>0.95238096653643622</v>
      </c>
      <c r="AN501" s="63">
        <f>+Contrato[[#This Row],[VALOR CONTRATO]]-Contrato[[#This Row],[Valor Pagado]]</f>
        <v>1121333</v>
      </c>
    </row>
    <row r="502" spans="1:40" s="1" customFormat="1" ht="37.5" customHeight="1">
      <c r="A502" s="206">
        <v>656</v>
      </c>
      <c r="B502" s="2">
        <v>471</v>
      </c>
      <c r="C502" s="130" t="s">
        <v>1275</v>
      </c>
      <c r="D502" s="92" t="s">
        <v>83</v>
      </c>
      <c r="E502" s="103" t="s">
        <v>42</v>
      </c>
      <c r="F502" s="92" t="s">
        <v>43</v>
      </c>
      <c r="G502" s="130" t="s">
        <v>1289</v>
      </c>
      <c r="H502" s="1">
        <v>1152221192</v>
      </c>
      <c r="I502" s="111">
        <v>3364000</v>
      </c>
      <c r="J502" s="111">
        <v>23548000</v>
      </c>
      <c r="K502" s="137" t="s">
        <v>571</v>
      </c>
      <c r="L502" s="137" t="s">
        <v>571</v>
      </c>
      <c r="M502" s="43" t="s">
        <v>1279</v>
      </c>
      <c r="N502" s="44">
        <f>VLOOKUP(Contrato[[#This Row],[SUPERVISOR TITULAR]],[1]SUPERVISORES!$E$1:$F$135,2,FALSE)</f>
        <v>15511884.1</v>
      </c>
      <c r="O502" s="43" t="s">
        <v>223</v>
      </c>
      <c r="P502" s="45">
        <f>VLOOKUP(Contrato[[#This Row],[SUPERVISOR SUPLENTE ]],[1]SUPERVISORES!$E$1:$F$135,2,FALSE)</f>
        <v>1120566148.7</v>
      </c>
      <c r="Q502" s="75">
        <v>574</v>
      </c>
      <c r="R502" s="47" cm="1">
        <f t="array" ref="R502">_xlfn.XLOOKUP(Contrato[[#This Row],[CDP]],[1]!CDP[[#All],[consecutivo]],[1]!CDP[[#All],[fecha_aprobacion]],"",0)</f>
        <v>45036.594409722224</v>
      </c>
      <c r="S502" s="48">
        <f>SUMIF([1]!CDP[[#All],[consecutivo]],Contrato[[#This Row],[CDP]],[1]!CDP[[#All],[valor_total_rubro]])</f>
        <v>23548000</v>
      </c>
      <c r="T502" s="49" cm="1">
        <f t="array" ref="T502">_xlfn.XLOOKUP(Contrato[[#This Row],[CONTRATO]]&amp;Contrato[[#This Row],[CDP]],[1]!Tabla6[[#All],[CONTRATO-CDP]],[1]!Tabla6[[#All],[CRP]],_xlfn.XLOOKUP(Contrato[[#This Row],[CDP]],[1]RCPPAGOS!F:F,[1]RCPPAGOS!A:A,"",0),0)</f>
        <v>4802</v>
      </c>
      <c r="U502" s="47">
        <f>+_xlfn.XLOOKUP(Contrato[[#This Row],[RCP]],[1]RCPPAGOS!A:A,[1]RCPPAGOS!B:B,"",0)</f>
        <v>45056</v>
      </c>
      <c r="V502" s="50">
        <f>SUMIF([1]!RCPPAGOS[[#All],[CRP]],Contrato[[#This Row],[RCP]],[1]!RCPPAGOS[[#All],[valor_total]])</f>
        <v>23548000</v>
      </c>
      <c r="W502" s="51">
        <v>45056</v>
      </c>
      <c r="X502" s="51">
        <v>45056</v>
      </c>
      <c r="Y502" s="52" t="str">
        <f>+LEFT(_xlfn.XLOOKUP(Contrato[[#This Row],[CONTRATO3DIG]],[1]SECOP_II!AE:AE,[1]SECOP_II!F:F,"",0),10)</f>
        <v>2023-05-11</v>
      </c>
      <c r="Z502" s="53" t="str">
        <f>+LEFT(_xlfn.XLOOKUP(Contrato[[#This Row],[CONTRATO3DIG]],[1]SECOP_II!AE:AE,[1]SECOP_II!G:G,"",0),10)</f>
        <v>2023-11-30</v>
      </c>
      <c r="AA502" s="54" t="str">
        <f>_xlfn.XLOOKUP(Contrato[[#This Row],[CONTRATO3DIG]],[1]SECOP_II!AE:AE,[1]SECOP_II!AA:AA,"",0)</f>
        <v>https://community.secop.gov.co/Public/Tendering/OpportunityDetail/Index?noticeUID=CO1.NTC.4390274&amp;isFromPublicArea=True&amp;isModal=true&amp;asPopupView=true</v>
      </c>
      <c r="AB502" s="103" t="s">
        <v>1277</v>
      </c>
      <c r="AC502" s="111">
        <v>0</v>
      </c>
      <c r="AD502" s="1" t="s">
        <v>50</v>
      </c>
      <c r="AE502" s="1" t="str">
        <f>TEXT(LEFT(Contrato[[#This Row],[CONTRATO]],3),"0")</f>
        <v>471</v>
      </c>
      <c r="AF502" s="1" t="str">
        <f>IF(LEN(Contrato[[#This Row],[Contrato2]])=3,Contrato[[#This Row],[Contrato2]],TEXT(Contrato[[#This Row],[Contrato2]],"000"))</f>
        <v>471</v>
      </c>
      <c r="AG502" s="100">
        <f ca="1">IFERROR(_xlfn.DAYS(Contrato[[#This Row],[Fecha Proyectada liquidació]],TODAY())/30,"")</f>
        <v>-11.066666666666666</v>
      </c>
      <c r="AH502" s="5">
        <f>+Contrato[[#This Row],[FECHA TERMINACIÓN ]]+120</f>
        <v>45380</v>
      </c>
      <c r="AI502" s="1" t="e" cm="1">
        <f t="array" ref="AI502">+Contrato[[#This Row],[Fecha Proyectada liquidació]]-hoy</f>
        <v>#NAME?</v>
      </c>
      <c r="AJ502" s="1" cm="1">
        <f t="array" ref="AJ502">_xlfn.XLOOKUP(Contrato[[#This Row],[CONTRATO]]&amp;Contrato[[#This Row],[CDP]],[1]!Tabla6[[#All],[CONTRATO-CDP]],[1]!Tabla6[[#All],[CRP]],_xlfn.XLOOKUP(Contrato[[#This Row],[CDP]],[1]RCPPAGOS!F:F,[1]RCPPAGOS!A:A,"",0),0)</f>
        <v>4802</v>
      </c>
      <c r="AK502" s="1">
        <f>+Contrato[[#This Row],[Columna1]]-Contrato[[#This Row],[RCP]]</f>
        <v>0</v>
      </c>
      <c r="AL502" s="101" cm="1">
        <f t="array" ref="AL502">_xlfn.XLOOKUP(Contrato[[#This Row],[RCP]],[1]!RCPPAGOS[[#All],[CRP]],[1]!RCPPAGOS[[#All],[Total pagado]],0,0)</f>
        <v>22426667</v>
      </c>
      <c r="AM502" s="62">
        <f>+Contrato[[#This Row],[Valor Pagado]]/Contrato[[#This Row],[VALOR CONTRATO]]</f>
        <v>0.95238096653643622</v>
      </c>
      <c r="AN502" s="63">
        <f>+Contrato[[#This Row],[VALOR CONTRATO]]-Contrato[[#This Row],[Valor Pagado]]</f>
        <v>1121333</v>
      </c>
    </row>
    <row r="503" spans="1:40" s="1" customFormat="1" ht="37.5" customHeight="1">
      <c r="A503" s="207">
        <v>657</v>
      </c>
      <c r="B503" s="2">
        <v>472</v>
      </c>
      <c r="C503" s="130" t="s">
        <v>1275</v>
      </c>
      <c r="D503" s="92" t="s">
        <v>83</v>
      </c>
      <c r="E503" s="103" t="s">
        <v>42</v>
      </c>
      <c r="F503" s="92" t="s">
        <v>43</v>
      </c>
      <c r="G503" s="130" t="s">
        <v>1290</v>
      </c>
      <c r="H503" s="1">
        <v>43463485</v>
      </c>
      <c r="I503" s="111">
        <v>3364000</v>
      </c>
      <c r="J503" s="111">
        <v>23548000</v>
      </c>
      <c r="K503" s="137" t="s">
        <v>571</v>
      </c>
      <c r="L503" s="137" t="s">
        <v>571</v>
      </c>
      <c r="M503" s="43" t="s">
        <v>223</v>
      </c>
      <c r="N503" s="44">
        <f>VLOOKUP(Contrato[[#This Row],[SUPERVISOR TITULAR]],[1]SUPERVISORES!$E$1:$F$135,2,FALSE)</f>
        <v>1120566148.7</v>
      </c>
      <c r="O503" s="43" t="s">
        <v>598</v>
      </c>
      <c r="P503" s="45">
        <f>VLOOKUP(Contrato[[#This Row],[SUPERVISOR SUPLENTE ]],[1]SUPERVISORES!$E$1:$F$135,2,FALSE)</f>
        <v>8103470</v>
      </c>
      <c r="Q503" s="75">
        <v>582</v>
      </c>
      <c r="R503" s="47" cm="1">
        <f t="array" ref="R503">_xlfn.XLOOKUP(Contrato[[#This Row],[CDP]],[1]!CDP[[#All],[consecutivo]],[1]!CDP[[#All],[fecha_aprobacion]],"",0)</f>
        <v>45036.594525462962</v>
      </c>
      <c r="S503" s="48">
        <f>SUMIF([1]!CDP[[#All],[consecutivo]],Contrato[[#This Row],[CDP]],[1]!CDP[[#All],[valor_total_rubro]])</f>
        <v>23548000</v>
      </c>
      <c r="T503" s="49" cm="1">
        <f t="array" ref="T503">_xlfn.XLOOKUP(Contrato[[#This Row],[CONTRATO]]&amp;Contrato[[#This Row],[CDP]],[1]!Tabla6[[#All],[CONTRATO-CDP]],[1]!Tabla6[[#All],[CRP]],_xlfn.XLOOKUP(Contrato[[#This Row],[CDP]],[1]RCPPAGOS!F:F,[1]RCPPAGOS!A:A,"",0),0)</f>
        <v>4801</v>
      </c>
      <c r="U503" s="47">
        <f>+_xlfn.XLOOKUP(Contrato[[#This Row],[RCP]],[1]RCPPAGOS!A:A,[1]RCPPAGOS!B:B,"",0)</f>
        <v>45056</v>
      </c>
      <c r="V503" s="50">
        <f>SUMIF([1]!RCPPAGOS[[#All],[CRP]],Contrato[[#This Row],[RCP]],[1]!RCPPAGOS[[#All],[valor_total]])</f>
        <v>23548000</v>
      </c>
      <c r="W503" s="51">
        <v>45055</v>
      </c>
      <c r="X503" s="51">
        <v>45056</v>
      </c>
      <c r="Y503" s="52" t="str">
        <f>+LEFT(_xlfn.XLOOKUP(Contrato[[#This Row],[CONTRATO3DIG]],[1]SECOP_II!AE:AE,[1]SECOP_II!F:F,"",0),10)</f>
        <v>2023-05-11</v>
      </c>
      <c r="Z503" s="53" t="str">
        <f>+LEFT(_xlfn.XLOOKUP(Contrato[[#This Row],[CONTRATO3DIG]],[1]SECOP_II!AE:AE,[1]SECOP_II!G:G,"",0),10)</f>
        <v>2023-11-30</v>
      </c>
      <c r="AA503" s="54" t="str">
        <f>_xlfn.XLOOKUP(Contrato[[#This Row],[CONTRATO3DIG]],[1]SECOP_II!AE:AE,[1]SECOP_II!AA:AA,"",0)</f>
        <v>https://community.secop.gov.co/Public/Tendering/OpportunityDetail/Index?noticeUID=CO1.NTC.4390274&amp;isFromPublicArea=True&amp;isModal=true&amp;asPopupView=true</v>
      </c>
      <c r="AB503" s="103" t="s">
        <v>1277</v>
      </c>
      <c r="AC503" s="111">
        <v>0</v>
      </c>
      <c r="AD503" s="1" t="s">
        <v>50</v>
      </c>
      <c r="AE503" s="1" t="str">
        <f>TEXT(LEFT(Contrato[[#This Row],[CONTRATO]],3),"0")</f>
        <v>472</v>
      </c>
      <c r="AF503" s="1" t="str">
        <f>IF(LEN(Contrato[[#This Row],[Contrato2]])=3,Contrato[[#This Row],[Contrato2]],TEXT(Contrato[[#This Row],[Contrato2]],"000"))</f>
        <v>472</v>
      </c>
      <c r="AG503" s="100">
        <f ca="1">IFERROR(_xlfn.DAYS(Contrato[[#This Row],[Fecha Proyectada liquidació]],TODAY())/30,"")</f>
        <v>-11.066666666666666</v>
      </c>
      <c r="AH503" s="5">
        <f>+Contrato[[#This Row],[FECHA TERMINACIÓN ]]+120</f>
        <v>45380</v>
      </c>
      <c r="AI503" s="1" t="e" cm="1">
        <f t="array" ref="AI503">+Contrato[[#This Row],[Fecha Proyectada liquidació]]-hoy</f>
        <v>#NAME?</v>
      </c>
      <c r="AJ503" s="1" cm="1">
        <f t="array" ref="AJ503">_xlfn.XLOOKUP(Contrato[[#This Row],[CONTRATO]]&amp;Contrato[[#This Row],[CDP]],[1]!Tabla6[[#All],[CONTRATO-CDP]],[1]!Tabla6[[#All],[CRP]],_xlfn.XLOOKUP(Contrato[[#This Row],[CDP]],[1]RCPPAGOS!F:F,[1]RCPPAGOS!A:A,"",0),0)</f>
        <v>4801</v>
      </c>
      <c r="AK503" s="1">
        <f>+Contrato[[#This Row],[Columna1]]-Contrato[[#This Row],[RCP]]</f>
        <v>0</v>
      </c>
      <c r="AL503" s="101" cm="1">
        <f t="array" ref="AL503">_xlfn.XLOOKUP(Contrato[[#This Row],[RCP]],[1]!RCPPAGOS[[#All],[CRP]],[1]!RCPPAGOS[[#All],[Total pagado]],0,0)</f>
        <v>22426667</v>
      </c>
      <c r="AM503" s="62">
        <f>+Contrato[[#This Row],[Valor Pagado]]/Contrato[[#This Row],[VALOR CONTRATO]]</f>
        <v>0.95238096653643622</v>
      </c>
      <c r="AN503" s="63">
        <f>+Contrato[[#This Row],[VALOR CONTRATO]]-Contrato[[#This Row],[Valor Pagado]]</f>
        <v>1121333</v>
      </c>
    </row>
    <row r="504" spans="1:40" s="1" customFormat="1" ht="37.5" customHeight="1">
      <c r="A504" s="206">
        <v>658</v>
      </c>
      <c r="B504" s="2">
        <v>473</v>
      </c>
      <c r="C504" s="130" t="s">
        <v>1275</v>
      </c>
      <c r="D504" s="92" t="s">
        <v>83</v>
      </c>
      <c r="E504" s="103" t="s">
        <v>42</v>
      </c>
      <c r="F504" s="92" t="s">
        <v>43</v>
      </c>
      <c r="G504" s="130" t="s">
        <v>1291</v>
      </c>
      <c r="H504" s="1">
        <v>98505879</v>
      </c>
      <c r="I504" s="111">
        <v>3364000</v>
      </c>
      <c r="J504" s="111">
        <v>23548000</v>
      </c>
      <c r="K504" s="137" t="s">
        <v>571</v>
      </c>
      <c r="L504" s="137" t="s">
        <v>571</v>
      </c>
      <c r="M504" s="43" t="s">
        <v>1279</v>
      </c>
      <c r="N504" s="44">
        <f>VLOOKUP(Contrato[[#This Row],[SUPERVISOR TITULAR]],[1]SUPERVISORES!$E$1:$F$135,2,FALSE)</f>
        <v>15511884.1</v>
      </c>
      <c r="O504" s="43" t="s">
        <v>223</v>
      </c>
      <c r="P504" s="45">
        <f>VLOOKUP(Contrato[[#This Row],[SUPERVISOR SUPLENTE ]],[1]SUPERVISORES!$E$1:$F$135,2,FALSE)</f>
        <v>1120566148.7</v>
      </c>
      <c r="Q504" s="75">
        <v>587</v>
      </c>
      <c r="R504" s="47" cm="1">
        <f t="array" ref="R504">_xlfn.XLOOKUP(Contrato[[#This Row],[CDP]],[1]!CDP[[#All],[consecutivo]],[1]!CDP[[#All],[fecha_aprobacion]],"",0)</f>
        <v>45036.594594907408</v>
      </c>
      <c r="S504" s="48">
        <f>SUMIF([1]!CDP[[#All],[consecutivo]],Contrato[[#This Row],[CDP]],[1]!CDP[[#All],[valor_total_rubro]])</f>
        <v>23548000</v>
      </c>
      <c r="T504" s="49" cm="1">
        <f t="array" ref="T504">_xlfn.XLOOKUP(Contrato[[#This Row],[CONTRATO]]&amp;Contrato[[#This Row],[CDP]],[1]!Tabla6[[#All],[CONTRATO-CDP]],[1]!Tabla6[[#All],[CRP]],_xlfn.XLOOKUP(Contrato[[#This Row],[CDP]],[1]RCPPAGOS!F:F,[1]RCPPAGOS!A:A,"",0),0)</f>
        <v>4800</v>
      </c>
      <c r="U504" s="47">
        <f>+_xlfn.XLOOKUP(Contrato[[#This Row],[RCP]],[1]RCPPAGOS!A:A,[1]RCPPAGOS!B:B,"",0)</f>
        <v>45056</v>
      </c>
      <c r="V504" s="50">
        <f>SUMIF([1]!RCPPAGOS[[#All],[CRP]],Contrato[[#This Row],[RCP]],[1]!RCPPAGOS[[#All],[valor_total]])</f>
        <v>23548000</v>
      </c>
      <c r="W504" s="51">
        <v>45055</v>
      </c>
      <c r="X504" s="51">
        <v>45057</v>
      </c>
      <c r="Y504" s="52" t="str">
        <f>+LEFT(_xlfn.XLOOKUP(Contrato[[#This Row],[CONTRATO3DIG]],[1]SECOP_II!AE:AE,[1]SECOP_II!F:F,"",0),10)</f>
        <v>2023-05-11</v>
      </c>
      <c r="Z504" s="53" t="str">
        <f>+LEFT(_xlfn.XLOOKUP(Contrato[[#This Row],[CONTRATO3DIG]],[1]SECOP_II!AE:AE,[1]SECOP_II!G:G,"",0),10)</f>
        <v>2023-11-30</v>
      </c>
      <c r="AA504" s="54" t="str">
        <f>_xlfn.XLOOKUP(Contrato[[#This Row],[CONTRATO3DIG]],[1]SECOP_II!AE:AE,[1]SECOP_II!AA:AA,"",0)</f>
        <v>https://community.secop.gov.co/Public/Tendering/OpportunityDetail/Index?noticeUID=CO1.NTC.4390274&amp;isFromPublicArea=True&amp;isModal=true&amp;asPopupView=true</v>
      </c>
      <c r="AB504" s="103" t="s">
        <v>1277</v>
      </c>
      <c r="AC504" s="111">
        <v>0</v>
      </c>
      <c r="AD504" s="1" t="s">
        <v>50</v>
      </c>
      <c r="AE504" s="1" t="str">
        <f>TEXT(LEFT(Contrato[[#This Row],[CONTRATO]],3),"0")</f>
        <v>473</v>
      </c>
      <c r="AF504" s="1" t="str">
        <f>IF(LEN(Contrato[[#This Row],[Contrato2]])=3,Contrato[[#This Row],[Contrato2]],TEXT(Contrato[[#This Row],[Contrato2]],"000"))</f>
        <v>473</v>
      </c>
      <c r="AG504" s="100">
        <f ca="1">IFERROR(_xlfn.DAYS(Contrato[[#This Row],[Fecha Proyectada liquidació]],TODAY())/30,"")</f>
        <v>-11.066666666666666</v>
      </c>
      <c r="AH504" s="5">
        <f>+Contrato[[#This Row],[FECHA TERMINACIÓN ]]+120</f>
        <v>45380</v>
      </c>
      <c r="AI504" s="5">
        <v>45320</v>
      </c>
      <c r="AJ504" s="1" cm="1">
        <f t="array" ref="AJ504">_xlfn.XLOOKUP(Contrato[[#This Row],[CONTRATO]]&amp;Contrato[[#This Row],[CDP]],[1]!Tabla6[[#All],[CONTRATO-CDP]],[1]!Tabla6[[#All],[CRP]],_xlfn.XLOOKUP(Contrato[[#This Row],[CDP]],[1]RCPPAGOS!F:F,[1]RCPPAGOS!A:A,"",0),0)</f>
        <v>4800</v>
      </c>
      <c r="AK504" s="1">
        <f>+Contrato[[#This Row],[Columna1]]-Contrato[[#This Row],[RCP]]</f>
        <v>0</v>
      </c>
      <c r="AL504" s="101" cm="1">
        <f t="array" ref="AL504">_xlfn.XLOOKUP(Contrato[[#This Row],[RCP]],[1]!RCPPAGOS[[#All],[CRP]],[1]!RCPPAGOS[[#All],[Total pagado]],0,0)</f>
        <v>22426667</v>
      </c>
      <c r="AM504" s="62">
        <f>+Contrato[[#This Row],[Valor Pagado]]/Contrato[[#This Row],[VALOR CONTRATO]]</f>
        <v>0.95238096653643622</v>
      </c>
      <c r="AN504" s="63">
        <f>+Contrato[[#This Row],[VALOR CONTRATO]]-Contrato[[#This Row],[Valor Pagado]]</f>
        <v>1121333</v>
      </c>
    </row>
    <row r="505" spans="1:40" s="1" customFormat="1" ht="37.5" customHeight="1">
      <c r="A505" s="207">
        <v>659</v>
      </c>
      <c r="B505" s="2">
        <v>474</v>
      </c>
      <c r="C505" s="130" t="s">
        <v>1275</v>
      </c>
      <c r="D505" s="92" t="s">
        <v>83</v>
      </c>
      <c r="E505" s="103" t="s">
        <v>42</v>
      </c>
      <c r="F505" s="92" t="s">
        <v>43</v>
      </c>
      <c r="G505" s="130" t="s">
        <v>1292</v>
      </c>
      <c r="H505" s="1">
        <v>1042762169</v>
      </c>
      <c r="I505" s="111">
        <v>3364000</v>
      </c>
      <c r="J505" s="111">
        <v>23548000</v>
      </c>
      <c r="K505" s="137" t="s">
        <v>571</v>
      </c>
      <c r="L505" s="137" t="s">
        <v>571</v>
      </c>
      <c r="M505" s="43" t="s">
        <v>1279</v>
      </c>
      <c r="N505" s="44">
        <f>VLOOKUP(Contrato[[#This Row],[SUPERVISOR TITULAR]],[1]SUPERVISORES!$E$1:$F$135,2,FALSE)</f>
        <v>15511884.1</v>
      </c>
      <c r="O505" s="43" t="s">
        <v>223</v>
      </c>
      <c r="P505" s="45">
        <f>VLOOKUP(Contrato[[#This Row],[SUPERVISOR SUPLENTE ]],[1]SUPERVISORES!$E$1:$F$135,2,FALSE)</f>
        <v>1120566148.7</v>
      </c>
      <c r="Q505" s="75">
        <v>592</v>
      </c>
      <c r="R505" s="47" cm="1">
        <f t="array" ref="R505">_xlfn.XLOOKUP(Contrato[[#This Row],[CDP]],[1]!CDP[[#All],[consecutivo]],[1]!CDP[[#All],[fecha_aprobacion]],"",0)</f>
        <v>45036.594664351855</v>
      </c>
      <c r="S505" s="48">
        <f>SUMIF([1]!CDP[[#All],[consecutivo]],Contrato[[#This Row],[CDP]],[1]!CDP[[#All],[valor_total_rubro]])</f>
        <v>23548000</v>
      </c>
      <c r="T505" s="49" cm="1">
        <f t="array" ref="T505">_xlfn.XLOOKUP(Contrato[[#This Row],[CONTRATO]]&amp;Contrato[[#This Row],[CDP]],[1]!Tabla6[[#All],[CONTRATO-CDP]],[1]!Tabla6[[#All],[CRP]],_xlfn.XLOOKUP(Contrato[[#This Row],[CDP]],[1]RCPPAGOS!F:F,[1]RCPPAGOS!A:A,"",0),0)</f>
        <v>4799</v>
      </c>
      <c r="U505" s="47">
        <f>+_xlfn.XLOOKUP(Contrato[[#This Row],[RCP]],[1]RCPPAGOS!A:A,[1]RCPPAGOS!B:B,"",0)</f>
        <v>45056</v>
      </c>
      <c r="V505" s="50">
        <f>SUMIF([1]!RCPPAGOS[[#All],[CRP]],Contrato[[#This Row],[RCP]],[1]!RCPPAGOS[[#All],[valor_total]])</f>
        <v>23548000</v>
      </c>
      <c r="W505" s="51">
        <v>45055</v>
      </c>
      <c r="X505" s="51">
        <v>45058</v>
      </c>
      <c r="Y505" s="52" t="str">
        <f>+LEFT(_xlfn.XLOOKUP(Contrato[[#This Row],[CONTRATO3DIG]],[1]SECOP_II!AE:AE,[1]SECOP_II!F:F,"",0),10)</f>
        <v>2023-05-12</v>
      </c>
      <c r="Z505" s="53" t="str">
        <f>+LEFT(_xlfn.XLOOKUP(Contrato[[#This Row],[CONTRATO3DIG]],[1]SECOP_II!AE:AE,[1]SECOP_II!G:G,"",0),10)</f>
        <v>2023-11-30</v>
      </c>
      <c r="AA505" s="54" t="str">
        <f>_xlfn.XLOOKUP(Contrato[[#This Row],[CONTRATO3DIG]],[1]SECOP_II!AE:AE,[1]SECOP_II!AA:AA,"",0)</f>
        <v>https://community.secop.gov.co/Public/Tendering/OpportunityDetail/Index?noticeUID=CO1.NTC.4390274&amp;isFromPublicArea=True&amp;isModal=true&amp;asPopupView=true</v>
      </c>
      <c r="AB505" s="103" t="s">
        <v>1277</v>
      </c>
      <c r="AC505" s="111">
        <v>0</v>
      </c>
      <c r="AD505" s="1" t="s">
        <v>50</v>
      </c>
      <c r="AE505" s="1" t="str">
        <f>TEXT(LEFT(Contrato[[#This Row],[CONTRATO]],3),"0")</f>
        <v>474</v>
      </c>
      <c r="AF505" s="1" t="str">
        <f>IF(LEN(Contrato[[#This Row],[Contrato2]])=3,Contrato[[#This Row],[Contrato2]],TEXT(Contrato[[#This Row],[Contrato2]],"000"))</f>
        <v>474</v>
      </c>
      <c r="AG505" s="100">
        <f ca="1">IFERROR(_xlfn.DAYS(Contrato[[#This Row],[Fecha Proyectada liquidació]],TODAY())/30,"")</f>
        <v>-11.066666666666666</v>
      </c>
      <c r="AH505" s="5">
        <f>+Contrato[[#This Row],[FECHA TERMINACIÓN ]]+120</f>
        <v>45380</v>
      </c>
      <c r="AI505" s="5">
        <v>45320</v>
      </c>
      <c r="AJ505" s="1" cm="1">
        <f t="array" ref="AJ505">_xlfn.XLOOKUP(Contrato[[#This Row],[CONTRATO]]&amp;Contrato[[#This Row],[CDP]],[1]!Tabla6[[#All],[CONTRATO-CDP]],[1]!Tabla6[[#All],[CRP]],_xlfn.XLOOKUP(Contrato[[#This Row],[CDP]],[1]RCPPAGOS!F:F,[1]RCPPAGOS!A:A,"",0),0)</f>
        <v>4799</v>
      </c>
      <c r="AK505" s="1">
        <f>+Contrato[[#This Row],[Columna1]]-Contrato[[#This Row],[RCP]]</f>
        <v>0</v>
      </c>
      <c r="AL505" s="101" cm="1">
        <f t="array" ref="AL505">_xlfn.XLOOKUP(Contrato[[#This Row],[RCP]],[1]!RCPPAGOS[[#All],[CRP]],[1]!RCPPAGOS[[#All],[Total pagado]],0,0)</f>
        <v>22314533</v>
      </c>
      <c r="AM505" s="62">
        <f>+Contrato[[#This Row],[Valor Pagado]]/Contrato[[#This Row],[VALOR CONTRATO]]</f>
        <v>0.9476190334635638</v>
      </c>
      <c r="AN505" s="63">
        <f>+Contrato[[#This Row],[VALOR CONTRATO]]-Contrato[[#This Row],[Valor Pagado]]</f>
        <v>1233467</v>
      </c>
    </row>
    <row r="506" spans="1:40" s="1" customFormat="1" ht="37.5" customHeight="1">
      <c r="A506" s="1">
        <v>718</v>
      </c>
      <c r="B506" s="2">
        <v>475</v>
      </c>
      <c r="C506" s="130" t="s">
        <v>1293</v>
      </c>
      <c r="D506" s="92" t="s">
        <v>1294</v>
      </c>
      <c r="E506" s="109" t="s">
        <v>42</v>
      </c>
      <c r="F506" s="92" t="s">
        <v>43</v>
      </c>
      <c r="G506" s="130" t="s">
        <v>1295</v>
      </c>
      <c r="H506" s="111">
        <v>32209970</v>
      </c>
      <c r="I506" s="111">
        <v>9346824</v>
      </c>
      <c r="J506" s="111">
        <v>84463031</v>
      </c>
      <c r="K506" s="134" t="s">
        <v>1296</v>
      </c>
      <c r="L506" s="137" t="s">
        <v>571</v>
      </c>
      <c r="M506" s="43" t="s">
        <v>68</v>
      </c>
      <c r="N506" s="44">
        <f>VLOOKUP(Contrato[[#This Row],[SUPERVISOR TITULAR]],[1]SUPERVISORES!$E$1:$F$135,2,FALSE)</f>
        <v>8462777.5</v>
      </c>
      <c r="O506" s="43" t="s">
        <v>223</v>
      </c>
      <c r="P506" s="45">
        <f>VLOOKUP(Contrato[[#This Row],[SUPERVISOR SUPLENTE ]],[1]SUPERVISORES!$E$1:$F$135,2,FALSE)</f>
        <v>1120566148.7</v>
      </c>
      <c r="Q506" s="75">
        <v>656</v>
      </c>
      <c r="R506" s="47" cm="1">
        <f t="array" ref="R506">_xlfn.XLOOKUP(Contrato[[#This Row],[CDP]],[1]!CDP[[#All],[consecutivo]],[1]!CDP[[#All],[fecha_aprobacion]],"",0)</f>
        <v>45044.571701388886</v>
      </c>
      <c r="S506" s="48">
        <f>SUMIF([1]!CDP[[#All],[consecutivo]],Contrato[[#This Row],[CDP]],[1]!CDP[[#All],[valor_total_rubro]])</f>
        <v>84463031</v>
      </c>
      <c r="T506" s="49" cm="1">
        <f t="array" ref="T506">_xlfn.XLOOKUP(Contrato[[#This Row],[CONTRATO]]&amp;Contrato[[#This Row],[CDP]],[1]!Tabla6[[#All],[CONTRATO-CDP]],[1]!Tabla6[[#All],[CRP]],_xlfn.XLOOKUP(Contrato[[#This Row],[CDP]],[1]RCPPAGOS!F:F,[1]RCPPAGOS!A:A,"",0),0)</f>
        <v>3640</v>
      </c>
      <c r="U506" s="47">
        <f>+_xlfn.XLOOKUP(Contrato[[#This Row],[RCP]],[1]RCPPAGOS!A:A,[1]RCPPAGOS!B:B,"",0)</f>
        <v>45048.588796296295</v>
      </c>
      <c r="V506" s="50">
        <f>SUMIF([1]!RCPPAGOS[[#All],[CRP]],Contrato[[#This Row],[RCP]],[1]!RCPPAGOS[[#All],[valor_total]])</f>
        <v>84463031</v>
      </c>
      <c r="W506" s="51">
        <v>45044</v>
      </c>
      <c r="X506" s="51">
        <v>45049</v>
      </c>
      <c r="Y506" s="52" t="str">
        <f>+LEFT(_xlfn.XLOOKUP(Contrato[[#This Row],[CONTRATO3DIG]],[1]SECOP_II!AE:AE,[1]SECOP_II!F:F,"",0),10)</f>
        <v>2023-05-03</v>
      </c>
      <c r="Z506" s="53" t="str">
        <f>+LEFT(_xlfn.XLOOKUP(Contrato[[#This Row],[CONTRATO3DIG]],[1]SECOP_II!AE:AE,[1]SECOP_II!G:G,"",0),10)</f>
        <v>2023-12-30</v>
      </c>
      <c r="AA506" s="54" t="str">
        <f>_xlfn.XLOOKUP(Contrato[[#This Row],[CONTRATO3DIG]],[1]SECOP_II!AE:AE,[1]SECOP_II!AA:AA,"",0)</f>
        <v>https://community.secop.gov.co/Public/Tendering/OpportunityDetail/Index?noticeUID=CO1.NTC.4356087&amp;isFromPublicArea=True&amp;isModal=true&amp;asPopupView=true</v>
      </c>
      <c r="AB506" s="103" t="s">
        <v>1056</v>
      </c>
      <c r="AC506" s="103">
        <v>202301006175</v>
      </c>
      <c r="AD506" s="1" t="s">
        <v>50</v>
      </c>
      <c r="AE506" s="1" t="str">
        <f>TEXT(LEFT(Contrato[[#This Row],[CONTRATO]],3),"0")</f>
        <v>475</v>
      </c>
      <c r="AF506" s="1" t="str">
        <f>IF(LEN(Contrato[[#This Row],[Contrato2]])=3,Contrato[[#This Row],[Contrato2]],TEXT(Contrato[[#This Row],[Contrato2]],"000"))</f>
        <v>475</v>
      </c>
      <c r="AG506" s="100">
        <f ca="1">IFERROR(_xlfn.DAYS(Contrato[[#This Row],[Fecha Proyectada liquidació]],TODAY())/30,"")</f>
        <v>-10.066666666666666</v>
      </c>
      <c r="AH506" s="5">
        <f>+Contrato[[#This Row],[FECHA TERMINACIÓN ]]+120</f>
        <v>45410</v>
      </c>
      <c r="AI506" s="1" t="e" cm="1">
        <f t="array" ref="AI506">+Contrato[[#This Row],[Fecha Proyectada liquidació]]-hoy</f>
        <v>#NAME?</v>
      </c>
      <c r="AJ506" s="1" cm="1">
        <f t="array" ref="AJ506">_xlfn.XLOOKUP(Contrato[[#This Row],[CONTRATO]]&amp;Contrato[[#This Row],[CDP]],[1]!Tabla6[[#All],[CONTRATO-CDP]],[1]!Tabla6[[#All],[CRP]],_xlfn.XLOOKUP(Contrato[[#This Row],[CDP]],[1]RCPPAGOS!F:F,[1]RCPPAGOS!A:A,"",0),0)</f>
        <v>3640</v>
      </c>
      <c r="AK506" s="1">
        <f>+Contrato[[#This Row],[Columna1]]-Contrato[[#This Row],[RCP]]</f>
        <v>0</v>
      </c>
      <c r="AL506" s="101" cm="1">
        <f t="array" ref="AL506">_xlfn.XLOOKUP(Contrato[[#This Row],[RCP]],[1]!RCPPAGOS[[#All],[CRP]],[1]!RCPPAGOS[[#All],[Total pagado]],0,0)</f>
        <v>41602855</v>
      </c>
      <c r="AM506" s="62">
        <f>+Contrato[[#This Row],[Valor Pagado]]/Contrato[[#This Row],[VALOR CONTRATO]]</f>
        <v>0.49255697442352026</v>
      </c>
      <c r="AN506" s="63">
        <f>+Contrato[[#This Row],[VALOR CONTRATO]]-Contrato[[#This Row],[Valor Pagado]]</f>
        <v>42860176</v>
      </c>
    </row>
    <row r="507" spans="1:40" s="1" customFormat="1" ht="37.5" customHeight="1">
      <c r="A507" s="1">
        <v>503</v>
      </c>
      <c r="B507" s="2">
        <v>476</v>
      </c>
      <c r="C507" s="130" t="s">
        <v>74</v>
      </c>
      <c r="D507" s="35" t="s">
        <v>71</v>
      </c>
      <c r="E507" s="109" t="s">
        <v>42</v>
      </c>
      <c r="F507" s="92" t="s">
        <v>43</v>
      </c>
      <c r="G507" s="130" t="s">
        <v>75</v>
      </c>
      <c r="H507" s="1">
        <v>43103172</v>
      </c>
      <c r="I507" s="111">
        <v>7690469</v>
      </c>
      <c r="J507" s="111">
        <v>61011053</v>
      </c>
      <c r="K507" s="137" t="s">
        <v>571</v>
      </c>
      <c r="L507" s="137" t="s">
        <v>571</v>
      </c>
      <c r="M507" s="43" t="s">
        <v>76</v>
      </c>
      <c r="N507" s="44">
        <f>VLOOKUP(Contrato[[#This Row],[SUPERVISOR TITULAR]],[1]SUPERVISORES!$E$1:$F$135,2,FALSE)</f>
        <v>1088260059.0999999</v>
      </c>
      <c r="O507" s="43" t="s">
        <v>94</v>
      </c>
      <c r="P507" s="45">
        <f>VLOOKUP(Contrato[[#This Row],[SUPERVISOR SUPLENTE ]],[1]SUPERVISORES!$E$1:$F$135,2,FALSE)</f>
        <v>42895674.700000003</v>
      </c>
      <c r="Q507" s="75">
        <v>655</v>
      </c>
      <c r="R507" s="47" cm="1">
        <f t="array" ref="R507">_xlfn.XLOOKUP(Contrato[[#This Row],[CDP]],[1]!CDP[[#All],[consecutivo]],[1]!CDP[[#All],[fecha_aprobacion]],"",0)</f>
        <v>45043.735717592594</v>
      </c>
      <c r="S507" s="48">
        <f>SUMIF([1]!CDP[[#All],[consecutivo]],Contrato[[#This Row],[CDP]],[1]!CDP[[#All],[valor_total_rubro]])</f>
        <v>61011054</v>
      </c>
      <c r="T507" s="49" cm="1">
        <f t="array" ref="T507">_xlfn.XLOOKUP(Contrato[[#This Row],[CONTRATO]]&amp;Contrato[[#This Row],[CDP]],[1]!Tabla6[[#All],[CONTRATO-CDP]],[1]!Tabla6[[#All],[CRP]],_xlfn.XLOOKUP(Contrato[[#This Row],[CDP]],[1]RCPPAGOS!F:F,[1]RCPPAGOS!A:A,"",0),0)</f>
        <v>3639</v>
      </c>
      <c r="U507" s="47">
        <f>+_xlfn.XLOOKUP(Contrato[[#This Row],[RCP]],[1]RCPPAGOS!A:A,[1]RCPPAGOS!B:B,"",0)</f>
        <v>45048.587997685187</v>
      </c>
      <c r="V507" s="50">
        <f>SUMIF([1]!RCPPAGOS[[#All],[CRP]],Contrato[[#This Row],[RCP]],[1]!RCPPAGOS[[#All],[valor_total]])</f>
        <v>61011054</v>
      </c>
      <c r="W507" s="51">
        <v>45044</v>
      </c>
      <c r="X507" s="51">
        <v>45049</v>
      </c>
      <c r="Y507" s="52" t="str">
        <f>+LEFT(_xlfn.XLOOKUP(Contrato[[#This Row],[CONTRATO3DIG]],[1]SECOP_II!AE:AE,[1]SECOP_II!F:F,"",0),10)</f>
        <v>2023-05-03</v>
      </c>
      <c r="Z507" s="53" t="str">
        <f>+LEFT(_xlfn.XLOOKUP(Contrato[[#This Row],[CONTRATO3DIG]],[1]SECOP_II!AE:AE,[1]SECOP_II!G:G,"",0),10)</f>
        <v>2023-12-31</v>
      </c>
      <c r="AA507" s="54" t="str">
        <f>_xlfn.XLOOKUP(Contrato[[#This Row],[CONTRATO3DIG]],[1]SECOP_II!AE:AE,[1]SECOP_II!AA:AA,"",0)</f>
        <v>https://community.secop.gov.co/Public/Tendering/OpportunityDetail/Index?noticeUID=CO1.NTC.4355469&amp;isFromPublicArea=True&amp;isModal=true&amp;asPopupView=true</v>
      </c>
      <c r="AB507" s="103" t="s">
        <v>1056</v>
      </c>
      <c r="AC507" s="103">
        <v>202301006170</v>
      </c>
      <c r="AD507" s="1" t="s">
        <v>50</v>
      </c>
      <c r="AE507" s="1" t="str">
        <f>TEXT(LEFT(Contrato[[#This Row],[CONTRATO]],3),"0")</f>
        <v>476</v>
      </c>
      <c r="AF507" s="1" t="str">
        <f>IF(LEN(Contrato[[#This Row],[Contrato2]])=3,Contrato[[#This Row],[Contrato2]],TEXT(Contrato[[#This Row],[Contrato2]],"000"))</f>
        <v>476</v>
      </c>
      <c r="AG507" s="100">
        <f ca="1">IFERROR(_xlfn.DAYS(Contrato[[#This Row],[Fecha Proyectada liquidació]],TODAY())/30,"")</f>
        <v>-10.033333333333333</v>
      </c>
      <c r="AH507" s="5">
        <f>+Contrato[[#This Row],[FECHA TERMINACIÓN ]]+120</f>
        <v>45411</v>
      </c>
      <c r="AI507" s="1" t="e" cm="1">
        <f t="array" ref="AI507">+Contrato[[#This Row],[Fecha Proyectada liquidació]]-hoy</f>
        <v>#NAME?</v>
      </c>
      <c r="AJ507" s="1" cm="1">
        <f t="array" ref="AJ507">_xlfn.XLOOKUP(Contrato[[#This Row],[CONTRATO]]&amp;Contrato[[#This Row],[CDP]],[1]!Tabla6[[#All],[CONTRATO-CDP]],[1]!Tabla6[[#All],[CRP]],_xlfn.XLOOKUP(Contrato[[#This Row],[CDP]],[1]RCPPAGOS!F:F,[1]RCPPAGOS!A:A,"",0),0)</f>
        <v>3639</v>
      </c>
      <c r="AK507" s="1">
        <f>+Contrato[[#This Row],[Columna1]]-Contrato[[#This Row],[RCP]]</f>
        <v>0</v>
      </c>
      <c r="AL507" s="101" cm="1">
        <f t="array" ref="AL507">_xlfn.XLOOKUP(Contrato[[#This Row],[RCP]],[1]!RCPPAGOS[[#All],[CRP]],[1]!RCPPAGOS[[#All],[Total pagado]],0,0)</f>
        <v>61011054</v>
      </c>
      <c r="AM507" s="62">
        <f>+Contrato[[#This Row],[Valor Pagado]]/Contrato[[#This Row],[VALOR CONTRATO]]</f>
        <v>1.0000000163904728</v>
      </c>
      <c r="AN507" s="63">
        <f>+Contrato[[#This Row],[VALOR CONTRATO]]-Contrato[[#This Row],[Valor Pagado]]</f>
        <v>-1</v>
      </c>
    </row>
    <row r="508" spans="1:40" s="1" customFormat="1" ht="37.5" customHeight="1">
      <c r="A508" s="1">
        <v>717</v>
      </c>
      <c r="B508" s="2">
        <v>477</v>
      </c>
      <c r="C508" s="130" t="s">
        <v>1297</v>
      </c>
      <c r="D508" s="92" t="s">
        <v>1294</v>
      </c>
      <c r="E508" s="109" t="s">
        <v>42</v>
      </c>
      <c r="F508" s="92" t="s">
        <v>43</v>
      </c>
      <c r="G508" s="130" t="s">
        <v>64</v>
      </c>
      <c r="H508" s="1">
        <v>1037577309</v>
      </c>
      <c r="I508" s="111">
        <v>9346824</v>
      </c>
      <c r="J508" s="111">
        <v>74151470</v>
      </c>
      <c r="K508" s="137" t="s">
        <v>571</v>
      </c>
      <c r="L508" s="137" t="s">
        <v>1298</v>
      </c>
      <c r="M508" s="43" t="s">
        <v>65</v>
      </c>
      <c r="N508" s="44">
        <f>VLOOKUP(Contrato[[#This Row],[SUPERVISOR TITULAR]],[1]SUPERVISORES!$E$1:$F$135,2,FALSE)</f>
        <v>39419422.700000003</v>
      </c>
      <c r="O508" s="43" t="s">
        <v>733</v>
      </c>
      <c r="P508" s="45">
        <f>VLOOKUP(Contrato[[#This Row],[SUPERVISOR SUPLENTE ]],[1]SUPERVISORES!$E$1:$F$135,2,FALSE)</f>
        <v>1039449337.8</v>
      </c>
      <c r="Q508" s="75">
        <v>660</v>
      </c>
      <c r="R508" s="47" cm="1">
        <f t="array" ref="R508">_xlfn.XLOOKUP(Contrato[[#This Row],[CDP]],[1]!CDP[[#All],[consecutivo]],[1]!CDP[[#All],[fecha_aprobacion]],"",0)</f>
        <v>45044.571759259263</v>
      </c>
      <c r="S508" s="48">
        <f>SUMIF([1]!CDP[[#All],[consecutivo]],Contrato[[#This Row],[CDP]],[1]!CDP[[#All],[valor_total_rubro]])</f>
        <v>74151470</v>
      </c>
      <c r="T508" s="49" cm="1">
        <f t="array" ref="T508">_xlfn.XLOOKUP(Contrato[[#This Row],[CONTRATO]]&amp;Contrato[[#This Row],[CDP]],[1]!Tabla6[[#All],[CONTRATO-CDP]],[1]!Tabla6[[#All],[CRP]],_xlfn.XLOOKUP(Contrato[[#This Row],[CDP]],[1]RCPPAGOS!F:F,[1]RCPPAGOS!A:A,"",0),0)</f>
        <v>3754</v>
      </c>
      <c r="U508" s="47">
        <f>+_xlfn.XLOOKUP(Contrato[[#This Row],[RCP]],[1]RCPPAGOS!A:A,[1]RCPPAGOS!B:B,"",0)</f>
        <v>45051.558217592596</v>
      </c>
      <c r="V508" s="50">
        <f>SUMIF([1]!RCPPAGOS[[#All],[CRP]],Contrato[[#This Row],[RCP]],[1]!RCPPAGOS[[#All],[valor_total]])</f>
        <v>74151470</v>
      </c>
      <c r="W508" s="51">
        <v>45051</v>
      </c>
      <c r="X508" s="51">
        <v>45051</v>
      </c>
      <c r="Y508" s="52" t="str">
        <f>+LEFT(_xlfn.XLOOKUP(Contrato[[#This Row],[CONTRATO3DIG]],[1]SECOP_II!AE:AE,[1]SECOP_II!F:F,"",0),10)</f>
        <v>2023-05-05</v>
      </c>
      <c r="Z508" s="53" t="str">
        <f>+LEFT(_xlfn.XLOOKUP(Contrato[[#This Row],[CONTRATO3DIG]],[1]SECOP_II!AE:AE,[1]SECOP_II!G:G,"",0),10)</f>
        <v>2023-12-30</v>
      </c>
      <c r="AA508" s="54" t="str">
        <f>_xlfn.XLOOKUP(Contrato[[#This Row],[CONTRATO3DIG]],[1]SECOP_II!AE:AE,[1]SECOP_II!AA:AA,"",0)</f>
        <v>https://community.secop.gov.co/Public/Tendering/OpportunityDetail/Index?noticeUID=CO1.NTC.4357424&amp;isFromPublicArea=True&amp;isModal=true&amp;asPopupView=true</v>
      </c>
      <c r="AB508" s="103" t="s">
        <v>994</v>
      </c>
      <c r="AC508" s="103">
        <v>200000092507</v>
      </c>
      <c r="AD508" s="1" t="s">
        <v>50</v>
      </c>
      <c r="AE508" s="1" t="str">
        <f>TEXT(LEFT(Contrato[[#This Row],[CONTRATO]],3),"0")</f>
        <v>477</v>
      </c>
      <c r="AF508" s="1" t="str">
        <f>IF(LEN(Contrato[[#This Row],[Contrato2]])=3,Contrato[[#This Row],[Contrato2]],TEXT(Contrato[[#This Row],[Contrato2]],"000"))</f>
        <v>477</v>
      </c>
      <c r="AG508" s="100">
        <f ca="1">IFERROR(_xlfn.DAYS(Contrato[[#This Row],[Fecha Proyectada liquidació]],TODAY())/30,"")</f>
        <v>-10.066666666666666</v>
      </c>
      <c r="AH508" s="5">
        <f>+Contrato[[#This Row],[FECHA TERMINACIÓN ]]+120</f>
        <v>45410</v>
      </c>
      <c r="AI508" s="1" t="e" cm="1">
        <f t="array" ref="AI508">+Contrato[[#This Row],[Fecha Proyectada liquidació]]-hoy</f>
        <v>#NAME?</v>
      </c>
      <c r="AJ508" s="1" cm="1">
        <f t="array" ref="AJ508">_xlfn.XLOOKUP(Contrato[[#This Row],[CONTRATO]]&amp;Contrato[[#This Row],[CDP]],[1]!Tabla6[[#All],[CONTRATO-CDP]],[1]!Tabla6[[#All],[CRP]],_xlfn.XLOOKUP(Contrato[[#This Row],[CDP]],[1]RCPPAGOS!F:F,[1]RCPPAGOS!A:A,"",0),0)</f>
        <v>3754</v>
      </c>
      <c r="AK508" s="1">
        <f>+Contrato[[#This Row],[Columna1]]-Contrato[[#This Row],[RCP]]</f>
        <v>0</v>
      </c>
      <c r="AL508" s="101" cm="1">
        <f t="array" ref="AL508">_xlfn.XLOOKUP(Contrato[[#This Row],[RCP]],[1]!RCPPAGOS[[#All],[CRP]],[1]!RCPPAGOS[[#All],[Total pagado]],0,0)</f>
        <v>36452614</v>
      </c>
      <c r="AM508" s="62">
        <f>+Contrato[[#This Row],[Valor Pagado]]/Contrato[[#This Row],[VALOR CONTRATO]]</f>
        <v>0.49159664670167696</v>
      </c>
      <c r="AN508" s="63">
        <f>+Contrato[[#This Row],[VALOR CONTRATO]]-Contrato[[#This Row],[Valor Pagado]]</f>
        <v>37698856</v>
      </c>
    </row>
    <row r="509" spans="1:40" s="1" customFormat="1" ht="37.5" customHeight="1">
      <c r="A509" s="1">
        <v>1099</v>
      </c>
      <c r="B509" s="2">
        <v>477</v>
      </c>
      <c r="C509" s="130" t="s">
        <v>1297</v>
      </c>
      <c r="D509" s="92" t="s">
        <v>1294</v>
      </c>
      <c r="E509" s="109" t="s">
        <v>741</v>
      </c>
      <c r="F509" s="92" t="s">
        <v>43</v>
      </c>
      <c r="G509" s="130" t="s">
        <v>64</v>
      </c>
      <c r="H509" s="1">
        <v>1037577309</v>
      </c>
      <c r="I509" s="111" t="s">
        <v>571</v>
      </c>
      <c r="J509" s="111">
        <v>2640600</v>
      </c>
      <c r="K509" s="111" t="s">
        <v>571</v>
      </c>
      <c r="L509" s="137" t="s">
        <v>571</v>
      </c>
      <c r="M509" s="43" t="s">
        <v>65</v>
      </c>
      <c r="N509" s="44">
        <f>VLOOKUP(Contrato[[#This Row],[SUPERVISOR TITULAR]],[1]SUPERVISORES!$E$1:$F$135,2,FALSE)</f>
        <v>39419422.700000003</v>
      </c>
      <c r="O509" s="43" t="s">
        <v>733</v>
      </c>
      <c r="P509" s="45">
        <f>VLOOKUP(Contrato[[#This Row],[SUPERVISOR SUPLENTE ]],[1]SUPERVISORES!$E$1:$F$135,2,FALSE)</f>
        <v>1039449337.8</v>
      </c>
      <c r="Q509" s="75">
        <v>1222</v>
      </c>
      <c r="R509" s="47" cm="1">
        <f t="array" ref="R509">_xlfn.XLOOKUP(Contrato[[#This Row],[CDP]],[1]!CDP[[#All],[consecutivo]],[1]!CDP[[#All],[fecha_aprobacion]],"",0)</f>
        <v>45229.637731481482</v>
      </c>
      <c r="S509" s="48">
        <f>SUMIF([1]!CDP[[#All],[consecutivo]],Contrato[[#This Row],[CDP]],[1]!CDP[[#All],[valor_total_rubro]])</f>
        <v>3000000</v>
      </c>
      <c r="T509" s="4" cm="1">
        <f t="array" ref="T509">_xlfn.XLOOKUP(Contrato[[#This Row],[CONTRATO]]&amp;Contrato[[#This Row],[CDP]],[1]!Tabla6[[#All],[CONTRATO-CDP]],[1]!Tabla6[[#All],[CRP]],_xlfn.XLOOKUP(Contrato[[#This Row],[CDP]],[1]RCPPAGOS!F:F,[1]RCPPAGOS!A:A,"",0),0)</f>
        <v>13859</v>
      </c>
      <c r="U509" s="47">
        <f>+_xlfn.XLOOKUP(Contrato[[#This Row],[RCP]],[1]RCPPAGOS!A:A,[1]RCPPAGOS!B:B,"",0)</f>
        <v>45239.717685185184</v>
      </c>
      <c r="V509" s="50">
        <f>SUMIF([1]!RCPPAGOS[[#All],[CRP]],Contrato[[#This Row],[RCP]],[1]!RCPPAGOS[[#All],[valor_total]])</f>
        <v>2640600</v>
      </c>
      <c r="W509" s="51">
        <v>45239</v>
      </c>
      <c r="X509" s="51">
        <v>45239</v>
      </c>
      <c r="Y509" s="52" t="str">
        <f>+LEFT(_xlfn.XLOOKUP(Contrato[[#This Row],[CONTRATO3DIG]],[1]SECOP_II!AE:AE,[1]SECOP_II!F:F,"",0),10)</f>
        <v>2023-05-05</v>
      </c>
      <c r="Z509" s="53" t="str">
        <f>+LEFT(_xlfn.XLOOKUP(Contrato[[#This Row],[CONTRATO3DIG]],[1]SECOP_II!AE:AE,[1]SECOP_II!G:G,"",0),10)</f>
        <v>2023-12-30</v>
      </c>
      <c r="AA509" s="139"/>
      <c r="AB509" s="103" t="s">
        <v>571</v>
      </c>
      <c r="AC509" s="103"/>
      <c r="AE509" s="1" t="str">
        <f>TEXT(LEFT(Contrato[[#This Row],[CONTRATO]],3),"0")</f>
        <v>477</v>
      </c>
      <c r="AF509" s="1" t="str">
        <f>IF(LEN(Contrato[[#This Row],[Contrato2]])=3,Contrato[[#This Row],[Contrato2]],TEXT(Contrato[[#This Row],[Contrato2]],"000"))</f>
        <v>477</v>
      </c>
      <c r="AG509" s="100">
        <f ca="1">IFERROR(_xlfn.DAYS(Contrato[[#This Row],[Fecha Proyectada liquidació]],TODAY())/30,"")</f>
        <v>-10.066666666666666</v>
      </c>
      <c r="AH509" s="5">
        <f>+Contrato[[#This Row],[FECHA TERMINACIÓN ]]+120</f>
        <v>45410</v>
      </c>
      <c r="AI509" s="1" t="e" cm="1">
        <f t="array" ref="AI509">+Contrato[[#This Row],[Fecha Proyectada liquidació]]-hoy</f>
        <v>#NAME?</v>
      </c>
      <c r="AJ509" s="1" cm="1">
        <f t="array" ref="AJ509">_xlfn.XLOOKUP(Contrato[[#This Row],[CONTRATO]]&amp;Contrato[[#This Row],[CDP]],[1]!Tabla6[[#All],[CONTRATO-CDP]],[1]!Tabla6[[#All],[CRP]],_xlfn.XLOOKUP(Contrato[[#This Row],[CDP]],[1]RCPPAGOS!F:F,[1]RCPPAGOS!A:A,"",0),0)</f>
        <v>13859</v>
      </c>
      <c r="AK509" s="1">
        <f>+Contrato[[#This Row],[Columna1]]-Contrato[[#This Row],[RCP]]</f>
        <v>0</v>
      </c>
      <c r="AL509" s="101" cm="1">
        <f t="array" ref="AL509">_xlfn.XLOOKUP(Contrato[[#This Row],[RCP]],[1]!RCPPAGOS[[#All],[CRP]],[1]!RCPPAGOS[[#All],[Total pagado]],0,0)</f>
        <v>2567250</v>
      </c>
      <c r="AM509" s="62">
        <f>+Contrato[[#This Row],[Valor Pagado]]/Contrato[[#This Row],[VALOR CONTRATO]]</f>
        <v>0.97222222222222221</v>
      </c>
      <c r="AN509" s="63">
        <f>+Contrato[[#This Row],[VALOR CONTRATO]]-Contrato[[#This Row],[Valor Pagado]]</f>
        <v>73350</v>
      </c>
    </row>
    <row r="510" spans="1:40" s="1" customFormat="1" ht="37.5" customHeight="1">
      <c r="A510" s="1">
        <v>694</v>
      </c>
      <c r="B510" s="2">
        <v>478</v>
      </c>
      <c r="C510" s="130" t="s">
        <v>1299</v>
      </c>
      <c r="D510" s="35" t="s">
        <v>41</v>
      </c>
      <c r="E510" s="103" t="s">
        <v>42</v>
      </c>
      <c r="F510" s="92" t="s">
        <v>43</v>
      </c>
      <c r="G510" s="130" t="s">
        <v>79</v>
      </c>
      <c r="H510" s="1">
        <v>32242025</v>
      </c>
      <c r="I510" s="111">
        <v>6879081</v>
      </c>
      <c r="J510" s="111">
        <v>40357275</v>
      </c>
      <c r="K510" s="137" t="s">
        <v>571</v>
      </c>
      <c r="L510" s="137" t="s">
        <v>1298</v>
      </c>
      <c r="M510" s="43" t="s">
        <v>81</v>
      </c>
      <c r="N510" s="44">
        <f>VLOOKUP(Contrato[[#This Row],[SUPERVISOR TITULAR]],[1]SUPERVISORES!$E$1:$F$135,2,FALSE)</f>
        <v>71023409.599999994</v>
      </c>
      <c r="O510" s="43" t="s">
        <v>1095</v>
      </c>
      <c r="P510" s="45">
        <f>VLOOKUP(Contrato[[#This Row],[SUPERVISOR SUPLENTE ]],[1]SUPERVISORES!$E$1:$F$135,2,FALSE)</f>
        <v>1017174088.7</v>
      </c>
      <c r="Q510" s="75">
        <v>625</v>
      </c>
      <c r="R510" s="47" cm="1">
        <f t="array" ref="R510">_xlfn.XLOOKUP(Contrato[[#This Row],[CDP]],[1]!CDP[[#All],[consecutivo]],[1]!CDP[[#All],[fecha_aprobacion]],"",0)</f>
        <v>45042.313715277778</v>
      </c>
      <c r="S510" s="48">
        <f>SUMIF([1]!CDP[[#All],[consecutivo]],Contrato[[#This Row],[CDP]],[1]!CDP[[#All],[valor_total_rubro]])</f>
        <v>40357275</v>
      </c>
      <c r="T510" s="49" cm="1">
        <f t="array" ref="T510">_xlfn.XLOOKUP(Contrato[[#This Row],[CONTRATO]]&amp;Contrato[[#This Row],[CDP]],[1]!Tabla6[[#All],[CONTRATO-CDP]],[1]!Tabla6[[#All],[CRP]],_xlfn.XLOOKUP(Contrato[[#This Row],[CDP]],[1]RCPPAGOS!F:F,[1]RCPPAGOS!A:A,"",0),0)</f>
        <v>3757</v>
      </c>
      <c r="U510" s="47">
        <f>+_xlfn.XLOOKUP(Contrato[[#This Row],[RCP]],[1]RCPPAGOS!A:A,[1]RCPPAGOS!B:B,"",0)</f>
        <v>45051.558275462965</v>
      </c>
      <c r="V510" s="50">
        <f>SUMIF([1]!RCPPAGOS[[#All],[CRP]],Contrato[[#This Row],[RCP]],[1]!RCPPAGOS[[#All],[valor_total]])</f>
        <v>40357275</v>
      </c>
      <c r="W510" s="51">
        <v>45051</v>
      </c>
      <c r="X510" s="51">
        <v>45051</v>
      </c>
      <c r="Y510" s="52" t="str">
        <f>+LEFT(_xlfn.XLOOKUP(Contrato[[#This Row],[CONTRATO3DIG]],[1]SECOP_II!AE:AE,[1]SECOP_II!F:F,"",0),10)</f>
        <v>2023-05-05</v>
      </c>
      <c r="Z510" s="53" t="str">
        <f>+LEFT(_xlfn.XLOOKUP(Contrato[[#This Row],[CONTRATO3DIG]],[1]SECOP_II!AE:AE,[1]SECOP_II!G:G,"",0),10)</f>
        <v>2023-10-31</v>
      </c>
      <c r="AA510" s="54" t="str">
        <f>_xlfn.XLOOKUP(Contrato[[#This Row],[CONTRATO3DIG]],[1]SECOP_II!AE:AE,[1]SECOP_II!AA:AA,"",0)</f>
        <v>https://community.secop.gov.co/Public/Tendering/OpportunityDetail/Index?noticeUID=CO1.NTC.4365031&amp;isFromPublicArea=True&amp;isModal=true&amp;asPopupView=true</v>
      </c>
      <c r="AB510" s="103" t="s">
        <v>1300</v>
      </c>
      <c r="AC510" s="111">
        <v>0</v>
      </c>
      <c r="AD510" s="1" t="s">
        <v>50</v>
      </c>
      <c r="AE510" s="1" t="str">
        <f>TEXT(LEFT(Contrato[[#This Row],[CONTRATO]],3),"0")</f>
        <v>478</v>
      </c>
      <c r="AF510" s="1" t="str">
        <f>IF(LEN(Contrato[[#This Row],[Contrato2]])=3,Contrato[[#This Row],[Contrato2]],TEXT(Contrato[[#This Row],[Contrato2]],"000"))</f>
        <v>478</v>
      </c>
      <c r="AG510" s="100">
        <f ca="1">IFERROR(_xlfn.DAYS(Contrato[[#This Row],[Fecha Proyectada liquidació]],TODAY())/30,"")</f>
        <v>-12.066666666666666</v>
      </c>
      <c r="AH510" s="5">
        <f>+Contrato[[#This Row],[FECHA TERMINACIÓN ]]+120</f>
        <v>45350</v>
      </c>
      <c r="AI510" s="1" t="e" cm="1">
        <f t="array" ref="AI510">+Contrato[[#This Row],[Fecha Proyectada liquidació]]-hoy</f>
        <v>#NAME?</v>
      </c>
      <c r="AJ510" s="1" cm="1">
        <f t="array" ref="AJ510">_xlfn.XLOOKUP(Contrato[[#This Row],[CONTRATO]]&amp;Contrato[[#This Row],[CDP]],[1]!Tabla6[[#All],[CONTRATO-CDP]],[1]!Tabla6[[#All],[CRP]],_xlfn.XLOOKUP(Contrato[[#This Row],[CDP]],[1]RCPPAGOS!F:F,[1]RCPPAGOS!A:A,"",0),0)</f>
        <v>3757</v>
      </c>
      <c r="AK510" s="1">
        <f>+Contrato[[#This Row],[Columna1]]-Contrato[[#This Row],[RCP]]</f>
        <v>0</v>
      </c>
      <c r="AL510" s="101" cm="1">
        <f t="array" ref="AL510">_xlfn.XLOOKUP(Contrato[[#This Row],[RCP]],[1]!RCPPAGOS[[#All],[CRP]],[1]!RCPPAGOS[[#All],[Total pagado]],0,0)</f>
        <v>40357275</v>
      </c>
      <c r="AM510" s="62">
        <f>+Contrato[[#This Row],[Valor Pagado]]/Contrato[[#This Row],[VALOR CONTRATO]]</f>
        <v>1</v>
      </c>
      <c r="AN510" s="63">
        <f>+Contrato[[#This Row],[VALOR CONTRATO]]-Contrato[[#This Row],[Valor Pagado]]</f>
        <v>0</v>
      </c>
    </row>
    <row r="511" spans="1:40" s="1" customFormat="1" ht="37.5" customHeight="1">
      <c r="A511" s="1">
        <v>693</v>
      </c>
      <c r="B511" s="2">
        <v>479</v>
      </c>
      <c r="C511" s="130" t="s">
        <v>1301</v>
      </c>
      <c r="D511" s="35" t="s">
        <v>41</v>
      </c>
      <c r="E511" s="103" t="s">
        <v>42</v>
      </c>
      <c r="F511" s="92" t="s">
        <v>43</v>
      </c>
      <c r="G511" s="130" t="s">
        <v>52</v>
      </c>
      <c r="H511" s="1">
        <v>71394301</v>
      </c>
      <c r="I511" s="111">
        <v>9158114</v>
      </c>
      <c r="J511" s="111">
        <v>61467304</v>
      </c>
      <c r="K511" s="137" t="s">
        <v>571</v>
      </c>
      <c r="L511" s="137" t="s">
        <v>571</v>
      </c>
      <c r="M511" s="43" t="s">
        <v>54</v>
      </c>
      <c r="N511" s="44">
        <f>VLOOKUP(Contrato[[#This Row],[SUPERVISOR TITULAR]],[1]SUPERVISORES!$E$1:$F$135,2,FALSE)</f>
        <v>43610005</v>
      </c>
      <c r="O511" s="43" t="s">
        <v>733</v>
      </c>
      <c r="P511" s="45">
        <f>VLOOKUP(Contrato[[#This Row],[SUPERVISOR SUPLENTE ]],[1]SUPERVISORES!$E$1:$F$135,2,FALSE)</f>
        <v>1039449337.8</v>
      </c>
      <c r="Q511" s="75">
        <v>635</v>
      </c>
      <c r="R511" s="47" cm="1">
        <f t="array" ref="R511">_xlfn.XLOOKUP(Contrato[[#This Row],[CDP]],[1]!CDP[[#All],[consecutivo]],[1]!CDP[[#All],[fecha_aprobacion]],"",0)</f>
        <v>45042.313831018517</v>
      </c>
      <c r="S511" s="48">
        <f>SUMIF([1]!CDP[[#All],[consecutivo]],Contrato[[#This Row],[CDP]],[1]!CDP[[#All],[valor_total_rubro]])</f>
        <v>61467310</v>
      </c>
      <c r="T511" s="49" cm="1">
        <f t="array" ref="T511">_xlfn.XLOOKUP(Contrato[[#This Row],[CONTRATO]]&amp;Contrato[[#This Row],[CDP]],[1]!Tabla6[[#All],[CONTRATO-CDP]],[1]!Tabla6[[#All],[CRP]],_xlfn.XLOOKUP(Contrato[[#This Row],[CDP]],[1]RCPPAGOS!F:F,[1]RCPPAGOS!A:A,"",0),0)</f>
        <v>3755</v>
      </c>
      <c r="U511" s="47">
        <f>+_xlfn.XLOOKUP(Contrato[[#This Row],[RCP]],[1]RCPPAGOS!A:A,[1]RCPPAGOS!B:B,"",0)</f>
        <v>45051.558240740742</v>
      </c>
      <c r="V511" s="50">
        <f>SUMIF([1]!RCPPAGOS[[#All],[CRP]],Contrato[[#This Row],[RCP]],[1]!RCPPAGOS[[#All],[valor_total]])</f>
        <v>61467304</v>
      </c>
      <c r="W511" s="51">
        <v>45051</v>
      </c>
      <c r="X511" s="51">
        <v>45051</v>
      </c>
      <c r="Y511" s="52" t="str">
        <f>+LEFT(_xlfn.XLOOKUP(Contrato[[#This Row],[CONTRATO3DIG]],[1]SECOP_II!AE:AE,[1]SECOP_II!F:F,"",0),10)</f>
        <v>2023-05-05</v>
      </c>
      <c r="Z511" s="53" t="str">
        <f>+LEFT(_xlfn.XLOOKUP(Contrato[[#This Row],[CONTRATO3DIG]],[1]SECOP_II!AE:AE,[1]SECOP_II!G:G,"",0),10)</f>
        <v>2023-10-31</v>
      </c>
      <c r="AA511" s="54" t="str">
        <f>_xlfn.XLOOKUP(Contrato[[#This Row],[CONTRATO3DIG]],[1]SECOP_II!AE:AE,[1]SECOP_II!AA:AA,"",0)</f>
        <v>https://community.secop.gov.co/Public/Tendering/OpportunityDetail/Index?noticeUID=CO1.NTC.4363940&amp;isFromPublicArea=True&amp;isModal=true&amp;asPopupView=true</v>
      </c>
      <c r="AB511" s="103" t="s">
        <v>1300</v>
      </c>
      <c r="AC511" s="111">
        <v>0</v>
      </c>
      <c r="AD511" s="1" t="s">
        <v>50</v>
      </c>
      <c r="AE511" s="1" t="str">
        <f>TEXT(LEFT(Contrato[[#This Row],[CONTRATO]],3),"0")</f>
        <v>479</v>
      </c>
      <c r="AF511" s="1" t="str">
        <f>IF(LEN(Contrato[[#This Row],[Contrato2]])=3,Contrato[[#This Row],[Contrato2]],TEXT(Contrato[[#This Row],[Contrato2]],"000"))</f>
        <v>479</v>
      </c>
      <c r="AG511" s="100">
        <f ca="1">IFERROR(_xlfn.DAYS(Contrato[[#This Row],[Fecha Proyectada liquidació]],TODAY())/30,"")</f>
        <v>-12.066666666666666</v>
      </c>
      <c r="AH511" s="5">
        <f>+Contrato[[#This Row],[FECHA TERMINACIÓN ]]+120</f>
        <v>45350</v>
      </c>
      <c r="AI511" s="1" t="e" cm="1">
        <f t="array" ref="AI511">+Contrato[[#This Row],[Fecha Proyectada liquidació]]-hoy</f>
        <v>#NAME?</v>
      </c>
      <c r="AJ511" s="1" cm="1">
        <f t="array" ref="AJ511">_xlfn.XLOOKUP(Contrato[[#This Row],[CONTRATO]]&amp;Contrato[[#This Row],[CDP]],[1]!Tabla6[[#All],[CONTRATO-CDP]],[1]!Tabla6[[#All],[CRP]],_xlfn.XLOOKUP(Contrato[[#This Row],[CDP]],[1]RCPPAGOS!F:F,[1]RCPPAGOS!A:A,"",0),0)</f>
        <v>3755</v>
      </c>
      <c r="AK511" s="1">
        <f>+Contrato[[#This Row],[Columna1]]-Contrato[[#This Row],[RCP]]</f>
        <v>0</v>
      </c>
      <c r="AL511" s="101" cm="1">
        <f t="array" ref="AL511">_xlfn.XLOOKUP(Contrato[[#This Row],[RCP]],[1]!RCPPAGOS[[#All],[CRP]],[1]!RCPPAGOS[[#All],[Total pagado]],0,0)</f>
        <v>60776660</v>
      </c>
      <c r="AM511" s="62">
        <f>+Contrato[[#This Row],[Valor Pagado]]/Contrato[[#This Row],[VALOR CONTRATO]]</f>
        <v>0.98876404275027252</v>
      </c>
      <c r="AN511" s="63">
        <f>+Contrato[[#This Row],[VALOR CONTRATO]]-Contrato[[#This Row],[Valor Pagado]]</f>
        <v>690644</v>
      </c>
    </row>
    <row r="512" spans="1:40" s="1" customFormat="1" ht="37.5" customHeight="1">
      <c r="A512" s="1">
        <v>642</v>
      </c>
      <c r="B512" s="2">
        <v>480</v>
      </c>
      <c r="C512" s="130" t="s">
        <v>1302</v>
      </c>
      <c r="D512" s="35" t="s">
        <v>112</v>
      </c>
      <c r="E512" s="109" t="s">
        <v>42</v>
      </c>
      <c r="F512" s="35" t="s">
        <v>581</v>
      </c>
      <c r="G512" s="130" t="s">
        <v>1303</v>
      </c>
      <c r="H512" s="1" t="s">
        <v>1304</v>
      </c>
      <c r="I512" s="111" t="s">
        <v>45</v>
      </c>
      <c r="J512" s="111">
        <v>1508800000</v>
      </c>
      <c r="K512" s="134" t="s">
        <v>1305</v>
      </c>
      <c r="L512" s="137" t="s">
        <v>1306</v>
      </c>
      <c r="M512" s="43" t="s">
        <v>116</v>
      </c>
      <c r="N512" s="44">
        <f>VLOOKUP(Contrato[[#This Row],[SUPERVISOR TITULAR]],[1]SUPERVISORES!$E$1:$F$135,2,FALSE)</f>
        <v>98520651.200000003</v>
      </c>
      <c r="O512" s="43" t="s">
        <v>115</v>
      </c>
      <c r="P512" s="45">
        <f>VLOOKUP(Contrato[[#This Row],[SUPERVISOR SUPLENTE ]],[1]SUPERVISORES!$E$1:$F$135,2,FALSE)</f>
        <v>32244709.699999999</v>
      </c>
      <c r="Q512" s="75">
        <v>546</v>
      </c>
      <c r="R512" s="47" cm="1">
        <f t="array" ref="R512">_xlfn.XLOOKUP(Contrato[[#This Row],[CDP]],[1]!CDP[[#All],[consecutivo]],[1]!CDP[[#All],[fecha_aprobacion]],"",0)</f>
        <v>45029.697662037041</v>
      </c>
      <c r="S512" s="48">
        <f>SUMIF([1]!CDP[[#All],[consecutivo]],Contrato[[#This Row],[CDP]],[1]!CDP[[#All],[valor_total_rubro]])</f>
        <v>1508800000</v>
      </c>
      <c r="T512" s="49" cm="1">
        <f t="array" ref="T512">_xlfn.XLOOKUP(Contrato[[#This Row],[CONTRATO]]&amp;Contrato[[#This Row],[CDP]],[1]!Tabla6[[#All],[CONTRATO-CDP]],[1]!Tabla6[[#All],[CRP]],_xlfn.XLOOKUP(Contrato[[#This Row],[CDP]],[1]RCPPAGOS!F:F,[1]RCPPAGOS!A:A,"",0),0)</f>
        <v>4419</v>
      </c>
      <c r="U512" s="47">
        <f>+_xlfn.XLOOKUP(Contrato[[#This Row],[RCP]],[1]RCPPAGOS!A:A,[1]RCPPAGOS!B:B,"",0)</f>
        <v>45055.575335648151</v>
      </c>
      <c r="V512" s="50">
        <f>SUMIF([1]!RCPPAGOS[[#All],[CRP]],Contrato[[#This Row],[RCP]],[1]!RCPPAGOS[[#All],[valor_total]])</f>
        <v>1508800000</v>
      </c>
      <c r="W512" s="51">
        <v>45054</v>
      </c>
      <c r="X512" s="51">
        <v>45069</v>
      </c>
      <c r="Y512" s="52" t="str">
        <f>+LEFT(_xlfn.XLOOKUP(Contrato[[#This Row],[CONTRATO3DIG]],[1]SECOP_II!AE:AE,[1]SECOP_II!F:F,"",0),10)</f>
        <v>2023-05-23</v>
      </c>
      <c r="Z512" s="53" t="str">
        <f>+LEFT(_xlfn.XLOOKUP(Contrato[[#This Row],[CONTRATO3DIG]],[1]SECOP_II!AE:AE,[1]SECOP_II!G:G,"",0),10)</f>
        <v>2024-02-05</v>
      </c>
      <c r="AA512" s="54" t="str">
        <f>_xlfn.XLOOKUP(Contrato[[#This Row],[CONTRATO3DIG]],[1]SECOP_II!AE:AE,[1]SECOP_II!AA:AA,"",0)</f>
        <v>https://community.secop.gov.co/Public/Tendering/OpportunityDetail/Index?noticeUID=CO1.NTC.4375746&amp;isFromPublicArea=True&amp;isModal=true&amp;asPopupView=true</v>
      </c>
      <c r="AB512" s="103" t="s">
        <v>1195</v>
      </c>
      <c r="AC512" s="103">
        <v>200000091398</v>
      </c>
      <c r="AD512" s="1" t="s">
        <v>50</v>
      </c>
      <c r="AE512" s="1" t="str">
        <f>TEXT(LEFT(Contrato[[#This Row],[CONTRATO]],3),"0")</f>
        <v>480</v>
      </c>
      <c r="AF512" s="1" t="str">
        <f>IF(LEN(Contrato[[#This Row],[Contrato2]])=3,Contrato[[#This Row],[Contrato2]],TEXT(Contrato[[#This Row],[Contrato2]],"000"))</f>
        <v>480</v>
      </c>
      <c r="AG512" s="100">
        <f ca="1">IFERROR(_xlfn.DAYS(Contrato[[#This Row],[Fecha Proyectada liquidació]],TODAY())/30,"")</f>
        <v>-8.8333333333333339</v>
      </c>
      <c r="AH512" s="5">
        <f>+Contrato[[#This Row],[FECHA TERMINACIÓN ]]+120</f>
        <v>45447</v>
      </c>
      <c r="AI512" s="1" t="e" cm="1">
        <f t="array" ref="AI512">+Contrato[[#This Row],[Fecha Proyectada liquidació]]-hoy</f>
        <v>#NAME?</v>
      </c>
      <c r="AJ512" s="1" cm="1">
        <f t="array" ref="AJ512">_xlfn.XLOOKUP(Contrato[[#This Row],[CONTRATO]]&amp;Contrato[[#This Row],[CDP]],[1]!Tabla6[[#All],[CONTRATO-CDP]],[1]!Tabla6[[#All],[CRP]],_xlfn.XLOOKUP(Contrato[[#This Row],[CDP]],[1]RCPPAGOS!F:F,[1]RCPPAGOS!A:A,"",0),0)</f>
        <v>4419</v>
      </c>
      <c r="AK512" s="1">
        <f>+Contrato[[#This Row],[Columna1]]-Contrato[[#This Row],[RCP]]</f>
        <v>0</v>
      </c>
      <c r="AL512" s="101" cm="1">
        <f t="array" ref="AL512">_xlfn.XLOOKUP(Contrato[[#This Row],[RCP]],[1]!RCPPAGOS[[#All],[CRP]],[1]!RCPPAGOS[[#All],[Total pagado]],0,0)</f>
        <v>1508800000</v>
      </c>
      <c r="AM512" s="62">
        <f>+Contrato[[#This Row],[Valor Pagado]]/Contrato[[#This Row],[VALOR CONTRATO]]</f>
        <v>1</v>
      </c>
      <c r="AN512" s="63">
        <f>+Contrato[[#This Row],[VALOR CONTRATO]]-Contrato[[#This Row],[Valor Pagado]]</f>
        <v>0</v>
      </c>
    </row>
    <row r="513" spans="1:40" s="1" customFormat="1" ht="37.5" customHeight="1">
      <c r="A513" s="1">
        <v>677</v>
      </c>
      <c r="B513" s="2">
        <v>481</v>
      </c>
      <c r="C513" s="130" t="s">
        <v>1307</v>
      </c>
      <c r="D513" s="35" t="s">
        <v>112</v>
      </c>
      <c r="E513" s="109" t="s">
        <v>42</v>
      </c>
      <c r="F513" s="35" t="s">
        <v>581</v>
      </c>
      <c r="G513" s="130" t="s">
        <v>1308</v>
      </c>
      <c r="H513" s="1" t="s">
        <v>1309</v>
      </c>
      <c r="I513" s="111" t="s">
        <v>571</v>
      </c>
      <c r="J513" s="111">
        <v>167884797</v>
      </c>
      <c r="K513" s="134" t="s">
        <v>1310</v>
      </c>
      <c r="L513" s="137" t="s">
        <v>1306</v>
      </c>
      <c r="M513" s="43" t="s">
        <v>584</v>
      </c>
      <c r="N513" s="44">
        <f>VLOOKUP(Contrato[[#This Row],[SUPERVISOR TITULAR]],[1]SUPERVISORES!$E$1:$F$135,2,FALSE)</f>
        <v>71611751.299999997</v>
      </c>
      <c r="O513" s="43" t="s">
        <v>116</v>
      </c>
      <c r="P513" s="45">
        <f>VLOOKUP(Contrato[[#This Row],[SUPERVISOR SUPLENTE ]],[1]SUPERVISORES!$E$1:$F$135,2,FALSE)</f>
        <v>98520651.200000003</v>
      </c>
      <c r="Q513" s="75">
        <v>614</v>
      </c>
      <c r="R513" s="47" cm="1">
        <f t="array" ref="R513">_xlfn.XLOOKUP(Contrato[[#This Row],[CDP]],[1]!CDP[[#All],[consecutivo]],[1]!CDP[[#All],[fecha_aprobacion]],"",0)</f>
        <v>45037.401562500003</v>
      </c>
      <c r="S513" s="48">
        <f>SUMIF([1]!CDP[[#All],[consecutivo]],Contrato[[#This Row],[CDP]],[1]!CDP[[#All],[valor_total_rubro]])</f>
        <v>167884797</v>
      </c>
      <c r="T513" s="49" cm="1">
        <f t="array" ref="T513">_xlfn.XLOOKUP(Contrato[[#This Row],[CONTRATO]]&amp;Contrato[[#This Row],[CDP]],[1]!Tabla6[[#All],[CONTRATO-CDP]],[1]!Tabla6[[#All],[CRP]],_xlfn.XLOOKUP(Contrato[[#This Row],[CDP]],[1]RCPPAGOS!F:F,[1]RCPPAGOS!A:A,"",0),0)</f>
        <v>4418</v>
      </c>
      <c r="U513" s="47">
        <f>+_xlfn.XLOOKUP(Contrato[[#This Row],[RCP]],[1]RCPPAGOS!A:A,[1]RCPPAGOS!B:B,"",0)</f>
        <v>45055.574675925927</v>
      </c>
      <c r="V513" s="50">
        <f>SUMIF([1]!RCPPAGOS[[#All],[CRP]],Contrato[[#This Row],[RCP]],[1]!RCPPAGOS[[#All],[valor_total]])</f>
        <v>167884797</v>
      </c>
      <c r="W513" s="51">
        <v>45054</v>
      </c>
      <c r="X513" s="51">
        <v>45059</v>
      </c>
      <c r="Y513" s="52" t="str">
        <f>+LEFT(_xlfn.XLOOKUP(Contrato[[#This Row],[CONTRATO3DIG]],[1]SECOP_II!AE:AE,[1]SECOP_II!F:F,"",0),10)</f>
        <v>2023-05-13</v>
      </c>
      <c r="Z513" s="53" t="str">
        <f>+LEFT(_xlfn.XLOOKUP(Contrato[[#This Row],[CONTRATO3DIG]],[1]SECOP_II!AE:AE,[1]SECOP_II!G:G,"",0),10)</f>
        <v>2023-12-31</v>
      </c>
      <c r="AA513" s="54" t="str">
        <f>_xlfn.XLOOKUP(Contrato[[#This Row],[CONTRATO3DIG]],[1]SECOP_II!AE:AE,[1]SECOP_II!AA:AA,"",0)</f>
        <v>https://community.secop.gov.co/Public/Tendering/OpportunityDetail/Index?noticeUID=CO1.NTC.4376998&amp;isFromPublicArea=True&amp;isModal=true&amp;asPopupView=true</v>
      </c>
      <c r="AB513" s="103" t="s">
        <v>1195</v>
      </c>
      <c r="AC513" s="103">
        <v>200000091704</v>
      </c>
      <c r="AD513" s="1" t="s">
        <v>50</v>
      </c>
      <c r="AE513" s="1" t="str">
        <f>TEXT(LEFT(Contrato[[#This Row],[CONTRATO]],3),"0")</f>
        <v>481</v>
      </c>
      <c r="AF513" s="1" t="str">
        <f>IF(LEN(Contrato[[#This Row],[Contrato2]])=3,Contrato[[#This Row],[Contrato2]],TEXT(Contrato[[#This Row],[Contrato2]],"000"))</f>
        <v>481</v>
      </c>
      <c r="AG513" s="100">
        <f ca="1">IFERROR(_xlfn.DAYS(Contrato[[#This Row],[Fecha Proyectada liquidació]],TODAY())/30,"")</f>
        <v>-10.033333333333333</v>
      </c>
      <c r="AH513" s="5">
        <f>+Contrato[[#This Row],[FECHA TERMINACIÓN ]]+120</f>
        <v>45411</v>
      </c>
      <c r="AI513" s="1" t="e" cm="1">
        <f t="array" ref="AI513">+Contrato[[#This Row],[Fecha Proyectada liquidació]]-hoy</f>
        <v>#NAME?</v>
      </c>
      <c r="AJ513" s="1" cm="1">
        <f t="array" ref="AJ513">_xlfn.XLOOKUP(Contrato[[#This Row],[CONTRATO]]&amp;Contrato[[#This Row],[CDP]],[1]!Tabla6[[#All],[CONTRATO-CDP]],[1]!Tabla6[[#All],[CRP]],_xlfn.XLOOKUP(Contrato[[#This Row],[CDP]],[1]RCPPAGOS!F:F,[1]RCPPAGOS!A:A,"",0),0)</f>
        <v>4418</v>
      </c>
      <c r="AK513" s="1">
        <f>+Contrato[[#This Row],[Columna1]]-Contrato[[#This Row],[RCP]]</f>
        <v>0</v>
      </c>
      <c r="AL513" s="101" cm="1">
        <f t="array" ref="AL513">_xlfn.XLOOKUP(Contrato[[#This Row],[RCP]],[1]!RCPPAGOS[[#All],[CRP]],[1]!RCPPAGOS[[#All],[Total pagado]],0,0)</f>
        <v>167884797</v>
      </c>
      <c r="AM513" s="62">
        <f>+Contrato[[#This Row],[Valor Pagado]]/Contrato[[#This Row],[VALOR CONTRATO]]</f>
        <v>1</v>
      </c>
      <c r="AN513" s="63">
        <f>+Contrato[[#This Row],[VALOR CONTRATO]]-Contrato[[#This Row],[Valor Pagado]]</f>
        <v>0</v>
      </c>
    </row>
    <row r="514" spans="1:40" s="1" customFormat="1" ht="37.5" customHeight="1">
      <c r="A514" s="1">
        <v>678</v>
      </c>
      <c r="B514" s="2">
        <v>482</v>
      </c>
      <c r="C514" s="130" t="s">
        <v>1311</v>
      </c>
      <c r="D514" s="35" t="s">
        <v>112</v>
      </c>
      <c r="E514" s="109" t="s">
        <v>42</v>
      </c>
      <c r="F514" s="35" t="s">
        <v>581</v>
      </c>
      <c r="G514" s="130" t="s">
        <v>1312</v>
      </c>
      <c r="H514" s="1" t="s">
        <v>1313</v>
      </c>
      <c r="I514" s="111" t="s">
        <v>571</v>
      </c>
      <c r="J514" s="111">
        <v>1339329293</v>
      </c>
      <c r="K514" s="134" t="s">
        <v>1314</v>
      </c>
      <c r="L514" s="137" t="s">
        <v>1306</v>
      </c>
      <c r="M514" s="43" t="s">
        <v>584</v>
      </c>
      <c r="N514" s="44">
        <f>VLOOKUP(Contrato[[#This Row],[SUPERVISOR TITULAR]],[1]SUPERVISORES!$E$1:$F$135,2,FALSE)</f>
        <v>71611751.299999997</v>
      </c>
      <c r="O514" s="43" t="s">
        <v>116</v>
      </c>
      <c r="P514" s="45">
        <f>VLOOKUP(Contrato[[#This Row],[SUPERVISOR SUPLENTE ]],[1]SUPERVISORES!$E$1:$F$135,2,FALSE)</f>
        <v>98520651.200000003</v>
      </c>
      <c r="Q514" s="75">
        <v>613</v>
      </c>
      <c r="R514" s="47" cm="1">
        <f t="array" ref="R514">_xlfn.XLOOKUP(Contrato[[#This Row],[CDP]],[1]!CDP[[#All],[consecutivo]],[1]!CDP[[#All],[fecha_aprobacion]],"",0)</f>
        <v>45037.401354166665</v>
      </c>
      <c r="S514" s="48">
        <f>SUMIF([1]!CDP[[#All],[consecutivo]],Contrato[[#This Row],[CDP]],[1]!CDP[[#All],[valor_total_rubro]])</f>
        <v>1389329293</v>
      </c>
      <c r="T514" s="49" cm="1">
        <f t="array" ref="T514">_xlfn.XLOOKUP(Contrato[[#This Row],[CONTRATO]]&amp;Contrato[[#This Row],[CDP]],[1]!Tabla6[[#All],[CONTRATO-CDP]],[1]!Tabla6[[#All],[CRP]],_xlfn.XLOOKUP(Contrato[[#This Row],[CDP]],[1]RCPPAGOS!F:F,[1]RCPPAGOS!A:A,"",0),0)</f>
        <v>4417</v>
      </c>
      <c r="U514" s="47">
        <f>+_xlfn.XLOOKUP(Contrato[[#This Row],[RCP]],[1]RCPPAGOS!A:A,[1]RCPPAGOS!B:B,"",0)</f>
        <v>45055.574143518519</v>
      </c>
      <c r="V514" s="50">
        <f>SUMIF([1]!RCPPAGOS[[#All],[CRP]],Contrato[[#This Row],[RCP]],[1]!RCPPAGOS[[#All],[valor_total]])</f>
        <v>1339329293</v>
      </c>
      <c r="W514" s="51">
        <v>45051</v>
      </c>
      <c r="X514" s="51">
        <v>45061</v>
      </c>
      <c r="Y514" s="52" t="str">
        <f>+LEFT(_xlfn.XLOOKUP(Contrato[[#This Row],[CONTRATO3DIG]],[1]SECOP_II!AE:AE,[1]SECOP_II!F:F,"",0),10)</f>
        <v>2023-05-15</v>
      </c>
      <c r="Z514" s="53" t="str">
        <f>+LEFT(_xlfn.XLOOKUP(Contrato[[#This Row],[CONTRATO3DIG]],[1]SECOP_II!AE:AE,[1]SECOP_II!G:G,"",0),10)</f>
        <v>2023-12-14</v>
      </c>
      <c r="AA514" s="54" t="str">
        <f>_xlfn.XLOOKUP(Contrato[[#This Row],[CONTRATO3DIG]],[1]SECOP_II!AE:AE,[1]SECOP_II!AA:AA,"",0)</f>
        <v>https://community.secop.gov.co/Public/Tendering/OpportunityDetail/Index?noticeUID=CO1.NTC.4365050&amp;isFromPublicArea=True&amp;isModal=true&amp;asPopupView=true</v>
      </c>
      <c r="AB514" s="103" t="s">
        <v>1195</v>
      </c>
      <c r="AC514" s="103">
        <v>200000091411</v>
      </c>
      <c r="AD514" s="1" t="s">
        <v>50</v>
      </c>
      <c r="AE514" s="1" t="str">
        <f>TEXT(LEFT(Contrato[[#This Row],[CONTRATO]],3),"0")</f>
        <v>482</v>
      </c>
      <c r="AF514" s="1" t="str">
        <f>IF(LEN(Contrato[[#This Row],[Contrato2]])=3,Contrato[[#This Row],[Contrato2]],TEXT(Contrato[[#This Row],[Contrato2]],"000"))</f>
        <v>482</v>
      </c>
      <c r="AG514" s="100">
        <f ca="1">IFERROR(_xlfn.DAYS(Contrato[[#This Row],[Fecha Proyectada liquidació]],TODAY())/30,"")</f>
        <v>-10.6</v>
      </c>
      <c r="AH514" s="5">
        <f>+Contrato[[#This Row],[FECHA TERMINACIÓN ]]+120</f>
        <v>45394</v>
      </c>
      <c r="AI514" s="1" t="e" cm="1">
        <f t="array" ref="AI514">+Contrato[[#This Row],[Fecha Proyectada liquidació]]-hoy</f>
        <v>#NAME?</v>
      </c>
      <c r="AJ514" s="1" cm="1">
        <f t="array" ref="AJ514">_xlfn.XLOOKUP(Contrato[[#This Row],[CONTRATO]]&amp;Contrato[[#This Row],[CDP]],[1]!Tabla6[[#All],[CONTRATO-CDP]],[1]!Tabla6[[#All],[CRP]],_xlfn.XLOOKUP(Contrato[[#This Row],[CDP]],[1]RCPPAGOS!F:F,[1]RCPPAGOS!A:A,"",0),0)</f>
        <v>4417</v>
      </c>
      <c r="AK514" s="1">
        <f>+Contrato[[#This Row],[Columna1]]-Contrato[[#This Row],[RCP]]</f>
        <v>0</v>
      </c>
      <c r="AL514" s="101" cm="1">
        <f t="array" ref="AL514">_xlfn.XLOOKUP(Contrato[[#This Row],[RCP]],[1]!RCPPAGOS[[#All],[CRP]],[1]!RCPPAGOS[[#All],[Total pagado]],0,0)</f>
        <v>0</v>
      </c>
      <c r="AM514" s="62">
        <f>+Contrato[[#This Row],[Valor Pagado]]/Contrato[[#This Row],[VALOR CONTRATO]]</f>
        <v>0</v>
      </c>
      <c r="AN514" s="63">
        <f>+Contrato[[#This Row],[VALOR CONTRATO]]-Contrato[[#This Row],[Valor Pagado]]</f>
        <v>1339329293</v>
      </c>
    </row>
    <row r="515" spans="1:40" s="1" customFormat="1" ht="37.5" customHeight="1">
      <c r="A515" s="1">
        <v>23</v>
      </c>
      <c r="B515" s="2">
        <v>483</v>
      </c>
      <c r="C515" s="130" t="s">
        <v>1315</v>
      </c>
      <c r="D515" s="92" t="s">
        <v>1294</v>
      </c>
      <c r="E515" s="109" t="s">
        <v>42</v>
      </c>
      <c r="F515" s="92" t="s">
        <v>1316</v>
      </c>
      <c r="G515" s="130" t="s">
        <v>1317</v>
      </c>
      <c r="H515" s="1" t="s">
        <v>1318</v>
      </c>
      <c r="I515" s="111" t="s">
        <v>571</v>
      </c>
      <c r="J515" s="111">
        <v>130000000</v>
      </c>
      <c r="K515" s="1" t="s">
        <v>571</v>
      </c>
      <c r="L515" s="137" t="s">
        <v>1319</v>
      </c>
      <c r="M515" s="43" t="s">
        <v>248</v>
      </c>
      <c r="N515" s="44">
        <f>VLOOKUP(Contrato[[#This Row],[SUPERVISOR TITULAR]],[1]SUPERVISORES!$E$1:$F$135,2,FALSE)</f>
        <v>98556206.299999997</v>
      </c>
      <c r="O515" s="43" t="s">
        <v>249</v>
      </c>
      <c r="P515" s="45">
        <f>VLOOKUP(Contrato[[#This Row],[SUPERVISOR SUPLENTE ]],[1]SUPERVISORES!$E$1:$F$135,2,FALSE)</f>
        <v>10267189.6</v>
      </c>
      <c r="Q515" s="75">
        <v>538</v>
      </c>
      <c r="R515" s="47" cm="1">
        <f t="array" ref="R515">_xlfn.XLOOKUP(Contrato[[#This Row],[CDP]],[1]!CDP[[#All],[consecutivo]],[1]!CDP[[#All],[fecha_aprobacion]],"",0)</f>
        <v>45027.621412037035</v>
      </c>
      <c r="S515" s="48">
        <f>SUMIF([1]!CDP[[#All],[consecutivo]],Contrato[[#This Row],[CDP]],[1]!CDP[[#All],[valor_total_rubro]])</f>
        <v>130000000</v>
      </c>
      <c r="T515" s="49" cm="1">
        <f t="array" ref="T515">_xlfn.XLOOKUP(Contrato[[#This Row],[CONTRATO]]&amp;Contrato[[#This Row],[CDP]],[1]!Tabla6[[#All],[CONTRATO-CDP]],[1]!Tabla6[[#All],[CRP]],_xlfn.XLOOKUP(Contrato[[#This Row],[CDP]],[1]RCPPAGOS!F:F,[1]RCPPAGOS!A:A,"",0),0)</f>
        <v>4413</v>
      </c>
      <c r="U515" s="47">
        <f>+_xlfn.XLOOKUP(Contrato[[#This Row],[RCP]],[1]RCPPAGOS!A:A,[1]RCPPAGOS!B:B,"",0)</f>
        <v>45055.571469907409</v>
      </c>
      <c r="V515" s="50">
        <f>SUMIF([1]!RCPPAGOS[[#All],[CRP]],Contrato[[#This Row],[RCP]],[1]!RCPPAGOS[[#All],[valor_total]])</f>
        <v>130000000</v>
      </c>
      <c r="W515" s="51">
        <v>45055</v>
      </c>
      <c r="X515" s="51">
        <v>45062</v>
      </c>
      <c r="Y515" s="52" t="str">
        <f>+LEFT(_xlfn.XLOOKUP(Contrato[[#This Row],[CONTRATO3DIG]],[1]SECOP_II!AE:AE,[1]SECOP_II!F:F,"",0),10)</f>
        <v>2023-05-16</v>
      </c>
      <c r="Z515" s="53" t="str">
        <f>+LEFT(_xlfn.XLOOKUP(Contrato[[#This Row],[CONTRATO3DIG]],[1]SECOP_II!AE:AE,[1]SECOP_II!G:G,"",0),10)</f>
        <v>2023-12-30</v>
      </c>
      <c r="AA515" s="54" t="str">
        <f>_xlfn.XLOOKUP(Contrato[[#This Row],[CONTRATO3DIG]],[1]SECOP_II!AE:AE,[1]SECOP_II!AA:AA,"",0)</f>
        <v>https://community.secop.gov.co/Public/Tendering/OpportunityDetail/Index?noticeUID=CO1.NTC.4384815&amp;isFromPublicArea=True&amp;isModal=true&amp;asPopupView=true</v>
      </c>
      <c r="AB515" s="103" t="s">
        <v>1056</v>
      </c>
      <c r="AC515" s="103">
        <v>200000092070</v>
      </c>
      <c r="AD515" s="1" t="s">
        <v>50</v>
      </c>
      <c r="AE515" s="1" t="str">
        <f>TEXT(LEFT(Contrato[[#This Row],[CONTRATO]],3),"0")</f>
        <v>483</v>
      </c>
      <c r="AF515" s="1" t="str">
        <f>IF(LEN(Contrato[[#This Row],[Contrato2]])=3,Contrato[[#This Row],[Contrato2]],TEXT(Contrato[[#This Row],[Contrato2]],"000"))</f>
        <v>483</v>
      </c>
      <c r="AG515" s="100">
        <f ca="1">IFERROR(_xlfn.DAYS(Contrato[[#This Row],[Fecha Proyectada liquidació]],TODAY())/30,"")</f>
        <v>-10.066666666666666</v>
      </c>
      <c r="AH515" s="5">
        <f>+Contrato[[#This Row],[FECHA TERMINACIÓN ]]+120</f>
        <v>45410</v>
      </c>
      <c r="AI515" s="1" t="e" cm="1">
        <f t="array" ref="AI515">+Contrato[[#This Row],[Fecha Proyectada liquidació]]-hoy</f>
        <v>#NAME?</v>
      </c>
      <c r="AJ515" s="1" cm="1">
        <f t="array" ref="AJ515">_xlfn.XLOOKUP(Contrato[[#This Row],[CONTRATO]]&amp;Contrato[[#This Row],[CDP]],[1]!Tabla6[[#All],[CONTRATO-CDP]],[1]!Tabla6[[#All],[CRP]],_xlfn.XLOOKUP(Contrato[[#This Row],[CDP]],[1]RCPPAGOS!F:F,[1]RCPPAGOS!A:A,"",0),0)</f>
        <v>4413</v>
      </c>
      <c r="AK515" s="1">
        <f>+Contrato[[#This Row],[Columna1]]-Contrato[[#This Row],[RCP]]</f>
        <v>0</v>
      </c>
      <c r="AL515" s="101" cm="1">
        <f t="array" ref="AL515">_xlfn.XLOOKUP(Contrato[[#This Row],[RCP]],[1]!RCPPAGOS[[#All],[CRP]],[1]!RCPPAGOS[[#All],[Total pagado]],0,0)</f>
        <v>20000000</v>
      </c>
      <c r="AM515" s="62">
        <f>+Contrato[[#This Row],[Valor Pagado]]/Contrato[[#This Row],[VALOR CONTRATO]]</f>
        <v>0.15384615384615385</v>
      </c>
      <c r="AN515" s="63">
        <f>+Contrato[[#This Row],[VALOR CONTRATO]]-Contrato[[#This Row],[Valor Pagado]]</f>
        <v>110000000</v>
      </c>
    </row>
    <row r="516" spans="1:40" s="1" customFormat="1" ht="37.5" customHeight="1">
      <c r="A516" s="1">
        <v>1078</v>
      </c>
      <c r="B516" s="2">
        <v>483</v>
      </c>
      <c r="C516" s="130" t="s">
        <v>1315</v>
      </c>
      <c r="D516" s="92" t="s">
        <v>1294</v>
      </c>
      <c r="E516" s="109" t="s">
        <v>1320</v>
      </c>
      <c r="F516" s="92" t="s">
        <v>1316</v>
      </c>
      <c r="G516" s="130" t="s">
        <v>1317</v>
      </c>
      <c r="H516" s="1" t="s">
        <v>1318</v>
      </c>
      <c r="I516" s="111" t="s">
        <v>571</v>
      </c>
      <c r="J516" s="111">
        <v>65000000</v>
      </c>
      <c r="K516" s="1" t="s">
        <v>571</v>
      </c>
      <c r="L516" s="137" t="s">
        <v>742</v>
      </c>
      <c r="M516" s="43" t="s">
        <v>248</v>
      </c>
      <c r="N516" s="44">
        <f>VLOOKUP(Contrato[[#This Row],[SUPERVISOR TITULAR]],[1]SUPERVISORES!$E$1:$F$135,2,FALSE)</f>
        <v>98556206.299999997</v>
      </c>
      <c r="O516" s="43" t="s">
        <v>249</v>
      </c>
      <c r="P516" s="45">
        <f>VLOOKUP(Contrato[[#This Row],[SUPERVISOR SUPLENTE ]],[1]SUPERVISORES!$E$1:$F$135,2,FALSE)</f>
        <v>10267189.6</v>
      </c>
      <c r="Q516" s="75">
        <v>1151</v>
      </c>
      <c r="R516" s="47" cm="1">
        <f t="array" ref="R516">_xlfn.XLOOKUP(Contrato[[#This Row],[CDP]],[1]!CDP[[#All],[consecutivo]],[1]!CDP[[#All],[fecha_aprobacion]],"",0)</f>
        <v>45203.595046296294</v>
      </c>
      <c r="S516" s="48">
        <f>SUMIF([1]!CDP[[#All],[consecutivo]],Contrato[[#This Row],[CDP]],[1]!CDP[[#All],[valor_total_rubro]])</f>
        <v>65000000</v>
      </c>
      <c r="T516" s="4" cm="1">
        <f t="array" ref="T516">_xlfn.XLOOKUP(Contrato[[#This Row],[CONTRATO]]&amp;Contrato[[#This Row],[CDP]],[1]!Tabla6[[#All],[CONTRATO-CDP]],[1]!Tabla6[[#All],[CRP]],_xlfn.XLOOKUP(Contrato[[#This Row],[CDP]],[1]RCPPAGOS!F:F,[1]RCPPAGOS!A:A,"",0),0)</f>
        <v>11879</v>
      </c>
      <c r="U516" s="47">
        <f>+_xlfn.XLOOKUP(Contrato[[#This Row],[RCP]],[1]RCPPAGOS!A:A,[1]RCPPAGOS!B:B,"",0)</f>
        <v>45219.40121527778</v>
      </c>
      <c r="V516" s="50">
        <f>SUMIF([1]!RCPPAGOS[[#All],[CRP]],Contrato[[#This Row],[RCP]],[1]!RCPPAGOS[[#All],[valor_total]])</f>
        <v>65000000</v>
      </c>
      <c r="W516" s="51">
        <v>45209</v>
      </c>
      <c r="X516" s="51">
        <v>45216</v>
      </c>
      <c r="Y516" s="52" t="str">
        <f>+LEFT(_xlfn.XLOOKUP(Contrato[[#This Row],[CONTRATO3DIG]],[1]SECOP_II!AE:AE,[1]SECOP_II!F:F,"",0),10)</f>
        <v>2023-05-16</v>
      </c>
      <c r="Z516" s="53" t="str">
        <f>+LEFT(_xlfn.XLOOKUP(Contrato[[#This Row],[CONTRATO3DIG]],[1]SECOP_II!AE:AE,[1]SECOP_II!G:G,"",0),10)</f>
        <v>2023-12-30</v>
      </c>
      <c r="AA516" s="54" t="str">
        <f>_xlfn.XLOOKUP(Contrato[[#This Row],[CONTRATO3DIG]],[1]SECOP_II!AE:AE,[1]SECOP_II!AA:AA,"",0)</f>
        <v>https://community.secop.gov.co/Public/Tendering/OpportunityDetail/Index?noticeUID=CO1.NTC.4384815&amp;isFromPublicArea=True&amp;isModal=true&amp;asPopupView=true</v>
      </c>
      <c r="AB516" s="103" t="s">
        <v>1056</v>
      </c>
      <c r="AC516" s="103"/>
      <c r="AE516" s="1" t="str">
        <f>TEXT(LEFT(Contrato[[#This Row],[CONTRATO]],3),"0")</f>
        <v>483</v>
      </c>
      <c r="AF516" s="1" t="str">
        <f>IF(LEN(Contrato[[#This Row],[Contrato2]])=3,Contrato[[#This Row],[Contrato2]],TEXT(Contrato[[#This Row],[Contrato2]],"000"))</f>
        <v>483</v>
      </c>
      <c r="AG516" s="100">
        <f ca="1">IFERROR(_xlfn.DAYS(Contrato[[#This Row],[Fecha Proyectada liquidació]],TODAY())/30,"")</f>
        <v>-10.066666666666666</v>
      </c>
      <c r="AH516" s="5">
        <f>+Contrato[[#This Row],[FECHA TERMINACIÓN ]]+120</f>
        <v>45410</v>
      </c>
      <c r="AI516" s="1" t="e" cm="1">
        <f t="array" ref="AI516">+Contrato[[#This Row],[Fecha Proyectada liquidació]]-hoy</f>
        <v>#NAME?</v>
      </c>
      <c r="AJ516" s="1" cm="1">
        <f t="array" ref="AJ516">_xlfn.XLOOKUP(Contrato[[#This Row],[CONTRATO]]&amp;Contrato[[#This Row],[CDP]],[1]!Tabla6[[#All],[CONTRATO-CDP]],[1]!Tabla6[[#All],[CRP]],_xlfn.XLOOKUP(Contrato[[#This Row],[CDP]],[1]RCPPAGOS!F:F,[1]RCPPAGOS!A:A,"",0),0)</f>
        <v>11879</v>
      </c>
      <c r="AK516" s="1">
        <f>+Contrato[[#This Row],[Columna1]]-Contrato[[#This Row],[RCP]]</f>
        <v>0</v>
      </c>
      <c r="AL516" s="101" cm="1">
        <f t="array" ref="AL516">_xlfn.XLOOKUP(Contrato[[#This Row],[RCP]],[1]!RCPPAGOS[[#All],[CRP]],[1]!RCPPAGOS[[#All],[Total pagado]],0,0)</f>
        <v>65000000</v>
      </c>
      <c r="AM516" s="62">
        <f>+Contrato[[#This Row],[Valor Pagado]]/Contrato[[#This Row],[VALOR CONTRATO]]</f>
        <v>1</v>
      </c>
      <c r="AN516" s="63">
        <f>+Contrato[[#This Row],[VALOR CONTRATO]]-Contrato[[#This Row],[Valor Pagado]]</f>
        <v>0</v>
      </c>
    </row>
    <row r="517" spans="1:40" s="1" customFormat="1" ht="37.5" customHeight="1">
      <c r="A517" s="1">
        <v>40</v>
      </c>
      <c r="B517" s="2">
        <v>484</v>
      </c>
      <c r="C517" s="130" t="s">
        <v>1321</v>
      </c>
      <c r="D517" s="92" t="s">
        <v>1294</v>
      </c>
      <c r="E517" s="109" t="s">
        <v>42</v>
      </c>
      <c r="F517" s="95" t="s">
        <v>831</v>
      </c>
      <c r="G517" s="130" t="s">
        <v>1322</v>
      </c>
      <c r="H517" s="1" t="s">
        <v>1323</v>
      </c>
      <c r="I517" s="111" t="s">
        <v>571</v>
      </c>
      <c r="J517" s="111">
        <v>110000000</v>
      </c>
      <c r="K517" s="1" t="s">
        <v>571</v>
      </c>
      <c r="L517" s="137" t="s">
        <v>1319</v>
      </c>
      <c r="M517" s="43" t="s">
        <v>104</v>
      </c>
      <c r="N517" s="44">
        <f>VLOOKUP(Contrato[[#This Row],[SUPERVISOR TITULAR]],[1]SUPERVISORES!$E$1:$F$135,2,FALSE)</f>
        <v>75075150.099999994</v>
      </c>
      <c r="O517" s="43" t="s">
        <v>103</v>
      </c>
      <c r="P517" s="45">
        <f>VLOOKUP(Contrato[[#This Row],[SUPERVISOR SUPLENTE ]],[1]SUPERVISORES!$E$1:$F$135,2,FALSE)</f>
        <v>3507696.4</v>
      </c>
      <c r="Q517" s="75">
        <v>529</v>
      </c>
      <c r="R517" s="47" cm="1">
        <f t="array" ref="R517">_xlfn.XLOOKUP(Contrato[[#This Row],[CDP]],[1]!CDP[[#All],[consecutivo]],[1]!CDP[[#All],[fecha_aprobacion]],"",0)</f>
        <v>45027.61650462963</v>
      </c>
      <c r="S517" s="48">
        <f>SUMIF([1]!CDP[[#All],[consecutivo]],Contrato[[#This Row],[CDP]],[1]!CDP[[#All],[valor_total_rubro]])</f>
        <v>110000000</v>
      </c>
      <c r="T517" s="49" cm="1">
        <f t="array" ref="T517">_xlfn.XLOOKUP(Contrato[[#This Row],[CONTRATO]]&amp;Contrato[[#This Row],[CDP]],[1]!Tabla6[[#All],[CONTRATO-CDP]],[1]!Tabla6[[#All],[CRP]],_xlfn.XLOOKUP(Contrato[[#This Row],[CDP]],[1]RCPPAGOS!F:F,[1]RCPPAGOS!A:A,"",0),0)</f>
        <v>4414</v>
      </c>
      <c r="U517" s="47">
        <f>+_xlfn.XLOOKUP(Contrato[[#This Row],[RCP]],[1]RCPPAGOS!A:A,[1]RCPPAGOS!B:B,"",0)</f>
        <v>45055.572650462964</v>
      </c>
      <c r="V517" s="50">
        <f>SUMIF([1]!RCPPAGOS[[#All],[CRP]],Contrato[[#This Row],[RCP]],[1]!RCPPAGOS[[#All],[valor_total]])</f>
        <v>110000000</v>
      </c>
      <c r="W517" s="51">
        <v>45055</v>
      </c>
      <c r="X517" s="51">
        <v>45061</v>
      </c>
      <c r="Y517" s="52" t="str">
        <f>+LEFT(_xlfn.XLOOKUP(Contrato[[#This Row],[CONTRATO3DIG]],[1]SECOP_II!AE:AE,[1]SECOP_II!F:F,"",0),10)</f>
        <v>2023-05-15</v>
      </c>
      <c r="Z517" s="53" t="str">
        <f>+LEFT(_xlfn.XLOOKUP(Contrato[[#This Row],[CONTRATO3DIG]],[1]SECOP_II!AE:AE,[1]SECOP_II!G:G,"",0),10)</f>
        <v>2023-12-30</v>
      </c>
      <c r="AA517" s="54" t="str">
        <f>_xlfn.XLOOKUP(Contrato[[#This Row],[CONTRATO3DIG]],[1]SECOP_II!AE:AE,[1]SECOP_II!AA:AA,"",0)</f>
        <v>https://community.secop.gov.co/Public/Tendering/OpportunityDetail/Index?noticeUID=CO1.NTC.4385318&amp;isFromPublicArea=True&amp;isModal=true&amp;asPopupView=true</v>
      </c>
      <c r="AB517" s="103" t="s">
        <v>1056</v>
      </c>
      <c r="AC517" s="103">
        <v>200000092049</v>
      </c>
      <c r="AD517" s="1" t="s">
        <v>50</v>
      </c>
      <c r="AE517" s="1" t="str">
        <f>TEXT(LEFT(Contrato[[#This Row],[CONTRATO]],3),"0")</f>
        <v>484</v>
      </c>
      <c r="AF517" s="1" t="str">
        <f>IF(LEN(Contrato[[#This Row],[Contrato2]])=3,Contrato[[#This Row],[Contrato2]],TEXT(Contrato[[#This Row],[Contrato2]],"000"))</f>
        <v>484</v>
      </c>
      <c r="AG517" s="100">
        <f ca="1">IFERROR(_xlfn.DAYS(Contrato[[#This Row],[Fecha Proyectada liquidació]],TODAY())/30,"")</f>
        <v>-10.066666666666666</v>
      </c>
      <c r="AH517" s="5">
        <f>+Contrato[[#This Row],[FECHA TERMINACIÓN ]]+120</f>
        <v>45410</v>
      </c>
      <c r="AI517" s="1" t="e" cm="1">
        <f t="array" ref="AI517">+Contrato[[#This Row],[Fecha Proyectada liquidació]]-hoy</f>
        <v>#NAME?</v>
      </c>
      <c r="AJ517" s="1" cm="1">
        <f t="array" ref="AJ517">_xlfn.XLOOKUP(Contrato[[#This Row],[CONTRATO]]&amp;Contrato[[#This Row],[CDP]],[1]!Tabla6[[#All],[CONTRATO-CDP]],[1]!Tabla6[[#All],[CRP]],_xlfn.XLOOKUP(Contrato[[#This Row],[CDP]],[1]RCPPAGOS!F:F,[1]RCPPAGOS!A:A,"",0),0)</f>
        <v>4414</v>
      </c>
      <c r="AK517" s="1">
        <f>+Contrato[[#This Row],[Columna1]]-Contrato[[#This Row],[RCP]]</f>
        <v>0</v>
      </c>
      <c r="AL517" s="101" cm="1">
        <f t="array" ref="AL517">_xlfn.XLOOKUP(Contrato[[#This Row],[RCP]],[1]!RCPPAGOS[[#All],[CRP]],[1]!RCPPAGOS[[#All],[Total pagado]],0,0)</f>
        <v>20000000</v>
      </c>
      <c r="AM517" s="62">
        <f>+Contrato[[#This Row],[Valor Pagado]]/Contrato[[#This Row],[VALOR CONTRATO]]</f>
        <v>0.18181818181818182</v>
      </c>
      <c r="AN517" s="63">
        <f>+Contrato[[#This Row],[VALOR CONTRATO]]-Contrato[[#This Row],[Valor Pagado]]</f>
        <v>90000000</v>
      </c>
    </row>
    <row r="518" spans="1:40" s="1" customFormat="1" ht="37.5" customHeight="1">
      <c r="A518" s="1">
        <v>1075</v>
      </c>
      <c r="B518" s="2">
        <v>484</v>
      </c>
      <c r="C518" s="130" t="s">
        <v>1321</v>
      </c>
      <c r="D518" s="92" t="s">
        <v>1294</v>
      </c>
      <c r="E518" s="109" t="s">
        <v>741</v>
      </c>
      <c r="F518" s="95" t="s">
        <v>831</v>
      </c>
      <c r="G518" s="130" t="s">
        <v>1322</v>
      </c>
      <c r="H518" s="1" t="s">
        <v>1323</v>
      </c>
      <c r="I518" s="111" t="s">
        <v>571</v>
      </c>
      <c r="J518" s="111">
        <v>55000000</v>
      </c>
      <c r="K518" s="1" t="s">
        <v>571</v>
      </c>
      <c r="L518" s="137" t="s">
        <v>742</v>
      </c>
      <c r="M518" s="43" t="s">
        <v>104</v>
      </c>
      <c r="N518" s="44">
        <f>VLOOKUP(Contrato[[#This Row],[SUPERVISOR TITULAR]],[1]SUPERVISORES!$E$1:$F$135,2,FALSE)</f>
        <v>75075150.099999994</v>
      </c>
      <c r="O518" s="43" t="s">
        <v>103</v>
      </c>
      <c r="P518" s="45">
        <f>VLOOKUP(Contrato[[#This Row],[SUPERVISOR SUPLENTE ]],[1]SUPERVISORES!$E$1:$F$135,2,FALSE)</f>
        <v>3507696.4</v>
      </c>
      <c r="Q518" s="75">
        <v>1155</v>
      </c>
      <c r="R518" s="47" cm="1">
        <f t="array" ref="R518">_xlfn.XLOOKUP(Contrato[[#This Row],[CDP]],[1]!CDP[[#All],[consecutivo]],[1]!CDP[[#All],[fecha_aprobacion]],"",0)</f>
        <v>45203.595104166663</v>
      </c>
      <c r="S518" s="48">
        <f>SUMIF([1]!CDP[[#All],[consecutivo]],Contrato[[#This Row],[CDP]],[1]!CDP[[#All],[valor_total_rubro]])</f>
        <v>55000000</v>
      </c>
      <c r="T518" s="4" cm="1">
        <f t="array" ref="T518">_xlfn.XLOOKUP(Contrato[[#This Row],[CONTRATO]]&amp;Contrato[[#This Row],[CDP]],[1]!Tabla6[[#All],[CONTRATO-CDP]],[1]!Tabla6[[#All],[CRP]],_xlfn.XLOOKUP(Contrato[[#This Row],[CDP]],[1]RCPPAGOS!F:F,[1]RCPPAGOS!A:A,"",0),0)</f>
        <v>11877</v>
      </c>
      <c r="U518" s="47">
        <f>+_xlfn.XLOOKUP(Contrato[[#This Row],[RCP]],[1]RCPPAGOS!A:A,[1]RCPPAGOS!B:B,"",0)</f>
        <v>45219.400439814817</v>
      </c>
      <c r="V518" s="50">
        <f>SUMIF([1]!RCPPAGOS[[#All],[CRP]],Contrato[[#This Row],[RCP]],[1]!RCPPAGOS[[#All],[valor_total]])</f>
        <v>55000000</v>
      </c>
      <c r="W518" s="51">
        <v>45210</v>
      </c>
      <c r="X518" s="51">
        <v>45219</v>
      </c>
      <c r="Y518" s="52" t="str">
        <f>+LEFT(_xlfn.XLOOKUP(Contrato[[#This Row],[CONTRATO3DIG]],[1]SECOP_II!AE:AE,[1]SECOP_II!F:F,"",0),10)</f>
        <v>2023-05-15</v>
      </c>
      <c r="Z518" s="53" t="str">
        <f>+LEFT(_xlfn.XLOOKUP(Contrato[[#This Row],[CONTRATO3DIG]],[1]SECOP_II!AE:AE,[1]SECOP_II!G:G,"",0),10)</f>
        <v>2023-12-30</v>
      </c>
      <c r="AA518" s="54" t="str">
        <f>_xlfn.XLOOKUP(Contrato[[#This Row],[CONTRATO3DIG]],[1]SECOP_II!AE:AE,[1]SECOP_II!AA:AA,"",0)</f>
        <v>https://community.secop.gov.co/Public/Tendering/OpportunityDetail/Index?noticeUID=CO1.NTC.4385318&amp;isFromPublicArea=True&amp;isModal=true&amp;asPopupView=true</v>
      </c>
      <c r="AB518" s="103" t="s">
        <v>1056</v>
      </c>
      <c r="AC518" s="103">
        <v>202301018091</v>
      </c>
      <c r="AD518" s="1" t="s">
        <v>50</v>
      </c>
      <c r="AE518" s="1" t="str">
        <f>TEXT(LEFT(Contrato[[#This Row],[CONTRATO]],3),"0")</f>
        <v>484</v>
      </c>
      <c r="AF518" s="1" t="str">
        <f>IF(LEN(Contrato[[#This Row],[Contrato2]])=3,Contrato[[#This Row],[Contrato2]],TEXT(Contrato[[#This Row],[Contrato2]],"000"))</f>
        <v>484</v>
      </c>
      <c r="AG518" s="100">
        <f ca="1">IFERROR(_xlfn.DAYS(Contrato[[#This Row],[Fecha Proyectada liquidació]],TODAY())/30,"")</f>
        <v>-10.066666666666666</v>
      </c>
      <c r="AH518" s="5">
        <f>+Contrato[[#This Row],[FECHA TERMINACIÓN ]]+120</f>
        <v>45410</v>
      </c>
      <c r="AI518" s="1" t="e" cm="1">
        <f t="array" ref="AI518">+Contrato[[#This Row],[Fecha Proyectada liquidació]]-hoy</f>
        <v>#NAME?</v>
      </c>
      <c r="AJ518" s="1" cm="1">
        <f t="array" ref="AJ518">_xlfn.XLOOKUP(Contrato[[#This Row],[CONTRATO]]&amp;Contrato[[#This Row],[CDP]],[1]!Tabla6[[#All],[CONTRATO-CDP]],[1]!Tabla6[[#All],[CRP]],_xlfn.XLOOKUP(Contrato[[#This Row],[CDP]],[1]RCPPAGOS!F:F,[1]RCPPAGOS!A:A,"",0),0)</f>
        <v>11877</v>
      </c>
      <c r="AK518" s="1">
        <f>+Contrato[[#This Row],[Columna1]]-Contrato[[#This Row],[RCP]]</f>
        <v>0</v>
      </c>
      <c r="AL518" s="101" cm="1">
        <f t="array" ref="AL518">_xlfn.XLOOKUP(Contrato[[#This Row],[RCP]],[1]!RCPPAGOS[[#All],[CRP]],[1]!RCPPAGOS[[#All],[Total pagado]],0,0)</f>
        <v>55000000</v>
      </c>
      <c r="AM518" s="62">
        <f>+Contrato[[#This Row],[Valor Pagado]]/Contrato[[#This Row],[VALOR CONTRATO]]</f>
        <v>1</v>
      </c>
      <c r="AN518" s="63">
        <f>+Contrato[[#This Row],[VALOR CONTRATO]]-Contrato[[#This Row],[Valor Pagado]]</f>
        <v>0</v>
      </c>
    </row>
    <row r="519" spans="1:40" s="1" customFormat="1" ht="37.5" customHeight="1">
      <c r="A519" s="1">
        <v>295</v>
      </c>
      <c r="B519" s="2">
        <v>485</v>
      </c>
      <c r="C519" s="130" t="s">
        <v>1324</v>
      </c>
      <c r="D519" s="35" t="s">
        <v>71</v>
      </c>
      <c r="E519" s="36" t="s">
        <v>42</v>
      </c>
      <c r="F519" s="95" t="s">
        <v>43</v>
      </c>
      <c r="G519" s="130" t="s">
        <v>98</v>
      </c>
      <c r="H519" s="1">
        <v>71582555</v>
      </c>
      <c r="I519" s="111">
        <v>6879081</v>
      </c>
      <c r="J519" s="111">
        <v>53427529</v>
      </c>
      <c r="K519" s="1" t="s">
        <v>571</v>
      </c>
      <c r="L519" s="137" t="s">
        <v>571</v>
      </c>
      <c r="M519" s="43" t="s">
        <v>76</v>
      </c>
      <c r="N519" s="44">
        <f>VLOOKUP(Contrato[[#This Row],[SUPERVISOR TITULAR]],[1]SUPERVISORES!$E$1:$F$135,2,FALSE)</f>
        <v>1088260059.0999999</v>
      </c>
      <c r="O519" s="43" t="s">
        <v>94</v>
      </c>
      <c r="P519" s="45">
        <f>VLOOKUP(Contrato[[#This Row],[SUPERVISOR SUPLENTE ]],[1]SUPERVISORES!$E$1:$F$135,2,FALSE)</f>
        <v>42895674.700000003</v>
      </c>
      <c r="Q519" s="75">
        <v>658</v>
      </c>
      <c r="R519" s="47" cm="1">
        <f t="array" ref="R519">_xlfn.XLOOKUP(Contrato[[#This Row],[CDP]],[1]!CDP[[#All],[consecutivo]],[1]!CDP[[#All],[fecha_aprobacion]],"",0)</f>
        <v>45044.57172453704</v>
      </c>
      <c r="S519" s="48">
        <f>SUMIF([1]!CDP[[#All],[consecutivo]],Contrato[[#This Row],[CDP]],[1]!CDP[[#All],[valor_total_rubro]])</f>
        <v>53427529</v>
      </c>
      <c r="T519" s="49" cm="1">
        <f t="array" ref="T519">_xlfn.XLOOKUP(Contrato[[#This Row],[CONTRATO]]&amp;Contrato[[#This Row],[CDP]],[1]!Tabla6[[#All],[CONTRATO-CDP]],[1]!Tabla6[[#All],[CRP]],_xlfn.XLOOKUP(Contrato[[#This Row],[CDP]],[1]RCPPAGOS!F:F,[1]RCPPAGOS!A:A,"",0),0)</f>
        <v>3796</v>
      </c>
      <c r="U519" s="47">
        <f>+_xlfn.XLOOKUP(Contrato[[#This Row],[RCP]],[1]RCPPAGOS!A:A,[1]RCPPAGOS!B:B,"",0)</f>
        <v>45054.581053240741</v>
      </c>
      <c r="V519" s="50">
        <f>SUMIF([1]!RCPPAGOS[[#All],[CRP]],Contrato[[#This Row],[RCP]],[1]!RCPPAGOS[[#All],[valor_total]])</f>
        <v>53427529</v>
      </c>
      <c r="W519" s="51">
        <v>45051</v>
      </c>
      <c r="X519" s="51">
        <v>45051</v>
      </c>
      <c r="Y519" s="52" t="str">
        <f>+LEFT(_xlfn.XLOOKUP(Contrato[[#This Row],[CONTRATO3DIG]],[1]SECOP_II!AE:AE,[1]SECOP_II!F:F,"",0),10)</f>
        <v>2023-05-08</v>
      </c>
      <c r="Z519" s="53" t="str">
        <f>+LEFT(_xlfn.XLOOKUP(Contrato[[#This Row],[CONTRATO3DIG]],[1]SECOP_II!AE:AE,[1]SECOP_II!G:G,"",0),10)</f>
        <v>2023-12-31</v>
      </c>
      <c r="AA519" s="54" t="str">
        <f>_xlfn.XLOOKUP(Contrato[[#This Row],[CONTRATO3DIG]],[1]SECOP_II!AE:AE,[1]SECOP_II!AA:AA,"",0)</f>
        <v>https://community.secop.gov.co/Public/Tendering/OpportunityDetail/Index?noticeUID=CO1.NTC.4375794&amp;isFromPublicArea=True&amp;isModal=true&amp;asPopupView=true</v>
      </c>
      <c r="AB519" s="103" t="s">
        <v>1255</v>
      </c>
      <c r="AC519" s="111">
        <v>0</v>
      </c>
      <c r="AD519" s="1" t="s">
        <v>50</v>
      </c>
      <c r="AE519" s="1" t="str">
        <f>TEXT(LEFT(Contrato[[#This Row],[CONTRATO]],3),"0")</f>
        <v>485</v>
      </c>
      <c r="AF519" s="1" t="str">
        <f>IF(LEN(Contrato[[#This Row],[Contrato2]])=3,Contrato[[#This Row],[Contrato2]],TEXT(Contrato[[#This Row],[Contrato2]],"000"))</f>
        <v>485</v>
      </c>
      <c r="AG519" s="100">
        <f ca="1">IFERROR(_xlfn.DAYS(Contrato[[#This Row],[Fecha Proyectada liquidació]],TODAY())/30,"")</f>
        <v>-10.033333333333333</v>
      </c>
      <c r="AH519" s="5">
        <f>+Contrato[[#This Row],[FECHA TERMINACIÓN ]]+120</f>
        <v>45411</v>
      </c>
      <c r="AI519" s="1" t="e" cm="1">
        <f t="array" ref="AI519">+Contrato[[#This Row],[Fecha Proyectada liquidació]]-hoy</f>
        <v>#NAME?</v>
      </c>
      <c r="AJ519" s="1" cm="1">
        <f t="array" ref="AJ519">_xlfn.XLOOKUP(Contrato[[#This Row],[CONTRATO]]&amp;Contrato[[#This Row],[CDP]],[1]!Tabla6[[#All],[CONTRATO-CDP]],[1]!Tabla6[[#All],[CRP]],_xlfn.XLOOKUP(Contrato[[#This Row],[CDP]],[1]RCPPAGOS!F:F,[1]RCPPAGOS!A:A,"",0),0)</f>
        <v>3796</v>
      </c>
      <c r="AK519" s="1">
        <f>+Contrato[[#This Row],[Columna1]]-Contrato[[#This Row],[RCP]]</f>
        <v>0</v>
      </c>
      <c r="AL519" s="101" cm="1">
        <f t="array" ref="AL519">_xlfn.XLOOKUP(Contrato[[#This Row],[RCP]],[1]!RCPPAGOS[[#All],[CRP]],[1]!RCPPAGOS[[#All],[Total pagado]],0,0)</f>
        <v>53427529</v>
      </c>
      <c r="AM519" s="62">
        <f>+Contrato[[#This Row],[Valor Pagado]]/Contrato[[#This Row],[VALOR CONTRATO]]</f>
        <v>1</v>
      </c>
      <c r="AN519" s="63">
        <f>+Contrato[[#This Row],[VALOR CONTRATO]]-Contrato[[#This Row],[Valor Pagado]]</f>
        <v>0</v>
      </c>
    </row>
    <row r="520" spans="1:40" s="1" customFormat="1" ht="37.5" customHeight="1">
      <c r="A520" s="1">
        <v>500</v>
      </c>
      <c r="B520" s="2">
        <v>486</v>
      </c>
      <c r="C520" s="130" t="s">
        <v>92</v>
      </c>
      <c r="D520" s="35" t="s">
        <v>71</v>
      </c>
      <c r="E520" s="36" t="s">
        <v>42</v>
      </c>
      <c r="F520" s="92" t="s">
        <v>43</v>
      </c>
      <c r="G520" s="130" t="s">
        <v>93</v>
      </c>
      <c r="H520" s="1">
        <v>1017247082</v>
      </c>
      <c r="I520" s="111">
        <v>3986061</v>
      </c>
      <c r="J520" s="111">
        <v>30958407</v>
      </c>
      <c r="K520" s="1" t="s">
        <v>571</v>
      </c>
      <c r="L520" s="137" t="s">
        <v>571</v>
      </c>
      <c r="M520" s="43" t="s">
        <v>76</v>
      </c>
      <c r="N520" s="44">
        <f>VLOOKUP(Contrato[[#This Row],[SUPERVISOR TITULAR]],[1]SUPERVISORES!$E$1:$F$135,2,FALSE)</f>
        <v>1088260059.0999999</v>
      </c>
      <c r="O520" s="43" t="s">
        <v>94</v>
      </c>
      <c r="P520" s="45">
        <f>VLOOKUP(Contrato[[#This Row],[SUPERVISOR SUPLENTE ]],[1]SUPERVISORES!$E$1:$F$135,2,FALSE)</f>
        <v>42895674.700000003</v>
      </c>
      <c r="Q520" s="75">
        <v>659</v>
      </c>
      <c r="R520" s="47" cm="1">
        <f t="array" ref="R520">_xlfn.XLOOKUP(Contrato[[#This Row],[CDP]],[1]!CDP[[#All],[consecutivo]],[1]!CDP[[#All],[fecha_aprobacion]],"",0)</f>
        <v>45044.571747685186</v>
      </c>
      <c r="S520" s="48">
        <f>SUMIF([1]!CDP[[#All],[consecutivo]],Contrato[[#This Row],[CDP]],[1]!CDP[[#All],[valor_total_rubro]])</f>
        <v>30958407</v>
      </c>
      <c r="T520" s="49" cm="1">
        <f t="array" ref="T520">_xlfn.XLOOKUP(Contrato[[#This Row],[CONTRATO]]&amp;Contrato[[#This Row],[CDP]],[1]!Tabla6[[#All],[CONTRATO-CDP]],[1]!Tabla6[[#All],[CRP]],_xlfn.XLOOKUP(Contrato[[#This Row],[CDP]],[1]RCPPAGOS!F:F,[1]RCPPAGOS!A:A,"",0),0)</f>
        <v>3797</v>
      </c>
      <c r="U520" s="47">
        <f>+_xlfn.XLOOKUP(Contrato[[#This Row],[RCP]],[1]RCPPAGOS!A:A,[1]RCPPAGOS!B:B,"",0)</f>
        <v>45054.581400462965</v>
      </c>
      <c r="V520" s="50">
        <f>SUMIF([1]!RCPPAGOS[[#All],[CRP]],Contrato[[#This Row],[RCP]],[1]!RCPPAGOS[[#All],[valor_total]])</f>
        <v>30958407</v>
      </c>
      <c r="W520" s="51">
        <v>45051</v>
      </c>
      <c r="X520" s="51">
        <v>45051</v>
      </c>
      <c r="Y520" s="52" t="str">
        <f>+LEFT(_xlfn.XLOOKUP(Contrato[[#This Row],[CONTRATO3DIG]],[1]SECOP_II!AE:AE,[1]SECOP_II!F:F,"",0),10)</f>
        <v>2023-05-08</v>
      </c>
      <c r="Z520" s="53" t="str">
        <f>+LEFT(_xlfn.XLOOKUP(Contrato[[#This Row],[CONTRATO3DIG]],[1]SECOP_II!AE:AE,[1]SECOP_II!G:G,"",0),10)</f>
        <v>2023-12-31</v>
      </c>
      <c r="AA520" s="54" t="str">
        <f>_xlfn.XLOOKUP(Contrato[[#This Row],[CONTRATO3DIG]],[1]SECOP_II!AE:AE,[1]SECOP_II!AA:AA,"",0)</f>
        <v>https://community.secop.gov.co/Public/Tendering/OpportunityDetail/Index?noticeUID=CO1.NTC.4377210&amp;isFromPublicArea=True&amp;isModal=true&amp;asPopupView=true</v>
      </c>
      <c r="AB520" s="103" t="s">
        <v>1255</v>
      </c>
      <c r="AC520" s="111">
        <v>0</v>
      </c>
      <c r="AD520" s="1" t="s">
        <v>50</v>
      </c>
      <c r="AE520" s="1" t="str">
        <f>TEXT(LEFT(Contrato[[#This Row],[CONTRATO]],3),"0")</f>
        <v>486</v>
      </c>
      <c r="AF520" s="1" t="str">
        <f>IF(LEN(Contrato[[#This Row],[Contrato2]])=3,Contrato[[#This Row],[Contrato2]],TEXT(Contrato[[#This Row],[Contrato2]],"000"))</f>
        <v>486</v>
      </c>
      <c r="AG520" s="100">
        <f ca="1">IFERROR(_xlfn.DAYS(Contrato[[#This Row],[Fecha Proyectada liquidació]],TODAY())/30,"")</f>
        <v>-10.033333333333333</v>
      </c>
      <c r="AH520" s="5">
        <f>+Contrato[[#This Row],[FECHA TERMINACIÓN ]]+120</f>
        <v>45411</v>
      </c>
      <c r="AI520" s="1" t="e" cm="1">
        <f t="array" ref="AI520">+Contrato[[#This Row],[Fecha Proyectada liquidació]]-hoy</f>
        <v>#NAME?</v>
      </c>
      <c r="AJ520" s="1" cm="1">
        <f t="array" ref="AJ520">_xlfn.XLOOKUP(Contrato[[#This Row],[CONTRATO]]&amp;Contrato[[#This Row],[CDP]],[1]!Tabla6[[#All],[CONTRATO-CDP]],[1]!Tabla6[[#All],[CRP]],_xlfn.XLOOKUP(Contrato[[#This Row],[CDP]],[1]RCPPAGOS!F:F,[1]RCPPAGOS!A:A,"",0),0)</f>
        <v>3797</v>
      </c>
      <c r="AK520" s="1">
        <f>+Contrato[[#This Row],[Columna1]]-Contrato[[#This Row],[RCP]]</f>
        <v>0</v>
      </c>
      <c r="AL520" s="101" cm="1">
        <f t="array" ref="AL520">_xlfn.XLOOKUP(Contrato[[#This Row],[RCP]],[1]!RCPPAGOS[[#All],[CRP]],[1]!RCPPAGOS[[#All],[Total pagado]],0,0)</f>
        <v>30958407</v>
      </c>
      <c r="AM520" s="62">
        <f>+Contrato[[#This Row],[Valor Pagado]]/Contrato[[#This Row],[VALOR CONTRATO]]</f>
        <v>1</v>
      </c>
      <c r="AN520" s="63">
        <f>+Contrato[[#This Row],[VALOR CONTRATO]]-Contrato[[#This Row],[Valor Pagado]]</f>
        <v>0</v>
      </c>
    </row>
    <row r="521" spans="1:40" s="1" customFormat="1" ht="37.5" customHeight="1">
      <c r="A521" s="1">
        <v>721</v>
      </c>
      <c r="B521" s="2">
        <v>487</v>
      </c>
      <c r="C521" s="130" t="s">
        <v>105</v>
      </c>
      <c r="D521" s="92" t="s">
        <v>1294</v>
      </c>
      <c r="E521" s="36" t="s">
        <v>42</v>
      </c>
      <c r="F521" s="92" t="s">
        <v>43</v>
      </c>
      <c r="G521" s="130" t="s">
        <v>106</v>
      </c>
      <c r="H521" s="1">
        <v>8104231</v>
      </c>
      <c r="I521" s="111">
        <v>9346824</v>
      </c>
      <c r="J521" s="111">
        <v>95528349</v>
      </c>
      <c r="K521" s="208" t="s">
        <v>1325</v>
      </c>
      <c r="L521" s="137" t="s">
        <v>571</v>
      </c>
      <c r="M521" s="43" t="s">
        <v>103</v>
      </c>
      <c r="N521" s="44">
        <f>VLOOKUP(Contrato[[#This Row],[SUPERVISOR TITULAR]],[1]SUPERVISORES!$E$1:$F$135,2,FALSE)</f>
        <v>3507696.4</v>
      </c>
      <c r="O521" s="43" t="s">
        <v>104</v>
      </c>
      <c r="P521" s="45">
        <f>VLOOKUP(Contrato[[#This Row],[SUPERVISOR SUPLENTE ]],[1]SUPERVISORES!$E$1:$F$135,2,FALSE)</f>
        <v>75075150.099999994</v>
      </c>
      <c r="Q521" s="75">
        <v>668</v>
      </c>
      <c r="R521" s="47" cm="1">
        <f t="array" ref="R521">_xlfn.XLOOKUP(Contrato[[#This Row],[CDP]],[1]!CDP[[#All],[consecutivo]],[1]!CDP[[#All],[fecha_aprobacion]],"",0)</f>
        <v>45044.571863425925</v>
      </c>
      <c r="S521" s="48">
        <f>SUMIF([1]!CDP[[#All],[consecutivo]],Contrato[[#This Row],[CDP]],[1]!CDP[[#All],[valor_total_rubro]])</f>
        <v>95528349</v>
      </c>
      <c r="T521" s="49" cm="1">
        <f t="array" ref="T521">_xlfn.XLOOKUP(Contrato[[#This Row],[CONTRATO]]&amp;Contrato[[#This Row],[CDP]],[1]!Tabla6[[#All],[CONTRATO-CDP]],[1]!Tabla6[[#All],[CRP]],_xlfn.XLOOKUP(Contrato[[#This Row],[CDP]],[1]RCPPAGOS!F:F,[1]RCPPAGOS!A:A,"",0),0)</f>
        <v>3759</v>
      </c>
      <c r="U521" s="47">
        <f>+_xlfn.XLOOKUP(Contrato[[#This Row],[RCP]],[1]RCPPAGOS!A:A,[1]RCPPAGOS!B:B,"",0)</f>
        <v>45051.598460648151</v>
      </c>
      <c r="V521" s="50">
        <f>SUMIF([1]!RCPPAGOS[[#All],[CRP]],Contrato[[#This Row],[RCP]],[1]!RCPPAGOS[[#All],[valor_total]])</f>
        <v>95528349</v>
      </c>
      <c r="W521" s="51">
        <v>45051</v>
      </c>
      <c r="X521" s="51">
        <v>45051</v>
      </c>
      <c r="Y521" s="52" t="str">
        <f>+LEFT(_xlfn.XLOOKUP(Contrato[[#This Row],[CONTRATO3DIG]],[1]SECOP_II!AE:AE,[1]SECOP_II!F:F,"",0),10)</f>
        <v>2023-05-05</v>
      </c>
      <c r="Z521" s="53" t="str">
        <f>+LEFT(_xlfn.XLOOKUP(Contrato[[#This Row],[CONTRATO3DIG]],[1]SECOP_II!AE:AE,[1]SECOP_II!G:G,"",0),10)</f>
        <v>2023-12-30</v>
      </c>
      <c r="AA521" s="54" t="str">
        <f>_xlfn.XLOOKUP(Contrato[[#This Row],[CONTRATO3DIG]],[1]SECOP_II!AE:AE,[1]SECOP_II!AA:AA,"",0)</f>
        <v>https://community.secop.gov.co/Public/Tendering/OpportunityDetail/Index?noticeUID=CO1.NTC.4375904&amp;isFromPublicArea=True&amp;isModal=true&amp;asPopupView=true</v>
      </c>
      <c r="AB521" s="103" t="s">
        <v>1326</v>
      </c>
      <c r="AC521" s="103">
        <v>202301006325</v>
      </c>
      <c r="AD521" s="1" t="s">
        <v>50</v>
      </c>
      <c r="AE521" s="1" t="str">
        <f>TEXT(LEFT(Contrato[[#This Row],[CONTRATO]],3),"0")</f>
        <v>487</v>
      </c>
      <c r="AF521" s="1" t="str">
        <f>IF(LEN(Contrato[[#This Row],[Contrato2]])=3,Contrato[[#This Row],[Contrato2]],TEXT(Contrato[[#This Row],[Contrato2]],"000"))</f>
        <v>487</v>
      </c>
      <c r="AG521" s="100">
        <f ca="1">IFERROR(_xlfn.DAYS(Contrato[[#This Row],[Fecha Proyectada liquidació]],TODAY())/30,"")</f>
        <v>-10.066666666666666</v>
      </c>
      <c r="AH521" s="5">
        <f>+Contrato[[#This Row],[FECHA TERMINACIÓN ]]+120</f>
        <v>45410</v>
      </c>
      <c r="AI521" s="1" t="e" cm="1">
        <f t="array" ref="AI521">+Contrato[[#This Row],[Fecha Proyectada liquidació]]-hoy</f>
        <v>#NAME?</v>
      </c>
      <c r="AJ521" s="1" cm="1">
        <f t="array" ref="AJ521">_xlfn.XLOOKUP(Contrato[[#This Row],[CONTRATO]]&amp;Contrato[[#This Row],[CDP]],[1]!Tabla6[[#All],[CONTRATO-CDP]],[1]!Tabla6[[#All],[CRP]],_xlfn.XLOOKUP(Contrato[[#This Row],[CDP]],[1]RCPPAGOS!F:F,[1]RCPPAGOS!A:A,"",0),0)</f>
        <v>3759</v>
      </c>
      <c r="AK521" s="1">
        <f>+Contrato[[#This Row],[Columna1]]-Contrato[[#This Row],[RCP]]</f>
        <v>0</v>
      </c>
      <c r="AL521" s="101" cm="1">
        <f t="array" ref="AL521">_xlfn.XLOOKUP(Contrato[[#This Row],[RCP]],[1]!RCPPAGOS[[#All],[CRP]],[1]!RCPPAGOS[[#All],[Total pagado]],0,0)</f>
        <v>90946459</v>
      </c>
      <c r="AM521" s="62">
        <f>+Contrato[[#This Row],[Valor Pagado]]/Contrato[[#This Row],[VALOR CONTRATO]]</f>
        <v>0.95203633216774219</v>
      </c>
      <c r="AN521" s="63">
        <f>+Contrato[[#This Row],[VALOR CONTRATO]]-Contrato[[#This Row],[Valor Pagado]]</f>
        <v>4581890</v>
      </c>
    </row>
    <row r="522" spans="1:40" s="1" customFormat="1" ht="37.5" customHeight="1">
      <c r="A522" s="1">
        <v>719</v>
      </c>
      <c r="B522" s="2">
        <v>488</v>
      </c>
      <c r="C522" s="130" t="s">
        <v>1327</v>
      </c>
      <c r="D522" s="92" t="s">
        <v>1294</v>
      </c>
      <c r="E522" s="36" t="s">
        <v>42</v>
      </c>
      <c r="F522" s="92" t="s">
        <v>43</v>
      </c>
      <c r="G522" s="130" t="s">
        <v>110</v>
      </c>
      <c r="H522" s="1">
        <v>1039453965</v>
      </c>
      <c r="I522" s="111">
        <v>9346824</v>
      </c>
      <c r="J522" s="111">
        <v>83528341</v>
      </c>
      <c r="K522" s="134" t="s">
        <v>1296</v>
      </c>
      <c r="L522" s="137" t="s">
        <v>571</v>
      </c>
      <c r="M522" s="43" t="s">
        <v>68</v>
      </c>
      <c r="N522" s="44">
        <f>VLOOKUP(Contrato[[#This Row],[SUPERVISOR TITULAR]],[1]SUPERVISORES!$E$1:$F$135,2,FALSE)</f>
        <v>8462777.5</v>
      </c>
      <c r="O522" s="43" t="s">
        <v>69</v>
      </c>
      <c r="P522" s="45">
        <f>VLOOKUP(Contrato[[#This Row],[SUPERVISOR SUPLENTE ]],[1]SUPERVISORES!$E$1:$F$135,2,FALSE)</f>
        <v>43208997.899999999</v>
      </c>
      <c r="Q522" s="75">
        <v>673</v>
      </c>
      <c r="R522" s="47" cm="1">
        <f t="array" ref="R522">_xlfn.XLOOKUP(Contrato[[#This Row],[CDP]],[1]!CDP[[#All],[consecutivo]],[1]!CDP[[#All],[fecha_aprobacion]],"",0)</f>
        <v>45044.571932870371</v>
      </c>
      <c r="S522" s="48">
        <f>SUMIF([1]!CDP[[#All],[consecutivo]],Contrato[[#This Row],[CDP]],[1]!CDP[[#All],[valor_total_rubro]])</f>
        <v>83528349</v>
      </c>
      <c r="T522" s="49" cm="1">
        <f t="array" ref="T522">_xlfn.XLOOKUP(Contrato[[#This Row],[CONTRATO]]&amp;Contrato[[#This Row],[CDP]],[1]!Tabla6[[#All],[CONTRATO-CDP]],[1]!Tabla6[[#All],[CRP]],_xlfn.XLOOKUP(Contrato[[#This Row],[CDP]],[1]RCPPAGOS!F:F,[1]RCPPAGOS!A:A,"",0),0)</f>
        <v>3760</v>
      </c>
      <c r="U522" s="47">
        <f>+_xlfn.XLOOKUP(Contrato[[#This Row],[RCP]],[1]RCPPAGOS!A:A,[1]RCPPAGOS!B:B,"",0)</f>
        <v>45051.638113425928</v>
      </c>
      <c r="V522" s="50">
        <f>SUMIF([1]!RCPPAGOS[[#All],[CRP]],Contrato[[#This Row],[RCP]],[1]!RCPPAGOS[[#All],[valor_total]])</f>
        <v>83528349</v>
      </c>
      <c r="W522" s="51">
        <v>45051</v>
      </c>
      <c r="X522" s="51">
        <v>45051</v>
      </c>
      <c r="Y522" s="52" t="str">
        <f>+LEFT(_xlfn.XLOOKUP(Contrato[[#This Row],[CONTRATO3DIG]],[1]SECOP_II!AE:AE,[1]SECOP_II!F:F,"",0),10)</f>
        <v>2023-05-05</v>
      </c>
      <c r="Z522" s="53" t="str">
        <f>+LEFT(_xlfn.XLOOKUP(Contrato[[#This Row],[CONTRATO3DIG]],[1]SECOP_II!AE:AE,[1]SECOP_II!G:G,"",0),10)</f>
        <v>2023-12-30</v>
      </c>
      <c r="AA522" s="54" t="str">
        <f>_xlfn.XLOOKUP(Contrato[[#This Row],[CONTRATO3DIG]],[1]SECOP_II!AE:AE,[1]SECOP_II!AA:AA,"",0)</f>
        <v>https://community.secop.gov.co/Public/Tendering/OpportunityDetail/Index?noticeUID=CO1.NTC.4376064&amp;isFromPublicArea=True&amp;isModal=true&amp;asPopupView=true</v>
      </c>
      <c r="AB522" s="103" t="s">
        <v>1326</v>
      </c>
      <c r="AC522" s="103">
        <v>202301006435</v>
      </c>
      <c r="AD522" s="1" t="s">
        <v>50</v>
      </c>
      <c r="AE522" s="1" t="str">
        <f>TEXT(LEFT(Contrato[[#This Row],[CONTRATO]],3),"0")</f>
        <v>488</v>
      </c>
      <c r="AF522" s="1" t="str">
        <f>IF(LEN(Contrato[[#This Row],[Contrato2]])=3,Contrato[[#This Row],[Contrato2]],TEXT(Contrato[[#This Row],[Contrato2]],"000"))</f>
        <v>488</v>
      </c>
      <c r="AG522" s="100">
        <f ca="1">IFERROR(_xlfn.DAYS(Contrato[[#This Row],[Fecha Proyectada liquidació]],TODAY())/30,"")</f>
        <v>-10.066666666666666</v>
      </c>
      <c r="AH522" s="5">
        <f>+Contrato[[#This Row],[FECHA TERMINACIÓN ]]+120</f>
        <v>45410</v>
      </c>
      <c r="AI522" s="1" t="e" cm="1">
        <f t="array" ref="AI522">+Contrato[[#This Row],[Fecha Proyectada liquidació]]-hoy</f>
        <v>#NAME?</v>
      </c>
      <c r="AJ522" s="1" cm="1">
        <f t="array" ref="AJ522">_xlfn.XLOOKUP(Contrato[[#This Row],[CONTRATO]]&amp;Contrato[[#This Row],[CDP]],[1]!Tabla6[[#All],[CONTRATO-CDP]],[1]!Tabla6[[#All],[CRP]],_xlfn.XLOOKUP(Contrato[[#This Row],[CDP]],[1]RCPPAGOS!F:F,[1]RCPPAGOS!A:A,"",0),0)</f>
        <v>3760</v>
      </c>
      <c r="AK522" s="1">
        <f>+Contrato[[#This Row],[Columna1]]-Contrato[[#This Row],[RCP]]</f>
        <v>0</v>
      </c>
      <c r="AL522" s="101" cm="1">
        <f t="array" ref="AL522">_xlfn.XLOOKUP(Contrato[[#This Row],[RCP]],[1]!RCPPAGOS[[#All],[CRP]],[1]!RCPPAGOS[[#All],[Total pagado]],0,0)</f>
        <v>43988725</v>
      </c>
      <c r="AM522" s="62">
        <f>+Contrato[[#This Row],[Valor Pagado]]/Contrato[[#This Row],[VALOR CONTRATO]]</f>
        <v>0.52663233189319536</v>
      </c>
      <c r="AN522" s="63">
        <f>+Contrato[[#This Row],[VALOR CONTRATO]]-Contrato[[#This Row],[Valor Pagado]]</f>
        <v>39539616</v>
      </c>
    </row>
    <row r="523" spans="1:40" s="1" customFormat="1" ht="37.5" customHeight="1">
      <c r="A523" s="1">
        <v>722</v>
      </c>
      <c r="B523" s="2">
        <v>489</v>
      </c>
      <c r="C523" s="130" t="s">
        <v>1328</v>
      </c>
      <c r="D523" s="92" t="s">
        <v>1294</v>
      </c>
      <c r="E523" s="36" t="s">
        <v>42</v>
      </c>
      <c r="F523" s="92" t="s">
        <v>43</v>
      </c>
      <c r="G523" s="130" t="s">
        <v>108</v>
      </c>
      <c r="H523" s="1">
        <v>1127948077</v>
      </c>
      <c r="I523" s="111">
        <v>7690469</v>
      </c>
      <c r="J523" s="111">
        <v>60498356</v>
      </c>
      <c r="K523" s="1" t="s">
        <v>571</v>
      </c>
      <c r="L523" s="137" t="s">
        <v>571</v>
      </c>
      <c r="M523" s="43" t="s">
        <v>68</v>
      </c>
      <c r="N523" s="44">
        <f>VLOOKUP(Contrato[[#This Row],[SUPERVISOR TITULAR]],[1]SUPERVISORES!$E$1:$F$135,2,FALSE)</f>
        <v>8462777.5</v>
      </c>
      <c r="O523" s="43" t="s">
        <v>69</v>
      </c>
      <c r="P523" s="45">
        <f>VLOOKUP(Contrato[[#This Row],[SUPERVISOR SUPLENTE ]],[1]SUPERVISORES!$E$1:$F$135,2,FALSE)</f>
        <v>43208997.899999999</v>
      </c>
      <c r="Q523" s="75">
        <v>674</v>
      </c>
      <c r="R523" s="47" cm="1">
        <f t="array" ref="R523">_xlfn.XLOOKUP(Contrato[[#This Row],[CDP]],[1]!CDP[[#All],[consecutivo]],[1]!CDP[[#All],[fecha_aprobacion]],"",0)</f>
        <v>45044.571944444448</v>
      </c>
      <c r="S523" s="48">
        <f>SUMIF([1]!CDP[[#All],[consecutivo]],Contrato[[#This Row],[CDP]],[1]!CDP[[#All],[valor_total_rubro]])</f>
        <v>60498356</v>
      </c>
      <c r="T523" s="49" cm="1">
        <f t="array" ref="T523">_xlfn.XLOOKUP(Contrato[[#This Row],[CONTRATO]]&amp;Contrato[[#This Row],[CDP]],[1]!Tabla6[[#All],[CONTRATO-CDP]],[1]!Tabla6[[#All],[CRP]],_xlfn.XLOOKUP(Contrato[[#This Row],[CDP]],[1]RCPPAGOS!F:F,[1]RCPPAGOS!A:A,"",0),0)</f>
        <v>3762</v>
      </c>
      <c r="U523" s="47">
        <f>+_xlfn.XLOOKUP(Contrato[[#This Row],[RCP]],[1]RCPPAGOS!A:A,[1]RCPPAGOS!B:B,"",0)</f>
        <v>45051.639270833337</v>
      </c>
      <c r="V523" s="50">
        <f>SUMIF([1]!RCPPAGOS[[#All],[CRP]],Contrato[[#This Row],[RCP]],[1]!RCPPAGOS[[#All],[valor_total]])</f>
        <v>60498356</v>
      </c>
      <c r="W523" s="51">
        <v>45051</v>
      </c>
      <c r="X523" s="51">
        <v>45051</v>
      </c>
      <c r="Y523" s="52" t="str">
        <f>+LEFT(_xlfn.XLOOKUP(Contrato[[#This Row],[CONTRATO3DIG]],[1]SECOP_II!AE:AE,[1]SECOP_II!F:F,"",0),10)</f>
        <v>2023-05-05</v>
      </c>
      <c r="Z523" s="53" t="str">
        <f>+LEFT(_xlfn.XLOOKUP(Contrato[[#This Row],[CONTRATO3DIG]],[1]SECOP_II!AE:AE,[1]SECOP_II!G:G,"",0),10)</f>
        <v>2023-12-30</v>
      </c>
      <c r="AA523" s="54" t="str">
        <f>_xlfn.XLOOKUP(Contrato[[#This Row],[CONTRATO3DIG]],[1]SECOP_II!AE:AE,[1]SECOP_II!AA:AA,"",0)</f>
        <v>https://community.secop.gov.co/Public/Tendering/OpportunityDetail/Index?noticeUID=CO1.NTC.4376415&amp;isFromPublicArea=True&amp;isModal=true&amp;asPopupView=true</v>
      </c>
      <c r="AB523" s="103" t="s">
        <v>1326</v>
      </c>
      <c r="AC523" s="103">
        <v>202301006434</v>
      </c>
      <c r="AD523" s="1" t="s">
        <v>50</v>
      </c>
      <c r="AE523" s="1" t="str">
        <f>TEXT(LEFT(Contrato[[#This Row],[CONTRATO]],3),"0")</f>
        <v>489</v>
      </c>
      <c r="AF523" s="1" t="str">
        <f>IF(LEN(Contrato[[#This Row],[Contrato2]])=3,Contrato[[#This Row],[Contrato2]],TEXT(Contrato[[#This Row],[Contrato2]],"000"))</f>
        <v>489</v>
      </c>
      <c r="AG523" s="100">
        <f ca="1">IFERROR(_xlfn.DAYS(Contrato[[#This Row],[Fecha Proyectada liquidació]],TODAY())/30,"")</f>
        <v>-10.066666666666666</v>
      </c>
      <c r="AH523" s="5">
        <f>+Contrato[[#This Row],[FECHA TERMINACIÓN ]]+120</f>
        <v>45410</v>
      </c>
      <c r="AI523" s="1" t="e" cm="1">
        <f t="array" ref="AI523">+Contrato[[#This Row],[Fecha Proyectada liquidació]]-hoy</f>
        <v>#NAME?</v>
      </c>
      <c r="AJ523" s="1" cm="1">
        <f t="array" ref="AJ523">_xlfn.XLOOKUP(Contrato[[#This Row],[CONTRATO]]&amp;Contrato[[#This Row],[CDP]],[1]!Tabla6[[#All],[CONTRATO-CDP]],[1]!Tabla6[[#All],[CRP]],_xlfn.XLOOKUP(Contrato[[#This Row],[CDP]],[1]RCPPAGOS!F:F,[1]RCPPAGOS!A:A,"",0),0)</f>
        <v>3762</v>
      </c>
      <c r="AK523" s="1">
        <f>+Contrato[[#This Row],[Columna1]]-Contrato[[#This Row],[RCP]]</f>
        <v>0</v>
      </c>
      <c r="AL523" s="101" cm="1">
        <f t="array" ref="AL523">_xlfn.XLOOKUP(Contrato[[#This Row],[RCP]],[1]!RCPPAGOS[[#All],[CRP]],[1]!RCPPAGOS[[#All],[Total pagado]],0,0)</f>
        <v>60498356</v>
      </c>
      <c r="AM523" s="62">
        <f>+Contrato[[#This Row],[Valor Pagado]]/Contrato[[#This Row],[VALOR CONTRATO]]</f>
        <v>1</v>
      </c>
      <c r="AN523" s="63">
        <f>+Contrato[[#This Row],[VALOR CONTRATO]]-Contrato[[#This Row],[Valor Pagado]]</f>
        <v>0</v>
      </c>
    </row>
    <row r="524" spans="1:40" s="1" customFormat="1" ht="37.5" customHeight="1">
      <c r="A524" s="1">
        <v>1098</v>
      </c>
      <c r="B524" s="2">
        <v>489</v>
      </c>
      <c r="C524" s="130" t="s">
        <v>1328</v>
      </c>
      <c r="D524" s="92" t="s">
        <v>1294</v>
      </c>
      <c r="E524" s="36" t="s">
        <v>654</v>
      </c>
      <c r="F524" s="92" t="s">
        <v>43</v>
      </c>
      <c r="G524" s="130" t="s">
        <v>108</v>
      </c>
      <c r="H524" s="1">
        <v>1127948077</v>
      </c>
      <c r="I524" s="111" t="s">
        <v>571</v>
      </c>
      <c r="J524" s="111">
        <v>3702600</v>
      </c>
      <c r="K524" s="134" t="s">
        <v>1329</v>
      </c>
      <c r="L524" s="137" t="s">
        <v>571</v>
      </c>
      <c r="M524" s="43" t="s">
        <v>68</v>
      </c>
      <c r="N524" s="44">
        <f>VLOOKUP(Contrato[[#This Row],[SUPERVISOR TITULAR]],[1]SUPERVISORES!$E$1:$F$135,2,FALSE)</f>
        <v>8462777.5</v>
      </c>
      <c r="O524" s="43" t="s">
        <v>69</v>
      </c>
      <c r="P524" s="45">
        <f>VLOOKUP(Contrato[[#This Row],[SUPERVISOR SUPLENTE ]],[1]SUPERVISORES!$E$1:$F$135,2,FALSE)</f>
        <v>43208997.899999999</v>
      </c>
      <c r="Q524" s="75">
        <v>1216</v>
      </c>
      <c r="R524" s="47" cm="1">
        <f t="array" ref="R524">_xlfn.XLOOKUP(Contrato[[#This Row],[CDP]],[1]!CDP[[#All],[consecutivo]],[1]!CDP[[#All],[fecha_aprobacion]],"",0)</f>
        <v>45229.619837962964</v>
      </c>
      <c r="S524" s="48">
        <f>SUMIF([1]!CDP[[#All],[consecutivo]],Contrato[[#This Row],[CDP]],[1]!CDP[[#All],[valor_total_rubro]])</f>
        <v>4000000</v>
      </c>
      <c r="T524" s="4" cm="1">
        <f t="array" ref="T524">_xlfn.XLOOKUP(Contrato[[#This Row],[CONTRATO]]&amp;Contrato[[#This Row],[CDP]],[1]!Tabla6[[#All],[CONTRATO-CDP]],[1]!Tabla6[[#All],[CRP]],_xlfn.XLOOKUP(Contrato[[#This Row],[CDP]],[1]RCPPAGOS!F:F,[1]RCPPAGOS!A:A,"",0),0)</f>
        <v>13423</v>
      </c>
      <c r="U524" s="47">
        <f>+_xlfn.XLOOKUP(Contrato[[#This Row],[RCP]],[1]RCPPAGOS!A:A,[1]RCPPAGOS!B:B,"",0)</f>
        <v>45237.916759259257</v>
      </c>
      <c r="V524" s="50">
        <f>SUMIF([1]!RCPPAGOS[[#All],[CRP]],Contrato[[#This Row],[RCP]],[1]!RCPPAGOS[[#All],[valor_total]])</f>
        <v>3702600</v>
      </c>
      <c r="W524" s="51">
        <v>45237</v>
      </c>
      <c r="X524" s="51">
        <v>45238</v>
      </c>
      <c r="Y524" s="52" t="str">
        <f>+LEFT(_xlfn.XLOOKUP(Contrato[[#This Row],[CONTRATO3DIG]],[1]SECOP_II!AE:AE,[1]SECOP_II!F:F,"",0),10)</f>
        <v>2023-05-05</v>
      </c>
      <c r="Z524" s="53" t="str">
        <f>+LEFT(_xlfn.XLOOKUP(Contrato[[#This Row],[CONTRATO3DIG]],[1]SECOP_II!AE:AE,[1]SECOP_II!G:G,"",0),10)</f>
        <v>2023-12-30</v>
      </c>
      <c r="AA524" s="139"/>
      <c r="AB524" s="103" t="s">
        <v>1326</v>
      </c>
      <c r="AC524" s="103">
        <v>202301020230</v>
      </c>
      <c r="AE524" s="1" t="str">
        <f>TEXT(LEFT(Contrato[[#This Row],[CONTRATO]],3),"0")</f>
        <v>489</v>
      </c>
      <c r="AF524" s="1" t="str">
        <f>IF(LEN(Contrato[[#This Row],[Contrato2]])=3,Contrato[[#This Row],[Contrato2]],TEXT(Contrato[[#This Row],[Contrato2]],"000"))</f>
        <v>489</v>
      </c>
      <c r="AG524" s="100">
        <f ca="1">IFERROR(_xlfn.DAYS(Contrato[[#This Row],[Fecha Proyectada liquidació]],TODAY())/30,"")</f>
        <v>-10.066666666666666</v>
      </c>
      <c r="AH524" s="5">
        <f>+Contrato[[#This Row],[FECHA TERMINACIÓN ]]+120</f>
        <v>45410</v>
      </c>
      <c r="AI524" s="1" t="e" cm="1">
        <f t="array" ref="AI524">+Contrato[[#This Row],[Fecha Proyectada liquidació]]-hoy</f>
        <v>#NAME?</v>
      </c>
      <c r="AJ524" s="1" cm="1">
        <f t="array" ref="AJ524">_xlfn.XLOOKUP(Contrato[[#This Row],[CONTRATO]]&amp;Contrato[[#This Row],[CDP]],[1]!Tabla6[[#All],[CONTRATO-CDP]],[1]!Tabla6[[#All],[CRP]],_xlfn.XLOOKUP(Contrato[[#This Row],[CDP]],[1]RCPPAGOS!F:F,[1]RCPPAGOS!A:A,"",0),0)</f>
        <v>13423</v>
      </c>
      <c r="AK524" s="1">
        <f>+Contrato[[#This Row],[Columna1]]-Contrato[[#This Row],[RCP]]</f>
        <v>0</v>
      </c>
      <c r="AL524" s="101" cm="1">
        <f t="array" ref="AL524">_xlfn.XLOOKUP(Contrato[[#This Row],[RCP]],[1]!RCPPAGOS[[#All],[CRP]],[1]!RCPPAGOS[[#All],[Total pagado]],0,0)</f>
        <v>2831400</v>
      </c>
      <c r="AM524" s="62">
        <f>+Contrato[[#This Row],[Valor Pagado]]/Contrato[[#This Row],[VALOR CONTRATO]]</f>
        <v>0.76470588235294112</v>
      </c>
      <c r="AN524" s="63">
        <f>+Contrato[[#This Row],[VALOR CONTRATO]]-Contrato[[#This Row],[Valor Pagado]]</f>
        <v>871200</v>
      </c>
    </row>
    <row r="525" spans="1:40" s="1" customFormat="1" ht="37.5" customHeight="1">
      <c r="A525" s="1">
        <v>720</v>
      </c>
      <c r="B525" s="2">
        <v>490</v>
      </c>
      <c r="C525" s="130" t="s">
        <v>1330</v>
      </c>
      <c r="D525" s="92" t="s">
        <v>1294</v>
      </c>
      <c r="E525" s="36" t="s">
        <v>42</v>
      </c>
      <c r="F525" s="92" t="s">
        <v>43</v>
      </c>
      <c r="G525" s="130" t="s">
        <v>102</v>
      </c>
      <c r="H525" s="1">
        <v>71748737</v>
      </c>
      <c r="I525" s="111">
        <v>9346824</v>
      </c>
      <c r="J525" s="111">
        <v>82529349</v>
      </c>
      <c r="K525" s="134" t="s">
        <v>1331</v>
      </c>
      <c r="L525" s="137" t="s">
        <v>571</v>
      </c>
      <c r="M525" s="43" t="s">
        <v>103</v>
      </c>
      <c r="N525" s="44">
        <f>VLOOKUP(Contrato[[#This Row],[SUPERVISOR TITULAR]],[1]SUPERVISORES!$E$1:$F$135,2,FALSE)</f>
        <v>3507696.4</v>
      </c>
      <c r="O525" s="43" t="s">
        <v>104</v>
      </c>
      <c r="P525" s="45">
        <f>VLOOKUP(Contrato[[#This Row],[SUPERVISOR SUPLENTE ]],[1]SUPERVISORES!$E$1:$F$135,2,FALSE)</f>
        <v>75075150.099999994</v>
      </c>
      <c r="Q525" s="75">
        <v>664</v>
      </c>
      <c r="R525" s="47" cm="1">
        <f t="array" ref="R525">_xlfn.XLOOKUP(Contrato[[#This Row],[CDP]],[1]!CDP[[#All],[consecutivo]],[1]!CDP[[#All],[fecha_aprobacion]],"",0)</f>
        <v>45044.571817129632</v>
      </c>
      <c r="S525" s="48">
        <f>SUMIF([1]!CDP[[#All],[consecutivo]],Contrato[[#This Row],[CDP]],[1]!CDP[[#All],[valor_total_rubro]])</f>
        <v>82528349</v>
      </c>
      <c r="T525" s="49" cm="1">
        <f t="array" ref="T525">_xlfn.XLOOKUP(Contrato[[#This Row],[CONTRATO]]&amp;Contrato[[#This Row],[CDP]],[1]!Tabla6[[#All],[CONTRATO-CDP]],[1]!Tabla6[[#All],[CRP]],_xlfn.XLOOKUP(Contrato[[#This Row],[CDP]],[1]RCPPAGOS!F:F,[1]RCPPAGOS!A:A,"",0),0)</f>
        <v>3765</v>
      </c>
      <c r="U525" s="47">
        <f>+_xlfn.XLOOKUP(Contrato[[#This Row],[RCP]],[1]RCPPAGOS!A:A,[1]RCPPAGOS!B:B,"",0)</f>
        <v>45051.671122685184</v>
      </c>
      <c r="V525" s="50">
        <f>SUMIF([1]!RCPPAGOS[[#All],[CRP]],Contrato[[#This Row],[RCP]],[1]!RCPPAGOS[[#All],[valor_total]])</f>
        <v>82528349</v>
      </c>
      <c r="W525" s="51">
        <v>45051</v>
      </c>
      <c r="X525" s="51">
        <v>45051</v>
      </c>
      <c r="Y525" s="52" t="str">
        <f>+LEFT(_xlfn.XLOOKUP(Contrato[[#This Row],[CONTRATO3DIG]],[1]SECOP_II!AE:AE,[1]SECOP_II!F:F,"",0),10)</f>
        <v>2023-05-05</v>
      </c>
      <c r="Z525" s="53" t="str">
        <f>+LEFT(_xlfn.XLOOKUP(Contrato[[#This Row],[CONTRATO3DIG]],[1]SECOP_II!AE:AE,[1]SECOP_II!G:G,"",0),10)</f>
        <v>2023-12-30</v>
      </c>
      <c r="AA525" s="54" t="str">
        <f>_xlfn.XLOOKUP(Contrato[[#This Row],[CONTRATO3DIG]],[1]SECOP_II!AE:AE,[1]SECOP_II!AA:AA,"",0)</f>
        <v>https://community.secop.gov.co/Public/Tendering/OpportunityDetail/Index?noticeUID=CO1.NTC.4376137&amp;isFromPublicArea=True&amp;isModal=true&amp;asPopupView=true</v>
      </c>
      <c r="AB525" s="103" t="s">
        <v>1326</v>
      </c>
      <c r="AC525" s="103">
        <v>202301006417</v>
      </c>
      <c r="AD525" s="1" t="s">
        <v>50</v>
      </c>
      <c r="AE525" s="1" t="str">
        <f>TEXT(LEFT(Contrato[[#This Row],[CONTRATO]],3),"0")</f>
        <v>490</v>
      </c>
      <c r="AF525" s="1" t="str">
        <f>IF(LEN(Contrato[[#This Row],[Contrato2]])=3,Contrato[[#This Row],[Contrato2]],TEXT(Contrato[[#This Row],[Contrato2]],"000"))</f>
        <v>490</v>
      </c>
      <c r="AG525" s="100">
        <f ca="1">IFERROR(_xlfn.DAYS(Contrato[[#This Row],[Fecha Proyectada liquidació]],TODAY())/30,"")</f>
        <v>-10.066666666666666</v>
      </c>
      <c r="AH525" s="5">
        <f>+Contrato[[#This Row],[FECHA TERMINACIÓN ]]+120</f>
        <v>45410</v>
      </c>
      <c r="AI525" s="1" t="e" cm="1">
        <f t="array" ref="AI525">+Contrato[[#This Row],[Fecha Proyectada liquidació]]-hoy</f>
        <v>#NAME?</v>
      </c>
      <c r="AJ525" s="1" cm="1">
        <f t="array" ref="AJ525">_xlfn.XLOOKUP(Contrato[[#This Row],[CONTRATO]]&amp;Contrato[[#This Row],[CDP]],[1]!Tabla6[[#All],[CONTRATO-CDP]],[1]!Tabla6[[#All],[CRP]],_xlfn.XLOOKUP(Contrato[[#This Row],[CDP]],[1]RCPPAGOS!F:F,[1]RCPPAGOS!A:A,"",0),0)</f>
        <v>3765</v>
      </c>
      <c r="AK525" s="1">
        <f>+Contrato[[#This Row],[Columna1]]-Contrato[[#This Row],[RCP]]</f>
        <v>0</v>
      </c>
      <c r="AL525" s="101" cm="1">
        <f t="array" ref="AL525">_xlfn.XLOOKUP(Contrato[[#This Row],[RCP]],[1]!RCPPAGOS[[#All],[CRP]],[1]!RCPPAGOS[[#All],[Total pagado]],0,0)</f>
        <v>78296078</v>
      </c>
      <c r="AM525" s="62">
        <f>+Contrato[[#This Row],[Valor Pagado]]/Contrato[[#This Row],[VALOR CONTRATO]]</f>
        <v>0.94870587189534239</v>
      </c>
      <c r="AN525" s="63">
        <f>+Contrato[[#This Row],[VALOR CONTRATO]]-Contrato[[#This Row],[Valor Pagado]]</f>
        <v>4233271</v>
      </c>
    </row>
    <row r="526" spans="1:40" s="1" customFormat="1" ht="37.5" customHeight="1">
      <c r="A526" s="1">
        <v>695</v>
      </c>
      <c r="B526" s="2">
        <v>491</v>
      </c>
      <c r="C526" s="130" t="s">
        <v>1332</v>
      </c>
      <c r="D526" s="35" t="s">
        <v>41</v>
      </c>
      <c r="E526" s="36" t="s">
        <v>42</v>
      </c>
      <c r="F526" s="92" t="s">
        <v>43</v>
      </c>
      <c r="G526" s="130" t="s">
        <v>130</v>
      </c>
      <c r="H526" s="1">
        <v>43603848</v>
      </c>
      <c r="I526" s="111">
        <v>4191468</v>
      </c>
      <c r="J526" s="111">
        <v>24170799</v>
      </c>
      <c r="K526" s="1" t="s">
        <v>571</v>
      </c>
      <c r="L526" s="137" t="s">
        <v>571</v>
      </c>
      <c r="M526" s="43" t="s">
        <v>1095</v>
      </c>
      <c r="N526" s="44">
        <f>VLOOKUP(Contrato[[#This Row],[SUPERVISOR TITULAR]],[1]SUPERVISORES!$E$1:$F$135,2,FALSE)</f>
        <v>1017174088.7</v>
      </c>
      <c r="O526" s="43" t="s">
        <v>68</v>
      </c>
      <c r="P526" s="45">
        <f>VLOOKUP(Contrato[[#This Row],[SUPERVISOR SUPLENTE ]],[1]SUPERVISORES!$E$1:$F$135,2,FALSE)</f>
        <v>8462777.5</v>
      </c>
      <c r="Q526" s="75">
        <v>629</v>
      </c>
      <c r="R526" s="47" cm="1">
        <f t="array" ref="R526">_xlfn.XLOOKUP(Contrato[[#This Row],[CDP]],[1]!CDP[[#All],[consecutivo]],[1]!CDP[[#All],[fecha_aprobacion]],"",0)</f>
        <v>45042.313761574071</v>
      </c>
      <c r="S526" s="48">
        <f>SUMIF([1]!CDP[[#All],[consecutivo]],Contrato[[#This Row],[CDP]],[1]!CDP[[#All],[valor_total_rubro]])</f>
        <v>24170799</v>
      </c>
      <c r="T526" s="49" cm="1">
        <f t="array" ref="T526">_xlfn.XLOOKUP(Contrato[[#This Row],[CONTRATO]]&amp;Contrato[[#This Row],[CDP]],[1]!Tabla6[[#All],[CONTRATO-CDP]],[1]!Tabla6[[#All],[CRP]],_xlfn.XLOOKUP(Contrato[[#This Row],[CDP]],[1]RCPPAGOS!F:F,[1]RCPPAGOS!A:A,"",0),0)</f>
        <v>3763</v>
      </c>
      <c r="U526" s="47">
        <f>+_xlfn.XLOOKUP(Contrato[[#This Row],[RCP]],[1]RCPPAGOS!A:A,[1]RCPPAGOS!B:B,"",0)</f>
        <v>45051.640347222223</v>
      </c>
      <c r="V526" s="50">
        <f>SUMIF([1]!RCPPAGOS[[#All],[CRP]],Contrato[[#This Row],[RCP]],[1]!RCPPAGOS[[#All],[valor_total]])</f>
        <v>24170799</v>
      </c>
      <c r="W526" s="51">
        <v>45051</v>
      </c>
      <c r="X526" s="51">
        <v>45054</v>
      </c>
      <c r="Y526" s="52" t="str">
        <f>+LEFT(_xlfn.XLOOKUP(Contrato[[#This Row],[CONTRATO3DIG]],[1]SECOP_II!AE:AE,[1]SECOP_II!F:F,"",0),10)</f>
        <v>2023-05-08</v>
      </c>
      <c r="Z526" s="53">
        <v>45280</v>
      </c>
      <c r="AA526" s="54" t="str">
        <f>_xlfn.XLOOKUP(Contrato[[#This Row],[CONTRATO3DIG]],[1]SECOP_II!AE:AE,[1]SECOP_II!AA:AA,"",0)</f>
        <v>https://community.secop.gov.co/Public/Tendering/OpportunityDetail/Index?noticeUID=CO1.NTC.4375677&amp;isFromPublicArea=True&amp;isModal=true&amp;asPopupView=true</v>
      </c>
      <c r="AB526" s="103" t="s">
        <v>1300</v>
      </c>
      <c r="AC526" s="111">
        <v>0</v>
      </c>
      <c r="AD526" s="1" t="s">
        <v>50</v>
      </c>
      <c r="AE526" s="1" t="str">
        <f>TEXT(LEFT(Contrato[[#This Row],[CONTRATO]],3),"0")</f>
        <v>491</v>
      </c>
      <c r="AF526" s="1" t="str">
        <f>IF(LEN(Contrato[[#This Row],[Contrato2]])=3,Contrato[[#This Row],[Contrato2]],TEXT(Contrato[[#This Row],[Contrato2]],"000"))</f>
        <v>491</v>
      </c>
      <c r="AG526" s="100">
        <f ca="1">IFERROR(_xlfn.DAYS(Contrato[[#This Row],[Fecha Proyectada liquidació]],TODAY())/30,"")</f>
        <v>-10.4</v>
      </c>
      <c r="AH526" s="5">
        <f>+Contrato[[#This Row],[FECHA TERMINACIÓN ]]+120</f>
        <v>45400</v>
      </c>
      <c r="AI526" s="1" t="e" cm="1">
        <f t="array" ref="AI526">+Contrato[[#This Row],[Fecha Proyectada liquidació]]-hoy</f>
        <v>#NAME?</v>
      </c>
      <c r="AJ526" s="1" cm="1">
        <f t="array" ref="AJ526">_xlfn.XLOOKUP(Contrato[[#This Row],[CONTRATO]]&amp;Contrato[[#This Row],[CDP]],[1]!Tabla6[[#All],[CONTRATO-CDP]],[1]!Tabla6[[#All],[CRP]],_xlfn.XLOOKUP(Contrato[[#This Row],[CDP]],[1]RCPPAGOS!F:F,[1]RCPPAGOS!A:A,"",0),0)</f>
        <v>3763</v>
      </c>
      <c r="AK526" s="1">
        <f>+Contrato[[#This Row],[Columna1]]-Contrato[[#This Row],[RCP]]</f>
        <v>0</v>
      </c>
      <c r="AL526" s="101" cm="1">
        <f t="array" ref="AL526">_xlfn.XLOOKUP(Contrato[[#This Row],[RCP]],[1]!RCPPAGOS[[#All],[CRP]],[1]!RCPPAGOS[[#All],[Total pagado]],0,0)</f>
        <v>24170799</v>
      </c>
      <c r="AM526" s="62">
        <f>+Contrato[[#This Row],[Valor Pagado]]/Contrato[[#This Row],[VALOR CONTRATO]]</f>
        <v>1</v>
      </c>
      <c r="AN526" s="63">
        <f>+Contrato[[#This Row],[VALOR CONTRATO]]-Contrato[[#This Row],[Valor Pagado]]</f>
        <v>0</v>
      </c>
    </row>
    <row r="527" spans="1:40" s="1" customFormat="1" ht="37.5" customHeight="1">
      <c r="A527" s="1">
        <v>1018</v>
      </c>
      <c r="B527" s="2">
        <v>491</v>
      </c>
      <c r="C527" s="130" t="s">
        <v>1332</v>
      </c>
      <c r="D527" s="35" t="s">
        <v>41</v>
      </c>
      <c r="E527" s="36" t="s">
        <v>1201</v>
      </c>
      <c r="F527" s="92" t="s">
        <v>43</v>
      </c>
      <c r="G527" s="130" t="s">
        <v>130</v>
      </c>
      <c r="H527" s="1">
        <v>43603848</v>
      </c>
      <c r="I527" s="111" t="s">
        <v>571</v>
      </c>
      <c r="J527" s="111">
        <v>8382936</v>
      </c>
      <c r="K527" s="1" t="s">
        <v>571</v>
      </c>
      <c r="L527" s="137" t="s">
        <v>571</v>
      </c>
      <c r="M527" s="43" t="s">
        <v>1095</v>
      </c>
      <c r="N527" s="44">
        <f>VLOOKUP(Contrato[[#This Row],[SUPERVISOR TITULAR]],[1]SUPERVISORES!$E$1:$F$135,2,FALSE)</f>
        <v>1017174088.7</v>
      </c>
      <c r="O527" s="43" t="s">
        <v>68</v>
      </c>
      <c r="P527" s="45">
        <f>VLOOKUP(Contrato[[#This Row],[SUPERVISOR SUPLENTE ]],[1]SUPERVISORES!$E$1:$F$135,2,FALSE)</f>
        <v>8462777.5</v>
      </c>
      <c r="Q527" s="75">
        <v>1197</v>
      </c>
      <c r="R527" s="47" cm="1">
        <f t="array" ref="R527">_xlfn.XLOOKUP(Contrato[[#This Row],[CDP]],[1]!CDP[[#All],[consecutivo]],[1]!CDP[[#All],[fecha_aprobacion]],"",0)</f>
        <v>45222.324513888889</v>
      </c>
      <c r="S527" s="48">
        <f>SUMIF([1]!CDP[[#All],[consecutivo]],Contrato[[#This Row],[CDP]],[1]!CDP[[#All],[valor_total_rubro]])</f>
        <v>8382936</v>
      </c>
      <c r="T527" s="4" cm="1">
        <f t="array" ref="T527">_xlfn.XLOOKUP(Contrato[[#This Row],[CONTRATO]]&amp;Contrato[[#This Row],[CDP]],[1]!Tabla6[[#All],[CONTRATO-CDP]],[1]!Tabla6[[#All],[CRP]],_xlfn.XLOOKUP(Contrato[[#This Row],[CDP]],[1]RCPPAGOS!F:F,[1]RCPPAGOS!A:A,"",0),0)</f>
        <v>13255</v>
      </c>
      <c r="U527" s="47">
        <f>+_xlfn.XLOOKUP(Contrato[[#This Row],[RCP]],[1]RCPPAGOS!A:A,[1]RCPPAGOS!B:B,"",0)</f>
        <v>45229.673900462964</v>
      </c>
      <c r="V527" s="50">
        <f>SUMIF([1]!RCPPAGOS[[#All],[CRP]],Contrato[[#This Row],[RCP]],[1]!RCPPAGOS[[#All],[valor_total]])</f>
        <v>8382936</v>
      </c>
      <c r="W527" s="51">
        <v>45230</v>
      </c>
      <c r="X527" s="51">
        <v>45291</v>
      </c>
      <c r="Y527" s="52" t="str">
        <f>+LEFT(_xlfn.XLOOKUP(Contrato[[#This Row],[CONTRATO3DIG]],[1]SECOP_II!AE:AE,[1]SECOP_II!F:F,"",0),10)</f>
        <v>2023-05-08</v>
      </c>
      <c r="Z527" s="53">
        <v>45280</v>
      </c>
      <c r="AA527" s="54" t="str">
        <f>_xlfn.XLOOKUP(Contrato[[#This Row],[CONTRATO3DIG]],[1]SECOP_II!AE:AE,[1]SECOP_II!AA:AA,"",0)</f>
        <v>https://community.secop.gov.co/Public/Tendering/OpportunityDetail/Index?noticeUID=CO1.NTC.4375677&amp;isFromPublicArea=True&amp;isModal=true&amp;asPopupView=true</v>
      </c>
      <c r="AB527" s="103" t="s">
        <v>1333</v>
      </c>
      <c r="AC527" s="199"/>
      <c r="AD527" s="1" t="s">
        <v>50</v>
      </c>
      <c r="AE527" s="1" t="str">
        <f>TEXT(LEFT(Contrato[[#This Row],[CONTRATO]],3),"0")</f>
        <v>491</v>
      </c>
      <c r="AF527" s="1" t="str">
        <f>IF(LEN(Contrato[[#This Row],[Contrato2]])=3,Contrato[[#This Row],[Contrato2]],TEXT(Contrato[[#This Row],[Contrato2]],"000"))</f>
        <v>491</v>
      </c>
      <c r="AG527" s="100">
        <f ca="1">IFERROR(_xlfn.DAYS(Contrato[[#This Row],[Fecha Proyectada liquidació]],TODAY())/30,"")</f>
        <v>-10.4</v>
      </c>
      <c r="AH527" s="5">
        <f>+Contrato[[#This Row],[FECHA TERMINACIÓN ]]+120</f>
        <v>45400</v>
      </c>
      <c r="AI527" s="1" t="e" cm="1">
        <f t="array" ref="AI527">+Contrato[[#This Row],[Fecha Proyectada liquidació]]-hoy</f>
        <v>#NAME?</v>
      </c>
      <c r="AJ527" s="1" cm="1">
        <f t="array" ref="AJ527">_xlfn.XLOOKUP(Contrato[[#This Row],[CONTRATO]]&amp;Contrato[[#This Row],[CDP]],[1]!Tabla6[[#All],[CONTRATO-CDP]],[1]!Tabla6[[#All],[CRP]],_xlfn.XLOOKUP(Contrato[[#This Row],[CDP]],[1]RCPPAGOS!F:F,[1]RCPPAGOS!A:A,"",0),0)</f>
        <v>13255</v>
      </c>
      <c r="AK527" s="1">
        <f>+Contrato[[#This Row],[Columna1]]-Contrato[[#This Row],[RCP]]</f>
        <v>0</v>
      </c>
      <c r="AL527" s="101" cm="1">
        <f t="array" ref="AL527">_xlfn.XLOOKUP(Contrato[[#This Row],[RCP]],[1]!RCPPAGOS[[#All],[CRP]],[1]!RCPPAGOS[[#All],[Total pagado]],0,0)</f>
        <v>6985780</v>
      </c>
      <c r="AM527" s="62">
        <f>+Contrato[[#This Row],[Valor Pagado]]/Contrato[[#This Row],[VALOR CONTRATO]]</f>
        <v>0.83333333333333337</v>
      </c>
      <c r="AN527" s="63">
        <f>+Contrato[[#This Row],[VALOR CONTRATO]]-Contrato[[#This Row],[Valor Pagado]]</f>
        <v>1397156</v>
      </c>
    </row>
    <row r="528" spans="1:40" s="1" customFormat="1" ht="37.5" customHeight="1">
      <c r="A528" s="1">
        <v>697</v>
      </c>
      <c r="B528" s="2">
        <v>492</v>
      </c>
      <c r="C528" s="130" t="s">
        <v>1334</v>
      </c>
      <c r="D528" s="35" t="s">
        <v>41</v>
      </c>
      <c r="E528" s="36" t="s">
        <v>42</v>
      </c>
      <c r="F528" s="92" t="s">
        <v>43</v>
      </c>
      <c r="G528" s="130" t="s">
        <v>96</v>
      </c>
      <c r="H528" s="1">
        <v>70784162</v>
      </c>
      <c r="I528" s="111">
        <v>3986061</v>
      </c>
      <c r="J528" s="111">
        <v>29126891</v>
      </c>
      <c r="K528" s="134" t="s">
        <v>1335</v>
      </c>
      <c r="L528" s="137" t="s">
        <v>571</v>
      </c>
      <c r="M528" s="43" t="s">
        <v>68</v>
      </c>
      <c r="N528" s="44">
        <f>VLOOKUP(Contrato[[#This Row],[SUPERVISOR TITULAR]],[1]SUPERVISORES!$E$1:$F$135,2,FALSE)</f>
        <v>8462777.5</v>
      </c>
      <c r="O528" s="43" t="s">
        <v>199</v>
      </c>
      <c r="P528" s="45">
        <f>VLOOKUP(Contrato[[#This Row],[SUPERVISOR SUPLENTE ]],[1]SUPERVISORES!$E$1:$F$135,2,FALSE)</f>
        <v>43972678.100000001</v>
      </c>
      <c r="Q528" s="75">
        <v>651</v>
      </c>
      <c r="R528" s="47" cm="1">
        <f t="array" ref="R528">_xlfn.XLOOKUP(Contrato[[#This Row],[CDP]],[1]!CDP[[#All],[consecutivo]],[1]!CDP[[#All],[fecha_aprobacion]],"",0)</f>
        <v>45043.655891203707</v>
      </c>
      <c r="S528" s="48">
        <f>SUMIF([1]!CDP[[#All],[consecutivo]],Contrato[[#This Row],[CDP]],[1]!CDP[[#All],[valor_total_rubro]])</f>
        <v>29126891</v>
      </c>
      <c r="T528" s="49" cm="1">
        <f t="array" ref="T528">_xlfn.XLOOKUP(Contrato[[#This Row],[CONTRATO]]&amp;Contrato[[#This Row],[CDP]],[1]!Tabla6[[#All],[CONTRATO-CDP]],[1]!Tabla6[[#All],[CRP]],_xlfn.XLOOKUP(Contrato[[#This Row],[CDP]],[1]RCPPAGOS!F:F,[1]RCPPAGOS!A:A,"",0),0)</f>
        <v>3764</v>
      </c>
      <c r="U528" s="47">
        <f>+_xlfn.XLOOKUP(Contrato[[#This Row],[RCP]],[1]RCPPAGOS!A:A,[1]RCPPAGOS!B:B,"",0)</f>
        <v>45051.661469907405</v>
      </c>
      <c r="V528" s="50">
        <f>SUMIF([1]!RCPPAGOS[[#All],[CRP]],Contrato[[#This Row],[RCP]],[1]!RCPPAGOS[[#All],[valor_total]])</f>
        <v>29126891</v>
      </c>
      <c r="W528" s="51">
        <v>45051</v>
      </c>
      <c r="X528" s="51">
        <v>45051</v>
      </c>
      <c r="Y528" s="52" t="str">
        <f>+LEFT(_xlfn.XLOOKUP(Contrato[[#This Row],[CONTRATO3DIG]],[1]SECOP_II!AE:AE,[1]SECOP_II!F:F,"",0),10)</f>
        <v>2023-05-06</v>
      </c>
      <c r="Z528" s="53" t="str">
        <f>+LEFT(_xlfn.XLOOKUP(Contrato[[#This Row],[CONTRATO3DIG]],[1]SECOP_II!AE:AE,[1]SECOP_II!G:G,"",0),10)</f>
        <v>2023-12-30</v>
      </c>
      <c r="AA528" s="54" t="str">
        <f>_xlfn.XLOOKUP(Contrato[[#This Row],[CONTRATO3DIG]],[1]SECOP_II!AE:AE,[1]SECOP_II!AA:AA,"",0)</f>
        <v>https://community.secop.gov.co/Public/Tendering/OpportunityDetail/Index?noticeUID=CO1.NTC.4375196&amp;isFromPublicArea=True&amp;isModal=true&amp;asPopupView=true</v>
      </c>
      <c r="AB528" s="103" t="s">
        <v>1300</v>
      </c>
      <c r="AC528" s="103">
        <v>202301006462</v>
      </c>
      <c r="AD528" s="1" t="s">
        <v>50</v>
      </c>
      <c r="AE528" s="1" t="str">
        <f>TEXT(LEFT(Contrato[[#This Row],[CONTRATO]],3),"0")</f>
        <v>492</v>
      </c>
      <c r="AF528" s="1" t="str">
        <f>IF(LEN(Contrato[[#This Row],[Contrato2]])=3,Contrato[[#This Row],[Contrato2]],TEXT(Contrato[[#This Row],[Contrato2]],"000"))</f>
        <v>492</v>
      </c>
      <c r="AG528" s="100">
        <f ca="1">IFERROR(_xlfn.DAYS(Contrato[[#This Row],[Fecha Proyectada liquidació]],TODAY())/30,"")</f>
        <v>-10.066666666666666</v>
      </c>
      <c r="AH528" s="5">
        <f>+Contrato[[#This Row],[FECHA TERMINACIÓN ]]+120</f>
        <v>45410</v>
      </c>
      <c r="AI528" s="1" t="e" cm="1">
        <f t="array" ref="AI528">+Contrato[[#This Row],[Fecha Proyectada liquidació]]-hoy</f>
        <v>#NAME?</v>
      </c>
      <c r="AJ528" s="1" cm="1">
        <f t="array" ref="AJ528">_xlfn.XLOOKUP(Contrato[[#This Row],[CONTRATO]]&amp;Contrato[[#This Row],[CDP]],[1]!Tabla6[[#All],[CONTRATO-CDP]],[1]!Tabla6[[#All],[CRP]],_xlfn.XLOOKUP(Contrato[[#This Row],[CDP]],[1]RCPPAGOS!F:F,[1]RCPPAGOS!A:A,"",0),0)</f>
        <v>3764</v>
      </c>
      <c r="AK528" s="1">
        <f>+Contrato[[#This Row],[Columna1]]-Contrato[[#This Row],[RCP]]</f>
        <v>0</v>
      </c>
      <c r="AL528" s="101" cm="1">
        <f t="array" ref="AL528">_xlfn.XLOOKUP(Contrato[[#This Row],[RCP]],[1]!RCPPAGOS[[#All],[CRP]],[1]!RCPPAGOS[[#All],[Total pagado]],0,0)</f>
        <v>29126891</v>
      </c>
      <c r="AM528" s="62">
        <f>+Contrato[[#This Row],[Valor Pagado]]/Contrato[[#This Row],[VALOR CONTRATO]]</f>
        <v>1</v>
      </c>
      <c r="AN528" s="63">
        <f>+Contrato[[#This Row],[VALOR CONTRATO]]-Contrato[[#This Row],[Valor Pagado]]</f>
        <v>0</v>
      </c>
    </row>
    <row r="529" spans="1:40" s="1" customFormat="1" ht="37.5" customHeight="1">
      <c r="A529" s="1">
        <v>1016</v>
      </c>
      <c r="B529" s="2">
        <v>492</v>
      </c>
      <c r="C529" s="130" t="s">
        <v>1334</v>
      </c>
      <c r="D529" s="35" t="s">
        <v>41</v>
      </c>
      <c r="E529" s="36" t="s">
        <v>1201</v>
      </c>
      <c r="F529" s="92" t="s">
        <v>43</v>
      </c>
      <c r="G529" s="130" t="s">
        <v>96</v>
      </c>
      <c r="H529" s="1">
        <v>70784162</v>
      </c>
      <c r="I529" s="111" t="s">
        <v>571</v>
      </c>
      <c r="J529" s="111">
        <v>7972122</v>
      </c>
      <c r="K529" s="134" t="s">
        <v>1335</v>
      </c>
      <c r="L529" s="137" t="s">
        <v>571</v>
      </c>
      <c r="M529" s="43" t="s">
        <v>68</v>
      </c>
      <c r="N529" s="44">
        <f>VLOOKUP(Contrato[[#This Row],[SUPERVISOR TITULAR]],[1]SUPERVISORES!$E$1:$F$135,2,FALSE)</f>
        <v>8462777.5</v>
      </c>
      <c r="O529" s="43" t="s">
        <v>199</v>
      </c>
      <c r="P529" s="45">
        <f>VLOOKUP(Contrato[[#This Row],[SUPERVISOR SUPLENTE ]],[1]SUPERVISORES!$E$1:$F$135,2,FALSE)</f>
        <v>43972678.100000001</v>
      </c>
      <c r="Q529" s="75">
        <v>1199</v>
      </c>
      <c r="R529" s="47" cm="1">
        <f t="array" ref="R529">_xlfn.XLOOKUP(Contrato[[#This Row],[CDP]],[1]!CDP[[#All],[consecutivo]],[1]!CDP[[#All],[fecha_aprobacion]],"",0)</f>
        <v>45222.550312500003</v>
      </c>
      <c r="S529" s="48">
        <f>SUMIF([1]!CDP[[#All],[consecutivo]],Contrato[[#This Row],[CDP]],[1]!CDP[[#All],[valor_total_rubro]])</f>
        <v>7972122</v>
      </c>
      <c r="T529" s="4" cm="1">
        <f t="array" ref="T529">_xlfn.XLOOKUP(Contrato[[#This Row],[CONTRATO]]&amp;Contrato[[#This Row],[CDP]],[1]!Tabla6[[#All],[CONTRATO-CDP]],[1]!Tabla6[[#All],[CRP]],_xlfn.XLOOKUP(Contrato[[#This Row],[CDP]],[1]RCPPAGOS!F:F,[1]RCPPAGOS!A:A,"",0),0)</f>
        <v>13245</v>
      </c>
      <c r="U529" s="47">
        <f>+_xlfn.XLOOKUP(Contrato[[#This Row],[RCP]],[1]RCPPAGOS!A:A,[1]RCPPAGOS!B:B,"",0)</f>
        <v>45229.61277777778</v>
      </c>
      <c r="V529" s="50">
        <f>SUMIF([1]!RCPPAGOS[[#All],[CRP]],Contrato[[#This Row],[RCP]],[1]!RCPPAGOS[[#All],[valor_total]])</f>
        <v>7972122</v>
      </c>
      <c r="W529" s="51">
        <v>45226</v>
      </c>
      <c r="X529" s="51">
        <v>45229</v>
      </c>
      <c r="Y529" s="52" t="str">
        <f>+LEFT(_xlfn.XLOOKUP(Contrato[[#This Row],[CONTRATO3DIG]],[1]SECOP_II!AE:AE,[1]SECOP_II!F:F,"",0),10)</f>
        <v>2023-05-06</v>
      </c>
      <c r="Z529" s="53" t="str">
        <f>+LEFT(_xlfn.XLOOKUP(Contrato[[#This Row],[CONTRATO3DIG]],[1]SECOP_II!AE:AE,[1]SECOP_II!G:G,"",0),10)</f>
        <v>2023-12-30</v>
      </c>
      <c r="AA529" s="54" t="str">
        <f>_xlfn.XLOOKUP(Contrato[[#This Row],[CONTRATO3DIG]],[1]SECOP_II!AE:AE,[1]SECOP_II!AA:AA,"",0)</f>
        <v>https://community.secop.gov.co/Public/Tendering/OpportunityDetail/Index?noticeUID=CO1.NTC.4375196&amp;isFromPublicArea=True&amp;isModal=true&amp;asPopupView=true</v>
      </c>
      <c r="AB529" s="103" t="s">
        <v>1333</v>
      </c>
      <c r="AC529" s="103"/>
      <c r="AE529" s="1" t="str">
        <f>TEXT(LEFT(Contrato[[#This Row],[CONTRATO]],3),"0")</f>
        <v>492</v>
      </c>
      <c r="AF529" s="1" t="str">
        <f>IF(LEN(Contrato[[#This Row],[Contrato2]])=3,Contrato[[#This Row],[Contrato2]],TEXT(Contrato[[#This Row],[Contrato2]],"000"))</f>
        <v>492</v>
      </c>
      <c r="AG529" s="100">
        <f ca="1">IFERROR(_xlfn.DAYS(Contrato[[#This Row],[Fecha Proyectada liquidació]],TODAY())/30,"")</f>
        <v>-10.066666666666666</v>
      </c>
      <c r="AH529" s="5">
        <f>+Contrato[[#This Row],[FECHA TERMINACIÓN ]]+120</f>
        <v>45410</v>
      </c>
      <c r="AI529" s="1" t="e" cm="1">
        <f t="array" ref="AI529">+Contrato[[#This Row],[Fecha Proyectada liquidació]]-hoy</f>
        <v>#NAME?</v>
      </c>
      <c r="AJ529" s="1" cm="1">
        <f t="array" ref="AJ529">_xlfn.XLOOKUP(Contrato[[#This Row],[CONTRATO]]&amp;Contrato[[#This Row],[CDP]],[1]!Tabla6[[#All],[CONTRATO-CDP]],[1]!Tabla6[[#All],[CRP]],_xlfn.XLOOKUP(Contrato[[#This Row],[CDP]],[1]RCPPAGOS!F:F,[1]RCPPAGOS!A:A,"",0),0)</f>
        <v>13245</v>
      </c>
      <c r="AK529" s="1">
        <f>+Contrato[[#This Row],[Columna1]]-Contrato[[#This Row],[RCP]]</f>
        <v>0</v>
      </c>
      <c r="AL529" s="101" cm="1">
        <f t="array" ref="AL529">_xlfn.XLOOKUP(Contrato[[#This Row],[RCP]],[1]!RCPPAGOS[[#All],[CRP]],[1]!RCPPAGOS[[#All],[Total pagado]],0,0)</f>
        <v>4644054</v>
      </c>
      <c r="AM529" s="62">
        <f>+Contrato[[#This Row],[Valor Pagado]]/Contrato[[#This Row],[VALOR CONTRATO]]</f>
        <v>0.58253674492186647</v>
      </c>
      <c r="AN529" s="63">
        <f>+Contrato[[#This Row],[VALOR CONTRATO]]-Contrato[[#This Row],[Valor Pagado]]</f>
        <v>3328068</v>
      </c>
    </row>
    <row r="530" spans="1:40" s="1" customFormat="1" ht="37.5" customHeight="1">
      <c r="A530" s="1">
        <v>723</v>
      </c>
      <c r="B530" s="2">
        <v>493</v>
      </c>
      <c r="C530" s="130" t="s">
        <v>1336</v>
      </c>
      <c r="D530" s="92" t="s">
        <v>162</v>
      </c>
      <c r="E530" s="36" t="s">
        <v>42</v>
      </c>
      <c r="F530" s="92" t="s">
        <v>43</v>
      </c>
      <c r="G530" s="130" t="s">
        <v>163</v>
      </c>
      <c r="H530" s="1">
        <v>1037630517</v>
      </c>
      <c r="I530" s="209">
        <v>6879081</v>
      </c>
      <c r="J530" s="111">
        <v>59427529</v>
      </c>
      <c r="K530" s="134" t="s">
        <v>1337</v>
      </c>
      <c r="L530" s="137" t="s">
        <v>571</v>
      </c>
      <c r="M530" s="43" t="s">
        <v>164</v>
      </c>
      <c r="N530" s="44">
        <f>VLOOKUP(Contrato[[#This Row],[SUPERVISOR TITULAR]],[1]SUPERVISORES!$E$1:$F$135,2,FALSE)</f>
        <v>71610877.799999997</v>
      </c>
      <c r="O530" s="43" t="s">
        <v>1338</v>
      </c>
      <c r="P530" s="45">
        <f>VLOOKUP(Contrato[[#This Row],[SUPERVISOR SUPLENTE ]],[1]SUPERVISORES!$E$1:$F$135,2,FALSE)</f>
        <v>19424139.399999999</v>
      </c>
      <c r="Q530" s="75">
        <v>657</v>
      </c>
      <c r="R530" s="47" cm="1">
        <f t="array" ref="R530">_xlfn.XLOOKUP(Contrato[[#This Row],[CDP]],[1]!CDP[[#All],[consecutivo]],[1]!CDP[[#All],[fecha_aprobacion]],"",0)</f>
        <v>45044.571712962963</v>
      </c>
      <c r="S530" s="48">
        <f>SUMIF([1]!CDP[[#All],[consecutivo]],Contrato[[#This Row],[CDP]],[1]!CDP[[#All],[valor_total_rubro]])</f>
        <v>59427529</v>
      </c>
      <c r="T530" s="49" cm="1">
        <f t="array" ref="T530">_xlfn.XLOOKUP(Contrato[[#This Row],[CONTRATO]]&amp;Contrato[[#This Row],[CDP]],[1]!Tabla6[[#All],[CONTRATO-CDP]],[1]!Tabla6[[#All],[CRP]],_xlfn.XLOOKUP(Contrato[[#This Row],[CDP]],[1]RCPPAGOS!F:F,[1]RCPPAGOS!A:A,"",0),0)</f>
        <v>3792</v>
      </c>
      <c r="U530" s="47">
        <f>+_xlfn.XLOOKUP(Contrato[[#This Row],[RCP]],[1]RCPPAGOS!A:A,[1]RCPPAGOS!B:B,"",0)</f>
        <v>45054.471122685187</v>
      </c>
      <c r="V530" s="50">
        <f>SUMIF([1]!RCPPAGOS[[#All],[CRP]],Contrato[[#This Row],[RCP]],[1]!RCPPAGOS[[#All],[valor_total]])</f>
        <v>59427529</v>
      </c>
      <c r="W530" s="51">
        <v>45051</v>
      </c>
      <c r="X530" s="51">
        <v>45054</v>
      </c>
      <c r="Y530" s="52" t="str">
        <f>+LEFT(_xlfn.XLOOKUP(Contrato[[#This Row],[CONTRATO3DIG]],[1]SECOP_II!AE:AE,[1]SECOP_II!F:F,"",0),10)</f>
        <v>2023-05-08</v>
      </c>
      <c r="Z530" s="53" t="str">
        <f>+LEFT(_xlfn.XLOOKUP(Contrato[[#This Row],[CONTRATO3DIG]],[1]SECOP_II!AE:AE,[1]SECOP_II!G:G,"",0),10)</f>
        <v>2023-12-30</v>
      </c>
      <c r="AA530" s="54" t="str">
        <f>_xlfn.XLOOKUP(Contrato[[#This Row],[CONTRATO3DIG]],[1]SECOP_II!AE:AE,[1]SECOP_II!AA:AA,"",0)</f>
        <v>https://community.secop.gov.co/Public/Tendering/OpportunityDetail/Index?noticeUID=CO1.NTC.4377708&amp;isFromPublicArea=True&amp;isModal=true&amp;asPopupView=true</v>
      </c>
      <c r="AB530" s="103" t="s">
        <v>1339</v>
      </c>
      <c r="AC530" s="103">
        <v>200000092647</v>
      </c>
      <c r="AD530" s="1" t="s">
        <v>50</v>
      </c>
      <c r="AE530" s="1" t="str">
        <f>TEXT(LEFT(Contrato[[#This Row],[CONTRATO]],3),"0")</f>
        <v>493</v>
      </c>
      <c r="AF530" s="1" t="str">
        <f>IF(LEN(Contrato[[#This Row],[Contrato2]])=3,Contrato[[#This Row],[Contrato2]],TEXT(Contrato[[#This Row],[Contrato2]],"000"))</f>
        <v>493</v>
      </c>
      <c r="AG530" s="100">
        <f ca="1">IFERROR(_xlfn.DAYS(Contrato[[#This Row],[Fecha Proyectada liquidació]],TODAY())/30,"")</f>
        <v>-10.066666666666666</v>
      </c>
      <c r="AH530" s="5">
        <f>+Contrato[[#This Row],[FECHA TERMINACIÓN ]]+120</f>
        <v>45410</v>
      </c>
      <c r="AI530" s="1" t="e" cm="1">
        <f t="array" ref="AI530">+Contrato[[#This Row],[Fecha Proyectada liquidació]]-hoy</f>
        <v>#NAME?</v>
      </c>
      <c r="AJ530" s="1" cm="1">
        <f t="array" ref="AJ530">_xlfn.XLOOKUP(Contrato[[#This Row],[CONTRATO]]&amp;Contrato[[#This Row],[CDP]],[1]!Tabla6[[#All],[CONTRATO-CDP]],[1]!Tabla6[[#All],[CRP]],_xlfn.XLOOKUP(Contrato[[#This Row],[CDP]],[1]RCPPAGOS!F:F,[1]RCPPAGOS!A:A,"",0),0)</f>
        <v>3792</v>
      </c>
      <c r="AK530" s="1">
        <f>+Contrato[[#This Row],[Columna1]]-Contrato[[#This Row],[RCP]]</f>
        <v>0</v>
      </c>
      <c r="AL530" s="101" cm="1">
        <f t="array" ref="AL530">_xlfn.XLOOKUP(Contrato[[#This Row],[RCP]],[1]!RCPPAGOS[[#All],[CRP]],[1]!RCPPAGOS[[#All],[Total pagado]],0,0)</f>
        <v>59427529</v>
      </c>
      <c r="AM530" s="62">
        <f>+Contrato[[#This Row],[Valor Pagado]]/Contrato[[#This Row],[VALOR CONTRATO]]</f>
        <v>1</v>
      </c>
      <c r="AN530" s="63">
        <f>+Contrato[[#This Row],[VALOR CONTRATO]]-Contrato[[#This Row],[Valor Pagado]]</f>
        <v>0</v>
      </c>
    </row>
    <row r="531" spans="1:40" s="1" customFormat="1" ht="37.5" customHeight="1">
      <c r="A531" s="1">
        <v>1113</v>
      </c>
      <c r="B531" s="2">
        <v>493</v>
      </c>
      <c r="C531" s="130" t="s">
        <v>1336</v>
      </c>
      <c r="D531" s="92" t="s">
        <v>162</v>
      </c>
      <c r="E531" s="36" t="s">
        <v>741</v>
      </c>
      <c r="F531" s="92" t="s">
        <v>43</v>
      </c>
      <c r="G531" s="130" t="s">
        <v>163</v>
      </c>
      <c r="H531" s="1">
        <v>1037630517</v>
      </c>
      <c r="I531" s="209">
        <v>6879081</v>
      </c>
      <c r="J531" s="111">
        <v>2104470</v>
      </c>
      <c r="K531" s="1" t="s">
        <v>571</v>
      </c>
      <c r="L531" s="137" t="s">
        <v>571</v>
      </c>
      <c r="M531" s="43" t="s">
        <v>164</v>
      </c>
      <c r="N531" s="44">
        <f>VLOOKUP(Contrato[[#This Row],[SUPERVISOR TITULAR]],[1]SUPERVISORES!$E$1:$F$135,2,FALSE)</f>
        <v>71610877.799999997</v>
      </c>
      <c r="O531" s="43" t="s">
        <v>1338</v>
      </c>
      <c r="P531" s="45">
        <f>VLOOKUP(Contrato[[#This Row],[SUPERVISOR SUPLENTE ]],[1]SUPERVISORES!$E$1:$F$135,2,FALSE)</f>
        <v>19424139.399999999</v>
      </c>
      <c r="Q531" s="75">
        <v>1229</v>
      </c>
      <c r="R531" s="47" cm="1">
        <f t="array" ref="R531">_xlfn.XLOOKUP(Contrato[[#This Row],[CDP]],[1]!CDP[[#All],[consecutivo]],[1]!CDP[[#All],[fecha_aprobacion]],"",0)</f>
        <v>45232.651736111111</v>
      </c>
      <c r="S531" s="48">
        <f>SUMIF([1]!CDP[[#All],[consecutivo]],Contrato[[#This Row],[CDP]],[1]!CDP[[#All],[valor_total_rubro]])</f>
        <v>2500000</v>
      </c>
      <c r="T531" s="4" cm="1">
        <f t="array" ref="T531">_xlfn.XLOOKUP(Contrato[[#This Row],[CONTRATO]]&amp;Contrato[[#This Row],[CDP]],[1]!Tabla6[[#All],[CONTRATO-CDP]],[1]!Tabla6[[#All],[CRP]],_xlfn.XLOOKUP(Contrato[[#This Row],[CDP]],[1]RCPPAGOS!F:F,[1]RCPPAGOS!A:A,"",0),0)</f>
        <v>13852</v>
      </c>
      <c r="U531" s="47">
        <f>+_xlfn.XLOOKUP(Contrato[[#This Row],[RCP]],[1]RCPPAGOS!A:A,[1]RCPPAGOS!B:B,"",0)</f>
        <v>45239.376157407409</v>
      </c>
      <c r="V531" s="50">
        <f>SUMIF([1]!RCPPAGOS[[#All],[CRP]],Contrato[[#This Row],[RCP]],[1]!RCPPAGOS[[#All],[valor_total]])</f>
        <v>2104470</v>
      </c>
      <c r="W531" s="51">
        <v>45238</v>
      </c>
      <c r="X531" s="51">
        <v>45251</v>
      </c>
      <c r="Y531" s="52" t="str">
        <f>+LEFT(_xlfn.XLOOKUP(Contrato[[#This Row],[CONTRATO3DIG]],[1]SECOP_II!AE:AE,[1]SECOP_II!F:F,"",0),10)</f>
        <v>2023-05-08</v>
      </c>
      <c r="Z531" s="53" t="str">
        <f>+LEFT(_xlfn.XLOOKUP(Contrato[[#This Row],[CONTRATO3DIG]],[1]SECOP_II!AE:AE,[1]SECOP_II!G:G,"",0),10)</f>
        <v>2023-12-30</v>
      </c>
      <c r="AA531" s="139"/>
      <c r="AB531" s="103" t="s">
        <v>1339</v>
      </c>
      <c r="AC531" s="103">
        <v>202301020316</v>
      </c>
      <c r="AD531" s="1" t="s">
        <v>50</v>
      </c>
      <c r="AE531" s="1" t="str">
        <f>TEXT(LEFT(Contrato[[#This Row],[CONTRATO]],3),"0")</f>
        <v>493</v>
      </c>
      <c r="AF531" s="1" t="str">
        <f>IF(LEN(Contrato[[#This Row],[Contrato2]])=3,Contrato[[#This Row],[Contrato2]],TEXT(Contrato[[#This Row],[Contrato2]],"000"))</f>
        <v>493</v>
      </c>
      <c r="AG531" s="100">
        <f ca="1">IFERROR(_xlfn.DAYS(Contrato[[#This Row],[Fecha Proyectada liquidació]],TODAY())/30,"")</f>
        <v>-10.066666666666666</v>
      </c>
      <c r="AH531" s="5">
        <f>+Contrato[[#This Row],[FECHA TERMINACIÓN ]]+120</f>
        <v>45410</v>
      </c>
      <c r="AI531" s="1" t="e" cm="1">
        <f t="array" ref="AI531">+Contrato[[#This Row],[Fecha Proyectada liquidació]]-hoy</f>
        <v>#NAME?</v>
      </c>
      <c r="AJ531" s="1" cm="1">
        <f t="array" ref="AJ531">_xlfn.XLOOKUP(Contrato[[#This Row],[CONTRATO]]&amp;Contrato[[#This Row],[CDP]],[1]!Tabla6[[#All],[CONTRATO-CDP]],[1]!Tabla6[[#All],[CRP]],_xlfn.XLOOKUP(Contrato[[#This Row],[CDP]],[1]RCPPAGOS!F:F,[1]RCPPAGOS!A:A,"",0),0)</f>
        <v>13852</v>
      </c>
      <c r="AK531" s="1">
        <f>+Contrato[[#This Row],[Columna1]]-Contrato[[#This Row],[RCP]]</f>
        <v>0</v>
      </c>
      <c r="AL531" s="101" cm="1">
        <f t="array" ref="AL531">_xlfn.XLOOKUP(Contrato[[#This Row],[RCP]],[1]!RCPPAGOS[[#All],[CRP]],[1]!RCPPAGOS[[#All],[Total pagado]],0,0)</f>
        <v>1451070</v>
      </c>
      <c r="AM531" s="62">
        <f>+Contrato[[#This Row],[Valor Pagado]]/Contrato[[#This Row],[VALOR CONTRATO]]</f>
        <v>0.68951802591626399</v>
      </c>
      <c r="AN531" s="63">
        <f>+Contrato[[#This Row],[VALOR CONTRATO]]-Contrato[[#This Row],[Valor Pagado]]</f>
        <v>653400</v>
      </c>
    </row>
    <row r="532" spans="1:40" s="1" customFormat="1" ht="37.5" customHeight="1">
      <c r="A532" s="1">
        <v>725</v>
      </c>
      <c r="B532" s="2">
        <v>494</v>
      </c>
      <c r="C532" s="130" t="s">
        <v>1340</v>
      </c>
      <c r="D532" s="92" t="s">
        <v>162</v>
      </c>
      <c r="E532" s="36" t="s">
        <v>42</v>
      </c>
      <c r="F532" s="92" t="s">
        <v>43</v>
      </c>
      <c r="G532" s="130" t="s">
        <v>169</v>
      </c>
      <c r="H532" s="1">
        <v>1020432342</v>
      </c>
      <c r="I532" s="111">
        <v>7690469</v>
      </c>
      <c r="J532" s="111">
        <v>67789309</v>
      </c>
      <c r="K532" s="134" t="s">
        <v>1341</v>
      </c>
      <c r="L532" s="137" t="s">
        <v>571</v>
      </c>
      <c r="M532" s="43" t="s">
        <v>164</v>
      </c>
      <c r="N532" s="44">
        <f>VLOOKUP(Contrato[[#This Row],[SUPERVISOR TITULAR]],[1]SUPERVISORES!$E$1:$F$135,2,FALSE)</f>
        <v>71610877.799999997</v>
      </c>
      <c r="O532" s="43" t="s">
        <v>1338</v>
      </c>
      <c r="P532" s="45">
        <f>VLOOKUP(Contrato[[#This Row],[SUPERVISOR SUPLENTE ]],[1]SUPERVISORES!$E$1:$F$135,2,FALSE)</f>
        <v>19424139.399999999</v>
      </c>
      <c r="Q532" s="75">
        <v>662</v>
      </c>
      <c r="R532" s="47" cm="1">
        <f t="array" ref="R532">_xlfn.XLOOKUP(Contrato[[#This Row],[CDP]],[1]!CDP[[#All],[consecutivo]],[1]!CDP[[#All],[fecha_aprobacion]],"",0)</f>
        <v>45044.571782407409</v>
      </c>
      <c r="S532" s="48">
        <f>SUMIF([1]!CDP[[#All],[consecutivo]],Contrato[[#This Row],[CDP]],[1]!CDP[[#All],[valor_total_rubro]])</f>
        <v>67729309</v>
      </c>
      <c r="T532" s="49" cm="1">
        <f t="array" ref="T532">_xlfn.XLOOKUP(Contrato[[#This Row],[CONTRATO]]&amp;Contrato[[#This Row],[CDP]],[1]!Tabla6[[#All],[CONTRATO-CDP]],[1]!Tabla6[[#All],[CRP]],_xlfn.XLOOKUP(Contrato[[#This Row],[CDP]],[1]RCPPAGOS!F:F,[1]RCPPAGOS!A:A,"",0),0)</f>
        <v>3790</v>
      </c>
      <c r="U532" s="47">
        <f>+_xlfn.XLOOKUP(Contrato[[#This Row],[RCP]],[1]RCPPAGOS!A:A,[1]RCPPAGOS!B:B,"",0)</f>
        <v>45054.34</v>
      </c>
      <c r="V532" s="50">
        <f>SUMIF([1]!RCPPAGOS[[#All],[CRP]],Contrato[[#This Row],[RCP]],[1]!RCPPAGOS[[#All],[valor_total]])</f>
        <v>67729309</v>
      </c>
      <c r="W532" s="51">
        <v>45051</v>
      </c>
      <c r="X532" s="51">
        <v>45054</v>
      </c>
      <c r="Y532" s="52" t="str">
        <f>+LEFT(_xlfn.XLOOKUP(Contrato[[#This Row],[CONTRATO3DIG]],[1]SECOP_II!AE:AE,[1]SECOP_II!F:F,"",0),10)</f>
        <v>2023-05-08</v>
      </c>
      <c r="Z532" s="53" t="str">
        <f>+LEFT(_xlfn.XLOOKUP(Contrato[[#This Row],[CONTRATO3DIG]],[1]SECOP_II!AE:AE,[1]SECOP_II!G:G,"",0),10)</f>
        <v>2023-12-30</v>
      </c>
      <c r="AA532" s="54" t="str">
        <f>_xlfn.XLOOKUP(Contrato[[#This Row],[CONTRATO3DIG]],[1]SECOP_II!AE:AE,[1]SECOP_II!AA:AA,"",0)</f>
        <v>https://community.secop.gov.co/Public/Tendering/OpportunityDetail/Index?noticeUID=CO1.NTC.4376849&amp;isFromPublicArea=True&amp;isModal=true&amp;asPopupView=true</v>
      </c>
      <c r="AB532" s="103" t="s">
        <v>1339</v>
      </c>
      <c r="AC532" s="103">
        <v>200000092654</v>
      </c>
      <c r="AD532" s="1" t="s">
        <v>50</v>
      </c>
      <c r="AE532" s="1" t="str">
        <f>TEXT(LEFT(Contrato[[#This Row],[CONTRATO]],3),"0")</f>
        <v>494</v>
      </c>
      <c r="AF532" s="1" t="str">
        <f>IF(LEN(Contrato[[#This Row],[Contrato2]])=3,Contrato[[#This Row],[Contrato2]],TEXT(Contrato[[#This Row],[Contrato2]],"000"))</f>
        <v>494</v>
      </c>
      <c r="AG532" s="100">
        <f ca="1">IFERROR(_xlfn.DAYS(Contrato[[#This Row],[Fecha Proyectada liquidació]],TODAY())/30,"")</f>
        <v>-10.066666666666666</v>
      </c>
      <c r="AH532" s="5">
        <f>+Contrato[[#This Row],[FECHA TERMINACIÓN ]]+120</f>
        <v>45410</v>
      </c>
      <c r="AI532" s="1" t="e" cm="1">
        <f t="array" ref="AI532">+Contrato[[#This Row],[Fecha Proyectada liquidació]]-hoy</f>
        <v>#NAME?</v>
      </c>
      <c r="AJ532" s="1" cm="1">
        <f t="array" ref="AJ532">_xlfn.XLOOKUP(Contrato[[#This Row],[CONTRATO]]&amp;Contrato[[#This Row],[CDP]],[1]!Tabla6[[#All],[CONTRATO-CDP]],[1]!Tabla6[[#All],[CRP]],_xlfn.XLOOKUP(Contrato[[#This Row],[CDP]],[1]RCPPAGOS!F:F,[1]RCPPAGOS!A:A,"",0),0)</f>
        <v>3790</v>
      </c>
      <c r="AK532" s="1">
        <f>+Contrato[[#This Row],[Columna1]]-Contrato[[#This Row],[RCP]]</f>
        <v>0</v>
      </c>
      <c r="AL532" s="101" cm="1">
        <f t="array" ref="AL532">_xlfn.XLOOKUP(Contrato[[#This Row],[RCP]],[1]!RCPPAGOS[[#All],[CRP]],[1]!RCPPAGOS[[#All],[Total pagado]],0,0)</f>
        <v>67247220</v>
      </c>
      <c r="AM532" s="62">
        <f>+Contrato[[#This Row],[Valor Pagado]]/Contrato[[#This Row],[VALOR CONTRATO]]</f>
        <v>0.99200332607019204</v>
      </c>
      <c r="AN532" s="63">
        <f>+Contrato[[#This Row],[VALOR CONTRATO]]-Contrato[[#This Row],[Valor Pagado]]</f>
        <v>542089</v>
      </c>
    </row>
    <row r="533" spans="1:40" s="1" customFormat="1" ht="37.5" customHeight="1">
      <c r="A533" s="1">
        <v>727</v>
      </c>
      <c r="B533" s="2">
        <v>495</v>
      </c>
      <c r="C533" s="130" t="s">
        <v>1342</v>
      </c>
      <c r="D533" s="92" t="s">
        <v>162</v>
      </c>
      <c r="E533" s="36" t="s">
        <v>42</v>
      </c>
      <c r="F533" s="92" t="s">
        <v>43</v>
      </c>
      <c r="G533" s="130" t="s">
        <v>167</v>
      </c>
      <c r="H533" s="1">
        <v>1037658701</v>
      </c>
      <c r="I533" s="209">
        <v>6879081</v>
      </c>
      <c r="J533" s="111">
        <v>59427529</v>
      </c>
      <c r="K533" s="134" t="s">
        <v>1337</v>
      </c>
      <c r="L533" s="137" t="s">
        <v>571</v>
      </c>
      <c r="M533" s="43" t="s">
        <v>164</v>
      </c>
      <c r="N533" s="44">
        <f>VLOOKUP(Contrato[[#This Row],[SUPERVISOR TITULAR]],[1]SUPERVISORES!$E$1:$F$135,2,FALSE)</f>
        <v>71610877.799999997</v>
      </c>
      <c r="O533" s="43" t="s">
        <v>1338</v>
      </c>
      <c r="P533" s="45">
        <f>VLOOKUP(Contrato[[#This Row],[SUPERVISOR SUPLENTE ]],[1]SUPERVISORES!$E$1:$F$135,2,FALSE)</f>
        <v>19424139.399999999</v>
      </c>
      <c r="Q533" s="75">
        <v>669</v>
      </c>
      <c r="R533" s="47" cm="1">
        <f t="array" ref="R533">_xlfn.XLOOKUP(Contrato[[#This Row],[CDP]],[1]!CDP[[#All],[consecutivo]],[1]!CDP[[#All],[fecha_aprobacion]],"",0)</f>
        <v>45044.571875000001</v>
      </c>
      <c r="S533" s="48">
        <f>SUMIF([1]!CDP[[#All],[consecutivo]],Contrato[[#This Row],[CDP]],[1]!CDP[[#All],[valor_total_rubro]])</f>
        <v>59427529</v>
      </c>
      <c r="T533" s="49" cm="1">
        <f t="array" ref="T533">_xlfn.XLOOKUP(Contrato[[#This Row],[CONTRATO]]&amp;Contrato[[#This Row],[CDP]],[1]!Tabla6[[#All],[CONTRATO-CDP]],[1]!Tabla6[[#All],[CRP]],_xlfn.XLOOKUP(Contrato[[#This Row],[CDP]],[1]RCPPAGOS!F:F,[1]RCPPAGOS!A:A,"",0),0)</f>
        <v>3795</v>
      </c>
      <c r="U533" s="47">
        <f>+_xlfn.XLOOKUP(Contrato[[#This Row],[RCP]],[1]RCPPAGOS!A:A,[1]RCPPAGOS!B:B,"",0)</f>
        <v>45054.472314814811</v>
      </c>
      <c r="V533" s="50">
        <f>SUMIF([1]!RCPPAGOS[[#All],[CRP]],Contrato[[#This Row],[RCP]],[1]!RCPPAGOS[[#All],[valor_total]])</f>
        <v>59427529</v>
      </c>
      <c r="W533" s="51">
        <v>45051</v>
      </c>
      <c r="X533" s="51">
        <v>45053</v>
      </c>
      <c r="Y533" s="52" t="str">
        <f>+LEFT(_xlfn.XLOOKUP(Contrato[[#This Row],[CONTRATO3DIG]],[1]SECOP_II!AE:AE,[1]SECOP_II!F:F,"",0),10)</f>
        <v>2023-05-08</v>
      </c>
      <c r="Z533" s="53" t="str">
        <f>+LEFT(_xlfn.XLOOKUP(Contrato[[#This Row],[CONTRATO3DIG]],[1]SECOP_II!AE:AE,[1]SECOP_II!G:G,"",0),10)</f>
        <v>2023-12-30</v>
      </c>
      <c r="AA533" s="54" t="str">
        <f>_xlfn.XLOOKUP(Contrato[[#This Row],[CONTRATO3DIG]],[1]SECOP_II!AE:AE,[1]SECOP_II!AA:AA,"",0)</f>
        <v>https://community.secop.gov.co/Public/Tendering/OpportunityDetail/Index?noticeUID=CO1.NTC.4373843&amp;isFromPublicArea=True&amp;isModal=true&amp;asPopupView=true</v>
      </c>
      <c r="AB533" s="103" t="s">
        <v>1343</v>
      </c>
      <c r="AC533" s="103">
        <v>200000092657</v>
      </c>
      <c r="AD533" s="1" t="s">
        <v>50</v>
      </c>
      <c r="AE533" s="1" t="str">
        <f>TEXT(LEFT(Contrato[[#This Row],[CONTRATO]],3),"0")</f>
        <v>495</v>
      </c>
      <c r="AF533" s="1" t="str">
        <f>IF(LEN(Contrato[[#This Row],[Contrato2]])=3,Contrato[[#This Row],[Contrato2]],TEXT(Contrato[[#This Row],[Contrato2]],"000"))</f>
        <v>495</v>
      </c>
      <c r="AG533" s="100">
        <f ca="1">IFERROR(_xlfn.DAYS(Contrato[[#This Row],[Fecha Proyectada liquidació]],TODAY())/30,"")</f>
        <v>-10.066666666666666</v>
      </c>
      <c r="AH533" s="5">
        <f>+Contrato[[#This Row],[FECHA TERMINACIÓN ]]+120</f>
        <v>45410</v>
      </c>
      <c r="AI533" s="1" t="e" cm="1">
        <f t="array" ref="AI533">+Contrato[[#This Row],[Fecha Proyectada liquidació]]-hoy</f>
        <v>#NAME?</v>
      </c>
      <c r="AJ533" s="1" cm="1">
        <f t="array" ref="AJ533">_xlfn.XLOOKUP(Contrato[[#This Row],[CONTRATO]]&amp;Contrato[[#This Row],[CDP]],[1]!Tabla6[[#All],[CONTRATO-CDP]],[1]!Tabla6[[#All],[CRP]],_xlfn.XLOOKUP(Contrato[[#This Row],[CDP]],[1]RCPPAGOS!F:F,[1]RCPPAGOS!A:A,"",0),0)</f>
        <v>3795</v>
      </c>
      <c r="AK533" s="1">
        <f>+Contrato[[#This Row],[Columna1]]-Contrato[[#This Row],[RCP]]</f>
        <v>0</v>
      </c>
      <c r="AL533" s="101" cm="1">
        <f t="array" ref="AL533">_xlfn.XLOOKUP(Contrato[[#This Row],[RCP]],[1]!RCPPAGOS[[#All],[CRP]],[1]!RCPPAGOS[[#All],[Total pagado]],0,0)</f>
        <v>59427519</v>
      </c>
      <c r="AM533" s="62">
        <f>+Contrato[[#This Row],[Valor Pagado]]/Contrato[[#This Row],[VALOR CONTRATO]]</f>
        <v>0.99999983172781759</v>
      </c>
      <c r="AN533" s="63">
        <f>+Contrato[[#This Row],[VALOR CONTRATO]]-Contrato[[#This Row],[Valor Pagado]]</f>
        <v>10</v>
      </c>
    </row>
    <row r="534" spans="1:40" s="1" customFormat="1" ht="37.5" customHeight="1">
      <c r="A534" s="1">
        <v>1117</v>
      </c>
      <c r="B534" s="2">
        <v>495</v>
      </c>
      <c r="C534" s="130" t="s">
        <v>1342</v>
      </c>
      <c r="D534" s="92" t="s">
        <v>162</v>
      </c>
      <c r="E534" s="36" t="s">
        <v>741</v>
      </c>
      <c r="F534" s="92" t="s">
        <v>43</v>
      </c>
      <c r="G534" s="130" t="s">
        <v>167</v>
      </c>
      <c r="H534" s="1">
        <v>1037658701</v>
      </c>
      <c r="I534" s="1" t="s">
        <v>571</v>
      </c>
      <c r="J534" s="111">
        <v>394500</v>
      </c>
      <c r="K534" s="1" t="s">
        <v>571</v>
      </c>
      <c r="L534" s="1" t="s">
        <v>571</v>
      </c>
      <c r="M534" s="43" t="s">
        <v>164</v>
      </c>
      <c r="N534" s="44">
        <f>VLOOKUP(Contrato[[#This Row],[SUPERVISOR TITULAR]],[1]SUPERVISORES!$E$1:$F$135,2,FALSE)</f>
        <v>71610877.799999997</v>
      </c>
      <c r="O534" s="43" t="s">
        <v>1338</v>
      </c>
      <c r="P534" s="45">
        <f>VLOOKUP(Contrato[[#This Row],[SUPERVISOR SUPLENTE ]],[1]SUPERVISORES!$E$1:$F$135,2,FALSE)</f>
        <v>19424139.399999999</v>
      </c>
      <c r="Q534" s="75">
        <v>1233</v>
      </c>
      <c r="R534" s="47" cm="1">
        <f t="array" ref="R534">_xlfn.XLOOKUP(Contrato[[#This Row],[CDP]],[1]!CDP[[#All],[consecutivo]],[1]!CDP[[#All],[fecha_aprobacion]],"",0)</f>
        <v>45232.651759259257</v>
      </c>
      <c r="S534" s="48">
        <f>SUMIF([1]!CDP[[#All],[consecutivo]],Contrato[[#This Row],[CDP]],[1]!CDP[[#All],[valor_total_rubro]])</f>
        <v>500000</v>
      </c>
      <c r="T534" s="4" cm="1">
        <f t="array" ref="T534">_xlfn.XLOOKUP(Contrato[[#This Row],[CONTRATO]]&amp;Contrato[[#This Row],[CDP]],[1]!Tabla6[[#All],[CONTRATO-CDP]],[1]!Tabla6[[#All],[CRP]],_xlfn.XLOOKUP(Contrato[[#This Row],[CDP]],[1]RCPPAGOS!F:F,[1]RCPPAGOS!A:A,"",0),0)</f>
        <v>13422</v>
      </c>
      <c r="U534" s="47">
        <f>+_xlfn.XLOOKUP(Contrato[[#This Row],[RCP]],[1]RCPPAGOS!A:A,[1]RCPPAGOS!B:B,"",0)</f>
        <v>45237.916400462964</v>
      </c>
      <c r="V534" s="50">
        <f>SUMIF([1]!RCPPAGOS[[#All],[CRP]],Contrato[[#This Row],[RCP]],[1]!RCPPAGOS[[#All],[valor_total]])</f>
        <v>394500</v>
      </c>
      <c r="W534" s="51">
        <v>45237</v>
      </c>
      <c r="X534" s="51">
        <v>45238</v>
      </c>
      <c r="Y534" s="52" t="str">
        <f>+LEFT(_xlfn.XLOOKUP(Contrato[[#This Row],[CONTRATO3DIG]],[1]SECOP_II!AE:AE,[1]SECOP_II!F:F,"",0),10)</f>
        <v>2023-05-08</v>
      </c>
      <c r="Z534" s="53" t="str">
        <f>+LEFT(_xlfn.XLOOKUP(Contrato[[#This Row],[CONTRATO3DIG]],[1]SECOP_II!AE:AE,[1]SECOP_II!G:G,"",0),10)</f>
        <v>2023-12-30</v>
      </c>
      <c r="AA534" s="139"/>
      <c r="AB534" s="103" t="s">
        <v>1343</v>
      </c>
      <c r="AC534" s="103">
        <v>202301020245</v>
      </c>
      <c r="AE534" s="1" t="str">
        <f>TEXT(LEFT(Contrato[[#This Row],[CONTRATO]],3),"0")</f>
        <v>495</v>
      </c>
      <c r="AF534" s="1" t="str">
        <f>IF(LEN(Contrato[[#This Row],[Contrato2]])=3,Contrato[[#This Row],[Contrato2]],TEXT(Contrato[[#This Row],[Contrato2]],"000"))</f>
        <v>495</v>
      </c>
      <c r="AG534" s="100">
        <f ca="1">IFERROR(_xlfn.DAYS(Contrato[[#This Row],[Fecha Proyectada liquidació]],TODAY())/30,"")</f>
        <v>-10.066666666666666</v>
      </c>
      <c r="AH534" s="5">
        <f>+Contrato[[#This Row],[FECHA TERMINACIÓN ]]+120</f>
        <v>45410</v>
      </c>
      <c r="AI534" s="1" t="e" cm="1">
        <f t="array" ref="AI534">+Contrato[[#This Row],[Fecha Proyectada liquidació]]-hoy</f>
        <v>#NAME?</v>
      </c>
      <c r="AJ534" s="1" cm="1">
        <f t="array" ref="AJ534">_xlfn.XLOOKUP(Contrato[[#This Row],[CONTRATO]]&amp;Contrato[[#This Row],[CDP]],[1]!Tabla6[[#All],[CONTRATO-CDP]],[1]!Tabla6[[#All],[CRP]],_xlfn.XLOOKUP(Contrato[[#This Row],[CDP]],[1]RCPPAGOS!F:F,[1]RCPPAGOS!A:A,"",0),0)</f>
        <v>13422</v>
      </c>
      <c r="AK534" s="1">
        <f>+Contrato[[#This Row],[Columna1]]-Contrato[[#This Row],[RCP]]</f>
        <v>0</v>
      </c>
      <c r="AL534" s="101" cm="1">
        <f t="array" ref="AL534">_xlfn.XLOOKUP(Contrato[[#This Row],[RCP]],[1]!RCPPAGOS[[#All],[CRP]],[1]!RCPPAGOS[[#All],[Total pagado]],0,0)</f>
        <v>394500</v>
      </c>
      <c r="AM534" s="62">
        <f>+Contrato[[#This Row],[Valor Pagado]]/Contrato[[#This Row],[VALOR CONTRATO]]</f>
        <v>1</v>
      </c>
      <c r="AN534" s="63">
        <f>+Contrato[[#This Row],[VALOR CONTRATO]]-Contrato[[#This Row],[Valor Pagado]]</f>
        <v>0</v>
      </c>
    </row>
    <row r="535" spans="1:40" s="1" customFormat="1" ht="37.5" customHeight="1">
      <c r="A535" s="1">
        <v>730</v>
      </c>
      <c r="B535" s="2">
        <v>496</v>
      </c>
      <c r="C535" s="130" t="s">
        <v>1344</v>
      </c>
      <c r="D535" s="92" t="s">
        <v>83</v>
      </c>
      <c r="E535" s="36" t="s">
        <v>42</v>
      </c>
      <c r="F535" s="92" t="s">
        <v>43</v>
      </c>
      <c r="G535" s="130" t="s">
        <v>100</v>
      </c>
      <c r="H535" s="1">
        <v>1039451091</v>
      </c>
      <c r="I535" s="209">
        <v>6879081</v>
      </c>
      <c r="J535" s="111">
        <v>53427529</v>
      </c>
      <c r="K535" s="1" t="s">
        <v>571</v>
      </c>
      <c r="L535" s="137" t="s">
        <v>571</v>
      </c>
      <c r="M535" s="43" t="s">
        <v>86</v>
      </c>
      <c r="N535" s="44">
        <f>VLOOKUP(Contrato[[#This Row],[SUPERVISOR TITULAR]],[1]SUPERVISORES!$E$1:$F$135,2,FALSE)</f>
        <v>21509270.5</v>
      </c>
      <c r="O535" s="43" t="s">
        <v>87</v>
      </c>
      <c r="P535" s="45">
        <f>VLOOKUP(Contrato[[#This Row],[SUPERVISOR SUPLENTE ]],[1]SUPERVISORES!$E$1:$F$135,2,FALSE)</f>
        <v>98707511.400000006</v>
      </c>
      <c r="Q535" s="75">
        <v>686</v>
      </c>
      <c r="R535" s="47" cm="1">
        <f t="array" ref="R535">_xlfn.XLOOKUP(Contrato[[#This Row],[CDP]],[1]!CDP[[#All],[consecutivo]],[1]!CDP[[#All],[fecha_aprobacion]],"",0)</f>
        <v>45049.738888888889</v>
      </c>
      <c r="S535" s="48">
        <f>SUMIF([1]!CDP[[#All],[consecutivo]],Contrato[[#This Row],[CDP]],[1]!CDP[[#All],[valor_total_rubro]])</f>
        <v>53427529</v>
      </c>
      <c r="T535" s="49" cm="1">
        <f t="array" ref="T535">_xlfn.XLOOKUP(Contrato[[#This Row],[CONTRATO]]&amp;Contrato[[#This Row],[CDP]],[1]!Tabla6[[#All],[CONTRATO-CDP]],[1]!Tabla6[[#All],[CRP]],_xlfn.XLOOKUP(Contrato[[#This Row],[CDP]],[1]RCPPAGOS!F:F,[1]RCPPAGOS!A:A,"",0),0)</f>
        <v>3791</v>
      </c>
      <c r="U535" s="47">
        <f>+_xlfn.XLOOKUP(Contrato[[#This Row],[RCP]],[1]RCPPAGOS!A:A,[1]RCPPAGOS!B:B,"",0)</f>
        <v>45054.340578703705</v>
      </c>
      <c r="V535" s="50">
        <f>SUMIF([1]!RCPPAGOS[[#All],[CRP]],Contrato[[#This Row],[RCP]],[1]!RCPPAGOS[[#All],[valor_total]])</f>
        <v>53427529</v>
      </c>
      <c r="W535" s="51">
        <v>45051</v>
      </c>
      <c r="X535" s="51">
        <v>45051</v>
      </c>
      <c r="Y535" s="52" t="str">
        <f>+LEFT(_xlfn.XLOOKUP(Contrato[[#This Row],[CONTRATO3DIG]],[1]SECOP_II!AE:AE,[1]SECOP_II!F:F,"",0),10)</f>
        <v>2023-05-08</v>
      </c>
      <c r="Z535" s="53" t="str">
        <f>+LEFT(_xlfn.XLOOKUP(Contrato[[#This Row],[CONTRATO3DIG]],[1]SECOP_II!AE:AE,[1]SECOP_II!G:G,"",0),10)</f>
        <v>2023-12-30</v>
      </c>
      <c r="AA535" s="54" t="str">
        <f>_xlfn.XLOOKUP(Contrato[[#This Row],[CONTRATO3DIG]],[1]SECOP_II!AE:AE,[1]SECOP_II!AA:AA,"",0)</f>
        <v>https://community.secop.gov.co/Public/Tendering/OpportunityDetail/Index?noticeUID=CO1.NTC.4377192&amp;isFromPublicArea=True&amp;isModal=true&amp;asPopupView=true</v>
      </c>
      <c r="AB535" s="103" t="s">
        <v>1345</v>
      </c>
      <c r="AC535" s="103">
        <v>200000092688</v>
      </c>
      <c r="AD535" s="1" t="s">
        <v>50</v>
      </c>
      <c r="AE535" s="1" t="str">
        <f>TEXT(LEFT(Contrato[[#This Row],[CONTRATO]],3),"0")</f>
        <v>496</v>
      </c>
      <c r="AF535" s="1" t="str">
        <f>IF(LEN(Contrato[[#This Row],[Contrato2]])=3,Contrato[[#This Row],[Contrato2]],TEXT(Contrato[[#This Row],[Contrato2]],"000"))</f>
        <v>496</v>
      </c>
      <c r="AG535" s="100">
        <f ca="1">IFERROR(_xlfn.DAYS(Contrato[[#This Row],[Fecha Proyectada liquidació]],TODAY())/30,"")</f>
        <v>-10.066666666666666</v>
      </c>
      <c r="AH535" s="5">
        <f>+Contrato[[#This Row],[FECHA TERMINACIÓN ]]+120</f>
        <v>45410</v>
      </c>
      <c r="AI535" s="1" t="e" cm="1">
        <f t="array" ref="AI535">+Contrato[[#This Row],[Fecha Proyectada liquidació]]-hoy</f>
        <v>#NAME?</v>
      </c>
      <c r="AJ535" s="1" cm="1">
        <f t="array" ref="AJ535">_xlfn.XLOOKUP(Contrato[[#This Row],[CONTRATO]]&amp;Contrato[[#This Row],[CDP]],[1]!Tabla6[[#All],[CONTRATO-CDP]],[1]!Tabla6[[#All],[CRP]],_xlfn.XLOOKUP(Contrato[[#This Row],[CDP]],[1]RCPPAGOS!F:F,[1]RCPPAGOS!A:A,"",0),0)</f>
        <v>3791</v>
      </c>
      <c r="AK535" s="1">
        <f>+Contrato[[#This Row],[Columna1]]-Contrato[[#This Row],[RCP]]</f>
        <v>0</v>
      </c>
      <c r="AL535" s="101" cm="1">
        <f t="array" ref="AL535">_xlfn.XLOOKUP(Contrato[[#This Row],[RCP]],[1]!RCPPAGOS[[#All],[CRP]],[1]!RCPPAGOS[[#All],[Total pagado]],0,0)</f>
        <v>12116126</v>
      </c>
      <c r="AM535" s="62">
        <f>+Contrato[[#This Row],[Valor Pagado]]/Contrato[[#This Row],[VALOR CONTRATO]]</f>
        <v>0.22677683633843518</v>
      </c>
      <c r="AN535" s="63">
        <f>+Contrato[[#This Row],[VALOR CONTRATO]]-Contrato[[#This Row],[Valor Pagado]]</f>
        <v>41311403</v>
      </c>
    </row>
    <row r="536" spans="1:40" s="1" customFormat="1" ht="37.5" customHeight="1">
      <c r="A536" s="1">
        <v>729</v>
      </c>
      <c r="B536" s="2">
        <v>497</v>
      </c>
      <c r="C536" s="130" t="s">
        <v>1346</v>
      </c>
      <c r="D536" s="92" t="s">
        <v>83</v>
      </c>
      <c r="E536" s="36" t="s">
        <v>42</v>
      </c>
      <c r="F536" s="92" t="s">
        <v>43</v>
      </c>
      <c r="G536" s="130" t="s">
        <v>1347</v>
      </c>
      <c r="H536" s="1">
        <v>1128276230</v>
      </c>
      <c r="I536" s="111">
        <v>7690469</v>
      </c>
      <c r="J536" s="111">
        <v>66235808</v>
      </c>
      <c r="K536" s="134" t="s">
        <v>1348</v>
      </c>
      <c r="L536" s="137" t="s">
        <v>571</v>
      </c>
      <c r="M536" s="43" t="s">
        <v>86</v>
      </c>
      <c r="N536" s="44">
        <f>VLOOKUP(Contrato[[#This Row],[SUPERVISOR TITULAR]],[1]SUPERVISORES!$E$1:$F$135,2,FALSE)</f>
        <v>21509270.5</v>
      </c>
      <c r="O536" s="43" t="s">
        <v>605</v>
      </c>
      <c r="P536" s="45">
        <f>VLOOKUP(Contrato[[#This Row],[SUPERVISOR SUPLENTE ]],[1]SUPERVISORES!$E$1:$F$135,2,FALSE)</f>
        <v>43816614.100000001</v>
      </c>
      <c r="Q536" s="75">
        <v>683</v>
      </c>
      <c r="R536" s="47" cm="1">
        <f t="array" ref="R536">_xlfn.XLOOKUP(Contrato[[#This Row],[CDP]],[1]!CDP[[#All],[consecutivo]],[1]!CDP[[#All],[fecha_aprobacion]],"",0)</f>
        <v>45049.738854166666</v>
      </c>
      <c r="S536" s="48">
        <f>SUMIF([1]!CDP[[#All],[consecutivo]],Contrato[[#This Row],[CDP]],[1]!CDP[[#All],[valor_total_rubro]])</f>
        <v>66235808</v>
      </c>
      <c r="T536" s="49" cm="1">
        <f t="array" ref="T536">_xlfn.XLOOKUP(Contrato[[#This Row],[CONTRATO]]&amp;Contrato[[#This Row],[CDP]],[1]!Tabla6[[#All],[CONTRATO-CDP]],[1]!Tabla6[[#All],[CRP]],_xlfn.XLOOKUP(Contrato[[#This Row],[CDP]],[1]RCPPAGOS!F:F,[1]RCPPAGOS!A:A,"",0),0)</f>
        <v>3766</v>
      </c>
      <c r="U536" s="47">
        <f>+_xlfn.XLOOKUP(Contrato[[#This Row],[RCP]],[1]RCPPAGOS!A:A,[1]RCPPAGOS!B:B,"",0)</f>
        <v>45051.672835648147</v>
      </c>
      <c r="V536" s="50">
        <f>SUMIF([1]!RCPPAGOS[[#All],[CRP]],Contrato[[#This Row],[RCP]],[1]!RCPPAGOS[[#All],[valor_total]])</f>
        <v>66235808</v>
      </c>
      <c r="W536" s="51">
        <v>45051</v>
      </c>
      <c r="X536" s="51">
        <v>45051</v>
      </c>
      <c r="Y536" s="52" t="str">
        <f>+LEFT(_xlfn.XLOOKUP(Contrato[[#This Row],[CONTRATO3DIG]],[1]SECOP_II!AE:AE,[1]SECOP_II!F:F,"",0),10)</f>
        <v>2023-05-08</v>
      </c>
      <c r="Z536" s="53" t="str">
        <f>+LEFT(_xlfn.XLOOKUP(Contrato[[#This Row],[CONTRATO3DIG]],[1]SECOP_II!AE:AE,[1]SECOP_II!G:G,"",0),10)</f>
        <v>2023-12-30</v>
      </c>
      <c r="AA536" s="54" t="str">
        <f>_xlfn.XLOOKUP(Contrato[[#This Row],[CONTRATO3DIG]],[1]SECOP_II!AE:AE,[1]SECOP_II!AA:AA,"",0)</f>
        <v>https://community.secop.gov.co/Public/Tendering/OpportunityDetail/Index?noticeUID=CO1.NTC.4376130&amp;isFromPublicArea=True&amp;isModal=true&amp;asPopupView=true</v>
      </c>
      <c r="AB536" s="103" t="s">
        <v>1343</v>
      </c>
      <c r="AC536" s="103">
        <v>200000092752</v>
      </c>
      <c r="AD536" s="1" t="s">
        <v>50</v>
      </c>
      <c r="AE536" s="1" t="str">
        <f>TEXT(LEFT(Contrato[[#This Row],[CONTRATO]],3),"0")</f>
        <v>497</v>
      </c>
      <c r="AF536" s="1" t="str">
        <f>IF(LEN(Contrato[[#This Row],[Contrato2]])=3,Contrato[[#This Row],[Contrato2]],TEXT(Contrato[[#This Row],[Contrato2]],"000"))</f>
        <v>497</v>
      </c>
      <c r="AG536" s="100">
        <f ca="1">IFERROR(_xlfn.DAYS(Contrato[[#This Row],[Fecha Proyectada liquidació]],TODAY())/30,"")</f>
        <v>-10.066666666666666</v>
      </c>
      <c r="AH536" s="5">
        <f>+Contrato[[#This Row],[FECHA TERMINACIÓN ]]+120</f>
        <v>45410</v>
      </c>
      <c r="AI536" s="5">
        <v>45323</v>
      </c>
      <c r="AJ536" s="1" cm="1">
        <f t="array" ref="AJ536">_xlfn.XLOOKUP(Contrato[[#This Row],[CONTRATO]]&amp;Contrato[[#This Row],[CDP]],[1]!Tabla6[[#All],[CONTRATO-CDP]],[1]!Tabla6[[#All],[CRP]],_xlfn.XLOOKUP(Contrato[[#This Row],[CDP]],[1]RCPPAGOS!F:F,[1]RCPPAGOS!A:A,"",0),0)</f>
        <v>3766</v>
      </c>
      <c r="AK536" s="1">
        <f>+Contrato[[#This Row],[Columna1]]-Contrato[[#This Row],[RCP]]</f>
        <v>0</v>
      </c>
      <c r="AL536" s="101" cm="1">
        <f t="array" ref="AL536">_xlfn.XLOOKUP(Contrato[[#This Row],[RCP]],[1]!RCPPAGOS[[#All],[CRP]],[1]!RCPPAGOS[[#All],[Total pagado]],0,0)</f>
        <v>13586495</v>
      </c>
      <c r="AM536" s="62">
        <f>+Contrato[[#This Row],[Valor Pagado]]/Contrato[[#This Row],[VALOR CONTRATO]]</f>
        <v>0.20512311105195546</v>
      </c>
      <c r="AN536" s="63">
        <f>+Contrato[[#This Row],[VALOR CONTRATO]]-Contrato[[#This Row],[Valor Pagado]]</f>
        <v>52649313</v>
      </c>
    </row>
    <row r="537" spans="1:40" s="1" customFormat="1" ht="37.5" customHeight="1">
      <c r="A537" s="1">
        <v>739</v>
      </c>
      <c r="B537" s="2">
        <v>498</v>
      </c>
      <c r="C537" s="130" t="s">
        <v>1349</v>
      </c>
      <c r="D537" s="92" t="s">
        <v>112</v>
      </c>
      <c r="E537" s="36" t="s">
        <v>42</v>
      </c>
      <c r="F537" s="92" t="s">
        <v>43</v>
      </c>
      <c r="G537" s="130" t="s">
        <v>1350</v>
      </c>
      <c r="H537" s="1">
        <v>1042063929</v>
      </c>
      <c r="I537" s="111">
        <v>7690469</v>
      </c>
      <c r="J537" s="111">
        <v>64273311</v>
      </c>
      <c r="K537" s="134" t="s">
        <v>1351</v>
      </c>
      <c r="L537" s="137" t="s">
        <v>571</v>
      </c>
      <c r="M537" s="43" t="s">
        <v>115</v>
      </c>
      <c r="N537" s="44">
        <f>VLOOKUP(Contrato[[#This Row],[SUPERVISOR TITULAR]],[1]SUPERVISORES!$E$1:$F$135,2,FALSE)</f>
        <v>32244709.699999999</v>
      </c>
      <c r="O537" s="43" t="s">
        <v>116</v>
      </c>
      <c r="P537" s="45">
        <f>VLOOKUP(Contrato[[#This Row],[SUPERVISOR SUPLENTE ]],[1]SUPERVISORES!$E$1:$F$135,2,FALSE)</f>
        <v>98520651.200000003</v>
      </c>
      <c r="Q537" s="75">
        <v>710</v>
      </c>
      <c r="R537" s="47" cm="1">
        <f t="array" ref="R537">_xlfn.XLOOKUP(Contrato[[#This Row],[CDP]],[1]!CDP[[#All],[consecutivo]],[1]!CDP[[#All],[fecha_aprobacion]],"",0)</f>
        <v>45051.589618055557</v>
      </c>
      <c r="S537" s="48">
        <f>SUMIF([1]!CDP[[#All],[consecutivo]],Contrato[[#This Row],[CDP]],[1]!CDP[[#All],[valor_total_rubro]])</f>
        <v>64273311</v>
      </c>
      <c r="T537" s="49" cm="1">
        <f t="array" ref="T537">_xlfn.XLOOKUP(Contrato[[#This Row],[CONTRATO]]&amp;Contrato[[#This Row],[CDP]],[1]!Tabla6[[#All],[CONTRATO-CDP]],[1]!Tabla6[[#All],[CRP]],_xlfn.XLOOKUP(Contrato[[#This Row],[CDP]],[1]RCPPAGOS!F:F,[1]RCPPAGOS!A:A,"",0),0)</f>
        <v>4416</v>
      </c>
      <c r="U537" s="47">
        <f>+_xlfn.XLOOKUP(Contrato[[#This Row],[RCP]],[1]RCPPAGOS!A:A,[1]RCPPAGOS!B:B,"",0)</f>
        <v>45055.573518518519</v>
      </c>
      <c r="V537" s="50">
        <f>SUMIF([1]!RCPPAGOS[[#All],[CRP]],Contrato[[#This Row],[RCP]],[1]!RCPPAGOS[[#All],[valor_total]])</f>
        <v>64273311</v>
      </c>
      <c r="W537" s="51">
        <v>45055</v>
      </c>
      <c r="X537" s="51">
        <v>45055</v>
      </c>
      <c r="Y537" s="52" t="str">
        <f>+LEFT(_xlfn.XLOOKUP(Contrato[[#This Row],[CONTRATO3DIG]],[1]SECOP_II!AE:AE,[1]SECOP_II!F:F,"",0),10)</f>
        <v>2023-05-09</v>
      </c>
      <c r="Z537" s="53" t="str">
        <f>+LEFT(_xlfn.XLOOKUP(Contrato[[#This Row],[CONTRATO3DIG]],[1]SECOP_II!AE:AE,[1]SECOP_II!G:G,"",0),10)</f>
        <v>2023-12-30</v>
      </c>
      <c r="AA537" s="54" t="str">
        <f>_xlfn.XLOOKUP(Contrato[[#This Row],[CONTRATO3DIG]],[1]SECOP_II!AE:AE,[1]SECOP_II!AA:AA,"",0)</f>
        <v>https://community.secop.gov.co/Public/Tendering/OpportunityDetail/Index?noticeUID=CO1.NTC.4389577&amp;isFromPublicArea=True&amp;isModal=true&amp;asPopupView=true</v>
      </c>
      <c r="AB537" s="103" t="s">
        <v>1326</v>
      </c>
      <c r="AC537" s="103">
        <v>200000095996</v>
      </c>
      <c r="AD537" s="1" t="s">
        <v>50</v>
      </c>
      <c r="AE537" s="1" t="str">
        <f>TEXT(LEFT(Contrato[[#This Row],[CONTRATO]],3),"0")</f>
        <v>498</v>
      </c>
      <c r="AF537" s="1" t="str">
        <f>IF(LEN(Contrato[[#This Row],[Contrato2]])=3,Contrato[[#This Row],[Contrato2]],TEXT(Contrato[[#This Row],[Contrato2]],"000"))</f>
        <v>498</v>
      </c>
      <c r="AG537" s="100">
        <f ca="1">IFERROR(_xlfn.DAYS(Contrato[[#This Row],[Fecha Proyectada liquidació]],TODAY())/30,"")</f>
        <v>-10.066666666666666</v>
      </c>
      <c r="AH537" s="5">
        <f>+Contrato[[#This Row],[FECHA TERMINACIÓN ]]+120</f>
        <v>45410</v>
      </c>
      <c r="AI537" s="1" t="e" cm="1">
        <f t="array" ref="AI537">+Contrato[[#This Row],[Fecha Proyectada liquidació]]-hoy</f>
        <v>#NAME?</v>
      </c>
      <c r="AJ537" s="1" cm="1">
        <f t="array" ref="AJ537">_xlfn.XLOOKUP(Contrato[[#This Row],[CONTRATO]]&amp;Contrato[[#This Row],[CDP]],[1]!Tabla6[[#All],[CONTRATO-CDP]],[1]!Tabla6[[#All],[CRP]],_xlfn.XLOOKUP(Contrato[[#This Row],[CDP]],[1]RCPPAGOS!F:F,[1]RCPPAGOS!A:A,"",0),0)</f>
        <v>4416</v>
      </c>
      <c r="AK537" s="1">
        <f>+Contrato[[#This Row],[Columna1]]-Contrato[[#This Row],[RCP]]</f>
        <v>0</v>
      </c>
      <c r="AL537" s="101" cm="1">
        <f t="array" ref="AL537">_xlfn.XLOOKUP(Contrato[[#This Row],[RCP]],[1]!RCPPAGOS[[#All],[CRP]],[1]!RCPPAGOS[[#All],[Total pagado]],0,0)</f>
        <v>61614660</v>
      </c>
      <c r="AM537" s="62">
        <f>+Contrato[[#This Row],[Valor Pagado]]/Contrato[[#This Row],[VALOR CONTRATO]]</f>
        <v>0.95863522574712234</v>
      </c>
      <c r="AN537" s="63">
        <f>+Contrato[[#This Row],[VALOR CONTRATO]]-Contrato[[#This Row],[Valor Pagado]]</f>
        <v>2658651</v>
      </c>
    </row>
    <row r="538" spans="1:40" s="1" customFormat="1" ht="37.5" customHeight="1">
      <c r="A538" s="1">
        <v>740</v>
      </c>
      <c r="B538" s="2">
        <v>499</v>
      </c>
      <c r="C538" s="130" t="s">
        <v>1352</v>
      </c>
      <c r="D538" s="92" t="s">
        <v>112</v>
      </c>
      <c r="E538" s="36" t="s">
        <v>42</v>
      </c>
      <c r="F538" s="92" t="s">
        <v>43</v>
      </c>
      <c r="G538" s="130" t="s">
        <v>118</v>
      </c>
      <c r="H538" s="1">
        <v>71141781</v>
      </c>
      <c r="I538" s="111">
        <v>9346824</v>
      </c>
      <c r="J538" s="111">
        <v>79996951</v>
      </c>
      <c r="K538" s="134" t="s">
        <v>1353</v>
      </c>
      <c r="L538" s="137" t="s">
        <v>571</v>
      </c>
      <c r="M538" s="43" t="s">
        <v>116</v>
      </c>
      <c r="N538" s="44">
        <f>VLOOKUP(Contrato[[#This Row],[SUPERVISOR TITULAR]],[1]SUPERVISORES!$E$1:$F$135,2,FALSE)</f>
        <v>98520651.200000003</v>
      </c>
      <c r="O538" s="43" t="s">
        <v>115</v>
      </c>
      <c r="P538" s="45">
        <f>VLOOKUP(Contrato[[#This Row],[SUPERVISOR SUPLENTE ]],[1]SUPERVISORES!$E$1:$F$135,2,FALSE)</f>
        <v>32244709.699999999</v>
      </c>
      <c r="Q538" s="75">
        <v>721</v>
      </c>
      <c r="R538" s="47" cm="1">
        <f t="array" ref="R538">_xlfn.XLOOKUP(Contrato[[#This Row],[CDP]],[1]!CDP[[#All],[consecutivo]],[1]!CDP[[#All],[fecha_aprobacion]],"",0)</f>
        <v>45054</v>
      </c>
      <c r="S538" s="48">
        <f>SUMIF([1]!CDP[[#All],[consecutivo]],Contrato[[#This Row],[CDP]],[1]!CDP[[#All],[valor_total_rubro]])</f>
        <v>79996951</v>
      </c>
      <c r="T538" s="49" cm="1">
        <f t="array" ref="T538">_xlfn.XLOOKUP(Contrato[[#This Row],[CONTRATO]]&amp;Contrato[[#This Row],[CDP]],[1]!Tabla6[[#All],[CONTRATO-CDP]],[1]!Tabla6[[#All],[CRP]],_xlfn.XLOOKUP(Contrato[[#This Row],[CDP]],[1]RCPPAGOS!F:F,[1]RCPPAGOS!A:A,"",0),0)</f>
        <v>4794</v>
      </c>
      <c r="U538" s="47">
        <f>+_xlfn.XLOOKUP(Contrato[[#This Row],[RCP]],[1]RCPPAGOS!A:A,[1]RCPPAGOS!B:B,"",0)</f>
        <v>45056.65552083333</v>
      </c>
      <c r="V538" s="50">
        <f>SUMIF([1]!RCPPAGOS[[#All],[CRP]],Contrato[[#This Row],[RCP]],[1]!RCPPAGOS[[#All],[valor_total]])</f>
        <v>79996951</v>
      </c>
      <c r="W538" s="51">
        <v>45055</v>
      </c>
      <c r="X538" s="51">
        <v>45056</v>
      </c>
      <c r="Y538" s="52" t="str">
        <f>+LEFT(_xlfn.XLOOKUP(Contrato[[#This Row],[CONTRATO3DIG]],[1]SECOP_II!AE:AE,[1]SECOP_II!F:F,"",0),10)</f>
        <v>2023-05-10</v>
      </c>
      <c r="Z538" s="53" t="str">
        <f>+LEFT(_xlfn.XLOOKUP(Contrato[[#This Row],[CONTRATO3DIG]],[1]SECOP_II!AE:AE,[1]SECOP_II!G:G,"",0),10)</f>
        <v>2023-12-30</v>
      </c>
      <c r="AA538" s="54" t="str">
        <f>_xlfn.XLOOKUP(Contrato[[#This Row],[CONTRATO3DIG]],[1]SECOP_II!AE:AE,[1]SECOP_II!AA:AA,"",0)</f>
        <v>https://community.secop.gov.co/Public/Tendering/OpportunityDetail/Index?noticeUID=CO1.NTC.4396701&amp;isFromPublicArea=True&amp;isModal=true&amp;asPopupView=true</v>
      </c>
      <c r="AB538" s="103" t="s">
        <v>1354</v>
      </c>
      <c r="AC538" s="103">
        <v>200000093084</v>
      </c>
      <c r="AD538" s="1" t="s">
        <v>50</v>
      </c>
      <c r="AE538" s="1" t="str">
        <f>TEXT(LEFT(Contrato[[#This Row],[CONTRATO]],3),"0")</f>
        <v>499</v>
      </c>
      <c r="AF538" s="1" t="str">
        <f>IF(LEN(Contrato[[#This Row],[Contrato2]])=3,Contrato[[#This Row],[Contrato2]],TEXT(Contrato[[#This Row],[Contrato2]],"000"))</f>
        <v>499</v>
      </c>
      <c r="AG538" s="100">
        <f ca="1">IFERROR(_xlfn.DAYS(Contrato[[#This Row],[Fecha Proyectada liquidació]],TODAY())/30,"")</f>
        <v>-10.066666666666666</v>
      </c>
      <c r="AH538" s="5">
        <f>+Contrato[[#This Row],[FECHA TERMINACIÓN ]]+120</f>
        <v>45410</v>
      </c>
      <c r="AI538" s="1" t="e" cm="1">
        <f t="array" ref="AI538">+Contrato[[#This Row],[Fecha Proyectada liquidació]]-hoy</f>
        <v>#NAME?</v>
      </c>
      <c r="AJ538" s="1" cm="1">
        <f t="array" ref="AJ538">_xlfn.XLOOKUP(Contrato[[#This Row],[CONTRATO]]&amp;Contrato[[#This Row],[CDP]],[1]!Tabla6[[#All],[CONTRATO-CDP]],[1]!Tabla6[[#All],[CRP]],_xlfn.XLOOKUP(Contrato[[#This Row],[CDP]],[1]RCPPAGOS!F:F,[1]RCPPAGOS!A:A,"",0),0)</f>
        <v>4794</v>
      </c>
      <c r="AK538" s="1">
        <f>+Contrato[[#This Row],[Columna1]]-Contrato[[#This Row],[RCP]]</f>
        <v>0</v>
      </c>
      <c r="AL538" s="101" cm="1">
        <f t="array" ref="AL538">_xlfn.XLOOKUP(Contrato[[#This Row],[RCP]],[1]!RCPPAGOS[[#All],[CRP]],[1]!RCPPAGOS[[#All],[Total pagado]],0,0)</f>
        <v>24613303</v>
      </c>
      <c r="AM538" s="62">
        <f>+Contrato[[#This Row],[Valor Pagado]]/Contrato[[#This Row],[VALOR CONTRATO]]</f>
        <v>0.30767801387830396</v>
      </c>
      <c r="AN538" s="63">
        <f>+Contrato[[#This Row],[VALOR CONTRATO]]-Contrato[[#This Row],[Valor Pagado]]</f>
        <v>55383648</v>
      </c>
    </row>
    <row r="539" spans="1:40" s="1" customFormat="1" ht="37.5" customHeight="1">
      <c r="A539" s="1">
        <v>741</v>
      </c>
      <c r="B539" s="2">
        <v>500</v>
      </c>
      <c r="C539" s="130" t="s">
        <v>1355</v>
      </c>
      <c r="D539" s="92" t="s">
        <v>112</v>
      </c>
      <c r="E539" s="36" t="s">
        <v>42</v>
      </c>
      <c r="F539" s="92" t="s">
        <v>43</v>
      </c>
      <c r="G539" s="130" t="s">
        <v>1356</v>
      </c>
      <c r="H539" s="1">
        <v>98634920</v>
      </c>
      <c r="I539" s="111">
        <v>7690469</v>
      </c>
      <c r="J539" s="111">
        <v>59472960</v>
      </c>
      <c r="K539" s="1" t="s">
        <v>571</v>
      </c>
      <c r="L539" s="137" t="s">
        <v>571</v>
      </c>
      <c r="M539" s="43" t="s">
        <v>65</v>
      </c>
      <c r="N539" s="44">
        <f>VLOOKUP(Contrato[[#This Row],[SUPERVISOR TITULAR]],[1]SUPERVISORES!$E$1:$F$135,2,FALSE)</f>
        <v>39419422.700000003</v>
      </c>
      <c r="O539" s="43" t="s">
        <v>54</v>
      </c>
      <c r="P539" s="45">
        <f>VLOOKUP(Contrato[[#This Row],[SUPERVISOR SUPLENTE ]],[1]SUPERVISORES!$E$1:$F$135,2,FALSE)</f>
        <v>43610005</v>
      </c>
      <c r="Q539" s="75">
        <v>719</v>
      </c>
      <c r="R539" s="47" cm="1">
        <f t="array" ref="R539">_xlfn.XLOOKUP(Contrato[[#This Row],[CDP]],[1]!CDP[[#All],[consecutivo]],[1]!CDP[[#All],[fecha_aprobacion]],"",0)</f>
        <v>45054</v>
      </c>
      <c r="S539" s="48">
        <f>SUMIF([1]!CDP[[#All],[consecutivo]],Contrato[[#This Row],[CDP]],[1]!CDP[[#All],[valor_total_rubro]])</f>
        <v>59472960</v>
      </c>
      <c r="T539" s="49" cm="1">
        <f t="array" ref="T539">_xlfn.XLOOKUP(Contrato[[#This Row],[CONTRATO]]&amp;Contrato[[#This Row],[CDP]],[1]!Tabla6[[#All],[CONTRATO-CDP]],[1]!Tabla6[[#All],[CRP]],_xlfn.XLOOKUP(Contrato[[#This Row],[CDP]],[1]RCPPAGOS!F:F,[1]RCPPAGOS!A:A,"",0),0)</f>
        <v>4784</v>
      </c>
      <c r="U539" s="47">
        <f>+_xlfn.XLOOKUP(Contrato[[#This Row],[RCP]],[1]RCPPAGOS!A:A,[1]RCPPAGOS!B:B,"",0)</f>
        <v>45056.380543981482</v>
      </c>
      <c r="V539" s="50">
        <f>SUMIF([1]!RCPPAGOS[[#All],[CRP]],Contrato[[#This Row],[RCP]],[1]!RCPPAGOS[[#All],[valor_total]])</f>
        <v>59472960</v>
      </c>
      <c r="W539" s="51">
        <v>45055</v>
      </c>
      <c r="X539" s="51">
        <v>45055</v>
      </c>
      <c r="Y539" s="52" t="str">
        <f>+LEFT(_xlfn.XLOOKUP(Contrato[[#This Row],[CONTRATO3DIG]],[1]SECOP_II!AE:AE,[1]SECOP_II!F:F,"",0),10)</f>
        <v>2023-05-10</v>
      </c>
      <c r="Z539" s="53" t="str">
        <f>+LEFT(_xlfn.XLOOKUP(Contrato[[#This Row],[CONTRATO3DIG]],[1]SECOP_II!AE:AE,[1]SECOP_II!G:G,"",0),10)</f>
        <v>2023-06-22</v>
      </c>
      <c r="AA539" s="54" t="str">
        <f>_xlfn.XLOOKUP(Contrato[[#This Row],[CONTRATO3DIG]],[1]SECOP_II!AE:AE,[1]SECOP_II!AA:AA,"",0)</f>
        <v>https://community.secop.gov.co/Public/Tendering/OpportunityDetail/Index?noticeUID=CO1.NTC.4394056&amp;isFromPublicArea=True&amp;isModal=true&amp;asPopupView=true</v>
      </c>
      <c r="AB539" s="103" t="s">
        <v>1326</v>
      </c>
      <c r="AC539" s="103">
        <v>200000092773</v>
      </c>
      <c r="AD539" s="1" t="s">
        <v>50</v>
      </c>
      <c r="AE539" s="1" t="str">
        <f>TEXT(LEFT(Contrato[[#This Row],[CONTRATO]],3),"0")</f>
        <v>500</v>
      </c>
      <c r="AF539" s="1" t="str">
        <f>IF(LEN(Contrato[[#This Row],[Contrato2]])=3,Contrato[[#This Row],[Contrato2]],TEXT(Contrato[[#This Row],[Contrato2]],"000"))</f>
        <v>500</v>
      </c>
      <c r="AG539" s="100">
        <f ca="1">IFERROR(_xlfn.DAYS(Contrato[[#This Row],[Fecha Proyectada liquidació]],TODAY())/30,"")</f>
        <v>-16.433333333333334</v>
      </c>
      <c r="AH539" s="5">
        <f>+Contrato[[#This Row],[FECHA TERMINACIÓN ]]+120</f>
        <v>45219</v>
      </c>
      <c r="AI539" s="1" t="e" cm="1">
        <f t="array" ref="AI539">+Contrato[[#This Row],[Fecha Proyectada liquidació]]-hoy</f>
        <v>#NAME?</v>
      </c>
      <c r="AJ539" s="1" cm="1">
        <f t="array" ref="AJ539">_xlfn.XLOOKUP(Contrato[[#This Row],[CONTRATO]]&amp;Contrato[[#This Row],[CDP]],[1]!Tabla6[[#All],[CONTRATO-CDP]],[1]!Tabla6[[#All],[CRP]],_xlfn.XLOOKUP(Contrato[[#This Row],[CDP]],[1]RCPPAGOS!F:F,[1]RCPPAGOS!A:A,"",0),0)</f>
        <v>4784</v>
      </c>
      <c r="AK539" s="1">
        <f>+Contrato[[#This Row],[Columna1]]-Contrato[[#This Row],[RCP]]</f>
        <v>0</v>
      </c>
      <c r="AL539" s="101" cm="1">
        <f t="array" ref="AL539">_xlfn.XLOOKUP(Contrato[[#This Row],[RCP]],[1]!RCPPAGOS[[#All],[CRP]],[1]!RCPPAGOS[[#All],[Total pagado]],0,0)</f>
        <v>0</v>
      </c>
      <c r="AM539" s="62">
        <f>+Contrato[[#This Row],[Valor Pagado]]/Contrato[[#This Row],[VALOR CONTRATO]]</f>
        <v>0</v>
      </c>
      <c r="AN539" s="63">
        <f>+Contrato[[#This Row],[VALOR CONTRATO]]-Contrato[[#This Row],[Valor Pagado]]</f>
        <v>59472960</v>
      </c>
    </row>
    <row r="540" spans="1:40" s="1" customFormat="1" ht="37.5" customHeight="1">
      <c r="A540" s="1">
        <v>743</v>
      </c>
      <c r="B540" s="2">
        <v>501</v>
      </c>
      <c r="C540" s="130" t="s">
        <v>1357</v>
      </c>
      <c r="D540" s="92" t="s">
        <v>112</v>
      </c>
      <c r="E540" s="36" t="s">
        <v>42</v>
      </c>
      <c r="F540" s="92" t="s">
        <v>43</v>
      </c>
      <c r="G540" s="130" t="s">
        <v>139</v>
      </c>
      <c r="H540" s="1">
        <v>1037586575</v>
      </c>
      <c r="I540" s="111">
        <v>7690469</v>
      </c>
      <c r="J540" s="111">
        <v>59472960</v>
      </c>
      <c r="K540" s="134" t="s">
        <v>1358</v>
      </c>
      <c r="L540" s="137" t="s">
        <v>571</v>
      </c>
      <c r="M540" s="43" t="s">
        <v>116</v>
      </c>
      <c r="N540" s="44">
        <f>VLOOKUP(Contrato[[#This Row],[SUPERVISOR TITULAR]],[1]SUPERVISORES!$E$1:$F$135,2,FALSE)</f>
        <v>98520651.200000003</v>
      </c>
      <c r="O540" s="43" t="s">
        <v>115</v>
      </c>
      <c r="P540" s="45">
        <f>VLOOKUP(Contrato[[#This Row],[SUPERVISOR SUPLENTE ]],[1]SUPERVISORES!$E$1:$F$135,2,FALSE)</f>
        <v>32244709.699999999</v>
      </c>
      <c r="Q540" s="75">
        <v>720</v>
      </c>
      <c r="R540" s="47" cm="1">
        <f t="array" ref="R540">_xlfn.XLOOKUP(Contrato[[#This Row],[CDP]],[1]!CDP[[#All],[consecutivo]],[1]!CDP[[#All],[fecha_aprobacion]],"",0)</f>
        <v>45054</v>
      </c>
      <c r="S540" s="48">
        <f>SUMIF([1]!CDP[[#All],[consecutivo]],Contrato[[#This Row],[CDP]],[1]!CDP[[#All],[valor_total_rubro]])</f>
        <v>64016963</v>
      </c>
      <c r="T540" s="49" cm="1">
        <f t="array" ref="T540">_xlfn.XLOOKUP(Contrato[[#This Row],[CONTRATO]]&amp;Contrato[[#This Row],[CDP]],[1]!Tabla6[[#All],[CONTRATO-CDP]],[1]!Tabla6[[#All],[CRP]],_xlfn.XLOOKUP(Contrato[[#This Row],[CDP]],[1]RCPPAGOS!F:F,[1]RCPPAGOS!A:A,"",0),0)</f>
        <v>4786</v>
      </c>
      <c r="U540" s="47">
        <f>+_xlfn.XLOOKUP(Contrato[[#This Row],[RCP]],[1]RCPPAGOS!A:A,[1]RCPPAGOS!B:B,"",0)</f>
        <v>45056.45244212963</v>
      </c>
      <c r="V540" s="50">
        <f>SUMIF([1]!RCPPAGOS[[#All],[CRP]],Contrato[[#This Row],[RCP]],[1]!RCPPAGOS[[#All],[valor_total]])</f>
        <v>64016963</v>
      </c>
      <c r="W540" s="51">
        <v>45055</v>
      </c>
      <c r="X540" s="51">
        <v>45055</v>
      </c>
      <c r="Y540" s="52" t="str">
        <f>+LEFT(_xlfn.XLOOKUP(Contrato[[#This Row],[CONTRATO3DIG]],[1]SECOP_II!AE:AE,[1]SECOP_II!F:F,"",0),10)</f>
        <v>2023-05-10</v>
      </c>
      <c r="Z540" s="53" t="str">
        <f>+LEFT(_xlfn.XLOOKUP(Contrato[[#This Row],[CONTRATO3DIG]],[1]SECOP_II!AE:AE,[1]SECOP_II!G:G,"",0),10)</f>
        <v>2023-12-30</v>
      </c>
      <c r="AA540" s="54" t="str">
        <f>_xlfn.XLOOKUP(Contrato[[#This Row],[CONTRATO3DIG]],[1]SECOP_II!AE:AE,[1]SECOP_II!AA:AA,"",0)</f>
        <v>https://community.secop.gov.co/Public/Tendering/OpportunityDetail/Index?noticeUID=CO1.NTC.4396401&amp;isFromPublicArea=True&amp;isModal=true&amp;asPopupView=true</v>
      </c>
      <c r="AB540" s="103" t="s">
        <v>1359</v>
      </c>
      <c r="AC540" s="111">
        <v>0</v>
      </c>
      <c r="AD540" s="1" t="s">
        <v>50</v>
      </c>
      <c r="AE540" s="1" t="str">
        <f>TEXT(LEFT(Contrato[[#This Row],[CONTRATO]],3),"0")</f>
        <v>501</v>
      </c>
      <c r="AF540" s="1" t="str">
        <f>IF(LEN(Contrato[[#This Row],[Contrato2]])=3,Contrato[[#This Row],[Contrato2]],TEXT(Contrato[[#This Row],[Contrato2]],"000"))</f>
        <v>501</v>
      </c>
      <c r="AG540" s="100">
        <f ca="1">IFERROR(_xlfn.DAYS(Contrato[[#This Row],[Fecha Proyectada liquidació]],TODAY())/30,"")</f>
        <v>-10.066666666666666</v>
      </c>
      <c r="AH540" s="5">
        <f>+Contrato[[#This Row],[FECHA TERMINACIÓN ]]+120</f>
        <v>45410</v>
      </c>
      <c r="AI540" s="1" t="e" cm="1">
        <f t="array" ref="AI540">+Contrato[[#This Row],[Fecha Proyectada liquidació]]-hoy</f>
        <v>#NAME?</v>
      </c>
      <c r="AJ540" s="1" cm="1">
        <f t="array" ref="AJ540">_xlfn.XLOOKUP(Contrato[[#This Row],[CONTRATO]]&amp;Contrato[[#This Row],[CDP]],[1]!Tabla6[[#All],[CONTRATO-CDP]],[1]!Tabla6[[#All],[CRP]],_xlfn.XLOOKUP(Contrato[[#This Row],[CDP]],[1]RCPPAGOS!F:F,[1]RCPPAGOS!A:A,"",0),0)</f>
        <v>4786</v>
      </c>
      <c r="AK540" s="1">
        <f>+Contrato[[#This Row],[Columna1]]-Contrato[[#This Row],[RCP]]</f>
        <v>0</v>
      </c>
      <c r="AL540" s="101" cm="1">
        <f t="array" ref="AL540">_xlfn.XLOOKUP(Contrato[[#This Row],[RCP]],[1]!RCPPAGOS[[#All],[CRP]],[1]!RCPPAGOS[[#All],[Total pagado]],0,0)</f>
        <v>23071407</v>
      </c>
      <c r="AM540" s="62">
        <f>+Contrato[[#This Row],[Valor Pagado]]/Contrato[[#This Row],[VALOR CONTRATO]]</f>
        <v>0.38793103622217562</v>
      </c>
      <c r="AN540" s="63">
        <f>+Contrato[[#This Row],[VALOR CONTRATO]]-Contrato[[#This Row],[Valor Pagado]]</f>
        <v>36401553</v>
      </c>
    </row>
    <row r="541" spans="1:40" s="1" customFormat="1" ht="37.5" customHeight="1">
      <c r="A541" s="1">
        <v>624</v>
      </c>
      <c r="B541" s="2">
        <v>502</v>
      </c>
      <c r="C541" s="130" t="s">
        <v>1360</v>
      </c>
      <c r="D541" s="35" t="s">
        <v>41</v>
      </c>
      <c r="E541" s="36" t="s">
        <v>42</v>
      </c>
      <c r="F541" s="92" t="s">
        <v>43</v>
      </c>
      <c r="G541" s="130" t="s">
        <v>157</v>
      </c>
      <c r="H541" s="1">
        <v>1128430986</v>
      </c>
      <c r="I541" s="111">
        <v>9346824</v>
      </c>
      <c r="J541" s="111">
        <v>72593666</v>
      </c>
      <c r="K541" s="210" t="s">
        <v>1361</v>
      </c>
      <c r="L541" s="137" t="s">
        <v>571</v>
      </c>
      <c r="M541" s="43" t="s">
        <v>652</v>
      </c>
      <c r="N541" s="44">
        <f>VLOOKUP(Contrato[[#This Row],[SUPERVISOR TITULAR]],[1]SUPERVISORES!$E$1:$F$135,2,FALSE)</f>
        <v>43595405.899999999</v>
      </c>
      <c r="O541" s="43" t="s">
        <v>128</v>
      </c>
      <c r="P541" s="45">
        <f>VLOOKUP(Contrato[[#This Row],[SUPERVISOR SUPLENTE ]],[1]SUPERVISORES!$E$1:$F$135,2,FALSE)</f>
        <v>98557958.799999997</v>
      </c>
      <c r="Q541" s="75">
        <v>692</v>
      </c>
      <c r="R541" s="47" cm="1">
        <f t="array" ref="R541">_xlfn.XLOOKUP(Contrato[[#This Row],[CDP]],[1]!CDP[[#All],[consecutivo]],[1]!CDP[[#All],[fecha_aprobacion]],"",0)</f>
        <v>45050.692743055559</v>
      </c>
      <c r="S541" s="48">
        <f>SUMIF([1]!CDP[[#All],[consecutivo]],Contrato[[#This Row],[CDP]],[1]!CDP[[#All],[valor_total_rubro]])</f>
        <v>72593666</v>
      </c>
      <c r="T541" s="49" cm="1">
        <f t="array" ref="T541">_xlfn.XLOOKUP(Contrato[[#This Row],[CONTRATO]]&amp;Contrato[[#This Row],[CDP]],[1]!Tabla6[[#All],[CONTRATO-CDP]],[1]!Tabla6[[#All],[CRP]],_xlfn.XLOOKUP(Contrato[[#This Row],[CDP]],[1]RCPPAGOS!F:F,[1]RCPPAGOS!A:A,"",0),0)</f>
        <v>3794</v>
      </c>
      <c r="U541" s="47">
        <f>+_xlfn.XLOOKUP(Contrato[[#This Row],[RCP]],[1]RCPPAGOS!A:A,[1]RCPPAGOS!B:B,"",0)</f>
        <v>45054.471898148149</v>
      </c>
      <c r="V541" s="50">
        <f>SUMIF([1]!RCPPAGOS[[#All],[CRP]],Contrato[[#This Row],[RCP]],[1]!RCPPAGOS[[#All],[valor_total]])</f>
        <v>72593666</v>
      </c>
      <c r="W541" s="51">
        <v>45051</v>
      </c>
      <c r="X541" s="51">
        <v>45052</v>
      </c>
      <c r="Y541" s="52" t="str">
        <f>+LEFT(_xlfn.XLOOKUP(Contrato[[#This Row],[CONTRATO3DIG]],[1]SECOP_II!AE:AE,[1]SECOP_II!F:F,"",0),10)</f>
        <v>2023-05-08</v>
      </c>
      <c r="Z541" s="53" t="str">
        <f>+LEFT(_xlfn.XLOOKUP(Contrato[[#This Row],[CONTRATO3DIG]],[1]SECOP_II!AE:AE,[1]SECOP_II!G:G,"",0),10)</f>
        <v>2023-12-30</v>
      </c>
      <c r="AA541" s="54" t="str">
        <f>_xlfn.XLOOKUP(Contrato[[#This Row],[CONTRATO3DIG]],[1]SECOP_II!AE:AE,[1]SECOP_II!AA:AA,"",0)</f>
        <v>https://community.secop.gov.co/Public/Tendering/OpportunityDetail/Index?noticeUID=CO1.NTC.4380285&amp;isFromPublicArea=True&amp;isModal=true&amp;asPopupView=true</v>
      </c>
      <c r="AB541" s="103" t="s">
        <v>1362</v>
      </c>
      <c r="AC541" s="111">
        <v>0</v>
      </c>
      <c r="AD541" s="1" t="s">
        <v>50</v>
      </c>
      <c r="AE541" s="1" t="str">
        <f>TEXT(LEFT(Contrato[[#This Row],[CONTRATO]],3),"0")</f>
        <v>502</v>
      </c>
      <c r="AF541" s="1" t="str">
        <f>IF(LEN(Contrato[[#This Row],[Contrato2]])=3,Contrato[[#This Row],[Contrato2]],TEXT(Contrato[[#This Row],[Contrato2]],"000"))</f>
        <v>502</v>
      </c>
      <c r="AG541" s="100">
        <f ca="1">IFERROR(_xlfn.DAYS(Contrato[[#This Row],[Fecha Proyectada liquidació]],TODAY())/30,"")</f>
        <v>-10.066666666666666</v>
      </c>
      <c r="AH541" s="5">
        <f>+Contrato[[#This Row],[FECHA TERMINACIÓN ]]+120</f>
        <v>45410</v>
      </c>
      <c r="AI541" s="1" t="e" cm="1">
        <f t="array" ref="AI541">+Contrato[[#This Row],[Fecha Proyectada liquidació]]-hoy</f>
        <v>#NAME?</v>
      </c>
      <c r="AJ541" s="1" cm="1">
        <f t="array" ref="AJ541">_xlfn.XLOOKUP(Contrato[[#This Row],[CONTRATO]]&amp;Contrato[[#This Row],[CDP]],[1]!Tabla6[[#All],[CONTRATO-CDP]],[1]!Tabla6[[#All],[CRP]],_xlfn.XLOOKUP(Contrato[[#This Row],[CDP]],[1]RCPPAGOS!F:F,[1]RCPPAGOS!A:A,"",0),0)</f>
        <v>3794</v>
      </c>
      <c r="AK541" s="1">
        <f>+Contrato[[#This Row],[Columna1]]-Contrato[[#This Row],[RCP]]</f>
        <v>0</v>
      </c>
      <c r="AL541" s="101" cm="1">
        <f t="array" ref="AL541">_xlfn.XLOOKUP(Contrato[[#This Row],[RCP]],[1]!RCPPAGOS[[#All],[CRP]],[1]!RCPPAGOS[[#All],[Total pagado]],0,0)</f>
        <v>72593666</v>
      </c>
      <c r="AM541" s="62">
        <f>+Contrato[[#This Row],[Valor Pagado]]/Contrato[[#This Row],[VALOR CONTRATO]]</f>
        <v>1</v>
      </c>
      <c r="AN541" s="63">
        <f>+Contrato[[#This Row],[VALOR CONTRATO]]-Contrato[[#This Row],[Valor Pagado]]</f>
        <v>0</v>
      </c>
    </row>
    <row r="542" spans="1:40" s="1" customFormat="1" ht="37.5" customHeight="1">
      <c r="A542" s="1">
        <v>20</v>
      </c>
      <c r="B542" s="2">
        <v>503</v>
      </c>
      <c r="C542" s="130" t="s">
        <v>1363</v>
      </c>
      <c r="D542" s="92" t="s">
        <v>1364</v>
      </c>
      <c r="E542" s="36" t="s">
        <v>42</v>
      </c>
      <c r="F542" s="92" t="s">
        <v>831</v>
      </c>
      <c r="G542" s="130" t="s">
        <v>1365</v>
      </c>
      <c r="H542" s="1">
        <v>890906297</v>
      </c>
      <c r="I542" s="111" t="s">
        <v>571</v>
      </c>
      <c r="J542" s="111">
        <v>150000000</v>
      </c>
      <c r="K542" s="1" t="s">
        <v>571</v>
      </c>
      <c r="L542" s="137" t="s">
        <v>1366</v>
      </c>
      <c r="M542" s="43" t="s">
        <v>104</v>
      </c>
      <c r="N542" s="44">
        <f>VLOOKUP(Contrato[[#This Row],[SUPERVISOR TITULAR]],[1]SUPERVISORES!$E$1:$F$135,2,FALSE)</f>
        <v>75075150.099999994</v>
      </c>
      <c r="O542" s="43" t="s">
        <v>103</v>
      </c>
      <c r="P542" s="45">
        <f>VLOOKUP(Contrato[[#This Row],[SUPERVISOR SUPLENTE ]],[1]SUPERVISORES!$E$1:$F$135,2,FALSE)</f>
        <v>3507696.4</v>
      </c>
      <c r="Q542" s="75">
        <v>696</v>
      </c>
      <c r="R542" s="47" cm="1">
        <f t="array" ref="R542">_xlfn.XLOOKUP(Contrato[[#This Row],[CDP]],[1]!CDP[[#All],[consecutivo]],[1]!CDP[[#All],[fecha_aprobacion]],"",0)</f>
        <v>45051.434212962966</v>
      </c>
      <c r="S542" s="48">
        <f>SUMIF([1]!CDP[[#All],[consecutivo]],Contrato[[#This Row],[CDP]],[1]!CDP[[#All],[valor_total_rubro]])</f>
        <v>150000000</v>
      </c>
      <c r="T542" s="49" cm="1">
        <f t="array" ref="T542">_xlfn.XLOOKUP(Contrato[[#This Row],[CONTRATO]]&amp;Contrato[[#This Row],[CDP]],[1]!Tabla6[[#All],[CONTRATO-CDP]],[1]!Tabla6[[#All],[CRP]],_xlfn.XLOOKUP(Contrato[[#This Row],[CDP]],[1]RCPPAGOS!F:F,[1]RCPPAGOS!A:A,"",0),0)</f>
        <v>4415</v>
      </c>
      <c r="U542" s="47">
        <f>+_xlfn.XLOOKUP(Contrato[[#This Row],[RCP]],[1]RCPPAGOS!A:A,[1]RCPPAGOS!B:B,"",0)</f>
        <v>45055.573078703703</v>
      </c>
      <c r="V542" s="50">
        <f>SUMIF([1]!RCPPAGOS[[#All],[CRP]],Contrato[[#This Row],[RCP]],[1]!RCPPAGOS[[#All],[valor_total]])</f>
        <v>150000000</v>
      </c>
      <c r="W542" s="51">
        <v>45055</v>
      </c>
      <c r="X542" s="51">
        <v>45057</v>
      </c>
      <c r="Y542" s="52" t="str">
        <f>+LEFT(_xlfn.XLOOKUP(Contrato[[#This Row],[CONTRATO3DIG]],[1]SECOP_II!AE:AE,[1]SECOP_II!F:F,"",0),10)</f>
        <v>2023-05-11</v>
      </c>
      <c r="Z542" s="53" t="str">
        <f>+LEFT(_xlfn.XLOOKUP(Contrato[[#This Row],[CONTRATO3DIG]],[1]SECOP_II!AE:AE,[1]SECOP_II!G:G,"",0),10)</f>
        <v>2023-12-30</v>
      </c>
      <c r="AA542" s="54" t="str">
        <f>_xlfn.XLOOKUP(Contrato[[#This Row],[CONTRATO3DIG]],[1]SECOP_II!AE:AE,[1]SECOP_II!AA:AA,"",0)</f>
        <v>https://community.secop.gov.co/Public/Tendering/OpportunityDetail/Index?noticeUID=CO1.NTC.4388234&amp;isFromPublicArea=True&amp;isModal=true&amp;asPopupView=true</v>
      </c>
      <c r="AB542" s="103" t="s">
        <v>1056</v>
      </c>
      <c r="AC542" s="103">
        <v>200000092860</v>
      </c>
      <c r="AD542" s="1" t="s">
        <v>50</v>
      </c>
      <c r="AE542" s="1" t="str">
        <f>TEXT(LEFT(Contrato[[#This Row],[CONTRATO]],3),"0")</f>
        <v>503</v>
      </c>
      <c r="AF542" s="1" t="str">
        <f>IF(LEN(Contrato[[#This Row],[Contrato2]])=3,Contrato[[#This Row],[Contrato2]],TEXT(Contrato[[#This Row],[Contrato2]],"000"))</f>
        <v>503</v>
      </c>
      <c r="AG542" s="100">
        <f ca="1">IFERROR(_xlfn.DAYS(Contrato[[#This Row],[Fecha Proyectada liquidació]],TODAY())/30,"")</f>
        <v>-10.066666666666666</v>
      </c>
      <c r="AH542" s="5">
        <f>+Contrato[[#This Row],[FECHA TERMINACIÓN ]]+120</f>
        <v>45410</v>
      </c>
      <c r="AI542" s="1" t="e" cm="1">
        <f t="array" ref="AI542">+Contrato[[#This Row],[Fecha Proyectada liquidació]]-hoy</f>
        <v>#NAME?</v>
      </c>
      <c r="AJ542" s="1" cm="1">
        <f t="array" ref="AJ542">_xlfn.XLOOKUP(Contrato[[#This Row],[CONTRATO]]&amp;Contrato[[#This Row],[CDP]],[1]!Tabla6[[#All],[CONTRATO-CDP]],[1]!Tabla6[[#All],[CRP]],_xlfn.XLOOKUP(Contrato[[#This Row],[CDP]],[1]RCPPAGOS!F:F,[1]RCPPAGOS!A:A,"",0),0)</f>
        <v>4415</v>
      </c>
      <c r="AK542" s="1">
        <f>+Contrato[[#This Row],[Columna1]]-Contrato[[#This Row],[RCP]]</f>
        <v>0</v>
      </c>
      <c r="AL542" s="101" cm="1">
        <f t="array" ref="AL542">_xlfn.XLOOKUP(Contrato[[#This Row],[RCP]],[1]!RCPPAGOS[[#All],[CRP]],[1]!RCPPAGOS[[#All],[Total pagado]],0,0)</f>
        <v>10000000</v>
      </c>
      <c r="AM542" s="62">
        <f>+Contrato[[#This Row],[Valor Pagado]]/Contrato[[#This Row],[VALOR CONTRATO]]</f>
        <v>6.6666666666666666E-2</v>
      </c>
      <c r="AN542" s="63">
        <f>+Contrato[[#This Row],[VALOR CONTRATO]]-Contrato[[#This Row],[Valor Pagado]]</f>
        <v>140000000</v>
      </c>
    </row>
    <row r="543" spans="1:40" s="1" customFormat="1" ht="37.5" customHeight="1">
      <c r="A543" s="1">
        <v>1071</v>
      </c>
      <c r="B543" s="2">
        <v>503</v>
      </c>
      <c r="C543" s="130" t="s">
        <v>1363</v>
      </c>
      <c r="D543" s="92" t="s">
        <v>1364</v>
      </c>
      <c r="E543" s="36" t="s">
        <v>741</v>
      </c>
      <c r="F543" s="92" t="s">
        <v>831</v>
      </c>
      <c r="G543" s="130" t="s">
        <v>1365</v>
      </c>
      <c r="H543" s="1">
        <v>890906297</v>
      </c>
      <c r="I543" s="111" t="s">
        <v>571</v>
      </c>
      <c r="J543" s="111">
        <v>69580000</v>
      </c>
      <c r="K543" s="1" t="s">
        <v>571</v>
      </c>
      <c r="L543" s="137" t="s">
        <v>1007</v>
      </c>
      <c r="M543" s="43" t="s">
        <v>104</v>
      </c>
      <c r="N543" s="44">
        <f>VLOOKUP(Contrato[[#This Row],[SUPERVISOR TITULAR]],[1]SUPERVISORES!$E$1:$F$135,2,FALSE)</f>
        <v>75075150.099999994</v>
      </c>
      <c r="O543" s="43" t="s">
        <v>103</v>
      </c>
      <c r="P543" s="45">
        <f>VLOOKUP(Contrato[[#This Row],[SUPERVISOR SUPLENTE ]],[1]SUPERVISORES!$E$1:$F$135,2,FALSE)</f>
        <v>3507696.4</v>
      </c>
      <c r="Q543" s="75">
        <v>1143</v>
      </c>
      <c r="R543" s="47" cm="1">
        <f t="array" ref="R543">_xlfn.XLOOKUP(Contrato[[#This Row],[CDP]],[1]!CDP[[#All],[consecutivo]],[1]!CDP[[#All],[fecha_aprobacion]],"",0)</f>
        <v>45197.574548611112</v>
      </c>
      <c r="S543" s="48">
        <f>SUMIF([1]!CDP[[#All],[consecutivo]],Contrato[[#This Row],[CDP]],[1]!CDP[[#All],[valor_total_rubro]])</f>
        <v>70000000</v>
      </c>
      <c r="T543" s="4" cm="1">
        <f t="array" ref="T543">_xlfn.XLOOKUP(Contrato[[#This Row],[CONTRATO]]&amp;Contrato[[#This Row],[CDP]],[1]!Tabla6[[#All],[CONTRATO-CDP]],[1]!Tabla6[[#All],[CRP]],_xlfn.XLOOKUP(Contrato[[#This Row],[CDP]],[1]RCPPAGOS!F:F,[1]RCPPAGOS!A:A,"",0),0)</f>
        <v>12865</v>
      </c>
      <c r="U543" s="47">
        <f>+_xlfn.XLOOKUP(Contrato[[#This Row],[RCP]],[1]RCPPAGOS!A:A,[1]RCPPAGOS!B:B,"",0)</f>
        <v>45223.329791666663</v>
      </c>
      <c r="V543" s="50">
        <f>SUMIF([1]!RCPPAGOS[[#All],[CRP]],Contrato[[#This Row],[RCP]],[1]!RCPPAGOS[[#All],[valor_total]])</f>
        <v>69580000</v>
      </c>
      <c r="W543" s="51">
        <v>45219</v>
      </c>
      <c r="X543" s="51">
        <v>45225</v>
      </c>
      <c r="Y543" s="52" t="str">
        <f>+LEFT(_xlfn.XLOOKUP(Contrato[[#This Row],[CONTRATO3DIG]],[1]SECOP_II!AE:AE,[1]SECOP_II!F:F,"",0),10)</f>
        <v>2023-05-11</v>
      </c>
      <c r="Z543" s="53" t="str">
        <f>+LEFT(_xlfn.XLOOKUP(Contrato[[#This Row],[CONTRATO3DIG]],[1]SECOP_II!AE:AE,[1]SECOP_II!G:G,"",0),10)</f>
        <v>2023-12-30</v>
      </c>
      <c r="AA543" s="54" t="str">
        <f>_xlfn.XLOOKUP(Contrato[[#This Row],[CONTRATO3DIG]],[1]SECOP_II!AE:AE,[1]SECOP_II!AA:AA,"",0)</f>
        <v>https://community.secop.gov.co/Public/Tendering/OpportunityDetail/Index?noticeUID=CO1.NTC.4388234&amp;isFromPublicArea=True&amp;isModal=true&amp;asPopupView=true</v>
      </c>
      <c r="AB543" s="103" t="s">
        <v>1056</v>
      </c>
      <c r="AC543" s="103">
        <v>202301018384</v>
      </c>
      <c r="AD543" s="1" t="s">
        <v>50</v>
      </c>
      <c r="AE543" s="1" t="str">
        <f>TEXT(LEFT(Contrato[[#This Row],[CONTRATO]],3),"0")</f>
        <v>503</v>
      </c>
      <c r="AF543" s="1" t="str">
        <f>IF(LEN(Contrato[[#This Row],[Contrato2]])=3,Contrato[[#This Row],[Contrato2]],TEXT(Contrato[[#This Row],[Contrato2]],"000"))</f>
        <v>503</v>
      </c>
      <c r="AG543" s="100">
        <f ca="1">IFERROR(_xlfn.DAYS(Contrato[[#This Row],[Fecha Proyectada liquidació]],TODAY())/30,"")</f>
        <v>-10.066666666666666</v>
      </c>
      <c r="AH543" s="5">
        <f>+Contrato[[#This Row],[FECHA TERMINACIÓN ]]+120</f>
        <v>45410</v>
      </c>
      <c r="AI543" s="1" t="e" cm="1">
        <f t="array" ref="AI543">+Contrato[[#This Row],[Fecha Proyectada liquidació]]-hoy</f>
        <v>#NAME?</v>
      </c>
      <c r="AJ543" s="1" cm="1">
        <f t="array" ref="AJ543">_xlfn.XLOOKUP(Contrato[[#This Row],[CONTRATO]]&amp;Contrato[[#This Row],[CDP]],[1]!Tabla6[[#All],[CONTRATO-CDP]],[1]!Tabla6[[#All],[CRP]],_xlfn.XLOOKUP(Contrato[[#This Row],[CDP]],[1]RCPPAGOS!F:F,[1]RCPPAGOS!A:A,"",0),0)</f>
        <v>12865</v>
      </c>
      <c r="AK543" s="1">
        <f>+Contrato[[#This Row],[Columna1]]-Contrato[[#This Row],[RCP]]</f>
        <v>0</v>
      </c>
      <c r="AL543" s="101" cm="1">
        <f t="array" ref="AL543">_xlfn.XLOOKUP(Contrato[[#This Row],[RCP]],[1]!RCPPAGOS[[#All],[CRP]],[1]!RCPPAGOS[[#All],[Total pagado]],0,0)</f>
        <v>69580000</v>
      </c>
      <c r="AM543" s="62">
        <f>+Contrato[[#This Row],[Valor Pagado]]/Contrato[[#This Row],[VALOR CONTRATO]]</f>
        <v>1</v>
      </c>
      <c r="AN543" s="63">
        <f>+Contrato[[#This Row],[VALOR CONTRATO]]-Contrato[[#This Row],[Valor Pagado]]</f>
        <v>0</v>
      </c>
    </row>
    <row r="544" spans="1:40" s="1" customFormat="1" ht="37.5" customHeight="1">
      <c r="A544" s="1">
        <v>742</v>
      </c>
      <c r="B544" s="2">
        <v>504</v>
      </c>
      <c r="C544" s="130" t="s">
        <v>1367</v>
      </c>
      <c r="D544" s="92" t="s">
        <v>112</v>
      </c>
      <c r="E544" s="36" t="s">
        <v>42</v>
      </c>
      <c r="F544" s="92" t="s">
        <v>43</v>
      </c>
      <c r="G544" s="130" t="s">
        <v>142</v>
      </c>
      <c r="H544" s="1">
        <v>98564999</v>
      </c>
      <c r="I544" s="111">
        <v>9346823</v>
      </c>
      <c r="J544" s="111">
        <v>72282098</v>
      </c>
      <c r="K544" s="1" t="s">
        <v>571</v>
      </c>
      <c r="L544" s="137" t="s">
        <v>571</v>
      </c>
      <c r="M544" s="43" t="s">
        <v>68</v>
      </c>
      <c r="N544" s="44">
        <f>VLOOKUP(Contrato[[#This Row],[SUPERVISOR TITULAR]],[1]SUPERVISORES!$E$1:$F$135,2,FALSE)</f>
        <v>8462777.5</v>
      </c>
      <c r="O544" s="43" t="s">
        <v>69</v>
      </c>
      <c r="P544" s="45">
        <f>VLOOKUP(Contrato[[#This Row],[SUPERVISOR SUPLENTE ]],[1]SUPERVISORES!$E$1:$F$135,2,FALSE)</f>
        <v>43208997.899999999</v>
      </c>
      <c r="Q544" s="75">
        <v>712</v>
      </c>
      <c r="R544" s="47" cm="1">
        <f t="array" ref="R544">_xlfn.XLOOKUP(Contrato[[#This Row],[CDP]],[1]!CDP[[#All],[consecutivo]],[1]!CDP[[#All],[fecha_aprobacion]],"",0)</f>
        <v>45051.697465277779</v>
      </c>
      <c r="S544" s="48">
        <f>SUMIF([1]!CDP[[#All],[consecutivo]],Contrato[[#This Row],[CDP]],[1]!CDP[[#All],[valor_total_rubro]])</f>
        <v>72282105</v>
      </c>
      <c r="T544" s="49" cm="1">
        <f t="array" ref="T544">_xlfn.XLOOKUP(Contrato[[#This Row],[CONTRATO]]&amp;Contrato[[#This Row],[CDP]],[1]!Tabla6[[#All],[CONTRATO-CDP]],[1]!Tabla6[[#All],[CRP]],_xlfn.XLOOKUP(Contrato[[#This Row],[CDP]],[1]RCPPAGOS!F:F,[1]RCPPAGOS!A:A,"",0),0)</f>
        <v>4788</v>
      </c>
      <c r="U544" s="47">
        <f>+_xlfn.XLOOKUP(Contrato[[#This Row],[RCP]],[1]RCPPAGOS!A:A,[1]RCPPAGOS!B:B,"",0)</f>
        <v>45056.578877314816</v>
      </c>
      <c r="V544" s="50">
        <f>SUMIF([1]!RCPPAGOS[[#All],[CRP]],Contrato[[#This Row],[RCP]],[1]!RCPPAGOS[[#All],[valor_total]])</f>
        <v>72282098</v>
      </c>
      <c r="W544" s="51">
        <v>45055</v>
      </c>
      <c r="X544" s="51">
        <v>45056</v>
      </c>
      <c r="Y544" s="52" t="str">
        <f>+LEFT(_xlfn.XLOOKUP(Contrato[[#This Row],[CONTRATO3DIG]],[1]SECOP_II!AE:AE,[1]SECOP_II!F:F,"",0),10)</f>
        <v>2023-05-10</v>
      </c>
      <c r="Z544" s="53" t="str">
        <f>+LEFT(_xlfn.XLOOKUP(Contrato[[#This Row],[CONTRATO3DIG]],[1]SECOP_II!AE:AE,[1]SECOP_II!G:G,"",0),10)</f>
        <v>2023-12-30</v>
      </c>
      <c r="AA544" s="54" t="str">
        <f>_xlfn.XLOOKUP(Contrato[[#This Row],[CONTRATO3DIG]],[1]SECOP_II!AE:AE,[1]SECOP_II!AA:AA,"",0)</f>
        <v>https://community.secop.gov.co/Public/Tendering/OpportunityDetail/Index?noticeUID=CO1.NTC.4396153&amp;isFromPublicArea=True&amp;isModal=true&amp;asPopupView=true</v>
      </c>
      <c r="AB544" s="103" t="s">
        <v>1326</v>
      </c>
      <c r="AC544" s="103"/>
      <c r="AD544" s="1" t="s">
        <v>50</v>
      </c>
      <c r="AE544" s="1" t="str">
        <f>TEXT(LEFT(Contrato[[#This Row],[CONTRATO]],3),"0")</f>
        <v>504</v>
      </c>
      <c r="AF544" s="1" t="str">
        <f>IF(LEN(Contrato[[#This Row],[Contrato2]])=3,Contrato[[#This Row],[Contrato2]],TEXT(Contrato[[#This Row],[Contrato2]],"000"))</f>
        <v>504</v>
      </c>
      <c r="AG544" s="100">
        <f ca="1">IFERROR(_xlfn.DAYS(Contrato[[#This Row],[Fecha Proyectada liquidació]],TODAY())/30,"")</f>
        <v>-10.066666666666666</v>
      </c>
      <c r="AH544" s="5">
        <f>+Contrato[[#This Row],[FECHA TERMINACIÓN ]]+120</f>
        <v>45410</v>
      </c>
      <c r="AI544" s="1" t="e" cm="1">
        <f t="array" ref="AI544">+Contrato[[#This Row],[Fecha Proyectada liquidació]]-hoy</f>
        <v>#NAME?</v>
      </c>
      <c r="AJ544" s="1" cm="1">
        <f t="array" ref="AJ544">_xlfn.XLOOKUP(Contrato[[#This Row],[CONTRATO]]&amp;Contrato[[#This Row],[CDP]],[1]!Tabla6[[#All],[CONTRATO-CDP]],[1]!Tabla6[[#All],[CRP]],_xlfn.XLOOKUP(Contrato[[#This Row],[CDP]],[1]RCPPAGOS!F:F,[1]RCPPAGOS!A:A,"",0),0)</f>
        <v>4788</v>
      </c>
      <c r="AK544" s="1">
        <f>+Contrato[[#This Row],[Columna1]]-Contrato[[#This Row],[RCP]]</f>
        <v>0</v>
      </c>
      <c r="AL544" s="101" cm="1">
        <f t="array" ref="AL544">_xlfn.XLOOKUP(Contrato[[#This Row],[RCP]],[1]!RCPPAGOS[[#All],[CRP]],[1]!RCPPAGOS[[#All],[Total pagado]],0,0)</f>
        <v>53900011</v>
      </c>
      <c r="AM544" s="62">
        <f>+Contrato[[#This Row],[Valor Pagado]]/Contrato[[#This Row],[VALOR CONTRATO]]</f>
        <v>0.74568963120024545</v>
      </c>
      <c r="AN544" s="63">
        <f>+Contrato[[#This Row],[VALOR CONTRATO]]-Contrato[[#This Row],[Valor Pagado]]</f>
        <v>18382087</v>
      </c>
    </row>
    <row r="545" spans="1:40" s="1" customFormat="1" ht="37.5" customHeight="1">
      <c r="A545" s="1">
        <v>724</v>
      </c>
      <c r="B545" s="2">
        <v>505</v>
      </c>
      <c r="C545" s="130" t="s">
        <v>1368</v>
      </c>
      <c r="D545" s="35" t="s">
        <v>71</v>
      </c>
      <c r="E545" s="36" t="s">
        <v>42</v>
      </c>
      <c r="F545" s="92" t="s">
        <v>43</v>
      </c>
      <c r="G545" s="130" t="s">
        <v>1369</v>
      </c>
      <c r="H545" s="1">
        <v>80409383</v>
      </c>
      <c r="I545" s="111">
        <v>4171510</v>
      </c>
      <c r="J545" s="111">
        <v>32398727</v>
      </c>
      <c r="K545" s="1" t="s">
        <v>571</v>
      </c>
      <c r="L545" s="137" t="s">
        <v>571</v>
      </c>
      <c r="M545" s="43" t="s">
        <v>76</v>
      </c>
      <c r="N545" s="44">
        <f>VLOOKUP(Contrato[[#This Row],[SUPERVISOR TITULAR]],[1]SUPERVISORES!$E$1:$F$135,2,FALSE)</f>
        <v>1088260059.0999999</v>
      </c>
      <c r="O545" s="43" t="s">
        <v>94</v>
      </c>
      <c r="P545" s="45">
        <f>VLOOKUP(Contrato[[#This Row],[SUPERVISOR SUPLENTE ]],[1]SUPERVISORES!$E$1:$F$135,2,FALSE)</f>
        <v>42895674.700000003</v>
      </c>
      <c r="Q545" s="75">
        <v>675</v>
      </c>
      <c r="R545" s="47" cm="1">
        <f t="array" ref="R545">_xlfn.XLOOKUP(Contrato[[#This Row],[CDP]],[1]!CDP[[#All],[consecutivo]],[1]!CDP[[#All],[fecha_aprobacion]],"",0)</f>
        <v>45044.572002314817</v>
      </c>
      <c r="S545" s="48">
        <f>SUMIF([1]!CDP[[#All],[consecutivo]],Contrato[[#This Row],[CDP]],[1]!CDP[[#All],[valor_total_rubro]])</f>
        <v>32398728</v>
      </c>
      <c r="T545" s="49" cm="1">
        <f t="array" ref="T545">_xlfn.XLOOKUP(Contrato[[#This Row],[CONTRATO]]&amp;Contrato[[#This Row],[CDP]],[1]!Tabla6[[#All],[CONTRATO-CDP]],[1]!Tabla6[[#All],[CRP]],_xlfn.XLOOKUP(Contrato[[#This Row],[CDP]],[1]RCPPAGOS!F:F,[1]RCPPAGOS!A:A,"",0),0)</f>
        <v>4791</v>
      </c>
      <c r="U545" s="47">
        <f>+_xlfn.XLOOKUP(Contrato[[#This Row],[RCP]],[1]RCPPAGOS!A:A,[1]RCPPAGOS!B:B,"",0)</f>
        <v>45056.645682870374</v>
      </c>
      <c r="V545" s="50">
        <f>SUMIF([1]!RCPPAGOS[[#All],[CRP]],Contrato[[#This Row],[RCP]],[1]!RCPPAGOS[[#All],[valor_total]])</f>
        <v>32120627</v>
      </c>
      <c r="W545" s="51">
        <v>45055</v>
      </c>
      <c r="X545" s="51">
        <v>45056</v>
      </c>
      <c r="Y545" s="52" t="str">
        <f>+LEFT(_xlfn.XLOOKUP(Contrato[[#This Row],[CONTRATO3DIG]],[1]SECOP_II!AE:AE,[1]SECOP_II!F:F,"",0),10)</f>
        <v>2023-05-10</v>
      </c>
      <c r="Z545" s="53" t="str">
        <f>+LEFT(_xlfn.XLOOKUP(Contrato[[#This Row],[CONTRATO3DIG]],[1]SECOP_II!AE:AE,[1]SECOP_II!G:G,"",0),10)</f>
        <v>2023-12-31</v>
      </c>
      <c r="AA545" s="54" t="str">
        <f>_xlfn.XLOOKUP(Contrato[[#This Row],[CONTRATO3DIG]],[1]SECOP_II!AE:AE,[1]SECOP_II!AA:AA,"",0)</f>
        <v>https://community.secop.gov.co/Public/Tendering/OpportunityDetail/Index?noticeUID=CO1.NTC.4394808&amp;isFromPublicArea=True&amp;isModal=true&amp;asPopupView=true</v>
      </c>
      <c r="AB545" s="103" t="s">
        <v>1370</v>
      </c>
      <c r="AC545" s="103">
        <v>200000092786</v>
      </c>
      <c r="AD545" s="1" t="s">
        <v>50</v>
      </c>
      <c r="AE545" s="1" t="str">
        <f>TEXT(LEFT(Contrato[[#This Row],[CONTRATO]],3),"0")</f>
        <v>505</v>
      </c>
      <c r="AF545" s="1" t="str">
        <f>IF(LEN(Contrato[[#This Row],[Contrato2]])=3,Contrato[[#This Row],[Contrato2]],TEXT(Contrato[[#This Row],[Contrato2]],"000"))</f>
        <v>505</v>
      </c>
      <c r="AG545" s="100">
        <f ca="1">IFERROR(_xlfn.DAYS(Contrato[[#This Row],[Fecha Proyectada liquidació]],TODAY())/30,"")</f>
        <v>-10.033333333333333</v>
      </c>
      <c r="AH545" s="5">
        <f>+Contrato[[#This Row],[FECHA TERMINACIÓN ]]+120</f>
        <v>45411</v>
      </c>
      <c r="AI545" s="1" t="e" cm="1">
        <f t="array" ref="AI545">+Contrato[[#This Row],[Fecha Proyectada liquidació]]-hoy</f>
        <v>#NAME?</v>
      </c>
      <c r="AJ545" s="1" cm="1">
        <f t="array" ref="AJ545">_xlfn.XLOOKUP(Contrato[[#This Row],[CONTRATO]]&amp;Contrato[[#This Row],[CDP]],[1]!Tabla6[[#All],[CONTRATO-CDP]],[1]!Tabla6[[#All],[CRP]],_xlfn.XLOOKUP(Contrato[[#This Row],[CDP]],[1]RCPPAGOS!F:F,[1]RCPPAGOS!A:A,"",0),0)</f>
        <v>4791</v>
      </c>
      <c r="AK545" s="1">
        <f>+Contrato[[#This Row],[Columna1]]-Contrato[[#This Row],[RCP]]</f>
        <v>0</v>
      </c>
      <c r="AL545" s="101" cm="1">
        <f t="array" ref="AL545">_xlfn.XLOOKUP(Contrato[[#This Row],[RCP]],[1]!RCPPAGOS[[#All],[CRP]],[1]!RCPPAGOS[[#All],[Total pagado]],0,0)</f>
        <v>32120627</v>
      </c>
      <c r="AM545" s="62">
        <f>+Contrato[[#This Row],[Valor Pagado]]/Contrato[[#This Row],[VALOR CONTRATO]]</f>
        <v>0.99141632941318958</v>
      </c>
      <c r="AN545" s="63">
        <f>+Contrato[[#This Row],[VALOR CONTRATO]]-Contrato[[#This Row],[Valor Pagado]]</f>
        <v>278100</v>
      </c>
    </row>
    <row r="546" spans="1:40" s="1" customFormat="1" ht="37.5" customHeight="1">
      <c r="A546" s="1">
        <v>712</v>
      </c>
      <c r="B546" s="2">
        <v>506</v>
      </c>
      <c r="C546" s="130" t="s">
        <v>1371</v>
      </c>
      <c r="D546" s="92" t="s">
        <v>83</v>
      </c>
      <c r="E546" s="36" t="s">
        <v>42</v>
      </c>
      <c r="F546" s="92" t="s">
        <v>569</v>
      </c>
      <c r="G546" s="130" t="s">
        <v>1372</v>
      </c>
      <c r="H546" s="1" t="s">
        <v>1165</v>
      </c>
      <c r="I546" s="111" t="s">
        <v>571</v>
      </c>
      <c r="J546" s="111">
        <v>230000000</v>
      </c>
      <c r="K546" s="1" t="s">
        <v>571</v>
      </c>
      <c r="L546" s="137" t="s">
        <v>1366</v>
      </c>
      <c r="M546" s="43" t="s">
        <v>1373</v>
      </c>
      <c r="N546" s="44">
        <f>VLOOKUP(Contrato[[#This Row],[SUPERVISOR TITULAR]],[1]SUPERVISORES!$E$1:$F$135,2,FALSE)</f>
        <v>3567952.1</v>
      </c>
      <c r="O546" s="43" t="s">
        <v>1374</v>
      </c>
      <c r="P546" s="45">
        <f>VLOOKUP(Contrato[[#This Row],[SUPERVISOR SUPLENTE ]],[1]SUPERVISORES!$E$1:$F$135,2,FALSE)</f>
        <v>21490893.800000001</v>
      </c>
      <c r="Q546" s="75">
        <v>670</v>
      </c>
      <c r="R546" s="47" cm="1">
        <f t="array" ref="R546">_xlfn.XLOOKUP(Contrato[[#This Row],[CDP]],[1]!CDP[[#All],[consecutivo]],[1]!CDP[[#All],[fecha_aprobacion]],"",0)</f>
        <v>45044.571898148148</v>
      </c>
      <c r="S546" s="48">
        <f>SUMIF([1]!CDP[[#All],[consecutivo]],Contrato[[#This Row],[CDP]],[1]!CDP[[#All],[valor_total_rubro]])</f>
        <v>230000000</v>
      </c>
      <c r="T546" s="49" cm="1">
        <f t="array" ref="T546">_xlfn.XLOOKUP(Contrato[[#This Row],[CONTRATO]]&amp;Contrato[[#This Row],[CDP]],[1]!Tabla6[[#All],[CONTRATO-CDP]],[1]!Tabla6[[#All],[CRP]],_xlfn.XLOOKUP(Contrato[[#This Row],[CDP]],[1]RCPPAGOS!F:F,[1]RCPPAGOS!A:A,"",0),0)</f>
        <v>4889</v>
      </c>
      <c r="U546" s="47">
        <f>+_xlfn.XLOOKUP(Contrato[[#This Row],[RCP]],[1]RCPPAGOS!A:A,[1]RCPPAGOS!B:B,"",0)</f>
        <v>45064.485324074078</v>
      </c>
      <c r="V546" s="50">
        <f>SUMIF([1]!RCPPAGOS[[#All],[CRP]],Contrato[[#This Row],[RCP]],[1]!RCPPAGOS[[#All],[valor_total]])</f>
        <v>230000000</v>
      </c>
      <c r="W546" s="51">
        <v>45062</v>
      </c>
      <c r="X546" s="51">
        <v>45063</v>
      </c>
      <c r="Y546" s="52" t="str">
        <f>+LEFT(_xlfn.XLOOKUP(Contrato[[#This Row],[CONTRATO3DIG]],[1]SECOP_II!AE:AE,[1]SECOP_II!F:F,"",0),10)</f>
        <v>2023-05-18</v>
      </c>
      <c r="Z546" s="53" t="str">
        <f>+LEFT(_xlfn.XLOOKUP(Contrato[[#This Row],[CONTRATO3DIG]],[1]SECOP_II!AE:AE,[1]SECOP_II!G:G,"",0),10)</f>
        <v>2023-09-15</v>
      </c>
      <c r="AA546" s="54" t="str">
        <f>_xlfn.XLOOKUP(Contrato[[#This Row],[CONTRATO3DIG]],[1]SECOP_II!AE:AE,[1]SECOP_II!AA:AA,"",0)</f>
        <v>https://community.secop.gov.co/Public/Tendering/OpportunityDetail/Index?noticeUID=CO1.NTC.4407956&amp;isFromPublicArea=True&amp;isModal=true&amp;asPopupView=true</v>
      </c>
      <c r="AB546" s="103" t="s">
        <v>49</v>
      </c>
      <c r="AC546" s="103">
        <v>200000092785</v>
      </c>
      <c r="AD546" s="1" t="s">
        <v>50</v>
      </c>
      <c r="AE546" s="1" t="str">
        <f>TEXT(LEFT(Contrato[[#This Row],[CONTRATO]],3),"0")</f>
        <v>506</v>
      </c>
      <c r="AF546" s="1" t="str">
        <f>IF(LEN(Contrato[[#This Row],[Contrato2]])=3,Contrato[[#This Row],[Contrato2]],TEXT(Contrato[[#This Row],[Contrato2]],"000"))</f>
        <v>506</v>
      </c>
      <c r="AG546" s="100">
        <f ca="1">IFERROR(_xlfn.DAYS(Contrato[[#This Row],[Fecha Proyectada liquidació]],TODAY())/30,"")</f>
        <v>-13.6</v>
      </c>
      <c r="AH546" s="5">
        <f>+Contrato[[#This Row],[FECHA TERMINACIÓN ]]+120</f>
        <v>45304</v>
      </c>
      <c r="AI546" s="1" t="e" cm="1">
        <f t="array" ref="AI546">+Contrato[[#This Row],[Fecha Proyectada liquidació]]-hoy</f>
        <v>#NAME?</v>
      </c>
      <c r="AJ546" s="1" cm="1">
        <f t="array" ref="AJ546">_xlfn.XLOOKUP(Contrato[[#This Row],[CONTRATO]]&amp;Contrato[[#This Row],[CDP]],[1]!Tabla6[[#All],[CONTRATO-CDP]],[1]!Tabla6[[#All],[CRP]],_xlfn.XLOOKUP(Contrato[[#This Row],[CDP]],[1]RCPPAGOS!F:F,[1]RCPPAGOS!A:A,"",0),0)</f>
        <v>4889</v>
      </c>
      <c r="AK546" s="1">
        <f>+Contrato[[#This Row],[Columna1]]-Contrato[[#This Row],[RCP]]</f>
        <v>0</v>
      </c>
      <c r="AL546" s="101" cm="1">
        <f t="array" ref="AL546">_xlfn.XLOOKUP(Contrato[[#This Row],[RCP]],[1]!RCPPAGOS[[#All],[CRP]],[1]!RCPPAGOS[[#All],[Total pagado]],0,0)</f>
        <v>65433617</v>
      </c>
      <c r="AM546" s="62">
        <f>+Contrato[[#This Row],[Valor Pagado]]/Contrato[[#This Row],[VALOR CONTRATO]]</f>
        <v>0.28449398695652173</v>
      </c>
      <c r="AN546" s="63">
        <f>+Contrato[[#This Row],[VALOR CONTRATO]]-Contrato[[#This Row],[Valor Pagado]]</f>
        <v>164566383</v>
      </c>
    </row>
    <row r="547" spans="1:40" s="1" customFormat="1" ht="37.5" customHeight="1">
      <c r="A547" s="1" t="s">
        <v>214</v>
      </c>
      <c r="B547" s="2">
        <v>507</v>
      </c>
      <c r="C547" s="130" t="s">
        <v>215</v>
      </c>
      <c r="D547" s="92" t="s">
        <v>215</v>
      </c>
      <c r="E547" s="109" t="s">
        <v>214</v>
      </c>
      <c r="F547" s="92" t="s">
        <v>214</v>
      </c>
      <c r="G547" s="130" t="s">
        <v>215</v>
      </c>
      <c r="H547" s="170" t="s">
        <v>214</v>
      </c>
      <c r="I547" s="168">
        <v>0</v>
      </c>
      <c r="J547" s="168">
        <v>0</v>
      </c>
      <c r="K547" s="134" t="s">
        <v>215</v>
      </c>
      <c r="L547" s="137" t="s">
        <v>215</v>
      </c>
      <c r="M547" s="43"/>
      <c r="N547" s="44" t="e">
        <f>VLOOKUP(Contrato[[#This Row],[SUPERVISOR TITULAR]],[1]SUPERVISORES!$E$1:$F$135,2,FALSE)</f>
        <v>#N/A</v>
      </c>
      <c r="O547" s="43"/>
      <c r="P547" s="45" t="e">
        <f>VLOOKUP(Contrato[[#This Row],[SUPERVISOR SUPLENTE ]],[1]SUPERVISORES!$E$1:$F$135,2,FALSE)</f>
        <v>#N/A</v>
      </c>
      <c r="Q547" s="211"/>
      <c r="R547" s="47" t="str" cm="1">
        <f t="array" ref="R547">_xlfn.XLOOKUP(Contrato[[#This Row],[CDP]],[1]!CDP[[#All],[consecutivo]],[1]!CDP[[#All],[fecha_aprobacion]],"",0)</f>
        <v/>
      </c>
      <c r="S547" s="48">
        <f>SUMIF([1]!CDP[[#All],[consecutivo]],Contrato[[#This Row],[CDP]],[1]!CDP[[#All],[valor_total_rubro]])</f>
        <v>0</v>
      </c>
      <c r="T547" s="49" t="str" cm="1">
        <f t="array" ref="T547">_xlfn.XLOOKUP(Contrato[[#This Row],[CONTRATO]]&amp;Contrato[[#This Row],[CDP]],[1]!Tabla6[[#All],[CONTRATO-CDP]],[1]!Tabla6[[#All],[CRP]],_xlfn.XLOOKUP(Contrato[[#This Row],[CDP]],[1]RCPPAGOS!F:F,[1]RCPPAGOS!A:A,"",0),0)</f>
        <v/>
      </c>
      <c r="U547" s="47" t="str">
        <f>+_xlfn.XLOOKUP(Contrato[[#This Row],[RCP]],[1]RCPPAGOS!A:A,[1]RCPPAGOS!B:B,"",0)</f>
        <v/>
      </c>
      <c r="V547" s="50">
        <f>SUMIF([1]!RCPPAGOS[[#All],[CRP]],Contrato[[#This Row],[RCP]],[1]!RCPPAGOS[[#All],[valor_total]])</f>
        <v>0</v>
      </c>
      <c r="W547" s="111">
        <v>0</v>
      </c>
      <c r="X547" s="111">
        <v>0</v>
      </c>
      <c r="Y547" s="52" t="str">
        <f>+LEFT(_xlfn.XLOOKUP(Contrato[[#This Row],[CONTRATO3DIG]],[1]SECOP_II!AE:AE,[1]SECOP_II!F:F,"",0),10)</f>
        <v/>
      </c>
      <c r="Z547" s="53" t="str">
        <f>+LEFT(_xlfn.XLOOKUP(Contrato[[#This Row],[CONTRATO3DIG]],[1]SECOP_II!AE:AE,[1]SECOP_II!G:G,"",0),10)</f>
        <v/>
      </c>
      <c r="AA547" s="54" t="str">
        <f>_xlfn.XLOOKUP(Contrato[[#This Row],[CONTRATO3DIG]],[1]SECOP_II!AE:AE,[1]SECOP_II!AA:AA,"",0)</f>
        <v/>
      </c>
      <c r="AB547" s="111">
        <v>0</v>
      </c>
      <c r="AC547" s="111">
        <v>0</v>
      </c>
      <c r="AD547" s="1" t="s">
        <v>216</v>
      </c>
      <c r="AE547" s="1" t="str">
        <f>TEXT(LEFT(Contrato[[#This Row],[CONTRATO]],3),"0")</f>
        <v>507</v>
      </c>
      <c r="AF547" s="1" t="str">
        <f>IF(LEN(Contrato[[#This Row],[Contrato2]])=3,Contrato[[#This Row],[Contrato2]],TEXT(Contrato[[#This Row],[Contrato2]],"000"))</f>
        <v>507</v>
      </c>
      <c r="AG547" s="100" t="str">
        <f ca="1">IFERROR(_xlfn.DAYS(Contrato[[#This Row],[Fecha Proyectada liquidació]],TODAY())/30,"")</f>
        <v/>
      </c>
      <c r="AH547" s="5" t="e">
        <f>+Contrato[[#This Row],[FECHA TERMINACIÓN ]]+120</f>
        <v>#VALUE!</v>
      </c>
      <c r="AI547" s="1" t="e" cm="1">
        <f t="array" ref="AI547">+Contrato[[#This Row],[Fecha Proyectada liquidació]]-hoy</f>
        <v>#VALUE!</v>
      </c>
      <c r="AJ547" s="1" t="str" cm="1">
        <f t="array" ref="AJ547">_xlfn.XLOOKUP(Contrato[[#This Row],[CONTRATO]]&amp;Contrato[[#This Row],[CDP]],[1]!Tabla6[[#All],[CONTRATO-CDP]],[1]!Tabla6[[#All],[CRP]],_xlfn.XLOOKUP(Contrato[[#This Row],[CDP]],[1]RCPPAGOS!F:F,[1]RCPPAGOS!A:A,"",0),0)</f>
        <v/>
      </c>
      <c r="AK547" s="1" t="e">
        <f>+Contrato[[#This Row],[Columna1]]-Contrato[[#This Row],[RCP]]</f>
        <v>#VALUE!</v>
      </c>
      <c r="AL547" s="101" cm="1">
        <f t="array" ref="AL547">_xlfn.XLOOKUP(Contrato[[#This Row],[RCP]],[1]!RCPPAGOS[[#All],[CRP]],[1]!RCPPAGOS[[#All],[Total pagado]],0,0)</f>
        <v>0</v>
      </c>
      <c r="AM547" s="62" t="e">
        <f>+Contrato[[#This Row],[Valor Pagado]]/Contrato[[#This Row],[VALOR CONTRATO]]</f>
        <v>#DIV/0!</v>
      </c>
      <c r="AN547" s="63">
        <f>+Contrato[[#This Row],[VALOR CONTRATO]]-Contrato[[#This Row],[Valor Pagado]]</f>
        <v>0</v>
      </c>
    </row>
    <row r="548" spans="1:40" s="1" customFormat="1" ht="37.5" customHeight="1">
      <c r="A548" s="1">
        <v>745</v>
      </c>
      <c r="B548" s="2">
        <v>508</v>
      </c>
      <c r="C548" s="130" t="s">
        <v>1375</v>
      </c>
      <c r="D548" s="92" t="s">
        <v>112</v>
      </c>
      <c r="E548" s="36" t="s">
        <v>42</v>
      </c>
      <c r="F548" s="92" t="s">
        <v>43</v>
      </c>
      <c r="G548" s="130" t="s">
        <v>148</v>
      </c>
      <c r="H548" s="1">
        <v>71367319</v>
      </c>
      <c r="I548" s="111">
        <v>7690469</v>
      </c>
      <c r="J548" s="111">
        <v>66675111</v>
      </c>
      <c r="K548" s="134" t="s">
        <v>1376</v>
      </c>
      <c r="L548" s="137" t="s">
        <v>571</v>
      </c>
      <c r="M548" s="43" t="s">
        <v>115</v>
      </c>
      <c r="N548" s="44">
        <f>VLOOKUP(Contrato[[#This Row],[SUPERVISOR TITULAR]],[1]SUPERVISORES!$E$1:$F$135,2,FALSE)</f>
        <v>32244709.699999999</v>
      </c>
      <c r="O548" s="43" t="s">
        <v>116</v>
      </c>
      <c r="P548" s="45">
        <f>VLOOKUP(Contrato[[#This Row],[SUPERVISOR SUPLENTE ]],[1]SUPERVISORES!$E$1:$F$135,2,FALSE)</f>
        <v>98520651.200000003</v>
      </c>
      <c r="Q548" s="75">
        <v>705</v>
      </c>
      <c r="R548" s="47" cm="1">
        <f t="array" ref="R548">_xlfn.XLOOKUP(Contrato[[#This Row],[CDP]],[1]!CDP[[#All],[consecutivo]],[1]!CDP[[#All],[fecha_aprobacion]],"",0)</f>
        <v>45051.580706018518</v>
      </c>
      <c r="S548" s="48">
        <f>SUMIF([1]!CDP[[#All],[consecutivo]],Contrato[[#This Row],[CDP]],[1]!CDP[[#All],[valor_total_rubro]])</f>
        <v>66675111</v>
      </c>
      <c r="T548" s="49" cm="1">
        <f t="array" ref="T548">_xlfn.XLOOKUP(Contrato[[#This Row],[CONTRATO]]&amp;Contrato[[#This Row],[CDP]],[1]!Tabla6[[#All],[CONTRATO-CDP]],[1]!Tabla6[[#All],[CRP]],_xlfn.XLOOKUP(Contrato[[#This Row],[CDP]],[1]RCPPAGOS!F:F,[1]RCPPAGOS!A:A,"",0),0)</f>
        <v>4787</v>
      </c>
      <c r="U548" s="47">
        <f>+_xlfn.XLOOKUP(Contrato[[#This Row],[RCP]],[1]RCPPAGOS!A:A,[1]RCPPAGOS!B:B,"",0)</f>
        <v>45056.578252314815</v>
      </c>
      <c r="V548" s="50">
        <f>SUMIF([1]!RCPPAGOS[[#All],[CRP]],Contrato[[#This Row],[RCP]],[1]!RCPPAGOS[[#All],[valor_total]])</f>
        <v>66675111</v>
      </c>
      <c r="W548" s="51">
        <v>45055</v>
      </c>
      <c r="X548" s="51">
        <v>45056</v>
      </c>
      <c r="Y548" s="52" t="str">
        <f>+LEFT(_xlfn.XLOOKUP(Contrato[[#This Row],[CONTRATO3DIG]],[1]SECOP_II!AE:AE,[1]SECOP_II!F:F,"",0),10)</f>
        <v>2023-05-10</v>
      </c>
      <c r="Z548" s="53" t="str">
        <f>+LEFT(_xlfn.XLOOKUP(Contrato[[#This Row],[CONTRATO3DIG]],[1]SECOP_II!AE:AE,[1]SECOP_II!G:G,"",0),10)</f>
        <v>2023-12-30</v>
      </c>
      <c r="AA548" s="54" t="str">
        <f>_xlfn.XLOOKUP(Contrato[[#This Row],[CONTRATO3DIG]],[1]SECOP_II!AE:AE,[1]SECOP_II!AA:AA,"",0)</f>
        <v>https://community.secop.gov.co/Public/Tendering/OpportunityDetail/Index?noticeUID=CO1.NTC.4396254&amp;isFromPublicArea=True&amp;isModal=true&amp;asPopupView=true</v>
      </c>
      <c r="AB548" s="103" t="s">
        <v>1377</v>
      </c>
      <c r="AC548" s="103"/>
      <c r="AD548" s="1" t="s">
        <v>50</v>
      </c>
      <c r="AE548" s="1" t="str">
        <f>TEXT(LEFT(Contrato[[#This Row],[CONTRATO]],3),"0")</f>
        <v>508</v>
      </c>
      <c r="AF548" s="1" t="str">
        <f>IF(LEN(Contrato[[#This Row],[Contrato2]])=3,Contrato[[#This Row],[Contrato2]],TEXT(Contrato[[#This Row],[Contrato2]],"000"))</f>
        <v>508</v>
      </c>
      <c r="AG548" s="100">
        <f ca="1">IFERROR(_xlfn.DAYS(Contrato[[#This Row],[Fecha Proyectada liquidació]],TODAY())/30,"")</f>
        <v>-10.066666666666666</v>
      </c>
      <c r="AH548" s="5">
        <f>+Contrato[[#This Row],[FECHA TERMINACIÓN ]]+120</f>
        <v>45410</v>
      </c>
      <c r="AI548" s="1" t="e" cm="1">
        <f t="array" ref="AI548">+Contrato[[#This Row],[Fecha Proyectada liquidació]]-hoy</f>
        <v>#NAME?</v>
      </c>
      <c r="AJ548" s="1" cm="1">
        <f t="array" ref="AJ548">_xlfn.XLOOKUP(Contrato[[#This Row],[CONTRATO]]&amp;Contrato[[#This Row],[CDP]],[1]!Tabla6[[#All],[CONTRATO-CDP]],[1]!Tabla6[[#All],[CRP]],_xlfn.XLOOKUP(Contrato[[#This Row],[CDP]],[1]RCPPAGOS!F:F,[1]RCPPAGOS!A:A,"",0),0)</f>
        <v>4787</v>
      </c>
      <c r="AK548" s="1">
        <f>+Contrato[[#This Row],[Columna1]]-Contrato[[#This Row],[RCP]]</f>
        <v>0</v>
      </c>
      <c r="AL548" s="101" cm="1">
        <f t="array" ref="AL548">_xlfn.XLOOKUP(Contrato[[#This Row],[RCP]],[1]!RCPPAGOS[[#All],[CRP]],[1]!RCPPAGOS[[#All],[Total pagado]],0,0)</f>
        <v>0</v>
      </c>
      <c r="AM548" s="62">
        <f>+Contrato[[#This Row],[Valor Pagado]]/Contrato[[#This Row],[VALOR CONTRATO]]</f>
        <v>0</v>
      </c>
      <c r="AN548" s="63">
        <f>+Contrato[[#This Row],[VALOR CONTRATO]]-Contrato[[#This Row],[Valor Pagado]]</f>
        <v>66675111</v>
      </c>
    </row>
    <row r="549" spans="1:40" s="1" customFormat="1" ht="37.5" customHeight="1">
      <c r="A549" s="1">
        <v>747</v>
      </c>
      <c r="B549" s="2">
        <v>509</v>
      </c>
      <c r="C549" s="130" t="s">
        <v>1378</v>
      </c>
      <c r="D549" s="92" t="s">
        <v>112</v>
      </c>
      <c r="E549" s="36" t="s">
        <v>42</v>
      </c>
      <c r="F549" s="92" t="s">
        <v>43</v>
      </c>
      <c r="G549" s="130" t="s">
        <v>154</v>
      </c>
      <c r="H549" s="1">
        <v>3438853</v>
      </c>
      <c r="I549" s="111">
        <v>7690469</v>
      </c>
      <c r="J549" s="111">
        <v>64016962</v>
      </c>
      <c r="K549" s="134" t="s">
        <v>1379</v>
      </c>
      <c r="L549" s="137" t="s">
        <v>571</v>
      </c>
      <c r="M549" s="43" t="s">
        <v>115</v>
      </c>
      <c r="N549" s="44">
        <f>VLOOKUP(Contrato[[#This Row],[SUPERVISOR TITULAR]],[1]SUPERVISORES!$E$1:$F$135,2,FALSE)</f>
        <v>32244709.699999999</v>
      </c>
      <c r="O549" s="43" t="s">
        <v>116</v>
      </c>
      <c r="P549" s="45">
        <f>VLOOKUP(Contrato[[#This Row],[SUPERVISOR SUPLENTE ]],[1]SUPERVISORES!$E$1:$F$135,2,FALSE)</f>
        <v>98520651.200000003</v>
      </c>
      <c r="Q549" s="75">
        <v>706</v>
      </c>
      <c r="R549" s="47" cm="1">
        <f t="array" ref="R549">_xlfn.XLOOKUP(Contrato[[#This Row],[CDP]],[1]!CDP[[#All],[consecutivo]],[1]!CDP[[#All],[fecha_aprobacion]],"",0)</f>
        <v>45051.580833333333</v>
      </c>
      <c r="S549" s="48">
        <f>SUMIF([1]!CDP[[#All],[consecutivo]],Contrato[[#This Row],[CDP]],[1]!CDP[[#All],[valor_total_rubro]])</f>
        <v>64016962</v>
      </c>
      <c r="T549" s="49" cm="1">
        <f t="array" ref="T549">_xlfn.XLOOKUP(Contrato[[#This Row],[CONTRATO]]&amp;Contrato[[#This Row],[CDP]],[1]!Tabla6[[#All],[CONTRATO-CDP]],[1]!Tabla6[[#All],[CRP]],_xlfn.XLOOKUP(Contrato[[#This Row],[CDP]],[1]RCPPAGOS!F:F,[1]RCPPAGOS!A:A,"",0),0)</f>
        <v>4797</v>
      </c>
      <c r="U549" s="47">
        <f>+_xlfn.XLOOKUP(Contrato[[#This Row],[RCP]],[1]RCPPAGOS!A:A,[1]RCPPAGOS!B:B,"",0)</f>
        <v>45056.666273148148</v>
      </c>
      <c r="V549" s="50">
        <f>SUMIF([1]!RCPPAGOS[[#All],[CRP]],Contrato[[#This Row],[RCP]],[1]!RCPPAGOS[[#All],[valor_total]])</f>
        <v>64016962</v>
      </c>
      <c r="W549" s="51">
        <v>45056</v>
      </c>
      <c r="X549" s="51">
        <v>45056</v>
      </c>
      <c r="Y549" s="52" t="str">
        <f>+LEFT(_xlfn.XLOOKUP(Contrato[[#This Row],[CONTRATO3DIG]],[1]SECOP_II!AE:AE,[1]SECOP_II!F:F,"",0),10)</f>
        <v>2023-05-10</v>
      </c>
      <c r="Z549" s="53" t="str">
        <f>+LEFT(_xlfn.XLOOKUP(Contrato[[#This Row],[CONTRATO3DIG]],[1]SECOP_II!AE:AE,[1]SECOP_II!G:G,"",0),10)</f>
        <v>2023-12-30</v>
      </c>
      <c r="AA549" s="54" t="str">
        <f>_xlfn.XLOOKUP(Contrato[[#This Row],[CONTRATO3DIG]],[1]SECOP_II!AE:AE,[1]SECOP_II!AA:AA,"",0)</f>
        <v>https://community.secop.gov.co/Public/Tendering/OpportunityDetail/Index?noticeUID=CO1.NTC.4397714&amp;isFromPublicArea=True&amp;isModal=true&amp;asPopupView=true</v>
      </c>
      <c r="AB549" s="103" t="s">
        <v>1354</v>
      </c>
      <c r="AC549" s="103"/>
      <c r="AD549" s="1" t="s">
        <v>50</v>
      </c>
      <c r="AE549" s="1" t="str">
        <f>TEXT(LEFT(Contrato[[#This Row],[CONTRATO]],3),"0")</f>
        <v>509</v>
      </c>
      <c r="AF549" s="1" t="str">
        <f>IF(LEN(Contrato[[#This Row],[Contrato2]])=3,Contrato[[#This Row],[Contrato2]],TEXT(Contrato[[#This Row],[Contrato2]],"000"))</f>
        <v>509</v>
      </c>
      <c r="AG549" s="100">
        <f ca="1">IFERROR(_xlfn.DAYS(Contrato[[#This Row],[Fecha Proyectada liquidació]],TODAY())/30,"")</f>
        <v>-10.066666666666666</v>
      </c>
      <c r="AH549" s="5">
        <f>+Contrato[[#This Row],[FECHA TERMINACIÓN ]]+120</f>
        <v>45410</v>
      </c>
      <c r="AI549" s="1" t="e" cm="1">
        <f t="array" ref="AI549">+Contrato[[#This Row],[Fecha Proyectada liquidació]]-hoy</f>
        <v>#NAME?</v>
      </c>
      <c r="AJ549" s="1" cm="1">
        <f t="array" ref="AJ549">_xlfn.XLOOKUP(Contrato[[#This Row],[CONTRATO]]&amp;Contrato[[#This Row],[CDP]],[1]!Tabla6[[#All],[CONTRATO-CDP]],[1]!Tabla6[[#All],[CRP]],_xlfn.XLOOKUP(Contrato[[#This Row],[CDP]],[1]RCPPAGOS!F:F,[1]RCPPAGOS!A:A,"",0),0)</f>
        <v>4797</v>
      </c>
      <c r="AK549" s="1">
        <f>+Contrato[[#This Row],[Columna1]]-Contrato[[#This Row],[RCP]]</f>
        <v>0</v>
      </c>
      <c r="AL549" s="101" cm="1">
        <f t="array" ref="AL549">_xlfn.XLOOKUP(Contrato[[#This Row],[RCP]],[1]!RCPPAGOS[[#All],[CRP]],[1]!RCPPAGOS[[#All],[Total pagado]],0,0)</f>
        <v>61975411</v>
      </c>
      <c r="AM549" s="62">
        <f>+Contrato[[#This Row],[Valor Pagado]]/Contrato[[#This Row],[VALOR CONTRATO]]</f>
        <v>0.96810921767890201</v>
      </c>
      <c r="AN549" s="63">
        <f>+Contrato[[#This Row],[VALOR CONTRATO]]-Contrato[[#This Row],[Valor Pagado]]</f>
        <v>2041551</v>
      </c>
    </row>
    <row r="550" spans="1:40" s="1" customFormat="1" ht="37.5" customHeight="1">
      <c r="A550" s="1">
        <v>732</v>
      </c>
      <c r="B550" s="2">
        <v>510</v>
      </c>
      <c r="C550" s="130" t="s">
        <v>1344</v>
      </c>
      <c r="D550" s="92" t="s">
        <v>83</v>
      </c>
      <c r="E550" s="36" t="s">
        <v>42</v>
      </c>
      <c r="F550" s="92" t="s">
        <v>43</v>
      </c>
      <c r="G550" s="130" t="s">
        <v>173</v>
      </c>
      <c r="H550" s="1">
        <v>1040739111</v>
      </c>
      <c r="I550" s="111">
        <v>6879081</v>
      </c>
      <c r="J550" s="111">
        <v>59475423</v>
      </c>
      <c r="K550" s="1" t="s">
        <v>571</v>
      </c>
      <c r="L550" s="137" t="s">
        <v>571</v>
      </c>
      <c r="M550" s="43" t="s">
        <v>68</v>
      </c>
      <c r="N550" s="44">
        <f>VLOOKUP(Contrato[[#This Row],[SUPERVISOR TITULAR]],[1]SUPERVISORES!$E$1:$F$135,2,FALSE)</f>
        <v>8462777.5</v>
      </c>
      <c r="O550" s="43" t="s">
        <v>199</v>
      </c>
      <c r="P550" s="45">
        <f>VLOOKUP(Contrato[[#This Row],[SUPERVISOR SUPLENTE ]],[1]SUPERVISORES!$E$1:$F$135,2,FALSE)</f>
        <v>43972678.100000001</v>
      </c>
      <c r="Q550" s="75">
        <v>687</v>
      </c>
      <c r="R550" s="47" cm="1">
        <f t="array" ref="R550">_xlfn.XLOOKUP(Contrato[[#This Row],[CDP]],[1]!CDP[[#All],[consecutivo]],[1]!CDP[[#All],[fecha_aprobacion]],"",0)</f>
        <v>45049.738900462966</v>
      </c>
      <c r="S550" s="48">
        <f>SUMIF([1]!CDP[[#All],[consecutivo]],Contrato[[#This Row],[CDP]],[1]!CDP[[#All],[valor_total_rubro]])</f>
        <v>59475423</v>
      </c>
      <c r="T550" s="49" cm="1">
        <f t="array" ref="T550">_xlfn.XLOOKUP(Contrato[[#This Row],[CONTRATO]]&amp;Contrato[[#This Row],[CDP]],[1]!Tabla6[[#All],[CONTRATO-CDP]],[1]!Tabla6[[#All],[CRP]],_xlfn.XLOOKUP(Contrato[[#This Row],[CDP]],[1]RCPPAGOS!F:F,[1]RCPPAGOS!A:A,"",0),0)</f>
        <v>4785</v>
      </c>
      <c r="U550" s="47">
        <f>+_xlfn.XLOOKUP(Contrato[[#This Row],[RCP]],[1]RCPPAGOS!A:A,[1]RCPPAGOS!B:B,"",0)</f>
        <v>45056.450474537036</v>
      </c>
      <c r="V550" s="50">
        <f>SUMIF([1]!RCPPAGOS[[#All],[CRP]],Contrato[[#This Row],[RCP]],[1]!RCPPAGOS[[#All],[valor_total]])</f>
        <v>59475423</v>
      </c>
      <c r="W550" s="51">
        <v>45056</v>
      </c>
      <c r="X550" s="51">
        <v>45056</v>
      </c>
      <c r="Y550" s="52" t="str">
        <f>+LEFT(_xlfn.XLOOKUP(Contrato[[#This Row],[CONTRATO3DIG]],[1]SECOP_II!AE:AE,[1]SECOP_II!F:F,"",0),10)</f>
        <v>2023-05-10</v>
      </c>
      <c r="Z550" s="53" t="str">
        <f>+LEFT(_xlfn.XLOOKUP(Contrato[[#This Row],[CONTRATO3DIG]],[1]SECOP_II!AE:AE,[1]SECOP_II!G:G,"",0),10)</f>
        <v>2023-12-30</v>
      </c>
      <c r="AA550" s="54" t="str">
        <f>_xlfn.XLOOKUP(Contrato[[#This Row],[CONTRATO3DIG]],[1]SECOP_II!AE:AE,[1]SECOP_II!AA:AA,"",0)</f>
        <v>https://community.secop.gov.co/Public/Tendering/OpportunityDetail/Index?noticeUID=CO1.NTC.4396196&amp;isFromPublicArea=True&amp;isModal=true&amp;asPopupView=true</v>
      </c>
      <c r="AB550" s="103" t="s">
        <v>1370</v>
      </c>
      <c r="AC550" s="103">
        <v>200000092739</v>
      </c>
      <c r="AD550" s="1" t="s">
        <v>50</v>
      </c>
      <c r="AE550" s="1" t="str">
        <f>TEXT(LEFT(Contrato[[#This Row],[CONTRATO]],3),"0")</f>
        <v>510</v>
      </c>
      <c r="AF550" s="1" t="str">
        <f>IF(LEN(Contrato[[#This Row],[Contrato2]])=3,Contrato[[#This Row],[Contrato2]],TEXT(Contrato[[#This Row],[Contrato2]],"000"))</f>
        <v>510</v>
      </c>
      <c r="AG550" s="100">
        <f ca="1">IFERROR(_xlfn.DAYS(Contrato[[#This Row],[Fecha Proyectada liquidació]],TODAY())/30,"")</f>
        <v>-10.066666666666666</v>
      </c>
      <c r="AH550" s="5">
        <f>+Contrato[[#This Row],[FECHA TERMINACIÓN ]]+120</f>
        <v>45410</v>
      </c>
      <c r="AI550" s="1" t="e" cm="1">
        <f t="array" ref="AI550">+Contrato[[#This Row],[Fecha Proyectada liquidació]]-hoy</f>
        <v>#NAME?</v>
      </c>
      <c r="AJ550" s="1" cm="1">
        <f t="array" ref="AJ550">_xlfn.XLOOKUP(Contrato[[#This Row],[CONTRATO]]&amp;Contrato[[#This Row],[CDP]],[1]!Tabla6[[#All],[CONTRATO-CDP]],[1]!Tabla6[[#All],[CRP]],_xlfn.XLOOKUP(Contrato[[#This Row],[CDP]],[1]RCPPAGOS!F:F,[1]RCPPAGOS!A:A,"",0),0)</f>
        <v>4785</v>
      </c>
      <c r="AK550" s="1">
        <f>+Contrato[[#This Row],[Columna1]]-Contrato[[#This Row],[RCP]]</f>
        <v>0</v>
      </c>
      <c r="AL550" s="101" cm="1">
        <f t="array" ref="AL550">_xlfn.XLOOKUP(Contrato[[#This Row],[RCP]],[1]!RCPPAGOS[[#All],[CRP]],[1]!RCPPAGOS[[#All],[Total pagado]],0,0)</f>
        <v>13487648</v>
      </c>
      <c r="AM550" s="62">
        <f>+Contrato[[#This Row],[Valor Pagado]]/Contrato[[#This Row],[VALOR CONTRATO]]</f>
        <v>0.22677683183522712</v>
      </c>
      <c r="AN550" s="63">
        <f>+Contrato[[#This Row],[VALOR CONTRATO]]-Contrato[[#This Row],[Valor Pagado]]</f>
        <v>45987775</v>
      </c>
    </row>
    <row r="551" spans="1:40" s="1" customFormat="1" ht="37.5" customHeight="1">
      <c r="A551" s="1">
        <v>731</v>
      </c>
      <c r="B551" s="2">
        <v>511</v>
      </c>
      <c r="C551" s="130" t="s">
        <v>1380</v>
      </c>
      <c r="D551" s="92" t="s">
        <v>83</v>
      </c>
      <c r="E551" s="36" t="s">
        <v>42</v>
      </c>
      <c r="F551" s="92" t="s">
        <v>43</v>
      </c>
      <c r="G551" s="130" t="s">
        <v>172</v>
      </c>
      <c r="H551" s="1">
        <v>1152448276</v>
      </c>
      <c r="I551" s="111">
        <v>7690469</v>
      </c>
      <c r="J551" s="111">
        <v>59216611</v>
      </c>
      <c r="K551" s="1" t="s">
        <v>571</v>
      </c>
      <c r="L551" s="137" t="s">
        <v>571</v>
      </c>
      <c r="M551" s="43" t="s">
        <v>733</v>
      </c>
      <c r="N551" s="44">
        <f>VLOOKUP(Contrato[[#This Row],[SUPERVISOR TITULAR]],[1]SUPERVISORES!$E$1:$F$135,2,FALSE)</f>
        <v>1039449337.8</v>
      </c>
      <c r="O551" s="43" t="s">
        <v>54</v>
      </c>
      <c r="P551" s="45">
        <f>VLOOKUP(Contrato[[#This Row],[SUPERVISOR SUPLENTE ]],[1]SUPERVISORES!$E$1:$F$135,2,FALSE)</f>
        <v>43610005</v>
      </c>
      <c r="Q551" s="75">
        <v>685</v>
      </c>
      <c r="R551" s="47" cm="1">
        <f t="array" ref="R551">_xlfn.XLOOKUP(Contrato[[#This Row],[CDP]],[1]!CDP[[#All],[consecutivo]],[1]!CDP[[#All],[fecha_aprobacion]],"",0)</f>
        <v>45049.738877314812</v>
      </c>
      <c r="S551" s="48">
        <f>SUMIF([1]!CDP[[#All],[consecutivo]],Contrato[[#This Row],[CDP]],[1]!CDP[[#All],[valor_total_rubro]])</f>
        <v>59216611</v>
      </c>
      <c r="T551" s="49" cm="1">
        <f t="array" ref="T551">_xlfn.XLOOKUP(Contrato[[#This Row],[CONTRATO]]&amp;Contrato[[#This Row],[CDP]],[1]!Tabla6[[#All],[CONTRATO-CDP]],[1]!Tabla6[[#All],[CRP]],_xlfn.XLOOKUP(Contrato[[#This Row],[CDP]],[1]RCPPAGOS!F:F,[1]RCPPAGOS!A:A,"",0),0)</f>
        <v>4782</v>
      </c>
      <c r="U551" s="47">
        <f>+_xlfn.XLOOKUP(Contrato[[#This Row],[RCP]],[1]RCPPAGOS!A:A,[1]RCPPAGOS!B:B,"",0)</f>
        <v>45056.379479166666</v>
      </c>
      <c r="V551" s="50">
        <f>SUMIF([1]!RCPPAGOS[[#All],[CRP]],Contrato[[#This Row],[RCP]],[1]!RCPPAGOS[[#All],[valor_total]])</f>
        <v>59216611</v>
      </c>
      <c r="W551" s="51">
        <v>45055</v>
      </c>
      <c r="X551" s="51">
        <v>45058</v>
      </c>
      <c r="Y551" s="52" t="str">
        <f>+LEFT(_xlfn.XLOOKUP(Contrato[[#This Row],[CONTRATO3DIG]],[1]SECOP_II!AE:AE,[1]SECOP_II!F:F,"",0),10)</f>
        <v>2023-05-12</v>
      </c>
      <c r="Z551" s="53">
        <v>45250</v>
      </c>
      <c r="AA551" s="54" t="str">
        <f>_xlfn.XLOOKUP(Contrato[[#This Row],[CONTRATO3DIG]],[1]SECOP_II!AE:AE,[1]SECOP_II!AA:AA,"",0)</f>
        <v>https://community.secop.gov.co/Public/Tendering/OpportunityDetail/Index?noticeUID=CO1.NTC.4396556&amp;isFromPublicArea=True&amp;isModal=true&amp;asPopupView=true</v>
      </c>
      <c r="AB551" s="103" t="s">
        <v>1339</v>
      </c>
      <c r="AC551" s="103">
        <v>200000092957</v>
      </c>
      <c r="AD551" s="1" t="s">
        <v>50</v>
      </c>
      <c r="AE551" s="1" t="str">
        <f>TEXT(LEFT(Contrato[[#This Row],[CONTRATO]],3),"0")</f>
        <v>511</v>
      </c>
      <c r="AF551" s="1" t="str">
        <f>IF(LEN(Contrato[[#This Row],[Contrato2]])=3,Contrato[[#This Row],[Contrato2]],TEXT(Contrato[[#This Row],[Contrato2]],"000"))</f>
        <v>511</v>
      </c>
      <c r="AG551" s="100">
        <f ca="1">IFERROR(_xlfn.DAYS(Contrato[[#This Row],[Fecha Proyectada liquidació]],TODAY())/30,"")</f>
        <v>-11.4</v>
      </c>
      <c r="AH551" s="5">
        <f>+Contrato[[#This Row],[FECHA TERMINACIÓN ]]+120</f>
        <v>45370</v>
      </c>
      <c r="AI551" s="1" t="e" cm="1">
        <f t="array" ref="AI551">+Contrato[[#This Row],[Fecha Proyectada liquidació]]-hoy</f>
        <v>#NAME?</v>
      </c>
      <c r="AJ551" s="1" cm="1">
        <f t="array" ref="AJ551">_xlfn.XLOOKUP(Contrato[[#This Row],[CONTRATO]]&amp;Contrato[[#This Row],[CDP]],[1]!Tabla6[[#All],[CONTRATO-CDP]],[1]!Tabla6[[#All],[CRP]],_xlfn.XLOOKUP(Contrato[[#This Row],[CDP]],[1]RCPPAGOS!F:F,[1]RCPPAGOS!A:A,"",0),0)</f>
        <v>4782</v>
      </c>
      <c r="AK551" s="1">
        <f>+Contrato[[#This Row],[Columna1]]-Contrato[[#This Row],[RCP]]</f>
        <v>0</v>
      </c>
      <c r="AL551" s="101" cm="1">
        <f t="array" ref="AL551">_xlfn.XLOOKUP(Contrato[[#This Row],[RCP]],[1]!RCPPAGOS[[#All],[CRP]],[1]!RCPPAGOS[[#All],[Total pagado]],0,0)</f>
        <v>12428956</v>
      </c>
      <c r="AM551" s="62">
        <f>+Contrato[[#This Row],[Valor Pagado]]/Contrato[[#This Row],[VALOR CONTRATO]]</f>
        <v>0.20988968787828807</v>
      </c>
      <c r="AN551" s="63">
        <f>+Contrato[[#This Row],[VALOR CONTRATO]]-Contrato[[#This Row],[Valor Pagado]]</f>
        <v>46787655</v>
      </c>
    </row>
    <row r="552" spans="1:40" s="1" customFormat="1" ht="37.5" customHeight="1">
      <c r="A552" s="1">
        <v>748</v>
      </c>
      <c r="B552" s="2">
        <v>512</v>
      </c>
      <c r="C552" s="130" t="s">
        <v>1381</v>
      </c>
      <c r="D552" s="92" t="s">
        <v>112</v>
      </c>
      <c r="E552" s="36" t="s">
        <v>42</v>
      </c>
      <c r="F552" s="92" t="s">
        <v>43</v>
      </c>
      <c r="G552" s="130" t="s">
        <v>1382</v>
      </c>
      <c r="H552" s="1">
        <v>1017269112</v>
      </c>
      <c r="I552" s="111">
        <v>6879081</v>
      </c>
      <c r="J552" s="111">
        <v>52739621</v>
      </c>
      <c r="K552" s="1" t="s">
        <v>571</v>
      </c>
      <c r="L552" s="137" t="s">
        <v>571</v>
      </c>
      <c r="M552" s="43" t="s">
        <v>54</v>
      </c>
      <c r="N552" s="44">
        <f>VLOOKUP(Contrato[[#This Row],[SUPERVISOR TITULAR]],[1]SUPERVISORES!$E$1:$F$135,2,FALSE)</f>
        <v>43610005</v>
      </c>
      <c r="O552" s="43" t="s">
        <v>65</v>
      </c>
      <c r="P552" s="45">
        <f>VLOOKUP(Contrato[[#This Row],[SUPERVISOR SUPLENTE ]],[1]SUPERVISORES!$E$1:$F$135,2,FALSE)</f>
        <v>39419422.700000003</v>
      </c>
      <c r="Q552" s="75">
        <v>723</v>
      </c>
      <c r="R552" s="47" cm="1">
        <f t="array" ref="R552">_xlfn.XLOOKUP(Contrato[[#This Row],[CDP]],[1]!CDP[[#All],[consecutivo]],[1]!CDP[[#All],[fecha_aprobacion]],"",0)</f>
        <v>45054</v>
      </c>
      <c r="S552" s="48">
        <f>SUMIF([1]!CDP[[#All],[consecutivo]],Contrato[[#This Row],[CDP]],[1]!CDP[[#All],[valor_total_rubro]])</f>
        <v>52739621</v>
      </c>
      <c r="T552" s="49" cm="1">
        <f t="array" ref="T552">_xlfn.XLOOKUP(Contrato[[#This Row],[CONTRATO]]&amp;Contrato[[#This Row],[CDP]],[1]!Tabla6[[#All],[CONTRATO-CDP]],[1]!Tabla6[[#All],[CRP]],_xlfn.XLOOKUP(Contrato[[#This Row],[CDP]],[1]RCPPAGOS!F:F,[1]RCPPAGOS!A:A,"",0),0)</f>
        <v>4798</v>
      </c>
      <c r="U552" s="47">
        <f>+_xlfn.XLOOKUP(Contrato[[#This Row],[RCP]],[1]RCPPAGOS!A:A,[1]RCPPAGOS!B:B,"",0)</f>
        <v>45056.740740740737</v>
      </c>
      <c r="V552" s="50">
        <f>SUMIF([1]!RCPPAGOS[[#All],[CRP]],Contrato[[#This Row],[RCP]],[1]!RCPPAGOS[[#All],[valor_total]])</f>
        <v>52739621</v>
      </c>
      <c r="W552" s="51">
        <v>45056</v>
      </c>
      <c r="X552" s="51">
        <v>45056</v>
      </c>
      <c r="Y552" s="52" t="str">
        <f>+LEFT(_xlfn.XLOOKUP(Contrato[[#This Row],[CONTRATO3DIG]],[1]SECOP_II!AE:AE,[1]SECOP_II!F:F,"",0),10)</f>
        <v>2023-05-11</v>
      </c>
      <c r="Z552" s="53" t="str">
        <f>+LEFT(_xlfn.XLOOKUP(Contrato[[#This Row],[CONTRATO3DIG]],[1]SECOP_II!AE:AE,[1]SECOP_II!G:G,"",0),10)</f>
        <v>2023-12-30</v>
      </c>
      <c r="AA552" s="54" t="str">
        <f>_xlfn.XLOOKUP(Contrato[[#This Row],[CONTRATO3DIG]],[1]SECOP_II!AE:AE,[1]SECOP_II!AA:AA,"",0)</f>
        <v>https://community.secop.gov.co/Public/Tendering/OpportunityDetail/Index?noticeUID=CO1.NTC.4401563&amp;isFromPublicArea=True&amp;isModal=true&amp;asPopupView=true</v>
      </c>
      <c r="AB552" s="103" t="s">
        <v>1354</v>
      </c>
      <c r="AC552" s="103"/>
      <c r="AD552" s="1" t="s">
        <v>50</v>
      </c>
      <c r="AE552" s="1" t="str">
        <f>TEXT(LEFT(Contrato[[#This Row],[CONTRATO]],3),"0")</f>
        <v>512</v>
      </c>
      <c r="AF552" s="1" t="str">
        <f>IF(LEN(Contrato[[#This Row],[Contrato2]])=3,Contrato[[#This Row],[Contrato2]],TEXT(Contrato[[#This Row],[Contrato2]],"000"))</f>
        <v>512</v>
      </c>
      <c r="AG552" s="100">
        <f ca="1">IFERROR(_xlfn.DAYS(Contrato[[#This Row],[Fecha Proyectada liquidació]],TODAY())/30,"")</f>
        <v>-10.066666666666666</v>
      </c>
      <c r="AH552" s="5">
        <f>+Contrato[[#This Row],[FECHA TERMINACIÓN ]]+120</f>
        <v>45410</v>
      </c>
      <c r="AI552" s="1" t="e" cm="1">
        <f t="array" ref="AI552">+Contrato[[#This Row],[Fecha Proyectada liquidació]]-hoy</f>
        <v>#NAME?</v>
      </c>
      <c r="AJ552" s="1" cm="1">
        <f t="array" ref="AJ552">_xlfn.XLOOKUP(Contrato[[#This Row],[CONTRATO]]&amp;Contrato[[#This Row],[CDP]],[1]!Tabla6[[#All],[CONTRATO-CDP]],[1]!Tabla6[[#All],[CRP]],_xlfn.XLOOKUP(Contrato[[#This Row],[CDP]],[1]RCPPAGOS!F:F,[1]RCPPAGOS!A:A,"",0),0)</f>
        <v>4798</v>
      </c>
      <c r="AK552" s="1">
        <f>+Contrato[[#This Row],[Columna1]]-Contrato[[#This Row],[RCP]]</f>
        <v>0</v>
      </c>
      <c r="AL552" s="101" cm="1">
        <f t="array" ref="AL552">_xlfn.XLOOKUP(Contrato[[#This Row],[RCP]],[1]!RCPPAGOS[[#All],[CRP]],[1]!RCPPAGOS[[#All],[Total pagado]],0,0)</f>
        <v>52739621</v>
      </c>
      <c r="AM552" s="62">
        <f>+Contrato[[#This Row],[Valor Pagado]]/Contrato[[#This Row],[VALOR CONTRATO]]</f>
        <v>1</v>
      </c>
      <c r="AN552" s="63">
        <f>+Contrato[[#This Row],[VALOR CONTRATO]]-Contrato[[#This Row],[Valor Pagado]]</f>
        <v>0</v>
      </c>
    </row>
    <row r="553" spans="1:40" s="1" customFormat="1" ht="37.5" customHeight="1">
      <c r="A553" s="1">
        <v>744</v>
      </c>
      <c r="B553" s="2">
        <v>513</v>
      </c>
      <c r="C553" s="130" t="s">
        <v>1383</v>
      </c>
      <c r="D553" s="92" t="s">
        <v>112</v>
      </c>
      <c r="E553" s="36" t="s">
        <v>42</v>
      </c>
      <c r="F553" s="92" t="s">
        <v>43</v>
      </c>
      <c r="G553" s="130" t="s">
        <v>144</v>
      </c>
      <c r="H553" s="1">
        <v>1128469032</v>
      </c>
      <c r="I553" s="111">
        <v>6879081</v>
      </c>
      <c r="J553" s="111">
        <v>52968924</v>
      </c>
      <c r="K553" s="134" t="s">
        <v>1384</v>
      </c>
      <c r="L553" s="137" t="s">
        <v>571</v>
      </c>
      <c r="M553" s="43" t="s">
        <v>115</v>
      </c>
      <c r="N553" s="44">
        <f>VLOOKUP(Contrato[[#This Row],[SUPERVISOR TITULAR]],[1]SUPERVISORES!$E$1:$F$135,2,FALSE)</f>
        <v>32244709.699999999</v>
      </c>
      <c r="O553" s="43" t="s">
        <v>116</v>
      </c>
      <c r="P553" s="45">
        <f>VLOOKUP(Contrato[[#This Row],[SUPERVISOR SUPLENTE ]],[1]SUPERVISORES!$E$1:$F$135,2,FALSE)</f>
        <v>98520651.200000003</v>
      </c>
      <c r="Q553" s="75">
        <v>718</v>
      </c>
      <c r="R553" s="47" cm="1">
        <f t="array" ref="R553">_xlfn.XLOOKUP(Contrato[[#This Row],[CDP]],[1]!CDP[[#All],[consecutivo]],[1]!CDP[[#All],[fecha_aprobacion]],"",0)</f>
        <v>45054</v>
      </c>
      <c r="S553" s="48">
        <f>SUMIF([1]!CDP[[#All],[consecutivo]],Contrato[[#This Row],[CDP]],[1]!CDP[[#All],[valor_total_rubro]])</f>
        <v>56798488</v>
      </c>
      <c r="T553" s="49" cm="1">
        <f t="array" ref="T553">_xlfn.XLOOKUP(Contrato[[#This Row],[CONTRATO]]&amp;Contrato[[#This Row],[CDP]],[1]!Tabla6[[#All],[CONTRATO-CDP]],[1]!Tabla6[[#All],[CRP]],_xlfn.XLOOKUP(Contrato[[#This Row],[CDP]],[1]RCPPAGOS!F:F,[1]RCPPAGOS!A:A,"",0),0)</f>
        <v>4808</v>
      </c>
      <c r="U553" s="47">
        <f>+_xlfn.XLOOKUP(Contrato[[#This Row],[RCP]],[1]RCPPAGOS!A:A,[1]RCPPAGOS!B:B,"",0)</f>
        <v>45057.601064814815</v>
      </c>
      <c r="V553" s="50">
        <f>SUMIF([1]!RCPPAGOS[[#All],[CRP]],Contrato[[#This Row],[RCP]],[1]!RCPPAGOS[[#All],[valor_total]])</f>
        <v>56569186</v>
      </c>
      <c r="W553" s="51">
        <v>45057</v>
      </c>
      <c r="X553" s="51">
        <v>45058</v>
      </c>
      <c r="Y553" s="52" t="str">
        <f>+LEFT(_xlfn.XLOOKUP(Contrato[[#This Row],[CONTRATO3DIG]],[1]SECOP_II!AE:AE,[1]SECOP_II!F:F,"",0),10)</f>
        <v>2023-05-12</v>
      </c>
      <c r="Z553" s="53" t="str">
        <f>+LEFT(_xlfn.XLOOKUP(Contrato[[#This Row],[CONTRATO3DIG]],[1]SECOP_II!AE:AE,[1]SECOP_II!G:G,"",0),10)</f>
        <v>2023-12-30</v>
      </c>
      <c r="AA553" s="54" t="str">
        <f>_xlfn.XLOOKUP(Contrato[[#This Row],[CONTRATO3DIG]],[1]SECOP_II!AE:AE,[1]SECOP_II!AA:AA,"",0)</f>
        <v>https://community.secop.gov.co/Public/Tendering/OpportunityDetail/Index?noticeUID=CO1.NTC.4405709&amp;isFromPublicArea=True&amp;isModal=true&amp;asPopupView=true</v>
      </c>
      <c r="AB553" s="103" t="s">
        <v>1377</v>
      </c>
      <c r="AC553" s="103"/>
      <c r="AD553" s="1" t="s">
        <v>50</v>
      </c>
      <c r="AE553" s="1" t="str">
        <f>TEXT(LEFT(Contrato[[#This Row],[CONTRATO]],3),"0")</f>
        <v>513</v>
      </c>
      <c r="AF553" s="1" t="str">
        <f>IF(LEN(Contrato[[#This Row],[Contrato2]])=3,Contrato[[#This Row],[Contrato2]],TEXT(Contrato[[#This Row],[Contrato2]],"000"))</f>
        <v>513</v>
      </c>
      <c r="AG553" s="100">
        <f ca="1">IFERROR(_xlfn.DAYS(Contrato[[#This Row],[Fecha Proyectada liquidació]],TODAY())/30,"")</f>
        <v>-10.066666666666666</v>
      </c>
      <c r="AH553" s="5">
        <f>+Contrato[[#This Row],[FECHA TERMINACIÓN ]]+120</f>
        <v>45410</v>
      </c>
      <c r="AI553" s="1" t="e" cm="1">
        <f t="array" ref="AI553">+Contrato[[#This Row],[Fecha Proyectada liquidació]]-hoy</f>
        <v>#NAME?</v>
      </c>
      <c r="AJ553" s="1" cm="1">
        <f t="array" ref="AJ553">_xlfn.XLOOKUP(Contrato[[#This Row],[CONTRATO]]&amp;Contrato[[#This Row],[CDP]],[1]!Tabla6[[#All],[CONTRATO-CDP]],[1]!Tabla6[[#All],[CRP]],_xlfn.XLOOKUP(Contrato[[#This Row],[CDP]],[1]RCPPAGOS!F:F,[1]RCPPAGOS!A:A,"",0),0)</f>
        <v>4808</v>
      </c>
      <c r="AK553" s="1">
        <f>+Contrato[[#This Row],[Columna1]]-Contrato[[#This Row],[RCP]]</f>
        <v>0</v>
      </c>
      <c r="AL553" s="101" cm="1">
        <f t="array" ref="AL553">_xlfn.XLOOKUP(Contrato[[#This Row],[RCP]],[1]!RCPPAGOS[[#All],[CRP]],[1]!RCPPAGOS[[#All],[Total pagado]],0,0)</f>
        <v>2123550</v>
      </c>
      <c r="AM553" s="62">
        <f>+Contrato[[#This Row],[Valor Pagado]]/Contrato[[#This Row],[VALOR CONTRATO]]</f>
        <v>4.0090487773548129E-2</v>
      </c>
      <c r="AN553" s="63">
        <f>+Contrato[[#This Row],[VALOR CONTRATO]]-Contrato[[#This Row],[Valor Pagado]]</f>
        <v>50845374</v>
      </c>
    </row>
    <row r="554" spans="1:40" s="1" customFormat="1" ht="37.5" customHeight="1">
      <c r="A554" s="1">
        <v>746</v>
      </c>
      <c r="B554" s="2">
        <v>514</v>
      </c>
      <c r="C554" s="212" t="s">
        <v>1385</v>
      </c>
      <c r="D554" s="92" t="s">
        <v>112</v>
      </c>
      <c r="E554" s="36" t="s">
        <v>42</v>
      </c>
      <c r="F554" s="92" t="s">
        <v>43</v>
      </c>
      <c r="G554" s="130" t="s">
        <v>152</v>
      </c>
      <c r="H554" s="1">
        <v>1039453354</v>
      </c>
      <c r="I554" s="111">
        <v>7690469</v>
      </c>
      <c r="J554" s="111">
        <v>63760613</v>
      </c>
      <c r="K554" s="134" t="s">
        <v>1379</v>
      </c>
      <c r="L554" s="137" t="s">
        <v>571</v>
      </c>
      <c r="M554" s="43" t="s">
        <v>584</v>
      </c>
      <c r="N554" s="44">
        <f>VLOOKUP(Contrato[[#This Row],[SUPERVISOR TITULAR]],[1]SUPERVISORES!$E$1:$F$135,2,FALSE)</f>
        <v>71611751.299999997</v>
      </c>
      <c r="O554" s="43" t="s">
        <v>116</v>
      </c>
      <c r="P554" s="45">
        <f>VLOOKUP(Contrato[[#This Row],[SUPERVISOR SUPLENTE ]],[1]SUPERVISORES!$E$1:$F$135,2,FALSE)</f>
        <v>98520651.200000003</v>
      </c>
      <c r="Q554" s="75">
        <v>717</v>
      </c>
      <c r="R554" s="47" cm="1">
        <f t="array" ref="R554">_xlfn.XLOOKUP(Contrato[[#This Row],[CDP]],[1]!CDP[[#All],[consecutivo]],[1]!CDP[[#All],[fecha_aprobacion]],"",0)</f>
        <v>45054.481747685182</v>
      </c>
      <c r="S554" s="48">
        <f>SUMIF([1]!CDP[[#All],[consecutivo]],Contrato[[#This Row],[CDP]],[1]!CDP[[#All],[valor_total_rubro]])</f>
        <v>63760613</v>
      </c>
      <c r="T554" s="49" cm="1">
        <f t="array" ref="T554">_xlfn.XLOOKUP(Contrato[[#This Row],[CONTRATO]]&amp;Contrato[[#This Row],[CDP]],[1]!Tabla6[[#All],[CONTRATO-CDP]],[1]!Tabla6[[#All],[CRP]],_xlfn.XLOOKUP(Contrato[[#This Row],[CDP]],[1]RCPPAGOS!F:F,[1]RCPPAGOS!A:A,"",0),0)</f>
        <v>4833</v>
      </c>
      <c r="U554" s="47">
        <f>+_xlfn.XLOOKUP(Contrato[[#This Row],[RCP]],[1]RCPPAGOS!A:A,[1]RCPPAGOS!B:B,"",0)</f>
        <v>45058.684895833336</v>
      </c>
      <c r="V554" s="50">
        <f>SUMIF([1]!RCPPAGOS[[#All],[CRP]],Contrato[[#This Row],[RCP]],[1]!RCPPAGOS[[#All],[valor_total]])</f>
        <v>63760613</v>
      </c>
      <c r="W554" s="51">
        <v>45058</v>
      </c>
      <c r="X554" s="51">
        <v>45058</v>
      </c>
      <c r="Y554" s="52" t="str">
        <f>+LEFT(_xlfn.XLOOKUP(Contrato[[#This Row],[CONTRATO3DIG]],[1]SECOP_II!AE:AE,[1]SECOP_II!F:F,"",0),10)</f>
        <v>2023-05-15</v>
      </c>
      <c r="Z554" s="53" t="str">
        <f>+LEFT(_xlfn.XLOOKUP(Contrato[[#This Row],[CONTRATO3DIG]],[1]SECOP_II!AE:AE,[1]SECOP_II!G:G,"",0),10)</f>
        <v>2023-12-30</v>
      </c>
      <c r="AA554" s="54" t="str">
        <f>_xlfn.XLOOKUP(Contrato[[#This Row],[CONTRATO3DIG]],[1]SECOP_II!AE:AE,[1]SECOP_II!AA:AA,"",0)</f>
        <v>https://community.secop.gov.co/Public/Tendering/OpportunityDetail/Index?noticeUID=CO1.NTC.4411470&amp;isFromPublicArea=True&amp;isModal=true&amp;asPopupView=true</v>
      </c>
      <c r="AB554" s="103" t="s">
        <v>1370</v>
      </c>
      <c r="AC554" s="103"/>
      <c r="AD554" s="1" t="s">
        <v>50</v>
      </c>
      <c r="AE554" s="1" t="str">
        <f>TEXT(LEFT(Contrato[[#This Row],[CONTRATO]],3),"0")</f>
        <v>514</v>
      </c>
      <c r="AF554" s="1" t="str">
        <f>IF(LEN(Contrato[[#This Row],[Contrato2]])=3,Contrato[[#This Row],[Contrato2]],TEXT(Contrato[[#This Row],[Contrato2]],"000"))</f>
        <v>514</v>
      </c>
      <c r="AG554" s="100">
        <f ca="1">IFERROR(_xlfn.DAYS(Contrato[[#This Row],[Fecha Proyectada liquidació]],TODAY())/30,"")</f>
        <v>-10.066666666666666</v>
      </c>
      <c r="AH554" s="5">
        <f>+Contrato[[#This Row],[FECHA TERMINACIÓN ]]+120</f>
        <v>45410</v>
      </c>
      <c r="AI554" s="1" t="e" cm="1">
        <f t="array" ref="AI554">+Contrato[[#This Row],[Fecha Proyectada liquidació]]-hoy</f>
        <v>#NAME?</v>
      </c>
      <c r="AJ554" s="1" cm="1">
        <f t="array" ref="AJ554">_xlfn.XLOOKUP(Contrato[[#This Row],[CONTRATO]]&amp;Contrato[[#This Row],[CDP]],[1]!Tabla6[[#All],[CONTRATO-CDP]],[1]!Tabla6[[#All],[CRP]],_xlfn.XLOOKUP(Contrato[[#This Row],[CDP]],[1]RCPPAGOS!F:F,[1]RCPPAGOS!A:A,"",0),0)</f>
        <v>4833</v>
      </c>
      <c r="AK554" s="1">
        <f>+Contrato[[#This Row],[Columna1]]-Contrato[[#This Row],[RCP]]</f>
        <v>0</v>
      </c>
      <c r="AL554" s="101" cm="1">
        <f t="array" ref="AL554">_xlfn.XLOOKUP(Contrato[[#This Row],[RCP]],[1]!RCPPAGOS[[#All],[CRP]],[1]!RCPPAGOS[[#All],[Total pagado]],0,0)</f>
        <v>3684300</v>
      </c>
      <c r="AM554" s="62">
        <f>+Contrato[[#This Row],[Valor Pagado]]/Contrato[[#This Row],[VALOR CONTRATO]]</f>
        <v>5.7783321499747811E-2</v>
      </c>
      <c r="AN554" s="63">
        <f>+Contrato[[#This Row],[VALOR CONTRATO]]-Contrato[[#This Row],[Valor Pagado]]</f>
        <v>60076313</v>
      </c>
    </row>
    <row r="555" spans="1:40" s="1" customFormat="1" ht="37.5" customHeight="1">
      <c r="A555" s="213">
        <v>660</v>
      </c>
      <c r="B555" s="214">
        <v>515</v>
      </c>
      <c r="C555" s="213" t="s">
        <v>1386</v>
      </c>
      <c r="D555" s="92" t="s">
        <v>83</v>
      </c>
      <c r="E555" s="36" t="s">
        <v>42</v>
      </c>
      <c r="F555" s="92" t="s">
        <v>43</v>
      </c>
      <c r="G555" s="130" t="s">
        <v>1387</v>
      </c>
      <c r="H555" s="1">
        <v>22034771</v>
      </c>
      <c r="I555" s="111">
        <v>2300000</v>
      </c>
      <c r="J555" s="111">
        <v>16100000</v>
      </c>
      <c r="K555" s="1" t="s">
        <v>571</v>
      </c>
      <c r="L555" s="137" t="s">
        <v>571</v>
      </c>
      <c r="M555" s="43" t="s">
        <v>1388</v>
      </c>
      <c r="N555" s="44">
        <f>VLOOKUP(Contrato[[#This Row],[SUPERVISOR TITULAR]],[1]SUPERVISORES!$E$1:$F$135,2,FALSE)</f>
        <v>43671828.600000001</v>
      </c>
      <c r="O555" s="43" t="s">
        <v>597</v>
      </c>
      <c r="P555" s="45">
        <f>VLOOKUP(Contrato[[#This Row],[SUPERVISOR SUPLENTE ]],[1]SUPERVISORES!$E$1:$F$135,2,FALSE)</f>
        <v>39176038.700000003</v>
      </c>
      <c r="Q555" s="106">
        <v>643</v>
      </c>
      <c r="R555" s="47" cm="1">
        <f t="array" ref="R555">_xlfn.XLOOKUP(Contrato[[#This Row],[CDP]],[1]!CDP[[#All],[consecutivo]],[1]!CDP[[#All],[fecha_aprobacion]],"",0)</f>
        <v>45043.597094907411</v>
      </c>
      <c r="S555" s="48">
        <f>SUMIF([1]!CDP[[#All],[consecutivo]],Contrato[[#This Row],[CDP]],[1]!CDP[[#All],[valor_total_rubro]])</f>
        <v>16100000</v>
      </c>
      <c r="T555" s="49" cm="1">
        <f t="array" ref="T555">_xlfn.XLOOKUP(Contrato[[#This Row],[CONTRATO]]&amp;Contrato[[#This Row],[CDP]],[1]!Tabla6[[#All],[CONTRATO-CDP]],[1]!Tabla6[[#All],[CRP]],_xlfn.XLOOKUP(Contrato[[#This Row],[CDP]],[1]RCPPAGOS!F:F,[1]RCPPAGOS!A:A,"",0),0)</f>
        <v>4849</v>
      </c>
      <c r="U555" s="47">
        <f>+_xlfn.XLOOKUP(Contrato[[#This Row],[RCP]],[1]RCPPAGOS!A:A,[1]RCPPAGOS!B:B,"",0)</f>
        <v>45062.488402777781</v>
      </c>
      <c r="V555" s="50">
        <f>SUMIF([1]!RCPPAGOS[[#All],[CRP]],Contrato[[#This Row],[RCP]],[1]!RCPPAGOS[[#All],[valor_total]])</f>
        <v>16100000</v>
      </c>
      <c r="W555" s="51">
        <v>45058</v>
      </c>
      <c r="X555" s="51">
        <v>45061</v>
      </c>
      <c r="Y555" s="52" t="str">
        <f>+LEFT(_xlfn.XLOOKUP(Contrato[[#This Row],[CONTRATO3DIG]],[1]SECOP_II!AE:AE,[1]SECOP_II!F:F,"",0),10)</f>
        <v>2023-05-17</v>
      </c>
      <c r="Z555" s="53" t="str">
        <f>+LEFT(_xlfn.XLOOKUP(Contrato[[#This Row],[CONTRATO3DIG]],[1]SECOP_II!AE:AE,[1]SECOP_II!G:G,"",0),10)</f>
        <v>2023-12-16</v>
      </c>
      <c r="AA555" s="54" t="str">
        <f>_xlfn.XLOOKUP(Contrato[[#This Row],[CONTRATO3DIG]],[1]SECOP_II!AE:AE,[1]SECOP_II!AA:AA,"",0)</f>
        <v>https://community.secop.gov.co/Public/Tendering/OpportunityDetail/Index?noticeUID=CO1.NTC.4407886&amp;isFromPublicArea=True&amp;isModal=true&amp;asPopupView=true</v>
      </c>
      <c r="AB555" s="103" t="s">
        <v>867</v>
      </c>
      <c r="AC555" s="103"/>
      <c r="AD555" s="1" t="s">
        <v>50</v>
      </c>
      <c r="AE555" s="1" t="str">
        <f>TEXT(LEFT(Contrato[[#This Row],[CONTRATO]],3),"0")</f>
        <v>515</v>
      </c>
      <c r="AF555" s="1" t="str">
        <f>IF(LEN(Contrato[[#This Row],[Contrato2]])=3,Contrato[[#This Row],[Contrato2]],TEXT(Contrato[[#This Row],[Contrato2]],"000"))</f>
        <v>515</v>
      </c>
      <c r="AG555" s="100">
        <f ca="1">IFERROR(_xlfn.DAYS(Contrato[[#This Row],[Fecha Proyectada liquidació]],TODAY())/30,"")</f>
        <v>-10.533333333333333</v>
      </c>
      <c r="AH555" s="5">
        <f>+Contrato[[#This Row],[FECHA TERMINACIÓN ]]+120</f>
        <v>45396</v>
      </c>
      <c r="AI555" s="5">
        <v>45306</v>
      </c>
      <c r="AJ555" s="1" cm="1">
        <f t="array" ref="AJ555">_xlfn.XLOOKUP(Contrato[[#This Row],[CONTRATO]]&amp;Contrato[[#This Row],[CDP]],[1]!Tabla6[[#All],[CONTRATO-CDP]],[1]!Tabla6[[#All],[CRP]],_xlfn.XLOOKUP(Contrato[[#This Row],[CDP]],[1]RCPPAGOS!F:F,[1]RCPPAGOS!A:A,"",0),0)</f>
        <v>4849</v>
      </c>
      <c r="AK555" s="1">
        <f>+Contrato[[#This Row],[Columna1]]-Contrato[[#This Row],[RCP]]</f>
        <v>0</v>
      </c>
      <c r="AL555" s="101" cm="1">
        <f t="array" ref="AL555">_xlfn.XLOOKUP(Contrato[[#This Row],[RCP]],[1]!RCPPAGOS[[#All],[CRP]],[1]!RCPPAGOS[[#All],[Total pagado]],0,0)</f>
        <v>16100000</v>
      </c>
      <c r="AM555" s="62">
        <f>+Contrato[[#This Row],[Valor Pagado]]/Contrato[[#This Row],[VALOR CONTRATO]]</f>
        <v>1</v>
      </c>
      <c r="AN555" s="63">
        <f>+Contrato[[#This Row],[VALOR CONTRATO]]-Contrato[[#This Row],[Valor Pagado]]</f>
        <v>0</v>
      </c>
    </row>
    <row r="556" spans="1:40" s="1" customFormat="1" ht="37.5" customHeight="1">
      <c r="A556" s="213">
        <v>661</v>
      </c>
      <c r="B556" s="2">
        <v>516</v>
      </c>
      <c r="C556" s="213" t="s">
        <v>1386</v>
      </c>
      <c r="D556" s="92" t="s">
        <v>83</v>
      </c>
      <c r="E556" s="36" t="s">
        <v>42</v>
      </c>
      <c r="F556" s="92" t="s">
        <v>43</v>
      </c>
      <c r="G556" s="130" t="s">
        <v>1389</v>
      </c>
      <c r="H556" s="1">
        <v>32562013</v>
      </c>
      <c r="I556" s="111">
        <v>2300000</v>
      </c>
      <c r="J556" s="111">
        <v>16100000</v>
      </c>
      <c r="K556" s="1" t="s">
        <v>571</v>
      </c>
      <c r="L556" s="137" t="s">
        <v>571</v>
      </c>
      <c r="M556" s="43" t="s">
        <v>1388</v>
      </c>
      <c r="N556" s="44">
        <f>VLOOKUP(Contrato[[#This Row],[SUPERVISOR TITULAR]],[1]SUPERVISORES!$E$1:$F$135,2,FALSE)</f>
        <v>43671828.600000001</v>
      </c>
      <c r="O556" s="43" t="s">
        <v>597</v>
      </c>
      <c r="P556" s="45">
        <f>VLOOKUP(Contrato[[#This Row],[SUPERVISOR SUPLENTE ]],[1]SUPERVISORES!$E$1:$F$135,2,FALSE)</f>
        <v>39176038.700000003</v>
      </c>
      <c r="Q556" s="106">
        <v>645</v>
      </c>
      <c r="R556" s="47" cm="1">
        <f t="array" ref="R556">_xlfn.XLOOKUP(Contrato[[#This Row],[CDP]],[1]!CDP[[#All],[consecutivo]],[1]!CDP[[#All],[fecha_aprobacion]],"",0)</f>
        <v>45043.597118055557</v>
      </c>
      <c r="S556" s="48">
        <f>SUMIF([1]!CDP[[#All],[consecutivo]],Contrato[[#This Row],[CDP]],[1]!CDP[[#All],[valor_total_rubro]])</f>
        <v>16100000</v>
      </c>
      <c r="T556" s="49" cm="1">
        <f t="array" ref="T556">_xlfn.XLOOKUP(Contrato[[#This Row],[CONTRATO]]&amp;Contrato[[#This Row],[CDP]],[1]!Tabla6[[#All],[CONTRATO-CDP]],[1]!Tabla6[[#All],[CRP]],_xlfn.XLOOKUP(Contrato[[#This Row],[CDP]],[1]RCPPAGOS!F:F,[1]RCPPAGOS!A:A,"",0),0)</f>
        <v>4853</v>
      </c>
      <c r="U556" s="47">
        <f>+_xlfn.XLOOKUP(Contrato[[#This Row],[RCP]],[1]RCPPAGOS!A:A,[1]RCPPAGOS!B:B,"",0)</f>
        <v>45062.490335648145</v>
      </c>
      <c r="V556" s="50">
        <f>SUMIF([1]!RCPPAGOS[[#All],[CRP]],Contrato[[#This Row],[RCP]],[1]!RCPPAGOS[[#All],[valor_total]])</f>
        <v>16100000</v>
      </c>
      <c r="W556" s="51">
        <v>45058</v>
      </c>
      <c r="X556" s="51">
        <v>45059</v>
      </c>
      <c r="Y556" s="52" t="str">
        <f>+LEFT(_xlfn.XLOOKUP(Contrato[[#This Row],[CONTRATO3DIG]],[1]SECOP_II!AE:AE,[1]SECOP_II!F:F,"",0),10)</f>
        <v>2023-05-17</v>
      </c>
      <c r="Z556" s="53" t="str">
        <f>+LEFT(_xlfn.XLOOKUP(Contrato[[#This Row],[CONTRATO3DIG]],[1]SECOP_II!AE:AE,[1]SECOP_II!G:G,"",0),10)</f>
        <v>2023-12-16</v>
      </c>
      <c r="AA556" s="54" t="str">
        <f>_xlfn.XLOOKUP(Contrato[[#This Row],[CONTRATO3DIG]],[1]SECOP_II!AE:AE,[1]SECOP_II!AA:AA,"",0)</f>
        <v>https://community.secop.gov.co/Public/Tendering/OpportunityDetail/Index?noticeUID=CO1.NTC.4407886&amp;isFromPublicArea=True&amp;isModal=true&amp;asPopupView=true</v>
      </c>
      <c r="AB556" s="103" t="s">
        <v>867</v>
      </c>
      <c r="AC556" s="103"/>
      <c r="AD556" s="1" t="s">
        <v>50</v>
      </c>
      <c r="AE556" s="1" t="str">
        <f>TEXT(LEFT(Contrato[[#This Row],[CONTRATO]],3),"0")</f>
        <v>516</v>
      </c>
      <c r="AF556" s="1" t="str">
        <f>IF(LEN(Contrato[[#This Row],[Contrato2]])=3,Contrato[[#This Row],[Contrato2]],TEXT(Contrato[[#This Row],[Contrato2]],"000"))</f>
        <v>516</v>
      </c>
      <c r="AG556" s="100">
        <f ca="1">IFERROR(_xlfn.DAYS(Contrato[[#This Row],[Fecha Proyectada liquidació]],TODAY())/30,"")</f>
        <v>-10.533333333333333</v>
      </c>
      <c r="AH556" s="5">
        <f>+Contrato[[#This Row],[FECHA TERMINACIÓN ]]+120</f>
        <v>45396</v>
      </c>
      <c r="AI556" s="5">
        <v>45306</v>
      </c>
      <c r="AJ556" s="1" cm="1">
        <f t="array" ref="AJ556">_xlfn.XLOOKUP(Contrato[[#This Row],[CONTRATO]]&amp;Contrato[[#This Row],[CDP]],[1]!Tabla6[[#All],[CONTRATO-CDP]],[1]!Tabla6[[#All],[CRP]],_xlfn.XLOOKUP(Contrato[[#This Row],[CDP]],[1]RCPPAGOS!F:F,[1]RCPPAGOS!A:A,"",0),0)</f>
        <v>4853</v>
      </c>
      <c r="AK556" s="1">
        <f>+Contrato[[#This Row],[Columna1]]-Contrato[[#This Row],[RCP]]</f>
        <v>0</v>
      </c>
      <c r="AL556" s="101" cm="1">
        <f t="array" ref="AL556">_xlfn.XLOOKUP(Contrato[[#This Row],[RCP]],[1]!RCPPAGOS[[#All],[CRP]],[1]!RCPPAGOS[[#All],[Total pagado]],0,0)</f>
        <v>16099999</v>
      </c>
      <c r="AM556" s="62">
        <f>+Contrato[[#This Row],[Valor Pagado]]/Contrato[[#This Row],[VALOR CONTRATO]]</f>
        <v>0.99999993788819874</v>
      </c>
      <c r="AN556" s="63">
        <f>+Contrato[[#This Row],[VALOR CONTRATO]]-Contrato[[#This Row],[Valor Pagado]]</f>
        <v>1</v>
      </c>
    </row>
    <row r="557" spans="1:40" s="1" customFormat="1" ht="37.5" customHeight="1">
      <c r="A557" s="213">
        <v>662</v>
      </c>
      <c r="B557" s="2">
        <v>517</v>
      </c>
      <c r="C557" s="213" t="s">
        <v>1390</v>
      </c>
      <c r="D557" s="92" t="s">
        <v>83</v>
      </c>
      <c r="E557" s="36" t="s">
        <v>42</v>
      </c>
      <c r="F557" s="92" t="s">
        <v>43</v>
      </c>
      <c r="G557" s="130" t="s">
        <v>1391</v>
      </c>
      <c r="H557" s="1">
        <v>1038811266</v>
      </c>
      <c r="I557" s="111">
        <v>2668000</v>
      </c>
      <c r="J557" s="111">
        <v>18676000</v>
      </c>
      <c r="K557" s="1" t="s">
        <v>571</v>
      </c>
      <c r="L557" s="137" t="s">
        <v>571</v>
      </c>
      <c r="M557" s="43" t="s">
        <v>1388</v>
      </c>
      <c r="N557" s="44">
        <f>VLOOKUP(Contrato[[#This Row],[SUPERVISOR TITULAR]],[1]SUPERVISORES!$E$1:$F$135,2,FALSE)</f>
        <v>43671828.600000001</v>
      </c>
      <c r="O557" s="43" t="s">
        <v>597</v>
      </c>
      <c r="P557" s="45">
        <f>VLOOKUP(Contrato[[#This Row],[SUPERVISOR SUPLENTE ]],[1]SUPERVISORES!$E$1:$F$135,2,FALSE)</f>
        <v>39176038.700000003</v>
      </c>
      <c r="Q557" s="106">
        <v>642</v>
      </c>
      <c r="R557" s="47" cm="1">
        <f t="array" ref="R557">_xlfn.XLOOKUP(Contrato[[#This Row],[CDP]],[1]!CDP[[#All],[consecutivo]],[1]!CDP[[#All],[fecha_aprobacion]],"",0)</f>
        <v>45043.597083333334</v>
      </c>
      <c r="S557" s="48">
        <f>SUMIF([1]!CDP[[#All],[consecutivo]],Contrato[[#This Row],[CDP]],[1]!CDP[[#All],[valor_total_rubro]])</f>
        <v>18676000</v>
      </c>
      <c r="T557" s="49" cm="1">
        <f t="array" ref="T557">_xlfn.XLOOKUP(Contrato[[#This Row],[CONTRATO]]&amp;Contrato[[#This Row],[CDP]],[1]!Tabla6[[#All],[CONTRATO-CDP]],[1]!Tabla6[[#All],[CRP]],_xlfn.XLOOKUP(Contrato[[#This Row],[CDP]],[1]RCPPAGOS!F:F,[1]RCPPAGOS!A:A,"",0),0)</f>
        <v>4854</v>
      </c>
      <c r="U557" s="47">
        <f>+_xlfn.XLOOKUP(Contrato[[#This Row],[RCP]],[1]RCPPAGOS!A:A,[1]RCPPAGOS!B:B,"",0)</f>
        <v>45062.49077546296</v>
      </c>
      <c r="V557" s="50">
        <f>SUMIF([1]!RCPPAGOS[[#All],[CRP]],Contrato[[#This Row],[RCP]],[1]!RCPPAGOS[[#All],[valor_total]])</f>
        <v>18676000</v>
      </c>
      <c r="W557" s="51">
        <v>45058</v>
      </c>
      <c r="X557" s="51">
        <v>45058</v>
      </c>
      <c r="Y557" s="52" t="str">
        <f>+LEFT(_xlfn.XLOOKUP(Contrato[[#This Row],[CONTRATO3DIG]],[1]SECOP_II!AE:AE,[1]SECOP_II!F:F,"",0),10)</f>
        <v>2023-05-17</v>
      </c>
      <c r="Z557" s="53" t="str">
        <f>+LEFT(_xlfn.XLOOKUP(Contrato[[#This Row],[CONTRATO3DIG]],[1]SECOP_II!AE:AE,[1]SECOP_II!G:G,"",0),10)</f>
        <v>2023-12-16</v>
      </c>
      <c r="AA557" s="54" t="str">
        <f>_xlfn.XLOOKUP(Contrato[[#This Row],[CONTRATO3DIG]],[1]SECOP_II!AE:AE,[1]SECOP_II!AA:AA,"",0)</f>
        <v>https://community.secop.gov.co/Public/Tendering/OpportunityDetail/Index?noticeUID=CO1.NTC.4407886&amp;isFromPublicArea=True&amp;isModal=true&amp;asPopupView=true</v>
      </c>
      <c r="AB557" s="103" t="s">
        <v>867</v>
      </c>
      <c r="AC557" s="103"/>
      <c r="AD557" s="1" t="s">
        <v>50</v>
      </c>
      <c r="AE557" s="1" t="str">
        <f>TEXT(LEFT(Contrato[[#This Row],[CONTRATO]],3),"0")</f>
        <v>517</v>
      </c>
      <c r="AF557" s="1" t="str">
        <f>IF(LEN(Contrato[[#This Row],[Contrato2]])=3,Contrato[[#This Row],[Contrato2]],TEXT(Contrato[[#This Row],[Contrato2]],"000"))</f>
        <v>517</v>
      </c>
      <c r="AG557" s="100">
        <f ca="1">IFERROR(_xlfn.DAYS(Contrato[[#This Row],[Fecha Proyectada liquidació]],TODAY())/30,"")</f>
        <v>-10.533333333333333</v>
      </c>
      <c r="AH557" s="5">
        <f>+Contrato[[#This Row],[FECHA TERMINACIÓN ]]+120</f>
        <v>45396</v>
      </c>
      <c r="AI557" s="5">
        <v>45306</v>
      </c>
      <c r="AJ557" s="1" cm="1">
        <f t="array" ref="AJ557">_xlfn.XLOOKUP(Contrato[[#This Row],[CONTRATO]]&amp;Contrato[[#This Row],[CDP]],[1]!Tabla6[[#All],[CONTRATO-CDP]],[1]!Tabla6[[#All],[CRP]],_xlfn.XLOOKUP(Contrato[[#This Row],[CDP]],[1]RCPPAGOS!F:F,[1]RCPPAGOS!A:A,"",0),0)</f>
        <v>4854</v>
      </c>
      <c r="AK557" s="1">
        <f>+Contrato[[#This Row],[Columna1]]-Contrato[[#This Row],[RCP]]</f>
        <v>0</v>
      </c>
      <c r="AL557" s="101" cm="1">
        <f t="array" ref="AL557">_xlfn.XLOOKUP(Contrato[[#This Row],[RCP]],[1]!RCPPAGOS[[#All],[CRP]],[1]!RCPPAGOS[[#All],[Total pagado]],0,0)</f>
        <v>18676000</v>
      </c>
      <c r="AM557" s="62">
        <f>+Contrato[[#This Row],[Valor Pagado]]/Contrato[[#This Row],[VALOR CONTRATO]]</f>
        <v>1</v>
      </c>
      <c r="AN557" s="63">
        <f>+Contrato[[#This Row],[VALOR CONTRATO]]-Contrato[[#This Row],[Valor Pagado]]</f>
        <v>0</v>
      </c>
    </row>
    <row r="558" spans="1:40" s="1" customFormat="1" ht="37.5" customHeight="1">
      <c r="A558" s="213">
        <v>664</v>
      </c>
      <c r="B558" s="2">
        <v>518</v>
      </c>
      <c r="C558" s="213" t="s">
        <v>1392</v>
      </c>
      <c r="D558" s="92" t="s">
        <v>83</v>
      </c>
      <c r="E558" s="36" t="s">
        <v>42</v>
      </c>
      <c r="F558" s="92" t="s">
        <v>43</v>
      </c>
      <c r="G558" s="130" t="s">
        <v>1393</v>
      </c>
      <c r="H558" s="1">
        <v>39357735</v>
      </c>
      <c r="I558" s="111">
        <v>3016000</v>
      </c>
      <c r="J558" s="111">
        <v>21112000</v>
      </c>
      <c r="K558" s="1" t="s">
        <v>571</v>
      </c>
      <c r="L558" s="137" t="s">
        <v>571</v>
      </c>
      <c r="M558" s="43" t="s">
        <v>1388</v>
      </c>
      <c r="N558" s="44">
        <f>VLOOKUP(Contrato[[#This Row],[SUPERVISOR TITULAR]],[1]SUPERVISORES!$E$1:$F$135,2,FALSE)</f>
        <v>43671828.600000001</v>
      </c>
      <c r="O558" s="43" t="s">
        <v>597</v>
      </c>
      <c r="P558" s="45">
        <f>VLOOKUP(Contrato[[#This Row],[SUPERVISOR SUPLENTE ]],[1]SUPERVISORES!$E$1:$F$135,2,FALSE)</f>
        <v>39176038.700000003</v>
      </c>
      <c r="Q558" s="106">
        <v>578</v>
      </c>
      <c r="R558" s="47" cm="1">
        <f t="array" ref="R558">_xlfn.XLOOKUP(Contrato[[#This Row],[CDP]],[1]!CDP[[#All],[consecutivo]],[1]!CDP[[#All],[fecha_aprobacion]],"",0)</f>
        <v>45036.594467592593</v>
      </c>
      <c r="S558" s="48">
        <f>SUMIF([1]!CDP[[#All],[consecutivo]],Contrato[[#This Row],[CDP]],[1]!CDP[[#All],[valor_total_rubro]])</f>
        <v>21112000</v>
      </c>
      <c r="T558" s="49" cm="1">
        <f t="array" ref="T558">_xlfn.XLOOKUP(Contrato[[#This Row],[CONTRATO]]&amp;Contrato[[#This Row],[CDP]],[1]!Tabla6[[#All],[CONTRATO-CDP]],[1]!Tabla6[[#All],[CRP]],_xlfn.XLOOKUP(Contrato[[#This Row],[CDP]],[1]RCPPAGOS!F:F,[1]RCPPAGOS!A:A,"",0),0)</f>
        <v>4846</v>
      </c>
      <c r="U558" s="47">
        <f>+_xlfn.XLOOKUP(Contrato[[#This Row],[RCP]],[1]RCPPAGOS!A:A,[1]RCPPAGOS!B:B,"",0)</f>
        <v>45062.481226851851</v>
      </c>
      <c r="V558" s="50">
        <f>SUMIF([1]!RCPPAGOS[[#All],[CRP]],Contrato[[#This Row],[RCP]],[1]!RCPPAGOS[[#All],[valor_total]])</f>
        <v>21112000</v>
      </c>
      <c r="W558" s="51">
        <v>45058</v>
      </c>
      <c r="X558" s="51">
        <v>45058</v>
      </c>
      <c r="Y558" s="52" t="str">
        <f>+LEFT(_xlfn.XLOOKUP(Contrato[[#This Row],[CONTRATO3DIG]],[1]SECOP_II!AE:AE,[1]SECOP_II!F:F,"",0),10)</f>
        <v>2023-05-17</v>
      </c>
      <c r="Z558" s="53" t="str">
        <f>+LEFT(_xlfn.XLOOKUP(Contrato[[#This Row],[CONTRATO3DIG]],[1]SECOP_II!AE:AE,[1]SECOP_II!G:G,"",0),10)</f>
        <v>2023-12-16</v>
      </c>
      <c r="AA558" s="54" t="str">
        <f>_xlfn.XLOOKUP(Contrato[[#This Row],[CONTRATO3DIG]],[1]SECOP_II!AE:AE,[1]SECOP_II!AA:AA,"",0)</f>
        <v>https://community.secop.gov.co/Public/Tendering/OpportunityDetail/Index?noticeUID=CO1.NTC.4407886&amp;isFromPublicArea=True&amp;isModal=true&amp;asPopupView=true</v>
      </c>
      <c r="AB558" s="103" t="s">
        <v>867</v>
      </c>
      <c r="AC558" s="103"/>
      <c r="AD558" s="1" t="s">
        <v>50</v>
      </c>
      <c r="AE558" s="1" t="str">
        <f>TEXT(LEFT(Contrato[[#This Row],[CONTRATO]],3),"0")</f>
        <v>518</v>
      </c>
      <c r="AF558" s="1" t="str">
        <f>IF(LEN(Contrato[[#This Row],[Contrato2]])=3,Contrato[[#This Row],[Contrato2]],TEXT(Contrato[[#This Row],[Contrato2]],"000"))</f>
        <v>518</v>
      </c>
      <c r="AG558" s="100">
        <f ca="1">IFERROR(_xlfn.DAYS(Contrato[[#This Row],[Fecha Proyectada liquidació]],TODAY())/30,"")</f>
        <v>-10.533333333333333</v>
      </c>
      <c r="AH558" s="5">
        <f>+Contrato[[#This Row],[FECHA TERMINACIÓN ]]+120</f>
        <v>45396</v>
      </c>
      <c r="AI558" s="5">
        <v>45306</v>
      </c>
      <c r="AJ558" s="1" cm="1">
        <f t="array" ref="AJ558">_xlfn.XLOOKUP(Contrato[[#This Row],[CONTRATO]]&amp;Contrato[[#This Row],[CDP]],[1]!Tabla6[[#All],[CONTRATO-CDP]],[1]!Tabla6[[#All],[CRP]],_xlfn.XLOOKUP(Contrato[[#This Row],[CDP]],[1]RCPPAGOS!F:F,[1]RCPPAGOS!A:A,"",0),0)</f>
        <v>4846</v>
      </c>
      <c r="AK558" s="1">
        <f>+Contrato[[#This Row],[Columna1]]-Contrato[[#This Row],[RCP]]</f>
        <v>0</v>
      </c>
      <c r="AL558" s="101" cm="1">
        <f t="array" ref="AL558">_xlfn.XLOOKUP(Contrato[[#This Row],[RCP]],[1]!RCPPAGOS[[#All],[CRP]],[1]!RCPPAGOS[[#All],[Total pagado]],0,0)</f>
        <v>21112000</v>
      </c>
      <c r="AM558" s="62">
        <f>+Contrato[[#This Row],[Valor Pagado]]/Contrato[[#This Row],[VALOR CONTRATO]]</f>
        <v>1</v>
      </c>
      <c r="AN558" s="63">
        <f>+Contrato[[#This Row],[VALOR CONTRATO]]-Contrato[[#This Row],[Valor Pagado]]</f>
        <v>0</v>
      </c>
    </row>
    <row r="559" spans="1:40" s="1" customFormat="1" ht="37.5" customHeight="1">
      <c r="A559" s="213">
        <v>665</v>
      </c>
      <c r="B559" s="2">
        <v>519</v>
      </c>
      <c r="C559" s="213" t="s">
        <v>1392</v>
      </c>
      <c r="D559" s="92" t="s">
        <v>83</v>
      </c>
      <c r="E559" s="36" t="s">
        <v>42</v>
      </c>
      <c r="F559" s="92" t="s">
        <v>43</v>
      </c>
      <c r="G559" s="130" t="s">
        <v>1394</v>
      </c>
      <c r="H559" s="1">
        <v>1039885151</v>
      </c>
      <c r="I559" s="111">
        <v>3016000</v>
      </c>
      <c r="J559" s="111">
        <v>21112000</v>
      </c>
      <c r="K559" s="1" t="s">
        <v>571</v>
      </c>
      <c r="L559" s="137" t="s">
        <v>571</v>
      </c>
      <c r="M559" s="43" t="s">
        <v>1388</v>
      </c>
      <c r="N559" s="44">
        <f>VLOOKUP(Contrato[[#This Row],[SUPERVISOR TITULAR]],[1]SUPERVISORES!$E$1:$F$135,2,FALSE)</f>
        <v>43671828.600000001</v>
      </c>
      <c r="O559" s="43" t="s">
        <v>597</v>
      </c>
      <c r="P559" s="45">
        <f>VLOOKUP(Contrato[[#This Row],[SUPERVISOR SUPLENTE ]],[1]SUPERVISORES!$E$1:$F$135,2,FALSE)</f>
        <v>39176038.700000003</v>
      </c>
      <c r="Q559" s="215">
        <v>560</v>
      </c>
      <c r="R559" s="47" cm="1">
        <f t="array" ref="R559">_xlfn.XLOOKUP(Contrato[[#This Row],[CDP]],[1]!CDP[[#All],[consecutivo]],[1]!CDP[[#All],[fecha_aprobacion]],"",0)</f>
        <v>45036.418680555558</v>
      </c>
      <c r="S559" s="48">
        <f>SUMIF([1]!CDP[[#All],[consecutivo]],Contrato[[#This Row],[CDP]],[1]!CDP[[#All],[valor_total_rubro]])</f>
        <v>21112000</v>
      </c>
      <c r="T559" s="49" cm="1">
        <f t="array" ref="T559">_xlfn.XLOOKUP(Contrato[[#This Row],[CONTRATO]]&amp;Contrato[[#This Row],[CDP]],[1]!Tabla6[[#All],[CONTRATO-CDP]],[1]!Tabla6[[#All],[CRP]],_xlfn.XLOOKUP(Contrato[[#This Row],[CDP]],[1]RCPPAGOS!F:F,[1]RCPPAGOS!A:A,"",0),0)</f>
        <v>4852</v>
      </c>
      <c r="U559" s="47">
        <f>+_xlfn.XLOOKUP(Contrato[[#This Row],[RCP]],[1]RCPPAGOS!A:A,[1]RCPPAGOS!B:B,"",0)</f>
        <v>45062.489976851852</v>
      </c>
      <c r="V559" s="50">
        <f>SUMIF([1]!RCPPAGOS[[#All],[CRP]],Contrato[[#This Row],[RCP]],[1]!RCPPAGOS[[#All],[valor_total]])</f>
        <v>21112000</v>
      </c>
      <c r="W559" s="51">
        <v>45058</v>
      </c>
      <c r="X559" s="51">
        <v>45058</v>
      </c>
      <c r="Y559" s="52" t="str">
        <f>+LEFT(_xlfn.XLOOKUP(Contrato[[#This Row],[CONTRATO3DIG]],[1]SECOP_II!AE:AE,[1]SECOP_II!F:F,"",0),10)</f>
        <v>2023-05-17</v>
      </c>
      <c r="Z559" s="53" t="str">
        <f>+LEFT(_xlfn.XLOOKUP(Contrato[[#This Row],[CONTRATO3DIG]],[1]SECOP_II!AE:AE,[1]SECOP_II!G:G,"",0),10)</f>
        <v>2023-12-16</v>
      </c>
      <c r="AA559" s="54" t="str">
        <f>_xlfn.XLOOKUP(Contrato[[#This Row],[CONTRATO3DIG]],[1]SECOP_II!AE:AE,[1]SECOP_II!AA:AA,"",0)</f>
        <v>https://community.secop.gov.co/Public/Tendering/OpportunityDetail/Index?noticeUID=CO1.NTC.4407886&amp;isFromPublicArea=True&amp;isModal=true&amp;asPopupView=true</v>
      </c>
      <c r="AB559" s="103" t="s">
        <v>867</v>
      </c>
      <c r="AC559" s="103"/>
      <c r="AD559" s="1" t="s">
        <v>50</v>
      </c>
      <c r="AE559" s="1" t="str">
        <f>TEXT(LEFT(Contrato[[#This Row],[CONTRATO]],3),"0")</f>
        <v>519</v>
      </c>
      <c r="AF559" s="1" t="str">
        <f>IF(LEN(Contrato[[#This Row],[Contrato2]])=3,Contrato[[#This Row],[Contrato2]],TEXT(Contrato[[#This Row],[Contrato2]],"000"))</f>
        <v>519</v>
      </c>
      <c r="AG559" s="100">
        <f ca="1">IFERROR(_xlfn.DAYS(Contrato[[#This Row],[Fecha Proyectada liquidació]],TODAY())/30,"")</f>
        <v>-10.533333333333333</v>
      </c>
      <c r="AH559" s="5">
        <f>+Contrato[[#This Row],[FECHA TERMINACIÓN ]]+120</f>
        <v>45396</v>
      </c>
      <c r="AI559" s="5">
        <v>45306</v>
      </c>
      <c r="AJ559" s="1" cm="1">
        <f t="array" ref="AJ559">_xlfn.XLOOKUP(Contrato[[#This Row],[CONTRATO]]&amp;Contrato[[#This Row],[CDP]],[1]!Tabla6[[#All],[CONTRATO-CDP]],[1]!Tabla6[[#All],[CRP]],_xlfn.XLOOKUP(Contrato[[#This Row],[CDP]],[1]RCPPAGOS!F:F,[1]RCPPAGOS!A:A,"",0),0)</f>
        <v>4852</v>
      </c>
      <c r="AK559" s="1">
        <f>+Contrato[[#This Row],[Columna1]]-Contrato[[#This Row],[RCP]]</f>
        <v>0</v>
      </c>
      <c r="AL559" s="101" cm="1">
        <f t="array" ref="AL559">_xlfn.XLOOKUP(Contrato[[#This Row],[RCP]],[1]!RCPPAGOS[[#All],[CRP]],[1]!RCPPAGOS[[#All],[Total pagado]],0,0)</f>
        <v>21112000</v>
      </c>
      <c r="AM559" s="62">
        <f>+Contrato[[#This Row],[Valor Pagado]]/Contrato[[#This Row],[VALOR CONTRATO]]</f>
        <v>1</v>
      </c>
      <c r="AN559" s="63">
        <f>+Contrato[[#This Row],[VALOR CONTRATO]]-Contrato[[#This Row],[Valor Pagado]]</f>
        <v>0</v>
      </c>
    </row>
    <row r="560" spans="1:40" s="1" customFormat="1" ht="37.5" customHeight="1">
      <c r="A560" s="216">
        <v>666</v>
      </c>
      <c r="B560" s="2">
        <v>520</v>
      </c>
      <c r="C560" s="213" t="s">
        <v>1392</v>
      </c>
      <c r="D560" s="92" t="s">
        <v>83</v>
      </c>
      <c r="E560" s="36" t="s">
        <v>42</v>
      </c>
      <c r="F560" s="92" t="s">
        <v>43</v>
      </c>
      <c r="G560" s="130" t="s">
        <v>1395</v>
      </c>
      <c r="H560" s="1">
        <v>1039421773</v>
      </c>
      <c r="I560" s="111">
        <v>3016000</v>
      </c>
      <c r="J560" s="111">
        <v>21112000</v>
      </c>
      <c r="K560" s="1" t="s">
        <v>571</v>
      </c>
      <c r="L560" s="137" t="s">
        <v>571</v>
      </c>
      <c r="M560" s="43" t="s">
        <v>1388</v>
      </c>
      <c r="N560" s="44">
        <f>VLOOKUP(Contrato[[#This Row],[SUPERVISOR TITULAR]],[1]SUPERVISORES!$E$1:$F$135,2,FALSE)</f>
        <v>43671828.600000001</v>
      </c>
      <c r="O560" s="43" t="s">
        <v>597</v>
      </c>
      <c r="P560" s="45">
        <f>VLOOKUP(Contrato[[#This Row],[SUPERVISOR SUPLENTE ]],[1]SUPERVISORES!$E$1:$F$135,2,FALSE)</f>
        <v>39176038.700000003</v>
      </c>
      <c r="Q560" s="75">
        <v>561</v>
      </c>
      <c r="R560" s="47" cm="1">
        <f t="array" ref="R560">_xlfn.XLOOKUP(Contrato[[#This Row],[CDP]],[1]!CDP[[#All],[consecutivo]],[1]!CDP[[#All],[fecha_aprobacion]],"",0)</f>
        <v>45036.418692129628</v>
      </c>
      <c r="S560" s="48">
        <f>SUMIF([1]!CDP[[#All],[consecutivo]],Contrato[[#This Row],[CDP]],[1]!CDP[[#All],[valor_total_rubro]])</f>
        <v>21112000</v>
      </c>
      <c r="T560" s="49" cm="1">
        <f t="array" ref="T560">_xlfn.XLOOKUP(Contrato[[#This Row],[CONTRATO]]&amp;Contrato[[#This Row],[CDP]],[1]!Tabla6[[#All],[CONTRATO-CDP]],[1]!Tabla6[[#All],[CRP]],_xlfn.XLOOKUP(Contrato[[#This Row],[CDP]],[1]RCPPAGOS!F:F,[1]RCPPAGOS!A:A,"",0),0)</f>
        <v>4850</v>
      </c>
      <c r="U560" s="47">
        <f>+_xlfn.XLOOKUP(Contrato[[#This Row],[RCP]],[1]RCPPAGOS!A:A,[1]RCPPAGOS!B:B,"",0)</f>
        <v>45062.488912037035</v>
      </c>
      <c r="V560" s="50">
        <f>SUMIF([1]!RCPPAGOS[[#All],[CRP]],Contrato[[#This Row],[RCP]],[1]!RCPPAGOS[[#All],[valor_total]])</f>
        <v>21112000</v>
      </c>
      <c r="W560" s="51">
        <v>45058</v>
      </c>
      <c r="X560" s="51">
        <v>45058</v>
      </c>
      <c r="Y560" s="52" t="str">
        <f>+LEFT(_xlfn.XLOOKUP(Contrato[[#This Row],[CONTRATO3DIG]],[1]SECOP_II!AE:AE,[1]SECOP_II!F:F,"",0),10)</f>
        <v>2023-05-17</v>
      </c>
      <c r="Z560" s="53" t="str">
        <f>+LEFT(_xlfn.XLOOKUP(Contrato[[#This Row],[CONTRATO3DIG]],[1]SECOP_II!AE:AE,[1]SECOP_II!G:G,"",0),10)</f>
        <v>2023-12-16</v>
      </c>
      <c r="AA560" s="54" t="s">
        <v>1396</v>
      </c>
      <c r="AB560" s="103" t="s">
        <v>867</v>
      </c>
      <c r="AC560" s="103"/>
      <c r="AD560" s="1" t="s">
        <v>50</v>
      </c>
      <c r="AE560" s="1" t="str">
        <f>TEXT(LEFT(Contrato[[#This Row],[CONTRATO]],3),"0")</f>
        <v>520</v>
      </c>
      <c r="AF560" s="1" t="str">
        <f>IF(LEN(Contrato[[#This Row],[Contrato2]])=3,Contrato[[#This Row],[Contrato2]],TEXT(Contrato[[#This Row],[Contrato2]],"000"))</f>
        <v>520</v>
      </c>
      <c r="AG560" s="100">
        <f ca="1">IFERROR(_xlfn.DAYS(Contrato[[#This Row],[Fecha Proyectada liquidació]],TODAY())/30,"")</f>
        <v>-10.533333333333333</v>
      </c>
      <c r="AH560" s="5">
        <f>+Contrato[[#This Row],[FECHA TERMINACIÓN ]]+120</f>
        <v>45396</v>
      </c>
      <c r="AI560" s="5">
        <v>45306</v>
      </c>
      <c r="AJ560" s="1" cm="1">
        <f t="array" ref="AJ560">_xlfn.XLOOKUP(Contrato[[#This Row],[CONTRATO]]&amp;Contrato[[#This Row],[CDP]],[1]!Tabla6[[#All],[CONTRATO-CDP]],[1]!Tabla6[[#All],[CRP]],_xlfn.XLOOKUP(Contrato[[#This Row],[CDP]],[1]RCPPAGOS!F:F,[1]RCPPAGOS!A:A,"",0),0)</f>
        <v>4850</v>
      </c>
      <c r="AK560" s="1">
        <f>+Contrato[[#This Row],[Columna1]]-Contrato[[#This Row],[RCP]]</f>
        <v>0</v>
      </c>
      <c r="AL560" s="101" cm="1">
        <f t="array" ref="AL560">_xlfn.XLOOKUP(Contrato[[#This Row],[RCP]],[1]!RCPPAGOS[[#All],[CRP]],[1]!RCPPAGOS[[#All],[Total pagado]],0,0)</f>
        <v>21112000</v>
      </c>
      <c r="AM560" s="62">
        <f>+Contrato[[#This Row],[Valor Pagado]]/Contrato[[#This Row],[VALOR CONTRATO]]</f>
        <v>1</v>
      </c>
      <c r="AN560" s="63">
        <f>+Contrato[[#This Row],[VALOR CONTRATO]]-Contrato[[#This Row],[Valor Pagado]]</f>
        <v>0</v>
      </c>
    </row>
    <row r="561" spans="1:40" s="1" customFormat="1" ht="37.5" customHeight="1">
      <c r="A561" s="217">
        <v>667</v>
      </c>
      <c r="B561" s="2">
        <v>521</v>
      </c>
      <c r="C561" s="217" t="s">
        <v>1392</v>
      </c>
      <c r="D561" s="92" t="s">
        <v>83</v>
      </c>
      <c r="E561" s="36" t="s">
        <v>42</v>
      </c>
      <c r="F561" s="92" t="s">
        <v>43</v>
      </c>
      <c r="G561" s="130" t="s">
        <v>1397</v>
      </c>
      <c r="H561" s="1">
        <v>1045138983</v>
      </c>
      <c r="I561" s="111">
        <v>3016000</v>
      </c>
      <c r="J561" s="111">
        <v>21112000</v>
      </c>
      <c r="K561" s="1" t="s">
        <v>571</v>
      </c>
      <c r="L561" s="137" t="s">
        <v>571</v>
      </c>
      <c r="M561" s="43" t="s">
        <v>1388</v>
      </c>
      <c r="N561" s="44">
        <f>VLOOKUP(Contrato[[#This Row],[SUPERVISOR TITULAR]],[1]SUPERVISORES!$E$1:$F$135,2,FALSE)</f>
        <v>43671828.600000001</v>
      </c>
      <c r="O561" s="43" t="s">
        <v>597</v>
      </c>
      <c r="P561" s="45">
        <f>VLOOKUP(Contrato[[#This Row],[SUPERVISOR SUPLENTE ]],[1]SUPERVISORES!$E$1:$F$135,2,FALSE)</f>
        <v>39176038.700000003</v>
      </c>
      <c r="Q561" s="106">
        <v>562</v>
      </c>
      <c r="R561" s="47" cm="1">
        <f t="array" ref="R561">_xlfn.XLOOKUP(Contrato[[#This Row],[CDP]],[1]!CDP[[#All],[consecutivo]],[1]!CDP[[#All],[fecha_aprobacion]],"",0)</f>
        <v>45036.418703703705</v>
      </c>
      <c r="S561" s="48">
        <f>SUMIF([1]!CDP[[#All],[consecutivo]],Contrato[[#This Row],[CDP]],[1]!CDP[[#All],[valor_total_rubro]])</f>
        <v>21112000</v>
      </c>
      <c r="T561" s="49" cm="1">
        <f t="array" ref="T561">_xlfn.XLOOKUP(Contrato[[#This Row],[CONTRATO]]&amp;Contrato[[#This Row],[CDP]],[1]!Tabla6[[#All],[CONTRATO-CDP]],[1]!Tabla6[[#All],[CRP]],_xlfn.XLOOKUP(Contrato[[#This Row],[CDP]],[1]RCPPAGOS!F:F,[1]RCPPAGOS!A:A,"",0),0)</f>
        <v>4848</v>
      </c>
      <c r="U561" s="47">
        <f>+_xlfn.XLOOKUP(Contrato[[#This Row],[RCP]],[1]RCPPAGOS!A:A,[1]RCPPAGOS!B:B,"",0)</f>
        <v>45062.487476851849</v>
      </c>
      <c r="V561" s="50">
        <f>SUMIF([1]!RCPPAGOS[[#All],[CRP]],Contrato[[#This Row],[RCP]],[1]!RCPPAGOS[[#All],[valor_total]])</f>
        <v>21112000</v>
      </c>
      <c r="W561" s="51">
        <v>45058</v>
      </c>
      <c r="X561" s="51">
        <v>45058</v>
      </c>
      <c r="Y561" s="52" t="str">
        <f>+LEFT(_xlfn.XLOOKUP(Contrato[[#This Row],[CONTRATO3DIG]],[1]SECOP_II!AE:AE,[1]SECOP_II!F:F,"",0),10)</f>
        <v>2023-05-17</v>
      </c>
      <c r="Z561" s="53" t="str">
        <f>+LEFT(_xlfn.XLOOKUP(Contrato[[#This Row],[CONTRATO3DIG]],[1]SECOP_II!AE:AE,[1]SECOP_II!G:G,"",0),10)</f>
        <v>2023-12-16</v>
      </c>
      <c r="AA561" s="54" t="str">
        <f>_xlfn.XLOOKUP(Contrato[[#This Row],[CONTRATO3DIG]],[1]SECOP_II!AE:AE,[1]SECOP_II!AA:AA,"",0)</f>
        <v>https://community.secop.gov.co/Public/Tendering/OpportunityDetail/Index?noticeUID=CO1.NTC.4407886&amp;isFromPublicArea=True&amp;isModal=true&amp;asPopupView=true</v>
      </c>
      <c r="AB561" s="103" t="s">
        <v>867</v>
      </c>
      <c r="AC561" s="103"/>
      <c r="AD561" s="1" t="s">
        <v>50</v>
      </c>
      <c r="AE561" s="1" t="str">
        <f>TEXT(LEFT(Contrato[[#This Row],[CONTRATO]],3),"0")</f>
        <v>521</v>
      </c>
      <c r="AF561" s="1" t="str">
        <f>IF(LEN(Contrato[[#This Row],[Contrato2]])=3,Contrato[[#This Row],[Contrato2]],TEXT(Contrato[[#This Row],[Contrato2]],"000"))</f>
        <v>521</v>
      </c>
      <c r="AG561" s="100">
        <f ca="1">IFERROR(_xlfn.DAYS(Contrato[[#This Row],[Fecha Proyectada liquidació]],TODAY())/30,"")</f>
        <v>-10.533333333333333</v>
      </c>
      <c r="AH561" s="5">
        <f>+Contrato[[#This Row],[FECHA TERMINACIÓN ]]+120</f>
        <v>45396</v>
      </c>
      <c r="AI561" s="5">
        <v>45306</v>
      </c>
      <c r="AJ561" s="1" cm="1">
        <f t="array" ref="AJ561">_xlfn.XLOOKUP(Contrato[[#This Row],[CONTRATO]]&amp;Contrato[[#This Row],[CDP]],[1]!Tabla6[[#All],[CONTRATO-CDP]],[1]!Tabla6[[#All],[CRP]],_xlfn.XLOOKUP(Contrato[[#This Row],[CDP]],[1]RCPPAGOS!F:F,[1]RCPPAGOS!A:A,"",0),0)</f>
        <v>4848</v>
      </c>
      <c r="AK561" s="1">
        <f>+Contrato[[#This Row],[Columna1]]-Contrato[[#This Row],[RCP]]</f>
        <v>0</v>
      </c>
      <c r="AL561" s="101" cm="1">
        <f t="array" ref="AL561">_xlfn.XLOOKUP(Contrato[[#This Row],[RCP]],[1]!RCPPAGOS[[#All],[CRP]],[1]!RCPPAGOS[[#All],[Total pagado]],0,0)</f>
        <v>21112000</v>
      </c>
      <c r="AM561" s="62">
        <f>+Contrato[[#This Row],[Valor Pagado]]/Contrato[[#This Row],[VALOR CONTRATO]]</f>
        <v>1</v>
      </c>
      <c r="AN561" s="63">
        <f>+Contrato[[#This Row],[VALOR CONTRATO]]-Contrato[[#This Row],[Valor Pagado]]</f>
        <v>0</v>
      </c>
    </row>
    <row r="562" spans="1:40" s="1" customFormat="1" ht="37.5" customHeight="1">
      <c r="A562" s="1">
        <v>402</v>
      </c>
      <c r="B562" s="2">
        <v>522</v>
      </c>
      <c r="C562" s="130" t="s">
        <v>1398</v>
      </c>
      <c r="D562" s="92" t="s">
        <v>83</v>
      </c>
      <c r="E562" s="36" t="s">
        <v>42</v>
      </c>
      <c r="F562" s="95" t="s">
        <v>43</v>
      </c>
      <c r="G562" s="130" t="s">
        <v>1399</v>
      </c>
      <c r="H562" s="1">
        <v>70221295</v>
      </c>
      <c r="I562" s="111">
        <v>3364000</v>
      </c>
      <c r="J562" s="111">
        <v>23548000</v>
      </c>
      <c r="K562" s="1" t="s">
        <v>571</v>
      </c>
      <c r="L562" s="137" t="s">
        <v>571</v>
      </c>
      <c r="M562" s="43" t="s">
        <v>1400</v>
      </c>
      <c r="N562" s="44">
        <f>VLOOKUP(Contrato[[#This Row],[SUPERVISOR TITULAR]],[1]SUPERVISORES!$E$1:$F$135,2,FALSE)</f>
        <v>96359710.200000003</v>
      </c>
      <c r="O562" s="43" t="s">
        <v>1401</v>
      </c>
      <c r="P562" s="45">
        <f>VLOOKUP(Contrato[[#This Row],[SUPERVISOR SUPLENTE ]],[1]SUPERVISORES!$E$1:$F$135,2,FALSE)</f>
        <v>1017179806.1</v>
      </c>
      <c r="Q562" s="75">
        <v>563</v>
      </c>
      <c r="R562" s="47" cm="1">
        <f t="array" ref="R562">_xlfn.XLOOKUP(Contrato[[#This Row],[CDP]],[1]!CDP[[#All],[consecutivo]],[1]!CDP[[#All],[fecha_aprobacion]],"",0)</f>
        <v>45036.594270833331</v>
      </c>
      <c r="S562" s="48">
        <f>SUMIF([1]!CDP[[#All],[consecutivo]],Contrato[[#This Row],[CDP]],[1]!CDP[[#All],[valor_total_rubro]])</f>
        <v>23548000</v>
      </c>
      <c r="T562" s="49" cm="1">
        <f t="array" ref="T562">_xlfn.XLOOKUP(Contrato[[#This Row],[CONTRATO]]&amp;Contrato[[#This Row],[CDP]],[1]!Tabla6[[#All],[CONTRATO-CDP]],[1]!Tabla6[[#All],[CRP]],_xlfn.XLOOKUP(Contrato[[#This Row],[CDP]],[1]RCPPAGOS!F:F,[1]RCPPAGOS!A:A,"",0),0)</f>
        <v>4838</v>
      </c>
      <c r="U562" s="47">
        <f>+_xlfn.XLOOKUP(Contrato[[#This Row],[RCP]],[1]RCPPAGOS!A:A,[1]RCPPAGOS!B:B,"",0)</f>
        <v>45058</v>
      </c>
      <c r="V562" s="50">
        <f>SUMIF([1]!RCPPAGOS[[#All],[CRP]],Contrato[[#This Row],[RCP]],[1]!RCPPAGOS[[#All],[valor_total]])</f>
        <v>23548000</v>
      </c>
      <c r="W562" s="51">
        <v>45058</v>
      </c>
      <c r="X562" s="51">
        <v>45061</v>
      </c>
      <c r="Y562" s="52" t="str">
        <f>+LEFT(_xlfn.XLOOKUP(Contrato[[#This Row],[CONTRATO3DIG]],[1]SECOP_II!AE:AE,[1]SECOP_II!F:F,"",0),10)</f>
        <v>2023-05-15</v>
      </c>
      <c r="Z562" s="53" t="str">
        <f>+LEFT(_xlfn.XLOOKUP(Contrato[[#This Row],[CONTRATO3DIG]],[1]SECOP_II!AE:AE,[1]SECOP_II!G:G,"",0),10)</f>
        <v>2023-12-14</v>
      </c>
      <c r="AA562" s="54" t="str">
        <f>_xlfn.XLOOKUP(Contrato[[#This Row],[CONTRATO3DIG]],[1]SECOP_II!AE:AE,[1]SECOP_II!AA:AA,"",0)</f>
        <v>https://community.secop.gov.co/Public/Tendering/OpportunityDetail/Index?noticeUID=CO1.NTC.4407622&amp;isFromPublicArea=True&amp;isModal=true&amp;asPopupView=true</v>
      </c>
      <c r="AB562" s="103" t="s">
        <v>867</v>
      </c>
      <c r="AC562" s="103"/>
      <c r="AD562" s="1" t="s">
        <v>50</v>
      </c>
      <c r="AE562" s="1" t="str">
        <f>TEXT(LEFT(Contrato[[#This Row],[CONTRATO]],3),"0")</f>
        <v>522</v>
      </c>
      <c r="AF562" s="1" t="str">
        <f>IF(LEN(Contrato[[#This Row],[Contrato2]])=3,Contrato[[#This Row],[Contrato2]],TEXT(Contrato[[#This Row],[Contrato2]],"000"))</f>
        <v>522</v>
      </c>
      <c r="AG562" s="100">
        <f ca="1">IFERROR(_xlfn.DAYS(Contrato[[#This Row],[Fecha Proyectada liquidació]],TODAY())/30,"")</f>
        <v>-10.6</v>
      </c>
      <c r="AH562" s="5">
        <f>+Contrato[[#This Row],[FECHA TERMINACIÓN ]]+120</f>
        <v>45394</v>
      </c>
      <c r="AI562" s="5">
        <v>45370</v>
      </c>
      <c r="AJ562" s="1" cm="1">
        <f t="array" ref="AJ562">_xlfn.XLOOKUP(Contrato[[#This Row],[CONTRATO]]&amp;Contrato[[#This Row],[CDP]],[1]!Tabla6[[#All],[CONTRATO-CDP]],[1]!Tabla6[[#All],[CRP]],_xlfn.XLOOKUP(Contrato[[#This Row],[CDP]],[1]RCPPAGOS!F:F,[1]RCPPAGOS!A:A,"",0),0)</f>
        <v>4838</v>
      </c>
      <c r="AK562" s="1">
        <f>+Contrato[[#This Row],[Columna1]]-Contrato[[#This Row],[RCP]]</f>
        <v>0</v>
      </c>
      <c r="AL562" s="101" cm="1">
        <f t="array" ref="AL562">_xlfn.XLOOKUP(Contrato[[#This Row],[RCP]],[1]!RCPPAGOS[[#All],[CRP]],[1]!RCPPAGOS[[#All],[Total pagado]],0,0)</f>
        <v>23548000</v>
      </c>
      <c r="AM562" s="62">
        <f>+Contrato[[#This Row],[Valor Pagado]]/Contrato[[#This Row],[VALOR CONTRATO]]</f>
        <v>1</v>
      </c>
      <c r="AN562" s="63">
        <f>+Contrato[[#This Row],[VALOR CONTRATO]]-Contrato[[#This Row],[Valor Pagado]]</f>
        <v>0</v>
      </c>
    </row>
    <row r="563" spans="1:40" s="1" customFormat="1" ht="37.5" customHeight="1">
      <c r="A563" s="1">
        <v>672</v>
      </c>
      <c r="B563" s="2">
        <v>523</v>
      </c>
      <c r="C563" s="130" t="s">
        <v>1398</v>
      </c>
      <c r="D563" s="92" t="s">
        <v>83</v>
      </c>
      <c r="E563" s="36" t="s">
        <v>42</v>
      </c>
      <c r="F563" s="95" t="s">
        <v>43</v>
      </c>
      <c r="G563" s="130" t="s">
        <v>1402</v>
      </c>
      <c r="H563" s="1">
        <v>1040354970</v>
      </c>
      <c r="I563" s="111">
        <v>3364000</v>
      </c>
      <c r="J563" s="111">
        <v>23548000</v>
      </c>
      <c r="K563" s="1" t="s">
        <v>571</v>
      </c>
      <c r="L563" s="137" t="s">
        <v>571</v>
      </c>
      <c r="M563" s="43" t="s">
        <v>1401</v>
      </c>
      <c r="N563" s="44">
        <f>VLOOKUP(Contrato[[#This Row],[SUPERVISOR TITULAR]],[1]SUPERVISORES!$E$1:$F$135,2,FALSE)</f>
        <v>1017179806.1</v>
      </c>
      <c r="O563" s="43" t="s">
        <v>1400</v>
      </c>
      <c r="P563" s="45">
        <f>VLOOKUP(Contrato[[#This Row],[SUPERVISOR SUPLENTE ]],[1]SUPERVISORES!$E$1:$F$135,2,FALSE)</f>
        <v>96359710.200000003</v>
      </c>
      <c r="Q563" s="75">
        <v>690</v>
      </c>
      <c r="R563" s="47" cm="1">
        <f t="array" ref="R563">_xlfn.XLOOKUP(Contrato[[#This Row],[CDP]],[1]!CDP[[#All],[consecutivo]],[1]!CDP[[#All],[fecha_aprobacion]],"",0)</f>
        <v>45050.607881944445</v>
      </c>
      <c r="S563" s="48">
        <f>SUMIF([1]!CDP[[#All],[consecutivo]],Contrato[[#This Row],[CDP]],[1]!CDP[[#All],[valor_total_rubro]])</f>
        <v>23548000</v>
      </c>
      <c r="T563" s="49" cm="1">
        <f t="array" ref="T563">_xlfn.XLOOKUP(Contrato[[#This Row],[CONTRATO]]&amp;Contrato[[#This Row],[CDP]],[1]!Tabla6[[#All],[CONTRATO-CDP]],[1]!Tabla6[[#All],[CRP]],_xlfn.XLOOKUP(Contrato[[#This Row],[CDP]],[1]RCPPAGOS!F:F,[1]RCPPAGOS!A:A,"",0),0)</f>
        <v>4837</v>
      </c>
      <c r="U563" s="47">
        <f>+_xlfn.XLOOKUP(Contrato[[#This Row],[RCP]],[1]RCPPAGOS!A:A,[1]RCPPAGOS!B:B,"",0)</f>
        <v>45058</v>
      </c>
      <c r="V563" s="50">
        <f>SUMIF([1]!RCPPAGOS[[#All],[CRP]],Contrato[[#This Row],[RCP]],[1]!RCPPAGOS[[#All],[valor_total]])</f>
        <v>23548000</v>
      </c>
      <c r="W563" s="51">
        <v>45058</v>
      </c>
      <c r="X563" s="51">
        <v>45061</v>
      </c>
      <c r="Y563" s="52" t="str">
        <f>+LEFT(_xlfn.XLOOKUP(Contrato[[#This Row],[CONTRATO3DIG]],[1]SECOP_II!AE:AE,[1]SECOP_II!F:F,"",0),10)</f>
        <v>2023-05-15</v>
      </c>
      <c r="Z563" s="53" t="str">
        <f>+LEFT(_xlfn.XLOOKUP(Contrato[[#This Row],[CONTRATO3DIG]],[1]SECOP_II!AE:AE,[1]SECOP_II!G:G,"",0),10)</f>
        <v>2023-12-16</v>
      </c>
      <c r="AA563" s="54" t="str">
        <f>_xlfn.XLOOKUP(Contrato[[#This Row],[CONTRATO3DIG]],[1]SECOP_II!AE:AE,[1]SECOP_II!AA:AA,"",0)</f>
        <v>https://community.secop.gov.co/Public/Tendering/OpportunityDetail/Index?noticeUID=CO1.NTC.4411679&amp;isFromPublicArea=True&amp;isModal=true&amp;asPopupView=true</v>
      </c>
      <c r="AB563" s="103" t="s">
        <v>867</v>
      </c>
      <c r="AC563" s="103"/>
      <c r="AD563" s="1" t="s">
        <v>50</v>
      </c>
      <c r="AE563" s="1" t="str">
        <f>TEXT(LEFT(Contrato[[#This Row],[CONTRATO]],3),"0")</f>
        <v>523</v>
      </c>
      <c r="AF563" s="1" t="str">
        <f>IF(LEN(Contrato[[#This Row],[Contrato2]])=3,Contrato[[#This Row],[Contrato2]],TEXT(Contrato[[#This Row],[Contrato2]],"000"))</f>
        <v>523</v>
      </c>
      <c r="AG563" s="100">
        <f ca="1">IFERROR(_xlfn.DAYS(Contrato[[#This Row],[Fecha Proyectada liquidació]],TODAY())/30,"")</f>
        <v>-10.533333333333333</v>
      </c>
      <c r="AH563" s="5">
        <f>+Contrato[[#This Row],[FECHA TERMINACIÓN ]]+120</f>
        <v>45396</v>
      </c>
      <c r="AI563" s="1" t="e" cm="1">
        <f t="array" ref="AI563">+Contrato[[#This Row],[Fecha Proyectada liquidació]]-hoy</f>
        <v>#NAME?</v>
      </c>
      <c r="AJ563" s="1" cm="1">
        <f t="array" ref="AJ563">_xlfn.XLOOKUP(Contrato[[#This Row],[CONTRATO]]&amp;Contrato[[#This Row],[CDP]],[1]!Tabla6[[#All],[CONTRATO-CDP]],[1]!Tabla6[[#All],[CRP]],_xlfn.XLOOKUP(Contrato[[#This Row],[CDP]],[1]RCPPAGOS!F:F,[1]RCPPAGOS!A:A,"",0),0)</f>
        <v>4837</v>
      </c>
      <c r="AK563" s="1">
        <f>+Contrato[[#This Row],[Columna1]]-Contrato[[#This Row],[RCP]]</f>
        <v>0</v>
      </c>
      <c r="AL563" s="101" cm="1">
        <f t="array" ref="AL563">_xlfn.XLOOKUP(Contrato[[#This Row],[RCP]],[1]!RCPPAGOS[[#All],[CRP]],[1]!RCPPAGOS[[#All],[Total pagado]],0,0)</f>
        <v>23548000</v>
      </c>
      <c r="AM563" s="62">
        <f>+Contrato[[#This Row],[Valor Pagado]]/Contrato[[#This Row],[VALOR CONTRATO]]</f>
        <v>1</v>
      </c>
      <c r="AN563" s="63">
        <f>+Contrato[[#This Row],[VALOR CONTRATO]]-Contrato[[#This Row],[Valor Pagado]]</f>
        <v>0</v>
      </c>
    </row>
    <row r="564" spans="1:40" s="1" customFormat="1" ht="37.5" customHeight="1">
      <c r="A564" s="1">
        <v>410</v>
      </c>
      <c r="B564" s="2">
        <v>524</v>
      </c>
      <c r="C564" s="130" t="s">
        <v>1398</v>
      </c>
      <c r="D564" s="92" t="s">
        <v>83</v>
      </c>
      <c r="E564" s="36" t="s">
        <v>42</v>
      </c>
      <c r="F564" s="92" t="s">
        <v>43</v>
      </c>
      <c r="G564" s="130" t="s">
        <v>1403</v>
      </c>
      <c r="H564" s="1">
        <v>1037645962</v>
      </c>
      <c r="I564" s="111">
        <v>3364000</v>
      </c>
      <c r="J564" s="111">
        <v>23548000</v>
      </c>
      <c r="K564" s="1" t="s">
        <v>571</v>
      </c>
      <c r="L564" s="137" t="s">
        <v>571</v>
      </c>
      <c r="M564" s="43" t="s">
        <v>1401</v>
      </c>
      <c r="N564" s="44">
        <f>VLOOKUP(Contrato[[#This Row],[SUPERVISOR TITULAR]],[1]SUPERVISORES!$E$1:$F$135,2,FALSE)</f>
        <v>1017179806.1</v>
      </c>
      <c r="O564" s="43" t="s">
        <v>1400</v>
      </c>
      <c r="P564" s="45">
        <f>VLOOKUP(Contrato[[#This Row],[SUPERVISOR SUPLENTE ]],[1]SUPERVISORES!$E$1:$F$135,2,FALSE)</f>
        <v>96359710.200000003</v>
      </c>
      <c r="Q564" s="75">
        <v>684</v>
      </c>
      <c r="R564" s="47" cm="1">
        <f t="array" ref="R564">_xlfn.XLOOKUP(Contrato[[#This Row],[CDP]],[1]!CDP[[#All],[consecutivo]],[1]!CDP[[#All],[fecha_aprobacion]],"",0)</f>
        <v>45049.738865740743</v>
      </c>
      <c r="S564" s="48">
        <f>SUMIF([1]!CDP[[#All],[consecutivo]],Contrato[[#This Row],[CDP]],[1]!CDP[[#All],[valor_total_rubro]])</f>
        <v>23548000</v>
      </c>
      <c r="T564" s="49" cm="1">
        <f t="array" ref="T564">_xlfn.XLOOKUP(Contrato[[#This Row],[CONTRATO]]&amp;Contrato[[#This Row],[CDP]],[1]!Tabla6[[#All],[CONTRATO-CDP]],[1]!Tabla6[[#All],[CRP]],_xlfn.XLOOKUP(Contrato[[#This Row],[CDP]],[1]RCPPAGOS!F:F,[1]RCPPAGOS!A:A,"",0),0)</f>
        <v>4831</v>
      </c>
      <c r="U564" s="47">
        <f>+_xlfn.XLOOKUP(Contrato[[#This Row],[RCP]],[1]RCPPAGOS!A:A,[1]RCPPAGOS!B:B,"",0)</f>
        <v>45058.675497685188</v>
      </c>
      <c r="V564" s="50">
        <f>SUMIF([1]!RCPPAGOS[[#All],[CRP]],Contrato[[#This Row],[RCP]],[1]!RCPPAGOS[[#All],[valor_total]])</f>
        <v>23548000</v>
      </c>
      <c r="W564" s="51">
        <v>45058</v>
      </c>
      <c r="X564" s="51">
        <v>45058</v>
      </c>
      <c r="Y564" s="52" t="str">
        <f>+LEFT(_xlfn.XLOOKUP(Contrato[[#This Row],[CONTRATO3DIG]],[1]SECOP_II!AE:AE,[1]SECOP_II!F:F,"",0),10)</f>
        <v>2023-05-16</v>
      </c>
      <c r="Z564" s="53" t="str">
        <f>+LEFT(_xlfn.XLOOKUP(Contrato[[#This Row],[CONTRATO3DIG]],[1]SECOP_II!AE:AE,[1]SECOP_II!G:G,"",0),10)</f>
        <v>2023-12-15</v>
      </c>
      <c r="AA564" s="54" t="str">
        <f>_xlfn.XLOOKUP(Contrato[[#This Row],[CONTRATO3DIG]],[1]SECOP_II!AE:AE,[1]SECOP_II!AA:AA,"",0)</f>
        <v>https://community.secop.gov.co/Public/Tendering/OpportunityDetail/Index?noticeUID=CO1.NTC.4409885&amp;isFromPublicArea=True&amp;isModal=true&amp;asPopupView=true</v>
      </c>
      <c r="AB564" s="103" t="s">
        <v>867</v>
      </c>
      <c r="AC564" s="103"/>
      <c r="AD564" s="1" t="s">
        <v>50</v>
      </c>
      <c r="AE564" s="1" t="str">
        <f>TEXT(LEFT(Contrato[[#This Row],[CONTRATO]],3),"0")</f>
        <v>524</v>
      </c>
      <c r="AF564" s="1" t="str">
        <f>IF(LEN(Contrato[[#This Row],[Contrato2]])=3,Contrato[[#This Row],[Contrato2]],TEXT(Contrato[[#This Row],[Contrato2]],"000"))</f>
        <v>524</v>
      </c>
      <c r="AG564" s="100">
        <f ca="1">IFERROR(_xlfn.DAYS(Contrato[[#This Row],[Fecha Proyectada liquidació]],TODAY())/30,"")</f>
        <v>-10.566666666666666</v>
      </c>
      <c r="AH564" s="5">
        <f>+Contrato[[#This Row],[FECHA TERMINACIÓN ]]+120</f>
        <v>45395</v>
      </c>
      <c r="AI564" s="1" t="e" cm="1">
        <f t="array" ref="AI564">+Contrato[[#This Row],[Fecha Proyectada liquidació]]-hoy</f>
        <v>#NAME?</v>
      </c>
      <c r="AJ564" s="1" cm="1">
        <f t="array" ref="AJ564">_xlfn.XLOOKUP(Contrato[[#This Row],[CONTRATO]]&amp;Contrato[[#This Row],[CDP]],[1]!Tabla6[[#All],[CONTRATO-CDP]],[1]!Tabla6[[#All],[CRP]],_xlfn.XLOOKUP(Contrato[[#This Row],[CDP]],[1]RCPPAGOS!F:F,[1]RCPPAGOS!A:A,"",0),0)</f>
        <v>4831</v>
      </c>
      <c r="AK564" s="1">
        <f>+Contrato[[#This Row],[Columna1]]-Contrato[[#This Row],[RCP]]</f>
        <v>0</v>
      </c>
      <c r="AL564" s="101" cm="1">
        <f t="array" ref="AL564">_xlfn.XLOOKUP(Contrato[[#This Row],[RCP]],[1]!RCPPAGOS[[#All],[CRP]],[1]!RCPPAGOS[[#All],[Total pagado]],0,0)</f>
        <v>23548000</v>
      </c>
      <c r="AM564" s="62">
        <f>+Contrato[[#This Row],[Valor Pagado]]/Contrato[[#This Row],[VALOR CONTRATO]]</f>
        <v>1</v>
      </c>
      <c r="AN564" s="63">
        <f>+Contrato[[#This Row],[VALOR CONTRATO]]-Contrato[[#This Row],[Valor Pagado]]</f>
        <v>0</v>
      </c>
    </row>
    <row r="565" spans="1:40" s="1" customFormat="1" ht="37.5" customHeight="1">
      <c r="A565" s="1">
        <v>671</v>
      </c>
      <c r="B565" s="2">
        <v>525</v>
      </c>
      <c r="C565" s="130" t="s">
        <v>1398</v>
      </c>
      <c r="D565" s="92" t="s">
        <v>83</v>
      </c>
      <c r="E565" s="36" t="s">
        <v>42</v>
      </c>
      <c r="F565" s="92" t="s">
        <v>43</v>
      </c>
      <c r="G565" s="130" t="s">
        <v>1404</v>
      </c>
      <c r="H565" s="1">
        <v>1036783846</v>
      </c>
      <c r="I565" s="111">
        <v>3364000</v>
      </c>
      <c r="J565" s="111">
        <v>23548000</v>
      </c>
      <c r="K565" s="58" t="s">
        <v>571</v>
      </c>
      <c r="L565" s="137" t="s">
        <v>571</v>
      </c>
      <c r="M565" s="43" t="s">
        <v>1260</v>
      </c>
      <c r="N565" s="44">
        <f>VLOOKUP(Contrato[[#This Row],[SUPERVISOR TITULAR]],[1]SUPERVISORES!$E$1:$F$135,2,FALSE)</f>
        <v>1035231868.5</v>
      </c>
      <c r="O565" s="43" t="s">
        <v>605</v>
      </c>
      <c r="P565" s="45">
        <f>VLOOKUP(Contrato[[#This Row],[SUPERVISOR SUPLENTE ]],[1]SUPERVISORES!$E$1:$F$135,2,FALSE)</f>
        <v>43816614.100000001</v>
      </c>
      <c r="Q565" s="75">
        <v>688</v>
      </c>
      <c r="R565" s="47" cm="1">
        <f t="array" ref="R565">_xlfn.XLOOKUP(Contrato[[#This Row],[CDP]],[1]!CDP[[#All],[consecutivo]],[1]!CDP[[#All],[fecha_aprobacion]],"",0)</f>
        <v>45050.607210648152</v>
      </c>
      <c r="S565" s="48">
        <f>SUMIF([1]!CDP[[#All],[consecutivo]],Contrato[[#This Row],[CDP]],[1]!CDP[[#All],[valor_total_rubro]])</f>
        <v>23548000</v>
      </c>
      <c r="T565" s="49" cm="1">
        <f t="array" ref="T565">_xlfn.XLOOKUP(Contrato[[#This Row],[CONTRATO]]&amp;Contrato[[#This Row],[CDP]],[1]!Tabla6[[#All],[CONTRATO-CDP]],[1]!Tabla6[[#All],[CRP]],_xlfn.XLOOKUP(Contrato[[#This Row],[CDP]],[1]RCPPAGOS!F:F,[1]RCPPAGOS!A:A,"",0),0)</f>
        <v>4836</v>
      </c>
      <c r="U565" s="47">
        <f>+_xlfn.XLOOKUP(Contrato[[#This Row],[RCP]],[1]RCPPAGOS!A:A,[1]RCPPAGOS!B:B,"",0)</f>
        <v>45058</v>
      </c>
      <c r="V565" s="50">
        <f>SUMIF([1]!RCPPAGOS[[#All],[CRP]],Contrato[[#This Row],[RCP]],[1]!RCPPAGOS[[#All],[valor_total]])</f>
        <v>23548000</v>
      </c>
      <c r="W565" s="51">
        <v>45058</v>
      </c>
      <c r="X565" s="51">
        <v>45061</v>
      </c>
      <c r="Y565" s="52" t="str">
        <f>+LEFT(_xlfn.XLOOKUP(Contrato[[#This Row],[CONTRATO3DIG]],[1]SECOP_II!AE:AE,[1]SECOP_II!F:F,"",0),10)</f>
        <v>2023-05-15</v>
      </c>
      <c r="Z565" s="53" t="str">
        <f>+LEFT(_xlfn.XLOOKUP(Contrato[[#This Row],[CONTRATO3DIG]],[1]SECOP_II!AE:AE,[1]SECOP_II!G:G,"",0),10)</f>
        <v>2023-12-11</v>
      </c>
      <c r="AA565" s="54" t="str">
        <f>_xlfn.XLOOKUP(Contrato[[#This Row],[CONTRATO3DIG]],[1]SECOP_II!AE:AE,[1]SECOP_II!AA:AA,"",0)</f>
        <v>https://community.secop.gov.co/Public/Tendering/OpportunityDetail/Index?noticeUID=CO1.NTC.4412417&amp;isFromPublicArea=True&amp;isModal=true&amp;asPopupView=true</v>
      </c>
      <c r="AB565" s="103" t="s">
        <v>867</v>
      </c>
      <c r="AC565" s="103"/>
      <c r="AD565" s="1" t="s">
        <v>50</v>
      </c>
      <c r="AE565" s="1" t="str">
        <f>TEXT(LEFT(Contrato[[#This Row],[CONTRATO]],3),"0")</f>
        <v>525</v>
      </c>
      <c r="AF565" s="1" t="str">
        <f>IF(LEN(Contrato[[#This Row],[Contrato2]])=3,Contrato[[#This Row],[Contrato2]],TEXT(Contrato[[#This Row],[Contrato2]],"000"))</f>
        <v>525</v>
      </c>
      <c r="AG565" s="100">
        <f ca="1">IFERROR(_xlfn.DAYS(Contrato[[#This Row],[Fecha Proyectada liquidació]],TODAY())/30,"")</f>
        <v>-10.7</v>
      </c>
      <c r="AH565" s="5">
        <f>+Contrato[[#This Row],[FECHA TERMINACIÓN ]]+120</f>
        <v>45391</v>
      </c>
      <c r="AI565" s="1" t="e" cm="1">
        <f t="array" ref="AI565">+Contrato[[#This Row],[Fecha Proyectada liquidació]]-hoy</f>
        <v>#NAME?</v>
      </c>
      <c r="AJ565" s="1" cm="1">
        <f t="array" ref="AJ565">_xlfn.XLOOKUP(Contrato[[#This Row],[CONTRATO]]&amp;Contrato[[#This Row],[CDP]],[1]!Tabla6[[#All],[CONTRATO-CDP]],[1]!Tabla6[[#All],[CRP]],_xlfn.XLOOKUP(Contrato[[#This Row],[CDP]],[1]RCPPAGOS!F:F,[1]RCPPAGOS!A:A,"",0),0)</f>
        <v>4836</v>
      </c>
      <c r="AK565" s="1">
        <f>+Contrato[[#This Row],[Columna1]]-Contrato[[#This Row],[RCP]]</f>
        <v>0</v>
      </c>
      <c r="AL565" s="101" cm="1">
        <f t="array" ref="AL565">_xlfn.XLOOKUP(Contrato[[#This Row],[RCP]],[1]!RCPPAGOS[[#All],[CRP]],[1]!RCPPAGOS[[#All],[Total pagado]],0,0)</f>
        <v>23211600</v>
      </c>
      <c r="AM565" s="62">
        <f>+Contrato[[#This Row],[Valor Pagado]]/Contrato[[#This Row],[VALOR CONTRATO]]</f>
        <v>0.98571428571428577</v>
      </c>
      <c r="AN565" s="63">
        <f>+Contrato[[#This Row],[VALOR CONTRATO]]-Contrato[[#This Row],[Valor Pagado]]</f>
        <v>336400</v>
      </c>
    </row>
    <row r="566" spans="1:40" s="1" customFormat="1" ht="37.5" customHeight="1">
      <c r="A566" s="1">
        <v>675</v>
      </c>
      <c r="B566" s="2">
        <v>526</v>
      </c>
      <c r="C566" s="130" t="s">
        <v>1405</v>
      </c>
      <c r="D566" s="92" t="s">
        <v>83</v>
      </c>
      <c r="E566" s="36" t="s">
        <v>42</v>
      </c>
      <c r="F566" s="92" t="s">
        <v>43</v>
      </c>
      <c r="G566" s="130" t="s">
        <v>1406</v>
      </c>
      <c r="H566" s="1">
        <v>1035432544</v>
      </c>
      <c r="I566" s="111">
        <v>3016000</v>
      </c>
      <c r="J566" s="111">
        <v>21112000</v>
      </c>
      <c r="K566" s="1" t="s">
        <v>571</v>
      </c>
      <c r="L566" s="137" t="s">
        <v>571</v>
      </c>
      <c r="M566" s="43" t="s">
        <v>1260</v>
      </c>
      <c r="N566" s="44">
        <f>VLOOKUP(Contrato[[#This Row],[SUPERVISOR TITULAR]],[1]SUPERVISORES!$E$1:$F$135,2,FALSE)</f>
        <v>1035231868.5</v>
      </c>
      <c r="O566" s="43" t="s">
        <v>605</v>
      </c>
      <c r="P566" s="45">
        <f>VLOOKUP(Contrato[[#This Row],[SUPERVISOR SUPLENTE ]],[1]SUPERVISORES!$E$1:$F$135,2,FALSE)</f>
        <v>43816614.100000001</v>
      </c>
      <c r="Q566" s="75">
        <v>606</v>
      </c>
      <c r="R566" s="47" cm="1">
        <f t="array" ref="R566">_xlfn.XLOOKUP(Contrato[[#This Row],[CDP]],[1]!CDP[[#All],[consecutivo]],[1]!CDP[[#All],[fecha_aprobacion]],"",0)</f>
        <v>45036.596817129626</v>
      </c>
      <c r="S566" s="48">
        <f>SUMIF([1]!CDP[[#All],[consecutivo]],Contrato[[#This Row],[CDP]],[1]!CDP[[#All],[valor_total_rubro]])</f>
        <v>21112000</v>
      </c>
      <c r="T566" s="49" cm="1">
        <f t="array" ref="T566">_xlfn.XLOOKUP(Contrato[[#This Row],[CONTRATO]]&amp;Contrato[[#This Row],[CDP]],[1]!Tabla6[[#All],[CONTRATO-CDP]],[1]!Tabla6[[#All],[CRP]],_xlfn.XLOOKUP(Contrato[[#This Row],[CDP]],[1]RCPPAGOS!F:F,[1]RCPPAGOS!A:A,"",0),0)</f>
        <v>4834</v>
      </c>
      <c r="U566" s="47">
        <f>+_xlfn.XLOOKUP(Contrato[[#This Row],[RCP]],[1]RCPPAGOS!A:A,[1]RCPPAGOS!B:B,"",0)</f>
        <v>45058</v>
      </c>
      <c r="V566" s="50">
        <f>SUMIF([1]!RCPPAGOS[[#All],[CRP]],Contrato[[#This Row],[RCP]],[1]!RCPPAGOS[[#All],[valor_total]])</f>
        <v>21112000</v>
      </c>
      <c r="W566" s="51">
        <v>45058</v>
      </c>
      <c r="X566" s="51">
        <v>45061</v>
      </c>
      <c r="Y566" s="52" t="str">
        <f>+LEFT(_xlfn.XLOOKUP(Contrato[[#This Row],[CONTRATO3DIG]],[1]SECOP_II!AE:AE,[1]SECOP_II!F:F,"",0),10)</f>
        <v>2023-05-15</v>
      </c>
      <c r="Z566" s="53" t="str">
        <f>+LEFT(_xlfn.XLOOKUP(Contrato[[#This Row],[CONTRATO3DIG]],[1]SECOP_II!AE:AE,[1]SECOP_II!G:G,"",0),10)</f>
        <v>2023-12-11</v>
      </c>
      <c r="AA566" s="54" t="str">
        <f>_xlfn.XLOOKUP(Contrato[[#This Row],[CONTRATO3DIG]],[1]SECOP_II!AE:AE,[1]SECOP_II!AA:AA,"",0)</f>
        <v>https://community.secop.gov.co/Public/Tendering/OpportunityDetail/Index?noticeUID=CO1.NTC.4413042&amp;isFromPublicArea=True&amp;isModal=true&amp;asPopupView=true</v>
      </c>
      <c r="AB566" s="103" t="s">
        <v>867</v>
      </c>
      <c r="AC566" s="103"/>
      <c r="AD566" s="1" t="s">
        <v>50</v>
      </c>
      <c r="AE566" s="1" t="str">
        <f>TEXT(LEFT(Contrato[[#This Row],[CONTRATO]],3),"0")</f>
        <v>526</v>
      </c>
      <c r="AF566" s="1" t="str">
        <f>IF(LEN(Contrato[[#This Row],[Contrato2]])=3,Contrato[[#This Row],[Contrato2]],TEXT(Contrato[[#This Row],[Contrato2]],"000"))</f>
        <v>526</v>
      </c>
      <c r="AG566" s="100">
        <f ca="1">IFERROR(_xlfn.DAYS(Contrato[[#This Row],[Fecha Proyectada liquidació]],TODAY())/30,"")</f>
        <v>-10.7</v>
      </c>
      <c r="AH566" s="5">
        <f>+Contrato[[#This Row],[FECHA TERMINACIÓN ]]+120</f>
        <v>45391</v>
      </c>
      <c r="AI566" s="1" t="e" cm="1">
        <f t="array" ref="AI566">+Contrato[[#This Row],[Fecha Proyectada liquidació]]-hoy</f>
        <v>#NAME?</v>
      </c>
      <c r="AJ566" s="1" cm="1">
        <f t="array" ref="AJ566">_xlfn.XLOOKUP(Contrato[[#This Row],[CONTRATO]]&amp;Contrato[[#This Row],[CDP]],[1]!Tabla6[[#All],[CONTRATO-CDP]],[1]!Tabla6[[#All],[CRP]],_xlfn.XLOOKUP(Contrato[[#This Row],[CDP]],[1]RCPPAGOS!F:F,[1]RCPPAGOS!A:A,"",0),0)</f>
        <v>4834</v>
      </c>
      <c r="AK566" s="1">
        <f>+Contrato[[#This Row],[Columna1]]-Contrato[[#This Row],[RCP]]</f>
        <v>0</v>
      </c>
      <c r="AL566" s="101" cm="1">
        <f t="array" ref="AL566">_xlfn.XLOOKUP(Contrato[[#This Row],[RCP]],[1]!RCPPAGOS[[#All],[CRP]],[1]!RCPPAGOS[[#All],[Total pagado]],0,0)</f>
        <v>20810400</v>
      </c>
      <c r="AM566" s="62">
        <f>+Contrato[[#This Row],[Valor Pagado]]/Contrato[[#This Row],[VALOR CONTRATO]]</f>
        <v>0.98571428571428577</v>
      </c>
      <c r="AN566" s="63">
        <f>+Contrato[[#This Row],[VALOR CONTRATO]]-Contrato[[#This Row],[Valor Pagado]]</f>
        <v>301600</v>
      </c>
    </row>
    <row r="567" spans="1:40" s="1" customFormat="1" ht="37.5" customHeight="1">
      <c r="A567" s="1">
        <v>616</v>
      </c>
      <c r="B567" s="2">
        <v>527</v>
      </c>
      <c r="C567" s="130" t="s">
        <v>1407</v>
      </c>
      <c r="D567" s="92" t="s">
        <v>162</v>
      </c>
      <c r="E567" s="36" t="s">
        <v>42</v>
      </c>
      <c r="F567" s="92" t="s">
        <v>43</v>
      </c>
      <c r="G567" s="130" t="s">
        <v>1408</v>
      </c>
      <c r="H567" s="1">
        <v>39424784</v>
      </c>
      <c r="I567" s="111">
        <v>4191468</v>
      </c>
      <c r="J567" s="111">
        <v>32134588</v>
      </c>
      <c r="K567" s="1" t="s">
        <v>571</v>
      </c>
      <c r="L567" s="137" t="s">
        <v>571</v>
      </c>
      <c r="M567" s="43" t="s">
        <v>164</v>
      </c>
      <c r="N567" s="44">
        <f>VLOOKUP(Contrato[[#This Row],[SUPERVISOR TITULAR]],[1]SUPERVISORES!$E$1:$F$135,2,FALSE)</f>
        <v>71610877.799999997</v>
      </c>
      <c r="O567" s="43" t="s">
        <v>165</v>
      </c>
      <c r="P567" s="45">
        <f>VLOOKUP(Contrato[[#This Row],[SUPERVISOR SUPLENTE ]],[1]SUPERVISORES!$E$1:$F$135,2,FALSE)</f>
        <v>43017641.200000003</v>
      </c>
      <c r="Q567" s="75">
        <v>695</v>
      </c>
      <c r="R567" s="47" cm="1">
        <f t="array" ref="R567">_xlfn.XLOOKUP(Contrato[[#This Row],[CDP]],[1]!CDP[[#All],[consecutivo]],[1]!CDP[[#All],[fecha_aprobacion]],"",0)</f>
        <v>45051.434189814812</v>
      </c>
      <c r="S567" s="48">
        <f>SUMIF([1]!CDP[[#All],[consecutivo]],Contrato[[#This Row],[CDP]],[1]!CDP[[#All],[valor_total_rubro]])</f>
        <v>32553735</v>
      </c>
      <c r="T567" s="49" cm="1">
        <f t="array" ref="T567">_xlfn.XLOOKUP(Contrato[[#This Row],[CONTRATO]]&amp;Contrato[[#This Row],[CDP]],[1]!Tabla6[[#All],[CONTRATO-CDP]],[1]!Tabla6[[#All],[CRP]],_xlfn.XLOOKUP(Contrato[[#This Row],[CDP]],[1]RCPPAGOS!F:F,[1]RCPPAGOS!A:A,"",0),0)</f>
        <v>4835</v>
      </c>
      <c r="U567" s="47">
        <f>+_xlfn.XLOOKUP(Contrato[[#This Row],[RCP]],[1]RCPPAGOS!A:A,[1]RCPPAGOS!B:B,"",0)</f>
        <v>45058</v>
      </c>
      <c r="V567" s="50">
        <f>SUMIF([1]!RCPPAGOS[[#All],[CRP]],Contrato[[#This Row],[RCP]],[1]!RCPPAGOS[[#All],[valor_total]])</f>
        <v>32134588</v>
      </c>
      <c r="W567" s="51">
        <v>45061</v>
      </c>
      <c r="X567" s="51">
        <v>45062</v>
      </c>
      <c r="Y567" s="52" t="str">
        <f>+LEFT(_xlfn.XLOOKUP(Contrato[[#This Row],[CONTRATO3DIG]],[1]SECOP_II!AE:AE,[1]SECOP_II!F:F,"",0),10)</f>
        <v>2023-05-15</v>
      </c>
      <c r="Z567" s="53" t="str">
        <f>+LEFT(_xlfn.XLOOKUP(Contrato[[#This Row],[CONTRATO3DIG]],[1]SECOP_II!AE:AE,[1]SECOP_II!G:G,"",0),10)</f>
        <v>2023-12-30</v>
      </c>
      <c r="AA567" s="54" t="str">
        <f>_xlfn.XLOOKUP(Contrato[[#This Row],[CONTRATO3DIG]],[1]SECOP_II!AE:AE,[1]SECOP_II!AA:AA,"",0)</f>
        <v>https://community.secop.gov.co/Public/Tendering/OpportunityDetail/Index?noticeUID=CO1.NTC.4412685&amp;isFromPublicArea=True&amp;isModal=true&amp;asPopupView=true</v>
      </c>
      <c r="AB567" s="103" t="s">
        <v>1409</v>
      </c>
      <c r="AC567" s="103">
        <v>202301006842</v>
      </c>
      <c r="AD567" s="1" t="s">
        <v>50</v>
      </c>
      <c r="AE567" s="1" t="str">
        <f>TEXT(LEFT(Contrato[[#This Row],[CONTRATO]],3),"0")</f>
        <v>527</v>
      </c>
      <c r="AF567" s="1" t="str">
        <f>IF(LEN(Contrato[[#This Row],[Contrato2]])=3,Contrato[[#This Row],[Contrato2]],TEXT(Contrato[[#This Row],[Contrato2]],"000"))</f>
        <v>527</v>
      </c>
      <c r="AG567" s="100">
        <f ca="1">IFERROR(_xlfn.DAYS(Contrato[[#This Row],[Fecha Proyectada liquidació]],TODAY())/30,"")</f>
        <v>-10.066666666666666</v>
      </c>
      <c r="AH567" s="5">
        <f>+Contrato[[#This Row],[FECHA TERMINACIÓN ]]+120</f>
        <v>45410</v>
      </c>
      <c r="AI567" s="1" t="e" cm="1">
        <f t="array" ref="AI567">+Contrato[[#This Row],[Fecha Proyectada liquidació]]-hoy</f>
        <v>#NAME?</v>
      </c>
      <c r="AJ567" s="1" cm="1">
        <f t="array" ref="AJ567">_xlfn.XLOOKUP(Contrato[[#This Row],[CONTRATO]]&amp;Contrato[[#This Row],[CDP]],[1]!Tabla6[[#All],[CONTRATO-CDP]],[1]!Tabla6[[#All],[CRP]],_xlfn.XLOOKUP(Contrato[[#This Row],[CDP]],[1]RCPPAGOS!F:F,[1]RCPPAGOS!A:A,"",0),0)</f>
        <v>4835</v>
      </c>
      <c r="AK567" s="1">
        <f>+Contrato[[#This Row],[Columna1]]-Contrato[[#This Row],[RCP]]</f>
        <v>0</v>
      </c>
      <c r="AL567" s="101" cm="1">
        <f t="array" ref="AL567">_xlfn.XLOOKUP(Contrato[[#This Row],[RCP]],[1]!RCPPAGOS[[#All],[CRP]],[1]!RCPPAGOS[[#All],[Total pagado]],0,0)</f>
        <v>31575726</v>
      </c>
      <c r="AM567" s="62">
        <f>+Contrato[[#This Row],[Valor Pagado]]/Contrato[[#This Row],[VALOR CONTRATO]]</f>
        <v>0.9826087080998207</v>
      </c>
      <c r="AN567" s="63">
        <f>+Contrato[[#This Row],[VALOR CONTRATO]]-Contrato[[#This Row],[Valor Pagado]]</f>
        <v>558862</v>
      </c>
    </row>
    <row r="568" spans="1:40" s="1" customFormat="1" ht="37.5" customHeight="1">
      <c r="A568" s="1">
        <v>1114</v>
      </c>
      <c r="B568" s="2">
        <v>527</v>
      </c>
      <c r="C568" s="130" t="s">
        <v>1407</v>
      </c>
      <c r="D568" s="92" t="s">
        <v>162</v>
      </c>
      <c r="E568" s="36" t="s">
        <v>741</v>
      </c>
      <c r="F568" s="92" t="s">
        <v>43</v>
      </c>
      <c r="G568" s="130" t="s">
        <v>1408</v>
      </c>
      <c r="H568" s="1">
        <v>39424784</v>
      </c>
      <c r="I568" s="111" t="s">
        <v>1410</v>
      </c>
      <c r="J568" s="111">
        <v>2296800</v>
      </c>
      <c r="K568" s="1" t="s">
        <v>571</v>
      </c>
      <c r="L568" s="1" t="s">
        <v>571</v>
      </c>
      <c r="M568" s="43" t="s">
        <v>164</v>
      </c>
      <c r="N568" s="44">
        <f>VLOOKUP(Contrato[[#This Row],[SUPERVISOR TITULAR]],[1]SUPERVISORES!$E$1:$F$135,2,FALSE)</f>
        <v>71610877.799999997</v>
      </c>
      <c r="O568" s="43" t="s">
        <v>165</v>
      </c>
      <c r="P568" s="45">
        <f>VLOOKUP(Contrato[[#This Row],[SUPERVISOR SUPLENTE ]],[1]SUPERVISORES!$E$1:$F$135,2,FALSE)</f>
        <v>43017641.200000003</v>
      </c>
      <c r="Q568" s="75">
        <v>1230</v>
      </c>
      <c r="R568" s="47" cm="1">
        <f t="array" ref="R568">_xlfn.XLOOKUP(Contrato[[#This Row],[CDP]],[1]!CDP[[#All],[consecutivo]],[1]!CDP[[#All],[fecha_aprobacion]],"",0)</f>
        <v>45232.651747685188</v>
      </c>
      <c r="S568" s="48">
        <f>SUMIF([1]!CDP[[#All],[consecutivo]],Contrato[[#This Row],[CDP]],[1]!CDP[[#All],[valor_total_rubro]])</f>
        <v>2500000</v>
      </c>
      <c r="T568" s="4" cm="1">
        <f t="array" ref="T568">_xlfn.XLOOKUP(Contrato[[#This Row],[CONTRATO]]&amp;Contrato[[#This Row],[CDP]],[1]!Tabla6[[#All],[CONTRATO-CDP]],[1]!Tabla6[[#All],[CRP]],_xlfn.XLOOKUP(Contrato[[#This Row],[CDP]],[1]RCPPAGOS!F:F,[1]RCPPAGOS!A:A,"",0),0)</f>
        <v>13858</v>
      </c>
      <c r="U568" s="47">
        <f>+_xlfn.XLOOKUP(Contrato[[#This Row],[RCP]],[1]RCPPAGOS!A:A,[1]RCPPAGOS!B:B,"",0)</f>
        <v>45239.717268518521</v>
      </c>
      <c r="V568" s="50">
        <f>SUMIF([1]!RCPPAGOS[[#All],[CRP]],Contrato[[#This Row],[RCP]],[1]!RCPPAGOS[[#All],[valor_total]])</f>
        <v>2296800</v>
      </c>
      <c r="W568" s="51">
        <v>45238</v>
      </c>
      <c r="X568" s="51">
        <v>45238</v>
      </c>
      <c r="Y568" s="52" t="str">
        <f>+LEFT(_xlfn.XLOOKUP(Contrato[[#This Row],[CONTRATO3DIG]],[1]SECOP_II!AE:AE,[1]SECOP_II!F:F,"",0),10)</f>
        <v>2023-05-15</v>
      </c>
      <c r="Z568" s="53" t="str">
        <f>+LEFT(_xlfn.XLOOKUP(Contrato[[#This Row],[CONTRATO3DIG]],[1]SECOP_II!AE:AE,[1]SECOP_II!G:G,"",0),10)</f>
        <v>2023-12-30</v>
      </c>
      <c r="AA568" s="139"/>
      <c r="AB568" s="103" t="s">
        <v>571</v>
      </c>
      <c r="AC568" s="103">
        <v>202301020315</v>
      </c>
      <c r="AD568" s="1" t="s">
        <v>50</v>
      </c>
      <c r="AE568" s="1" t="str">
        <f>TEXT(LEFT(Contrato[[#This Row],[CONTRATO]],3),"0")</f>
        <v>527</v>
      </c>
      <c r="AF568" s="1" t="str">
        <f>IF(LEN(Contrato[[#This Row],[Contrato2]])=3,Contrato[[#This Row],[Contrato2]],TEXT(Contrato[[#This Row],[Contrato2]],"000"))</f>
        <v>527</v>
      </c>
      <c r="AG568" s="100">
        <f ca="1">IFERROR(_xlfn.DAYS(Contrato[[#This Row],[Fecha Proyectada liquidació]],TODAY())/30,"")</f>
        <v>-10.066666666666666</v>
      </c>
      <c r="AH568" s="5">
        <f>+Contrato[[#This Row],[FECHA TERMINACIÓN ]]+120</f>
        <v>45410</v>
      </c>
      <c r="AI568" s="1" t="e" cm="1">
        <f t="array" ref="AI568">+Contrato[[#This Row],[Fecha Proyectada liquidació]]-hoy</f>
        <v>#NAME?</v>
      </c>
      <c r="AJ568" s="1" cm="1">
        <f t="array" ref="AJ568">_xlfn.XLOOKUP(Contrato[[#This Row],[CONTRATO]]&amp;Contrato[[#This Row],[CDP]],[1]!Tabla6[[#All],[CONTRATO-CDP]],[1]!Tabla6[[#All],[CRP]],_xlfn.XLOOKUP(Contrato[[#This Row],[CDP]],[1]RCPPAGOS!F:F,[1]RCPPAGOS!A:A,"",0),0)</f>
        <v>13858</v>
      </c>
      <c r="AK568" s="1">
        <f>+Contrato[[#This Row],[Columna1]]-Contrato[[#This Row],[RCP]]</f>
        <v>0</v>
      </c>
      <c r="AL568" s="101" cm="1">
        <f t="array" ref="AL568">_xlfn.XLOOKUP(Contrato[[#This Row],[RCP]],[1]!RCPPAGOS[[#All],[CRP]],[1]!RCPPAGOS[[#All],[Total pagado]],0,0)</f>
        <v>2296800</v>
      </c>
      <c r="AM568" s="62">
        <f>+Contrato[[#This Row],[Valor Pagado]]/Contrato[[#This Row],[VALOR CONTRATO]]</f>
        <v>1</v>
      </c>
      <c r="AN568" s="63">
        <f>+Contrato[[#This Row],[VALOR CONTRATO]]-Contrato[[#This Row],[Valor Pagado]]</f>
        <v>0</v>
      </c>
    </row>
    <row r="569" spans="1:40" s="1" customFormat="1" ht="37.5" customHeight="1">
      <c r="A569" s="1">
        <v>1</v>
      </c>
      <c r="B569" s="2">
        <v>528</v>
      </c>
      <c r="C569" s="130" t="s">
        <v>1411</v>
      </c>
      <c r="D569" s="92" t="s">
        <v>1412</v>
      </c>
      <c r="E569" s="36" t="s">
        <v>42</v>
      </c>
      <c r="F569" s="92" t="s">
        <v>831</v>
      </c>
      <c r="G569" s="130" t="s">
        <v>1079</v>
      </c>
      <c r="H569" s="1" t="s">
        <v>1413</v>
      </c>
      <c r="I569" s="111" t="s">
        <v>571</v>
      </c>
      <c r="J569" s="111">
        <v>300000000</v>
      </c>
      <c r="K569" s="1" t="s">
        <v>571</v>
      </c>
      <c r="L569" s="137" t="s">
        <v>1414</v>
      </c>
      <c r="M569" s="43" t="s">
        <v>103</v>
      </c>
      <c r="N569" s="44">
        <f>VLOOKUP(Contrato[[#This Row],[SUPERVISOR TITULAR]],[1]SUPERVISORES!$E$1:$F$135,2,FALSE)</f>
        <v>3507696.4</v>
      </c>
      <c r="O569" s="43" t="s">
        <v>104</v>
      </c>
      <c r="P569" s="45">
        <f>VLOOKUP(Contrato[[#This Row],[SUPERVISOR SUPLENTE ]],[1]SUPERVISORES!$E$1:$F$135,2,FALSE)</f>
        <v>75075150.099999994</v>
      </c>
      <c r="Q569" s="75">
        <v>722</v>
      </c>
      <c r="R569" s="47" cm="1">
        <f t="array" ref="R569">_xlfn.XLOOKUP(Contrato[[#This Row],[CDP]],[1]!CDP[[#All],[consecutivo]],[1]!CDP[[#All],[fecha_aprobacion]],"",0)</f>
        <v>45054</v>
      </c>
      <c r="S569" s="48">
        <f>SUMIF([1]!CDP[[#All],[consecutivo]],Contrato[[#This Row],[CDP]],[1]!CDP[[#All],[valor_total_rubro]])</f>
        <v>300000000</v>
      </c>
      <c r="T569" s="49" cm="1">
        <f t="array" ref="T569">_xlfn.XLOOKUP(Contrato[[#This Row],[CONTRATO]]&amp;Contrato[[#This Row],[CDP]],[1]!Tabla6[[#All],[CONTRATO-CDP]],[1]!Tabla6[[#All],[CRP]],_xlfn.XLOOKUP(Contrato[[#This Row],[CDP]],[1]RCPPAGOS!F:F,[1]RCPPAGOS!A:A,"",0),0)</f>
        <v>4844</v>
      </c>
      <c r="U569" s="47">
        <f>+_xlfn.XLOOKUP(Contrato[[#This Row],[RCP]],[1]RCPPAGOS!A:A,[1]RCPPAGOS!B:B,"",0)</f>
        <v>45061.643784722219</v>
      </c>
      <c r="V569" s="50">
        <f>SUMIF([1]!RCPPAGOS[[#All],[CRP]],Contrato[[#This Row],[RCP]],[1]!RCPPAGOS[[#All],[valor_total]])</f>
        <v>300000000</v>
      </c>
      <c r="W569" s="51">
        <v>45061</v>
      </c>
      <c r="X569" s="51">
        <v>45062</v>
      </c>
      <c r="Y569" s="52" t="str">
        <f>+LEFT(_xlfn.XLOOKUP(Contrato[[#This Row],[CONTRATO3DIG]],[1]SECOP_II!AE:AE,[1]SECOP_II!F:F,"",0),10)</f>
        <v>2023-05-16</v>
      </c>
      <c r="Z569" s="53" t="str">
        <f>+LEFT(_xlfn.XLOOKUP(Contrato[[#This Row],[CONTRATO3DIG]],[1]SECOP_II!AE:AE,[1]SECOP_II!G:G,"",0),10)</f>
        <v>2023-12-31</v>
      </c>
      <c r="AA569" s="54" t="str">
        <f>_xlfn.XLOOKUP(Contrato[[#This Row],[CONTRATO3DIG]],[1]SECOP_II!AE:AE,[1]SECOP_II!AA:AA,"",0)</f>
        <v>https://community.secop.gov.co/Public/Tendering/OpportunityDetail/Index?noticeUID=CO1.NTC.4412857&amp;isFromPublicArea=True&amp;isModal=true&amp;asPopupView=true</v>
      </c>
      <c r="AB569" s="103" t="s">
        <v>1409</v>
      </c>
      <c r="AC569" s="103"/>
      <c r="AD569" s="1" t="s">
        <v>50</v>
      </c>
      <c r="AE569" s="1" t="str">
        <f>TEXT(LEFT(Contrato[[#This Row],[CONTRATO]],3),"0")</f>
        <v>528</v>
      </c>
      <c r="AF569" s="1" t="str">
        <f>IF(LEN(Contrato[[#This Row],[Contrato2]])=3,Contrato[[#This Row],[Contrato2]],TEXT(Contrato[[#This Row],[Contrato2]],"000"))</f>
        <v>528</v>
      </c>
      <c r="AG569" s="100">
        <f ca="1">IFERROR(_xlfn.DAYS(Contrato[[#This Row],[Fecha Proyectada liquidació]],TODAY())/30,"")</f>
        <v>-10.033333333333333</v>
      </c>
      <c r="AH569" s="5">
        <f>+Contrato[[#This Row],[FECHA TERMINACIÓN ]]+120</f>
        <v>45411</v>
      </c>
      <c r="AI569" s="1" t="e" cm="1">
        <f t="array" ref="AI569">+Contrato[[#This Row],[Fecha Proyectada liquidació]]-hoy</f>
        <v>#NAME?</v>
      </c>
      <c r="AJ569" s="1" cm="1">
        <f t="array" ref="AJ569">_xlfn.XLOOKUP(Contrato[[#This Row],[CONTRATO]]&amp;Contrato[[#This Row],[CDP]],[1]!Tabla6[[#All],[CONTRATO-CDP]],[1]!Tabla6[[#All],[CRP]],_xlfn.XLOOKUP(Contrato[[#This Row],[CDP]],[1]RCPPAGOS!F:F,[1]RCPPAGOS!A:A,"",0),0)</f>
        <v>4844</v>
      </c>
      <c r="AK569" s="1">
        <f>+Contrato[[#This Row],[Columna1]]-Contrato[[#This Row],[RCP]]</f>
        <v>0</v>
      </c>
      <c r="AL569" s="101" cm="1">
        <f t="array" ref="AL569">_xlfn.XLOOKUP(Contrato[[#This Row],[RCP]],[1]!RCPPAGOS[[#All],[CRP]],[1]!RCPPAGOS[[#All],[Total pagado]],0,0)</f>
        <v>300000000</v>
      </c>
      <c r="AM569" s="62">
        <f>+Contrato[[#This Row],[Valor Pagado]]/Contrato[[#This Row],[VALOR CONTRATO]]</f>
        <v>1</v>
      </c>
      <c r="AN569" s="63">
        <f>+Contrato[[#This Row],[VALOR CONTRATO]]-Contrato[[#This Row],[Valor Pagado]]</f>
        <v>0</v>
      </c>
    </row>
    <row r="570" spans="1:40" s="1" customFormat="1" ht="37.5" customHeight="1">
      <c r="A570" s="1">
        <v>1061</v>
      </c>
      <c r="B570" s="2">
        <v>528</v>
      </c>
      <c r="C570" s="130" t="s">
        <v>1411</v>
      </c>
      <c r="D570" s="92" t="s">
        <v>1412</v>
      </c>
      <c r="E570" s="36" t="s">
        <v>741</v>
      </c>
      <c r="F570" s="92" t="s">
        <v>831</v>
      </c>
      <c r="G570" s="130" t="s">
        <v>1079</v>
      </c>
      <c r="H570" s="1" t="s">
        <v>1413</v>
      </c>
      <c r="I570" s="111" t="s">
        <v>571</v>
      </c>
      <c r="J570" s="111">
        <v>149982898</v>
      </c>
      <c r="K570" s="1" t="s">
        <v>571</v>
      </c>
      <c r="L570" s="137" t="s">
        <v>1414</v>
      </c>
      <c r="M570" s="43" t="s">
        <v>103</v>
      </c>
      <c r="N570" s="44">
        <f>VLOOKUP(Contrato[[#This Row],[SUPERVISOR TITULAR]],[1]SUPERVISORES!$E$1:$F$135,2,FALSE)</f>
        <v>3507696.4</v>
      </c>
      <c r="O570" s="43" t="s">
        <v>104</v>
      </c>
      <c r="P570" s="45">
        <f>VLOOKUP(Contrato[[#This Row],[SUPERVISOR SUPLENTE ]],[1]SUPERVISORES!$E$1:$F$135,2,FALSE)</f>
        <v>75075150.099999994</v>
      </c>
      <c r="Q570" s="75">
        <v>1112</v>
      </c>
      <c r="R570" s="47" cm="1">
        <f t="array" ref="R570">_xlfn.XLOOKUP(Contrato[[#This Row],[CDP]],[1]!CDP[[#All],[consecutivo]],[1]!CDP[[#All],[fecha_aprobacion]],"",0)</f>
        <v>45181.759097222224</v>
      </c>
      <c r="S570" s="48">
        <f>SUMIF([1]!CDP[[#All],[consecutivo]],Contrato[[#This Row],[CDP]],[1]!CDP[[#All],[valor_total_rubro]])</f>
        <v>150000000</v>
      </c>
      <c r="T570" s="4" cm="1">
        <f t="array" ref="T570">_xlfn.XLOOKUP(Contrato[[#This Row],[CONTRATO]]&amp;Contrato[[#This Row],[CDP]],[1]!Tabla6[[#All],[CONTRATO-CDP]],[1]!Tabla6[[#All],[CRP]],_xlfn.XLOOKUP(Contrato[[#This Row],[CDP]],[1]RCPPAGOS!F:F,[1]RCPPAGOS!A:A,"",0),0)</f>
        <v>12871</v>
      </c>
      <c r="U570" s="47">
        <f>+_xlfn.XLOOKUP(Contrato[[#This Row],[RCP]],[1]RCPPAGOS!A:A,[1]RCPPAGOS!B:B,"",0)</f>
        <v>45224.321736111109</v>
      </c>
      <c r="V570" s="50">
        <f>SUMIF([1]!RCPPAGOS[[#All],[CRP]],Contrato[[#This Row],[RCP]],[1]!RCPPAGOS[[#All],[valor_total]])</f>
        <v>149982898</v>
      </c>
      <c r="W570" s="51">
        <v>45222</v>
      </c>
      <c r="X570" s="51">
        <v>45225</v>
      </c>
      <c r="Y570" s="52" t="str">
        <f>+LEFT(_xlfn.XLOOKUP(Contrato[[#This Row],[CONTRATO3DIG]],[1]SECOP_II!AE:AE,[1]SECOP_II!F:F,"",0),10)</f>
        <v>2023-05-16</v>
      </c>
      <c r="Z570" s="53" t="str">
        <f>+LEFT(_xlfn.XLOOKUP(Contrato[[#This Row],[CONTRATO3DIG]],[1]SECOP_II!AE:AE,[1]SECOP_II!G:G,"",0),10)</f>
        <v>2023-12-31</v>
      </c>
      <c r="AA570" s="54" t="str">
        <f>_xlfn.XLOOKUP(Contrato[[#This Row],[CONTRATO3DIG]],[1]SECOP_II!AE:AE,[1]SECOP_II!AA:AA,"",0)</f>
        <v>https://community.secop.gov.co/Public/Tendering/OpportunityDetail/Index?noticeUID=CO1.NTC.4412857&amp;isFromPublicArea=True&amp;isModal=true&amp;asPopupView=true</v>
      </c>
      <c r="AB570" s="103" t="s">
        <v>1409</v>
      </c>
      <c r="AC570" s="103"/>
      <c r="AE570" s="1" t="str">
        <f>TEXT(LEFT(Contrato[[#This Row],[CONTRATO]],3),"0")</f>
        <v>528</v>
      </c>
      <c r="AF570" s="1" t="str">
        <f>IF(LEN(Contrato[[#This Row],[Contrato2]])=3,Contrato[[#This Row],[Contrato2]],TEXT(Contrato[[#This Row],[Contrato2]],"000"))</f>
        <v>528</v>
      </c>
      <c r="AG570" s="100">
        <f ca="1">IFERROR(_xlfn.DAYS(Contrato[[#This Row],[Fecha Proyectada liquidació]],TODAY())/30,"")</f>
        <v>-10.033333333333333</v>
      </c>
      <c r="AH570" s="5">
        <f>+Contrato[[#This Row],[FECHA TERMINACIÓN ]]+120</f>
        <v>45411</v>
      </c>
      <c r="AI570" s="1" t="e" cm="1">
        <f t="array" ref="AI570">+Contrato[[#This Row],[Fecha Proyectada liquidació]]-hoy</f>
        <v>#NAME?</v>
      </c>
      <c r="AJ570" s="1" cm="1">
        <f t="array" ref="AJ570">_xlfn.XLOOKUP(Contrato[[#This Row],[CONTRATO]]&amp;Contrato[[#This Row],[CDP]],[1]!Tabla6[[#All],[CONTRATO-CDP]],[1]!Tabla6[[#All],[CRP]],_xlfn.XLOOKUP(Contrato[[#This Row],[CDP]],[1]RCPPAGOS!F:F,[1]RCPPAGOS!A:A,"",0),0)</f>
        <v>12871</v>
      </c>
      <c r="AK570" s="1">
        <f>+Contrato[[#This Row],[Columna1]]-Contrato[[#This Row],[RCP]]</f>
        <v>0</v>
      </c>
      <c r="AL570" s="101" cm="1">
        <f t="array" ref="AL570">_xlfn.XLOOKUP(Contrato[[#This Row],[RCP]],[1]!RCPPAGOS[[#All],[CRP]],[1]!RCPPAGOS[[#All],[Total pagado]],0,0)</f>
        <v>149982898</v>
      </c>
      <c r="AM570" s="62">
        <f>+Contrato[[#This Row],[Valor Pagado]]/Contrato[[#This Row],[VALOR CONTRATO]]</f>
        <v>1</v>
      </c>
      <c r="AN570" s="63">
        <f>+Contrato[[#This Row],[VALOR CONTRATO]]-Contrato[[#This Row],[Valor Pagado]]</f>
        <v>0</v>
      </c>
    </row>
    <row r="571" spans="1:40" s="1" customFormat="1" ht="37.5" customHeight="1">
      <c r="A571" s="1">
        <v>698</v>
      </c>
      <c r="B571" s="2">
        <v>529</v>
      </c>
      <c r="C571" s="130" t="s">
        <v>1415</v>
      </c>
      <c r="D571" s="35" t="s">
        <v>41</v>
      </c>
      <c r="E571" s="36" t="s">
        <v>42</v>
      </c>
      <c r="F571" s="92" t="s">
        <v>43</v>
      </c>
      <c r="G571" s="130" t="s">
        <v>732</v>
      </c>
      <c r="H571" s="1">
        <v>3585429</v>
      </c>
      <c r="I571" s="111">
        <v>9346824</v>
      </c>
      <c r="J571" s="111">
        <v>51719093</v>
      </c>
      <c r="K571" s="218" t="s">
        <v>1416</v>
      </c>
      <c r="L571" s="137" t="s">
        <v>571</v>
      </c>
      <c r="M571" s="43" t="s">
        <v>1417</v>
      </c>
      <c r="N571" s="44">
        <f>VLOOKUP(Contrato[[#This Row],[SUPERVISOR TITULAR]],[1]SUPERVISORES!$E$1:$F$135,2,FALSE)</f>
        <v>43523751</v>
      </c>
      <c r="O571" s="43" t="s">
        <v>679</v>
      </c>
      <c r="P571" s="45">
        <f>VLOOKUP(Contrato[[#This Row],[SUPERVISOR SUPLENTE ]],[1]SUPERVISORES!$E$1:$F$135,2,FALSE)</f>
        <v>43150744</v>
      </c>
      <c r="Q571" s="75">
        <v>632</v>
      </c>
      <c r="R571" s="47" cm="1">
        <f t="array" ref="R571">_xlfn.XLOOKUP(Contrato[[#This Row],[CDP]],[1]!CDP[[#All],[consecutivo]],[1]!CDP[[#All],[fecha_aprobacion]],"",0)</f>
        <v>45042.313796296294</v>
      </c>
      <c r="S571" s="48">
        <f>SUMIF([1]!CDP[[#All],[consecutivo]],Contrato[[#This Row],[CDP]],[1]!CDP[[#All],[valor_total_rubro]])</f>
        <v>51719093</v>
      </c>
      <c r="T571" s="49" cm="1">
        <f t="array" ref="T571">_xlfn.XLOOKUP(Contrato[[#This Row],[CONTRATO]]&amp;Contrato[[#This Row],[CDP]],[1]!Tabla6[[#All],[CONTRATO-CDP]],[1]!Tabla6[[#All],[CRP]],_xlfn.XLOOKUP(Contrato[[#This Row],[CDP]],[1]RCPPAGOS!F:F,[1]RCPPAGOS!A:A,"",0),0)</f>
        <v>4841</v>
      </c>
      <c r="U571" s="47">
        <f>+_xlfn.XLOOKUP(Contrato[[#This Row],[RCP]],[1]RCPPAGOS!A:A,[1]RCPPAGOS!B:B,"",0)</f>
        <v>45061.622986111113</v>
      </c>
      <c r="V571" s="50">
        <f>SUMIF([1]!RCPPAGOS[[#All],[CRP]],Contrato[[#This Row],[RCP]],[1]!RCPPAGOS[[#All],[valor_total]])</f>
        <v>51719093</v>
      </c>
      <c r="W571" s="51">
        <v>45061</v>
      </c>
      <c r="X571" s="51">
        <v>45062</v>
      </c>
      <c r="Y571" s="52" t="str">
        <f>+LEFT(_xlfn.XLOOKUP(Contrato[[#This Row],[CONTRATO3DIG]],[1]SECOP_II!AE:AE,[1]SECOP_II!F:F,"",0),10)</f>
        <v>2023-05-16</v>
      </c>
      <c r="Z571" s="53" t="str">
        <f>+LEFT(_xlfn.XLOOKUP(Contrato[[#This Row],[CONTRATO3DIG]],[1]SECOP_II!AE:AE,[1]SECOP_II!G:G,"",0),10)</f>
        <v>2023-12-30</v>
      </c>
      <c r="AA571" s="54" t="s">
        <v>1418</v>
      </c>
      <c r="AB571" s="103" t="s">
        <v>1300</v>
      </c>
      <c r="AC571" s="103"/>
      <c r="AD571" s="1" t="s">
        <v>50</v>
      </c>
      <c r="AE571" s="1" t="str">
        <f>TEXT(LEFT(Contrato[[#This Row],[CONTRATO]],3),"0")</f>
        <v>529</v>
      </c>
      <c r="AF571" s="1" t="str">
        <f>IF(LEN(Contrato[[#This Row],[Contrato2]])=3,Contrato[[#This Row],[Contrato2]],TEXT(Contrato[[#This Row],[Contrato2]],"000"))</f>
        <v>529</v>
      </c>
      <c r="AG571" s="100">
        <f ca="1">IFERROR(_xlfn.DAYS(Contrato[[#This Row],[Fecha Proyectada liquidació]],TODAY())/30,"")</f>
        <v>-10.066666666666666</v>
      </c>
      <c r="AH571" s="5">
        <f>+Contrato[[#This Row],[FECHA TERMINACIÓN ]]+120</f>
        <v>45410</v>
      </c>
      <c r="AI571" s="1" t="e" cm="1">
        <f t="array" ref="AI571">+Contrato[[#This Row],[Fecha Proyectada liquidació]]-hoy</f>
        <v>#NAME?</v>
      </c>
      <c r="AJ571" s="1" cm="1">
        <f t="array" ref="AJ571">_xlfn.XLOOKUP(Contrato[[#This Row],[CONTRATO]]&amp;Contrato[[#This Row],[CDP]],[1]!Tabla6[[#All],[CONTRATO-CDP]],[1]!Tabla6[[#All],[CRP]],_xlfn.XLOOKUP(Contrato[[#This Row],[CDP]],[1]RCPPAGOS!F:F,[1]RCPPAGOS!A:A,"",0),0)</f>
        <v>4841</v>
      </c>
      <c r="AK571" s="1">
        <f>+Contrato[[#This Row],[Columna1]]-Contrato[[#This Row],[RCP]]</f>
        <v>0</v>
      </c>
      <c r="AL571" s="101" cm="1">
        <f t="array" ref="AL571">_xlfn.XLOOKUP(Contrato[[#This Row],[RCP]],[1]!RCPPAGOS[[#All],[CRP]],[1]!RCPPAGOS[[#All],[Total pagado]],0,0)</f>
        <v>51719093</v>
      </c>
      <c r="AM571" s="62">
        <f>+Contrato[[#This Row],[Valor Pagado]]/Contrato[[#This Row],[VALOR CONTRATO]]</f>
        <v>1</v>
      </c>
      <c r="AN571" s="63">
        <f>+Contrato[[#This Row],[VALOR CONTRATO]]-Contrato[[#This Row],[Valor Pagado]]</f>
        <v>0</v>
      </c>
    </row>
    <row r="572" spans="1:40" s="1" customFormat="1" ht="37.5" customHeight="1">
      <c r="A572" s="1">
        <v>1019</v>
      </c>
      <c r="B572" s="2">
        <v>529</v>
      </c>
      <c r="C572" s="130" t="s">
        <v>1415</v>
      </c>
      <c r="D572" s="35" t="s">
        <v>41</v>
      </c>
      <c r="E572" s="36" t="s">
        <v>741</v>
      </c>
      <c r="F572" s="92" t="s">
        <v>43</v>
      </c>
      <c r="G572" s="130" t="s">
        <v>732</v>
      </c>
      <c r="H572" s="1">
        <v>3585429</v>
      </c>
      <c r="I572" s="111" t="s">
        <v>571</v>
      </c>
      <c r="J572" s="111">
        <v>18382087</v>
      </c>
      <c r="K572" s="111" t="s">
        <v>571</v>
      </c>
      <c r="L572" s="137" t="s">
        <v>571</v>
      </c>
      <c r="M572" s="43" t="s">
        <v>1417</v>
      </c>
      <c r="N572" s="44">
        <f>VLOOKUP(Contrato[[#This Row],[SUPERVISOR TITULAR]],[1]SUPERVISORES!$E$1:$F$135,2,FALSE)</f>
        <v>43523751</v>
      </c>
      <c r="O572" s="43" t="s">
        <v>679</v>
      </c>
      <c r="P572" s="45">
        <f>VLOOKUP(Contrato[[#This Row],[SUPERVISOR SUPLENTE ]],[1]SUPERVISORES!$E$1:$F$135,2,FALSE)</f>
        <v>43150744</v>
      </c>
      <c r="Q572" s="75">
        <v>1200</v>
      </c>
      <c r="R572" s="47" cm="1">
        <f t="array" ref="R572">_xlfn.XLOOKUP(Contrato[[#This Row],[CDP]],[1]!CDP[[#All],[consecutivo]],[1]!CDP[[#All],[fecha_aprobacion]],"",0)</f>
        <v>45222.550324074073</v>
      </c>
      <c r="S572" s="48">
        <f>SUMIF([1]!CDP[[#All],[consecutivo]],Contrato[[#This Row],[CDP]],[1]!CDP[[#All],[valor_total_rubro]])</f>
        <v>18382087</v>
      </c>
      <c r="T572" s="4" cm="1">
        <f t="array" ref="T572">_xlfn.XLOOKUP(Contrato[[#This Row],[CONTRATO]]&amp;Contrato[[#This Row],[CDP]],[1]!Tabla6[[#All],[CONTRATO-CDP]],[1]!Tabla6[[#All],[CRP]],_xlfn.XLOOKUP(Contrato[[#This Row],[CDP]],[1]RCPPAGOS!F:F,[1]RCPPAGOS!A:A,"",0),0)</f>
        <v>13266</v>
      </c>
      <c r="U572" s="47">
        <f>+_xlfn.XLOOKUP(Contrato[[#This Row],[RCP]],[1]RCPPAGOS!A:A,[1]RCPPAGOS!B:B,"",0)</f>
        <v>45230.625034722223</v>
      </c>
      <c r="V572" s="50">
        <f>SUMIF([1]!RCPPAGOS[[#All],[CRP]],Contrato[[#This Row],[RCP]],[1]!RCPPAGOS[[#All],[valor_total]])</f>
        <v>18382087</v>
      </c>
      <c r="W572" s="51">
        <v>45229</v>
      </c>
      <c r="X572" s="51">
        <v>45232</v>
      </c>
      <c r="Y572" s="52" t="str">
        <f>+LEFT(_xlfn.XLOOKUP(Contrato[[#This Row],[CONTRATO3DIG]],[1]SECOP_II!AE:AE,[1]SECOP_II!F:F,"",0),10)</f>
        <v>2023-05-16</v>
      </c>
      <c r="Z572" s="53" t="str">
        <f>+LEFT(_xlfn.XLOOKUP(Contrato[[#This Row],[CONTRATO3DIG]],[1]SECOP_II!AE:AE,[1]SECOP_II!G:G,"",0),10)</f>
        <v>2023-12-30</v>
      </c>
      <c r="AA572" s="54" t="str">
        <f>_xlfn.XLOOKUP(Contrato[[#This Row],[CONTRATO3DIG]],[1]SECOP_II!AE:AE,[1]SECOP_II!AA:AA,"",0)</f>
        <v>https://community.secop.gov.co/Public/Tendering/OpportunityDetail/Index?noticeUID=CO1.NTC.4419935&amp;isFromPublicArea=True&amp;isModal=true&amp;asPopupView=true</v>
      </c>
      <c r="AB572" s="103" t="s">
        <v>1333</v>
      </c>
      <c r="AC572" s="103"/>
      <c r="AE572" s="1" t="str">
        <f>TEXT(LEFT(Contrato[[#This Row],[CONTRATO]],3),"0")</f>
        <v>529</v>
      </c>
      <c r="AF572" s="1" t="str">
        <f>IF(LEN(Contrato[[#This Row],[Contrato2]])=3,Contrato[[#This Row],[Contrato2]],TEXT(Contrato[[#This Row],[Contrato2]],"000"))</f>
        <v>529</v>
      </c>
      <c r="AG572" s="100">
        <f ca="1">IFERROR(_xlfn.DAYS(Contrato[[#This Row],[Fecha Proyectada liquidació]],TODAY())/30,"")</f>
        <v>-10.066666666666666</v>
      </c>
      <c r="AH572" s="5">
        <f>+Contrato[[#This Row],[FECHA TERMINACIÓN ]]+120</f>
        <v>45410</v>
      </c>
      <c r="AI572" s="1" t="e" cm="1">
        <f t="array" ref="AI572">+Contrato[[#This Row],[Fecha Proyectada liquidació]]-hoy</f>
        <v>#NAME?</v>
      </c>
      <c r="AJ572" s="1" cm="1">
        <f t="array" ref="AJ572">_xlfn.XLOOKUP(Contrato[[#This Row],[CONTRATO]]&amp;Contrato[[#This Row],[CDP]],[1]!Tabla6[[#All],[CONTRATO-CDP]],[1]!Tabla6[[#All],[CRP]],_xlfn.XLOOKUP(Contrato[[#This Row],[CDP]],[1]RCPPAGOS!F:F,[1]RCPPAGOS!A:A,"",0),0)</f>
        <v>13266</v>
      </c>
      <c r="AK572" s="1">
        <f>+Contrato[[#This Row],[Columna1]]-Contrato[[#This Row],[RCP]]</f>
        <v>0</v>
      </c>
      <c r="AL572" s="101" cm="1">
        <f t="array" ref="AL572">_xlfn.XLOOKUP(Contrato[[#This Row],[RCP]],[1]!RCPPAGOS[[#All],[CRP]],[1]!RCPPAGOS[[#All],[Total pagado]],0,0)</f>
        <v>18382087</v>
      </c>
      <c r="AM572" s="62">
        <f>+Contrato[[#This Row],[Valor Pagado]]/Contrato[[#This Row],[VALOR CONTRATO]]</f>
        <v>1</v>
      </c>
      <c r="AN572" s="63">
        <f>+Contrato[[#This Row],[VALOR CONTRATO]]-Contrato[[#This Row],[Valor Pagado]]</f>
        <v>0</v>
      </c>
    </row>
    <row r="573" spans="1:40" s="1" customFormat="1" ht="37.5" customHeight="1">
      <c r="A573" s="1">
        <v>701</v>
      </c>
      <c r="B573" s="2">
        <v>530</v>
      </c>
      <c r="C573" s="130" t="s">
        <v>1419</v>
      </c>
      <c r="D573" s="35" t="s">
        <v>41</v>
      </c>
      <c r="E573" s="36" t="s">
        <v>42</v>
      </c>
      <c r="F573" s="92" t="s">
        <v>43</v>
      </c>
      <c r="G573" s="130" t="s">
        <v>1420</v>
      </c>
      <c r="H573" s="1">
        <v>43872925</v>
      </c>
      <c r="I573" s="111">
        <v>9346824</v>
      </c>
      <c r="J573" s="111">
        <v>51407532</v>
      </c>
      <c r="K573" s="1" t="s">
        <v>571</v>
      </c>
      <c r="L573" s="137" t="s">
        <v>571</v>
      </c>
      <c r="M573" s="43" t="s">
        <v>553</v>
      </c>
      <c r="N573" s="44">
        <f>VLOOKUP(Contrato[[#This Row],[SUPERVISOR TITULAR]],[1]SUPERVISORES!$E$1:$F$135,2,FALSE)</f>
        <v>98552967.099999994</v>
      </c>
      <c r="O573" s="43" t="s">
        <v>554</v>
      </c>
      <c r="P573" s="45">
        <f>VLOOKUP(Contrato[[#This Row],[SUPERVISOR SUPLENTE ]],[1]SUPERVISORES!$E$1:$F$135,2,FALSE)</f>
        <v>43548204.5</v>
      </c>
      <c r="Q573" s="75">
        <v>634</v>
      </c>
      <c r="R573" s="47" cm="1">
        <f t="array" ref="R573">_xlfn.XLOOKUP(Contrato[[#This Row],[CDP]],[1]!CDP[[#All],[consecutivo]],[1]!CDP[[#All],[fecha_aprobacion]],"",0)</f>
        <v>45042.313819444447</v>
      </c>
      <c r="S573" s="48">
        <f>SUMIF([1]!CDP[[#All],[consecutivo]],Contrato[[#This Row],[CDP]],[1]!CDP[[#All],[valor_total_rubro]])</f>
        <v>51407532</v>
      </c>
      <c r="T573" s="49" cm="1">
        <f t="array" ref="T573">_xlfn.XLOOKUP(Contrato[[#This Row],[CONTRATO]]&amp;Contrato[[#This Row],[CDP]],[1]!Tabla6[[#All],[CONTRATO-CDP]],[1]!Tabla6[[#All],[CRP]],_xlfn.XLOOKUP(Contrato[[#This Row],[CDP]],[1]RCPPAGOS!F:F,[1]RCPPAGOS!A:A,"",0),0)</f>
        <v>4843</v>
      </c>
      <c r="U573" s="47">
        <f>+_xlfn.XLOOKUP(Contrato[[#This Row],[RCP]],[1]RCPPAGOS!A:A,[1]RCPPAGOS!B:B,"",0)</f>
        <v>45061.624155092592</v>
      </c>
      <c r="V573" s="50">
        <f>SUMIF([1]!RCPPAGOS[[#All],[CRP]],Contrato[[#This Row],[RCP]],[1]!RCPPAGOS[[#All],[valor_total]])</f>
        <v>51407532</v>
      </c>
      <c r="W573" s="51">
        <v>45061</v>
      </c>
      <c r="X573" s="51">
        <v>45062</v>
      </c>
      <c r="Y573" s="52" t="str">
        <f>+LEFT(_xlfn.XLOOKUP(Contrato[[#This Row],[CONTRATO3DIG]],[1]SECOP_II!AE:AE,[1]SECOP_II!F:F,"",0),10)</f>
        <v>2023-05-16</v>
      </c>
      <c r="Z573" s="53" t="str">
        <f>+LEFT(_xlfn.XLOOKUP(Contrato[[#This Row],[CONTRATO3DIG]],[1]SECOP_II!AE:AE,[1]SECOP_II!G:G,"",0),10)</f>
        <v>2023-12-30</v>
      </c>
      <c r="AA573" s="54" t="str">
        <f>_xlfn.XLOOKUP(Contrato[[#This Row],[CONTRATO3DIG]],[1]SECOP_II!AE:AE,[1]SECOP_II!AA:AA,"",0)</f>
        <v>https://community.secop.gov.co/Public/Tendering/OpportunityDetail/Index?noticeUID=CO1.NTC.4420233&amp;isFromPublicArea=True&amp;isModal=true&amp;asPopupView=true</v>
      </c>
      <c r="AB573" s="103" t="s">
        <v>1300</v>
      </c>
      <c r="AC573" s="103"/>
      <c r="AD573" s="1" t="s">
        <v>50</v>
      </c>
      <c r="AE573" s="1" t="str">
        <f>TEXT(LEFT(Contrato[[#This Row],[CONTRATO]],3),"0")</f>
        <v>530</v>
      </c>
      <c r="AF573" s="1" t="str">
        <f>IF(LEN(Contrato[[#This Row],[Contrato2]])=3,Contrato[[#This Row],[Contrato2]],TEXT(Contrato[[#This Row],[Contrato2]],"000"))</f>
        <v>530</v>
      </c>
      <c r="AG573" s="100">
        <f ca="1">IFERROR(_xlfn.DAYS(Contrato[[#This Row],[Fecha Proyectada liquidació]],TODAY())/30,"")</f>
        <v>-10.066666666666666</v>
      </c>
      <c r="AH573" s="5">
        <f>+Contrato[[#This Row],[FECHA TERMINACIÓN ]]+120</f>
        <v>45410</v>
      </c>
      <c r="AI573" s="1" t="e" cm="1">
        <f t="array" ref="AI573">+Contrato[[#This Row],[Fecha Proyectada liquidació]]-hoy</f>
        <v>#NAME?</v>
      </c>
      <c r="AJ573" s="1" cm="1">
        <f t="array" ref="AJ573">_xlfn.XLOOKUP(Contrato[[#This Row],[CONTRATO]]&amp;Contrato[[#This Row],[CDP]],[1]!Tabla6[[#All],[CONTRATO-CDP]],[1]!Tabla6[[#All],[CRP]],_xlfn.XLOOKUP(Contrato[[#This Row],[CDP]],[1]RCPPAGOS!F:F,[1]RCPPAGOS!A:A,"",0),0)</f>
        <v>4843</v>
      </c>
      <c r="AK573" s="1">
        <f>+Contrato[[#This Row],[Columna1]]-Contrato[[#This Row],[RCP]]</f>
        <v>0</v>
      </c>
      <c r="AL573" s="101" cm="1">
        <f t="array" ref="AL573">_xlfn.XLOOKUP(Contrato[[#This Row],[RCP]],[1]!RCPPAGOS[[#All],[CRP]],[1]!RCPPAGOS[[#All],[Total pagado]],0,0)</f>
        <v>51407532</v>
      </c>
      <c r="AM573" s="62">
        <f>+Contrato[[#This Row],[Valor Pagado]]/Contrato[[#This Row],[VALOR CONTRATO]]</f>
        <v>1</v>
      </c>
      <c r="AN573" s="63">
        <f>+Contrato[[#This Row],[VALOR CONTRATO]]-Contrato[[#This Row],[Valor Pagado]]</f>
        <v>0</v>
      </c>
    </row>
    <row r="574" spans="1:40" s="1" customFormat="1" ht="37.5" customHeight="1">
      <c r="A574" s="1">
        <v>1022</v>
      </c>
      <c r="B574" s="2">
        <v>530</v>
      </c>
      <c r="C574" s="130" t="s">
        <v>1419</v>
      </c>
      <c r="D574" s="35" t="s">
        <v>41</v>
      </c>
      <c r="E574" s="36" t="s">
        <v>1201</v>
      </c>
      <c r="F574" s="92" t="s">
        <v>43</v>
      </c>
      <c r="G574" s="130" t="s">
        <v>1420</v>
      </c>
      <c r="H574" s="1">
        <v>43872925</v>
      </c>
      <c r="I574" s="111" t="s">
        <v>571</v>
      </c>
      <c r="J574" s="111">
        <v>18693648</v>
      </c>
      <c r="K574" s="1" t="s">
        <v>571</v>
      </c>
      <c r="L574" s="137" t="s">
        <v>571</v>
      </c>
      <c r="M574" s="43" t="s">
        <v>553</v>
      </c>
      <c r="N574" s="44">
        <f>VLOOKUP(Contrato[[#This Row],[SUPERVISOR TITULAR]],[1]SUPERVISORES!$E$1:$F$135,2,FALSE)</f>
        <v>98552967.099999994</v>
      </c>
      <c r="O574" s="43" t="s">
        <v>554</v>
      </c>
      <c r="P574" s="45">
        <f>VLOOKUP(Contrato[[#This Row],[SUPERVISOR SUPLENTE ]],[1]SUPERVISORES!$E$1:$F$135,2,FALSE)</f>
        <v>43548204.5</v>
      </c>
      <c r="Q574" s="75">
        <v>1208</v>
      </c>
      <c r="R574" s="47" cm="1">
        <f t="array" ref="R574">_xlfn.XLOOKUP(Contrato[[#This Row],[CDP]],[1]!CDP[[#All],[consecutivo]],[1]!CDP[[#All],[fecha_aprobacion]],"",0)</f>
        <v>45224.393217592595</v>
      </c>
      <c r="S574" s="48">
        <f>SUMIF([1]!CDP[[#All],[consecutivo]],Contrato[[#This Row],[CDP]],[1]!CDP[[#All],[valor_total_rubro]])</f>
        <v>18693648</v>
      </c>
      <c r="T574" s="4" cm="1">
        <f t="array" ref="T574">_xlfn.XLOOKUP(Contrato[[#This Row],[CONTRATO]]&amp;Contrato[[#This Row],[CDP]],[1]!Tabla6[[#All],[CONTRATO-CDP]],[1]!Tabla6[[#All],[CRP]],_xlfn.XLOOKUP(Contrato[[#This Row],[CDP]],[1]RCPPAGOS!F:F,[1]RCPPAGOS!A:A,"",0),0)</f>
        <v>13244</v>
      </c>
      <c r="U574" s="47">
        <f>+_xlfn.XLOOKUP(Contrato[[#This Row],[RCP]],[1]RCPPAGOS!A:A,[1]RCPPAGOS!B:B,"",0)</f>
        <v>45229.612268518518</v>
      </c>
      <c r="V574" s="50">
        <f>SUMIF([1]!RCPPAGOS[[#All],[CRP]],Contrato[[#This Row],[RCP]],[1]!RCPPAGOS[[#All],[valor_total]])</f>
        <v>18693648</v>
      </c>
      <c r="W574" s="51">
        <v>45230</v>
      </c>
      <c r="X574" s="51">
        <v>45230</v>
      </c>
      <c r="Y574" s="52" t="str">
        <f>+LEFT(_xlfn.XLOOKUP(Contrato[[#This Row],[CONTRATO3DIG]],[1]SECOP_II!AE:AE,[1]SECOP_II!F:F,"",0),10)</f>
        <v>2023-05-16</v>
      </c>
      <c r="Z574" s="53" t="str">
        <f>+LEFT(_xlfn.XLOOKUP(Contrato[[#This Row],[CONTRATO3DIG]],[1]SECOP_II!AE:AE,[1]SECOP_II!G:G,"",0),10)</f>
        <v>2023-12-30</v>
      </c>
      <c r="AA574" s="54" t="str">
        <f>_xlfn.XLOOKUP(Contrato[[#This Row],[CONTRATO3DIG]],[1]SECOP_II!AE:AE,[1]SECOP_II!AA:AA,"",0)</f>
        <v>https://community.secop.gov.co/Public/Tendering/OpportunityDetail/Index?noticeUID=CO1.NTC.4420233&amp;isFromPublicArea=True&amp;isModal=true&amp;asPopupView=true</v>
      </c>
      <c r="AB574" s="103" t="s">
        <v>1333</v>
      </c>
      <c r="AC574" s="103"/>
      <c r="AE574" s="1" t="str">
        <f>TEXT(LEFT(Contrato[[#This Row],[CONTRATO]],3),"0")</f>
        <v>530</v>
      </c>
      <c r="AF574" s="1" t="str">
        <f>IF(LEN(Contrato[[#This Row],[Contrato2]])=3,Contrato[[#This Row],[Contrato2]],TEXT(Contrato[[#This Row],[Contrato2]],"000"))</f>
        <v>530</v>
      </c>
      <c r="AG574" s="100">
        <f ca="1">IFERROR(_xlfn.DAYS(Contrato[[#This Row],[Fecha Proyectada liquidació]],TODAY())/30,"")</f>
        <v>-10.066666666666666</v>
      </c>
      <c r="AH574" s="5">
        <f>+Contrato[[#This Row],[FECHA TERMINACIÓN ]]+120</f>
        <v>45410</v>
      </c>
      <c r="AI574" s="1" t="e" cm="1">
        <f t="array" ref="AI574">+Contrato[[#This Row],[Fecha Proyectada liquidació]]-hoy</f>
        <v>#NAME?</v>
      </c>
      <c r="AJ574" s="1" cm="1">
        <f t="array" ref="AJ574">_xlfn.XLOOKUP(Contrato[[#This Row],[CONTRATO]]&amp;Contrato[[#This Row],[CDP]],[1]!Tabla6[[#All],[CONTRATO-CDP]],[1]!Tabla6[[#All],[CRP]],_xlfn.XLOOKUP(Contrato[[#This Row],[CDP]],[1]RCPPAGOS!F:F,[1]RCPPAGOS!A:A,"",0),0)</f>
        <v>13244</v>
      </c>
      <c r="AK574" s="1">
        <f>+Contrato[[#This Row],[Columna1]]-Contrato[[#This Row],[RCP]]</f>
        <v>0</v>
      </c>
      <c r="AL574" s="101" cm="1">
        <f t="array" ref="AL574">_xlfn.XLOOKUP(Contrato[[#This Row],[RCP]],[1]!RCPPAGOS[[#All],[CRP]],[1]!RCPPAGOS[[#All],[Total pagado]],0,0)</f>
        <v>18693648</v>
      </c>
      <c r="AM574" s="62">
        <f>+Contrato[[#This Row],[Valor Pagado]]/Contrato[[#This Row],[VALOR CONTRATO]]</f>
        <v>1</v>
      </c>
      <c r="AN574" s="63">
        <f>+Contrato[[#This Row],[VALOR CONTRATO]]-Contrato[[#This Row],[Valor Pagado]]</f>
        <v>0</v>
      </c>
    </row>
    <row r="575" spans="1:40" s="1" customFormat="1" ht="37.5" customHeight="1">
      <c r="A575" s="1">
        <v>702</v>
      </c>
      <c r="B575" s="2">
        <v>531</v>
      </c>
      <c r="C575" s="130" t="s">
        <v>1421</v>
      </c>
      <c r="D575" s="35" t="s">
        <v>41</v>
      </c>
      <c r="E575" s="36" t="s">
        <v>42</v>
      </c>
      <c r="F575" s="92" t="s">
        <v>43</v>
      </c>
      <c r="G575" s="130" t="s">
        <v>557</v>
      </c>
      <c r="H575" s="1">
        <v>43155937</v>
      </c>
      <c r="I575" s="111">
        <v>3986061</v>
      </c>
      <c r="J575" s="111">
        <v>21923336</v>
      </c>
      <c r="K575" s="1" t="s">
        <v>571</v>
      </c>
      <c r="L575" s="137" t="s">
        <v>571</v>
      </c>
      <c r="M575" s="43" t="s">
        <v>558</v>
      </c>
      <c r="N575" s="44">
        <f>VLOOKUP(Contrato[[#This Row],[SUPERVISOR TITULAR]],[1]SUPERVISORES!$E$1:$F$135,2,FALSE)</f>
        <v>1040030533.9</v>
      </c>
      <c r="O575" s="43" t="s">
        <v>199</v>
      </c>
      <c r="P575" s="45">
        <f>VLOOKUP(Contrato[[#This Row],[SUPERVISOR SUPLENTE ]],[1]SUPERVISORES!$E$1:$F$135,2,FALSE)</f>
        <v>43972678.100000001</v>
      </c>
      <c r="Q575" s="75">
        <v>649</v>
      </c>
      <c r="R575" s="47" cm="1">
        <f t="array" ref="R575">_xlfn.XLOOKUP(Contrato[[#This Row],[CDP]],[1]!CDP[[#All],[consecutivo]],[1]!CDP[[#All],[fecha_aprobacion]],"",0)</f>
        <v>45043.655856481484</v>
      </c>
      <c r="S575" s="48">
        <f>SUMIF([1]!CDP[[#All],[consecutivo]],Contrato[[#This Row],[CDP]],[1]!CDP[[#All],[valor_total_rubro]])</f>
        <v>21923336</v>
      </c>
      <c r="T575" s="49" cm="1">
        <f t="array" ref="T575">_xlfn.XLOOKUP(Contrato[[#This Row],[CONTRATO]]&amp;Contrato[[#This Row],[CDP]],[1]!Tabla6[[#All],[CONTRATO-CDP]],[1]!Tabla6[[#All],[CRP]],_xlfn.XLOOKUP(Contrato[[#This Row],[CDP]],[1]RCPPAGOS!F:F,[1]RCPPAGOS!A:A,"",0),0)</f>
        <v>4847</v>
      </c>
      <c r="U575" s="47">
        <f>+_xlfn.XLOOKUP(Contrato[[#This Row],[RCP]],[1]RCPPAGOS!A:A,[1]RCPPAGOS!B:B,"",0)</f>
        <v>45062.481678240743</v>
      </c>
      <c r="V575" s="50">
        <f>SUMIF([1]!RCPPAGOS[[#All],[CRP]],Contrato[[#This Row],[RCP]],[1]!RCPPAGOS[[#All],[valor_total]])</f>
        <v>21923336</v>
      </c>
      <c r="W575" s="51">
        <v>45062</v>
      </c>
      <c r="X575" s="51">
        <v>45062</v>
      </c>
      <c r="Y575" s="52" t="str">
        <f>+LEFT(_xlfn.XLOOKUP(Contrato[[#This Row],[CONTRATO3DIG]],[1]SECOP_II!AE:AE,[1]SECOP_II!F:F,"",0),10)</f>
        <v>2023-05-16</v>
      </c>
      <c r="Z575" s="53" t="str">
        <f>+LEFT(_xlfn.XLOOKUP(Contrato[[#This Row],[CONTRATO3DIG]],[1]SECOP_II!AE:AE,[1]SECOP_II!G:G,"",0),10)</f>
        <v>2023-12-31</v>
      </c>
      <c r="AA575" s="54" t="str">
        <f>_xlfn.XLOOKUP(Contrato[[#This Row],[CONTRATO3DIG]],[1]SECOP_II!AE:AE,[1]SECOP_II!AA:AA,"",0)</f>
        <v>https://community.secop.gov.co/Public/Tendering/OpportunityDetail/Index?noticeUID=CO1.NTC.4423286&amp;isFromPublicArea=True&amp;isModal=true&amp;asPopupView=true</v>
      </c>
      <c r="AB575" s="103" t="s">
        <v>1300</v>
      </c>
      <c r="AC575" s="103"/>
      <c r="AD575" s="1" t="s">
        <v>50</v>
      </c>
      <c r="AE575" s="1" t="str">
        <f>TEXT(LEFT(Contrato[[#This Row],[CONTRATO]],3),"0")</f>
        <v>531</v>
      </c>
      <c r="AF575" s="1" t="str">
        <f>IF(LEN(Contrato[[#This Row],[Contrato2]])=3,Contrato[[#This Row],[Contrato2]],TEXT(Contrato[[#This Row],[Contrato2]],"000"))</f>
        <v>531</v>
      </c>
      <c r="AG575" s="100">
        <f ca="1">IFERROR(_xlfn.DAYS(Contrato[[#This Row],[Fecha Proyectada liquidació]],TODAY())/30,"")</f>
        <v>-10.033333333333333</v>
      </c>
      <c r="AH575" s="5">
        <f>+Contrato[[#This Row],[FECHA TERMINACIÓN ]]+120</f>
        <v>45411</v>
      </c>
      <c r="AI575" s="1" t="e" cm="1">
        <f t="array" ref="AI575">+Contrato[[#This Row],[Fecha Proyectada liquidació]]-hoy</f>
        <v>#NAME?</v>
      </c>
      <c r="AJ575" s="1" cm="1">
        <f t="array" ref="AJ575">_xlfn.XLOOKUP(Contrato[[#This Row],[CONTRATO]]&amp;Contrato[[#This Row],[CDP]],[1]!Tabla6[[#All],[CONTRATO-CDP]],[1]!Tabla6[[#All],[CRP]],_xlfn.XLOOKUP(Contrato[[#This Row],[CDP]],[1]RCPPAGOS!F:F,[1]RCPPAGOS!A:A,"",0),0)</f>
        <v>4847</v>
      </c>
      <c r="AK575" s="1">
        <f>+Contrato[[#This Row],[Columna1]]-Contrato[[#This Row],[RCP]]</f>
        <v>0</v>
      </c>
      <c r="AL575" s="101" cm="1">
        <f t="array" ref="AL575">_xlfn.XLOOKUP(Contrato[[#This Row],[RCP]],[1]!RCPPAGOS[[#All],[CRP]],[1]!RCPPAGOS[[#All],[Total pagado]],0,0)</f>
        <v>21923336</v>
      </c>
      <c r="AM575" s="62">
        <f>+Contrato[[#This Row],[Valor Pagado]]/Contrato[[#This Row],[VALOR CONTRATO]]</f>
        <v>1</v>
      </c>
      <c r="AN575" s="63">
        <f>+Contrato[[#This Row],[VALOR CONTRATO]]-Contrato[[#This Row],[Valor Pagado]]</f>
        <v>0</v>
      </c>
    </row>
    <row r="576" spans="1:40" s="1" customFormat="1" ht="37.5" customHeight="1">
      <c r="A576" s="1">
        <v>1023</v>
      </c>
      <c r="B576" s="2">
        <v>531</v>
      </c>
      <c r="C576" s="130" t="s">
        <v>1421</v>
      </c>
      <c r="D576" s="35" t="s">
        <v>41</v>
      </c>
      <c r="E576" s="36" t="s">
        <v>1422</v>
      </c>
      <c r="F576" s="92" t="s">
        <v>43</v>
      </c>
      <c r="G576" s="130" t="s">
        <v>557</v>
      </c>
      <c r="H576" s="1">
        <v>43155937</v>
      </c>
      <c r="I576" s="111" t="s">
        <v>571</v>
      </c>
      <c r="J576" s="111">
        <v>7972122</v>
      </c>
      <c r="K576" s="1" t="s">
        <v>571</v>
      </c>
      <c r="L576" s="137" t="s">
        <v>571</v>
      </c>
      <c r="M576" s="43" t="s">
        <v>558</v>
      </c>
      <c r="N576" s="44">
        <f>VLOOKUP(Contrato[[#This Row],[SUPERVISOR TITULAR]],[1]SUPERVISORES!$E$1:$F$135,2,FALSE)</f>
        <v>1040030533.9</v>
      </c>
      <c r="O576" s="43" t="s">
        <v>199</v>
      </c>
      <c r="P576" s="45">
        <f>VLOOKUP(Contrato[[#This Row],[SUPERVISOR SUPLENTE ]],[1]SUPERVISORES!$E$1:$F$135,2,FALSE)</f>
        <v>43972678.100000001</v>
      </c>
      <c r="Q576" s="75">
        <v>1196</v>
      </c>
      <c r="R576" s="47" cm="1">
        <f t="array" ref="R576">_xlfn.XLOOKUP(Contrato[[#This Row],[CDP]],[1]!CDP[[#All],[consecutivo]],[1]!CDP[[#All],[fecha_aprobacion]],"",0)</f>
        <v>45222.324513888889</v>
      </c>
      <c r="S576" s="48">
        <f>SUMIF([1]!CDP[[#All],[consecutivo]],Contrato[[#This Row],[CDP]],[1]!CDP[[#All],[valor_total_rubro]])</f>
        <v>7972122</v>
      </c>
      <c r="T576" s="4" cm="1">
        <f t="array" ref="T576">_xlfn.XLOOKUP(Contrato[[#This Row],[CONTRATO]]&amp;Contrato[[#This Row],[CDP]],[1]!Tabla6[[#All],[CONTRATO-CDP]],[1]!Tabla6[[#All],[CRP]],_xlfn.XLOOKUP(Contrato[[#This Row],[CDP]],[1]RCPPAGOS!F:F,[1]RCPPAGOS!A:A,"",0),0)</f>
        <v>13261</v>
      </c>
      <c r="U576" s="47">
        <f>+_xlfn.XLOOKUP(Contrato[[#This Row],[RCP]],[1]RCPPAGOS!A:A,[1]RCPPAGOS!B:B,"",0)</f>
        <v>45229.8903587963</v>
      </c>
      <c r="V576" s="50">
        <f>SUMIF([1]!RCPPAGOS[[#All],[CRP]],Contrato[[#This Row],[RCP]],[1]!RCPPAGOS[[#All],[valor_total]])</f>
        <v>7972122</v>
      </c>
      <c r="W576" s="51">
        <v>45230</v>
      </c>
      <c r="X576" s="51">
        <v>45230</v>
      </c>
      <c r="Y576" s="52" t="str">
        <f>+LEFT(_xlfn.XLOOKUP(Contrato[[#This Row],[CONTRATO3DIG]],[1]SECOP_II!AE:AE,[1]SECOP_II!F:F,"",0),10)</f>
        <v>2023-05-16</v>
      </c>
      <c r="Z576" s="53" t="str">
        <f>+LEFT(_xlfn.XLOOKUP(Contrato[[#This Row],[CONTRATO3DIG]],[1]SECOP_II!AE:AE,[1]SECOP_II!G:G,"",0),10)</f>
        <v>2023-12-31</v>
      </c>
      <c r="AA576" s="54" t="str">
        <f>_xlfn.XLOOKUP(Contrato[[#This Row],[CONTRATO3DIG]],[1]SECOP_II!AE:AE,[1]SECOP_II!AA:AA,"",0)</f>
        <v>https://community.secop.gov.co/Public/Tendering/OpportunityDetail/Index?noticeUID=CO1.NTC.4423286&amp;isFromPublicArea=True&amp;isModal=true&amp;asPopupView=true</v>
      </c>
      <c r="AB576" s="103" t="s">
        <v>1333</v>
      </c>
      <c r="AC576" s="103"/>
      <c r="AE576" s="1" t="str">
        <f>TEXT(LEFT(Contrato[[#This Row],[CONTRATO]],3),"0")</f>
        <v>531</v>
      </c>
      <c r="AF576" s="1" t="str">
        <f>IF(LEN(Contrato[[#This Row],[Contrato2]])=3,Contrato[[#This Row],[Contrato2]],TEXT(Contrato[[#This Row],[Contrato2]],"000"))</f>
        <v>531</v>
      </c>
      <c r="AG576" s="100">
        <f ca="1">IFERROR(_xlfn.DAYS(Contrato[[#This Row],[Fecha Proyectada liquidació]],TODAY())/30,"")</f>
        <v>-10.033333333333333</v>
      </c>
      <c r="AH576" s="5">
        <f>+Contrato[[#This Row],[FECHA TERMINACIÓN ]]+120</f>
        <v>45411</v>
      </c>
      <c r="AI576" s="1" t="e" cm="1">
        <f t="array" ref="AI576">+Contrato[[#This Row],[Fecha Proyectada liquidació]]-hoy</f>
        <v>#NAME?</v>
      </c>
      <c r="AJ576" s="1" cm="1">
        <f t="array" ref="AJ576">_xlfn.XLOOKUP(Contrato[[#This Row],[CONTRATO]]&amp;Contrato[[#This Row],[CDP]],[1]!Tabla6[[#All],[CONTRATO-CDP]],[1]!Tabla6[[#All],[CRP]],_xlfn.XLOOKUP(Contrato[[#This Row],[CDP]],[1]RCPPAGOS!F:F,[1]RCPPAGOS!A:A,"",0),0)</f>
        <v>13261</v>
      </c>
      <c r="AK576" s="1">
        <f>+Contrato[[#This Row],[Columna1]]-Contrato[[#This Row],[RCP]]</f>
        <v>0</v>
      </c>
      <c r="AL576" s="101" cm="1">
        <f t="array" ref="AL576">_xlfn.XLOOKUP(Contrato[[#This Row],[RCP]],[1]!RCPPAGOS[[#All],[CRP]],[1]!RCPPAGOS[[#All],[Total pagado]],0,0)</f>
        <v>7972122</v>
      </c>
      <c r="AM576" s="62">
        <f>+Contrato[[#This Row],[Valor Pagado]]/Contrato[[#This Row],[VALOR CONTRATO]]</f>
        <v>1</v>
      </c>
      <c r="AN576" s="63">
        <f>+Contrato[[#This Row],[VALOR CONTRATO]]-Contrato[[#This Row],[Valor Pagado]]</f>
        <v>0</v>
      </c>
    </row>
    <row r="577" spans="1:40" s="1" customFormat="1" ht="37.5" customHeight="1">
      <c r="A577" s="1">
        <v>703</v>
      </c>
      <c r="B577" s="2">
        <v>532</v>
      </c>
      <c r="C577" s="130" t="s">
        <v>1423</v>
      </c>
      <c r="D577" s="35" t="s">
        <v>41</v>
      </c>
      <c r="E577" s="36" t="s">
        <v>42</v>
      </c>
      <c r="F577" s="92" t="s">
        <v>43</v>
      </c>
      <c r="G577" s="130" t="s">
        <v>560</v>
      </c>
      <c r="H577" s="1">
        <v>1039050471</v>
      </c>
      <c r="I577" s="111">
        <v>4171510</v>
      </c>
      <c r="J577" s="111">
        <v>22943305</v>
      </c>
      <c r="K577" s="1" t="s">
        <v>571</v>
      </c>
      <c r="L577" s="137" t="s">
        <v>571</v>
      </c>
      <c r="M577" s="43" t="s">
        <v>558</v>
      </c>
      <c r="N577" s="44">
        <f>VLOOKUP(Contrato[[#This Row],[SUPERVISOR TITULAR]],[1]SUPERVISORES!$E$1:$F$135,2,FALSE)</f>
        <v>1040030533.9</v>
      </c>
      <c r="O577" s="43" t="s">
        <v>199</v>
      </c>
      <c r="P577" s="45">
        <f>VLOOKUP(Contrato[[#This Row],[SUPERVISOR SUPLENTE ]],[1]SUPERVISORES!$E$1:$F$135,2,FALSE)</f>
        <v>43972678.100000001</v>
      </c>
      <c r="Q577" s="75">
        <v>646</v>
      </c>
      <c r="R577" s="47" cm="1">
        <f t="array" ref="R577">_xlfn.XLOOKUP(Contrato[[#This Row],[CDP]],[1]!CDP[[#All],[consecutivo]],[1]!CDP[[#All],[fecha_aprobacion]],"",0)</f>
        <v>45043.655810185184</v>
      </c>
      <c r="S577" s="48">
        <f>SUMIF([1]!CDP[[#All],[consecutivo]],Contrato[[#This Row],[CDP]],[1]!CDP[[#All],[valor_total_rubro]])</f>
        <v>22943305</v>
      </c>
      <c r="T577" s="49" cm="1">
        <f t="array" ref="T577">_xlfn.XLOOKUP(Contrato[[#This Row],[CONTRATO]]&amp;Contrato[[#This Row],[CDP]],[1]!Tabla6[[#All],[CONTRATO-CDP]],[1]!Tabla6[[#All],[CRP]],_xlfn.XLOOKUP(Contrato[[#This Row],[CDP]],[1]RCPPAGOS!F:F,[1]RCPPAGOS!A:A,"",0),0)</f>
        <v>4856</v>
      </c>
      <c r="U577" s="47">
        <f>+_xlfn.XLOOKUP(Contrato[[#This Row],[RCP]],[1]RCPPAGOS!A:A,[1]RCPPAGOS!B:B,"",0)</f>
        <v>45062.57949074074</v>
      </c>
      <c r="V577" s="50">
        <f>SUMIF([1]!RCPPAGOS[[#All],[CRP]],Contrato[[#This Row],[RCP]],[1]!RCPPAGOS[[#All],[valor_total]])</f>
        <v>22943305</v>
      </c>
      <c r="W577" s="51">
        <v>45062</v>
      </c>
      <c r="X577" s="51">
        <v>45062</v>
      </c>
      <c r="Y577" s="52" t="str">
        <f>+LEFT(_xlfn.XLOOKUP(Contrato[[#This Row],[CONTRATO3DIG]],[1]SECOP_II!AE:AE,[1]SECOP_II!F:F,"",0),10)</f>
        <v>2023-05-16</v>
      </c>
      <c r="Z577" s="53" t="str">
        <f>+LEFT(_xlfn.XLOOKUP(Contrato[[#This Row],[CONTRATO3DIG]],[1]SECOP_II!AE:AE,[1]SECOP_II!G:G,"",0),10)</f>
        <v>2023-12-31</v>
      </c>
      <c r="AA577" s="54" t="str">
        <f>_xlfn.XLOOKUP(Contrato[[#This Row],[CONTRATO3DIG]],[1]SECOP_II!AE:AE,[1]SECOP_II!AA:AA,"",0)</f>
        <v>https://community.secop.gov.co/Public/Tendering/OpportunityDetail/Index?noticeUID=CO1.NTC.4426650&amp;isFromPublicArea=True&amp;isModal=true&amp;asPopupView=true</v>
      </c>
      <c r="AB577" s="103" t="s">
        <v>1300</v>
      </c>
      <c r="AC577" s="103"/>
      <c r="AD577" s="1" t="s">
        <v>50</v>
      </c>
      <c r="AE577" s="1" t="str">
        <f>TEXT(LEFT(Contrato[[#This Row],[CONTRATO]],3),"0")</f>
        <v>532</v>
      </c>
      <c r="AF577" s="1" t="str">
        <f>IF(LEN(Contrato[[#This Row],[Contrato2]])=3,Contrato[[#This Row],[Contrato2]],TEXT(Contrato[[#This Row],[Contrato2]],"000"))</f>
        <v>532</v>
      </c>
      <c r="AG577" s="100">
        <f ca="1">IFERROR(_xlfn.DAYS(Contrato[[#This Row],[Fecha Proyectada liquidació]],TODAY())/30,"")</f>
        <v>-10.033333333333333</v>
      </c>
      <c r="AH577" s="5">
        <f>+Contrato[[#This Row],[FECHA TERMINACIÓN ]]+120</f>
        <v>45411</v>
      </c>
      <c r="AI577" s="1" t="e" cm="1">
        <f t="array" ref="AI577">+Contrato[[#This Row],[Fecha Proyectada liquidació]]-hoy</f>
        <v>#NAME?</v>
      </c>
      <c r="AJ577" s="1" cm="1">
        <f t="array" ref="AJ577">_xlfn.XLOOKUP(Contrato[[#This Row],[CONTRATO]]&amp;Contrato[[#This Row],[CDP]],[1]!Tabla6[[#All],[CONTRATO-CDP]],[1]!Tabla6[[#All],[CRP]],_xlfn.XLOOKUP(Contrato[[#This Row],[CDP]],[1]RCPPAGOS!F:F,[1]RCPPAGOS!A:A,"",0),0)</f>
        <v>4856</v>
      </c>
      <c r="AK577" s="1">
        <f>+Contrato[[#This Row],[Columna1]]-Contrato[[#This Row],[RCP]]</f>
        <v>0</v>
      </c>
      <c r="AL577" s="101" cm="1">
        <f t="array" ref="AL577">_xlfn.XLOOKUP(Contrato[[#This Row],[RCP]],[1]!RCPPAGOS[[#All],[CRP]],[1]!RCPPAGOS[[#All],[Total pagado]],0,0)</f>
        <v>22943305</v>
      </c>
      <c r="AM577" s="62">
        <f>+Contrato[[#This Row],[Valor Pagado]]/Contrato[[#This Row],[VALOR CONTRATO]]</f>
        <v>1</v>
      </c>
      <c r="AN577" s="63">
        <f>+Contrato[[#This Row],[VALOR CONTRATO]]-Contrato[[#This Row],[Valor Pagado]]</f>
        <v>0</v>
      </c>
    </row>
    <row r="578" spans="1:40" s="1" customFormat="1" ht="37.5" customHeight="1">
      <c r="A578" s="1">
        <v>1024</v>
      </c>
      <c r="B578" s="2">
        <v>532</v>
      </c>
      <c r="C578" s="130" t="s">
        <v>1423</v>
      </c>
      <c r="D578" s="35" t="s">
        <v>41</v>
      </c>
      <c r="E578" s="36" t="s">
        <v>1201</v>
      </c>
      <c r="F578" s="92" t="s">
        <v>43</v>
      </c>
      <c r="G578" s="130" t="s">
        <v>560</v>
      </c>
      <c r="H578" s="1">
        <v>1039050471</v>
      </c>
      <c r="I578" s="111" t="s">
        <v>571</v>
      </c>
      <c r="J578" s="111">
        <v>8343020</v>
      </c>
      <c r="K578" s="1" t="s">
        <v>571</v>
      </c>
      <c r="L578" s="137" t="s">
        <v>571</v>
      </c>
      <c r="M578" s="43" t="s">
        <v>558</v>
      </c>
      <c r="N578" s="44">
        <f>VLOOKUP(Contrato[[#This Row],[SUPERVISOR TITULAR]],[1]SUPERVISORES!$E$1:$F$135,2,FALSE)</f>
        <v>1040030533.9</v>
      </c>
      <c r="O578" s="43" t="s">
        <v>199</v>
      </c>
      <c r="P578" s="45">
        <f>VLOOKUP(Contrato[[#This Row],[SUPERVISOR SUPLENTE ]],[1]SUPERVISORES!$E$1:$F$135,2,FALSE)</f>
        <v>43972678.100000001</v>
      </c>
      <c r="Q578" s="75">
        <v>1194</v>
      </c>
      <c r="R578" s="47" cm="1">
        <f t="array" ref="R578">_xlfn.XLOOKUP(Contrato[[#This Row],[CDP]],[1]!CDP[[#All],[consecutivo]],[1]!CDP[[#All],[fecha_aprobacion]],"",0)</f>
        <v>45222.324502314812</v>
      </c>
      <c r="S578" s="48">
        <f>SUMIF([1]!CDP[[#All],[consecutivo]],Contrato[[#This Row],[CDP]],[1]!CDP[[#All],[valor_total_rubro]])</f>
        <v>8343020</v>
      </c>
      <c r="T578" s="4" cm="1">
        <f t="array" ref="T578">_xlfn.XLOOKUP(Contrato[[#This Row],[CONTRATO]]&amp;Contrato[[#This Row],[CDP]],[1]!Tabla6[[#All],[CONTRATO-CDP]],[1]!Tabla6[[#All],[CRP]],_xlfn.XLOOKUP(Contrato[[#This Row],[CDP]],[1]RCPPAGOS!F:F,[1]RCPPAGOS!A:A,"",0),0)</f>
        <v>13260</v>
      </c>
      <c r="U578" s="47">
        <f>+_xlfn.XLOOKUP(Contrato[[#This Row],[RCP]],[1]RCPPAGOS!A:A,[1]RCPPAGOS!B:B,"",0)</f>
        <v>45229.889328703706</v>
      </c>
      <c r="V578" s="50">
        <f>SUMIF([1]!RCPPAGOS[[#All],[CRP]],Contrato[[#This Row],[RCP]],[1]!RCPPAGOS[[#All],[valor_total]])</f>
        <v>8343020</v>
      </c>
      <c r="W578" s="51">
        <v>45230</v>
      </c>
      <c r="X578" s="51">
        <v>45290</v>
      </c>
      <c r="Y578" s="52" t="str">
        <f>+LEFT(_xlfn.XLOOKUP(Contrato[[#This Row],[CONTRATO3DIG]],[1]SECOP_II!AE:AE,[1]SECOP_II!F:F,"",0),10)</f>
        <v>2023-05-16</v>
      </c>
      <c r="Z578" s="53" t="str">
        <f>+LEFT(_xlfn.XLOOKUP(Contrato[[#This Row],[CONTRATO3DIG]],[1]SECOP_II!AE:AE,[1]SECOP_II!G:G,"",0),10)</f>
        <v>2023-12-31</v>
      </c>
      <c r="AA578" s="54" t="str">
        <f>_xlfn.XLOOKUP(Contrato[[#This Row],[CONTRATO3DIG]],[1]SECOP_II!AE:AE,[1]SECOP_II!AA:AA,"",0)</f>
        <v>https://community.secop.gov.co/Public/Tendering/OpportunityDetail/Index?noticeUID=CO1.NTC.4426650&amp;isFromPublicArea=True&amp;isModal=true&amp;asPopupView=true</v>
      </c>
      <c r="AB578" s="103" t="s">
        <v>1424</v>
      </c>
      <c r="AC578" s="103"/>
      <c r="AE578" s="1" t="str">
        <f>TEXT(LEFT(Contrato[[#This Row],[CONTRATO]],3),"0")</f>
        <v>532</v>
      </c>
      <c r="AF578" s="1" t="str">
        <f>IF(LEN(Contrato[[#This Row],[Contrato2]])=3,Contrato[[#This Row],[Contrato2]],TEXT(Contrato[[#This Row],[Contrato2]],"000"))</f>
        <v>532</v>
      </c>
      <c r="AG578" s="100">
        <f ca="1">IFERROR(_xlfn.DAYS(Contrato[[#This Row],[Fecha Proyectada liquidació]],TODAY())/30,"")</f>
        <v>-10.033333333333333</v>
      </c>
      <c r="AH578" s="5">
        <f>+Contrato[[#This Row],[FECHA TERMINACIÓN ]]+120</f>
        <v>45411</v>
      </c>
      <c r="AI578" s="1" t="e" cm="1">
        <f t="array" ref="AI578">+Contrato[[#This Row],[Fecha Proyectada liquidació]]-hoy</f>
        <v>#NAME?</v>
      </c>
      <c r="AJ578" s="1" cm="1">
        <f t="array" ref="AJ578">_xlfn.XLOOKUP(Contrato[[#This Row],[CONTRATO]]&amp;Contrato[[#This Row],[CDP]],[1]!Tabla6[[#All],[CONTRATO-CDP]],[1]!Tabla6[[#All],[CRP]],_xlfn.XLOOKUP(Contrato[[#This Row],[CDP]],[1]RCPPAGOS!F:F,[1]RCPPAGOS!A:A,"",0),0)</f>
        <v>13260</v>
      </c>
      <c r="AK578" s="1">
        <f>+Contrato[[#This Row],[Columna1]]-Contrato[[#This Row],[RCP]]</f>
        <v>0</v>
      </c>
      <c r="AL578" s="101" cm="1">
        <f t="array" ref="AL578">_xlfn.XLOOKUP(Contrato[[#This Row],[RCP]],[1]!RCPPAGOS[[#All],[CRP]],[1]!RCPPAGOS[[#All],[Total pagado]],0,0)</f>
        <v>8343020</v>
      </c>
      <c r="AM578" s="62">
        <f>+Contrato[[#This Row],[Valor Pagado]]/Contrato[[#This Row],[VALOR CONTRATO]]</f>
        <v>1</v>
      </c>
      <c r="AN578" s="63">
        <f>+Contrato[[#This Row],[VALOR CONTRATO]]-Contrato[[#This Row],[Valor Pagado]]</f>
        <v>0</v>
      </c>
    </row>
    <row r="579" spans="1:40" s="1" customFormat="1" ht="37.5" customHeight="1">
      <c r="A579" s="1">
        <v>704</v>
      </c>
      <c r="B579" s="2">
        <v>533</v>
      </c>
      <c r="C579" s="130" t="s">
        <v>1421</v>
      </c>
      <c r="D579" s="35" t="s">
        <v>41</v>
      </c>
      <c r="E579" s="36" t="s">
        <v>42</v>
      </c>
      <c r="F579" s="92" t="s">
        <v>43</v>
      </c>
      <c r="G579" s="130" t="s">
        <v>562</v>
      </c>
      <c r="H579" s="1">
        <v>1007222699</v>
      </c>
      <c r="I579" s="111">
        <v>3986061</v>
      </c>
      <c r="J579" s="111">
        <v>21923336</v>
      </c>
      <c r="K579" s="1" t="s">
        <v>571</v>
      </c>
      <c r="L579" s="137" t="s">
        <v>571</v>
      </c>
      <c r="M579" s="43" t="s">
        <v>558</v>
      </c>
      <c r="N579" s="44">
        <f>VLOOKUP(Contrato[[#This Row],[SUPERVISOR TITULAR]],[1]SUPERVISORES!$E$1:$F$135,2,FALSE)</f>
        <v>1040030533.9</v>
      </c>
      <c r="O579" s="43" t="s">
        <v>199</v>
      </c>
      <c r="P579" s="45">
        <f>VLOOKUP(Contrato[[#This Row],[SUPERVISOR SUPLENTE ]],[1]SUPERVISORES!$E$1:$F$135,2,FALSE)</f>
        <v>43972678.100000001</v>
      </c>
      <c r="Q579" s="75">
        <v>653</v>
      </c>
      <c r="R579" s="47" cm="1">
        <f t="array" ref="R579">_xlfn.XLOOKUP(Contrato[[#This Row],[CDP]],[1]!CDP[[#All],[consecutivo]],[1]!CDP[[#All],[fecha_aprobacion]],"",0)</f>
        <v>45043.655925925923</v>
      </c>
      <c r="S579" s="48">
        <f>SUMIF([1]!CDP[[#All],[consecutivo]],Contrato[[#This Row],[CDP]],[1]!CDP[[#All],[valor_total_rubro]])</f>
        <v>21923336</v>
      </c>
      <c r="T579" s="49" cm="1">
        <f t="array" ref="T579">_xlfn.XLOOKUP(Contrato[[#This Row],[CONTRATO]]&amp;Contrato[[#This Row],[CDP]],[1]!Tabla6[[#All],[CONTRATO-CDP]],[1]!Tabla6[[#All],[CRP]],_xlfn.XLOOKUP(Contrato[[#This Row],[CDP]],[1]RCPPAGOS!F:F,[1]RCPPAGOS!A:A,"",0),0)</f>
        <v>4857</v>
      </c>
      <c r="U579" s="47">
        <f>+_xlfn.XLOOKUP(Contrato[[#This Row],[RCP]],[1]RCPPAGOS!A:A,[1]RCPPAGOS!B:B,"",0)</f>
        <v>45062.579953703702</v>
      </c>
      <c r="V579" s="50">
        <f>SUMIF([1]!RCPPAGOS[[#All],[CRP]],Contrato[[#This Row],[RCP]],[1]!RCPPAGOS[[#All],[valor_total]])</f>
        <v>21923336</v>
      </c>
      <c r="W579" s="51">
        <v>45062</v>
      </c>
      <c r="X579" s="51">
        <v>45062</v>
      </c>
      <c r="Y579" s="52" t="str">
        <f>+LEFT(_xlfn.XLOOKUP(Contrato[[#This Row],[CONTRATO3DIG]],[1]SECOP_II!AE:AE,[1]SECOP_II!F:F,"",0),10)</f>
        <v>2023-05-16</v>
      </c>
      <c r="Z579" s="53" t="str">
        <f>+LEFT(_xlfn.XLOOKUP(Contrato[[#This Row],[CONTRATO3DIG]],[1]SECOP_II!AE:AE,[1]SECOP_II!G:G,"",0),10)</f>
        <v>2023-12-31</v>
      </c>
      <c r="AA579" s="54" t="str">
        <f>_xlfn.XLOOKUP(Contrato[[#This Row],[CONTRATO3DIG]],[1]SECOP_II!AE:AE,[1]SECOP_II!AA:AA,"",0)</f>
        <v>https://community.secop.gov.co/Public/Tendering/OpportunityDetail/Index?noticeUID=CO1.NTC.4426441&amp;isFromPublicArea=True&amp;isModal=true&amp;asPopupView=true</v>
      </c>
      <c r="AB579" s="103" t="s">
        <v>1300</v>
      </c>
      <c r="AC579" s="103"/>
      <c r="AD579" s="1" t="s">
        <v>50</v>
      </c>
      <c r="AE579" s="1" t="str">
        <f>TEXT(LEFT(Contrato[[#This Row],[CONTRATO]],3),"0")</f>
        <v>533</v>
      </c>
      <c r="AF579" s="1" t="str">
        <f>IF(LEN(Contrato[[#This Row],[Contrato2]])=3,Contrato[[#This Row],[Contrato2]],TEXT(Contrato[[#This Row],[Contrato2]],"000"))</f>
        <v>533</v>
      </c>
      <c r="AG579" s="100">
        <f ca="1">IFERROR(_xlfn.DAYS(Contrato[[#This Row],[Fecha Proyectada liquidació]],TODAY())/30,"")</f>
        <v>-10.033333333333333</v>
      </c>
      <c r="AH579" s="5">
        <f>+Contrato[[#This Row],[FECHA TERMINACIÓN ]]+120</f>
        <v>45411</v>
      </c>
      <c r="AI579" s="1" t="e" cm="1">
        <f t="array" ref="AI579">+Contrato[[#This Row],[Fecha Proyectada liquidació]]-hoy</f>
        <v>#NAME?</v>
      </c>
      <c r="AJ579" s="1" cm="1">
        <f t="array" ref="AJ579">_xlfn.XLOOKUP(Contrato[[#This Row],[CONTRATO]]&amp;Contrato[[#This Row],[CDP]],[1]!Tabla6[[#All],[CONTRATO-CDP]],[1]!Tabla6[[#All],[CRP]],_xlfn.XLOOKUP(Contrato[[#This Row],[CDP]],[1]RCPPAGOS!F:F,[1]RCPPAGOS!A:A,"",0),0)</f>
        <v>4857</v>
      </c>
      <c r="AK579" s="1">
        <f>+Contrato[[#This Row],[Columna1]]-Contrato[[#This Row],[RCP]]</f>
        <v>0</v>
      </c>
      <c r="AL579" s="101" cm="1">
        <f t="array" ref="AL579">_xlfn.XLOOKUP(Contrato[[#This Row],[RCP]],[1]!RCPPAGOS[[#All],[CRP]],[1]!RCPPAGOS[[#All],[Total pagado]],0,0)</f>
        <v>21923336</v>
      </c>
      <c r="AM579" s="62">
        <f>+Contrato[[#This Row],[Valor Pagado]]/Contrato[[#This Row],[VALOR CONTRATO]]</f>
        <v>1</v>
      </c>
      <c r="AN579" s="63">
        <f>+Contrato[[#This Row],[VALOR CONTRATO]]-Contrato[[#This Row],[Valor Pagado]]</f>
        <v>0</v>
      </c>
    </row>
    <row r="580" spans="1:40" s="1" customFormat="1" ht="37.5" customHeight="1">
      <c r="A580" s="1">
        <v>1025</v>
      </c>
      <c r="B580" s="2">
        <v>533</v>
      </c>
      <c r="C580" s="130" t="s">
        <v>1421</v>
      </c>
      <c r="D580" s="35" t="s">
        <v>41</v>
      </c>
      <c r="E580" s="36" t="s">
        <v>1201</v>
      </c>
      <c r="F580" s="92" t="s">
        <v>43</v>
      </c>
      <c r="G580" s="130" t="s">
        <v>562</v>
      </c>
      <c r="H580" s="1">
        <v>1007222699</v>
      </c>
      <c r="I580" s="111" t="s">
        <v>571</v>
      </c>
      <c r="J580" s="111">
        <v>7972122</v>
      </c>
      <c r="K580" s="1" t="s">
        <v>571</v>
      </c>
      <c r="L580" s="137" t="s">
        <v>571</v>
      </c>
      <c r="M580" s="43" t="s">
        <v>558</v>
      </c>
      <c r="N580" s="44">
        <f>VLOOKUP(Contrato[[#This Row],[SUPERVISOR TITULAR]],[1]SUPERVISORES!$E$1:$F$135,2,FALSE)</f>
        <v>1040030533.9</v>
      </c>
      <c r="O580" s="43" t="s">
        <v>199</v>
      </c>
      <c r="P580" s="45">
        <f>VLOOKUP(Contrato[[#This Row],[SUPERVISOR SUPLENTE ]],[1]SUPERVISORES!$E$1:$F$135,2,FALSE)</f>
        <v>43972678.100000001</v>
      </c>
      <c r="Q580" s="75">
        <v>1190</v>
      </c>
      <c r="R580" s="47" cm="1">
        <f t="array" ref="R580">_xlfn.XLOOKUP(Contrato[[#This Row],[CDP]],[1]!CDP[[#All],[consecutivo]],[1]!CDP[[#All],[fecha_aprobacion]],"",0)</f>
        <v>45222.324490740742</v>
      </c>
      <c r="S580" s="48">
        <f>SUMIF([1]!CDP[[#All],[consecutivo]],Contrato[[#This Row],[CDP]],[1]!CDP[[#All],[valor_total_rubro]])</f>
        <v>7972122</v>
      </c>
      <c r="T580" s="4" cm="1">
        <f t="array" ref="T580">_xlfn.XLOOKUP(Contrato[[#This Row],[CONTRATO]]&amp;Contrato[[#This Row],[CDP]],[1]!Tabla6[[#All],[CONTRATO-CDP]],[1]!Tabla6[[#All],[CRP]],_xlfn.XLOOKUP(Contrato[[#This Row],[CDP]],[1]RCPPAGOS!F:F,[1]RCPPAGOS!A:A,"",0),0)</f>
        <v>13262</v>
      </c>
      <c r="U580" s="47">
        <f>+_xlfn.XLOOKUP(Contrato[[#This Row],[RCP]],[1]RCPPAGOS!A:A,[1]RCPPAGOS!B:B,"",0)</f>
        <v>45229.900879629633</v>
      </c>
      <c r="V580" s="50">
        <f>SUMIF([1]!RCPPAGOS[[#All],[CRP]],Contrato[[#This Row],[RCP]],[1]!RCPPAGOS[[#All],[valor_total]])</f>
        <v>7972122</v>
      </c>
      <c r="W580" s="51">
        <v>45230</v>
      </c>
      <c r="X580" s="51">
        <v>45290</v>
      </c>
      <c r="Y580" s="52" t="str">
        <f>+LEFT(_xlfn.XLOOKUP(Contrato[[#This Row],[CONTRATO3DIG]],[1]SECOP_II!AE:AE,[1]SECOP_II!F:F,"",0),10)</f>
        <v>2023-05-16</v>
      </c>
      <c r="Z580" s="53" t="str">
        <f>+LEFT(_xlfn.XLOOKUP(Contrato[[#This Row],[CONTRATO3DIG]],[1]SECOP_II!AE:AE,[1]SECOP_II!G:G,"",0),10)</f>
        <v>2023-12-31</v>
      </c>
      <c r="AA580" s="54" t="str">
        <f>_xlfn.XLOOKUP(Contrato[[#This Row],[CONTRATO3DIG]],[1]SECOP_II!AE:AE,[1]SECOP_II!AA:AA,"",0)</f>
        <v>https://community.secop.gov.co/Public/Tendering/OpportunityDetail/Index?noticeUID=CO1.NTC.4426441&amp;isFromPublicArea=True&amp;isModal=true&amp;asPopupView=true</v>
      </c>
      <c r="AB580" s="103" t="s">
        <v>1333</v>
      </c>
      <c r="AC580" s="103"/>
      <c r="AE580" s="1" t="str">
        <f>TEXT(LEFT(Contrato[[#This Row],[CONTRATO]],3),"0")</f>
        <v>533</v>
      </c>
      <c r="AF580" s="1" t="str">
        <f>IF(LEN(Contrato[[#This Row],[Contrato2]])=3,Contrato[[#This Row],[Contrato2]],TEXT(Contrato[[#This Row],[Contrato2]],"000"))</f>
        <v>533</v>
      </c>
      <c r="AG580" s="100">
        <f ca="1">IFERROR(_xlfn.DAYS(Contrato[[#This Row],[Fecha Proyectada liquidació]],TODAY())/30,"")</f>
        <v>-10.033333333333333</v>
      </c>
      <c r="AH580" s="5">
        <f>+Contrato[[#This Row],[FECHA TERMINACIÓN ]]+120</f>
        <v>45411</v>
      </c>
      <c r="AI580" s="1" t="e" cm="1">
        <f t="array" ref="AI580">+Contrato[[#This Row],[Fecha Proyectada liquidació]]-hoy</f>
        <v>#NAME?</v>
      </c>
      <c r="AJ580" s="1" cm="1">
        <f t="array" ref="AJ580">_xlfn.XLOOKUP(Contrato[[#This Row],[CONTRATO]]&amp;Contrato[[#This Row],[CDP]],[1]!Tabla6[[#All],[CONTRATO-CDP]],[1]!Tabla6[[#All],[CRP]],_xlfn.XLOOKUP(Contrato[[#This Row],[CDP]],[1]RCPPAGOS!F:F,[1]RCPPAGOS!A:A,"",0),0)</f>
        <v>13262</v>
      </c>
      <c r="AK580" s="1">
        <f>+Contrato[[#This Row],[Columna1]]-Contrato[[#This Row],[RCP]]</f>
        <v>0</v>
      </c>
      <c r="AL580" s="101" cm="1">
        <f t="array" ref="AL580">_xlfn.XLOOKUP(Contrato[[#This Row],[RCP]],[1]!RCPPAGOS[[#All],[CRP]],[1]!RCPPAGOS[[#All],[Total pagado]],0,0)</f>
        <v>7972122</v>
      </c>
      <c r="AM580" s="62">
        <f>+Contrato[[#This Row],[Valor Pagado]]/Contrato[[#This Row],[VALOR CONTRATO]]</f>
        <v>1</v>
      </c>
      <c r="AN580" s="63">
        <f>+Contrato[[#This Row],[VALOR CONTRATO]]-Contrato[[#This Row],[Valor Pagado]]</f>
        <v>0</v>
      </c>
    </row>
    <row r="581" spans="1:40" s="1" customFormat="1" ht="37.5" customHeight="1">
      <c r="A581" s="1">
        <v>705</v>
      </c>
      <c r="B581" s="2">
        <v>534</v>
      </c>
      <c r="C581" s="219" t="s">
        <v>1425</v>
      </c>
      <c r="D581" s="35" t="s">
        <v>41</v>
      </c>
      <c r="E581" s="36" t="s">
        <v>42</v>
      </c>
      <c r="F581" s="92" t="s">
        <v>43</v>
      </c>
      <c r="G581" s="130" t="s">
        <v>1426</v>
      </c>
      <c r="H581" s="1">
        <v>43110350</v>
      </c>
      <c r="I581" s="111">
        <v>4191468</v>
      </c>
      <c r="J581" s="111">
        <v>23053074</v>
      </c>
      <c r="K581" s="1" t="s">
        <v>571</v>
      </c>
      <c r="L581" s="137" t="s">
        <v>571</v>
      </c>
      <c r="M581" s="43" t="s">
        <v>558</v>
      </c>
      <c r="N581" s="44">
        <f>VLOOKUP(Contrato[[#This Row],[SUPERVISOR TITULAR]],[1]SUPERVISORES!$E$1:$F$135,2,FALSE)</f>
        <v>1040030533.9</v>
      </c>
      <c r="O581" s="43" t="s">
        <v>199</v>
      </c>
      <c r="P581" s="45">
        <f>VLOOKUP(Contrato[[#This Row],[SUPERVISOR SUPLENTE ]],[1]SUPERVISORES!$E$1:$F$135,2,FALSE)</f>
        <v>43972678.100000001</v>
      </c>
      <c r="Q581" s="75">
        <v>624</v>
      </c>
      <c r="R581" s="47" cm="1">
        <f t="array" ref="R581">_xlfn.XLOOKUP(Contrato[[#This Row],[CDP]],[1]!CDP[[#All],[consecutivo]],[1]!CDP[[#All],[fecha_aprobacion]],"",0)</f>
        <v>45042.313703703701</v>
      </c>
      <c r="S581" s="48">
        <f>SUMIF([1]!CDP[[#All],[consecutivo]],Contrato[[#This Row],[CDP]],[1]!CDP[[#All],[valor_total_rubro]])</f>
        <v>23053074</v>
      </c>
      <c r="T581" s="49" cm="1">
        <f t="array" ref="T581">_xlfn.XLOOKUP(Contrato[[#This Row],[CONTRATO]]&amp;Contrato[[#This Row],[CDP]],[1]!Tabla6[[#All],[CONTRATO-CDP]],[1]!Tabla6[[#All],[CRP]],_xlfn.XLOOKUP(Contrato[[#This Row],[CDP]],[1]RCPPAGOS!F:F,[1]RCPPAGOS!A:A,"",0),0)</f>
        <v>4858</v>
      </c>
      <c r="U581" s="47">
        <f>+_xlfn.XLOOKUP(Contrato[[#This Row],[RCP]],[1]RCPPAGOS!A:A,[1]RCPPAGOS!B:B,"",0)</f>
        <v>45062.580428240741</v>
      </c>
      <c r="V581" s="50">
        <f>SUMIF([1]!RCPPAGOS[[#All],[CRP]],Contrato[[#This Row],[RCP]],[1]!RCPPAGOS[[#All],[valor_total]])</f>
        <v>23053074</v>
      </c>
      <c r="W581" s="51">
        <v>45062</v>
      </c>
      <c r="X581" s="51">
        <v>45062</v>
      </c>
      <c r="Y581" s="52" t="str">
        <f>+LEFT(_xlfn.XLOOKUP(Contrato[[#This Row],[CONTRATO3DIG]],[1]SECOP_II!AE:AE,[1]SECOP_II!F:F,"",0),10)</f>
        <v>2023-05-16</v>
      </c>
      <c r="Z581" s="53" t="str">
        <f>+LEFT(_xlfn.XLOOKUP(Contrato[[#This Row],[CONTRATO3DIG]],[1]SECOP_II!AE:AE,[1]SECOP_II!G:G,"",0),10)</f>
        <v>2023-12-31</v>
      </c>
      <c r="AA581" s="54" t="str">
        <f>_xlfn.XLOOKUP(Contrato[[#This Row],[CONTRATO3DIG]],[1]SECOP_II!AE:AE,[1]SECOP_II!AA:AA,"",0)</f>
        <v>https://community.secop.gov.co/Public/Tendering/OpportunityDetail/Index?noticeUID=CO1.NTC.4426629&amp;isFromPublicArea=True&amp;isModal=true&amp;asPopupView=true</v>
      </c>
      <c r="AB581" s="103" t="s">
        <v>1300</v>
      </c>
      <c r="AC581" s="103"/>
      <c r="AD581" s="1" t="s">
        <v>50</v>
      </c>
      <c r="AE581" s="1" t="str">
        <f>TEXT(LEFT(Contrato[[#This Row],[CONTRATO]],3),"0")</f>
        <v>534</v>
      </c>
      <c r="AF581" s="1" t="str">
        <f>IF(LEN(Contrato[[#This Row],[Contrato2]])=3,Contrato[[#This Row],[Contrato2]],TEXT(Contrato[[#This Row],[Contrato2]],"000"))</f>
        <v>534</v>
      </c>
      <c r="AG581" s="100">
        <f ca="1">IFERROR(_xlfn.DAYS(Contrato[[#This Row],[Fecha Proyectada liquidació]],TODAY())/30,"")</f>
        <v>-10.033333333333333</v>
      </c>
      <c r="AH581" s="5">
        <f>+Contrato[[#This Row],[FECHA TERMINACIÓN ]]+120</f>
        <v>45411</v>
      </c>
      <c r="AI581" s="1" t="e" cm="1">
        <f t="array" ref="AI581">+Contrato[[#This Row],[Fecha Proyectada liquidació]]-hoy</f>
        <v>#NAME?</v>
      </c>
      <c r="AJ581" s="1" cm="1">
        <f t="array" ref="AJ581">_xlfn.XLOOKUP(Contrato[[#This Row],[CONTRATO]]&amp;Contrato[[#This Row],[CDP]],[1]!Tabla6[[#All],[CONTRATO-CDP]],[1]!Tabla6[[#All],[CRP]],_xlfn.XLOOKUP(Contrato[[#This Row],[CDP]],[1]RCPPAGOS!F:F,[1]RCPPAGOS!A:A,"",0),0)</f>
        <v>4858</v>
      </c>
      <c r="AK581" s="1">
        <f>+Contrato[[#This Row],[Columna1]]-Contrato[[#This Row],[RCP]]</f>
        <v>0</v>
      </c>
      <c r="AL581" s="101" cm="1">
        <f t="array" ref="AL581">_xlfn.XLOOKUP(Contrato[[#This Row],[RCP]],[1]!RCPPAGOS[[#All],[CRP]],[1]!RCPPAGOS[[#All],[Total pagado]],0,0)</f>
        <v>23053074</v>
      </c>
      <c r="AM581" s="62">
        <f>+Contrato[[#This Row],[Valor Pagado]]/Contrato[[#This Row],[VALOR CONTRATO]]</f>
        <v>1</v>
      </c>
      <c r="AN581" s="63">
        <f>+Contrato[[#This Row],[VALOR CONTRATO]]-Contrato[[#This Row],[Valor Pagado]]</f>
        <v>0</v>
      </c>
    </row>
    <row r="582" spans="1:40" s="1" customFormat="1" ht="37.5" customHeight="1">
      <c r="A582" s="1">
        <v>1026</v>
      </c>
      <c r="B582" s="2">
        <v>534</v>
      </c>
      <c r="C582" s="219" t="s">
        <v>1425</v>
      </c>
      <c r="D582" s="35" t="s">
        <v>41</v>
      </c>
      <c r="E582" s="36" t="s">
        <v>1201</v>
      </c>
      <c r="F582" s="92" t="s">
        <v>43</v>
      </c>
      <c r="G582" s="130" t="s">
        <v>1426</v>
      </c>
      <c r="H582" s="1">
        <v>43110350</v>
      </c>
      <c r="I582" s="111" t="s">
        <v>571</v>
      </c>
      <c r="J582" s="111">
        <v>8382936</v>
      </c>
      <c r="K582" s="1" t="s">
        <v>571</v>
      </c>
      <c r="L582" s="137" t="s">
        <v>571</v>
      </c>
      <c r="M582" s="43" t="s">
        <v>558</v>
      </c>
      <c r="N582" s="44">
        <f>VLOOKUP(Contrato[[#This Row],[SUPERVISOR TITULAR]],[1]SUPERVISORES!$E$1:$F$135,2,FALSE)</f>
        <v>1040030533.9</v>
      </c>
      <c r="O582" s="43" t="s">
        <v>199</v>
      </c>
      <c r="P582" s="45">
        <f>VLOOKUP(Contrato[[#This Row],[SUPERVISOR SUPLENTE ]],[1]SUPERVISORES!$E$1:$F$135,2,FALSE)</f>
        <v>43972678.100000001</v>
      </c>
      <c r="Q582" s="75">
        <v>1188</v>
      </c>
      <c r="R582" s="47" cm="1">
        <f t="array" ref="R582">_xlfn.XLOOKUP(Contrato[[#This Row],[CDP]],[1]!CDP[[#All],[consecutivo]],[1]!CDP[[#All],[fecha_aprobacion]],"",0)</f>
        <v>45222.324479166666</v>
      </c>
      <c r="S582" s="48">
        <f>SUMIF([1]!CDP[[#All],[consecutivo]],Contrato[[#This Row],[CDP]],[1]!CDP[[#All],[valor_total_rubro]])</f>
        <v>8382936</v>
      </c>
      <c r="T582" s="4" cm="1">
        <f t="array" ref="T582">_xlfn.XLOOKUP(Contrato[[#This Row],[CONTRATO]]&amp;Contrato[[#This Row],[CDP]],[1]!Tabla6[[#All],[CONTRATO-CDP]],[1]!Tabla6[[#All],[CRP]],_xlfn.XLOOKUP(Contrato[[#This Row],[CDP]],[1]RCPPAGOS!F:F,[1]RCPPAGOS!A:A,"",0),0)</f>
        <v>13265</v>
      </c>
      <c r="U582" s="47">
        <f>+_xlfn.XLOOKUP(Contrato[[#This Row],[RCP]],[1]RCPPAGOS!A:A,[1]RCPPAGOS!B:B,"",0)</f>
        <v>45230.625</v>
      </c>
      <c r="V582" s="50">
        <f>SUMIF([1]!RCPPAGOS[[#All],[CRP]],Contrato[[#This Row],[RCP]],[1]!RCPPAGOS[[#All],[valor_total]])</f>
        <v>8382936</v>
      </c>
      <c r="W582" s="51">
        <v>45230</v>
      </c>
      <c r="X582" s="51">
        <v>45291</v>
      </c>
      <c r="Y582" s="52" t="str">
        <f>+LEFT(_xlfn.XLOOKUP(Contrato[[#This Row],[CONTRATO3DIG]],[1]SECOP_II!AE:AE,[1]SECOP_II!F:F,"",0),10)</f>
        <v>2023-05-16</v>
      </c>
      <c r="Z582" s="53" t="str">
        <f>+LEFT(_xlfn.XLOOKUP(Contrato[[#This Row],[CONTRATO3DIG]],[1]SECOP_II!AE:AE,[1]SECOP_II!G:G,"",0),10)</f>
        <v>2023-12-31</v>
      </c>
      <c r="AA582" s="54" t="str">
        <f>_xlfn.XLOOKUP(Contrato[[#This Row],[CONTRATO3DIG]],[1]SECOP_II!AE:AE,[1]SECOP_II!AA:AA,"",0)</f>
        <v>https://community.secop.gov.co/Public/Tendering/OpportunityDetail/Index?noticeUID=CO1.NTC.4426629&amp;isFromPublicArea=True&amp;isModal=true&amp;asPopupView=true</v>
      </c>
      <c r="AB582" s="103" t="s">
        <v>1333</v>
      </c>
      <c r="AC582" s="103"/>
      <c r="AE582" s="1" t="str">
        <f>TEXT(LEFT(Contrato[[#This Row],[CONTRATO]],3),"0")</f>
        <v>534</v>
      </c>
      <c r="AF582" s="1" t="str">
        <f>IF(LEN(Contrato[[#This Row],[Contrato2]])=3,Contrato[[#This Row],[Contrato2]],TEXT(Contrato[[#This Row],[Contrato2]],"000"))</f>
        <v>534</v>
      </c>
      <c r="AG582" s="100">
        <f ca="1">IFERROR(_xlfn.DAYS(Contrato[[#This Row],[Fecha Proyectada liquidació]],TODAY())/30,"")</f>
        <v>-10.033333333333333</v>
      </c>
      <c r="AH582" s="5">
        <f>+Contrato[[#This Row],[FECHA TERMINACIÓN ]]+120</f>
        <v>45411</v>
      </c>
      <c r="AI582" s="1" t="e" cm="1">
        <f t="array" ref="AI582">+Contrato[[#This Row],[Fecha Proyectada liquidació]]-hoy</f>
        <v>#NAME?</v>
      </c>
      <c r="AJ582" s="1" cm="1">
        <f t="array" ref="AJ582">_xlfn.XLOOKUP(Contrato[[#This Row],[CONTRATO]]&amp;Contrato[[#This Row],[CDP]],[1]!Tabla6[[#All],[CONTRATO-CDP]],[1]!Tabla6[[#All],[CRP]],_xlfn.XLOOKUP(Contrato[[#This Row],[CDP]],[1]RCPPAGOS!F:F,[1]RCPPAGOS!A:A,"",0),0)</f>
        <v>13265</v>
      </c>
      <c r="AK582" s="1">
        <f>+Contrato[[#This Row],[Columna1]]-Contrato[[#This Row],[RCP]]</f>
        <v>0</v>
      </c>
      <c r="AL582" s="101" cm="1">
        <f t="array" ref="AL582">_xlfn.XLOOKUP(Contrato[[#This Row],[RCP]],[1]!RCPPAGOS[[#All],[CRP]],[1]!RCPPAGOS[[#All],[Total pagado]],0,0)</f>
        <v>8382936</v>
      </c>
      <c r="AM582" s="62">
        <f>+Contrato[[#This Row],[Valor Pagado]]/Contrato[[#This Row],[VALOR CONTRATO]]</f>
        <v>1</v>
      </c>
      <c r="AN582" s="63">
        <f>+Contrato[[#This Row],[VALOR CONTRATO]]-Contrato[[#This Row],[Valor Pagado]]</f>
        <v>0</v>
      </c>
    </row>
    <row r="583" spans="1:40" s="1" customFormat="1" ht="37.5" customHeight="1">
      <c r="A583" s="1">
        <v>706</v>
      </c>
      <c r="B583" s="2">
        <v>535</v>
      </c>
      <c r="C583" s="130" t="s">
        <v>1421</v>
      </c>
      <c r="D583" s="35" t="s">
        <v>41</v>
      </c>
      <c r="E583" s="36" t="s">
        <v>42</v>
      </c>
      <c r="F583" s="92" t="s">
        <v>43</v>
      </c>
      <c r="G583" s="130" t="s">
        <v>564</v>
      </c>
      <c r="H583" s="1">
        <v>1001738517</v>
      </c>
      <c r="I583" s="111">
        <v>3986061</v>
      </c>
      <c r="J583" s="111">
        <v>21923336</v>
      </c>
      <c r="K583" s="1" t="s">
        <v>571</v>
      </c>
      <c r="L583" s="137" t="s">
        <v>571</v>
      </c>
      <c r="M583" s="43" t="s">
        <v>558</v>
      </c>
      <c r="N583" s="44">
        <f>VLOOKUP(Contrato[[#This Row],[SUPERVISOR TITULAR]],[1]SUPERVISORES!$E$1:$F$135,2,FALSE)</f>
        <v>1040030533.9</v>
      </c>
      <c r="O583" s="43" t="s">
        <v>199</v>
      </c>
      <c r="P583" s="45">
        <f>VLOOKUP(Contrato[[#This Row],[SUPERVISOR SUPLENTE ]],[1]SUPERVISORES!$E$1:$F$135,2,FALSE)</f>
        <v>43972678.100000001</v>
      </c>
      <c r="Q583" s="75">
        <v>647</v>
      </c>
      <c r="R583" s="47" cm="1">
        <f t="array" ref="R583">_xlfn.XLOOKUP(Contrato[[#This Row],[CDP]],[1]!CDP[[#All],[consecutivo]],[1]!CDP[[#All],[fecha_aprobacion]],"",0)</f>
        <v>45043.655821759261</v>
      </c>
      <c r="S583" s="48">
        <f>SUMIF([1]!CDP[[#All],[consecutivo]],Contrato[[#This Row],[CDP]],[1]!CDP[[#All],[valor_total_rubro]])</f>
        <v>21923336</v>
      </c>
      <c r="T583" s="49" cm="1">
        <f t="array" ref="T583">_xlfn.XLOOKUP(Contrato[[#This Row],[CONTRATO]]&amp;Contrato[[#This Row],[CDP]],[1]!Tabla6[[#All],[CONTRATO-CDP]],[1]!Tabla6[[#All],[CRP]],_xlfn.XLOOKUP(Contrato[[#This Row],[CDP]],[1]RCPPAGOS!F:F,[1]RCPPAGOS!A:A,"",0),0)</f>
        <v>4851</v>
      </c>
      <c r="U583" s="47">
        <f>+_xlfn.XLOOKUP(Contrato[[#This Row],[RCP]],[1]RCPPAGOS!A:A,[1]RCPPAGOS!B:B,"",0)</f>
        <v>45062.48940972222</v>
      </c>
      <c r="V583" s="50">
        <f>SUMIF([1]!RCPPAGOS[[#All],[CRP]],Contrato[[#This Row],[RCP]],[1]!RCPPAGOS[[#All],[valor_total]])</f>
        <v>21923336</v>
      </c>
      <c r="W583" s="51">
        <v>45062</v>
      </c>
      <c r="X583" s="51">
        <v>45062</v>
      </c>
      <c r="Y583" s="52" t="str">
        <f>+LEFT(_xlfn.XLOOKUP(Contrato[[#This Row],[CONTRATO3DIG]],[1]SECOP_II!AE:AE,[1]SECOP_II!F:F,"",0),10)</f>
        <v>2023-05-16</v>
      </c>
      <c r="Z583" s="53" t="str">
        <f>+LEFT(_xlfn.XLOOKUP(Contrato[[#This Row],[CONTRATO3DIG]],[1]SECOP_II!AE:AE,[1]SECOP_II!G:G,"",0),10)</f>
        <v>2023-12-31</v>
      </c>
      <c r="AA583" s="54" t="str">
        <f>_xlfn.XLOOKUP(Contrato[[#This Row],[CONTRATO3DIG]],[1]SECOP_II!AE:AE,[1]SECOP_II!AA:AA,"",0)</f>
        <v>https://community.secop.gov.co/Public/Tendering/OpportunityDetail/Index?noticeUID=CO1.NTC.4424041&amp;isFromPublicArea=True&amp;isModal=true&amp;asPopupView=true</v>
      </c>
      <c r="AB583" s="103" t="s">
        <v>1300</v>
      </c>
      <c r="AC583" s="103"/>
      <c r="AD583" s="1" t="s">
        <v>50</v>
      </c>
      <c r="AE583" s="1" t="str">
        <f>TEXT(LEFT(Contrato[[#This Row],[CONTRATO]],3),"0")</f>
        <v>535</v>
      </c>
      <c r="AF583" s="1" t="str">
        <f>IF(LEN(Contrato[[#This Row],[Contrato2]])=3,Contrato[[#This Row],[Contrato2]],TEXT(Contrato[[#This Row],[Contrato2]],"000"))</f>
        <v>535</v>
      </c>
      <c r="AG583" s="100">
        <f ca="1">IFERROR(_xlfn.DAYS(Contrato[[#This Row],[Fecha Proyectada liquidació]],TODAY())/30,"")</f>
        <v>-10.033333333333333</v>
      </c>
      <c r="AH583" s="5">
        <f>+Contrato[[#This Row],[FECHA TERMINACIÓN ]]+120</f>
        <v>45411</v>
      </c>
      <c r="AI583" s="1" t="e" cm="1">
        <f t="array" ref="AI583">+Contrato[[#This Row],[Fecha Proyectada liquidació]]-hoy</f>
        <v>#NAME?</v>
      </c>
      <c r="AJ583" s="1" cm="1">
        <f t="array" ref="AJ583">_xlfn.XLOOKUP(Contrato[[#This Row],[CONTRATO]]&amp;Contrato[[#This Row],[CDP]],[1]!Tabla6[[#All],[CONTRATO-CDP]],[1]!Tabla6[[#All],[CRP]],_xlfn.XLOOKUP(Contrato[[#This Row],[CDP]],[1]RCPPAGOS!F:F,[1]RCPPAGOS!A:A,"",0),0)</f>
        <v>4851</v>
      </c>
      <c r="AK583" s="1">
        <f>+Contrato[[#This Row],[Columna1]]-Contrato[[#This Row],[RCP]]</f>
        <v>0</v>
      </c>
      <c r="AL583" s="101" cm="1">
        <f t="array" ref="AL583">_xlfn.XLOOKUP(Contrato[[#This Row],[RCP]],[1]!RCPPAGOS[[#All],[CRP]],[1]!RCPPAGOS[[#All],[Total pagado]],0,0)</f>
        <v>21923336</v>
      </c>
      <c r="AM583" s="62">
        <f>+Contrato[[#This Row],[Valor Pagado]]/Contrato[[#This Row],[VALOR CONTRATO]]</f>
        <v>1</v>
      </c>
      <c r="AN583" s="63">
        <f>+Contrato[[#This Row],[VALOR CONTRATO]]-Contrato[[#This Row],[Valor Pagado]]</f>
        <v>0</v>
      </c>
    </row>
    <row r="584" spans="1:40" s="1" customFormat="1" ht="37.5" customHeight="1">
      <c r="A584" s="1">
        <v>1027</v>
      </c>
      <c r="B584" s="2">
        <v>535</v>
      </c>
      <c r="C584" s="130" t="s">
        <v>1421</v>
      </c>
      <c r="D584" s="35" t="s">
        <v>41</v>
      </c>
      <c r="E584" s="36" t="s">
        <v>1201</v>
      </c>
      <c r="F584" s="92" t="s">
        <v>43</v>
      </c>
      <c r="G584" s="130" t="s">
        <v>564</v>
      </c>
      <c r="H584" s="1">
        <v>1001738517</v>
      </c>
      <c r="I584" s="111" t="s">
        <v>571</v>
      </c>
      <c r="J584" s="111">
        <v>7972122</v>
      </c>
      <c r="K584" s="1" t="s">
        <v>571</v>
      </c>
      <c r="L584" s="137" t="s">
        <v>571</v>
      </c>
      <c r="M584" s="43" t="s">
        <v>558</v>
      </c>
      <c r="N584" s="44">
        <f>VLOOKUP(Contrato[[#This Row],[SUPERVISOR TITULAR]],[1]SUPERVISORES!$E$1:$F$135,2,FALSE)</f>
        <v>1040030533.9</v>
      </c>
      <c r="O584" s="43" t="s">
        <v>199</v>
      </c>
      <c r="P584" s="45">
        <f>VLOOKUP(Contrato[[#This Row],[SUPERVISOR SUPLENTE ]],[1]SUPERVISORES!$E$1:$F$135,2,FALSE)</f>
        <v>43972678.100000001</v>
      </c>
      <c r="Q584" s="75">
        <v>1195</v>
      </c>
      <c r="R584" s="47" cm="1">
        <f t="array" ref="R584">_xlfn.XLOOKUP(Contrato[[#This Row],[CDP]],[1]!CDP[[#All],[consecutivo]],[1]!CDP[[#All],[fecha_aprobacion]],"",0)</f>
        <v>45222.324513888889</v>
      </c>
      <c r="S584" s="48">
        <f>SUMIF([1]!CDP[[#All],[consecutivo]],Contrato[[#This Row],[CDP]],[1]!CDP[[#All],[valor_total_rubro]])</f>
        <v>7972122</v>
      </c>
      <c r="T584" s="4" cm="1">
        <f t="array" ref="T584">_xlfn.XLOOKUP(Contrato[[#This Row],[CONTRATO]]&amp;Contrato[[#This Row],[CDP]],[1]!Tabla6[[#All],[CONTRATO-CDP]],[1]!Tabla6[[#All],[CRP]],_xlfn.XLOOKUP(Contrato[[#This Row],[CDP]],[1]RCPPAGOS!F:F,[1]RCPPAGOS!A:A,"",0),0)</f>
        <v>13259</v>
      </c>
      <c r="U584" s="47">
        <f>+_xlfn.XLOOKUP(Contrato[[#This Row],[RCP]],[1]RCPPAGOS!A:A,[1]RCPPAGOS!B:B,"",0)</f>
        <v>45229.885046296295</v>
      </c>
      <c r="V584" s="50">
        <f>SUMIF([1]!RCPPAGOS[[#All],[CRP]],Contrato[[#This Row],[RCP]],[1]!RCPPAGOS[[#All],[valor_total]])</f>
        <v>7972122</v>
      </c>
      <c r="W584" s="51">
        <v>45230</v>
      </c>
      <c r="X584" s="51">
        <v>45290</v>
      </c>
      <c r="Y584" s="52" t="str">
        <f>+LEFT(_xlfn.XLOOKUP(Contrato[[#This Row],[CONTRATO3DIG]],[1]SECOP_II!AE:AE,[1]SECOP_II!F:F,"",0),10)</f>
        <v>2023-05-16</v>
      </c>
      <c r="Z584" s="53" t="str">
        <f>+LEFT(_xlfn.XLOOKUP(Contrato[[#This Row],[CONTRATO3DIG]],[1]SECOP_II!AE:AE,[1]SECOP_II!G:G,"",0),10)</f>
        <v>2023-12-31</v>
      </c>
      <c r="AA584" s="54" t="str">
        <f>_xlfn.XLOOKUP(Contrato[[#This Row],[CONTRATO3DIG]],[1]SECOP_II!AE:AE,[1]SECOP_II!AA:AA,"",0)</f>
        <v>https://community.secop.gov.co/Public/Tendering/OpportunityDetail/Index?noticeUID=CO1.NTC.4424041&amp;isFromPublicArea=True&amp;isModal=true&amp;asPopupView=true</v>
      </c>
      <c r="AB584" s="103" t="s">
        <v>1333</v>
      </c>
      <c r="AC584" s="103"/>
      <c r="AE584" s="1" t="str">
        <f>TEXT(LEFT(Contrato[[#This Row],[CONTRATO]],3),"0")</f>
        <v>535</v>
      </c>
      <c r="AF584" s="1" t="str">
        <f>IF(LEN(Contrato[[#This Row],[Contrato2]])=3,Contrato[[#This Row],[Contrato2]],TEXT(Contrato[[#This Row],[Contrato2]],"000"))</f>
        <v>535</v>
      </c>
      <c r="AG584" s="100">
        <f ca="1">IFERROR(_xlfn.DAYS(Contrato[[#This Row],[Fecha Proyectada liquidació]],TODAY())/30,"")</f>
        <v>-10.033333333333333</v>
      </c>
      <c r="AH584" s="5">
        <f>+Contrato[[#This Row],[FECHA TERMINACIÓN ]]+120</f>
        <v>45411</v>
      </c>
      <c r="AI584" s="1" t="e" cm="1">
        <f t="array" ref="AI584">+Contrato[[#This Row],[Fecha Proyectada liquidació]]-hoy</f>
        <v>#NAME?</v>
      </c>
      <c r="AJ584" s="1" cm="1">
        <f t="array" ref="AJ584">_xlfn.XLOOKUP(Contrato[[#This Row],[CONTRATO]]&amp;Contrato[[#This Row],[CDP]],[1]!Tabla6[[#All],[CONTRATO-CDP]],[1]!Tabla6[[#All],[CRP]],_xlfn.XLOOKUP(Contrato[[#This Row],[CDP]],[1]RCPPAGOS!F:F,[1]RCPPAGOS!A:A,"",0),0)</f>
        <v>13259</v>
      </c>
      <c r="AK584" s="1">
        <f>+Contrato[[#This Row],[Columna1]]-Contrato[[#This Row],[RCP]]</f>
        <v>0</v>
      </c>
      <c r="AL584" s="101" cm="1">
        <f t="array" ref="AL584">_xlfn.XLOOKUP(Contrato[[#This Row],[RCP]],[1]!RCPPAGOS[[#All],[CRP]],[1]!RCPPAGOS[[#All],[Total pagado]],0,0)</f>
        <v>7972122</v>
      </c>
      <c r="AM584" s="62">
        <f>+Contrato[[#This Row],[Valor Pagado]]/Contrato[[#This Row],[VALOR CONTRATO]]</f>
        <v>1</v>
      </c>
      <c r="AN584" s="63">
        <f>+Contrato[[#This Row],[VALOR CONTRATO]]-Contrato[[#This Row],[Valor Pagado]]</f>
        <v>0</v>
      </c>
    </row>
    <row r="585" spans="1:40" s="1" customFormat="1" ht="37.5" customHeight="1">
      <c r="A585" s="1">
        <v>707</v>
      </c>
      <c r="B585" s="2">
        <v>536</v>
      </c>
      <c r="C585" s="130" t="s">
        <v>1421</v>
      </c>
      <c r="D585" s="35" t="s">
        <v>41</v>
      </c>
      <c r="E585" s="36" t="s">
        <v>42</v>
      </c>
      <c r="F585" s="92" t="s">
        <v>43</v>
      </c>
      <c r="G585" s="130" t="s">
        <v>1427</v>
      </c>
      <c r="H585" s="1">
        <v>42825935</v>
      </c>
      <c r="I585" s="111">
        <v>3986061</v>
      </c>
      <c r="J585" s="111">
        <v>21923336</v>
      </c>
      <c r="K585" s="1" t="s">
        <v>571</v>
      </c>
      <c r="L585" s="137" t="s">
        <v>571</v>
      </c>
      <c r="M585" s="43" t="s">
        <v>558</v>
      </c>
      <c r="N585" s="44">
        <f>VLOOKUP(Contrato[[#This Row],[SUPERVISOR TITULAR]],[1]SUPERVISORES!$E$1:$F$135,2,FALSE)</f>
        <v>1040030533.9</v>
      </c>
      <c r="O585" s="43" t="s">
        <v>199</v>
      </c>
      <c r="P585" s="45">
        <f>VLOOKUP(Contrato[[#This Row],[SUPERVISOR SUPLENTE ]],[1]SUPERVISORES!$E$1:$F$135,2,FALSE)</f>
        <v>43972678.100000001</v>
      </c>
      <c r="Q585" s="75">
        <v>652</v>
      </c>
      <c r="R585" s="47" cm="1">
        <f t="array" ref="R585">_xlfn.XLOOKUP(Contrato[[#This Row],[CDP]],[1]!CDP[[#All],[consecutivo]],[1]!CDP[[#All],[fecha_aprobacion]],"",0)</f>
        <v>45043.655902777777</v>
      </c>
      <c r="S585" s="48">
        <f>SUMIF([1]!CDP[[#All],[consecutivo]],Contrato[[#This Row],[CDP]],[1]!CDP[[#All],[valor_total_rubro]])</f>
        <v>21923336</v>
      </c>
      <c r="T585" s="49" cm="1">
        <f t="array" ref="T585">_xlfn.XLOOKUP(Contrato[[#This Row],[CONTRATO]]&amp;Contrato[[#This Row],[CDP]],[1]!Tabla6[[#All],[CONTRATO-CDP]],[1]!Tabla6[[#All],[CRP]],_xlfn.XLOOKUP(Contrato[[#This Row],[CDP]],[1]RCPPAGOS!F:F,[1]RCPPAGOS!A:A,"",0),0)</f>
        <v>4861</v>
      </c>
      <c r="U585" s="47">
        <f>+_xlfn.XLOOKUP(Contrato[[#This Row],[RCP]],[1]RCPPAGOS!A:A,[1]RCPPAGOS!B:B,"",0)</f>
        <v>45062.58902777778</v>
      </c>
      <c r="V585" s="50">
        <f>SUMIF([1]!RCPPAGOS[[#All],[CRP]],Contrato[[#This Row],[RCP]],[1]!RCPPAGOS[[#All],[valor_total]])</f>
        <v>21923336</v>
      </c>
      <c r="W585" s="51">
        <v>45062</v>
      </c>
      <c r="X585" s="51">
        <v>45062</v>
      </c>
      <c r="Y585" s="52" t="str">
        <f>+LEFT(_xlfn.XLOOKUP(Contrato[[#This Row],[CONTRATO3DIG]],[1]SECOP_II!AE:AE,[1]SECOP_II!F:F,"",0),10)</f>
        <v>2023-05-16</v>
      </c>
      <c r="Z585" s="53" t="str">
        <f>+LEFT(_xlfn.XLOOKUP(Contrato[[#This Row],[CONTRATO3DIG]],[1]SECOP_II!AE:AE,[1]SECOP_II!G:G,"",0),10)</f>
        <v>2023-12-31</v>
      </c>
      <c r="AA585" s="54" t="str">
        <f>_xlfn.XLOOKUP(Contrato[[#This Row],[CONTRATO3DIG]],[1]SECOP_II!AE:AE,[1]SECOP_II!AA:AA,"",0)</f>
        <v>https://community.secop.gov.co/Public/Tendering/OpportunityDetail/Index?noticeUID=CO1.NTC.4423749&amp;isFromPublicArea=True&amp;isModal=true&amp;asPopupView=true</v>
      </c>
      <c r="AB585" s="103" t="s">
        <v>1300</v>
      </c>
      <c r="AC585" s="103"/>
      <c r="AD585" s="1" t="s">
        <v>50</v>
      </c>
      <c r="AE585" s="1" t="str">
        <f>TEXT(LEFT(Contrato[[#This Row],[CONTRATO]],3),"0")</f>
        <v>536</v>
      </c>
      <c r="AF585" s="1" t="str">
        <f>IF(LEN(Contrato[[#This Row],[Contrato2]])=3,Contrato[[#This Row],[Contrato2]],TEXT(Contrato[[#This Row],[Contrato2]],"000"))</f>
        <v>536</v>
      </c>
      <c r="AG585" s="100">
        <f ca="1">IFERROR(_xlfn.DAYS(Contrato[[#This Row],[Fecha Proyectada liquidació]],TODAY())/30,"")</f>
        <v>-10.033333333333333</v>
      </c>
      <c r="AH585" s="5">
        <f>+Contrato[[#This Row],[FECHA TERMINACIÓN ]]+120</f>
        <v>45411</v>
      </c>
      <c r="AI585" s="1" t="e" cm="1">
        <f t="array" ref="AI585">+Contrato[[#This Row],[Fecha Proyectada liquidació]]-hoy</f>
        <v>#NAME?</v>
      </c>
      <c r="AJ585" s="1" cm="1">
        <f t="array" ref="AJ585">_xlfn.XLOOKUP(Contrato[[#This Row],[CONTRATO]]&amp;Contrato[[#This Row],[CDP]],[1]!Tabla6[[#All],[CONTRATO-CDP]],[1]!Tabla6[[#All],[CRP]],_xlfn.XLOOKUP(Contrato[[#This Row],[CDP]],[1]RCPPAGOS!F:F,[1]RCPPAGOS!A:A,"",0),0)</f>
        <v>4861</v>
      </c>
      <c r="AK585" s="1">
        <f>+Contrato[[#This Row],[Columna1]]-Contrato[[#This Row],[RCP]]</f>
        <v>0</v>
      </c>
      <c r="AL585" s="101" cm="1">
        <f t="array" ref="AL585">_xlfn.XLOOKUP(Contrato[[#This Row],[RCP]],[1]!RCPPAGOS[[#All],[CRP]],[1]!RCPPAGOS[[#All],[Total pagado]],0,0)</f>
        <v>21923336</v>
      </c>
      <c r="AM585" s="62">
        <f>+Contrato[[#This Row],[Valor Pagado]]/Contrato[[#This Row],[VALOR CONTRATO]]</f>
        <v>1</v>
      </c>
      <c r="AN585" s="63">
        <f>+Contrato[[#This Row],[VALOR CONTRATO]]-Contrato[[#This Row],[Valor Pagado]]</f>
        <v>0</v>
      </c>
    </row>
    <row r="586" spans="1:40" s="1" customFormat="1" ht="37.5" customHeight="1">
      <c r="A586" s="1">
        <v>1028</v>
      </c>
      <c r="B586" s="2">
        <v>536</v>
      </c>
      <c r="C586" s="130" t="s">
        <v>1421</v>
      </c>
      <c r="D586" s="35" t="s">
        <v>41</v>
      </c>
      <c r="E586" s="36" t="s">
        <v>1201</v>
      </c>
      <c r="F586" s="92" t="s">
        <v>43</v>
      </c>
      <c r="G586" s="130" t="s">
        <v>1427</v>
      </c>
      <c r="H586" s="1">
        <v>42825935</v>
      </c>
      <c r="I586" s="111" t="s">
        <v>571</v>
      </c>
      <c r="J586" s="111">
        <v>7972122</v>
      </c>
      <c r="K586" s="1" t="s">
        <v>571</v>
      </c>
      <c r="L586" s="137" t="s">
        <v>571</v>
      </c>
      <c r="M586" s="43" t="s">
        <v>558</v>
      </c>
      <c r="N586" s="44">
        <f>VLOOKUP(Contrato[[#This Row],[SUPERVISOR TITULAR]],[1]SUPERVISORES!$E$1:$F$135,2,FALSE)</f>
        <v>1040030533.9</v>
      </c>
      <c r="O586" s="43" t="s">
        <v>199</v>
      </c>
      <c r="P586" s="45">
        <f>VLOOKUP(Contrato[[#This Row],[SUPERVISOR SUPLENTE ]],[1]SUPERVISORES!$E$1:$F$135,2,FALSE)</f>
        <v>43972678.100000001</v>
      </c>
      <c r="Q586" s="75">
        <v>1189</v>
      </c>
      <c r="R586" s="47" cm="1">
        <f t="array" ref="R586">_xlfn.XLOOKUP(Contrato[[#This Row],[CDP]],[1]!CDP[[#All],[consecutivo]],[1]!CDP[[#All],[fecha_aprobacion]],"",0)</f>
        <v>45222.324479166666</v>
      </c>
      <c r="S586" s="48">
        <f>SUMIF([1]!CDP[[#All],[consecutivo]],Contrato[[#This Row],[CDP]],[1]!CDP[[#All],[valor_total_rubro]])</f>
        <v>7972122</v>
      </c>
      <c r="T586" s="4" cm="1">
        <f t="array" ref="T586">_xlfn.XLOOKUP(Contrato[[#This Row],[CONTRATO]]&amp;Contrato[[#This Row],[CDP]],[1]!Tabla6[[#All],[CONTRATO-CDP]],[1]!Tabla6[[#All],[CRP]],_xlfn.XLOOKUP(Contrato[[#This Row],[CDP]],[1]RCPPAGOS!F:F,[1]RCPPAGOS!A:A,"",0),0)</f>
        <v>13258</v>
      </c>
      <c r="U586" s="47">
        <f>+_xlfn.XLOOKUP(Contrato[[#This Row],[RCP]],[1]RCPPAGOS!A:A,[1]RCPPAGOS!B:B,"",0)</f>
        <v>45229.883483796293</v>
      </c>
      <c r="V586" s="50">
        <f>SUMIF([1]!RCPPAGOS[[#All],[CRP]],Contrato[[#This Row],[RCP]],[1]!RCPPAGOS[[#All],[valor_total]])</f>
        <v>7972122</v>
      </c>
      <c r="W586" s="51">
        <v>45230</v>
      </c>
      <c r="X586" s="51">
        <v>45290</v>
      </c>
      <c r="Y586" s="52" t="str">
        <f>+LEFT(_xlfn.XLOOKUP(Contrato[[#This Row],[CONTRATO3DIG]],[1]SECOP_II!AE:AE,[1]SECOP_II!F:F,"",0),10)</f>
        <v>2023-05-16</v>
      </c>
      <c r="Z586" s="53" t="str">
        <f>+LEFT(_xlfn.XLOOKUP(Contrato[[#This Row],[CONTRATO3DIG]],[1]SECOP_II!AE:AE,[1]SECOP_II!G:G,"",0),10)</f>
        <v>2023-12-31</v>
      </c>
      <c r="AA586" s="54" t="str">
        <f>_xlfn.XLOOKUP(Contrato[[#This Row],[CONTRATO3DIG]],[1]SECOP_II!AE:AE,[1]SECOP_II!AA:AA,"",0)</f>
        <v>https://community.secop.gov.co/Public/Tendering/OpportunityDetail/Index?noticeUID=CO1.NTC.4423749&amp;isFromPublicArea=True&amp;isModal=true&amp;asPopupView=true</v>
      </c>
      <c r="AB586" s="103" t="s">
        <v>1333</v>
      </c>
      <c r="AC586" s="103"/>
      <c r="AE586" s="1" t="str">
        <f>TEXT(LEFT(Contrato[[#This Row],[CONTRATO]],3),"0")</f>
        <v>536</v>
      </c>
      <c r="AF586" s="1" t="str">
        <f>IF(LEN(Contrato[[#This Row],[Contrato2]])=3,Contrato[[#This Row],[Contrato2]],TEXT(Contrato[[#This Row],[Contrato2]],"000"))</f>
        <v>536</v>
      </c>
      <c r="AG586" s="100">
        <f ca="1">IFERROR(_xlfn.DAYS(Contrato[[#This Row],[Fecha Proyectada liquidació]],TODAY())/30,"")</f>
        <v>-10.033333333333333</v>
      </c>
      <c r="AH586" s="5">
        <f>+Contrato[[#This Row],[FECHA TERMINACIÓN ]]+120</f>
        <v>45411</v>
      </c>
      <c r="AI586" s="1" t="e" cm="1">
        <f t="array" ref="AI586">+Contrato[[#This Row],[Fecha Proyectada liquidació]]-hoy</f>
        <v>#NAME?</v>
      </c>
      <c r="AJ586" s="1" cm="1">
        <f t="array" ref="AJ586">_xlfn.XLOOKUP(Contrato[[#This Row],[CONTRATO]]&amp;Contrato[[#This Row],[CDP]],[1]!Tabla6[[#All],[CONTRATO-CDP]],[1]!Tabla6[[#All],[CRP]],_xlfn.XLOOKUP(Contrato[[#This Row],[CDP]],[1]RCPPAGOS!F:F,[1]RCPPAGOS!A:A,"",0),0)</f>
        <v>13258</v>
      </c>
      <c r="AK586" s="1">
        <f>+Contrato[[#This Row],[Columna1]]-Contrato[[#This Row],[RCP]]</f>
        <v>0</v>
      </c>
      <c r="AL586" s="101" cm="1">
        <f t="array" ref="AL586">_xlfn.XLOOKUP(Contrato[[#This Row],[RCP]],[1]!RCPPAGOS[[#All],[CRP]],[1]!RCPPAGOS[[#All],[Total pagado]],0,0)</f>
        <v>7972122</v>
      </c>
      <c r="AM586" s="62">
        <f>+Contrato[[#This Row],[Valor Pagado]]/Contrato[[#This Row],[VALOR CONTRATO]]</f>
        <v>1</v>
      </c>
      <c r="AN586" s="63">
        <f>+Contrato[[#This Row],[VALOR CONTRATO]]-Contrato[[#This Row],[Valor Pagado]]</f>
        <v>0</v>
      </c>
    </row>
    <row r="587" spans="1:40" s="1" customFormat="1" ht="37.5" customHeight="1">
      <c r="A587" s="1">
        <v>708</v>
      </c>
      <c r="B587" s="2">
        <v>537</v>
      </c>
      <c r="C587" s="130" t="s">
        <v>1428</v>
      </c>
      <c r="D587" s="35" t="s">
        <v>41</v>
      </c>
      <c r="E587" s="36" t="s">
        <v>42</v>
      </c>
      <c r="F587" s="92" t="s">
        <v>43</v>
      </c>
      <c r="G587" s="130" t="s">
        <v>567</v>
      </c>
      <c r="H587" s="1" t="s">
        <v>1429</v>
      </c>
      <c r="I587" s="111">
        <v>3379853</v>
      </c>
      <c r="J587" s="111">
        <v>18589192</v>
      </c>
      <c r="K587" s="1" t="s">
        <v>571</v>
      </c>
      <c r="L587" s="137" t="s">
        <v>571</v>
      </c>
      <c r="M587" s="43" t="s">
        <v>558</v>
      </c>
      <c r="N587" s="44">
        <f>VLOOKUP(Contrato[[#This Row],[SUPERVISOR TITULAR]],[1]SUPERVISORES!$E$1:$F$135,2,FALSE)</f>
        <v>1040030533.9</v>
      </c>
      <c r="O587" s="43" t="s">
        <v>199</v>
      </c>
      <c r="P587" s="45">
        <f>VLOOKUP(Contrato[[#This Row],[SUPERVISOR SUPLENTE ]],[1]SUPERVISORES!$E$1:$F$135,2,FALSE)</f>
        <v>43972678.100000001</v>
      </c>
      <c r="Q587" s="75">
        <v>627</v>
      </c>
      <c r="R587" s="47" cm="1">
        <f t="array" ref="R587">_xlfn.XLOOKUP(Contrato[[#This Row],[CDP]],[1]!CDP[[#All],[consecutivo]],[1]!CDP[[#All],[fecha_aprobacion]],"",0)</f>
        <v>45042.313738425924</v>
      </c>
      <c r="S587" s="48">
        <f>SUMIF([1]!CDP[[#All],[consecutivo]],Contrato[[#This Row],[CDP]],[1]!CDP[[#All],[valor_total_rubro]])</f>
        <v>18589192</v>
      </c>
      <c r="T587" s="49" cm="1">
        <f t="array" ref="T587">_xlfn.XLOOKUP(Contrato[[#This Row],[CONTRATO]]&amp;Contrato[[#This Row],[CDP]],[1]!Tabla6[[#All],[CONTRATO-CDP]],[1]!Tabla6[[#All],[CRP]],_xlfn.XLOOKUP(Contrato[[#This Row],[CDP]],[1]RCPPAGOS!F:F,[1]RCPPAGOS!A:A,"",0),0)</f>
        <v>4864</v>
      </c>
      <c r="U587" s="47">
        <f>+_xlfn.XLOOKUP(Contrato[[#This Row],[RCP]],[1]RCPPAGOS!A:A,[1]RCPPAGOS!B:B,"",0)</f>
        <v>45062.614745370367</v>
      </c>
      <c r="V587" s="50">
        <f>SUMIF([1]!RCPPAGOS[[#All],[CRP]],Contrato[[#This Row],[RCP]],[1]!RCPPAGOS[[#All],[valor_total]])</f>
        <v>18589192</v>
      </c>
      <c r="W587" s="51">
        <v>45062</v>
      </c>
      <c r="X587" s="51">
        <v>45063</v>
      </c>
      <c r="Y587" s="52" t="str">
        <f>+LEFT(_xlfn.XLOOKUP(Contrato[[#This Row],[CONTRATO3DIG]],[1]SECOP_II!AE:AE,[1]SECOP_II!F:F,"",0),10)</f>
        <v>2023-05-16</v>
      </c>
      <c r="Z587" s="53" t="str">
        <f>+LEFT(_xlfn.XLOOKUP(Contrato[[#This Row],[CONTRATO3DIG]],[1]SECOP_II!AE:AE,[1]SECOP_II!G:G,"",0),10)</f>
        <v>2023-12-31</v>
      </c>
      <c r="AA587" s="54" t="str">
        <f>_xlfn.XLOOKUP(Contrato[[#This Row],[CONTRATO3DIG]],[1]SECOP_II!AE:AE,[1]SECOP_II!AA:AA,"",0)</f>
        <v>https://community.secop.gov.co/Public/Tendering/OpportunityDetail/Index?noticeUID=CO1.NTC.4423454&amp;isFromPublicArea=True&amp;isModal=true&amp;asPopupView=true</v>
      </c>
      <c r="AB587" s="103" t="s">
        <v>1300</v>
      </c>
      <c r="AC587" s="103"/>
      <c r="AD587" s="1" t="s">
        <v>50</v>
      </c>
      <c r="AE587" s="1" t="str">
        <f>TEXT(LEFT(Contrato[[#This Row],[CONTRATO]],3),"0")</f>
        <v>537</v>
      </c>
      <c r="AF587" s="1" t="str">
        <f>IF(LEN(Contrato[[#This Row],[Contrato2]])=3,Contrato[[#This Row],[Contrato2]],TEXT(Contrato[[#This Row],[Contrato2]],"000"))</f>
        <v>537</v>
      </c>
      <c r="AG587" s="100">
        <f ca="1">IFERROR(_xlfn.DAYS(Contrato[[#This Row],[Fecha Proyectada liquidació]],TODAY())/30,"")</f>
        <v>-10.033333333333333</v>
      </c>
      <c r="AH587" s="5">
        <f>+Contrato[[#This Row],[FECHA TERMINACIÓN ]]+120</f>
        <v>45411</v>
      </c>
      <c r="AI587" s="1" t="e" cm="1">
        <f t="array" ref="AI587">+Contrato[[#This Row],[Fecha Proyectada liquidació]]-hoy</f>
        <v>#NAME?</v>
      </c>
      <c r="AJ587" s="1" cm="1">
        <f t="array" ref="AJ587">_xlfn.XLOOKUP(Contrato[[#This Row],[CONTRATO]]&amp;Contrato[[#This Row],[CDP]],[1]!Tabla6[[#All],[CONTRATO-CDP]],[1]!Tabla6[[#All],[CRP]],_xlfn.XLOOKUP(Contrato[[#This Row],[CDP]],[1]RCPPAGOS!F:F,[1]RCPPAGOS!A:A,"",0),0)</f>
        <v>4864</v>
      </c>
      <c r="AK587" s="1">
        <f>+Contrato[[#This Row],[Columna1]]-Contrato[[#This Row],[RCP]]</f>
        <v>0</v>
      </c>
      <c r="AL587" s="101" cm="1">
        <f t="array" ref="AL587">_xlfn.XLOOKUP(Contrato[[#This Row],[RCP]],[1]!RCPPAGOS[[#All],[CRP]],[1]!RCPPAGOS[[#All],[Total pagado]],0,0)</f>
        <v>18589192</v>
      </c>
      <c r="AM587" s="62">
        <f>+Contrato[[#This Row],[Valor Pagado]]/Contrato[[#This Row],[VALOR CONTRATO]]</f>
        <v>1</v>
      </c>
      <c r="AN587" s="63">
        <f>+Contrato[[#This Row],[VALOR CONTRATO]]-Contrato[[#This Row],[Valor Pagado]]</f>
        <v>0</v>
      </c>
    </row>
    <row r="588" spans="1:40" s="1" customFormat="1" ht="37.5" customHeight="1">
      <c r="A588" s="1">
        <v>1029</v>
      </c>
      <c r="B588" s="2">
        <v>537</v>
      </c>
      <c r="C588" s="130" t="s">
        <v>1428</v>
      </c>
      <c r="D588" s="35" t="s">
        <v>41</v>
      </c>
      <c r="E588" s="36" t="s">
        <v>1201</v>
      </c>
      <c r="F588" s="92" t="s">
        <v>43</v>
      </c>
      <c r="G588" s="130" t="s">
        <v>567</v>
      </c>
      <c r="H588" s="1" t="s">
        <v>1429</v>
      </c>
      <c r="I588" s="111" t="s">
        <v>571</v>
      </c>
      <c r="J588" s="111">
        <v>6759706</v>
      </c>
      <c r="K588" s="1" t="s">
        <v>571</v>
      </c>
      <c r="L588" s="137" t="s">
        <v>571</v>
      </c>
      <c r="M588" s="43" t="s">
        <v>558</v>
      </c>
      <c r="N588" s="44">
        <f>VLOOKUP(Contrato[[#This Row],[SUPERVISOR TITULAR]],[1]SUPERVISORES!$E$1:$F$135,2,FALSE)</f>
        <v>1040030533.9</v>
      </c>
      <c r="O588" s="43" t="s">
        <v>199</v>
      </c>
      <c r="P588" s="45">
        <f>VLOOKUP(Contrato[[#This Row],[SUPERVISOR SUPLENTE ]],[1]SUPERVISORES!$E$1:$F$135,2,FALSE)</f>
        <v>43972678.100000001</v>
      </c>
      <c r="Q588" s="75">
        <v>1192</v>
      </c>
      <c r="R588" s="47" cm="1">
        <f t="array" ref="R588">_xlfn.XLOOKUP(Contrato[[#This Row],[CDP]],[1]!CDP[[#All],[consecutivo]],[1]!CDP[[#All],[fecha_aprobacion]],"",0)</f>
        <v>45222.324490740742</v>
      </c>
      <c r="S588" s="48">
        <f>SUMIF([1]!CDP[[#All],[consecutivo]],Contrato[[#This Row],[CDP]],[1]!CDP[[#All],[valor_total_rubro]])</f>
        <v>6759706</v>
      </c>
      <c r="T588" s="4" cm="1">
        <f t="array" ref="T588">_xlfn.XLOOKUP(Contrato[[#This Row],[CONTRATO]]&amp;Contrato[[#This Row],[CDP]],[1]!Tabla6[[#All],[CONTRATO-CDP]],[1]!Tabla6[[#All],[CRP]],_xlfn.XLOOKUP(Contrato[[#This Row],[CDP]],[1]RCPPAGOS!F:F,[1]RCPPAGOS!A:A,"",0),0)</f>
        <v>13257</v>
      </c>
      <c r="U588" s="47">
        <f>+_xlfn.XLOOKUP(Contrato[[#This Row],[RCP]],[1]RCPPAGOS!A:A,[1]RCPPAGOS!B:B,"",0)</f>
        <v>45229.882314814815</v>
      </c>
      <c r="V588" s="50">
        <f>SUMIF([1]!RCPPAGOS[[#All],[CRP]],Contrato[[#This Row],[RCP]],[1]!RCPPAGOS[[#All],[valor_total]])</f>
        <v>6759706</v>
      </c>
      <c r="W588" s="51">
        <v>45230</v>
      </c>
      <c r="X588" s="51">
        <v>45290</v>
      </c>
      <c r="Y588" s="52" t="str">
        <f>+LEFT(_xlfn.XLOOKUP(Contrato[[#This Row],[CONTRATO3DIG]],[1]SECOP_II!AE:AE,[1]SECOP_II!F:F,"",0),10)</f>
        <v>2023-05-16</v>
      </c>
      <c r="Z588" s="53" t="str">
        <f>+LEFT(_xlfn.XLOOKUP(Contrato[[#This Row],[CONTRATO3DIG]],[1]SECOP_II!AE:AE,[1]SECOP_II!G:G,"",0),10)</f>
        <v>2023-12-31</v>
      </c>
      <c r="AA588" s="54" t="str">
        <f>_xlfn.XLOOKUP(Contrato[[#This Row],[CONTRATO3DIG]],[1]SECOP_II!AE:AE,[1]SECOP_II!AA:AA,"",0)</f>
        <v>https://community.secop.gov.co/Public/Tendering/OpportunityDetail/Index?noticeUID=CO1.NTC.4423454&amp;isFromPublicArea=True&amp;isModal=true&amp;asPopupView=true</v>
      </c>
      <c r="AB588" s="103" t="s">
        <v>1333</v>
      </c>
      <c r="AC588" s="103"/>
      <c r="AE588" s="1" t="str">
        <f>TEXT(LEFT(Contrato[[#This Row],[CONTRATO]],3),"0")</f>
        <v>537</v>
      </c>
      <c r="AF588" s="1" t="str">
        <f>IF(LEN(Contrato[[#This Row],[Contrato2]])=3,Contrato[[#This Row],[Contrato2]],TEXT(Contrato[[#This Row],[Contrato2]],"000"))</f>
        <v>537</v>
      </c>
      <c r="AG588" s="100">
        <f ca="1">IFERROR(_xlfn.DAYS(Contrato[[#This Row],[Fecha Proyectada liquidació]],TODAY())/30,"")</f>
        <v>-10.033333333333333</v>
      </c>
      <c r="AH588" s="5">
        <f>+Contrato[[#This Row],[FECHA TERMINACIÓN ]]+120</f>
        <v>45411</v>
      </c>
      <c r="AI588" s="1" t="e" cm="1">
        <f t="array" ref="AI588">+Contrato[[#This Row],[Fecha Proyectada liquidació]]-hoy</f>
        <v>#NAME?</v>
      </c>
      <c r="AJ588" s="1" cm="1">
        <f t="array" ref="AJ588">_xlfn.XLOOKUP(Contrato[[#This Row],[CONTRATO]]&amp;Contrato[[#This Row],[CDP]],[1]!Tabla6[[#All],[CONTRATO-CDP]],[1]!Tabla6[[#All],[CRP]],_xlfn.XLOOKUP(Contrato[[#This Row],[CDP]],[1]RCPPAGOS!F:F,[1]RCPPAGOS!A:A,"",0),0)</f>
        <v>13257</v>
      </c>
      <c r="AK588" s="1">
        <f>+Contrato[[#This Row],[Columna1]]-Contrato[[#This Row],[RCP]]</f>
        <v>0</v>
      </c>
      <c r="AL588" s="101" cm="1">
        <f t="array" ref="AL588">_xlfn.XLOOKUP(Contrato[[#This Row],[RCP]],[1]!RCPPAGOS[[#All],[CRP]],[1]!RCPPAGOS[[#All],[Total pagado]],0,0)</f>
        <v>6759706</v>
      </c>
      <c r="AM588" s="62">
        <f>+Contrato[[#This Row],[Valor Pagado]]/Contrato[[#This Row],[VALOR CONTRATO]]</f>
        <v>1</v>
      </c>
      <c r="AN588" s="63">
        <f>+Contrato[[#This Row],[VALOR CONTRATO]]-Contrato[[#This Row],[Valor Pagado]]</f>
        <v>0</v>
      </c>
    </row>
    <row r="589" spans="1:40" s="1" customFormat="1" ht="37.5" customHeight="1">
      <c r="A589" s="1">
        <v>737</v>
      </c>
      <c r="B589" s="2">
        <v>538</v>
      </c>
      <c r="C589" s="130" t="s">
        <v>1430</v>
      </c>
      <c r="D589" s="92" t="s">
        <v>112</v>
      </c>
      <c r="E589" s="36" t="s">
        <v>42</v>
      </c>
      <c r="F589" s="92" t="s">
        <v>581</v>
      </c>
      <c r="G589" s="130" t="s">
        <v>1431</v>
      </c>
      <c r="H589" s="170">
        <v>890981080</v>
      </c>
      <c r="I589" s="111" t="s">
        <v>571</v>
      </c>
      <c r="J589" s="111">
        <v>1500000000</v>
      </c>
      <c r="K589" s="134" t="s">
        <v>1432</v>
      </c>
      <c r="L589" s="137" t="s">
        <v>1414</v>
      </c>
      <c r="M589" s="43" t="s">
        <v>1100</v>
      </c>
      <c r="N589" s="44">
        <f>VLOOKUP(Contrato[[#This Row],[SUPERVISOR TITULAR]],[1]SUPERVISORES!$E$1:$F$135,2,FALSE)</f>
        <v>43515795</v>
      </c>
      <c r="O589" s="43" t="s">
        <v>116</v>
      </c>
      <c r="P589" s="45">
        <f>VLOOKUP(Contrato[[#This Row],[SUPERVISOR SUPLENTE ]],[1]SUPERVISORES!$E$1:$F$135,2,FALSE)</f>
        <v>98520651.200000003</v>
      </c>
      <c r="Q589" s="75">
        <v>700</v>
      </c>
      <c r="R589" s="47" cm="1">
        <f t="array" ref="R589">_xlfn.XLOOKUP(Contrato[[#This Row],[CDP]],[1]!CDP[[#All],[consecutivo]],[1]!CDP[[#All],[fecha_aprobacion]],"",0)</f>
        <v>45051.455648148149</v>
      </c>
      <c r="S589" s="48">
        <f>SUMIF([1]!CDP[[#All],[consecutivo]],Contrato[[#This Row],[CDP]],[1]!CDP[[#All],[valor_total_rubro]])</f>
        <v>1500000000</v>
      </c>
      <c r="T589" s="49" cm="1">
        <f t="array" ref="T589">_xlfn.XLOOKUP(Contrato[[#This Row],[CONTRATO]]&amp;Contrato[[#This Row],[CDP]],[1]!Tabla6[[#All],[CONTRATO-CDP]],[1]!Tabla6[[#All],[CRP]],_xlfn.XLOOKUP(Contrato[[#This Row],[CDP]],[1]RCPPAGOS!F:F,[1]RCPPAGOS!A:A,"",0),0)</f>
        <v>4869</v>
      </c>
      <c r="U589" s="47">
        <f>+_xlfn.XLOOKUP(Contrato[[#This Row],[RCP]],[1]RCPPAGOS!A:A,[1]RCPPAGOS!B:B,"",0)</f>
        <v>45063.646365740744</v>
      </c>
      <c r="V589" s="50">
        <f>SUMIF([1]!RCPPAGOS[[#All],[CRP]],Contrato[[#This Row],[RCP]],[1]!RCPPAGOS[[#All],[valor_total]])</f>
        <v>1500000000</v>
      </c>
      <c r="W589" s="51">
        <v>45062</v>
      </c>
      <c r="X589" s="51">
        <v>45076</v>
      </c>
      <c r="Y589" s="52" t="str">
        <f>+LEFT(_xlfn.XLOOKUP(Contrato[[#This Row],[CONTRATO3DIG]],[1]SECOP_II!AE:AE,[1]SECOP_II!F:F,"",0),10)</f>
        <v>2023-06-01</v>
      </c>
      <c r="Z589" s="53" t="str">
        <f>+LEFT(_xlfn.XLOOKUP(Contrato[[#This Row],[CONTRATO3DIG]],[1]SECOP_II!AE:AE,[1]SECOP_II!G:G,"",0),10)</f>
        <v>2024-01-31</v>
      </c>
      <c r="AA589" s="54" t="str">
        <f>_xlfn.XLOOKUP(Contrato[[#This Row],[CONTRATO3DIG]],[1]SECOP_II!AE:AE,[1]SECOP_II!AA:AA,"",0)</f>
        <v>https://community.secop.gov.co/Public/Tendering/OpportunityDetail/Index?noticeUID=CO1.NTC.4428256&amp;isFromPublicArea=True&amp;isModal=true&amp;asPopupView=true</v>
      </c>
      <c r="AB589" s="103" t="s">
        <v>1300</v>
      </c>
      <c r="AC589" s="103"/>
      <c r="AD589" s="1" t="s">
        <v>50</v>
      </c>
      <c r="AE589" s="1" t="str">
        <f>TEXT(LEFT(Contrato[[#This Row],[CONTRATO]],3),"0")</f>
        <v>538</v>
      </c>
      <c r="AF589" s="1" t="str">
        <f>IF(LEN(Contrato[[#This Row],[Contrato2]])=3,Contrato[[#This Row],[Contrato2]],TEXT(Contrato[[#This Row],[Contrato2]],"000"))</f>
        <v>538</v>
      </c>
      <c r="AG589" s="100">
        <f ca="1">IFERROR(_xlfn.DAYS(Contrato[[#This Row],[Fecha Proyectada liquidació]],TODAY())/30,"")</f>
        <v>-9</v>
      </c>
      <c r="AH589" s="5">
        <f>+Contrato[[#This Row],[FECHA TERMINACIÓN ]]+120</f>
        <v>45442</v>
      </c>
      <c r="AI589" s="1" t="e" cm="1">
        <f t="array" ref="AI589">+Contrato[[#This Row],[Fecha Proyectada liquidació]]-hoy</f>
        <v>#NAME?</v>
      </c>
      <c r="AJ589" s="1" cm="1">
        <f t="array" ref="AJ589">_xlfn.XLOOKUP(Contrato[[#This Row],[CONTRATO]]&amp;Contrato[[#This Row],[CDP]],[1]!Tabla6[[#All],[CONTRATO-CDP]],[1]!Tabla6[[#All],[CRP]],_xlfn.XLOOKUP(Contrato[[#This Row],[CDP]],[1]RCPPAGOS!F:F,[1]RCPPAGOS!A:A,"",0),0)</f>
        <v>4869</v>
      </c>
      <c r="AK589" s="1">
        <f>+Contrato[[#This Row],[Columna1]]-Contrato[[#This Row],[RCP]]</f>
        <v>0</v>
      </c>
      <c r="AL589" s="101" cm="1">
        <f t="array" ref="AL589">_xlfn.XLOOKUP(Contrato[[#This Row],[RCP]],[1]!RCPPAGOS[[#All],[CRP]],[1]!RCPPAGOS[[#All],[Total pagado]],0,0)</f>
        <v>1500000000</v>
      </c>
      <c r="AM589" s="62">
        <f>+Contrato[[#This Row],[Valor Pagado]]/Contrato[[#This Row],[VALOR CONTRATO]]</f>
        <v>1</v>
      </c>
      <c r="AN589" s="63">
        <f>+Contrato[[#This Row],[VALOR CONTRATO]]-Contrato[[#This Row],[Valor Pagado]]</f>
        <v>0</v>
      </c>
    </row>
    <row r="590" spans="1:40" s="1" customFormat="1" ht="37.5" customHeight="1">
      <c r="A590" s="1">
        <v>735</v>
      </c>
      <c r="B590" s="2">
        <v>539</v>
      </c>
      <c r="C590" s="130" t="s">
        <v>1433</v>
      </c>
      <c r="D590" s="92" t="s">
        <v>112</v>
      </c>
      <c r="E590" s="36" t="s">
        <v>42</v>
      </c>
      <c r="F590" s="92" t="s">
        <v>581</v>
      </c>
      <c r="G590" s="130" t="s">
        <v>1434</v>
      </c>
      <c r="H590" s="1">
        <v>890980331</v>
      </c>
      <c r="I590" s="111" t="s">
        <v>571</v>
      </c>
      <c r="J590" s="111">
        <v>1521520629</v>
      </c>
      <c r="K590" s="134" t="s">
        <v>1435</v>
      </c>
      <c r="L590" s="137" t="s">
        <v>1414</v>
      </c>
      <c r="M590" s="43" t="s">
        <v>1100</v>
      </c>
      <c r="N590" s="44">
        <f>VLOOKUP(Contrato[[#This Row],[SUPERVISOR TITULAR]],[1]SUPERVISORES!$E$1:$F$135,2,FALSE)</f>
        <v>43515795</v>
      </c>
      <c r="O590" s="43" t="s">
        <v>584</v>
      </c>
      <c r="P590" s="45">
        <f>VLOOKUP(Contrato[[#This Row],[SUPERVISOR SUPLENTE ]],[1]SUPERVISORES!$E$1:$F$135,2,FALSE)</f>
        <v>71611751.299999997</v>
      </c>
      <c r="Q590" s="75">
        <v>702</v>
      </c>
      <c r="R590" s="47" cm="1">
        <f t="array" ref="R590">_xlfn.XLOOKUP(Contrato[[#This Row],[CDP]],[1]!CDP[[#All],[consecutivo]],[1]!CDP[[#All],[fecha_aprobacion]],"",0)</f>
        <v>45051.455671296295</v>
      </c>
      <c r="S590" s="48">
        <f>SUMIF([1]!CDP[[#All],[consecutivo]],Contrato[[#This Row],[CDP]],[1]!CDP[[#All],[valor_total_rubro]])</f>
        <v>1521520629</v>
      </c>
      <c r="T590" s="49" cm="1">
        <f t="array" ref="T590">_xlfn.XLOOKUP(Contrato[[#This Row],[CONTRATO]]&amp;Contrato[[#This Row],[CDP]],[1]!Tabla6[[#All],[CONTRATO-CDP]],[1]!Tabla6[[#All],[CRP]],_xlfn.XLOOKUP(Contrato[[#This Row],[CDP]],[1]RCPPAGOS!F:F,[1]RCPPAGOS!A:A,"",0),0)</f>
        <v>4839</v>
      </c>
      <c r="U590" s="47">
        <f>+_xlfn.XLOOKUP(Contrato[[#This Row],[RCP]],[1]RCPPAGOS!A:A,[1]RCPPAGOS!B:B,"",0)</f>
        <v>45061.415844907409</v>
      </c>
      <c r="V590" s="50">
        <f>SUMIF([1]!RCPPAGOS[[#All],[CRP]],Contrato[[#This Row],[RCP]],[1]!RCPPAGOS[[#All],[valor_total]])</f>
        <v>1521520629</v>
      </c>
      <c r="W590" s="51">
        <v>45061</v>
      </c>
      <c r="X590" s="51">
        <v>45078</v>
      </c>
      <c r="Y590" s="52" t="str">
        <f>+LEFT(_xlfn.XLOOKUP(Contrato[[#This Row],[CONTRATO3DIG]],[1]SECOP_II!AE:AE,[1]SECOP_II!F:F,"",0),10)</f>
        <v>2023-06-01</v>
      </c>
      <c r="Z590" s="53" t="str">
        <f>+LEFT(_xlfn.XLOOKUP(Contrato[[#This Row],[CONTRATO3DIG]],[1]SECOP_II!AE:AE,[1]SECOP_II!G:G,"",0),10)</f>
        <v>2024-06-30</v>
      </c>
      <c r="AA590" s="54" t="str">
        <f>_xlfn.XLOOKUP(Contrato[[#This Row],[CONTRATO3DIG]],[1]SECOP_II!AE:AE,[1]SECOP_II!AA:AA,"",0)</f>
        <v>https://community.secop.gov.co/Public/Tendering/OpportunityDetail/Index?noticeUID=CO1.NTC.4415750&amp;isFromPublicArea=True&amp;isModal=true&amp;asPopupView=true</v>
      </c>
      <c r="AB590" s="103" t="s">
        <v>1300</v>
      </c>
      <c r="AC590" s="103">
        <v>200000092895</v>
      </c>
      <c r="AD590" s="1" t="s">
        <v>50</v>
      </c>
      <c r="AE590" s="1" t="str">
        <f>TEXT(LEFT(Contrato[[#This Row],[CONTRATO]],3),"0")</f>
        <v>539</v>
      </c>
      <c r="AF590" s="1" t="str">
        <f>IF(LEN(Contrato[[#This Row],[Contrato2]])=3,Contrato[[#This Row],[Contrato2]],TEXT(Contrato[[#This Row],[Contrato2]],"000"))</f>
        <v>539</v>
      </c>
      <c r="AG590" s="100">
        <f ca="1">IFERROR(_xlfn.DAYS(Contrato[[#This Row],[Fecha Proyectada liquidació]],TODAY())/30,"")</f>
        <v>-3.9666666666666668</v>
      </c>
      <c r="AH590" s="5">
        <f>+Contrato[[#This Row],[FECHA TERMINACIÓN ]]+120</f>
        <v>45593</v>
      </c>
      <c r="AI590" s="1" t="e" cm="1">
        <f t="array" ref="AI590">+Contrato[[#This Row],[Fecha Proyectada liquidació]]-hoy</f>
        <v>#NAME?</v>
      </c>
      <c r="AJ590" s="1" cm="1">
        <f t="array" ref="AJ590">_xlfn.XLOOKUP(Contrato[[#This Row],[CONTRATO]]&amp;Contrato[[#This Row],[CDP]],[1]!Tabla6[[#All],[CONTRATO-CDP]],[1]!Tabla6[[#All],[CRP]],_xlfn.XLOOKUP(Contrato[[#This Row],[CDP]],[1]RCPPAGOS!F:F,[1]RCPPAGOS!A:A,"",0),0)</f>
        <v>4839</v>
      </c>
      <c r="AK590" s="1">
        <f>+Contrato[[#This Row],[Columna1]]-Contrato[[#This Row],[RCP]]</f>
        <v>0</v>
      </c>
      <c r="AL590" s="101" cm="1">
        <f t="array" ref="AL590">_xlfn.XLOOKUP(Contrato[[#This Row],[RCP]],[1]!RCPPAGOS[[#All],[CRP]],[1]!RCPPAGOS[[#All],[Total pagado]],0,0)</f>
        <v>1521520629</v>
      </c>
      <c r="AM590" s="62">
        <f>+Contrato[[#This Row],[Valor Pagado]]/Contrato[[#This Row],[VALOR CONTRATO]]</f>
        <v>1</v>
      </c>
      <c r="AN590" s="63">
        <f>+Contrato[[#This Row],[VALOR CONTRATO]]-Contrato[[#This Row],[Valor Pagado]]</f>
        <v>0</v>
      </c>
    </row>
    <row r="591" spans="1:40" s="1" customFormat="1" ht="37.5" customHeight="1">
      <c r="A591" s="1">
        <v>749</v>
      </c>
      <c r="B591" s="2">
        <v>540</v>
      </c>
      <c r="C591" s="130" t="s">
        <v>1436</v>
      </c>
      <c r="D591" s="92" t="s">
        <v>112</v>
      </c>
      <c r="E591" s="36" t="s">
        <v>42</v>
      </c>
      <c r="F591" s="92" t="s">
        <v>581</v>
      </c>
      <c r="G591" s="130" t="s">
        <v>1437</v>
      </c>
      <c r="H591" s="1">
        <v>890907106</v>
      </c>
      <c r="I591" s="111" t="s">
        <v>571</v>
      </c>
      <c r="J591" s="111">
        <v>1843381014</v>
      </c>
      <c r="K591" s="134" t="s">
        <v>1438</v>
      </c>
      <c r="L591" s="137" t="s">
        <v>1414</v>
      </c>
      <c r="M591" s="43" t="s">
        <v>116</v>
      </c>
      <c r="N591" s="44">
        <f>VLOOKUP(Contrato[[#This Row],[SUPERVISOR TITULAR]],[1]SUPERVISORES!$E$1:$F$135,2,FALSE)</f>
        <v>98520651.200000003</v>
      </c>
      <c r="O591" s="43" t="s">
        <v>115</v>
      </c>
      <c r="P591" s="45">
        <f>VLOOKUP(Contrato[[#This Row],[SUPERVISOR SUPLENTE ]],[1]SUPERVISORES!$E$1:$F$135,2,FALSE)</f>
        <v>32244709.699999999</v>
      </c>
      <c r="Q591" s="75">
        <v>724</v>
      </c>
      <c r="R591" s="47" cm="1">
        <f t="array" ref="R591">_xlfn.XLOOKUP(Contrato[[#This Row],[CDP]],[1]!CDP[[#All],[consecutivo]],[1]!CDP[[#All],[fecha_aprobacion]],"",0)</f>
        <v>45055.571770833332</v>
      </c>
      <c r="S591" s="48">
        <f>SUMIF([1]!CDP[[#All],[consecutivo]],Contrato[[#This Row],[CDP]],[1]!CDP[[#All],[valor_total_rubro]])</f>
        <v>1843381014</v>
      </c>
      <c r="T591" s="49" cm="1">
        <f t="array" ref="T591">_xlfn.XLOOKUP(Contrato[[#This Row],[CONTRATO]]&amp;Contrato[[#This Row],[CDP]],[1]!Tabla6[[#All],[CONTRATO-CDP]],[1]!Tabla6[[#All],[CRP]],_xlfn.XLOOKUP(Contrato[[#This Row],[CDP]],[1]RCPPAGOS!F:F,[1]RCPPAGOS!A:A,"",0),0)</f>
        <v>5066</v>
      </c>
      <c r="U591" s="47">
        <f>+_xlfn.XLOOKUP(Contrato[[#This Row],[RCP]],[1]RCPPAGOS!A:A,[1]RCPPAGOS!B:B,"",0)</f>
        <v>45069.324849537035</v>
      </c>
      <c r="V591" s="50">
        <f>SUMIF([1]!RCPPAGOS[[#All],[CRP]],Contrato[[#This Row],[RCP]],[1]!RCPPAGOS[[#All],[valor_total]])</f>
        <v>1843381014</v>
      </c>
      <c r="W591" s="51">
        <v>45065</v>
      </c>
      <c r="X591" s="51">
        <v>45075</v>
      </c>
      <c r="Y591" s="52" t="str">
        <f>+LEFT(_xlfn.XLOOKUP(Contrato[[#This Row],[CONTRATO3DIG]],[1]SECOP_II!AE:AE,[1]SECOP_II!F:F,"",0),10)</f>
        <v>2023-06-01</v>
      </c>
      <c r="Z591" s="53" t="str">
        <f>+LEFT(_xlfn.XLOOKUP(Contrato[[#This Row],[CONTRATO3DIG]],[1]SECOP_II!AE:AE,[1]SECOP_II!G:G,"",0),10)</f>
        <v>2023-12-30</v>
      </c>
      <c r="AA591" s="54" t="str">
        <f>_xlfn.XLOOKUP(Contrato[[#This Row],[CONTRATO3DIG]],[1]SECOP_II!AE:AE,[1]SECOP_II!AA:AA,"",0)</f>
        <v>https://community.secop.gov.co/Public/Tendering/OpportunityDetail/Index?noticeUID=CO1.NTC.4415521&amp;isFromPublicArea=True&amp;isModal=true&amp;asPopupView=true</v>
      </c>
      <c r="AB591" s="103" t="s">
        <v>1300</v>
      </c>
      <c r="AC591" s="103">
        <v>200000093097</v>
      </c>
      <c r="AD591" s="1" t="s">
        <v>50</v>
      </c>
      <c r="AE591" s="1" t="str">
        <f>TEXT(LEFT(Contrato[[#This Row],[CONTRATO]],3),"0")</f>
        <v>540</v>
      </c>
      <c r="AF591" s="1" t="str">
        <f>IF(LEN(Contrato[[#This Row],[Contrato2]])=3,Contrato[[#This Row],[Contrato2]],TEXT(Contrato[[#This Row],[Contrato2]],"000"))</f>
        <v>540</v>
      </c>
      <c r="AG591" s="100">
        <f ca="1">IFERROR(_xlfn.DAYS(Contrato[[#This Row],[Fecha Proyectada liquidació]],TODAY())/30,"")</f>
        <v>-10.066666666666666</v>
      </c>
      <c r="AH591" s="5">
        <f>+Contrato[[#This Row],[FECHA TERMINACIÓN ]]+120</f>
        <v>45410</v>
      </c>
      <c r="AI591" s="1" t="e" cm="1">
        <f t="array" ref="AI591">+Contrato[[#This Row],[Fecha Proyectada liquidació]]-hoy</f>
        <v>#NAME?</v>
      </c>
      <c r="AJ591" s="1" cm="1">
        <f t="array" ref="AJ591">_xlfn.XLOOKUP(Contrato[[#This Row],[CONTRATO]]&amp;Contrato[[#This Row],[CDP]],[1]!Tabla6[[#All],[CONTRATO-CDP]],[1]!Tabla6[[#All],[CRP]],_xlfn.XLOOKUP(Contrato[[#This Row],[CDP]],[1]RCPPAGOS!F:F,[1]RCPPAGOS!A:A,"",0),0)</f>
        <v>5066</v>
      </c>
      <c r="AK591" s="1">
        <f>+Contrato[[#This Row],[Columna1]]-Contrato[[#This Row],[RCP]]</f>
        <v>0</v>
      </c>
      <c r="AL591" s="101" cm="1">
        <f t="array" ref="AL591">_xlfn.XLOOKUP(Contrato[[#This Row],[RCP]],[1]!RCPPAGOS[[#All],[CRP]],[1]!RCPPAGOS[[#All],[Total pagado]],0,0)</f>
        <v>1843381014</v>
      </c>
      <c r="AM591" s="62">
        <f>+Contrato[[#This Row],[Valor Pagado]]/Contrato[[#This Row],[VALOR CONTRATO]]</f>
        <v>1</v>
      </c>
      <c r="AN591" s="63">
        <f>+Contrato[[#This Row],[VALOR CONTRATO]]-Contrato[[#This Row],[Valor Pagado]]</f>
        <v>0</v>
      </c>
    </row>
    <row r="592" spans="1:40" s="1" customFormat="1" ht="37.5" customHeight="1">
      <c r="A592" s="1">
        <v>771</v>
      </c>
      <c r="B592" s="2">
        <v>541</v>
      </c>
      <c r="C592" s="130" t="s">
        <v>99</v>
      </c>
      <c r="D592" s="92" t="s">
        <v>83</v>
      </c>
      <c r="E592" s="36" t="s">
        <v>42</v>
      </c>
      <c r="F592" s="92" t="s">
        <v>43</v>
      </c>
      <c r="G592" s="130" t="s">
        <v>189</v>
      </c>
      <c r="H592" s="1">
        <v>1017208914</v>
      </c>
      <c r="I592" s="111">
        <v>7690469</v>
      </c>
      <c r="J592" s="111">
        <v>64185017</v>
      </c>
      <c r="K592" s="134" t="s">
        <v>1439</v>
      </c>
      <c r="L592" s="137" t="s">
        <v>571</v>
      </c>
      <c r="M592" s="43" t="s">
        <v>86</v>
      </c>
      <c r="N592" s="44">
        <f>VLOOKUP(Contrato[[#This Row],[SUPERVISOR TITULAR]],[1]SUPERVISORES!$E$1:$F$135,2,FALSE)</f>
        <v>21509270.5</v>
      </c>
      <c r="O592" s="43" t="s">
        <v>1440</v>
      </c>
      <c r="P592" s="45">
        <f>VLOOKUP(Contrato[[#This Row],[SUPERVISOR SUPLENTE ]],[1]SUPERVISORES!$E$1:$F$135,2,FALSE)</f>
        <v>1152209808.5999999</v>
      </c>
      <c r="Q592" s="75">
        <v>732</v>
      </c>
      <c r="R592" s="47" cm="1">
        <f t="array" ref="R592">_xlfn.XLOOKUP(Contrato[[#This Row],[CDP]],[1]!CDP[[#All],[consecutivo]],[1]!CDP[[#All],[fecha_aprobacion]],"",0)</f>
        <v>45058.410752314812</v>
      </c>
      <c r="S592" s="48">
        <f>SUMIF([1]!CDP[[#All],[consecutivo]],Contrato[[#This Row],[CDP]],[1]!CDP[[#All],[valor_total_rubro]])</f>
        <v>64185017</v>
      </c>
      <c r="T592" s="49" cm="1">
        <f t="array" ref="T592">_xlfn.XLOOKUP(Contrato[[#This Row],[CONTRATO]]&amp;Contrato[[#This Row],[CDP]],[1]!Tabla6[[#All],[CONTRATO-CDP]],[1]!Tabla6[[#All],[CRP]],_xlfn.XLOOKUP(Contrato[[#This Row],[CDP]],[1]RCPPAGOS!F:F,[1]RCPPAGOS!A:A,"",0),0)</f>
        <v>4840</v>
      </c>
      <c r="U592" s="47">
        <f>+_xlfn.XLOOKUP(Contrato[[#This Row],[RCP]],[1]RCPPAGOS!A:A,[1]RCPPAGOS!B:B,"",0)</f>
        <v>45061.492511574077</v>
      </c>
      <c r="V592" s="50">
        <f>SUMIF([1]!RCPPAGOS[[#All],[CRP]],Contrato[[#This Row],[RCP]],[1]!RCPPAGOS[[#All],[valor_total]])</f>
        <v>64185017</v>
      </c>
      <c r="W592" s="51">
        <v>45061</v>
      </c>
      <c r="X592" s="51">
        <v>45061</v>
      </c>
      <c r="Y592" s="52" t="str">
        <f>+LEFT(_xlfn.XLOOKUP(Contrato[[#This Row],[CONTRATO3DIG]],[1]SECOP_II!AE:AE,[1]SECOP_II!F:F,"",0),10)</f>
        <v>2023-05-16</v>
      </c>
      <c r="Z592" s="53" t="str">
        <f>+LEFT(_xlfn.XLOOKUP(Contrato[[#This Row],[CONTRATO3DIG]],[1]SECOP_II!AE:AE,[1]SECOP_II!G:G,"",0),10)</f>
        <v>2023-12-30</v>
      </c>
      <c r="AA592" s="54" t="str">
        <f>_xlfn.XLOOKUP(Contrato[[#This Row],[CONTRATO3DIG]],[1]SECOP_II!AE:AE,[1]SECOP_II!AA:AA,"",0)</f>
        <v>https://community.secop.gov.co/Public/Tendering/OpportunityDetail/Index?noticeUID=CO1.NTC.4419981&amp;isFromPublicArea=True&amp;isModal=true&amp;asPopupView=true</v>
      </c>
      <c r="AB592" s="103" t="s">
        <v>1441</v>
      </c>
      <c r="AC592" s="103"/>
      <c r="AD592" s="1" t="s">
        <v>50</v>
      </c>
      <c r="AE592" s="1" t="str">
        <f>TEXT(LEFT(Contrato[[#This Row],[CONTRATO]],3),"0")</f>
        <v>541</v>
      </c>
      <c r="AF592" s="1" t="str">
        <f>IF(LEN(Contrato[[#This Row],[Contrato2]])=3,Contrato[[#This Row],[Contrato2]],TEXT(Contrato[[#This Row],[Contrato2]],"000"))</f>
        <v>541</v>
      </c>
      <c r="AG592" s="100">
        <f ca="1">IFERROR(_xlfn.DAYS(Contrato[[#This Row],[Fecha Proyectada liquidació]],TODAY())/30,"")</f>
        <v>-10.066666666666666</v>
      </c>
      <c r="AH592" s="5">
        <f>+Contrato[[#This Row],[FECHA TERMINACIÓN ]]+120</f>
        <v>45410</v>
      </c>
      <c r="AI592" s="5">
        <v>45323</v>
      </c>
      <c r="AJ592" s="1" cm="1">
        <f t="array" ref="AJ592">_xlfn.XLOOKUP(Contrato[[#This Row],[CONTRATO]]&amp;Contrato[[#This Row],[CDP]],[1]!Tabla6[[#All],[CONTRATO-CDP]],[1]!Tabla6[[#All],[CRP]],_xlfn.XLOOKUP(Contrato[[#This Row],[CDP]],[1]RCPPAGOS!F:F,[1]RCPPAGOS!A:A,"",0),0)</f>
        <v>4840</v>
      </c>
      <c r="AK592" s="1">
        <f>+Contrato[[#This Row],[Columna1]]-Contrato[[#This Row],[RCP]]</f>
        <v>0</v>
      </c>
      <c r="AL592" s="101" cm="1">
        <f t="array" ref="AL592">_xlfn.XLOOKUP(Contrato[[#This Row],[RCP]],[1]!RCPPAGOS[[#All],[CRP]],[1]!RCPPAGOS[[#All],[Total pagado]],0,0)</f>
        <v>13100108</v>
      </c>
      <c r="AM592" s="62">
        <f>+Contrato[[#This Row],[Valor Pagado]]/Contrato[[#This Row],[VALOR CONTRATO]]</f>
        <v>0.20409915915423066</v>
      </c>
      <c r="AN592" s="63">
        <f>+Contrato[[#This Row],[VALOR CONTRATO]]-Contrato[[#This Row],[Valor Pagado]]</f>
        <v>51084909</v>
      </c>
    </row>
    <row r="593" spans="1:40" s="1" customFormat="1" ht="37.5" customHeight="1">
      <c r="A593" s="1">
        <v>772</v>
      </c>
      <c r="B593" s="2">
        <v>542</v>
      </c>
      <c r="C593" s="130" t="s">
        <v>183</v>
      </c>
      <c r="D593" s="92" t="s">
        <v>83</v>
      </c>
      <c r="E593" s="36" t="s">
        <v>42</v>
      </c>
      <c r="F593" s="92" t="s">
        <v>43</v>
      </c>
      <c r="G593" s="130" t="s">
        <v>184</v>
      </c>
      <c r="H593" s="1">
        <v>1017165383</v>
      </c>
      <c r="I593" s="111">
        <v>6879081</v>
      </c>
      <c r="J593" s="111">
        <v>51593108</v>
      </c>
      <c r="K593" s="1" t="s">
        <v>571</v>
      </c>
      <c r="L593" s="137" t="s">
        <v>571</v>
      </c>
      <c r="M593" s="43" t="s">
        <v>68</v>
      </c>
      <c r="N593" s="44">
        <f>VLOOKUP(Contrato[[#This Row],[SUPERVISOR TITULAR]],[1]SUPERVISORES!$E$1:$F$135,2,FALSE)</f>
        <v>8462777.5</v>
      </c>
      <c r="O593" s="43" t="s">
        <v>69</v>
      </c>
      <c r="P593" s="45">
        <f>VLOOKUP(Contrato[[#This Row],[SUPERVISOR SUPLENTE ]],[1]SUPERVISORES!$E$1:$F$135,2,FALSE)</f>
        <v>43208997.899999999</v>
      </c>
      <c r="Q593" s="75">
        <v>733</v>
      </c>
      <c r="R593" s="47" cm="1">
        <f t="array" ref="R593">_xlfn.XLOOKUP(Contrato[[#This Row],[CDP]],[1]!CDP[[#All],[consecutivo]],[1]!CDP[[#All],[fecha_aprobacion]],"",0)</f>
        <v>45058.410879629628</v>
      </c>
      <c r="S593" s="48">
        <f>SUMIF([1]!CDP[[#All],[consecutivo]],Contrato[[#This Row],[CDP]],[1]!CDP[[#All],[valor_total_rubro]])</f>
        <v>51593108</v>
      </c>
      <c r="T593" s="49" cm="1">
        <f t="array" ref="T593">_xlfn.XLOOKUP(Contrato[[#This Row],[CONTRATO]]&amp;Contrato[[#This Row],[CDP]],[1]!Tabla6[[#All],[CONTRATO-CDP]],[1]!Tabla6[[#All],[CRP]],_xlfn.XLOOKUP(Contrato[[#This Row],[CDP]],[1]RCPPAGOS!F:F,[1]RCPPAGOS!A:A,"",0),0)</f>
        <v>4842</v>
      </c>
      <c r="U593" s="47">
        <f>+_xlfn.XLOOKUP(Contrato[[#This Row],[RCP]],[1]RCPPAGOS!A:A,[1]RCPPAGOS!B:B,"",0)</f>
        <v>45061.623773148145</v>
      </c>
      <c r="V593" s="50">
        <f>SUMIF([1]!RCPPAGOS[[#All],[CRP]],Contrato[[#This Row],[RCP]],[1]!RCPPAGOS[[#All],[valor_total]])</f>
        <v>51593108</v>
      </c>
      <c r="W593" s="51">
        <v>45061</v>
      </c>
      <c r="X593" s="51">
        <v>45061</v>
      </c>
      <c r="Y593" s="52" t="str">
        <f>+LEFT(_xlfn.XLOOKUP(Contrato[[#This Row],[CONTRATO3DIG]],[1]SECOP_II!AE:AE,[1]SECOP_II!F:F,"",0),10)</f>
        <v>2023-05-16</v>
      </c>
      <c r="Z593" s="53" t="str">
        <f>+LEFT(_xlfn.XLOOKUP(Contrato[[#This Row],[CONTRATO3DIG]],[1]SECOP_II!AE:AE,[1]SECOP_II!G:G,"",0),10)</f>
        <v>2023-12-30</v>
      </c>
      <c r="AA593" s="54" t="str">
        <f>_xlfn.XLOOKUP(Contrato[[#This Row],[CONTRATO3DIG]],[1]SECOP_II!AE:AE,[1]SECOP_II!AA:AA,"",0)</f>
        <v>https://community.secop.gov.co/Public/Tendering/OpportunityDetail/Index?noticeUID=CO1.NTC.4421238&amp;isFromPublicArea=True&amp;isModal=true&amp;asPopupView=true</v>
      </c>
      <c r="AB593" s="103" t="s">
        <v>1441</v>
      </c>
      <c r="AC593" s="103"/>
      <c r="AD593" s="1" t="s">
        <v>50</v>
      </c>
      <c r="AE593" s="1" t="str">
        <f>TEXT(LEFT(Contrato[[#This Row],[CONTRATO]],3),"0")</f>
        <v>542</v>
      </c>
      <c r="AF593" s="1" t="str">
        <f>IF(LEN(Contrato[[#This Row],[Contrato2]])=3,Contrato[[#This Row],[Contrato2]],TEXT(Contrato[[#This Row],[Contrato2]],"000"))</f>
        <v>542</v>
      </c>
      <c r="AG593" s="100">
        <f ca="1">IFERROR(_xlfn.DAYS(Contrato[[#This Row],[Fecha Proyectada liquidació]],TODAY())/30,"")</f>
        <v>-10.066666666666666</v>
      </c>
      <c r="AH593" s="5">
        <f>+Contrato[[#This Row],[FECHA TERMINACIÓN ]]+120</f>
        <v>45410</v>
      </c>
      <c r="AI593" s="1" t="e" cm="1">
        <f t="array" ref="AI593">+Contrato[[#This Row],[Fecha Proyectada liquidació]]-hoy</f>
        <v>#NAME?</v>
      </c>
      <c r="AJ593" s="1" cm="1">
        <f t="array" ref="AJ593">_xlfn.XLOOKUP(Contrato[[#This Row],[CONTRATO]]&amp;Contrato[[#This Row],[CDP]],[1]!Tabla6[[#All],[CONTRATO-CDP]],[1]!Tabla6[[#All],[CRP]],_xlfn.XLOOKUP(Contrato[[#This Row],[CDP]],[1]RCPPAGOS!F:F,[1]RCPPAGOS!A:A,"",0),0)</f>
        <v>4842</v>
      </c>
      <c r="AK593" s="1">
        <f>+Contrato[[#This Row],[Columna1]]-Contrato[[#This Row],[RCP]]</f>
        <v>0</v>
      </c>
      <c r="AL593" s="101" cm="1">
        <f t="array" ref="AL593">_xlfn.XLOOKUP(Contrato[[#This Row],[RCP]],[1]!RCPPAGOS[[#All],[CRP]],[1]!RCPPAGOS[[#All],[Total pagado]],0,0)</f>
        <v>1472208</v>
      </c>
      <c r="AM593" s="62">
        <f>+Contrato[[#This Row],[Valor Pagado]]/Contrato[[#This Row],[VALOR CONTRATO]]</f>
        <v>2.8534974089950153E-2</v>
      </c>
      <c r="AN593" s="63">
        <f>+Contrato[[#This Row],[VALOR CONTRATO]]-Contrato[[#This Row],[Valor Pagado]]</f>
        <v>50120900</v>
      </c>
    </row>
    <row r="594" spans="1:40" s="1" customFormat="1" ht="37.5" customHeight="1">
      <c r="A594" s="1">
        <v>734</v>
      </c>
      <c r="B594" s="2">
        <v>543</v>
      </c>
      <c r="C594" s="130" t="s">
        <v>1442</v>
      </c>
      <c r="D594" s="92" t="s">
        <v>112</v>
      </c>
      <c r="E594" s="36" t="s">
        <v>42</v>
      </c>
      <c r="F594" s="92" t="s">
        <v>581</v>
      </c>
      <c r="G594" s="130" t="s">
        <v>1443</v>
      </c>
      <c r="H594" s="1">
        <v>890982489</v>
      </c>
      <c r="I594" s="111" t="s">
        <v>571</v>
      </c>
      <c r="J594" s="111">
        <v>2885220149</v>
      </c>
      <c r="K594" s="220" t="s">
        <v>1444</v>
      </c>
      <c r="L594" s="137" t="s">
        <v>1414</v>
      </c>
      <c r="M594" s="43" t="s">
        <v>584</v>
      </c>
      <c r="N594" s="44">
        <f>VLOOKUP(Contrato[[#This Row],[SUPERVISOR TITULAR]],[1]SUPERVISORES!$E$1:$F$135,2,FALSE)</f>
        <v>71611751.299999997</v>
      </c>
      <c r="O594" s="43" t="s">
        <v>116</v>
      </c>
      <c r="P594" s="45">
        <f>VLOOKUP(Contrato[[#This Row],[SUPERVISOR SUPLENTE ]],[1]SUPERVISORES!$E$1:$F$135,2,FALSE)</f>
        <v>98520651.200000003</v>
      </c>
      <c r="Q594" s="75">
        <v>704</v>
      </c>
      <c r="R594" s="47" cm="1">
        <f t="array" ref="R594">_xlfn.XLOOKUP(Contrato[[#This Row],[CDP]],[1]!CDP[[#All],[consecutivo]],[1]!CDP[[#All],[fecha_aprobacion]],"",0)</f>
        <v>45051.455694444441</v>
      </c>
      <c r="S594" s="48">
        <f>SUMIF([1]!CDP[[#All],[consecutivo]],Contrato[[#This Row],[CDP]],[1]!CDP[[#All],[valor_total_rubro]])</f>
        <v>2885220149</v>
      </c>
      <c r="T594" s="49" cm="1">
        <f t="array" ref="T594">_xlfn.XLOOKUP(Contrato[[#This Row],[CONTRATO]]&amp;Contrato[[#This Row],[CDP]],[1]!Tabla6[[#All],[CONTRATO-CDP]],[1]!Tabla6[[#All],[CRP]],_xlfn.XLOOKUP(Contrato[[#This Row],[CDP]],[1]RCPPAGOS!F:F,[1]RCPPAGOS!A:A,"",0),0)</f>
        <v>5106</v>
      </c>
      <c r="U594" s="47">
        <f>+_xlfn.XLOOKUP(Contrato[[#This Row],[RCP]],[1]RCPPAGOS!A:A,[1]RCPPAGOS!B:B,"",0)</f>
        <v>45077.484282407408</v>
      </c>
      <c r="V594" s="50">
        <f>SUMIF([1]!RCPPAGOS[[#All],[CRP]],Contrato[[#This Row],[RCP]],[1]!RCPPAGOS[[#All],[valor_total]])</f>
        <v>2885220149</v>
      </c>
      <c r="W594" s="51">
        <v>45076</v>
      </c>
      <c r="X594" s="51">
        <v>45086</v>
      </c>
      <c r="Y594" s="52" t="str">
        <f>+LEFT(_xlfn.XLOOKUP(Contrato[[#This Row],[CONTRATO3DIG]],[1]SECOP_II!AE:AE,[1]SECOP_II!F:F,"",0),10)</f>
        <v>2023-06-09</v>
      </c>
      <c r="Z594" s="53" t="str">
        <f>+LEFT(_xlfn.XLOOKUP(Contrato[[#This Row],[CONTRATO3DIG]],[1]SECOP_II!AE:AE,[1]SECOP_II!G:G,"",0),10)</f>
        <v>2024-05-23</v>
      </c>
      <c r="AA594" s="54" t="str">
        <f>_xlfn.XLOOKUP(Contrato[[#This Row],[CONTRATO3DIG]],[1]SECOP_II!AE:AE,[1]SECOP_II!AA:AA,"",0)</f>
        <v>https://community.secop.gov.co/Public/Tendering/OpportunityDetail/Index?noticeUID=CO1.NTC.4494816&amp;isFromPublicArea=True&amp;isModal=true&amp;asPopupView=true</v>
      </c>
      <c r="AB594" s="103" t="s">
        <v>1300</v>
      </c>
      <c r="AC594" s="103">
        <v>200000093097</v>
      </c>
      <c r="AD594" s="1" t="s">
        <v>50</v>
      </c>
      <c r="AE594" s="1" t="str">
        <f>TEXT(LEFT(Contrato[[#This Row],[CONTRATO]],3),"0")</f>
        <v>543</v>
      </c>
      <c r="AF594" s="1" t="str">
        <f>IF(LEN(Contrato[[#This Row],[Contrato2]])=3,Contrato[[#This Row],[Contrato2]],TEXT(Contrato[[#This Row],[Contrato2]],"000"))</f>
        <v>543</v>
      </c>
      <c r="AG594" s="100">
        <f ca="1">IFERROR(_xlfn.DAYS(Contrato[[#This Row],[Fecha Proyectada liquidació]],TODAY())/30,"")</f>
        <v>-5.2333333333333334</v>
      </c>
      <c r="AH594" s="5">
        <f>+Contrato[[#This Row],[FECHA TERMINACIÓN ]]+120</f>
        <v>45555</v>
      </c>
      <c r="AI594" s="1" t="e" cm="1">
        <f t="array" ref="AI594">+Contrato[[#This Row],[Fecha Proyectada liquidació]]-hoy</f>
        <v>#NAME?</v>
      </c>
      <c r="AJ594" s="1" cm="1">
        <f t="array" ref="AJ594">_xlfn.XLOOKUP(Contrato[[#This Row],[CONTRATO]]&amp;Contrato[[#This Row],[CDP]],[1]!Tabla6[[#All],[CONTRATO-CDP]],[1]!Tabla6[[#All],[CRP]],_xlfn.XLOOKUP(Contrato[[#This Row],[CDP]],[1]RCPPAGOS!F:F,[1]RCPPAGOS!A:A,"",0),0)</f>
        <v>5106</v>
      </c>
      <c r="AK594" s="1">
        <f>+Contrato[[#This Row],[Columna1]]-Contrato[[#This Row],[RCP]]</f>
        <v>0</v>
      </c>
      <c r="AL594" s="101" cm="1">
        <f t="array" ref="AL594">_xlfn.XLOOKUP(Contrato[[#This Row],[RCP]],[1]!RCPPAGOS[[#All],[CRP]],[1]!RCPPAGOS[[#All],[Total pagado]],0,0)</f>
        <v>2885220149</v>
      </c>
      <c r="AM594" s="62">
        <f>+Contrato[[#This Row],[Valor Pagado]]/Contrato[[#This Row],[VALOR CONTRATO]]</f>
        <v>1</v>
      </c>
      <c r="AN594" s="63">
        <f>+Contrato[[#This Row],[VALOR CONTRATO]]-Contrato[[#This Row],[Valor Pagado]]</f>
        <v>0</v>
      </c>
    </row>
    <row r="595" spans="1:40" s="1" customFormat="1" ht="37.5" customHeight="1">
      <c r="A595" s="1">
        <v>738</v>
      </c>
      <c r="B595" s="2">
        <v>544</v>
      </c>
      <c r="C595" s="130" t="s">
        <v>1445</v>
      </c>
      <c r="D595" s="92" t="s">
        <v>112</v>
      </c>
      <c r="E595" s="36" t="s">
        <v>42</v>
      </c>
      <c r="F595" s="92" t="s">
        <v>581</v>
      </c>
      <c r="G595" s="130" t="s">
        <v>1446</v>
      </c>
      <c r="H595" s="1">
        <v>890982238</v>
      </c>
      <c r="I595" s="111" t="s">
        <v>571</v>
      </c>
      <c r="J595" s="111">
        <v>1500000000</v>
      </c>
      <c r="K595" s="220" t="s">
        <v>1447</v>
      </c>
      <c r="L595" s="137" t="s">
        <v>1414</v>
      </c>
      <c r="M595" s="43" t="s">
        <v>584</v>
      </c>
      <c r="N595" s="44">
        <f>VLOOKUP(Contrato[[#This Row],[SUPERVISOR TITULAR]],[1]SUPERVISORES!$E$1:$F$135,2,FALSE)</f>
        <v>71611751.299999997</v>
      </c>
      <c r="O595" s="43" t="s">
        <v>116</v>
      </c>
      <c r="P595" s="45">
        <f>VLOOKUP(Contrato[[#This Row],[SUPERVISOR SUPLENTE ]],[1]SUPERVISORES!$E$1:$F$135,2,FALSE)</f>
        <v>98520651.200000003</v>
      </c>
      <c r="Q595" s="75">
        <v>703</v>
      </c>
      <c r="R595" s="47" cm="1">
        <f t="array" ref="R595">_xlfn.XLOOKUP(Contrato[[#This Row],[CDP]],[1]!CDP[[#All],[consecutivo]],[1]!CDP[[#All],[fecha_aprobacion]],"",0)</f>
        <v>45051.455682870372</v>
      </c>
      <c r="S595" s="48">
        <f>SUMIF([1]!CDP[[#All],[consecutivo]],Contrato[[#This Row],[CDP]],[1]!CDP[[#All],[valor_total_rubro]])</f>
        <v>1500000000</v>
      </c>
      <c r="T595" s="49" cm="1">
        <f t="array" ref="T595">_xlfn.XLOOKUP(Contrato[[#This Row],[CONTRATO]]&amp;Contrato[[#This Row],[CDP]],[1]!Tabla6[[#All],[CONTRATO-CDP]],[1]!Tabla6[[#All],[CRP]],_xlfn.XLOOKUP(Contrato[[#This Row],[CDP]],[1]RCPPAGOS!F:F,[1]RCPPAGOS!A:A,"",0),0)</f>
        <v>5079</v>
      </c>
      <c r="U595" s="47">
        <f>+_xlfn.XLOOKUP(Contrato[[#This Row],[RCP]],[1]RCPPAGOS!A:A,[1]RCPPAGOS!B:B,"",0)</f>
        <v>45071.566076388888</v>
      </c>
      <c r="V595" s="50">
        <f>SUMIF([1]!RCPPAGOS[[#All],[CRP]],Contrato[[#This Row],[RCP]],[1]!RCPPAGOS[[#All],[valor_total]])</f>
        <v>1500000000</v>
      </c>
      <c r="W595" s="51">
        <v>45070</v>
      </c>
      <c r="X595" s="51">
        <v>45084</v>
      </c>
      <c r="Y595" s="52" t="str">
        <f>+LEFT(_xlfn.XLOOKUP(Contrato[[#This Row],[CONTRATO3DIG]],[1]SECOP_II!AE:AE,[1]SECOP_II!F:F,"",0),10)</f>
        <v>2023-06-07</v>
      </c>
      <c r="Z595" s="53" t="str">
        <f>+LEFT(_xlfn.XLOOKUP(Contrato[[#This Row],[CONTRATO3DIG]],[1]SECOP_II!AE:AE,[1]SECOP_II!G:G,"",0),10)</f>
        <v>2024-03-06</v>
      </c>
      <c r="AA595" s="54" t="str">
        <f>_xlfn.XLOOKUP(Contrato[[#This Row],[CONTRATO3DIG]],[1]SECOP_II!AE:AE,[1]SECOP_II!AA:AA,"",0)</f>
        <v>https://community.secop.gov.co/Public/Tendering/OpportunityDetail/Index?noticeUID=CO1.NTC.4458749&amp;isFromPublicArea=True&amp;isModal=true&amp;asPopupView=true</v>
      </c>
      <c r="AB595" s="103" t="s">
        <v>1300</v>
      </c>
      <c r="AC595" s="103">
        <v>200000092902</v>
      </c>
      <c r="AD595" s="1" t="s">
        <v>50</v>
      </c>
      <c r="AE595" s="1" t="str">
        <f>TEXT(LEFT(Contrato[[#This Row],[CONTRATO]],3),"0")</f>
        <v>544</v>
      </c>
      <c r="AF595" s="1" t="str">
        <f>IF(LEN(Contrato[[#This Row],[Contrato2]])=3,Contrato[[#This Row],[Contrato2]],TEXT(Contrato[[#This Row],[Contrato2]],"000"))</f>
        <v>544</v>
      </c>
      <c r="AG595" s="100">
        <f ca="1">IFERROR(_xlfn.DAYS(Contrato[[#This Row],[Fecha Proyectada liquidació]],TODAY())/30,"")</f>
        <v>-7.833333333333333</v>
      </c>
      <c r="AH595" s="5">
        <f>+Contrato[[#This Row],[FECHA TERMINACIÓN ]]+120</f>
        <v>45477</v>
      </c>
      <c r="AI595" s="1" t="e" cm="1">
        <f t="array" ref="AI595">+Contrato[[#This Row],[Fecha Proyectada liquidació]]-hoy</f>
        <v>#NAME?</v>
      </c>
      <c r="AJ595" s="1" cm="1">
        <f t="array" ref="AJ595">_xlfn.XLOOKUP(Contrato[[#This Row],[CONTRATO]]&amp;Contrato[[#This Row],[CDP]],[1]!Tabla6[[#All],[CONTRATO-CDP]],[1]!Tabla6[[#All],[CRP]],_xlfn.XLOOKUP(Contrato[[#This Row],[CDP]],[1]RCPPAGOS!F:F,[1]RCPPAGOS!A:A,"",0),0)</f>
        <v>5079</v>
      </c>
      <c r="AK595" s="1">
        <f>+Contrato[[#This Row],[Columna1]]-Contrato[[#This Row],[RCP]]</f>
        <v>0</v>
      </c>
      <c r="AL595" s="101" cm="1">
        <f t="array" ref="AL595">_xlfn.XLOOKUP(Contrato[[#This Row],[RCP]],[1]!RCPPAGOS[[#All],[CRP]],[1]!RCPPAGOS[[#All],[Total pagado]],0,0)</f>
        <v>1500000000</v>
      </c>
      <c r="AM595" s="62">
        <f>+Contrato[[#This Row],[Valor Pagado]]/Contrato[[#This Row],[VALOR CONTRATO]]</f>
        <v>1</v>
      </c>
      <c r="AN595" s="63">
        <f>+Contrato[[#This Row],[VALOR CONTRATO]]-Contrato[[#This Row],[Valor Pagado]]</f>
        <v>0</v>
      </c>
    </row>
    <row r="596" spans="1:40" s="1" customFormat="1" ht="37.5" customHeight="1">
      <c r="A596" s="1">
        <v>504</v>
      </c>
      <c r="B596" s="2">
        <v>545</v>
      </c>
      <c r="C596" s="130" t="s">
        <v>1448</v>
      </c>
      <c r="D596" s="35" t="s">
        <v>71</v>
      </c>
      <c r="E596" s="36" t="s">
        <v>42</v>
      </c>
      <c r="F596" s="92" t="s">
        <v>43</v>
      </c>
      <c r="G596" s="130" t="s">
        <v>1449</v>
      </c>
      <c r="H596" s="1">
        <v>1152195915</v>
      </c>
      <c r="I596" s="111">
        <v>6879081</v>
      </c>
      <c r="J596" s="111">
        <v>51593108</v>
      </c>
      <c r="K596" s="1" t="s">
        <v>571</v>
      </c>
      <c r="L596" s="137" t="s">
        <v>571</v>
      </c>
      <c r="M596" s="43" t="s">
        <v>76</v>
      </c>
      <c r="N596" s="44">
        <f>VLOOKUP(Contrato[[#This Row],[SUPERVISOR TITULAR]],[1]SUPERVISORES!$E$1:$F$135,2,FALSE)</f>
        <v>1088260059.0999999</v>
      </c>
      <c r="O596" s="43" t="s">
        <v>164</v>
      </c>
      <c r="P596" s="45">
        <f>VLOOKUP(Contrato[[#This Row],[SUPERVISOR SUPLENTE ]],[1]SUPERVISORES!$E$1:$F$135,2,FALSE)</f>
        <v>71610877.799999997</v>
      </c>
      <c r="Q596" s="75">
        <v>671</v>
      </c>
      <c r="R596" s="47" cm="1">
        <f t="array" ref="R596">_xlfn.XLOOKUP(Contrato[[#This Row],[CDP]],[1]!CDP[[#All],[consecutivo]],[1]!CDP[[#All],[fecha_aprobacion]],"",0)</f>
        <v>45044.571909722225</v>
      </c>
      <c r="S596" s="48">
        <f>SUMIF([1]!CDP[[#All],[consecutivo]],Contrato[[#This Row],[CDP]],[1]!CDP[[#All],[valor_total_rubro]])</f>
        <v>51593108</v>
      </c>
      <c r="T596" s="49" cm="1">
        <f t="array" ref="T596">_xlfn.XLOOKUP(Contrato[[#This Row],[CONTRATO]]&amp;Contrato[[#This Row],[CDP]],[1]!Tabla6[[#All],[CONTRATO-CDP]],[1]!Tabla6[[#All],[CRP]],_xlfn.XLOOKUP(Contrato[[#This Row],[CDP]],[1]RCPPAGOS!F:F,[1]RCPPAGOS!A:A,"",0),0)</f>
        <v>4845</v>
      </c>
      <c r="U596" s="47">
        <f>+_xlfn.XLOOKUP(Contrato[[#This Row],[RCP]],[1]RCPPAGOS!A:A,[1]RCPPAGOS!B:B,"",0)</f>
        <v>45061.697141203702</v>
      </c>
      <c r="V596" s="50">
        <f>SUMIF([1]!RCPPAGOS[[#All],[CRP]],Contrato[[#This Row],[RCP]],[1]!RCPPAGOS[[#All],[valor_total]])</f>
        <v>51593108</v>
      </c>
      <c r="W596" s="51">
        <v>45061</v>
      </c>
      <c r="X596" s="51">
        <v>45062</v>
      </c>
      <c r="Y596" s="52" t="str">
        <f>+LEFT(_xlfn.XLOOKUP(Contrato[[#This Row],[CONTRATO3DIG]],[1]SECOP_II!AE:AE,[1]SECOP_II!F:F,"",0),10)</f>
        <v>2023-05-16</v>
      </c>
      <c r="Z596" s="53" t="str">
        <f>+LEFT(_xlfn.XLOOKUP(Contrato[[#This Row],[CONTRATO3DIG]],[1]SECOP_II!AE:AE,[1]SECOP_II!G:G,"",0),10)</f>
        <v>2023-12-31</v>
      </c>
      <c r="AA596" s="54" t="str">
        <f>_xlfn.XLOOKUP(Contrato[[#This Row],[CONTRATO3DIG]],[1]SECOP_II!AE:AE,[1]SECOP_II!AA:AA,"",0)</f>
        <v>https://community.secop.gov.co/Public/Tendering/OpportunityDetail/Index?noticeUID=CO1.NTC.4421911&amp;isFromPublicArea=True&amp;isModal=true&amp;asPopupView=true</v>
      </c>
      <c r="AB596" s="103" t="s">
        <v>1213</v>
      </c>
      <c r="AC596" s="103"/>
      <c r="AD596" s="1" t="s">
        <v>50</v>
      </c>
      <c r="AE596" s="1" t="str">
        <f>TEXT(LEFT(Contrato[[#This Row],[CONTRATO]],3),"0")</f>
        <v>545</v>
      </c>
      <c r="AF596" s="1" t="str">
        <f>IF(LEN(Contrato[[#This Row],[Contrato2]])=3,Contrato[[#This Row],[Contrato2]],TEXT(Contrato[[#This Row],[Contrato2]],"000"))</f>
        <v>545</v>
      </c>
      <c r="AG596" s="100">
        <f ca="1">IFERROR(_xlfn.DAYS(Contrato[[#This Row],[Fecha Proyectada liquidació]],TODAY())/30,"")</f>
        <v>-10.033333333333333</v>
      </c>
      <c r="AH596" s="5">
        <f>+Contrato[[#This Row],[FECHA TERMINACIÓN ]]+120</f>
        <v>45411</v>
      </c>
      <c r="AI596" s="1" t="e" cm="1">
        <f t="array" ref="AI596">+Contrato[[#This Row],[Fecha Proyectada liquidació]]-hoy</f>
        <v>#NAME?</v>
      </c>
      <c r="AJ596" s="1" cm="1">
        <f t="array" ref="AJ596">_xlfn.XLOOKUP(Contrato[[#This Row],[CONTRATO]]&amp;Contrato[[#This Row],[CDP]],[1]!Tabla6[[#All],[CONTRATO-CDP]],[1]!Tabla6[[#All],[CRP]],_xlfn.XLOOKUP(Contrato[[#This Row],[CDP]],[1]RCPPAGOS!F:F,[1]RCPPAGOS!A:A,"",0),0)</f>
        <v>4845</v>
      </c>
      <c r="AK596" s="1">
        <f>+Contrato[[#This Row],[Columna1]]-Contrato[[#This Row],[RCP]]</f>
        <v>0</v>
      </c>
      <c r="AL596" s="101" cm="1">
        <f t="array" ref="AL596">_xlfn.XLOOKUP(Contrato[[#This Row],[RCP]],[1]!RCPPAGOS[[#All],[CRP]],[1]!RCPPAGOS[[#All],[Total pagado]],0,0)</f>
        <v>51593108</v>
      </c>
      <c r="AM596" s="62">
        <f>+Contrato[[#This Row],[Valor Pagado]]/Contrato[[#This Row],[VALOR CONTRATO]]</f>
        <v>1</v>
      </c>
      <c r="AN596" s="63">
        <f>+Contrato[[#This Row],[VALOR CONTRATO]]-Contrato[[#This Row],[Valor Pagado]]</f>
        <v>0</v>
      </c>
    </row>
    <row r="597" spans="1:40" s="1" customFormat="1" ht="37.5" customHeight="1">
      <c r="A597" s="1">
        <v>761</v>
      </c>
      <c r="B597" s="2">
        <v>546</v>
      </c>
      <c r="C597" s="130" t="s">
        <v>1450</v>
      </c>
      <c r="D597" s="92" t="s">
        <v>1294</v>
      </c>
      <c r="E597" s="36" t="s">
        <v>42</v>
      </c>
      <c r="F597" s="92" t="s">
        <v>43</v>
      </c>
      <c r="G597" s="130" t="s">
        <v>186</v>
      </c>
      <c r="H597" s="1">
        <v>1048181548</v>
      </c>
      <c r="I597" s="111">
        <v>7690469</v>
      </c>
      <c r="J597" s="111">
        <v>57678518</v>
      </c>
      <c r="K597" s="1" t="s">
        <v>571</v>
      </c>
      <c r="L597" s="137" t="s">
        <v>571</v>
      </c>
      <c r="M597" s="43" t="s">
        <v>164</v>
      </c>
      <c r="N597" s="44">
        <f>VLOOKUP(Contrato[[#This Row],[SUPERVISOR TITULAR]],[1]SUPERVISORES!$E$1:$F$135,2,FALSE)</f>
        <v>71610877.799999997</v>
      </c>
      <c r="O597" s="43" t="s">
        <v>165</v>
      </c>
      <c r="P597" s="45">
        <f>VLOOKUP(Contrato[[#This Row],[SUPERVISOR SUPLENTE ]],[1]SUPERVISORES!$E$1:$F$135,2,FALSE)</f>
        <v>43017641.200000003</v>
      </c>
      <c r="Q597" s="75">
        <v>738</v>
      </c>
      <c r="R597" s="47" cm="1">
        <f t="array" ref="R597">_xlfn.XLOOKUP(Contrato[[#This Row],[CDP]],[1]!CDP[[#All],[consecutivo]],[1]!CDP[[#All],[fecha_aprobacion]],"",0)</f>
        <v>45058.597881944443</v>
      </c>
      <c r="S597" s="48">
        <f>SUMIF([1]!CDP[[#All],[consecutivo]],Contrato[[#This Row],[CDP]],[1]!CDP[[#All],[valor_total_rubro]])</f>
        <v>57678518</v>
      </c>
      <c r="T597" s="49" cm="1">
        <f t="array" ref="T597">_xlfn.XLOOKUP(Contrato[[#This Row],[CONTRATO]]&amp;Contrato[[#This Row],[CDP]],[1]!Tabla6[[#All],[CONTRATO-CDP]],[1]!Tabla6[[#All],[CRP]],_xlfn.XLOOKUP(Contrato[[#This Row],[CDP]],[1]RCPPAGOS!F:F,[1]RCPPAGOS!A:A,"",0),0)</f>
        <v>4862</v>
      </c>
      <c r="U597" s="47">
        <f>+_xlfn.XLOOKUP(Contrato[[#This Row],[RCP]],[1]RCPPAGOS!A:A,[1]RCPPAGOS!B:B,"",0)</f>
        <v>45062.589490740742</v>
      </c>
      <c r="V597" s="50">
        <f>SUMIF([1]!RCPPAGOS[[#All],[CRP]],Contrato[[#This Row],[RCP]],[1]!RCPPAGOS[[#All],[valor_total]])</f>
        <v>57678518</v>
      </c>
      <c r="W597" s="51">
        <v>45062</v>
      </c>
      <c r="X597" s="51">
        <v>45062</v>
      </c>
      <c r="Y597" s="52" t="str">
        <f>+LEFT(_xlfn.XLOOKUP(Contrato[[#This Row],[CONTRATO3DIG]],[1]SECOP_II!AE:AE,[1]SECOP_II!F:F,"",0),10)</f>
        <v>2023-05-16</v>
      </c>
      <c r="Z597" s="53" t="str">
        <f>+LEFT(_xlfn.XLOOKUP(Contrato[[#This Row],[CONTRATO3DIG]],[1]SECOP_II!AE:AE,[1]SECOP_II!G:G,"",0),10)</f>
        <v>2023-12-30</v>
      </c>
      <c r="AA597" s="54" t="str">
        <f>_xlfn.XLOOKUP(Contrato[[#This Row],[CONTRATO3DIG]],[1]SECOP_II!AE:AE,[1]SECOP_II!AA:AA,"",0)</f>
        <v>https://community.secop.gov.co/Public/Tendering/OpportunityDetail/Index?noticeUID=CO1.NTC.4427306&amp;isFromPublicArea=True&amp;isModal=true&amp;asPopupView=true</v>
      </c>
      <c r="AB597" s="103" t="s">
        <v>1441</v>
      </c>
      <c r="AC597" s="103"/>
      <c r="AD597" s="1" t="s">
        <v>50</v>
      </c>
      <c r="AE597" s="1" t="str">
        <f>TEXT(LEFT(Contrato[[#This Row],[CONTRATO]],3),"0")</f>
        <v>546</v>
      </c>
      <c r="AF597" s="1" t="str">
        <f>IF(LEN(Contrato[[#This Row],[Contrato2]])=3,Contrato[[#This Row],[Contrato2]],TEXT(Contrato[[#This Row],[Contrato2]],"000"))</f>
        <v>546</v>
      </c>
      <c r="AG597" s="100">
        <f ca="1">IFERROR(_xlfn.DAYS(Contrato[[#This Row],[Fecha Proyectada liquidació]],TODAY())/30,"")</f>
        <v>-10.066666666666666</v>
      </c>
      <c r="AH597" s="5">
        <f>+Contrato[[#This Row],[FECHA TERMINACIÓN ]]+120</f>
        <v>45410</v>
      </c>
      <c r="AI597" s="1" t="e" cm="1">
        <f t="array" ref="AI597">+Contrato[[#This Row],[Fecha Proyectada liquidació]]-hoy</f>
        <v>#NAME?</v>
      </c>
      <c r="AJ597" s="1" cm="1">
        <f t="array" ref="AJ597">_xlfn.XLOOKUP(Contrato[[#This Row],[CONTRATO]]&amp;Contrato[[#This Row],[CDP]],[1]!Tabla6[[#All],[CONTRATO-CDP]],[1]!Tabla6[[#All],[CRP]],_xlfn.XLOOKUP(Contrato[[#This Row],[CDP]],[1]RCPPAGOS!F:F,[1]RCPPAGOS!A:A,"",0),0)</f>
        <v>4862</v>
      </c>
      <c r="AK597" s="1">
        <f>+Contrato[[#This Row],[Columna1]]-Contrato[[#This Row],[RCP]]</f>
        <v>0</v>
      </c>
      <c r="AL597" s="101" cm="1">
        <f t="array" ref="AL597">_xlfn.XLOOKUP(Contrato[[#This Row],[RCP]],[1]!RCPPAGOS[[#All],[CRP]],[1]!RCPPAGOS[[#All],[Total pagado]],0,0)</f>
        <v>57678518</v>
      </c>
      <c r="AM597" s="62">
        <f>+Contrato[[#This Row],[Valor Pagado]]/Contrato[[#This Row],[VALOR CONTRATO]]</f>
        <v>1</v>
      </c>
      <c r="AN597" s="63">
        <f>+Contrato[[#This Row],[VALOR CONTRATO]]-Contrato[[#This Row],[Valor Pagado]]</f>
        <v>0</v>
      </c>
    </row>
    <row r="598" spans="1:40" s="1" customFormat="1" ht="37.5" customHeight="1">
      <c r="A598" s="1">
        <v>1139</v>
      </c>
      <c r="B598" s="2">
        <v>546</v>
      </c>
      <c r="C598" s="192" t="s">
        <v>1450</v>
      </c>
      <c r="D598" s="92" t="s">
        <v>1294</v>
      </c>
      <c r="E598" s="36" t="s">
        <v>741</v>
      </c>
      <c r="F598" s="92" t="s">
        <v>43</v>
      </c>
      <c r="G598" s="130" t="s">
        <v>186</v>
      </c>
      <c r="H598" s="1">
        <v>1048181548</v>
      </c>
      <c r="I598" s="111">
        <v>7690469</v>
      </c>
      <c r="J598" s="111">
        <v>3158100</v>
      </c>
      <c r="K598" s="1" t="s">
        <v>571</v>
      </c>
      <c r="L598" s="137" t="s">
        <v>571</v>
      </c>
      <c r="M598" s="43" t="s">
        <v>164</v>
      </c>
      <c r="N598" s="44">
        <f>VLOOKUP(Contrato[[#This Row],[SUPERVISOR TITULAR]],[1]SUPERVISORES!$E$1:$F$135,2,FALSE)</f>
        <v>71610877.799999997</v>
      </c>
      <c r="O598" s="43" t="s">
        <v>165</v>
      </c>
      <c r="P598" s="45">
        <f>VLOOKUP(Contrato[[#This Row],[SUPERVISOR SUPLENTE ]],[1]SUPERVISORES!$E$1:$F$135,2,FALSE)</f>
        <v>43017641.200000003</v>
      </c>
      <c r="Q598" s="75">
        <v>1286</v>
      </c>
      <c r="R598" s="47" cm="1">
        <f t="array" ref="R598">_xlfn.XLOOKUP(Contrato[[#This Row],[CDP]],[1]!CDP[[#All],[consecutivo]],[1]!CDP[[#All],[fecha_aprobacion]],"",0)</f>
        <v>45237.328703703701</v>
      </c>
      <c r="S598" s="48">
        <f>SUMIF([1]!CDP[[#All],[consecutivo]],Contrato[[#This Row],[CDP]],[1]!CDP[[#All],[valor_total_rubro]])</f>
        <v>3158100</v>
      </c>
      <c r="T598" s="4" cm="1">
        <f t="array" ref="T598">_xlfn.XLOOKUP(Contrato[[#This Row],[CONTRATO]]&amp;Contrato[[#This Row],[CDP]],[1]!Tabla6[[#All],[CONTRATO-CDP]],[1]!Tabla6[[#All],[CRP]],_xlfn.XLOOKUP(Contrato[[#This Row],[CDP]],[1]RCPPAGOS!F:F,[1]RCPPAGOS!A:A,"",0),0)</f>
        <v>13847</v>
      </c>
      <c r="U598" s="47">
        <f>+_xlfn.XLOOKUP(Contrato[[#This Row],[RCP]],[1]RCPPAGOS!A:A,[1]RCPPAGOS!B:B,"",0)</f>
        <v>45239.372731481482</v>
      </c>
      <c r="V598" s="50">
        <f>SUMIF([1]!RCPPAGOS[[#All],[CRP]],Contrato[[#This Row],[RCP]],[1]!RCPPAGOS[[#All],[valor_total]])</f>
        <v>3158100</v>
      </c>
      <c r="W598" s="51">
        <v>45238</v>
      </c>
      <c r="X598" s="51">
        <v>45246</v>
      </c>
      <c r="Y598" s="52" t="str">
        <f>+LEFT(_xlfn.XLOOKUP(Contrato[[#This Row],[CONTRATO3DIG]],[1]SECOP_II!AE:AE,[1]SECOP_II!F:F,"",0),10)</f>
        <v>2023-05-16</v>
      </c>
      <c r="Z598" s="53" t="str">
        <f>+LEFT(_xlfn.XLOOKUP(Contrato[[#This Row],[CONTRATO3DIG]],[1]SECOP_II!AE:AE,[1]SECOP_II!G:G,"",0),10)</f>
        <v>2023-12-30</v>
      </c>
      <c r="AA598" s="139"/>
      <c r="AB598" s="103" t="s">
        <v>571</v>
      </c>
      <c r="AC598" s="103">
        <v>202301020363</v>
      </c>
      <c r="AD598" s="1" t="s">
        <v>50</v>
      </c>
      <c r="AE598" s="1" t="str">
        <f>TEXT(LEFT(Contrato[[#This Row],[CONTRATO]],3),"0")</f>
        <v>546</v>
      </c>
      <c r="AF598" s="1" t="str">
        <f>IF(LEN(Contrato[[#This Row],[Contrato2]])=3,Contrato[[#This Row],[Contrato2]],TEXT(Contrato[[#This Row],[Contrato2]],"000"))</f>
        <v>546</v>
      </c>
      <c r="AG598" s="100">
        <f ca="1">IFERROR(_xlfn.DAYS(Contrato[[#This Row],[Fecha Proyectada liquidació]],TODAY())/30,"")</f>
        <v>-10.066666666666666</v>
      </c>
      <c r="AH598" s="5">
        <f>+Contrato[[#This Row],[FECHA TERMINACIÓN ]]+120</f>
        <v>45410</v>
      </c>
      <c r="AI598" s="1" t="e" cm="1">
        <f t="array" ref="AI598">+Contrato[[#This Row],[Fecha Proyectada liquidació]]-hoy</f>
        <v>#NAME?</v>
      </c>
      <c r="AJ598" s="1" cm="1">
        <f t="array" ref="AJ598">_xlfn.XLOOKUP(Contrato[[#This Row],[CONTRATO]]&amp;Contrato[[#This Row],[CDP]],[1]!Tabla6[[#All],[CONTRATO-CDP]],[1]!Tabla6[[#All],[CRP]],_xlfn.XLOOKUP(Contrato[[#This Row],[CDP]],[1]RCPPAGOS!F:F,[1]RCPPAGOS!A:A,"",0),0)</f>
        <v>13847</v>
      </c>
      <c r="AK598" s="1">
        <f>+Contrato[[#This Row],[Columna1]]-Contrato[[#This Row],[RCP]]</f>
        <v>0</v>
      </c>
      <c r="AL598" s="101" cm="1">
        <f t="array" ref="AL598">_xlfn.XLOOKUP(Contrato[[#This Row],[RCP]],[1]!RCPPAGOS[[#All],[CRP]],[1]!RCPPAGOS[[#All],[Total pagado]],0,0)</f>
        <v>3158100</v>
      </c>
      <c r="AM598" s="62">
        <f>+Contrato[[#This Row],[Valor Pagado]]/Contrato[[#This Row],[VALOR CONTRATO]]</f>
        <v>1</v>
      </c>
      <c r="AN598" s="63">
        <f>+Contrato[[#This Row],[VALOR CONTRATO]]-Contrato[[#This Row],[Valor Pagado]]</f>
        <v>0</v>
      </c>
    </row>
    <row r="599" spans="1:40" s="1" customFormat="1" ht="37.5" customHeight="1">
      <c r="A599" s="1">
        <v>754</v>
      </c>
      <c r="B599" s="2">
        <v>547</v>
      </c>
      <c r="C599" s="130" t="s">
        <v>1451</v>
      </c>
      <c r="D599" s="92" t="s">
        <v>1294</v>
      </c>
      <c r="E599" s="36" t="s">
        <v>42</v>
      </c>
      <c r="F599" s="92" t="s">
        <v>43</v>
      </c>
      <c r="G599" s="130" t="s">
        <v>201</v>
      </c>
      <c r="H599" s="1">
        <v>37864662</v>
      </c>
      <c r="I599" s="111">
        <v>7690469</v>
      </c>
      <c r="J599" s="111">
        <v>72678518</v>
      </c>
      <c r="K599" s="134" t="s">
        <v>1452</v>
      </c>
      <c r="L599" s="137" t="s">
        <v>571</v>
      </c>
      <c r="M599" s="43" t="s">
        <v>202</v>
      </c>
      <c r="N599" s="44">
        <f>VLOOKUP(Contrato[[#This Row],[SUPERVISOR TITULAR]],[1]SUPERVISORES!$E$1:$F$135,2,FALSE)</f>
        <v>43575980.700000003</v>
      </c>
      <c r="O599" s="43" t="s">
        <v>1453</v>
      </c>
      <c r="P599" s="45">
        <f>VLOOKUP(Contrato[[#This Row],[SUPERVISOR SUPLENTE ]],[1]SUPERVISORES!$E$1:$F$135,2,FALSE)</f>
        <v>43578756.700000003</v>
      </c>
      <c r="Q599" s="75">
        <v>747</v>
      </c>
      <c r="R599" s="47" cm="1">
        <f t="array" ref="R599">_xlfn.XLOOKUP(Contrato[[#This Row],[CDP]],[1]!CDP[[#All],[consecutivo]],[1]!CDP[[#All],[fecha_aprobacion]],"",0)</f>
        <v>45058.600671296299</v>
      </c>
      <c r="S599" s="48">
        <f>SUMIF([1]!CDP[[#All],[consecutivo]],Contrato[[#This Row],[CDP]],[1]!CDP[[#All],[valor_total_rubro]])</f>
        <v>72678518</v>
      </c>
      <c r="T599" s="49" cm="1">
        <f t="array" ref="T599">_xlfn.XLOOKUP(Contrato[[#This Row],[CONTRATO]]&amp;Contrato[[#This Row],[CDP]],[1]!Tabla6[[#All],[CONTRATO-CDP]],[1]!Tabla6[[#All],[CRP]],_xlfn.XLOOKUP(Contrato[[#This Row],[CDP]],[1]RCPPAGOS!F:F,[1]RCPPAGOS!A:A,"",0),0)</f>
        <v>4865</v>
      </c>
      <c r="U599" s="47">
        <f>+_xlfn.XLOOKUP(Contrato[[#This Row],[RCP]],[1]RCPPAGOS!A:A,[1]RCPPAGOS!B:B,"",0)</f>
        <v>45062.615254629629</v>
      </c>
      <c r="V599" s="50">
        <f>SUMIF([1]!RCPPAGOS[[#All],[CRP]],Contrato[[#This Row],[RCP]],[1]!RCPPAGOS[[#All],[valor_total]])</f>
        <v>72678518</v>
      </c>
      <c r="W599" s="51">
        <v>45062</v>
      </c>
      <c r="X599" s="51">
        <v>45062</v>
      </c>
      <c r="Y599" s="52" t="str">
        <f>+LEFT(_xlfn.XLOOKUP(Contrato[[#This Row],[CONTRATO3DIG]],[1]SECOP_II!AE:AE,[1]SECOP_II!F:F,"",0),10)</f>
        <v>2023-05-16</v>
      </c>
      <c r="Z599" s="53" t="str">
        <f>+LEFT(_xlfn.XLOOKUP(Contrato[[#This Row],[CONTRATO3DIG]],[1]SECOP_II!AE:AE,[1]SECOP_II!G:G,"",0),10)</f>
        <v>2023-12-30</v>
      </c>
      <c r="AA599" s="54" t="str">
        <f>_xlfn.XLOOKUP(Contrato[[#This Row],[CONTRATO3DIG]],[1]SECOP_II!AE:AE,[1]SECOP_II!AA:AA,"",0)</f>
        <v>https://community.secop.gov.co/Public/Tendering/OpportunityDetail/Index?noticeUID=CO1.NTC.4427515&amp;isFromPublicArea=True&amp;isModal=true&amp;asPopupView=true</v>
      </c>
      <c r="AB599" s="103" t="s">
        <v>1441</v>
      </c>
      <c r="AC599" s="103"/>
      <c r="AD599" s="1" t="s">
        <v>50</v>
      </c>
      <c r="AE599" s="1" t="str">
        <f>TEXT(LEFT(Contrato[[#This Row],[CONTRATO]],3),"0")</f>
        <v>547</v>
      </c>
      <c r="AF599" s="1" t="str">
        <f>IF(LEN(Contrato[[#This Row],[Contrato2]])=3,Contrato[[#This Row],[Contrato2]],TEXT(Contrato[[#This Row],[Contrato2]],"000"))</f>
        <v>547</v>
      </c>
      <c r="AG599" s="100">
        <f ca="1">IFERROR(_xlfn.DAYS(Contrato[[#This Row],[Fecha Proyectada liquidació]],TODAY())/30,"")</f>
        <v>-10.066666666666666</v>
      </c>
      <c r="AH599" s="5">
        <f>+Contrato[[#This Row],[FECHA TERMINACIÓN ]]+120</f>
        <v>45410</v>
      </c>
      <c r="AI599" s="1" t="e" cm="1">
        <f t="array" ref="AI599">+Contrato[[#This Row],[Fecha Proyectada liquidació]]-hoy</f>
        <v>#NAME?</v>
      </c>
      <c r="AJ599" s="1" cm="1">
        <f t="array" ref="AJ599">_xlfn.XLOOKUP(Contrato[[#This Row],[CONTRATO]]&amp;Contrato[[#This Row],[CDP]],[1]!Tabla6[[#All],[CONTRATO-CDP]],[1]!Tabla6[[#All],[CRP]],_xlfn.XLOOKUP(Contrato[[#This Row],[CDP]],[1]RCPPAGOS!F:F,[1]RCPPAGOS!A:A,"",0),0)</f>
        <v>4865</v>
      </c>
      <c r="AK599" s="1">
        <f>+Contrato[[#This Row],[Columna1]]-Contrato[[#This Row],[RCP]]</f>
        <v>0</v>
      </c>
      <c r="AL599" s="101" cm="1">
        <f t="array" ref="AL599">_xlfn.XLOOKUP(Contrato[[#This Row],[RCP]],[1]!RCPPAGOS[[#All],[CRP]],[1]!RCPPAGOS[[#All],[Total pagado]],0,0)</f>
        <v>10720850</v>
      </c>
      <c r="AM599" s="62">
        <f>+Contrato[[#This Row],[Valor Pagado]]/Contrato[[#This Row],[VALOR CONTRATO]]</f>
        <v>0.14751057527067352</v>
      </c>
      <c r="AN599" s="63">
        <f>+Contrato[[#This Row],[VALOR CONTRATO]]-Contrato[[#This Row],[Valor Pagado]]</f>
        <v>61957668</v>
      </c>
    </row>
    <row r="600" spans="1:40" s="1" customFormat="1" ht="37.5" customHeight="1">
      <c r="A600" s="1">
        <v>755</v>
      </c>
      <c r="B600" s="2">
        <v>548</v>
      </c>
      <c r="C600" s="130" t="s">
        <v>1454</v>
      </c>
      <c r="D600" s="92" t="s">
        <v>1294</v>
      </c>
      <c r="E600" s="36" t="s">
        <v>42</v>
      </c>
      <c r="F600" s="92" t="s">
        <v>43</v>
      </c>
      <c r="G600" s="130" t="s">
        <v>198</v>
      </c>
      <c r="H600" s="1">
        <v>49699812</v>
      </c>
      <c r="I600" s="111">
        <v>7690469</v>
      </c>
      <c r="J600" s="111">
        <v>57678518</v>
      </c>
      <c r="K600" s="134" t="s">
        <v>1455</v>
      </c>
      <c r="L600" s="137" t="s">
        <v>571</v>
      </c>
      <c r="M600" s="43" t="s">
        <v>648</v>
      </c>
      <c r="N600" s="44">
        <f>VLOOKUP(Contrato[[#This Row],[SUPERVISOR TITULAR]],[1]SUPERVISORES!$E$1:$F$135,2,FALSE)</f>
        <v>71732965.099999994</v>
      </c>
      <c r="O600" s="43" t="s">
        <v>199</v>
      </c>
      <c r="P600" s="45">
        <f>VLOOKUP(Contrato[[#This Row],[SUPERVISOR SUPLENTE ]],[1]SUPERVISORES!$E$1:$F$135,2,FALSE)</f>
        <v>43972678.100000001</v>
      </c>
      <c r="Q600" s="75">
        <v>752</v>
      </c>
      <c r="R600" s="47" cm="1">
        <f t="array" ref="R600">_xlfn.XLOOKUP(Contrato[[#This Row],[CDP]],[1]!CDP[[#All],[consecutivo]],[1]!CDP[[#All],[fecha_aprobacion]],"",0)</f>
        <v>45061.334097222221</v>
      </c>
      <c r="S600" s="48">
        <f>SUMIF([1]!CDP[[#All],[consecutivo]],Contrato[[#This Row],[CDP]],[1]!CDP[[#All],[valor_total_rubro]])</f>
        <v>57678518</v>
      </c>
      <c r="T600" s="49" cm="1">
        <f t="array" ref="T600">_xlfn.XLOOKUP(Contrato[[#This Row],[CONTRATO]]&amp;Contrato[[#This Row],[CDP]],[1]!Tabla6[[#All],[CONTRATO-CDP]],[1]!Tabla6[[#All],[CRP]],_xlfn.XLOOKUP(Contrato[[#This Row],[CDP]],[1]RCPPAGOS!F:F,[1]RCPPAGOS!A:A,"",0),0)</f>
        <v>4859</v>
      </c>
      <c r="U600" s="47">
        <f>+_xlfn.XLOOKUP(Contrato[[#This Row],[RCP]],[1]RCPPAGOS!A:A,[1]RCPPAGOS!B:B,"",0)</f>
        <v>45062.581053240741</v>
      </c>
      <c r="V600" s="50">
        <f>SUMIF([1]!RCPPAGOS[[#All],[CRP]],Contrato[[#This Row],[RCP]],[1]!RCPPAGOS[[#All],[valor_total]])</f>
        <v>57678518</v>
      </c>
      <c r="W600" s="51">
        <v>45062</v>
      </c>
      <c r="X600" s="51">
        <v>45062</v>
      </c>
      <c r="Y600" s="52" t="str">
        <f>+LEFT(_xlfn.XLOOKUP(Contrato[[#This Row],[CONTRATO3DIG]],[1]SECOP_II!AE:AE,[1]SECOP_II!F:F,"",0),10)</f>
        <v>2023-05-16</v>
      </c>
      <c r="Z600" s="53" t="str">
        <f>+LEFT(_xlfn.XLOOKUP(Contrato[[#This Row],[CONTRATO3DIG]],[1]SECOP_II!AE:AE,[1]SECOP_II!G:G,"",0),10)</f>
        <v>2023-12-30</v>
      </c>
      <c r="AA600" s="54" t="str">
        <f>_xlfn.XLOOKUP(Contrato[[#This Row],[CONTRATO3DIG]],[1]SECOP_II!AE:AE,[1]SECOP_II!AA:AA,"",0)</f>
        <v>https://community.secop.gov.co/Public/Tendering/OpportunityDetail/Index?noticeUID=CO1.NTC.4427469&amp;isFromPublicArea=True&amp;isModal=true&amp;asPopupView=true</v>
      </c>
      <c r="AB600" s="103" t="s">
        <v>1441</v>
      </c>
      <c r="AC600" s="103"/>
      <c r="AD600" s="1" t="s">
        <v>50</v>
      </c>
      <c r="AE600" s="1" t="str">
        <f>TEXT(LEFT(Contrato[[#This Row],[CONTRATO]],3),"0")</f>
        <v>548</v>
      </c>
      <c r="AF600" s="1" t="str">
        <f>IF(LEN(Contrato[[#This Row],[Contrato2]])=3,Contrato[[#This Row],[Contrato2]],TEXT(Contrato[[#This Row],[Contrato2]],"000"))</f>
        <v>548</v>
      </c>
      <c r="AG600" s="100">
        <f ca="1">IFERROR(_xlfn.DAYS(Contrato[[#This Row],[Fecha Proyectada liquidació]],TODAY())/30,"")</f>
        <v>-10.066666666666666</v>
      </c>
      <c r="AH600" s="5">
        <f>+Contrato[[#This Row],[FECHA TERMINACIÓN ]]+120</f>
        <v>45410</v>
      </c>
      <c r="AI600" s="1" t="e" cm="1">
        <f t="array" ref="AI600">+Contrato[[#This Row],[Fecha Proyectada liquidació]]-hoy</f>
        <v>#NAME?</v>
      </c>
      <c r="AJ600" s="1" cm="1">
        <f t="array" ref="AJ600">_xlfn.XLOOKUP(Contrato[[#This Row],[CONTRATO]]&amp;Contrato[[#This Row],[CDP]],[1]!Tabla6[[#All],[CONTRATO-CDP]],[1]!Tabla6[[#All],[CRP]],_xlfn.XLOOKUP(Contrato[[#This Row],[CDP]],[1]RCPPAGOS!F:F,[1]RCPPAGOS!A:A,"",0),0)</f>
        <v>4859</v>
      </c>
      <c r="AK600" s="1">
        <f>+Contrato[[#This Row],[Columna1]]-Contrato[[#This Row],[RCP]]</f>
        <v>0</v>
      </c>
      <c r="AL600" s="101" cm="1">
        <f t="array" ref="AL600">_xlfn.XLOOKUP(Contrato[[#This Row],[RCP]],[1]!RCPPAGOS[[#All],[CRP]],[1]!RCPPAGOS[[#All],[Total pagado]],0,0)</f>
        <v>57678518</v>
      </c>
      <c r="AM600" s="62">
        <f>+Contrato[[#This Row],[Valor Pagado]]/Contrato[[#This Row],[VALOR CONTRATO]]</f>
        <v>1</v>
      </c>
      <c r="AN600" s="63">
        <f>+Contrato[[#This Row],[VALOR CONTRATO]]-Contrato[[#This Row],[Valor Pagado]]</f>
        <v>0</v>
      </c>
    </row>
    <row r="601" spans="1:40" s="1" customFormat="1" ht="37.5" customHeight="1">
      <c r="A601" s="1">
        <v>1096</v>
      </c>
      <c r="B601" s="2">
        <v>549</v>
      </c>
      <c r="C601" s="130" t="s">
        <v>1456</v>
      </c>
      <c r="D601" s="92" t="s">
        <v>57</v>
      </c>
      <c r="E601" s="36" t="s">
        <v>654</v>
      </c>
      <c r="F601" s="92" t="s">
        <v>1457</v>
      </c>
      <c r="G601" s="130" t="s">
        <v>1458</v>
      </c>
      <c r="H601" s="1">
        <v>1017190049</v>
      </c>
      <c r="I601" s="168">
        <v>3986061</v>
      </c>
      <c r="J601" s="168">
        <v>1623600</v>
      </c>
      <c r="K601" s="1" t="s">
        <v>1459</v>
      </c>
      <c r="L601" s="137" t="s">
        <v>571</v>
      </c>
      <c r="M601" s="138" t="s">
        <v>179</v>
      </c>
      <c r="N601" s="44">
        <f>VLOOKUP(Contrato[[#This Row],[SUPERVISOR TITULAR]],[1]SUPERVISORES!$E$1:$F$135,2,FALSE)</f>
        <v>1049621107.3</v>
      </c>
      <c r="O601" s="43" t="s">
        <v>180</v>
      </c>
      <c r="P601" s="221">
        <f>VLOOKUP(Contrato[[#This Row],[SUPERVISOR SUPLENTE ]],[1]SUPERVISORES!$E$1:$F$135,2,FALSE)</f>
        <v>43915464.799999997</v>
      </c>
      <c r="Q601" s="75">
        <v>1210</v>
      </c>
      <c r="R601" s="222" cm="1">
        <f t="array" ref="R601">_xlfn.XLOOKUP(Contrato[[#This Row],[CDP]],[1]!CDP[[#All],[consecutivo]],[1]!CDP[[#All],[fecha_aprobacion]],"",0)</f>
        <v>45224.733344907407</v>
      </c>
      <c r="S601" s="223">
        <f>SUMIF([1]!CDP[[#All],[consecutivo]],Contrato[[#This Row],[CDP]],[1]!CDP[[#All],[valor_total_rubro]])</f>
        <v>1623600</v>
      </c>
      <c r="T601" s="4" cm="1">
        <f t="array" ref="T601">_xlfn.XLOOKUP(Contrato[[#This Row],[CONTRATO]]&amp;Contrato[[#This Row],[CDP]],[1]!Tabla6[[#All],[CONTRATO-CDP]],[1]!Tabla6[[#All],[CRP]],_xlfn.XLOOKUP(Contrato[[#This Row],[CDP]],[1]RCPPAGOS!F:F,[1]RCPPAGOS!A:A,"",0),0)</f>
        <v>13279</v>
      </c>
      <c r="U601" s="222">
        <f>+_xlfn.XLOOKUP(Contrato[[#This Row],[RCP]],[1]RCPPAGOS!A:A,[1]RCPPAGOS!B:B,"",0)</f>
        <v>45237.657685185186</v>
      </c>
      <c r="V601" s="224">
        <f>SUMIF([1]!RCPPAGOS[[#All],[CRP]],Contrato[[#This Row],[RCP]],[1]!RCPPAGOS[[#All],[valor_total]])</f>
        <v>1623600</v>
      </c>
      <c r="W601" s="51">
        <v>45237</v>
      </c>
      <c r="X601" s="51">
        <v>45237</v>
      </c>
      <c r="Y601" s="225" t="str">
        <f>+LEFT(_xlfn.XLOOKUP(Contrato[[#This Row],[CONTRATO3DIG]],[1]SECOP_II!AE:AE,[1]SECOP_II!F:F,"",0),10)</f>
        <v>2023-05-16</v>
      </c>
      <c r="Z601" s="226" t="str">
        <f>+LEFT(_xlfn.XLOOKUP(Contrato[[#This Row],[CONTRATO3DIG]],[1]SECOP_II!AE:AE,[1]SECOP_II!G:G,"",0),10)</f>
        <v>2023-12-30</v>
      </c>
      <c r="AA601" s="227"/>
      <c r="AB601" s="103" t="s">
        <v>571</v>
      </c>
      <c r="AC601" s="103"/>
      <c r="AE601" s="1" t="str">
        <f>TEXT(LEFT(Contrato[[#This Row],[CONTRATO]],3),"0")</f>
        <v>549</v>
      </c>
      <c r="AF601" s="1" t="str">
        <f>IF(LEN(Contrato[[#This Row],[Contrato2]])=3,Contrato[[#This Row],[Contrato2]],TEXT(Contrato[[#This Row],[Contrato2]],"000"))</f>
        <v>549</v>
      </c>
      <c r="AG601" s="100">
        <f ca="1">IFERROR(_xlfn.DAYS(Contrato[[#This Row],[Fecha Proyectada liquidació]],TODAY())/30,"")</f>
        <v>-10.066666666666666</v>
      </c>
      <c r="AH601" s="5">
        <f>+Contrato[[#This Row],[FECHA TERMINACIÓN ]]+120</f>
        <v>45410</v>
      </c>
      <c r="AI601" s="1" t="e" cm="1">
        <f t="array" ref="AI601">+Contrato[[#This Row],[Fecha Proyectada liquidació]]-hoy</f>
        <v>#NAME?</v>
      </c>
      <c r="AJ601" s="1" cm="1">
        <f t="array" ref="AJ601">_xlfn.XLOOKUP(Contrato[[#This Row],[CONTRATO]]&amp;Contrato[[#This Row],[CDP]],[1]!Tabla6[[#All],[CONTRATO-CDP]],[1]!Tabla6[[#All],[CRP]],_xlfn.XLOOKUP(Contrato[[#This Row],[CDP]],[1]RCPPAGOS!F:F,[1]RCPPAGOS!A:A,"",0),0)</f>
        <v>13279</v>
      </c>
      <c r="AK601" s="1">
        <f>+Contrato[[#This Row],[Columna1]]-Contrato[[#This Row],[RCP]]</f>
        <v>0</v>
      </c>
      <c r="AL601" s="101" cm="1">
        <f t="array" ref="AL601">_xlfn.XLOOKUP(Contrato[[#This Row],[RCP]],[1]!RCPPAGOS[[#All],[CRP]],[1]!RCPPAGOS[[#All],[Total pagado]],0,0)</f>
        <v>1544400</v>
      </c>
      <c r="AM601" s="62">
        <f>+Contrato[[#This Row],[Valor Pagado]]/Contrato[[#This Row],[VALOR CONTRATO]]</f>
        <v>0.95121951219512191</v>
      </c>
      <c r="AN601" s="63">
        <f>+Contrato[[#This Row],[VALOR CONTRATO]]-Contrato[[#This Row],[Valor Pagado]]</f>
        <v>79200</v>
      </c>
    </row>
    <row r="602" spans="1:40" s="1" customFormat="1" ht="37.5" customHeight="1">
      <c r="A602" s="1">
        <v>514</v>
      </c>
      <c r="B602" s="2">
        <v>549</v>
      </c>
      <c r="C602" s="130" t="s">
        <v>1460</v>
      </c>
      <c r="D602" s="35" t="s">
        <v>41</v>
      </c>
      <c r="E602" s="36" t="s">
        <v>42</v>
      </c>
      <c r="F602" s="92" t="s">
        <v>43</v>
      </c>
      <c r="G602" s="130" t="s">
        <v>193</v>
      </c>
      <c r="H602" s="1">
        <v>1017190049</v>
      </c>
      <c r="I602" s="111">
        <v>3986061</v>
      </c>
      <c r="J602" s="111">
        <v>29895458</v>
      </c>
      <c r="K602" s="210" t="s">
        <v>1461</v>
      </c>
      <c r="L602" s="137" t="s">
        <v>571</v>
      </c>
      <c r="M602" s="43" t="s">
        <v>60</v>
      </c>
      <c r="N602" s="44">
        <f>VLOOKUP(Contrato[[#This Row],[SUPERVISOR TITULAR]],[1]SUPERVISORES!$E$1:$F$135,2,FALSE)</f>
        <v>40075656.899999999</v>
      </c>
      <c r="O602" s="43" t="s">
        <v>180</v>
      </c>
      <c r="P602" s="45">
        <f>VLOOKUP(Contrato[[#This Row],[SUPERVISOR SUPLENTE ]],[1]SUPERVISORES!$E$1:$F$135,2,FALSE)</f>
        <v>43915464.799999997</v>
      </c>
      <c r="Q602" s="75">
        <v>735</v>
      </c>
      <c r="R602" s="47" cm="1">
        <f t="array" ref="R602">_xlfn.XLOOKUP(Contrato[[#This Row],[CDP]],[1]!CDP[[#All],[consecutivo]],[1]!CDP[[#All],[fecha_aprobacion]],"",0)</f>
        <v>45058.411226851851</v>
      </c>
      <c r="S602" s="48">
        <f>SUMIF([1]!CDP[[#All],[consecutivo]],Contrato[[#This Row],[CDP]],[1]!CDP[[#All],[valor_total_rubro]])</f>
        <v>29895458</v>
      </c>
      <c r="T602" s="49" cm="1">
        <f t="array" ref="T602">_xlfn.XLOOKUP(Contrato[[#This Row],[CONTRATO]]&amp;Contrato[[#This Row],[CDP]],[1]!Tabla6[[#All],[CONTRATO-CDP]],[1]!Tabla6[[#All],[CRP]],_xlfn.XLOOKUP(Contrato[[#This Row],[CDP]],[1]RCPPAGOS!F:F,[1]RCPPAGOS!A:A,"",0),0)</f>
        <v>4855</v>
      </c>
      <c r="U602" s="47">
        <f>+_xlfn.XLOOKUP(Contrato[[#This Row],[RCP]],[1]RCPPAGOS!A:A,[1]RCPPAGOS!B:B,"",0)</f>
        <v>45062.492118055554</v>
      </c>
      <c r="V602" s="50">
        <f>SUMIF([1]!RCPPAGOS[[#All],[CRP]],Contrato[[#This Row],[RCP]],[1]!RCPPAGOS[[#All],[valor_total]])</f>
        <v>29895458</v>
      </c>
      <c r="W602" s="51">
        <v>45061</v>
      </c>
      <c r="X602" s="51">
        <v>45062</v>
      </c>
      <c r="Y602" s="52" t="str">
        <f>+LEFT(_xlfn.XLOOKUP(Contrato[[#This Row],[CONTRATO3DIG]],[1]SECOP_II!AE:AE,[1]SECOP_II!F:F,"",0),10)</f>
        <v>2023-05-16</v>
      </c>
      <c r="Z602" s="53" t="str">
        <f>+LEFT(_xlfn.XLOOKUP(Contrato[[#This Row],[CONTRATO3DIG]],[1]SECOP_II!AE:AE,[1]SECOP_II!G:G,"",0),10)</f>
        <v>2023-12-30</v>
      </c>
      <c r="AA602" s="54" t="str">
        <f>_xlfn.XLOOKUP(Contrato[[#This Row],[CONTRATO3DIG]],[1]SECOP_II!AE:AE,[1]SECOP_II!AA:AA,"",0)</f>
        <v>https://community.secop.gov.co/Public/Tendering/OpportunityDetail/Index?noticeUID=CO1.NTC.4425651&amp;isFromPublicArea=True&amp;isModal=true&amp;asPopupView=true</v>
      </c>
      <c r="AB602" s="103" t="s">
        <v>1213</v>
      </c>
      <c r="AC602" s="103"/>
      <c r="AD602" s="1" t="s">
        <v>50</v>
      </c>
      <c r="AE602" s="1" t="str">
        <f>TEXT(LEFT(Contrato[[#This Row],[CONTRATO]],3),"0")</f>
        <v>549</v>
      </c>
      <c r="AF602" s="1" t="str">
        <f>IF(LEN(Contrato[[#This Row],[Contrato2]])=3,Contrato[[#This Row],[Contrato2]],TEXT(Contrato[[#This Row],[Contrato2]],"000"))</f>
        <v>549</v>
      </c>
      <c r="AG602" s="100">
        <f ca="1">IFERROR(_xlfn.DAYS(Contrato[[#This Row],[Fecha Proyectada liquidació]],TODAY())/30,"")</f>
        <v>-10.066666666666666</v>
      </c>
      <c r="AH602" s="5">
        <f>+Contrato[[#This Row],[FECHA TERMINACIÓN ]]+120</f>
        <v>45410</v>
      </c>
      <c r="AI602" s="1" t="e" cm="1">
        <f t="array" ref="AI602">+Contrato[[#This Row],[Fecha Proyectada liquidació]]-hoy</f>
        <v>#NAME?</v>
      </c>
      <c r="AJ602" s="1" cm="1">
        <f t="array" ref="AJ602">_xlfn.XLOOKUP(Contrato[[#This Row],[CONTRATO]]&amp;Contrato[[#This Row],[CDP]],[1]!Tabla6[[#All],[CONTRATO-CDP]],[1]!Tabla6[[#All],[CRP]],_xlfn.XLOOKUP(Contrato[[#This Row],[CDP]],[1]RCPPAGOS!F:F,[1]RCPPAGOS!A:A,"",0),0)</f>
        <v>4855</v>
      </c>
      <c r="AK602" s="1">
        <f>+Contrato[[#This Row],[Columna1]]-Contrato[[#This Row],[RCP]]</f>
        <v>0</v>
      </c>
      <c r="AL602" s="101" cm="1">
        <f t="array" ref="AL602">_xlfn.XLOOKUP(Contrato[[#This Row],[RCP]],[1]!RCPPAGOS[[#All],[CRP]],[1]!RCPPAGOS[[#All],[Total pagado]],0,0)</f>
        <v>29895457</v>
      </c>
      <c r="AM602" s="62">
        <f>+Contrato[[#This Row],[Valor Pagado]]/Contrato[[#This Row],[VALOR CONTRATO]]</f>
        <v>0.9999999665501027</v>
      </c>
      <c r="AN602" s="63">
        <f>+Contrato[[#This Row],[VALOR CONTRATO]]-Contrato[[#This Row],[Valor Pagado]]</f>
        <v>1</v>
      </c>
    </row>
    <row r="603" spans="1:40" s="1" customFormat="1" ht="37.5" customHeight="1">
      <c r="A603" s="1">
        <v>699</v>
      </c>
      <c r="B603" s="2">
        <v>550</v>
      </c>
      <c r="C603" s="130" t="s">
        <v>1462</v>
      </c>
      <c r="D603" s="35" t="s">
        <v>41</v>
      </c>
      <c r="E603" s="36" t="s">
        <v>42</v>
      </c>
      <c r="F603" s="92" t="s">
        <v>43</v>
      </c>
      <c r="G603" s="130" t="s">
        <v>44</v>
      </c>
      <c r="H603" s="1">
        <v>1020434556</v>
      </c>
      <c r="I603" s="111">
        <v>10359658</v>
      </c>
      <c r="J603" s="111">
        <v>56632797</v>
      </c>
      <c r="K603" s="1" t="s">
        <v>571</v>
      </c>
      <c r="L603" s="137" t="s">
        <v>571</v>
      </c>
      <c r="M603" s="43" t="s">
        <v>48</v>
      </c>
      <c r="N603" s="44">
        <f>VLOOKUP(Contrato[[#This Row],[SUPERVISOR TITULAR]],[1]SUPERVISORES!$E$1:$F$135,2,FALSE)</f>
        <v>37864741.100000001</v>
      </c>
      <c r="O603" s="43" t="s">
        <v>733</v>
      </c>
      <c r="P603" s="45">
        <f>VLOOKUP(Contrato[[#This Row],[SUPERVISOR SUPLENTE ]],[1]SUPERVISORES!$E$1:$F$135,2,FALSE)</f>
        <v>1039449337.8</v>
      </c>
      <c r="Q603" s="75">
        <v>622</v>
      </c>
      <c r="R603" s="47" cm="1">
        <f t="array" ref="R603">_xlfn.XLOOKUP(Contrato[[#This Row],[CDP]],[1]!CDP[[#All],[consecutivo]],[1]!CDP[[#All],[fecha_aprobacion]],"",0)</f>
        <v>45042.313668981478</v>
      </c>
      <c r="S603" s="48">
        <f>SUMIF([1]!CDP[[#All],[consecutivo]],Contrato[[#This Row],[CDP]],[1]!CDP[[#All],[valor_total_rubro]])</f>
        <v>56632803</v>
      </c>
      <c r="T603" s="49" t="s">
        <v>1463</v>
      </c>
      <c r="U603" s="47" t="str">
        <f>+_xlfn.XLOOKUP(Contrato[[#This Row],[RCP]],[1]RCPPAGOS!A:A,[1]RCPPAGOS!B:B,"",0)</f>
        <v/>
      </c>
      <c r="V603" s="50">
        <f>SUMIF([1]!RCPPAGOS[[#All],[CRP]],Contrato[[#This Row],[RCP]],[1]!RCPPAGOS[[#All],[valor_total]])</f>
        <v>0</v>
      </c>
      <c r="W603" s="51">
        <v>45062</v>
      </c>
      <c r="X603" s="51">
        <v>45062</v>
      </c>
      <c r="Y603" s="52" t="str">
        <f>+LEFT(_xlfn.XLOOKUP(Contrato[[#This Row],[CONTRATO3DIG]],[1]SECOP_II!AE:AE,[1]SECOP_II!F:F,"",0),10)</f>
        <v>2023-05-17</v>
      </c>
      <c r="Z603" s="53" t="str">
        <f>+LEFT(_xlfn.XLOOKUP(Contrato[[#This Row],[CONTRATO3DIG]],[1]SECOP_II!AE:AE,[1]SECOP_II!G:G,"",0),10)</f>
        <v>2023-10-31</v>
      </c>
      <c r="AA603" s="54" t="str">
        <f>_xlfn.XLOOKUP(Contrato[[#This Row],[CONTRATO3DIG]],[1]SECOP_II!AE:AE,[1]SECOP_II!AA:AA,"",0)</f>
        <v>https://community.secop.gov.co/Public/Tendering/OpportunityDetail/Index?noticeUID=CO1.NTC.4428315&amp;isFromPublicArea=True&amp;isModal=true&amp;asPopupView=true</v>
      </c>
      <c r="AB603" s="103" t="s">
        <v>1464</v>
      </c>
      <c r="AC603" s="103"/>
      <c r="AD603" s="1" t="s">
        <v>50</v>
      </c>
      <c r="AE603" s="1" t="str">
        <f>TEXT(LEFT(Contrato[[#This Row],[CONTRATO]],3),"0")</f>
        <v>550</v>
      </c>
      <c r="AF603" s="1" t="str">
        <f>IF(LEN(Contrato[[#This Row],[Contrato2]])=3,Contrato[[#This Row],[Contrato2]],TEXT(Contrato[[#This Row],[Contrato2]],"000"))</f>
        <v>550</v>
      </c>
      <c r="AG603" s="100">
        <f ca="1">IFERROR(_xlfn.DAYS(Contrato[[#This Row],[Fecha Proyectada liquidació]],TODAY())/30,"")</f>
        <v>-12.066666666666666</v>
      </c>
      <c r="AH603" s="5">
        <f>+Contrato[[#This Row],[FECHA TERMINACIÓN ]]+120</f>
        <v>45350</v>
      </c>
      <c r="AI603" s="1" t="e" cm="1">
        <f t="array" ref="AI603">+Contrato[[#This Row],[Fecha Proyectada liquidació]]-hoy</f>
        <v>#NAME?</v>
      </c>
      <c r="AJ603" s="1" cm="1">
        <f t="array" ref="AJ603">_xlfn.XLOOKUP(Contrato[[#This Row],[CONTRATO]]&amp;Contrato[[#This Row],[CDP]],[1]!Tabla6[[#All],[CONTRATO-CDP]],[1]!Tabla6[[#All],[CRP]],_xlfn.XLOOKUP(Contrato[[#This Row],[CDP]],[1]RCPPAGOS!F:F,[1]RCPPAGOS!A:A,"",0),0)</f>
        <v>4863</v>
      </c>
      <c r="AK603" s="1" t="e">
        <f>+Contrato[[#This Row],[Columna1]]-Contrato[[#This Row],[RCP]]</f>
        <v>#VALUE!</v>
      </c>
      <c r="AL603" s="101" cm="1">
        <f t="array" ref="AL603">_xlfn.XLOOKUP(Contrato[[#This Row],[RCP]],[1]!RCPPAGOS[[#All],[CRP]],[1]!RCPPAGOS[[#All],[Total pagado]],0,0)</f>
        <v>0</v>
      </c>
      <c r="AM603" s="62">
        <f>+Contrato[[#This Row],[Valor Pagado]]/Contrato[[#This Row],[VALOR CONTRATO]]</f>
        <v>0</v>
      </c>
      <c r="AN603" s="63">
        <f>+Contrato[[#This Row],[VALOR CONTRATO]]-Contrato[[#This Row],[Valor Pagado]]</f>
        <v>56632797</v>
      </c>
    </row>
    <row r="604" spans="1:40" s="1" customFormat="1" ht="37.5" customHeight="1">
      <c r="A604" s="1">
        <v>753</v>
      </c>
      <c r="B604" s="2">
        <v>551</v>
      </c>
      <c r="C604" s="130" t="s">
        <v>1465</v>
      </c>
      <c r="D604" s="92" t="s">
        <v>1294</v>
      </c>
      <c r="E604" s="36" t="s">
        <v>42</v>
      </c>
      <c r="F604" s="92" t="s">
        <v>43</v>
      </c>
      <c r="G604" s="130" t="s">
        <v>196</v>
      </c>
      <c r="H604" s="1">
        <v>71673396</v>
      </c>
      <c r="I604" s="111">
        <v>3986061</v>
      </c>
      <c r="J604" s="111">
        <v>29895458</v>
      </c>
      <c r="K604" s="1" t="s">
        <v>571</v>
      </c>
      <c r="L604" s="137" t="s">
        <v>571</v>
      </c>
      <c r="M604" s="43" t="s">
        <v>68</v>
      </c>
      <c r="N604" s="44">
        <f>VLOOKUP(Contrato[[#This Row],[SUPERVISOR TITULAR]],[1]SUPERVISORES!$E$1:$F$135,2,FALSE)</f>
        <v>8462777.5</v>
      </c>
      <c r="O604" s="43" t="s">
        <v>69</v>
      </c>
      <c r="P604" s="45">
        <f>VLOOKUP(Contrato[[#This Row],[SUPERVISOR SUPLENTE ]],[1]SUPERVISORES!$E$1:$F$135,2,FALSE)</f>
        <v>43208997.899999999</v>
      </c>
      <c r="Q604" s="75">
        <v>741</v>
      </c>
      <c r="R604" s="47" cm="1">
        <f t="array" ref="R604">_xlfn.XLOOKUP(Contrato[[#This Row],[CDP]],[1]!CDP[[#All],[consecutivo]],[1]!CDP[[#All],[fecha_aprobacion]],"",0)</f>
        <v>45058.598946759259</v>
      </c>
      <c r="S604" s="48">
        <f>SUMIF([1]!CDP[[#All],[consecutivo]],Contrato[[#This Row],[CDP]],[1]!CDP[[#All],[valor_total_rubro]])</f>
        <v>29895458</v>
      </c>
      <c r="T604" s="49" cm="1">
        <f t="array" ref="T604">_xlfn.XLOOKUP(Contrato[[#This Row],[CONTRATO]]&amp;Contrato[[#This Row],[CDP]],[1]!Tabla6[[#All],[CONTRATO-CDP]],[1]!Tabla6[[#All],[CRP]],_xlfn.XLOOKUP(Contrato[[#This Row],[CDP]],[1]RCPPAGOS!F:F,[1]RCPPAGOS!A:A,"",0),0)</f>
        <v>4860</v>
      </c>
      <c r="U604" s="47">
        <f>+_xlfn.XLOOKUP(Contrato[[#This Row],[RCP]],[1]RCPPAGOS!A:A,[1]RCPPAGOS!B:B,"",0)</f>
        <v>45062.581712962965</v>
      </c>
      <c r="V604" s="50">
        <f>SUMIF([1]!RCPPAGOS[[#All],[CRP]],Contrato[[#This Row],[RCP]],[1]!RCPPAGOS[[#All],[valor_total]])</f>
        <v>29895458</v>
      </c>
      <c r="W604" s="51">
        <v>45062</v>
      </c>
      <c r="X604" s="51">
        <v>45062</v>
      </c>
      <c r="Y604" s="52" t="str">
        <f>+LEFT(_xlfn.XLOOKUP(Contrato[[#This Row],[CONTRATO3DIG]],[1]SECOP_II!AE:AE,[1]SECOP_II!F:F,"",0),10)</f>
        <v>2023-05-16</v>
      </c>
      <c r="Z604" s="53" t="str">
        <f>+LEFT(_xlfn.XLOOKUP(Contrato[[#This Row],[CONTRATO3DIG]],[1]SECOP_II!AE:AE,[1]SECOP_II!G:G,"",0),10)</f>
        <v>2023-12-30</v>
      </c>
      <c r="AA604" s="54" t="str">
        <f>_xlfn.XLOOKUP(Contrato[[#This Row],[CONTRATO3DIG]],[1]SECOP_II!AE:AE,[1]SECOP_II!AA:AA,"",0)</f>
        <v>https://community.secop.gov.co/Public/Tendering/OpportunityDetail/Index?noticeUID=CO1.NTC.4428092&amp;isFromPublicArea=True&amp;isModal=true&amp;asPopupView=true</v>
      </c>
      <c r="AB604" s="103" t="s">
        <v>1441</v>
      </c>
      <c r="AC604" s="103"/>
      <c r="AD604" s="1" t="s">
        <v>50</v>
      </c>
      <c r="AE604" s="1" t="str">
        <f>TEXT(LEFT(Contrato[[#This Row],[CONTRATO]],3),"0")</f>
        <v>551</v>
      </c>
      <c r="AF604" s="1" t="str">
        <f>IF(LEN(Contrato[[#This Row],[Contrato2]])=3,Contrato[[#This Row],[Contrato2]],TEXT(Contrato[[#This Row],[Contrato2]],"000"))</f>
        <v>551</v>
      </c>
      <c r="AG604" s="100">
        <f ca="1">IFERROR(_xlfn.DAYS(Contrato[[#This Row],[Fecha Proyectada liquidació]],TODAY())/30,"")</f>
        <v>-10.066666666666666</v>
      </c>
      <c r="AH604" s="5">
        <f>+Contrato[[#This Row],[FECHA TERMINACIÓN ]]+120</f>
        <v>45410</v>
      </c>
      <c r="AI604" s="1" t="e" cm="1">
        <f t="array" ref="AI604">+Contrato[[#This Row],[Fecha Proyectada liquidació]]-hoy</f>
        <v>#NAME?</v>
      </c>
      <c r="AJ604" s="1" cm="1">
        <f t="array" ref="AJ604">_xlfn.XLOOKUP(Contrato[[#This Row],[CONTRATO]]&amp;Contrato[[#This Row],[CDP]],[1]!Tabla6[[#All],[CONTRATO-CDP]],[1]!Tabla6[[#All],[CRP]],_xlfn.XLOOKUP(Contrato[[#This Row],[CDP]],[1]RCPPAGOS!F:F,[1]RCPPAGOS!A:A,"",0),0)</f>
        <v>4860</v>
      </c>
      <c r="AK604" s="1">
        <f>+Contrato[[#This Row],[Columna1]]-Contrato[[#This Row],[RCP]]</f>
        <v>0</v>
      </c>
      <c r="AL604" s="101" cm="1">
        <f t="array" ref="AL604">_xlfn.XLOOKUP(Contrato[[#This Row],[RCP]],[1]!RCPPAGOS[[#All],[CRP]],[1]!RCPPAGOS[[#All],[Total pagado]],0,0)</f>
        <v>14947729</v>
      </c>
      <c r="AM604" s="62">
        <f>+Contrato[[#This Row],[Valor Pagado]]/Contrato[[#This Row],[VALOR CONTRATO]]</f>
        <v>0.5</v>
      </c>
      <c r="AN604" s="63">
        <f>+Contrato[[#This Row],[VALOR CONTRATO]]-Contrato[[#This Row],[Valor Pagado]]</f>
        <v>14947729</v>
      </c>
    </row>
    <row r="605" spans="1:40" s="1" customFormat="1" ht="37.5" customHeight="1">
      <c r="A605" s="1">
        <v>787</v>
      </c>
      <c r="B605" s="2">
        <v>552</v>
      </c>
      <c r="C605" s="130" t="s">
        <v>1466</v>
      </c>
      <c r="D605" s="92" t="s">
        <v>83</v>
      </c>
      <c r="E605" s="36" t="s">
        <v>42</v>
      </c>
      <c r="F605" s="92" t="s">
        <v>43</v>
      </c>
      <c r="G605" s="228" t="s">
        <v>1467</v>
      </c>
      <c r="H605" s="1">
        <v>98699995</v>
      </c>
      <c r="I605" s="111">
        <v>6879081</v>
      </c>
      <c r="J605" s="111">
        <v>59634502</v>
      </c>
      <c r="K605" s="134" t="s">
        <v>1468</v>
      </c>
      <c r="L605" s="137" t="s">
        <v>571</v>
      </c>
      <c r="M605" s="43" t="s">
        <v>86</v>
      </c>
      <c r="N605" s="44">
        <f>VLOOKUP(Contrato[[#This Row],[SUPERVISOR TITULAR]],[1]SUPERVISORES!$E$1:$F$135,2,FALSE)</f>
        <v>21509270.5</v>
      </c>
      <c r="O605" s="43" t="s">
        <v>1440</v>
      </c>
      <c r="P605" s="45">
        <f>VLOOKUP(Contrato[[#This Row],[SUPERVISOR SUPLENTE ]],[1]SUPERVISORES!$E$1:$F$135,2,FALSE)</f>
        <v>1152209808.5999999</v>
      </c>
      <c r="Q605" s="75">
        <v>774</v>
      </c>
      <c r="R605" s="47" cm="1">
        <f t="array" ref="R605">_xlfn.XLOOKUP(Contrato[[#This Row],[CDP]],[1]!CDP[[#All],[consecutivo]],[1]!CDP[[#All],[fecha_aprobacion]],"",0)</f>
        <v>45062.363263888888</v>
      </c>
      <c r="S605" s="48">
        <f>SUMIF([1]!CDP[[#All],[consecutivo]],Contrato[[#This Row],[CDP]],[1]!CDP[[#All],[valor_total_rubro]])</f>
        <v>59634502</v>
      </c>
      <c r="T605" s="49" cm="1">
        <f t="array" ref="T605">_xlfn.XLOOKUP(Contrato[[#This Row],[CONTRATO]]&amp;Contrato[[#This Row],[CDP]],[1]!Tabla6[[#All],[CONTRATO-CDP]],[1]!Tabla6[[#All],[CRP]],_xlfn.XLOOKUP(Contrato[[#This Row],[CDP]],[1]RCPPAGOS!F:F,[1]RCPPAGOS!A:A,"",0),0)</f>
        <v>4875</v>
      </c>
      <c r="U605" s="47">
        <f>+_xlfn.XLOOKUP(Contrato[[#This Row],[RCP]],[1]RCPPAGOS!A:A,[1]RCPPAGOS!B:B,"",0)</f>
        <v>45064.456655092596</v>
      </c>
      <c r="V605" s="50">
        <f>SUMIF([1]!RCPPAGOS[[#All],[CRP]],Contrato[[#This Row],[RCP]],[1]!RCPPAGOS[[#All],[valor_total]])</f>
        <v>59634502</v>
      </c>
      <c r="W605" s="51">
        <v>45063</v>
      </c>
      <c r="X605" s="51">
        <v>45063</v>
      </c>
      <c r="Y605" s="52" t="str">
        <f>+LEFT(_xlfn.XLOOKUP(Contrato[[#This Row],[CONTRATO3DIG]],[1]SECOP_II!AE:AE,[1]SECOP_II!F:F,"",0),10)</f>
        <v>2023-05-18</v>
      </c>
      <c r="Z605" s="53" t="str">
        <f>+LEFT(_xlfn.XLOOKUP(Contrato[[#This Row],[CONTRATO3DIG]],[1]SECOP_II!AE:AE,[1]SECOP_II!G:G,"",0),10)</f>
        <v>2023-12-30</v>
      </c>
      <c r="AA605" s="54" t="str">
        <f>_xlfn.XLOOKUP(Contrato[[#This Row],[CONTRATO3DIG]],[1]SECOP_II!AE:AE,[1]SECOP_II!AA:AA,"",0)</f>
        <v>https://community.secop.gov.co/Public/Tendering/OpportunityDetail/Index?noticeUID=CO1.NTC.4437188&amp;isFromPublicArea=True&amp;isModal=true&amp;asPopupView=true</v>
      </c>
      <c r="AB605" s="103" t="s">
        <v>1339</v>
      </c>
      <c r="AC605" s="103"/>
      <c r="AD605" s="5" t="s">
        <v>50</v>
      </c>
      <c r="AE605" s="1" t="str">
        <f>TEXT(LEFT(Contrato[[#This Row],[CONTRATO]],3),"0")</f>
        <v>552</v>
      </c>
      <c r="AF605" s="1" t="str">
        <f>IF(LEN(Contrato[[#This Row],[Contrato2]])=3,Contrato[[#This Row],[Contrato2]],TEXT(Contrato[[#This Row],[Contrato2]],"000"))</f>
        <v>552</v>
      </c>
      <c r="AG605" s="100">
        <f ca="1">IFERROR(_xlfn.DAYS(Contrato[[#This Row],[Fecha Proyectada liquidació]],TODAY())/30,"")</f>
        <v>-10.066666666666666</v>
      </c>
      <c r="AH605" s="5">
        <f>+Contrato[[#This Row],[FECHA TERMINACIÓN ]]+120</f>
        <v>45410</v>
      </c>
      <c r="AI605" s="1" t="e" cm="1">
        <f t="array" ref="AI605">+Contrato[[#This Row],[Fecha Proyectada liquidació]]-hoy</f>
        <v>#NAME?</v>
      </c>
      <c r="AJ605" s="1" cm="1">
        <f t="array" ref="AJ605">_xlfn.XLOOKUP(Contrato[[#This Row],[CONTRATO]]&amp;Contrato[[#This Row],[CDP]],[1]!Tabla6[[#All],[CONTRATO-CDP]],[1]!Tabla6[[#All],[CRP]],_xlfn.XLOOKUP(Contrato[[#This Row],[CDP]],[1]RCPPAGOS!F:F,[1]RCPPAGOS!A:A,"",0),0)</f>
        <v>4875</v>
      </c>
      <c r="AK605" s="1">
        <f>+Contrato[[#This Row],[Columna1]]-Contrato[[#This Row],[RCP]]</f>
        <v>0</v>
      </c>
      <c r="AL605" s="101" cm="1">
        <f t="array" ref="AL605">_xlfn.XLOOKUP(Contrato[[#This Row],[RCP]],[1]!RCPPAGOS[[#All],[CRP]],[1]!RCPPAGOS[[#All],[Total pagado]],0,0)</f>
        <v>11926901</v>
      </c>
      <c r="AM605" s="62">
        <f>+Contrato[[#This Row],[Valor Pagado]]/Contrato[[#This Row],[VALOR CONTRATO]]</f>
        <v>0.2000000100612897</v>
      </c>
      <c r="AN605" s="63">
        <f>+Contrato[[#This Row],[VALOR CONTRATO]]-Contrato[[#This Row],[Valor Pagado]]</f>
        <v>47707601</v>
      </c>
    </row>
    <row r="606" spans="1:40" s="1" customFormat="1" ht="37.5" customHeight="1">
      <c r="A606" s="1">
        <v>779</v>
      </c>
      <c r="B606" s="2">
        <v>553</v>
      </c>
      <c r="C606" s="130" t="s">
        <v>1469</v>
      </c>
      <c r="D606" s="92" t="s">
        <v>83</v>
      </c>
      <c r="E606" s="36" t="s">
        <v>42</v>
      </c>
      <c r="F606" s="92" t="s">
        <v>43</v>
      </c>
      <c r="G606" s="130" t="s">
        <v>644</v>
      </c>
      <c r="H606" s="1">
        <v>15326721</v>
      </c>
      <c r="I606" s="111">
        <v>6879081</v>
      </c>
      <c r="J606" s="111">
        <v>63134502</v>
      </c>
      <c r="K606" s="134" t="s">
        <v>1470</v>
      </c>
      <c r="L606" s="137" t="s">
        <v>571</v>
      </c>
      <c r="M606" s="43" t="s">
        <v>1260</v>
      </c>
      <c r="N606" s="44">
        <f>VLOOKUP(Contrato[[#This Row],[SUPERVISOR TITULAR]],[1]SUPERVISORES!$E$1:$F$135,2,FALSE)</f>
        <v>1035231868.5</v>
      </c>
      <c r="O606" s="43" t="s">
        <v>605</v>
      </c>
      <c r="P606" s="45">
        <f>VLOOKUP(Contrato[[#This Row],[SUPERVISOR SUPLENTE ]],[1]SUPERVISORES!$E$1:$F$135,2,FALSE)</f>
        <v>43816614.100000001</v>
      </c>
      <c r="Q606" s="75">
        <v>767</v>
      </c>
      <c r="R606" s="47" cm="1">
        <f t="array" ref="R606">_xlfn.XLOOKUP(Contrato[[#This Row],[CDP]],[1]!CDP[[#All],[consecutivo]],[1]!CDP[[#All],[fecha_aprobacion]],"",0)</f>
        <v>45062.355046296296</v>
      </c>
      <c r="S606" s="48">
        <f>SUMIF([1]!CDP[[#All],[consecutivo]],Contrato[[#This Row],[CDP]],[1]!CDP[[#All],[valor_total_rubro]])</f>
        <v>63134502</v>
      </c>
      <c r="T606" s="49" cm="1">
        <f t="array" ref="T606">_xlfn.XLOOKUP(Contrato[[#This Row],[CONTRATO]]&amp;Contrato[[#This Row],[CDP]],[1]!Tabla6[[#All],[CONTRATO-CDP]],[1]!Tabla6[[#All],[CRP]],_xlfn.XLOOKUP(Contrato[[#This Row],[CDP]],[1]RCPPAGOS!F:F,[1]RCPPAGOS!A:A,"",0),0)</f>
        <v>4884</v>
      </c>
      <c r="U606" s="47">
        <f>+_xlfn.XLOOKUP(Contrato[[#This Row],[RCP]],[1]RCPPAGOS!A:A,[1]RCPPAGOS!B:B,"",0)</f>
        <v>45064.471041666664</v>
      </c>
      <c r="V606" s="50">
        <f>SUMIF([1]!RCPPAGOS[[#All],[CRP]],Contrato[[#This Row],[RCP]],[1]!RCPPAGOS[[#All],[valor_total]])</f>
        <v>63134502</v>
      </c>
      <c r="W606" s="51">
        <v>45063</v>
      </c>
      <c r="X606" s="51">
        <v>45063</v>
      </c>
      <c r="Y606" s="52" t="str">
        <f>+LEFT(_xlfn.XLOOKUP(Contrato[[#This Row],[CONTRATO3DIG]],[1]SECOP_II!AE:AE,[1]SECOP_II!F:F,"",0),10)</f>
        <v>2023-05-18</v>
      </c>
      <c r="Z606" s="53" t="str">
        <f>+LEFT(_xlfn.XLOOKUP(Contrato[[#This Row],[CONTRATO3DIG]],[1]SECOP_II!AE:AE,[1]SECOP_II!G:G,"",0),10)</f>
        <v>2023-12-30</v>
      </c>
      <c r="AA606" s="54" t="str">
        <f>_xlfn.XLOOKUP(Contrato[[#This Row],[CONTRATO3DIG]],[1]SECOP_II!AE:AE,[1]SECOP_II!AA:AA,"",0)</f>
        <v>https://community.secop.gov.co/Public/Tendering/OpportunityDetail/Index?noticeUID=CO1.NTC.4436172&amp;isFromPublicArea=True&amp;isModal=true&amp;asPopupView=true</v>
      </c>
      <c r="AB606" s="103" t="s">
        <v>1471</v>
      </c>
      <c r="AC606" s="103"/>
      <c r="AD606" s="1" t="s">
        <v>50</v>
      </c>
      <c r="AE606" s="1" t="str">
        <f>TEXT(LEFT(Contrato[[#This Row],[CONTRATO]],3),"0")</f>
        <v>553</v>
      </c>
      <c r="AF606" s="1" t="str">
        <f>IF(LEN(Contrato[[#This Row],[Contrato2]])=3,Contrato[[#This Row],[Contrato2]],TEXT(Contrato[[#This Row],[Contrato2]],"000"))</f>
        <v>553</v>
      </c>
      <c r="AG606" s="100">
        <f ca="1">IFERROR(_xlfn.DAYS(Contrato[[#This Row],[Fecha Proyectada liquidació]],TODAY())/30,"")</f>
        <v>-10.066666666666666</v>
      </c>
      <c r="AH606" s="5">
        <f>+Contrato[[#This Row],[FECHA TERMINACIÓN ]]+120</f>
        <v>45410</v>
      </c>
      <c r="AI606" s="1" t="e" cm="1">
        <f t="array" ref="AI606">+Contrato[[#This Row],[Fecha Proyectada liquidació]]-hoy</f>
        <v>#NAME?</v>
      </c>
      <c r="AJ606" s="1" cm="1">
        <f t="array" ref="AJ606">_xlfn.XLOOKUP(Contrato[[#This Row],[CONTRATO]]&amp;Contrato[[#This Row],[CDP]],[1]!Tabla6[[#All],[CONTRATO-CDP]],[1]!Tabla6[[#All],[CRP]],_xlfn.XLOOKUP(Contrato[[#This Row],[CDP]],[1]RCPPAGOS!F:F,[1]RCPPAGOS!A:A,"",0),0)</f>
        <v>4884</v>
      </c>
      <c r="AK606" s="1">
        <f>+Contrato[[#This Row],[Columna1]]-Contrato[[#This Row],[RCP]]</f>
        <v>0</v>
      </c>
      <c r="AL606" s="101" cm="1">
        <f t="array" ref="AL606">_xlfn.XLOOKUP(Contrato[[#This Row],[RCP]],[1]!RCPPAGOS[[#All],[CRP]],[1]!RCPPAGOS[[#All],[Total pagado]],0,0)</f>
        <v>62988057</v>
      </c>
      <c r="AM606" s="62">
        <f>+Contrato[[#This Row],[Valor Pagado]]/Contrato[[#This Row],[VALOR CONTRATO]]</f>
        <v>0.99768042836546011</v>
      </c>
      <c r="AN606" s="63">
        <f>+Contrato[[#This Row],[VALOR CONTRATO]]-Contrato[[#This Row],[Valor Pagado]]</f>
        <v>146445</v>
      </c>
    </row>
    <row r="607" spans="1:40" s="1" customFormat="1" ht="37.5" customHeight="1">
      <c r="A607" s="1">
        <v>776</v>
      </c>
      <c r="B607" s="2">
        <v>554</v>
      </c>
      <c r="C607" s="130" t="s">
        <v>1472</v>
      </c>
      <c r="D607" s="92" t="s">
        <v>83</v>
      </c>
      <c r="E607" s="36" t="s">
        <v>42</v>
      </c>
      <c r="F607" s="92" t="s">
        <v>43</v>
      </c>
      <c r="G607" s="130" t="s">
        <v>1473</v>
      </c>
      <c r="H607" s="1">
        <v>1001463860</v>
      </c>
      <c r="I607" s="111">
        <v>6879081</v>
      </c>
      <c r="J607" s="111">
        <v>61134502</v>
      </c>
      <c r="K607" s="134" t="s">
        <v>1474</v>
      </c>
      <c r="L607" s="137" t="s">
        <v>571</v>
      </c>
      <c r="M607" s="43" t="s">
        <v>1401</v>
      </c>
      <c r="N607" s="44">
        <f>VLOOKUP(Contrato[[#This Row],[SUPERVISOR TITULAR]],[1]SUPERVISORES!$E$1:$F$135,2,FALSE)</f>
        <v>1017179806.1</v>
      </c>
      <c r="O607" s="43" t="s">
        <v>1400</v>
      </c>
      <c r="P607" s="45">
        <f>VLOOKUP(Contrato[[#This Row],[SUPERVISOR SUPLENTE ]],[1]SUPERVISORES!$E$1:$F$135,2,FALSE)</f>
        <v>96359710.200000003</v>
      </c>
      <c r="Q607" s="75">
        <v>762</v>
      </c>
      <c r="R607" s="47" cm="1">
        <f t="array" ref="R607">_xlfn.XLOOKUP(Contrato[[#This Row],[CDP]],[1]!CDP[[#All],[consecutivo]],[1]!CDP[[#All],[fecha_aprobacion]],"",0)</f>
        <v>45062.354884259257</v>
      </c>
      <c r="S607" s="48">
        <f>SUMIF([1]!CDP[[#All],[consecutivo]],Contrato[[#This Row],[CDP]],[1]!CDP[[#All],[valor_total_rubro]])</f>
        <v>61134502</v>
      </c>
      <c r="T607" s="49" cm="1">
        <f t="array" ref="T607">_xlfn.XLOOKUP(Contrato[[#This Row],[CONTRATO]]&amp;Contrato[[#This Row],[CDP]],[1]!Tabla6[[#All],[CONTRATO-CDP]],[1]!Tabla6[[#All],[CRP]],_xlfn.XLOOKUP(Contrato[[#This Row],[CDP]],[1]RCPPAGOS!F:F,[1]RCPPAGOS!A:A,"",0),0)</f>
        <v>4890</v>
      </c>
      <c r="U607" s="47">
        <f>+_xlfn.XLOOKUP(Contrato[[#This Row],[RCP]],[1]RCPPAGOS!A:A,[1]RCPPAGOS!B:B,"",0)</f>
        <v>45064.485717592594</v>
      </c>
      <c r="V607" s="50">
        <f>SUMIF([1]!RCPPAGOS[[#All],[CRP]],Contrato[[#This Row],[RCP]],[1]!RCPPAGOS[[#All],[valor_total]])</f>
        <v>61134502</v>
      </c>
      <c r="W607" s="51">
        <v>45063</v>
      </c>
      <c r="X607" s="51">
        <v>45063</v>
      </c>
      <c r="Y607" s="52" t="str">
        <f>+LEFT(_xlfn.XLOOKUP(Contrato[[#This Row],[CONTRATO3DIG]],[1]SECOP_II!AE:AE,[1]SECOP_II!F:F,"",0),10)</f>
        <v>2023-05-18</v>
      </c>
      <c r="Z607" s="53" t="str">
        <f>+LEFT(_xlfn.XLOOKUP(Contrato[[#This Row],[CONTRATO3DIG]],[1]SECOP_II!AE:AE,[1]SECOP_II!G:G,"",0),10)</f>
        <v>2023-12-30</v>
      </c>
      <c r="AA607" s="54" t="str">
        <f>_xlfn.XLOOKUP(Contrato[[#This Row],[CONTRATO3DIG]],[1]SECOP_II!AE:AE,[1]SECOP_II!AA:AA,"",0)</f>
        <v>https://community.secop.gov.co/Public/Tendering/OpportunityDetail/Index?noticeUID=CO1.NTC.4435024&amp;isFromPublicArea=True&amp;isModal=true&amp;asPopupView=true</v>
      </c>
      <c r="AB607" s="103" t="s">
        <v>1471</v>
      </c>
      <c r="AC607" s="103"/>
      <c r="AD607" s="1" t="s">
        <v>50</v>
      </c>
      <c r="AE607" s="1" t="str">
        <f>TEXT(LEFT(Contrato[[#This Row],[CONTRATO]],3),"0")</f>
        <v>554</v>
      </c>
      <c r="AF607" s="1" t="str">
        <f>IF(LEN(Contrato[[#This Row],[Contrato2]])=3,Contrato[[#This Row],[Contrato2]],TEXT(Contrato[[#This Row],[Contrato2]],"000"))</f>
        <v>554</v>
      </c>
      <c r="AG607" s="100">
        <f ca="1">IFERROR(_xlfn.DAYS(Contrato[[#This Row],[Fecha Proyectada liquidació]],TODAY())/30,"")</f>
        <v>-10.066666666666666</v>
      </c>
      <c r="AH607" s="5">
        <f>+Contrato[[#This Row],[FECHA TERMINACIÓN ]]+120</f>
        <v>45410</v>
      </c>
      <c r="AI607" s="1" t="e" cm="1">
        <f t="array" ref="AI607">+Contrato[[#This Row],[Fecha Proyectada liquidació]]-hoy</f>
        <v>#NAME?</v>
      </c>
      <c r="AJ607" s="1" cm="1">
        <f t="array" ref="AJ607">_xlfn.XLOOKUP(Contrato[[#This Row],[CONTRATO]]&amp;Contrato[[#This Row],[CDP]],[1]!Tabla6[[#All],[CONTRATO-CDP]],[1]!Tabla6[[#All],[CRP]],_xlfn.XLOOKUP(Contrato[[#This Row],[CDP]],[1]RCPPAGOS!F:F,[1]RCPPAGOS!A:A,"",0),0)</f>
        <v>4890</v>
      </c>
      <c r="AK607" s="1">
        <f>+Contrato[[#This Row],[Columna1]]-Contrato[[#This Row],[RCP]]</f>
        <v>0</v>
      </c>
      <c r="AL607" s="101" cm="1">
        <f t="array" ref="AL607">_xlfn.XLOOKUP(Contrato[[#This Row],[RCP]],[1]!RCPPAGOS[[#All],[CRP]],[1]!RCPPAGOS[[#All],[Total pagado]],0,0)</f>
        <v>57513520</v>
      </c>
      <c r="AM607" s="62">
        <f>+Contrato[[#This Row],[Valor Pagado]]/Contrato[[#This Row],[VALOR CONTRATO]]</f>
        <v>0.9407702380564088</v>
      </c>
      <c r="AN607" s="63">
        <f>+Contrato[[#This Row],[VALOR CONTRATO]]-Contrato[[#This Row],[Valor Pagado]]</f>
        <v>3620982</v>
      </c>
    </row>
    <row r="608" spans="1:40" s="1" customFormat="1" ht="37.5" customHeight="1">
      <c r="A608" s="1">
        <v>783</v>
      </c>
      <c r="B608" s="2">
        <v>555</v>
      </c>
      <c r="C608" s="130" t="s">
        <v>1475</v>
      </c>
      <c r="D608" s="92" t="s">
        <v>83</v>
      </c>
      <c r="E608" s="36" t="s">
        <v>42</v>
      </c>
      <c r="F608" s="92" t="s">
        <v>43</v>
      </c>
      <c r="G608" s="130" t="s">
        <v>600</v>
      </c>
      <c r="H608" s="1">
        <v>1152437922</v>
      </c>
      <c r="I608" s="111">
        <v>6879081</v>
      </c>
      <c r="J608" s="111">
        <v>61134502</v>
      </c>
      <c r="K608" s="134" t="s">
        <v>1476</v>
      </c>
      <c r="L608" s="137" t="s">
        <v>571</v>
      </c>
      <c r="M608" s="43" t="s">
        <v>1477</v>
      </c>
      <c r="N608" s="44">
        <f>VLOOKUP(Contrato[[#This Row],[SUPERVISOR TITULAR]],[1]SUPERVISORES!$E$1:$F$135,2,FALSE)</f>
        <v>71220441</v>
      </c>
      <c r="O608" s="43" t="s">
        <v>223</v>
      </c>
      <c r="P608" s="45">
        <f>VLOOKUP(Contrato[[#This Row],[SUPERVISOR SUPLENTE ]],[1]SUPERVISORES!$E$1:$F$135,2,FALSE)</f>
        <v>1120566148.7</v>
      </c>
      <c r="Q608" s="75">
        <v>759</v>
      </c>
      <c r="R608" s="47" cm="1">
        <f t="array" ref="R608">_xlfn.XLOOKUP(Contrato[[#This Row],[CDP]],[1]!CDP[[#All],[consecutivo]],[1]!CDP[[#All],[fecha_aprobacion]],"",0)</f>
        <v>45062.354791666665</v>
      </c>
      <c r="S608" s="48">
        <f>SUMIF([1]!CDP[[#All],[consecutivo]],Contrato[[#This Row],[CDP]],[1]!CDP[[#All],[valor_total_rubro]])</f>
        <v>61134502</v>
      </c>
      <c r="T608" s="49" cm="1">
        <f t="array" ref="T608">_xlfn.XLOOKUP(Contrato[[#This Row],[CONTRATO]]&amp;Contrato[[#This Row],[CDP]],[1]!Tabla6[[#All],[CONTRATO-CDP]],[1]!Tabla6[[#All],[CRP]],_xlfn.XLOOKUP(Contrato[[#This Row],[CDP]],[1]RCPPAGOS!F:F,[1]RCPPAGOS!A:A,"",0),0)</f>
        <v>4883</v>
      </c>
      <c r="U608" s="47">
        <f>+_xlfn.XLOOKUP(Contrato[[#This Row],[RCP]],[1]RCPPAGOS!A:A,[1]RCPPAGOS!B:B,"",0)</f>
        <v>45064.470543981479</v>
      </c>
      <c r="V608" s="50">
        <f>SUMIF([1]!RCPPAGOS[[#All],[CRP]],Contrato[[#This Row],[RCP]],[1]!RCPPAGOS[[#All],[valor_total]])</f>
        <v>61134502</v>
      </c>
      <c r="W608" s="51">
        <v>45063</v>
      </c>
      <c r="X608" s="51">
        <v>45064</v>
      </c>
      <c r="Y608" s="52" t="str">
        <f>+LEFT(_xlfn.XLOOKUP(Contrato[[#This Row],[CONTRATO3DIG]],[1]SECOP_II!AE:AE,[1]SECOP_II!F:F,"",0),10)</f>
        <v>2023-05-18</v>
      </c>
      <c r="Z608" s="53" t="str">
        <f>+LEFT(_xlfn.XLOOKUP(Contrato[[#This Row],[CONTRATO3DIG]],[1]SECOP_II!AE:AE,[1]SECOP_II!G:G,"",0),10)</f>
        <v>2023-12-30</v>
      </c>
      <c r="AA608" s="54" t="str">
        <f>_xlfn.XLOOKUP(Contrato[[#This Row],[CONTRATO3DIG]],[1]SECOP_II!AE:AE,[1]SECOP_II!AA:AA,"",0)</f>
        <v>https://community.secop.gov.co/Public/Tendering/OpportunityDetail/Index?noticeUID=CO1.NTC.4436587&amp;isFromPublicArea=True&amp;isModal=true&amp;asPopupView=true</v>
      </c>
      <c r="AB608" s="103" t="s">
        <v>1471</v>
      </c>
      <c r="AC608" s="103"/>
      <c r="AD608" s="1" t="s">
        <v>50</v>
      </c>
      <c r="AE608" s="1" t="str">
        <f>TEXT(LEFT(Contrato[[#This Row],[CONTRATO]],3),"0")</f>
        <v>555</v>
      </c>
      <c r="AF608" s="1" t="str">
        <f>IF(LEN(Contrato[[#This Row],[Contrato2]])=3,Contrato[[#This Row],[Contrato2]],TEXT(Contrato[[#This Row],[Contrato2]],"000"))</f>
        <v>555</v>
      </c>
      <c r="AG608" s="100">
        <f ca="1">IFERROR(_xlfn.DAYS(Contrato[[#This Row],[Fecha Proyectada liquidació]],TODAY())/30,"")</f>
        <v>-10.066666666666666</v>
      </c>
      <c r="AH608" s="5">
        <f>+Contrato[[#This Row],[FECHA TERMINACIÓN ]]+120</f>
        <v>45410</v>
      </c>
      <c r="AI608" s="1" t="e" cm="1">
        <f t="array" ref="AI608">+Contrato[[#This Row],[Fecha Proyectada liquidació]]-hoy</f>
        <v>#NAME?</v>
      </c>
      <c r="AJ608" s="1" cm="1">
        <f t="array" ref="AJ608">_xlfn.XLOOKUP(Contrato[[#This Row],[CONTRATO]]&amp;Contrato[[#This Row],[CDP]],[1]!Tabla6[[#All],[CONTRATO-CDP]],[1]!Tabla6[[#All],[CRP]],_xlfn.XLOOKUP(Contrato[[#This Row],[CDP]],[1]RCPPAGOS!F:F,[1]RCPPAGOS!A:A,"",0),0)</f>
        <v>4883</v>
      </c>
      <c r="AK608" s="1">
        <f>+Contrato[[#This Row],[Columna1]]-Contrato[[#This Row],[RCP]]</f>
        <v>0</v>
      </c>
      <c r="AL608" s="101" cm="1">
        <f t="array" ref="AL608">_xlfn.XLOOKUP(Contrato[[#This Row],[RCP]],[1]!RCPPAGOS[[#All],[CRP]],[1]!RCPPAGOS[[#All],[Total pagado]],0,0)</f>
        <v>59973552</v>
      </c>
      <c r="AM608" s="62">
        <f>+Contrato[[#This Row],[Valor Pagado]]/Contrato[[#This Row],[VALOR CONTRATO]]</f>
        <v>0.98100990501239382</v>
      </c>
      <c r="AN608" s="63">
        <f>+Contrato[[#This Row],[VALOR CONTRATO]]-Contrato[[#This Row],[Valor Pagado]]</f>
        <v>1160950</v>
      </c>
    </row>
    <row r="609" spans="1:40" s="1" customFormat="1" ht="37.5" customHeight="1">
      <c r="A609" s="1">
        <v>785</v>
      </c>
      <c r="B609" s="2">
        <v>556</v>
      </c>
      <c r="C609" s="130" t="s">
        <v>1478</v>
      </c>
      <c r="D609" s="92" t="s">
        <v>83</v>
      </c>
      <c r="E609" s="36" t="s">
        <v>42</v>
      </c>
      <c r="F609" s="92" t="s">
        <v>43</v>
      </c>
      <c r="G609" s="130" t="s">
        <v>624</v>
      </c>
      <c r="H609" s="1">
        <v>1128282035</v>
      </c>
      <c r="I609" s="111">
        <v>6879081</v>
      </c>
      <c r="J609" s="111">
        <v>61134502</v>
      </c>
      <c r="K609" s="134" t="s">
        <v>1476</v>
      </c>
      <c r="L609" s="137" t="s">
        <v>571</v>
      </c>
      <c r="M609" s="43" t="s">
        <v>1477</v>
      </c>
      <c r="N609" s="44">
        <f>VLOOKUP(Contrato[[#This Row],[SUPERVISOR TITULAR]],[1]SUPERVISORES!$E$1:$F$135,2,FALSE)</f>
        <v>71220441</v>
      </c>
      <c r="O609" s="43" t="s">
        <v>1279</v>
      </c>
      <c r="P609" s="45">
        <f>VLOOKUP(Contrato[[#This Row],[SUPERVISOR SUPLENTE ]],[1]SUPERVISORES!$E$1:$F$135,2,FALSE)</f>
        <v>15511884.1</v>
      </c>
      <c r="Q609" s="75">
        <v>771</v>
      </c>
      <c r="R609" s="47" cm="1">
        <f t="array" ref="R609">_xlfn.XLOOKUP(Contrato[[#This Row],[CDP]],[1]!CDP[[#All],[consecutivo]],[1]!CDP[[#All],[fecha_aprobacion]],"",0)</f>
        <v>45062.355173611111</v>
      </c>
      <c r="S609" s="48">
        <f>SUMIF([1]!CDP[[#All],[consecutivo]],Contrato[[#This Row],[CDP]],[1]!CDP[[#All],[valor_total_rubro]])</f>
        <v>61134502</v>
      </c>
      <c r="T609" s="49" cm="1">
        <f t="array" ref="T609">_xlfn.XLOOKUP(Contrato[[#This Row],[CONTRATO]]&amp;Contrato[[#This Row],[CDP]],[1]!Tabla6[[#All],[CONTRATO-CDP]],[1]!Tabla6[[#All],[CRP]],_xlfn.XLOOKUP(Contrato[[#This Row],[CDP]],[1]RCPPAGOS!F:F,[1]RCPPAGOS!A:A,"",0),0)</f>
        <v>4882</v>
      </c>
      <c r="U609" s="47">
        <f>+_xlfn.XLOOKUP(Contrato[[#This Row],[RCP]],[1]RCPPAGOS!A:A,[1]RCPPAGOS!B:B,"",0)</f>
        <v>45064.470023148147</v>
      </c>
      <c r="V609" s="50">
        <f>SUMIF([1]!RCPPAGOS[[#All],[CRP]],Contrato[[#This Row],[RCP]],[1]!RCPPAGOS[[#All],[valor_total]])</f>
        <v>61134502</v>
      </c>
      <c r="W609" s="51">
        <v>45063</v>
      </c>
      <c r="X609" s="51">
        <v>45063</v>
      </c>
      <c r="Y609" s="52" t="str">
        <f>+LEFT(_xlfn.XLOOKUP(Contrato[[#This Row],[CONTRATO3DIG]],[1]SECOP_II!AE:AE,[1]SECOP_II!F:F,"",0),10)</f>
        <v>2023-05-18</v>
      </c>
      <c r="Z609" s="53" t="str">
        <f>+LEFT(_xlfn.XLOOKUP(Contrato[[#This Row],[CONTRATO3DIG]],[1]SECOP_II!AE:AE,[1]SECOP_II!G:G,"",0),10)</f>
        <v>2023-12-30</v>
      </c>
      <c r="AA609" s="54" t="str">
        <f>_xlfn.XLOOKUP(Contrato[[#This Row],[CONTRATO3DIG]],[1]SECOP_II!AE:AE,[1]SECOP_II!AA:AA,"",0)</f>
        <v>https://community.secop.gov.co/Public/Tendering/OpportunityDetail/Index?noticeUID=CO1.NTC.4435287&amp;isFromPublicArea=True&amp;isModal=true&amp;asPopupView=true</v>
      </c>
      <c r="AB609" s="103" t="s">
        <v>1471</v>
      </c>
      <c r="AC609" s="103"/>
      <c r="AD609" s="1" t="s">
        <v>50</v>
      </c>
      <c r="AE609" s="1" t="str">
        <f>TEXT(LEFT(Contrato[[#This Row],[CONTRATO]],3),"0")</f>
        <v>556</v>
      </c>
      <c r="AF609" s="1" t="str">
        <f>IF(LEN(Contrato[[#This Row],[Contrato2]])=3,Contrato[[#This Row],[Contrato2]],TEXT(Contrato[[#This Row],[Contrato2]],"000"))</f>
        <v>556</v>
      </c>
      <c r="AG609" s="100">
        <f ca="1">IFERROR(_xlfn.DAYS(Contrato[[#This Row],[Fecha Proyectada liquidació]],TODAY())/30,"")</f>
        <v>-10.066666666666666</v>
      </c>
      <c r="AH609" s="5">
        <f>+Contrato[[#This Row],[FECHA TERMINACIÓN ]]+120</f>
        <v>45410</v>
      </c>
      <c r="AI609" s="1" t="e" cm="1">
        <f t="array" ref="AI609">+Contrato[[#This Row],[Fecha Proyectada liquidació]]-hoy</f>
        <v>#NAME?</v>
      </c>
      <c r="AJ609" s="1" cm="1">
        <f t="array" ref="AJ609">_xlfn.XLOOKUP(Contrato[[#This Row],[CONTRATO]]&amp;Contrato[[#This Row],[CDP]],[1]!Tabla6[[#All],[CONTRATO-CDP]],[1]!Tabla6[[#All],[CRP]],_xlfn.XLOOKUP(Contrato[[#This Row],[CDP]],[1]RCPPAGOS!F:F,[1]RCPPAGOS!A:A,"",0),0)</f>
        <v>4882</v>
      </c>
      <c r="AK609" s="1">
        <f>+Contrato[[#This Row],[Columna1]]-Contrato[[#This Row],[RCP]]</f>
        <v>0</v>
      </c>
      <c r="AL609" s="101" cm="1">
        <f t="array" ref="AL609">_xlfn.XLOOKUP(Contrato[[#This Row],[RCP]],[1]!RCPPAGOS[[#All],[CRP]],[1]!RCPPAGOS[[#All],[Total pagado]],0,0)</f>
        <v>9436439</v>
      </c>
      <c r="AM609" s="62">
        <f>+Contrato[[#This Row],[Valor Pagado]]/Contrato[[#This Row],[VALOR CONTRATO]]</f>
        <v>0.15435537530018648</v>
      </c>
      <c r="AN609" s="63">
        <f>+Contrato[[#This Row],[VALOR CONTRATO]]-Contrato[[#This Row],[Valor Pagado]]</f>
        <v>51698063</v>
      </c>
    </row>
    <row r="610" spans="1:40" s="1" customFormat="1" ht="37.5" customHeight="1">
      <c r="A610" s="1">
        <v>786</v>
      </c>
      <c r="B610" s="2">
        <v>557</v>
      </c>
      <c r="C610" s="130" t="s">
        <v>1475</v>
      </c>
      <c r="D610" s="92" t="s">
        <v>83</v>
      </c>
      <c r="E610" s="36" t="s">
        <v>42</v>
      </c>
      <c r="F610" s="92" t="s">
        <v>43</v>
      </c>
      <c r="G610" s="130" t="s">
        <v>629</v>
      </c>
      <c r="H610" s="1">
        <v>1037609068</v>
      </c>
      <c r="I610" s="111">
        <v>6879081</v>
      </c>
      <c r="J610" s="111">
        <v>61134502</v>
      </c>
      <c r="K610" s="134" t="s">
        <v>1476</v>
      </c>
      <c r="L610" s="137" t="s">
        <v>571</v>
      </c>
      <c r="M610" s="43" t="s">
        <v>1477</v>
      </c>
      <c r="N610" s="44">
        <f>VLOOKUP(Contrato[[#This Row],[SUPERVISOR TITULAR]],[1]SUPERVISORES!$E$1:$F$135,2,FALSE)</f>
        <v>71220441</v>
      </c>
      <c r="O610" s="43" t="s">
        <v>1279</v>
      </c>
      <c r="P610" s="45">
        <f>VLOOKUP(Contrato[[#This Row],[SUPERVISOR SUPLENTE ]],[1]SUPERVISORES!$E$1:$F$135,2,FALSE)</f>
        <v>15511884.1</v>
      </c>
      <c r="Q610" s="75">
        <v>763</v>
      </c>
      <c r="R610" s="47" cm="1">
        <f t="array" ref="R610">_xlfn.XLOOKUP(Contrato[[#This Row],[CDP]],[1]!CDP[[#All],[consecutivo]],[1]!CDP[[#All],[fecha_aprobacion]],"",0)</f>
        <v>45062.354907407411</v>
      </c>
      <c r="S610" s="48">
        <f>SUMIF([1]!CDP[[#All],[consecutivo]],Contrato[[#This Row],[CDP]],[1]!CDP[[#All],[valor_total_rubro]])</f>
        <v>61134502</v>
      </c>
      <c r="T610" s="49" cm="1">
        <f t="array" ref="T610">_xlfn.XLOOKUP(Contrato[[#This Row],[CONTRATO]]&amp;Contrato[[#This Row],[CDP]],[1]!Tabla6[[#All],[CONTRATO-CDP]],[1]!Tabla6[[#All],[CRP]],_xlfn.XLOOKUP(Contrato[[#This Row],[CDP]],[1]RCPPAGOS!F:F,[1]RCPPAGOS!A:A,"",0),0)</f>
        <v>4881</v>
      </c>
      <c r="U610" s="47">
        <f>+_xlfn.XLOOKUP(Contrato[[#This Row],[RCP]],[1]RCPPAGOS!A:A,[1]RCPPAGOS!B:B,"",0)</f>
        <v>45064.469687500001</v>
      </c>
      <c r="V610" s="50">
        <f>SUMIF([1]!RCPPAGOS[[#All],[CRP]],Contrato[[#This Row],[RCP]],[1]!RCPPAGOS[[#All],[valor_total]])</f>
        <v>61134502</v>
      </c>
      <c r="W610" s="51">
        <v>45063</v>
      </c>
      <c r="X610" s="51">
        <v>45063</v>
      </c>
      <c r="Y610" s="52" t="str">
        <f>+LEFT(_xlfn.XLOOKUP(Contrato[[#This Row],[CONTRATO3DIG]],[1]SECOP_II!AE:AE,[1]SECOP_II!F:F,"",0),10)</f>
        <v>2023-05-18</v>
      </c>
      <c r="Z610" s="53" t="str">
        <f>+LEFT(_xlfn.XLOOKUP(Contrato[[#This Row],[CONTRATO3DIG]],[1]SECOP_II!AE:AE,[1]SECOP_II!G:G,"",0),10)</f>
        <v>2023-12-30</v>
      </c>
      <c r="AA610" s="54" t="str">
        <f>_xlfn.XLOOKUP(Contrato[[#This Row],[CONTRATO3DIG]],[1]SECOP_II!AE:AE,[1]SECOP_II!AA:AA,"",0)</f>
        <v>https://community.secop.gov.co/Public/Tendering/OpportunityDetail/Index?noticeUID=CO1.NTC.4434928&amp;isFromPublicArea=True&amp;isModal=true&amp;asPopupView=true</v>
      </c>
      <c r="AB610" s="103" t="s">
        <v>1479</v>
      </c>
      <c r="AC610" s="103"/>
      <c r="AD610" s="1" t="s">
        <v>50</v>
      </c>
      <c r="AE610" s="1" t="str">
        <f>TEXT(LEFT(Contrato[[#This Row],[CONTRATO]],3),"0")</f>
        <v>557</v>
      </c>
      <c r="AF610" s="1" t="str">
        <f>IF(LEN(Contrato[[#This Row],[Contrato2]])=3,Contrato[[#This Row],[Contrato2]],TEXT(Contrato[[#This Row],[Contrato2]],"000"))</f>
        <v>557</v>
      </c>
      <c r="AG610" s="100">
        <f ca="1">IFERROR(_xlfn.DAYS(Contrato[[#This Row],[Fecha Proyectada liquidació]],TODAY())/30,"")</f>
        <v>-10.066666666666666</v>
      </c>
      <c r="AH610" s="5">
        <f>+Contrato[[#This Row],[FECHA TERMINACIÓN ]]+120</f>
        <v>45410</v>
      </c>
      <c r="AI610" s="1" t="e" cm="1">
        <f t="array" ref="AI610">+Contrato[[#This Row],[Fecha Proyectada liquidació]]-hoy</f>
        <v>#NAME?</v>
      </c>
      <c r="AJ610" s="1" cm="1">
        <f t="array" ref="AJ610">_xlfn.XLOOKUP(Contrato[[#This Row],[CONTRATO]]&amp;Contrato[[#This Row],[CDP]],[1]!Tabla6[[#All],[CONTRATO-CDP]],[1]!Tabla6[[#All],[CRP]],_xlfn.XLOOKUP(Contrato[[#This Row],[CDP]],[1]RCPPAGOS!F:F,[1]RCPPAGOS!A:A,"",0),0)</f>
        <v>4881</v>
      </c>
      <c r="AK610" s="1">
        <f>+Contrato[[#This Row],[Columna1]]-Contrato[[#This Row],[RCP]]</f>
        <v>0</v>
      </c>
      <c r="AL610" s="101" cm="1">
        <f t="array" ref="AL610">_xlfn.XLOOKUP(Contrato[[#This Row],[RCP]],[1]!RCPPAGOS[[#All],[CRP]],[1]!RCPPAGOS[[#All],[Total pagado]],0,0)</f>
        <v>55479902</v>
      </c>
      <c r="AM610" s="62">
        <f>+Contrato[[#This Row],[Valor Pagado]]/Contrato[[#This Row],[VALOR CONTRATO]]</f>
        <v>0.90750558498047473</v>
      </c>
      <c r="AN610" s="63">
        <f>+Contrato[[#This Row],[VALOR CONTRATO]]-Contrato[[#This Row],[Valor Pagado]]</f>
        <v>5654600</v>
      </c>
    </row>
    <row r="611" spans="1:40" s="1" customFormat="1" ht="37.5" customHeight="1">
      <c r="A611" s="1">
        <v>780</v>
      </c>
      <c r="B611" s="2">
        <v>558</v>
      </c>
      <c r="C611" s="130" t="s">
        <v>1480</v>
      </c>
      <c r="D611" s="92" t="s">
        <v>83</v>
      </c>
      <c r="E611" s="36" t="s">
        <v>42</v>
      </c>
      <c r="F611" s="92" t="s">
        <v>43</v>
      </c>
      <c r="G611" s="130" t="s">
        <v>1481</v>
      </c>
      <c r="H611" s="1">
        <v>8463571</v>
      </c>
      <c r="I611" s="111">
        <v>4194468</v>
      </c>
      <c r="J611" s="111">
        <v>36156579</v>
      </c>
      <c r="K611" s="134" t="s">
        <v>1482</v>
      </c>
      <c r="L611" s="137" t="s">
        <v>571</v>
      </c>
      <c r="M611" s="43" t="s">
        <v>597</v>
      </c>
      <c r="N611" s="44">
        <f>VLOOKUP(Contrato[[#This Row],[SUPERVISOR TITULAR]],[1]SUPERVISORES!$E$1:$F$135,2,FALSE)</f>
        <v>39176038.700000003</v>
      </c>
      <c r="O611" s="43" t="s">
        <v>1388</v>
      </c>
      <c r="P611" s="45">
        <f>VLOOKUP(Contrato[[#This Row],[SUPERVISOR SUPLENTE ]],[1]SUPERVISORES!$E$1:$F$135,2,FALSE)</f>
        <v>43671828.600000001</v>
      </c>
      <c r="Q611" s="75">
        <v>757</v>
      </c>
      <c r="R611" s="47" cm="1">
        <f t="array" ref="R611">_xlfn.XLOOKUP(Contrato[[#This Row],[CDP]],[1]!CDP[[#All],[consecutivo]],[1]!CDP[[#All],[fecha_aprobacion]],"",0)</f>
        <v>45062.351064814815</v>
      </c>
      <c r="S611" s="48">
        <f>SUMIF([1]!CDP[[#All],[consecutivo]],Contrato[[#This Row],[CDP]],[1]!CDP[[#All],[valor_total_rubro]])</f>
        <v>36156579</v>
      </c>
      <c r="T611" s="49" cm="1">
        <f t="array" ref="T611">_xlfn.XLOOKUP(Contrato[[#This Row],[CONTRATO]]&amp;Contrato[[#This Row],[CDP]],[1]!Tabla6[[#All],[CONTRATO-CDP]],[1]!Tabla6[[#All],[CRP]],_xlfn.XLOOKUP(Contrato[[#This Row],[CDP]],[1]RCPPAGOS!F:F,[1]RCPPAGOS!A:A,"",0),0)</f>
        <v>4880</v>
      </c>
      <c r="U611" s="47">
        <f>+_xlfn.XLOOKUP(Contrato[[#This Row],[RCP]],[1]RCPPAGOS!A:A,[1]RCPPAGOS!B:B,"",0)</f>
        <v>45064.467256944445</v>
      </c>
      <c r="V611" s="50">
        <f>SUMIF([1]!RCPPAGOS[[#All],[CRP]],Contrato[[#This Row],[RCP]],[1]!RCPPAGOS[[#All],[valor_total]])</f>
        <v>36156579</v>
      </c>
      <c r="W611" s="51">
        <v>45063</v>
      </c>
      <c r="X611" s="51">
        <v>45064</v>
      </c>
      <c r="Y611" s="52" t="str">
        <f>+LEFT(_xlfn.XLOOKUP(Contrato[[#This Row],[CONTRATO3DIG]],[1]SECOP_II!AE:AE,[1]SECOP_II!F:F,"",0),10)</f>
        <v>2023-05-18</v>
      </c>
      <c r="Z611" s="53" t="str">
        <f>+LEFT(_xlfn.XLOOKUP(Contrato[[#This Row],[CONTRATO3DIG]],[1]SECOP_II!AE:AE,[1]SECOP_II!G:G,"",0),10)</f>
        <v>2023-12-30</v>
      </c>
      <c r="AA611" s="54" t="str">
        <f>_xlfn.XLOOKUP(Contrato[[#This Row],[CONTRATO3DIG]],[1]SECOP_II!AE:AE,[1]SECOP_II!AA:AA,"",0)</f>
        <v>https://community.secop.gov.co/Public/Tendering/OpportunityDetail/Index?noticeUID=CO1.NTC.4437625&amp;isFromPublicArea=True&amp;isModal=true&amp;asPopupView=true</v>
      </c>
      <c r="AB611" s="103" t="s">
        <v>1471</v>
      </c>
      <c r="AC611" s="103"/>
      <c r="AD611" s="1" t="s">
        <v>50</v>
      </c>
      <c r="AE611" s="1" t="str">
        <f>TEXT(LEFT(Contrato[[#This Row],[CONTRATO]],3),"0")</f>
        <v>558</v>
      </c>
      <c r="AF611" s="1" t="str">
        <f>IF(LEN(Contrato[[#This Row],[Contrato2]])=3,Contrato[[#This Row],[Contrato2]],TEXT(Contrato[[#This Row],[Contrato2]],"000"))</f>
        <v>558</v>
      </c>
      <c r="AG611" s="100">
        <f ca="1">IFERROR(_xlfn.DAYS(Contrato[[#This Row],[Fecha Proyectada liquidació]],TODAY())/30,"")</f>
        <v>-10.066666666666666</v>
      </c>
      <c r="AH611" s="5">
        <f>+Contrato[[#This Row],[FECHA TERMINACIÓN ]]+120</f>
        <v>45410</v>
      </c>
      <c r="AI611" s="1" t="e" cm="1">
        <f t="array" ref="AI611">+Contrato[[#This Row],[Fecha Proyectada liquidació]]-hoy</f>
        <v>#NAME?</v>
      </c>
      <c r="AJ611" s="1" cm="1">
        <f t="array" ref="AJ611">_xlfn.XLOOKUP(Contrato[[#This Row],[CONTRATO]]&amp;Contrato[[#This Row],[CDP]],[1]!Tabla6[[#All],[CONTRATO-CDP]],[1]!Tabla6[[#All],[CRP]],_xlfn.XLOOKUP(Contrato[[#This Row],[CDP]],[1]RCPPAGOS!F:F,[1]RCPPAGOS!A:A,"",0),0)</f>
        <v>4880</v>
      </c>
      <c r="AK611" s="1">
        <f>+Contrato[[#This Row],[Columna1]]-Contrato[[#This Row],[RCP]]</f>
        <v>0</v>
      </c>
      <c r="AL611" s="101" cm="1">
        <f t="array" ref="AL611">_xlfn.XLOOKUP(Contrato[[#This Row],[RCP]],[1]!RCPPAGOS[[#All],[CRP]],[1]!RCPPAGOS[[#All],[Total pagado]],0,0)</f>
        <v>35709179</v>
      </c>
      <c r="AM611" s="62">
        <f>+Contrato[[#This Row],[Valor Pagado]]/Contrato[[#This Row],[VALOR CONTRATO]]</f>
        <v>0.98762604172258661</v>
      </c>
      <c r="AN611" s="63">
        <f>+Contrato[[#This Row],[VALOR CONTRATO]]-Contrato[[#This Row],[Valor Pagado]]</f>
        <v>447400</v>
      </c>
    </row>
    <row r="612" spans="1:40" s="1" customFormat="1" ht="37.5" customHeight="1">
      <c r="A612" s="1">
        <v>781</v>
      </c>
      <c r="B612" s="2">
        <v>559</v>
      </c>
      <c r="C612" s="130" t="s">
        <v>1483</v>
      </c>
      <c r="D612" s="92" t="s">
        <v>83</v>
      </c>
      <c r="E612" s="36" t="s">
        <v>42</v>
      </c>
      <c r="F612" s="92" t="s">
        <v>43</v>
      </c>
      <c r="G612" s="130" t="s">
        <v>613</v>
      </c>
      <c r="H612" s="1">
        <v>1152206911</v>
      </c>
      <c r="I612" s="111">
        <v>6879081</v>
      </c>
      <c r="J612" s="111">
        <v>63499866</v>
      </c>
      <c r="K612" s="134" t="s">
        <v>1484</v>
      </c>
      <c r="L612" s="137" t="s">
        <v>571</v>
      </c>
      <c r="M612" s="43" t="s">
        <v>597</v>
      </c>
      <c r="N612" s="44">
        <f>VLOOKUP(Contrato[[#This Row],[SUPERVISOR TITULAR]],[1]SUPERVISORES!$E$1:$F$135,2,FALSE)</f>
        <v>39176038.700000003</v>
      </c>
      <c r="O612" s="43" t="s">
        <v>1388</v>
      </c>
      <c r="P612" s="45">
        <f>VLOOKUP(Contrato[[#This Row],[SUPERVISOR SUPLENTE ]],[1]SUPERVISORES!$E$1:$F$135,2,FALSE)</f>
        <v>43671828.600000001</v>
      </c>
      <c r="Q612" s="75">
        <v>769</v>
      </c>
      <c r="R612" s="47" cm="1">
        <f t="array" ref="R612">_xlfn.XLOOKUP(Contrato[[#This Row],[CDP]],[1]!CDP[[#All],[consecutivo]],[1]!CDP[[#All],[fecha_aprobacion]],"",0)</f>
        <v>45062.355115740742</v>
      </c>
      <c r="S612" s="48">
        <f>SUMIF([1]!CDP[[#All],[consecutivo]],Contrato[[#This Row],[CDP]],[1]!CDP[[#All],[valor_total_rubro]])</f>
        <v>63499866</v>
      </c>
      <c r="T612" s="49" cm="1">
        <f t="array" ref="T612">_xlfn.XLOOKUP(Contrato[[#This Row],[CONTRATO]]&amp;Contrato[[#This Row],[CDP]],[1]!Tabla6[[#All],[CONTRATO-CDP]],[1]!Tabla6[[#All],[CRP]],_xlfn.XLOOKUP(Contrato[[#This Row],[CDP]],[1]RCPPAGOS!F:F,[1]RCPPAGOS!A:A,"",0),0)</f>
        <v>4879</v>
      </c>
      <c r="U612" s="47">
        <f>+_xlfn.XLOOKUP(Contrato[[#This Row],[RCP]],[1]RCPPAGOS!A:A,[1]RCPPAGOS!B:B,"",0)</f>
        <v>45064.460312499999</v>
      </c>
      <c r="V612" s="50">
        <f>SUMIF([1]!RCPPAGOS[[#All],[CRP]],Contrato[[#This Row],[RCP]],[1]!RCPPAGOS[[#All],[valor_total]])</f>
        <v>63499866</v>
      </c>
      <c r="W612" s="51">
        <v>45063</v>
      </c>
      <c r="X612" s="51">
        <v>45063</v>
      </c>
      <c r="Y612" s="52" t="str">
        <f>+LEFT(_xlfn.XLOOKUP(Contrato[[#This Row],[CONTRATO3DIG]],[1]SECOP_II!AE:AE,[1]SECOP_II!F:F,"",0),10)</f>
        <v>2023-05-18</v>
      </c>
      <c r="Z612" s="53" t="str">
        <f>+LEFT(_xlfn.XLOOKUP(Contrato[[#This Row],[CONTRATO3DIG]],[1]SECOP_II!AE:AE,[1]SECOP_II!G:G,"",0),10)</f>
        <v>2023-12-30</v>
      </c>
      <c r="AA612" s="54" t="str">
        <f>_xlfn.XLOOKUP(Contrato[[#This Row],[CONTRATO3DIG]],[1]SECOP_II!AE:AE,[1]SECOP_II!AA:AA,"",0)</f>
        <v>https://community.secop.gov.co/Public/Tendering/OpportunityDetail/Index?noticeUID=CO1.NTC.4437540&amp;isFromPublicArea=True&amp;isModal=true&amp;asPopupView=true</v>
      </c>
      <c r="AB612" s="103" t="s">
        <v>1471</v>
      </c>
      <c r="AC612" s="103"/>
      <c r="AD612" s="1" t="s">
        <v>50</v>
      </c>
      <c r="AE612" s="1" t="str">
        <f>TEXT(LEFT(Contrato[[#This Row],[CONTRATO]],3),"0")</f>
        <v>559</v>
      </c>
      <c r="AF612" s="1" t="str">
        <f>IF(LEN(Contrato[[#This Row],[Contrato2]])=3,Contrato[[#This Row],[Contrato2]],TEXT(Contrato[[#This Row],[Contrato2]],"000"))</f>
        <v>559</v>
      </c>
      <c r="AG612" s="100">
        <f ca="1">IFERROR(_xlfn.DAYS(Contrato[[#This Row],[Fecha Proyectada liquidació]],TODAY())/30,"")</f>
        <v>-10.066666666666666</v>
      </c>
      <c r="AH612" s="5">
        <f>+Contrato[[#This Row],[FECHA TERMINACIÓN ]]+120</f>
        <v>45410</v>
      </c>
      <c r="AI612" s="1" t="e" cm="1">
        <f t="array" ref="AI612">+Contrato[[#This Row],[Fecha Proyectada liquidació]]-hoy</f>
        <v>#NAME?</v>
      </c>
      <c r="AJ612" s="1" cm="1">
        <f t="array" ref="AJ612">_xlfn.XLOOKUP(Contrato[[#This Row],[CONTRATO]]&amp;Contrato[[#This Row],[CDP]],[1]!Tabla6[[#All],[CONTRATO-CDP]],[1]!Tabla6[[#All],[CRP]],_xlfn.XLOOKUP(Contrato[[#This Row],[CDP]],[1]RCPPAGOS!F:F,[1]RCPPAGOS!A:A,"",0),0)</f>
        <v>4879</v>
      </c>
      <c r="AK612" s="1">
        <f>+Contrato[[#This Row],[Columna1]]-Contrato[[#This Row],[RCP]]</f>
        <v>0</v>
      </c>
      <c r="AL612" s="101" cm="1">
        <f t="array" ref="AL612">_xlfn.XLOOKUP(Contrato[[#This Row],[RCP]],[1]!RCPPAGOS[[#All],[CRP]],[1]!RCPPAGOS[[#All],[Total pagado]],0,0)</f>
        <v>60473692</v>
      </c>
      <c r="AM612" s="62">
        <f>+Contrato[[#This Row],[Valor Pagado]]/Contrato[[#This Row],[VALOR CONTRATO]]</f>
        <v>0.95234361596920536</v>
      </c>
      <c r="AN612" s="63">
        <f>+Contrato[[#This Row],[VALOR CONTRATO]]-Contrato[[#This Row],[Valor Pagado]]</f>
        <v>3026174</v>
      </c>
    </row>
    <row r="613" spans="1:40" s="1" customFormat="1" ht="37.5" customHeight="1">
      <c r="A613" s="1">
        <v>794</v>
      </c>
      <c r="B613" s="2">
        <v>560</v>
      </c>
      <c r="C613" s="130" t="s">
        <v>1485</v>
      </c>
      <c r="D613" s="92" t="s">
        <v>83</v>
      </c>
      <c r="E613" s="36" t="s">
        <v>42</v>
      </c>
      <c r="F613" s="92" t="s">
        <v>43</v>
      </c>
      <c r="G613" s="130" t="s">
        <v>641</v>
      </c>
      <c r="H613" s="1">
        <v>43162477</v>
      </c>
      <c r="I613" s="111">
        <v>6879081</v>
      </c>
      <c r="J613" s="111">
        <v>69134502</v>
      </c>
      <c r="K613" s="134" t="s">
        <v>1486</v>
      </c>
      <c r="L613" s="137" t="s">
        <v>571</v>
      </c>
      <c r="M613" s="43" t="s">
        <v>191</v>
      </c>
      <c r="N613" s="44">
        <f>VLOOKUP(Contrato[[#This Row],[SUPERVISOR TITULAR]],[1]SUPERVISORES!$E$1:$F$135,2,FALSE)</f>
        <v>70140647.099999994</v>
      </c>
      <c r="O613" s="43" t="s">
        <v>609</v>
      </c>
      <c r="P613" s="45">
        <f>VLOOKUP(Contrato[[#This Row],[SUPERVISOR SUPLENTE ]],[1]SUPERVISORES!$E$1:$F$135,2,FALSE)</f>
        <v>70565097.299999997</v>
      </c>
      <c r="Q613" s="75">
        <v>764</v>
      </c>
      <c r="R613" s="47" cm="1">
        <f t="array" ref="R613">_xlfn.XLOOKUP(Contrato[[#This Row],[CDP]],[1]!CDP[[#All],[consecutivo]],[1]!CDP[[#All],[fecha_aprobacion]],"",0)</f>
        <v>45062.354942129627</v>
      </c>
      <c r="S613" s="48">
        <f>SUMIF([1]!CDP[[#All],[consecutivo]],Contrato[[#This Row],[CDP]],[1]!CDP[[#All],[valor_total_rubro]])</f>
        <v>69134502</v>
      </c>
      <c r="T613" s="49" cm="1">
        <f t="array" ref="T613">_xlfn.XLOOKUP(Contrato[[#This Row],[CONTRATO]]&amp;Contrato[[#This Row],[CDP]],[1]!Tabla6[[#All],[CONTRATO-CDP]],[1]!Tabla6[[#All],[CRP]],_xlfn.XLOOKUP(Contrato[[#This Row],[CDP]],[1]RCPPAGOS!F:F,[1]RCPPAGOS!A:A,"",0),0)</f>
        <v>4886</v>
      </c>
      <c r="U613" s="47">
        <f>+_xlfn.XLOOKUP(Contrato[[#This Row],[RCP]],[1]RCPPAGOS!A:A,[1]RCPPAGOS!B:B,"",0)</f>
        <v>45064.475092592591</v>
      </c>
      <c r="V613" s="50">
        <f>SUMIF([1]!RCPPAGOS[[#All],[CRP]],Contrato[[#This Row],[RCP]],[1]!RCPPAGOS[[#All],[valor_total]])</f>
        <v>69134502</v>
      </c>
      <c r="W613" s="51">
        <v>45063</v>
      </c>
      <c r="X613" s="51">
        <v>45063</v>
      </c>
      <c r="Y613" s="52" t="str">
        <f>+LEFT(_xlfn.XLOOKUP(Contrato[[#This Row],[CONTRATO3DIG]],[1]SECOP_II!AE:AE,[1]SECOP_II!F:F,"",0),10)</f>
        <v>2023-05-18</v>
      </c>
      <c r="Z613" s="53" t="str">
        <f>+LEFT(_xlfn.XLOOKUP(Contrato[[#This Row],[CONTRATO3DIG]],[1]SECOP_II!AE:AE,[1]SECOP_II!G:G,"",0),10)</f>
        <v>2023-12-30</v>
      </c>
      <c r="AA613" s="54" t="str">
        <f>_xlfn.XLOOKUP(Contrato[[#This Row],[CONTRATO3DIG]],[1]SECOP_II!AE:AE,[1]SECOP_II!AA:AA,"",0)</f>
        <v>https://community.secop.gov.co/Public/Tendering/OpportunityDetail/Index?noticeUID=CO1.NTC.4434750&amp;isFromPublicArea=True&amp;isModal=true&amp;asPopupView=true</v>
      </c>
      <c r="AB613" s="103" t="s">
        <v>1479</v>
      </c>
      <c r="AC613" s="103"/>
      <c r="AD613" s="1" t="s">
        <v>50</v>
      </c>
      <c r="AE613" s="1" t="str">
        <f>TEXT(LEFT(Contrato[[#This Row],[CONTRATO]],3),"0")</f>
        <v>560</v>
      </c>
      <c r="AF613" s="1" t="str">
        <f>IF(LEN(Contrato[[#This Row],[Contrato2]])=3,Contrato[[#This Row],[Contrato2]],TEXT(Contrato[[#This Row],[Contrato2]],"000"))</f>
        <v>560</v>
      </c>
      <c r="AG613" s="100">
        <f ca="1">IFERROR(_xlfn.DAYS(Contrato[[#This Row],[Fecha Proyectada liquidació]],TODAY())/30,"")</f>
        <v>-10.066666666666666</v>
      </c>
      <c r="AH613" s="5">
        <f>+Contrato[[#This Row],[FECHA TERMINACIÓN ]]+120</f>
        <v>45410</v>
      </c>
      <c r="AI613" s="1" t="e" cm="1">
        <f t="array" ref="AI613">+Contrato[[#This Row],[Fecha Proyectada liquidació]]-hoy</f>
        <v>#NAME?</v>
      </c>
      <c r="AJ613" s="1" cm="1">
        <f t="array" ref="AJ613">_xlfn.XLOOKUP(Contrato[[#This Row],[CONTRATO]]&amp;Contrato[[#This Row],[CDP]],[1]!Tabla6[[#All],[CONTRATO-CDP]],[1]!Tabla6[[#All],[CRP]],_xlfn.XLOOKUP(Contrato[[#This Row],[CDP]],[1]RCPPAGOS!F:F,[1]RCPPAGOS!A:A,"",0),0)</f>
        <v>4886</v>
      </c>
      <c r="AK613" s="1">
        <f>+Contrato[[#This Row],[Columna1]]-Contrato[[#This Row],[RCP]]</f>
        <v>0</v>
      </c>
      <c r="AL613" s="101" cm="1">
        <f t="array" ref="AL613">_xlfn.XLOOKUP(Contrato[[#This Row],[RCP]],[1]!RCPPAGOS[[#All],[CRP]],[1]!RCPPAGOS[[#All],[Total pagado]],0,0)</f>
        <v>41480702</v>
      </c>
      <c r="AM613" s="62">
        <f>+Contrato[[#This Row],[Valor Pagado]]/Contrato[[#This Row],[VALOR CONTRATO]]</f>
        <v>0.60000001157164629</v>
      </c>
      <c r="AN613" s="63">
        <f>+Contrato[[#This Row],[VALOR CONTRATO]]-Contrato[[#This Row],[Valor Pagado]]</f>
        <v>27653800</v>
      </c>
    </row>
    <row r="614" spans="1:40" s="1" customFormat="1" ht="37.5" customHeight="1">
      <c r="A614" s="1">
        <v>791</v>
      </c>
      <c r="B614" s="2">
        <v>561</v>
      </c>
      <c r="C614" s="130" t="s">
        <v>1485</v>
      </c>
      <c r="D614" s="92" t="s">
        <v>83</v>
      </c>
      <c r="E614" s="36" t="s">
        <v>42</v>
      </c>
      <c r="F614" s="92" t="s">
        <v>43</v>
      </c>
      <c r="G614" s="130" t="s">
        <v>621</v>
      </c>
      <c r="H614" s="1">
        <v>8063342</v>
      </c>
      <c r="I614" s="111">
        <v>6879081</v>
      </c>
      <c r="J614" s="229">
        <v>69134502</v>
      </c>
      <c r="K614" s="230" t="s">
        <v>1486</v>
      </c>
      <c r="L614" s="137" t="s">
        <v>571</v>
      </c>
      <c r="M614" s="43" t="s">
        <v>609</v>
      </c>
      <c r="N614" s="44">
        <f>VLOOKUP(Contrato[[#This Row],[SUPERVISOR TITULAR]],[1]SUPERVISORES!$E$1:$F$135,2,FALSE)</f>
        <v>70565097.299999997</v>
      </c>
      <c r="O614" s="43" t="s">
        <v>191</v>
      </c>
      <c r="P614" s="45">
        <f>VLOOKUP(Contrato[[#This Row],[SUPERVISOR SUPLENTE ]],[1]SUPERVISORES!$E$1:$F$135,2,FALSE)</f>
        <v>70140647.099999994</v>
      </c>
      <c r="Q614" s="75">
        <v>765</v>
      </c>
      <c r="R614" s="47" cm="1">
        <f t="array" ref="R614">_xlfn.XLOOKUP(Contrato[[#This Row],[CDP]],[1]!CDP[[#All],[consecutivo]],[1]!CDP[[#All],[fecha_aprobacion]],"",0)</f>
        <v>45062.35497685185</v>
      </c>
      <c r="S614" s="48">
        <f>SUMIF([1]!CDP[[#All],[consecutivo]],Contrato[[#This Row],[CDP]],[1]!CDP[[#All],[valor_total_rubro]])</f>
        <v>69134502</v>
      </c>
      <c r="T614" s="49" cm="1">
        <f t="array" ref="T614">_xlfn.XLOOKUP(Contrato[[#This Row],[CONTRATO]]&amp;Contrato[[#This Row],[CDP]],[1]!Tabla6[[#All],[CONTRATO-CDP]],[1]!Tabla6[[#All],[CRP]],_xlfn.XLOOKUP(Contrato[[#This Row],[CDP]],[1]RCPPAGOS!F:F,[1]RCPPAGOS!A:A,"",0),0)</f>
        <v>4876</v>
      </c>
      <c r="U614" s="47">
        <f>+_xlfn.XLOOKUP(Contrato[[#This Row],[RCP]],[1]RCPPAGOS!A:A,[1]RCPPAGOS!B:B,"",0)</f>
        <v>45064.457291666666</v>
      </c>
      <c r="V614" s="50">
        <f>SUMIF([1]!RCPPAGOS[[#All],[CRP]],Contrato[[#This Row],[RCP]],[1]!RCPPAGOS[[#All],[valor_total]])</f>
        <v>69134502</v>
      </c>
      <c r="W614" s="51">
        <v>45063</v>
      </c>
      <c r="X614" s="51">
        <v>45063</v>
      </c>
      <c r="Y614" s="52" t="str">
        <f>+LEFT(_xlfn.XLOOKUP(Contrato[[#This Row],[CONTRATO3DIG]],[1]SECOP_II!AE:AE,[1]SECOP_II!F:F,"",0),10)</f>
        <v>2023-05-18</v>
      </c>
      <c r="Z614" s="53" t="str">
        <f>+LEFT(_xlfn.XLOOKUP(Contrato[[#This Row],[CONTRATO3DIG]],[1]SECOP_II!AE:AE,[1]SECOP_II!G:G,"",0),10)</f>
        <v>2023-12-30</v>
      </c>
      <c r="AA614" s="54" t="str">
        <f>_xlfn.XLOOKUP(Contrato[[#This Row],[CONTRATO3DIG]],[1]SECOP_II!AE:AE,[1]SECOP_II!AA:AA,"",0)</f>
        <v>https://community.secop.gov.co/Public/Tendering/OpportunityDetail/Index?noticeUID=CO1.NTC.4437926&amp;isFromPublicArea=True&amp;isModal=true&amp;asPopupView=true</v>
      </c>
      <c r="AB614" s="103" t="s">
        <v>1471</v>
      </c>
      <c r="AC614" s="103"/>
      <c r="AD614" s="1" t="s">
        <v>50</v>
      </c>
      <c r="AE614" s="1" t="str">
        <f>TEXT(LEFT(Contrato[[#This Row],[CONTRATO]],3),"0")</f>
        <v>561</v>
      </c>
      <c r="AF614" s="1" t="str">
        <f>IF(LEN(Contrato[[#This Row],[Contrato2]])=3,Contrato[[#This Row],[Contrato2]],TEXT(Contrato[[#This Row],[Contrato2]],"000"))</f>
        <v>561</v>
      </c>
      <c r="AG614" s="100">
        <f ca="1">IFERROR(_xlfn.DAYS(Contrato[[#This Row],[Fecha Proyectada liquidació]],TODAY())/30,"")</f>
        <v>-10.066666666666666</v>
      </c>
      <c r="AH614" s="5">
        <f>+Contrato[[#This Row],[FECHA TERMINACIÓN ]]+120</f>
        <v>45410</v>
      </c>
      <c r="AI614" s="1" t="e" cm="1">
        <f t="array" ref="AI614">+Contrato[[#This Row],[Fecha Proyectada liquidació]]-hoy</f>
        <v>#NAME?</v>
      </c>
      <c r="AJ614" s="1" cm="1">
        <f t="array" ref="AJ614">_xlfn.XLOOKUP(Contrato[[#This Row],[CONTRATO]]&amp;Contrato[[#This Row],[CDP]],[1]!Tabla6[[#All],[CONTRATO-CDP]],[1]!Tabla6[[#All],[CRP]],_xlfn.XLOOKUP(Contrato[[#This Row],[CDP]],[1]RCPPAGOS!F:F,[1]RCPPAGOS!A:A,"",0),0)</f>
        <v>4876</v>
      </c>
      <c r="AK614" s="1">
        <f>+Contrato[[#This Row],[Columna1]]-Contrato[[#This Row],[RCP]]</f>
        <v>0</v>
      </c>
      <c r="AL614" s="101" cm="1">
        <f t="array" ref="AL614">_xlfn.XLOOKUP(Contrato[[#This Row],[RCP]],[1]!RCPPAGOS[[#All],[CRP]],[1]!RCPPAGOS[[#All],[Total pagado]],0,0)</f>
        <v>41480702</v>
      </c>
      <c r="AM614" s="62">
        <f>+Contrato[[#This Row],[Valor Pagado]]/Contrato[[#This Row],[VALOR CONTRATO]]</f>
        <v>0.60000001157164629</v>
      </c>
      <c r="AN614" s="63">
        <f>+Contrato[[#This Row],[VALOR CONTRATO]]-Contrato[[#This Row],[Valor Pagado]]</f>
        <v>27653800</v>
      </c>
    </row>
    <row r="615" spans="1:40" s="1" customFormat="1" ht="37.5" customHeight="1">
      <c r="A615" s="1">
        <v>792</v>
      </c>
      <c r="B615" s="2">
        <v>562</v>
      </c>
      <c r="C615" s="130" t="s">
        <v>1487</v>
      </c>
      <c r="D615" s="92" t="s">
        <v>83</v>
      </c>
      <c r="E615" s="36" t="s">
        <v>42</v>
      </c>
      <c r="F615" s="92" t="s">
        <v>43</v>
      </c>
      <c r="G615" s="130" t="s">
        <v>622</v>
      </c>
      <c r="H615" s="1">
        <v>71290438</v>
      </c>
      <c r="I615" s="111">
        <v>6879081</v>
      </c>
      <c r="J615" s="111">
        <v>69134502</v>
      </c>
      <c r="K615" s="134" t="s">
        <v>1486</v>
      </c>
      <c r="L615" s="137" t="s">
        <v>571</v>
      </c>
      <c r="M615" s="43" t="s">
        <v>609</v>
      </c>
      <c r="N615" s="44">
        <f>VLOOKUP(Contrato[[#This Row],[SUPERVISOR TITULAR]],[1]SUPERVISORES!$E$1:$F$135,2,FALSE)</f>
        <v>70565097.299999997</v>
      </c>
      <c r="O615" s="43" t="s">
        <v>191</v>
      </c>
      <c r="P615" s="45">
        <f>VLOOKUP(Contrato[[#This Row],[SUPERVISOR SUPLENTE ]],[1]SUPERVISORES!$E$1:$F$135,2,FALSE)</f>
        <v>70140647.099999994</v>
      </c>
      <c r="Q615" s="75">
        <v>766</v>
      </c>
      <c r="R615" s="47" cm="1">
        <f t="array" ref="R615">_xlfn.XLOOKUP(Contrato[[#This Row],[CDP]],[1]!CDP[[#All],[consecutivo]],[1]!CDP[[#All],[fecha_aprobacion]],"",0)</f>
        <v>45062.355011574073</v>
      </c>
      <c r="S615" s="48">
        <f>SUMIF([1]!CDP[[#All],[consecutivo]],Contrato[[#This Row],[CDP]],[1]!CDP[[#All],[valor_total_rubro]])</f>
        <v>69134502</v>
      </c>
      <c r="T615" s="49" cm="1">
        <f t="array" ref="T615">_xlfn.XLOOKUP(Contrato[[#This Row],[CONTRATO]]&amp;Contrato[[#This Row],[CDP]],[1]!Tabla6[[#All],[CONTRATO-CDP]],[1]!Tabla6[[#All],[CRP]],_xlfn.XLOOKUP(Contrato[[#This Row],[CDP]],[1]RCPPAGOS!F:F,[1]RCPPAGOS!A:A,"",0),0)</f>
        <v>4873</v>
      </c>
      <c r="U615" s="47">
        <f>+_xlfn.XLOOKUP(Contrato[[#This Row],[RCP]],[1]RCPPAGOS!A:A,[1]RCPPAGOS!B:B,"",0)</f>
        <v>45064.453796296293</v>
      </c>
      <c r="V615" s="50">
        <f>SUMIF([1]!RCPPAGOS[[#All],[CRP]],Contrato[[#This Row],[RCP]],[1]!RCPPAGOS[[#All],[valor_total]])</f>
        <v>69134502</v>
      </c>
      <c r="W615" s="51">
        <v>45063</v>
      </c>
      <c r="X615" s="51">
        <v>45064</v>
      </c>
      <c r="Y615" s="52" t="str">
        <f>+LEFT(_xlfn.XLOOKUP(Contrato[[#This Row],[CONTRATO3DIG]],[1]SECOP_II!AE:AE,[1]SECOP_II!F:F,"",0),10)</f>
        <v>2023-05-18</v>
      </c>
      <c r="Z615" s="53">
        <v>45290</v>
      </c>
      <c r="AA615" s="54" t="str">
        <f>_xlfn.XLOOKUP(Contrato[[#This Row],[CONTRATO3DIG]],[1]SECOP_II!AE:AE,[1]SECOP_II!AA:AA,"",0)</f>
        <v>https://community.secop.gov.co/Public/Tendering/OpportunityDetail/Index?noticeUID=CO1.NTC.4435576&amp;isFromPublicArea=True&amp;isModal=true&amp;asPopupView=true</v>
      </c>
      <c r="AB615" s="103" t="s">
        <v>1471</v>
      </c>
      <c r="AC615" s="103"/>
      <c r="AD615" s="1" t="s">
        <v>50</v>
      </c>
      <c r="AE615" s="1" t="str">
        <f>TEXT(LEFT(Contrato[[#This Row],[CONTRATO]],3),"0")</f>
        <v>562</v>
      </c>
      <c r="AF615" s="1" t="str">
        <f>IF(LEN(Contrato[[#This Row],[Contrato2]])=3,Contrato[[#This Row],[Contrato2]],TEXT(Contrato[[#This Row],[Contrato2]],"000"))</f>
        <v>562</v>
      </c>
      <c r="AG615" s="100">
        <f ca="1">IFERROR(_xlfn.DAYS(Contrato[[#This Row],[Fecha Proyectada liquidació]],TODAY())/30,"")</f>
        <v>-10.066666666666666</v>
      </c>
      <c r="AH615" s="5">
        <f>+Contrato[[#This Row],[FECHA TERMINACIÓN ]]+120</f>
        <v>45410</v>
      </c>
      <c r="AI615" s="1" t="e" cm="1">
        <f t="array" ref="AI615">+Contrato[[#This Row],[Fecha Proyectada liquidació]]-hoy</f>
        <v>#NAME?</v>
      </c>
      <c r="AJ615" s="1" cm="1">
        <f t="array" ref="AJ615">_xlfn.XLOOKUP(Contrato[[#This Row],[CONTRATO]]&amp;Contrato[[#This Row],[CDP]],[1]!Tabla6[[#All],[CONTRATO-CDP]],[1]!Tabla6[[#All],[CRP]],_xlfn.XLOOKUP(Contrato[[#This Row],[CDP]],[1]RCPPAGOS!F:F,[1]RCPPAGOS!A:A,"",0),0)</f>
        <v>4873</v>
      </c>
      <c r="AK615" s="1">
        <f>+Contrato[[#This Row],[Columna1]]-Contrato[[#This Row],[RCP]]</f>
        <v>0</v>
      </c>
      <c r="AL615" s="101" cm="1">
        <f t="array" ref="AL615">_xlfn.XLOOKUP(Contrato[[#This Row],[RCP]],[1]!RCPPAGOS[[#All],[CRP]],[1]!RCPPAGOS[[#All],[Total pagado]],0,0)</f>
        <v>40824840</v>
      </c>
      <c r="AM615" s="62">
        <f>+Contrato[[#This Row],[Valor Pagado]]/Contrato[[#This Row],[VALOR CONTRATO]]</f>
        <v>0.59051325776527619</v>
      </c>
      <c r="AN615" s="63">
        <f>+Contrato[[#This Row],[VALOR CONTRATO]]-Contrato[[#This Row],[Valor Pagado]]</f>
        <v>28309662</v>
      </c>
    </row>
    <row r="616" spans="1:40" s="1" customFormat="1" ht="37.5" customHeight="1">
      <c r="A616" s="1">
        <v>1119</v>
      </c>
      <c r="B616" s="2">
        <v>562</v>
      </c>
      <c r="C616" s="130" t="s">
        <v>1487</v>
      </c>
      <c r="D616" s="92" t="s">
        <v>83</v>
      </c>
      <c r="E616" s="36" t="s">
        <v>654</v>
      </c>
      <c r="F616" s="92" t="s">
        <v>43</v>
      </c>
      <c r="G616" s="130" t="s">
        <v>622</v>
      </c>
      <c r="H616" s="1">
        <v>71290438</v>
      </c>
      <c r="I616" s="111" t="s">
        <v>571</v>
      </c>
      <c r="J616" s="111">
        <v>4224650</v>
      </c>
      <c r="K616" s="134" t="s">
        <v>1488</v>
      </c>
      <c r="L616" s="137" t="s">
        <v>571</v>
      </c>
      <c r="M616" s="43" t="s">
        <v>609</v>
      </c>
      <c r="N616" s="44">
        <f>VLOOKUP(Contrato[[#This Row],[SUPERVISOR TITULAR]],[1]SUPERVISORES!$E$1:$F$135,2,FALSE)</f>
        <v>70565097.299999997</v>
      </c>
      <c r="O616" s="43" t="s">
        <v>191</v>
      </c>
      <c r="P616" s="45">
        <f>VLOOKUP(Contrato[[#This Row],[SUPERVISOR SUPLENTE ]],[1]SUPERVISORES!$E$1:$F$135,2,FALSE)</f>
        <v>70140647.099999994</v>
      </c>
      <c r="Q616" s="75">
        <v>1237</v>
      </c>
      <c r="R616" s="47" cm="1">
        <f t="array" ref="R616">_xlfn.XLOOKUP(Contrato[[#This Row],[CDP]],[1]!CDP[[#All],[consecutivo]],[1]!CDP[[#All],[fecha_aprobacion]],"",0)</f>
        <v>45232.659722222219</v>
      </c>
      <c r="S616" s="48">
        <f>SUMIF([1]!CDP[[#All],[consecutivo]],Contrato[[#This Row],[CDP]],[1]!CDP[[#All],[valor_total_rubro]])</f>
        <v>4224650</v>
      </c>
      <c r="T616" s="4" cm="1">
        <f t="array" ref="T616">_xlfn.XLOOKUP(Contrato[[#This Row],[CONTRATO]]&amp;Contrato[[#This Row],[CDP]],[1]!Tabla6[[#All],[CONTRATO-CDP]],[1]!Tabla6[[#All],[CRP]],_xlfn.XLOOKUP(Contrato[[#This Row],[CDP]],[1]RCPPAGOS!F:F,[1]RCPPAGOS!A:A,"",0),0)</f>
        <v>13277</v>
      </c>
      <c r="U616" s="47">
        <v>45239</v>
      </c>
      <c r="V616" s="50">
        <f>SUMIF([1]!RCPPAGOS[[#All],[CRP]],Contrato[[#This Row],[RCP]],[1]!RCPPAGOS[[#All],[valor_total]])</f>
        <v>4224650</v>
      </c>
      <c r="W616" s="51">
        <v>45237</v>
      </c>
      <c r="X616" s="51">
        <v>45241</v>
      </c>
      <c r="Y616" s="52" t="str">
        <f>+LEFT(_xlfn.XLOOKUP(Contrato[[#This Row],[CONTRATO3DIG]],[1]SECOP_II!AE:AE,[1]SECOP_II!F:F,"",0),10)</f>
        <v>2023-05-18</v>
      </c>
      <c r="Z616" s="53" t="str">
        <f>+LEFT(_xlfn.XLOOKUP(Contrato[[#This Row],[CONTRATO3DIG]],[1]SECOP_II!AE:AE,[1]SECOP_II!G:G,"",0),10)</f>
        <v>2033-12-30</v>
      </c>
      <c r="AA616" s="54" t="str">
        <f>_xlfn.XLOOKUP(Contrato[[#This Row],[CONTRATO3DIG]],[1]SECOP_II!AE:AE,[1]SECOP_II!AA:AA,"",0)</f>
        <v>https://community.secop.gov.co/Public/Tendering/OpportunityDetail/Index?noticeUID=CO1.NTC.4435576&amp;isFromPublicArea=True&amp;isModal=true&amp;asPopupView=true</v>
      </c>
      <c r="AB616" s="103" t="s">
        <v>1471</v>
      </c>
      <c r="AC616" s="103">
        <v>202301020153</v>
      </c>
      <c r="AD616" s="1" t="s">
        <v>50</v>
      </c>
      <c r="AE616" s="1" t="str">
        <f>TEXT(LEFT(Contrato[[#This Row],[CONTRATO]],3),"0")</f>
        <v>562</v>
      </c>
      <c r="AF616" s="1" t="str">
        <f>IF(LEN(Contrato[[#This Row],[Contrato2]])=3,Contrato[[#This Row],[Contrato2]],TEXT(Contrato[[#This Row],[Contrato2]],"000"))</f>
        <v>562</v>
      </c>
      <c r="AG616" s="100">
        <f ca="1">IFERROR(_xlfn.DAYS(Contrato[[#This Row],[Fecha Proyectada liquidació]],TODAY())/30,"")</f>
        <v>111.7</v>
      </c>
      <c r="AH616" s="5">
        <f>+Contrato[[#This Row],[FECHA TERMINACIÓN ]]+120</f>
        <v>49063</v>
      </c>
      <c r="AI616" s="1" t="e" cm="1">
        <f t="array" ref="AI616">+Contrato[[#This Row],[Fecha Proyectada liquidació]]-hoy</f>
        <v>#NAME?</v>
      </c>
      <c r="AJ616" s="1" cm="1">
        <f t="array" ref="AJ616">_xlfn.XLOOKUP(Contrato[[#This Row],[CONTRATO]]&amp;Contrato[[#This Row],[CDP]],[1]!Tabla6[[#All],[CONTRATO-CDP]],[1]!Tabla6[[#All],[CRP]],_xlfn.XLOOKUP(Contrato[[#This Row],[CDP]],[1]RCPPAGOS!F:F,[1]RCPPAGOS!A:A,"",0),0)</f>
        <v>13277</v>
      </c>
      <c r="AK616" s="1">
        <f>+Contrato[[#This Row],[Columna1]]-Contrato[[#This Row],[RCP]]</f>
        <v>0</v>
      </c>
      <c r="AL616" s="101" cm="1">
        <f t="array" ref="AL616">_xlfn.XLOOKUP(Contrato[[#This Row],[RCP]],[1]!RCPPAGOS[[#All],[CRP]],[1]!RCPPAGOS[[#All],[Total pagado]],0,0)</f>
        <v>2613600</v>
      </c>
      <c r="AM616" s="62">
        <f>+Contrato[[#This Row],[Valor Pagado]]/Contrato[[#This Row],[VALOR CONTRATO]]</f>
        <v>0.6186547998059011</v>
      </c>
      <c r="AN616" s="63">
        <f>+Contrato[[#This Row],[VALOR CONTRATO]]-Contrato[[#This Row],[Valor Pagado]]</f>
        <v>1611050</v>
      </c>
    </row>
    <row r="617" spans="1:40" s="1" customFormat="1" ht="37.5" customHeight="1">
      <c r="A617" s="1">
        <v>790</v>
      </c>
      <c r="B617" s="2">
        <v>563</v>
      </c>
      <c r="C617" s="130" t="s">
        <v>1489</v>
      </c>
      <c r="D617" s="92" t="s">
        <v>83</v>
      </c>
      <c r="E617" s="36" t="s">
        <v>42</v>
      </c>
      <c r="F617" s="92" t="s">
        <v>43</v>
      </c>
      <c r="G617" s="130" t="s">
        <v>619</v>
      </c>
      <c r="H617" s="1">
        <v>1023722468</v>
      </c>
      <c r="I617" s="111">
        <v>6879081</v>
      </c>
      <c r="J617" s="111">
        <v>69134502</v>
      </c>
      <c r="K617" s="134" t="s">
        <v>1486</v>
      </c>
      <c r="L617" s="137" t="s">
        <v>571</v>
      </c>
      <c r="M617" s="43" t="s">
        <v>191</v>
      </c>
      <c r="N617" s="44">
        <f>VLOOKUP(Contrato[[#This Row],[SUPERVISOR TITULAR]],[1]SUPERVISORES!$E$1:$F$135,2,FALSE)</f>
        <v>70140647.099999994</v>
      </c>
      <c r="O617" s="43" t="s">
        <v>609</v>
      </c>
      <c r="P617" s="45">
        <f>VLOOKUP(Contrato[[#This Row],[SUPERVISOR SUPLENTE ]],[1]SUPERVISORES!$E$1:$F$135,2,FALSE)</f>
        <v>70565097.299999997</v>
      </c>
      <c r="Q617" s="75">
        <v>761</v>
      </c>
      <c r="R617" s="47" cm="1">
        <f t="array" ref="R617">_xlfn.XLOOKUP(Contrato[[#This Row],[CDP]],[1]!CDP[[#All],[consecutivo]],[1]!CDP[[#All],[fecha_aprobacion]],"",0)</f>
        <v>45062.354849537034</v>
      </c>
      <c r="S617" s="48">
        <f>SUMIF([1]!CDP[[#All],[consecutivo]],Contrato[[#This Row],[CDP]],[1]!CDP[[#All],[valor_total_rubro]])</f>
        <v>69134502</v>
      </c>
      <c r="T617" s="49" cm="1">
        <f t="array" ref="T617">_xlfn.XLOOKUP(Contrato[[#This Row],[CONTRATO]]&amp;Contrato[[#This Row],[CDP]],[1]!Tabla6[[#All],[CONTRATO-CDP]],[1]!Tabla6[[#All],[CRP]],_xlfn.XLOOKUP(Contrato[[#This Row],[CDP]],[1]RCPPAGOS!F:F,[1]RCPPAGOS!A:A,"",0),0)</f>
        <v>4877</v>
      </c>
      <c r="U617" s="47">
        <f>+_xlfn.XLOOKUP(Contrato[[#This Row],[RCP]],[1]RCPPAGOS!A:A,[1]RCPPAGOS!B:B,"",0)</f>
        <v>45064.458657407406</v>
      </c>
      <c r="V617" s="50">
        <f>SUMIF([1]!RCPPAGOS[[#All],[CRP]],Contrato[[#This Row],[RCP]],[1]!RCPPAGOS[[#All],[valor_total]])</f>
        <v>69134502</v>
      </c>
      <c r="W617" s="51">
        <v>45063</v>
      </c>
      <c r="X617" s="51">
        <v>45063</v>
      </c>
      <c r="Y617" s="52" t="str">
        <f>+LEFT(_xlfn.XLOOKUP(Contrato[[#This Row],[CONTRATO3DIG]],[1]SECOP_II!AE:AE,[1]SECOP_II!F:F,"",0),10)</f>
        <v>2023-05-18</v>
      </c>
      <c r="Z617" s="53" t="str">
        <f>+LEFT(_xlfn.XLOOKUP(Contrato[[#This Row],[CONTRATO3DIG]],[1]SECOP_II!AE:AE,[1]SECOP_II!G:G,"",0),10)</f>
        <v>2023-12-30</v>
      </c>
      <c r="AA617" s="54" t="str">
        <f>_xlfn.XLOOKUP(Contrato[[#This Row],[CONTRATO3DIG]],[1]SECOP_II!AE:AE,[1]SECOP_II!AA:AA,"",0)</f>
        <v>https://community.secop.gov.co/Public/Tendering/OpportunityDetail/Index?noticeUID=CO1.NTC.4435158&amp;isFromPublicArea=True&amp;isModal=true&amp;asPopupView=true</v>
      </c>
      <c r="AB617" s="103" t="s">
        <v>1471</v>
      </c>
      <c r="AC617" s="103"/>
      <c r="AD617" s="1" t="s">
        <v>50</v>
      </c>
      <c r="AE617" s="1" t="str">
        <f>TEXT(LEFT(Contrato[[#This Row],[CONTRATO]],3),"0")</f>
        <v>563</v>
      </c>
      <c r="AF617" s="1" t="str">
        <f>IF(LEN(Contrato[[#This Row],[Contrato2]])=3,Contrato[[#This Row],[Contrato2]],TEXT(Contrato[[#This Row],[Contrato2]],"000"))</f>
        <v>563</v>
      </c>
      <c r="AG617" s="100">
        <f ca="1">IFERROR(_xlfn.DAYS(Contrato[[#This Row],[Fecha Proyectada liquidació]],TODAY())/30,"")</f>
        <v>-10.066666666666666</v>
      </c>
      <c r="AH617" s="5">
        <f>+Contrato[[#This Row],[FECHA TERMINACIÓN ]]+120</f>
        <v>45410</v>
      </c>
      <c r="AI617" s="1" t="e" cm="1">
        <f t="array" ref="AI617">+Contrato[[#This Row],[Fecha Proyectada liquidació]]-hoy</f>
        <v>#NAME?</v>
      </c>
      <c r="AJ617" s="1" cm="1">
        <f t="array" ref="AJ617">_xlfn.XLOOKUP(Contrato[[#This Row],[CONTRATO]]&amp;Contrato[[#This Row],[CDP]],[1]!Tabla6[[#All],[CONTRATO-CDP]],[1]!Tabla6[[#All],[CRP]],_xlfn.XLOOKUP(Contrato[[#This Row],[CDP]],[1]RCPPAGOS!F:F,[1]RCPPAGOS!A:A,"",0),0)</f>
        <v>4877</v>
      </c>
      <c r="AK617" s="1">
        <f>+Contrato[[#This Row],[Columna1]]-Contrato[[#This Row],[RCP]]</f>
        <v>0</v>
      </c>
      <c r="AL617" s="101" cm="1">
        <f t="array" ref="AL617">_xlfn.XLOOKUP(Contrato[[#This Row],[RCP]],[1]!RCPPAGOS[[#All],[CRP]],[1]!RCPPAGOS[[#All],[Total pagado]],0,0)</f>
        <v>41480702</v>
      </c>
      <c r="AM617" s="62">
        <f>+Contrato[[#This Row],[Valor Pagado]]/Contrato[[#This Row],[VALOR CONTRATO]]</f>
        <v>0.60000001157164629</v>
      </c>
      <c r="AN617" s="63">
        <f>+Contrato[[#This Row],[VALOR CONTRATO]]-Contrato[[#This Row],[Valor Pagado]]</f>
        <v>27653800</v>
      </c>
    </row>
    <row r="618" spans="1:40" s="1" customFormat="1" ht="37.5" customHeight="1">
      <c r="A618" s="1">
        <v>1118</v>
      </c>
      <c r="B618" s="2">
        <v>563</v>
      </c>
      <c r="C618" s="130" t="s">
        <v>1489</v>
      </c>
      <c r="D618" s="92" t="s">
        <v>83</v>
      </c>
      <c r="E618" s="36" t="s">
        <v>654</v>
      </c>
      <c r="F618" s="92" t="s">
        <v>43</v>
      </c>
      <c r="G618" s="130" t="s">
        <v>619</v>
      </c>
      <c r="H618" s="1">
        <v>1023722468</v>
      </c>
      <c r="I618" s="111" t="s">
        <v>571</v>
      </c>
      <c r="J618" s="111">
        <v>4034100</v>
      </c>
      <c r="K618" s="134" t="s">
        <v>1490</v>
      </c>
      <c r="L618" s="137" t="s">
        <v>571</v>
      </c>
      <c r="M618" s="43" t="s">
        <v>191</v>
      </c>
      <c r="N618" s="44">
        <f>VLOOKUP(Contrato[[#This Row],[SUPERVISOR TITULAR]],[1]SUPERVISORES!$E$1:$F$135,2,FALSE)</f>
        <v>70140647.099999994</v>
      </c>
      <c r="O618" s="43" t="s">
        <v>609</v>
      </c>
      <c r="P618" s="45">
        <f>VLOOKUP(Contrato[[#This Row],[SUPERVISOR SUPLENTE ]],[1]SUPERVISORES!$E$1:$F$135,2,FALSE)</f>
        <v>70565097.299999997</v>
      </c>
      <c r="Q618" s="75">
        <v>1242</v>
      </c>
      <c r="R618" s="47" cm="1">
        <f t="array" ref="R618">_xlfn.XLOOKUP(Contrato[[#This Row],[CDP]],[1]!CDP[[#All],[consecutivo]],[1]!CDP[[#All],[fecha_aprobacion]],"",0)</f>
        <v>45232.659745370373</v>
      </c>
      <c r="S618" s="48">
        <f>SUMIF([1]!CDP[[#All],[consecutivo]],Contrato[[#This Row],[CDP]],[1]!CDP[[#All],[valor_total_rubro]])</f>
        <v>4034100</v>
      </c>
      <c r="T618" s="4" cm="1">
        <f t="array" ref="T618">_xlfn.XLOOKUP(Contrato[[#This Row],[CONTRATO]]&amp;Contrato[[#This Row],[CDP]],[1]!Tabla6[[#All],[CONTRATO-CDP]],[1]!Tabla6[[#All],[CRP]],_xlfn.XLOOKUP(Contrato[[#This Row],[CDP]],[1]RCPPAGOS!F:F,[1]RCPPAGOS!A:A,"",0),0)</f>
        <v>13273</v>
      </c>
      <c r="U618" s="47">
        <f>+_xlfn.XLOOKUP(Contrato[[#This Row],[RCP]],[1]RCPPAGOS!A:A,[1]RCPPAGOS!B:B,"",0)</f>
        <v>45237.578032407408</v>
      </c>
      <c r="V618" s="50">
        <f>SUMIF([1]!RCPPAGOS[[#All],[CRP]],Contrato[[#This Row],[RCP]],[1]!RCPPAGOS[[#All],[valor_total]])</f>
        <v>4034100</v>
      </c>
      <c r="W618" s="51">
        <v>45237</v>
      </c>
      <c r="X618" s="51">
        <v>45239</v>
      </c>
      <c r="Y618" s="52" t="str">
        <f>+LEFT(_xlfn.XLOOKUP(Contrato[[#This Row],[CONTRATO3DIG]],[1]SECOP_II!AE:AE,[1]SECOP_II!F:F,"",0),10)</f>
        <v>2023-05-18</v>
      </c>
      <c r="Z618" s="53" t="str">
        <f>+LEFT(_xlfn.XLOOKUP(Contrato[[#This Row],[CONTRATO3DIG]],[1]SECOP_II!AE:AE,[1]SECOP_II!G:G,"",0),10)</f>
        <v>2023-12-30</v>
      </c>
      <c r="AA618" s="54" t="str">
        <f>_xlfn.XLOOKUP(Contrato[[#This Row],[CONTRATO3DIG]],[1]SECOP_II!AE:AE,[1]SECOP_II!AA:AA,"",0)</f>
        <v>https://community.secop.gov.co/Public/Tendering/OpportunityDetail/Index?noticeUID=CO1.NTC.4435158&amp;isFromPublicArea=True&amp;isModal=true&amp;asPopupView=true</v>
      </c>
      <c r="AB618" s="103" t="s">
        <v>1471</v>
      </c>
      <c r="AC618" s="103">
        <v>202301020152</v>
      </c>
      <c r="AD618" s="1" t="s">
        <v>50</v>
      </c>
      <c r="AE618" s="1" t="str">
        <f>TEXT(LEFT(Contrato[[#This Row],[CONTRATO]],3),"0")</f>
        <v>563</v>
      </c>
      <c r="AF618" s="1" t="str">
        <f>IF(LEN(Contrato[[#This Row],[Contrato2]])=3,Contrato[[#This Row],[Contrato2]],TEXT(Contrato[[#This Row],[Contrato2]],"000"))</f>
        <v>563</v>
      </c>
      <c r="AG618" s="100">
        <f ca="1">IFERROR(_xlfn.DAYS(Contrato[[#This Row],[Fecha Proyectada liquidació]],TODAY())/30,"")</f>
        <v>-10.066666666666666</v>
      </c>
      <c r="AH618" s="5">
        <f>+Contrato[[#This Row],[FECHA TERMINACIÓN ]]+120</f>
        <v>45410</v>
      </c>
      <c r="AI618" s="1" t="e" cm="1">
        <f t="array" ref="AI618">+Contrato[[#This Row],[Fecha Proyectada liquidació]]-hoy</f>
        <v>#NAME?</v>
      </c>
      <c r="AJ618" s="1" cm="1">
        <f t="array" ref="AJ618">_xlfn.XLOOKUP(Contrato[[#This Row],[CONTRATO]]&amp;Contrato[[#This Row],[CDP]],[1]!Tabla6[[#All],[CONTRATO-CDP]],[1]!Tabla6[[#All],[CRP]],_xlfn.XLOOKUP(Contrato[[#This Row],[CDP]],[1]RCPPAGOS!F:F,[1]RCPPAGOS!A:A,"",0),0)</f>
        <v>13273</v>
      </c>
      <c r="AK618" s="1">
        <f>+Contrato[[#This Row],[Columna1]]-Contrato[[#This Row],[RCP]]</f>
        <v>0</v>
      </c>
      <c r="AL618" s="101" cm="1">
        <f t="array" ref="AL618">_xlfn.XLOOKUP(Contrato[[#This Row],[RCP]],[1]!RCPPAGOS[[#All],[CRP]],[1]!RCPPAGOS[[#All],[Total pagado]],0,0)</f>
        <v>3544050</v>
      </c>
      <c r="AM618" s="62">
        <f>+Contrato[[#This Row],[Valor Pagado]]/Contrato[[#This Row],[VALOR CONTRATO]]</f>
        <v>0.87852309065219003</v>
      </c>
      <c r="AN618" s="63">
        <f>+Contrato[[#This Row],[VALOR CONTRATO]]-Contrato[[#This Row],[Valor Pagado]]</f>
        <v>490050</v>
      </c>
    </row>
    <row r="619" spans="1:40" s="1" customFormat="1" ht="37.5" customHeight="1">
      <c r="A619" s="1">
        <v>793</v>
      </c>
      <c r="B619" s="2">
        <v>564</v>
      </c>
      <c r="C619" s="130" t="s">
        <v>1491</v>
      </c>
      <c r="D619" s="92" t="s">
        <v>83</v>
      </c>
      <c r="E619" s="36" t="s">
        <v>42</v>
      </c>
      <c r="F619" s="92" t="s">
        <v>43</v>
      </c>
      <c r="G619" s="130" t="s">
        <v>634</v>
      </c>
      <c r="H619" s="1">
        <v>1037575009</v>
      </c>
      <c r="I619" s="111">
        <v>4191468</v>
      </c>
      <c r="J619" s="111">
        <v>41156579</v>
      </c>
      <c r="K619" s="134" t="s">
        <v>1474</v>
      </c>
      <c r="L619" s="137" t="s">
        <v>571</v>
      </c>
      <c r="M619" s="43" t="s">
        <v>1492</v>
      </c>
      <c r="N619" s="44">
        <f>VLOOKUP(Contrato[[#This Row],[SUPERVISOR TITULAR]],[1]SUPERVISORES!$E$1:$F$135,2,FALSE)</f>
        <v>1083014880.9000001</v>
      </c>
      <c r="O619" s="43" t="s">
        <v>1373</v>
      </c>
      <c r="P619" s="45">
        <f>VLOOKUP(Contrato[[#This Row],[SUPERVISOR SUPLENTE ]],[1]SUPERVISORES!$E$1:$F$135,2,FALSE)</f>
        <v>3567952.1</v>
      </c>
      <c r="Q619" s="75">
        <v>756</v>
      </c>
      <c r="R619" s="47" cm="1">
        <f t="array" ref="R619">_xlfn.XLOOKUP(Contrato[[#This Row],[CDP]],[1]!CDP[[#All],[consecutivo]],[1]!CDP[[#All],[fecha_aprobacion]],"",0)</f>
        <v>45062.351053240738</v>
      </c>
      <c r="S619" s="48">
        <f>SUMIF([1]!CDP[[#All],[consecutivo]],Contrato[[#This Row],[CDP]],[1]!CDP[[#All],[valor_total_rubro]])</f>
        <v>41156579</v>
      </c>
      <c r="T619" s="49" cm="1">
        <f t="array" ref="T619">_xlfn.XLOOKUP(Contrato[[#This Row],[CONTRATO]]&amp;Contrato[[#This Row],[CDP]],[1]!Tabla6[[#All],[CONTRATO-CDP]],[1]!Tabla6[[#All],[CRP]],_xlfn.XLOOKUP(Contrato[[#This Row],[CDP]],[1]RCPPAGOS!F:F,[1]RCPPAGOS!A:A,"",0),0)</f>
        <v>4887</v>
      </c>
      <c r="U619" s="47">
        <f>+_xlfn.XLOOKUP(Contrato[[#This Row],[RCP]],[1]RCPPAGOS!A:A,[1]RCPPAGOS!B:B,"",0)</f>
        <v>45064.479722222219</v>
      </c>
      <c r="V619" s="50">
        <f>SUMIF([1]!RCPPAGOS[[#All],[CRP]],Contrato[[#This Row],[RCP]],[1]!RCPPAGOS[[#All],[valor_total]])</f>
        <v>41156579</v>
      </c>
      <c r="W619" s="51">
        <v>45063</v>
      </c>
      <c r="X619" s="51">
        <v>45063</v>
      </c>
      <c r="Y619" s="52" t="str">
        <f>+LEFT(_xlfn.XLOOKUP(Contrato[[#This Row],[CONTRATO3DIG]],[1]SECOP_II!AE:AE,[1]SECOP_II!F:F,"",0),10)</f>
        <v>2023-05-18</v>
      </c>
      <c r="Z619" s="53" t="str">
        <f>+LEFT(_xlfn.XLOOKUP(Contrato[[#This Row],[CONTRATO3DIG]],[1]SECOP_II!AE:AE,[1]SECOP_II!G:G,"",0),10)</f>
        <v>2023-12-30</v>
      </c>
      <c r="AA619" s="54" t="str">
        <f>_xlfn.XLOOKUP(Contrato[[#This Row],[CONTRATO3DIG]],[1]SECOP_II!AE:AE,[1]SECOP_II!AA:AA,"",0)</f>
        <v>https://community.secop.gov.co/Public/Tendering/OpportunityDetail/Index?noticeUID=CO1.NTC.4435810&amp;isFromPublicArea=True&amp;isModal=true&amp;asPopupView=true</v>
      </c>
      <c r="AB619" s="103" t="s">
        <v>1471</v>
      </c>
      <c r="AC619" s="103"/>
      <c r="AD619" s="1" t="s">
        <v>50</v>
      </c>
      <c r="AE619" s="1" t="str">
        <f>TEXT(LEFT(Contrato[[#This Row],[CONTRATO]],3),"0")</f>
        <v>564</v>
      </c>
      <c r="AF619" s="1" t="str">
        <f>IF(LEN(Contrato[[#This Row],[Contrato2]])=3,Contrato[[#This Row],[Contrato2]],TEXT(Contrato[[#This Row],[Contrato2]],"000"))</f>
        <v>564</v>
      </c>
      <c r="AG619" s="100">
        <f ca="1">IFERROR(_xlfn.DAYS(Contrato[[#This Row],[Fecha Proyectada liquidació]],TODAY())/30,"")</f>
        <v>-10.066666666666666</v>
      </c>
      <c r="AH619" s="5">
        <f>+Contrato[[#This Row],[FECHA TERMINACIÓN ]]+120</f>
        <v>45410</v>
      </c>
      <c r="AI619" s="1" t="e" cm="1">
        <f t="array" ref="AI619">+Contrato[[#This Row],[Fecha Proyectada liquidació]]-hoy</f>
        <v>#NAME?</v>
      </c>
      <c r="AJ619" s="1" cm="1">
        <f t="array" ref="AJ619">_xlfn.XLOOKUP(Contrato[[#This Row],[CONTRATO]]&amp;Contrato[[#This Row],[CDP]],[1]!Tabla6[[#All],[CONTRATO-CDP]],[1]!Tabla6[[#All],[CRP]],_xlfn.XLOOKUP(Contrato[[#This Row],[CDP]],[1]RCPPAGOS!F:F,[1]RCPPAGOS!A:A,"",0),0)</f>
        <v>4887</v>
      </c>
      <c r="AK619" s="1">
        <f>+Contrato[[#This Row],[Columna1]]-Contrato[[#This Row],[RCP]]</f>
        <v>0</v>
      </c>
      <c r="AL619" s="101" cm="1">
        <f t="array" ref="AL619">_xlfn.XLOOKUP(Contrato[[#This Row],[RCP]],[1]!RCPPAGOS[[#All],[CRP]],[1]!RCPPAGOS[[#All],[Total pagado]],0,0)</f>
        <v>4376146</v>
      </c>
      <c r="AM619" s="62">
        <f>+Contrato[[#This Row],[Valor Pagado]]/Contrato[[#This Row],[VALOR CONTRATO]]</f>
        <v>0.10632919708900003</v>
      </c>
      <c r="AN619" s="63">
        <f>+Contrato[[#This Row],[VALOR CONTRATO]]-Contrato[[#This Row],[Valor Pagado]]</f>
        <v>36780433</v>
      </c>
    </row>
    <row r="620" spans="1:40" s="1" customFormat="1" ht="37.5" customHeight="1">
      <c r="A620" s="1">
        <v>789</v>
      </c>
      <c r="B620" s="2">
        <v>565</v>
      </c>
      <c r="C620" s="130" t="s">
        <v>1489</v>
      </c>
      <c r="D620" s="92" t="s">
        <v>83</v>
      </c>
      <c r="E620" s="36" t="s">
        <v>42</v>
      </c>
      <c r="F620" s="92" t="s">
        <v>43</v>
      </c>
      <c r="G620" s="130" t="s">
        <v>607</v>
      </c>
      <c r="H620" s="1">
        <v>8357362</v>
      </c>
      <c r="I620" s="111">
        <v>6879081</v>
      </c>
      <c r="J620" s="111">
        <v>69134502</v>
      </c>
      <c r="K620" s="134" t="s">
        <v>1493</v>
      </c>
      <c r="L620" s="137" t="s">
        <v>571</v>
      </c>
      <c r="M620" s="43" t="s">
        <v>191</v>
      </c>
      <c r="N620" s="44">
        <f>VLOOKUP(Contrato[[#This Row],[SUPERVISOR TITULAR]],[1]SUPERVISORES!$E$1:$F$135,2,FALSE)</f>
        <v>70140647.099999994</v>
      </c>
      <c r="O620" s="43" t="s">
        <v>609</v>
      </c>
      <c r="P620" s="45">
        <f>VLOOKUP(Contrato[[#This Row],[SUPERVISOR SUPLENTE ]],[1]SUPERVISORES!$E$1:$F$135,2,FALSE)</f>
        <v>70565097.299999997</v>
      </c>
      <c r="Q620" s="75">
        <v>760</v>
      </c>
      <c r="R620" s="47" cm="1">
        <f t="array" ref="R620">_xlfn.XLOOKUP(Contrato[[#This Row],[CDP]],[1]!CDP[[#All],[consecutivo]],[1]!CDP[[#All],[fecha_aprobacion]],"",0)</f>
        <v>45062.354814814818</v>
      </c>
      <c r="S620" s="48">
        <f>SUMIF([1]!CDP[[#All],[consecutivo]],Contrato[[#This Row],[CDP]],[1]!CDP[[#All],[valor_total_rubro]])</f>
        <v>69134502</v>
      </c>
      <c r="T620" s="49" cm="1">
        <f t="array" ref="T620">_xlfn.XLOOKUP(Contrato[[#This Row],[CONTRATO]]&amp;Contrato[[#This Row],[CDP]],[1]!Tabla6[[#All],[CONTRATO-CDP]],[1]!Tabla6[[#All],[CRP]],_xlfn.XLOOKUP(Contrato[[#This Row],[CDP]],[1]RCPPAGOS!F:F,[1]RCPPAGOS!A:A,"",0),0)</f>
        <v>4878</v>
      </c>
      <c r="U620" s="47">
        <f>+_xlfn.XLOOKUP(Contrato[[#This Row],[RCP]],[1]RCPPAGOS!A:A,[1]RCPPAGOS!B:B,"",0)</f>
        <v>45064.459097222221</v>
      </c>
      <c r="V620" s="50">
        <f>SUMIF([1]!RCPPAGOS[[#All],[CRP]],Contrato[[#This Row],[RCP]],[1]!RCPPAGOS[[#All],[valor_total]])</f>
        <v>69134502</v>
      </c>
      <c r="W620" s="51">
        <v>45063</v>
      </c>
      <c r="X620" s="51">
        <v>45063</v>
      </c>
      <c r="Y620" s="52" t="str">
        <f>+LEFT(_xlfn.XLOOKUP(Contrato[[#This Row],[CONTRATO3DIG]],[1]SECOP_II!AE:AE,[1]SECOP_II!F:F,"",0),10)</f>
        <v>2023-05-18</v>
      </c>
      <c r="Z620" s="53" t="str">
        <f>+LEFT(_xlfn.XLOOKUP(Contrato[[#This Row],[CONTRATO3DIG]],[1]SECOP_II!AE:AE,[1]SECOP_II!G:G,"",0),10)</f>
        <v>2023-12-30</v>
      </c>
      <c r="AA620" s="54" t="str">
        <f>_xlfn.XLOOKUP(Contrato[[#This Row],[CONTRATO3DIG]],[1]SECOP_II!AE:AE,[1]SECOP_II!AA:AA,"",0)</f>
        <v>https://community.secop.gov.co/Public/Tendering/OpportunityDetail/Index?noticeUID=CO1.NTC.4437151&amp;isFromPublicArea=True&amp;isModal=true&amp;asPopupView=true</v>
      </c>
      <c r="AB620" s="103" t="s">
        <v>1471</v>
      </c>
      <c r="AC620" s="103"/>
      <c r="AD620" s="1" t="s">
        <v>50</v>
      </c>
      <c r="AE620" s="1" t="str">
        <f>TEXT(LEFT(Contrato[[#This Row],[CONTRATO]],3),"0")</f>
        <v>565</v>
      </c>
      <c r="AF620" s="1" t="str">
        <f>IF(LEN(Contrato[[#This Row],[Contrato2]])=3,Contrato[[#This Row],[Contrato2]],TEXT(Contrato[[#This Row],[Contrato2]],"000"))</f>
        <v>565</v>
      </c>
      <c r="AG620" s="100">
        <f ca="1">IFERROR(_xlfn.DAYS(Contrato[[#This Row],[Fecha Proyectada liquidació]],TODAY())/30,"")</f>
        <v>-10.066666666666666</v>
      </c>
      <c r="AH620" s="5">
        <f>+Contrato[[#This Row],[FECHA TERMINACIÓN ]]+120</f>
        <v>45410</v>
      </c>
      <c r="AI620" s="1" t="e" cm="1">
        <f t="array" ref="AI620">+Contrato[[#This Row],[Fecha Proyectada liquidació]]-hoy</f>
        <v>#NAME?</v>
      </c>
      <c r="AJ620" s="1" cm="1">
        <f t="array" ref="AJ620">_xlfn.XLOOKUP(Contrato[[#This Row],[CONTRATO]]&amp;Contrato[[#This Row],[CDP]],[1]!Tabla6[[#All],[CONTRATO-CDP]],[1]!Tabla6[[#All],[CRP]],_xlfn.XLOOKUP(Contrato[[#This Row],[CDP]],[1]RCPPAGOS!F:F,[1]RCPPAGOS!A:A,"",0),0)</f>
        <v>4878</v>
      </c>
      <c r="AK620" s="1">
        <f>+Contrato[[#This Row],[Columna1]]-Contrato[[#This Row],[RCP]]</f>
        <v>0</v>
      </c>
      <c r="AL620" s="101" cm="1">
        <f t="array" ref="AL620">_xlfn.XLOOKUP(Contrato[[#This Row],[RCP]],[1]!RCPPAGOS[[#All],[CRP]],[1]!RCPPAGOS[[#All],[Total pagado]],0,0)</f>
        <v>39497197</v>
      </c>
      <c r="AM620" s="62">
        <f>+Contrato[[#This Row],[Valor Pagado]]/Contrato[[#This Row],[VALOR CONTRATO]]</f>
        <v>0.5713094888569531</v>
      </c>
      <c r="AN620" s="63">
        <f>+Contrato[[#This Row],[VALOR CONTRATO]]-Contrato[[#This Row],[Valor Pagado]]</f>
        <v>29637305</v>
      </c>
    </row>
    <row r="621" spans="1:40" s="1" customFormat="1" ht="37.5" customHeight="1">
      <c r="A621" s="1">
        <v>778</v>
      </c>
      <c r="B621" s="2">
        <v>566</v>
      </c>
      <c r="C621" s="130" t="s">
        <v>1494</v>
      </c>
      <c r="D621" s="92" t="s">
        <v>83</v>
      </c>
      <c r="E621" s="36" t="s">
        <v>42</v>
      </c>
      <c r="F621" s="92" t="s">
        <v>43</v>
      </c>
      <c r="G621" s="130" t="s">
        <v>631</v>
      </c>
      <c r="H621" s="1">
        <v>1036338347</v>
      </c>
      <c r="I621" s="111">
        <v>6879081</v>
      </c>
      <c r="J621" s="111">
        <v>55134502</v>
      </c>
      <c r="K621" s="134" t="s">
        <v>1495</v>
      </c>
      <c r="L621" s="137" t="s">
        <v>571</v>
      </c>
      <c r="M621" s="43" t="s">
        <v>598</v>
      </c>
      <c r="N621" s="44">
        <f>VLOOKUP(Contrato[[#This Row],[SUPERVISOR TITULAR]],[1]SUPERVISORES!$E$1:$F$135,2,FALSE)</f>
        <v>8103470</v>
      </c>
      <c r="O621" s="43" t="s">
        <v>1260</v>
      </c>
      <c r="P621" s="45">
        <f>VLOOKUP(Contrato[[#This Row],[SUPERVISOR SUPLENTE ]],[1]SUPERVISORES!$E$1:$F$135,2,FALSE)</f>
        <v>1035231868.5</v>
      </c>
      <c r="Q621" s="75">
        <v>770</v>
      </c>
      <c r="R621" s="47" cm="1">
        <f t="array" ref="R621">_xlfn.XLOOKUP(Contrato[[#This Row],[CDP]],[1]!CDP[[#All],[consecutivo]],[1]!CDP[[#All],[fecha_aprobacion]],"",0)</f>
        <v>45062.355138888888</v>
      </c>
      <c r="S621" s="48">
        <f>SUMIF([1]!CDP[[#All],[consecutivo]],Contrato[[#This Row],[CDP]],[1]!CDP[[#All],[valor_total_rubro]])</f>
        <v>55134502</v>
      </c>
      <c r="T621" s="49" cm="1">
        <f t="array" ref="T621">_xlfn.XLOOKUP(Contrato[[#This Row],[CONTRATO]]&amp;Contrato[[#This Row],[CDP]],[1]!Tabla6[[#All],[CONTRATO-CDP]],[1]!Tabla6[[#All],[CRP]],_xlfn.XLOOKUP(Contrato[[#This Row],[CDP]],[1]RCPPAGOS!F:F,[1]RCPPAGOS!A:A,"",0),0)</f>
        <v>4885</v>
      </c>
      <c r="U621" s="47">
        <f>+_xlfn.XLOOKUP(Contrato[[#This Row],[RCP]],[1]RCPPAGOS!A:A,[1]RCPPAGOS!B:B,"",0)</f>
        <v>45064.47457175926</v>
      </c>
      <c r="V621" s="50">
        <f>SUMIF([1]!RCPPAGOS[[#All],[CRP]],Contrato[[#This Row],[RCP]],[1]!RCPPAGOS[[#All],[valor_total]])</f>
        <v>55134502</v>
      </c>
      <c r="W621" s="51">
        <v>45063</v>
      </c>
      <c r="X621" s="51">
        <v>45063</v>
      </c>
      <c r="Y621" s="52" t="str">
        <f>+LEFT(_xlfn.XLOOKUP(Contrato[[#This Row],[CONTRATO3DIG]],[1]SECOP_II!AE:AE,[1]SECOP_II!F:F,"",0),10)</f>
        <v>2023-05-18</v>
      </c>
      <c r="Z621" s="53" t="str">
        <f>+LEFT(_xlfn.XLOOKUP(Contrato[[#This Row],[CONTRATO3DIG]],[1]SECOP_II!AE:AE,[1]SECOP_II!G:G,"",0),10)</f>
        <v>2023-12-30</v>
      </c>
      <c r="AA621" s="54" t="str">
        <f>_xlfn.XLOOKUP(Contrato[[#This Row],[CONTRATO3DIG]],[1]SECOP_II!AE:AE,[1]SECOP_II!AA:AA,"",0)</f>
        <v>https://community.secop.gov.co/Public/Tendering/OpportunityDetail/Index?noticeUID=CO1.NTC.4436143&amp;isFromPublicArea=True&amp;isModal=true&amp;asPopupView=true</v>
      </c>
      <c r="AB621" s="103" t="s">
        <v>1471</v>
      </c>
      <c r="AC621" s="103"/>
      <c r="AD621" s="1" t="s">
        <v>50</v>
      </c>
      <c r="AE621" s="1" t="str">
        <f>TEXT(LEFT(Contrato[[#This Row],[CONTRATO]],3),"0")</f>
        <v>566</v>
      </c>
      <c r="AF621" s="1" t="str">
        <f>IF(LEN(Contrato[[#This Row],[Contrato2]])=3,Contrato[[#This Row],[Contrato2]],TEXT(Contrato[[#This Row],[Contrato2]],"000"))</f>
        <v>566</v>
      </c>
      <c r="AG621" s="100">
        <f ca="1">IFERROR(_xlfn.DAYS(Contrato[[#This Row],[Fecha Proyectada liquidació]],TODAY())/30,"")</f>
        <v>-10.066666666666666</v>
      </c>
      <c r="AH621" s="5">
        <f>+Contrato[[#This Row],[FECHA TERMINACIÓN ]]+120</f>
        <v>45410</v>
      </c>
      <c r="AI621" s="1" t="e" cm="1">
        <f t="array" ref="AI621">+Contrato[[#This Row],[Fecha Proyectada liquidació]]-hoy</f>
        <v>#NAME?</v>
      </c>
      <c r="AJ621" s="1" cm="1">
        <f t="array" ref="AJ621">_xlfn.XLOOKUP(Contrato[[#This Row],[CONTRATO]]&amp;Contrato[[#This Row],[CDP]],[1]!Tabla6[[#All],[CONTRATO-CDP]],[1]!Tabla6[[#All],[CRP]],_xlfn.XLOOKUP(Contrato[[#This Row],[CDP]],[1]RCPPAGOS!F:F,[1]RCPPAGOS!A:A,"",0),0)</f>
        <v>4885</v>
      </c>
      <c r="AK621" s="1">
        <f>+Contrato[[#This Row],[Columna1]]-Contrato[[#This Row],[RCP]]</f>
        <v>0</v>
      </c>
      <c r="AL621" s="101" cm="1">
        <f t="array" ref="AL621">_xlfn.XLOOKUP(Contrato[[#This Row],[RCP]],[1]!RCPPAGOS[[#All],[CRP]],[1]!RCPPAGOS[[#All],[Total pagado]],0,0)</f>
        <v>54748902</v>
      </c>
      <c r="AM621" s="62">
        <f>+Contrato[[#This Row],[Valor Pagado]]/Contrato[[#This Row],[VALOR CONTRATO]]</f>
        <v>0.99300619419760061</v>
      </c>
      <c r="AN621" s="63">
        <f>+Contrato[[#This Row],[VALOR CONTRATO]]-Contrato[[#This Row],[Valor Pagado]]</f>
        <v>385600</v>
      </c>
    </row>
    <row r="622" spans="1:40" s="1" customFormat="1" ht="37.5" customHeight="1">
      <c r="A622" s="1">
        <v>777</v>
      </c>
      <c r="B622" s="2">
        <v>567</v>
      </c>
      <c r="C622" s="130" t="s">
        <v>1496</v>
      </c>
      <c r="D622" s="92" t="s">
        <v>83</v>
      </c>
      <c r="E622" s="36" t="s">
        <v>42</v>
      </c>
      <c r="F622" s="92" t="s">
        <v>43</v>
      </c>
      <c r="G622" s="130" t="s">
        <v>627</v>
      </c>
      <c r="H622" s="1">
        <v>43264089</v>
      </c>
      <c r="I622" s="111">
        <v>6879081</v>
      </c>
      <c r="J622" s="111">
        <v>63134502</v>
      </c>
      <c r="K622" s="134" t="s">
        <v>1470</v>
      </c>
      <c r="L622" s="137" t="s">
        <v>571</v>
      </c>
      <c r="M622" s="43" t="s">
        <v>1400</v>
      </c>
      <c r="N622" s="44">
        <f>VLOOKUP(Contrato[[#This Row],[SUPERVISOR TITULAR]],[1]SUPERVISORES!$E$1:$F$135,2,FALSE)</f>
        <v>96359710.200000003</v>
      </c>
      <c r="O622" s="43" t="s">
        <v>1401</v>
      </c>
      <c r="P622" s="45">
        <f>VLOOKUP(Contrato[[#This Row],[SUPERVISOR SUPLENTE ]],[1]SUPERVISORES!$E$1:$F$135,2,FALSE)</f>
        <v>1017179806.1</v>
      </c>
      <c r="Q622" s="75">
        <v>758</v>
      </c>
      <c r="R622" s="47" cm="1">
        <f t="array" ref="R622">_xlfn.XLOOKUP(Contrato[[#This Row],[CDP]],[1]!CDP[[#All],[consecutivo]],[1]!CDP[[#All],[fecha_aprobacion]],"",0)</f>
        <v>45062.354756944442</v>
      </c>
      <c r="S622" s="48">
        <f>SUMIF([1]!CDP[[#All],[consecutivo]],Contrato[[#This Row],[CDP]],[1]!CDP[[#All],[valor_total_rubro]])</f>
        <v>63134502</v>
      </c>
      <c r="T622" s="49" cm="1">
        <f t="array" ref="T622">_xlfn.XLOOKUP(Contrato[[#This Row],[CONTRATO]]&amp;Contrato[[#This Row],[CDP]],[1]!Tabla6[[#All],[CONTRATO-CDP]],[1]!Tabla6[[#All],[CRP]],_xlfn.XLOOKUP(Contrato[[#This Row],[CDP]],[1]RCPPAGOS!F:F,[1]RCPPAGOS!A:A,"",0),0)</f>
        <v>4891</v>
      </c>
      <c r="U622" s="47">
        <f>+_xlfn.XLOOKUP(Contrato[[#This Row],[RCP]],[1]RCPPAGOS!A:A,[1]RCPPAGOS!B:B,"",0)</f>
        <v>45064.486226851855</v>
      </c>
      <c r="V622" s="50">
        <f>SUMIF([1]!RCPPAGOS[[#All],[CRP]],Contrato[[#This Row],[RCP]],[1]!RCPPAGOS[[#All],[valor_total]])</f>
        <v>63134502</v>
      </c>
      <c r="W622" s="51">
        <v>45063</v>
      </c>
      <c r="X622" s="51">
        <v>45063</v>
      </c>
      <c r="Y622" s="52" t="str">
        <f>+LEFT(_xlfn.XLOOKUP(Contrato[[#This Row],[CONTRATO3DIG]],[1]SECOP_II!AE:AE,[1]SECOP_II!F:F,"",0),10)</f>
        <v>2023-05-18</v>
      </c>
      <c r="Z622" s="53" t="str">
        <f>+LEFT(_xlfn.XLOOKUP(Contrato[[#This Row],[CONTRATO3DIG]],[1]SECOP_II!AE:AE,[1]SECOP_II!G:G,"",0),10)</f>
        <v>2023-12-30</v>
      </c>
      <c r="AA622" s="54" t="str">
        <f>_xlfn.XLOOKUP(Contrato[[#This Row],[CONTRATO3DIG]],[1]SECOP_II!AE:AE,[1]SECOP_II!AA:AA,"",0)</f>
        <v>https://community.secop.gov.co/Public/Tendering/OpportunityDetail/Index?noticeUID=CO1.NTC.4434863&amp;isFromPublicArea=True&amp;isModal=true&amp;asPopupView=true</v>
      </c>
      <c r="AB622" s="103" t="s">
        <v>1479</v>
      </c>
      <c r="AC622" s="103"/>
      <c r="AD622" s="1" t="s">
        <v>50</v>
      </c>
      <c r="AE622" s="1" t="str">
        <f>TEXT(LEFT(Contrato[[#This Row],[CONTRATO]],3),"0")</f>
        <v>567</v>
      </c>
      <c r="AF622" s="1" t="str">
        <f>IF(LEN(Contrato[[#This Row],[Contrato2]])=3,Contrato[[#This Row],[Contrato2]],TEXT(Contrato[[#This Row],[Contrato2]],"000"))</f>
        <v>567</v>
      </c>
      <c r="AG622" s="100">
        <f ca="1">IFERROR(_xlfn.DAYS(Contrato[[#This Row],[Fecha Proyectada liquidació]],TODAY())/30,"")</f>
        <v>-10.066666666666666</v>
      </c>
      <c r="AH622" s="5">
        <f>+Contrato[[#This Row],[FECHA TERMINACIÓN ]]+120</f>
        <v>45410</v>
      </c>
      <c r="AI622" s="5">
        <v>45336</v>
      </c>
      <c r="AJ622" s="1" cm="1">
        <f t="array" ref="AJ622">_xlfn.XLOOKUP(Contrato[[#This Row],[CONTRATO]]&amp;Contrato[[#This Row],[CDP]],[1]!Tabla6[[#All],[CONTRATO-CDP]],[1]!Tabla6[[#All],[CRP]],_xlfn.XLOOKUP(Contrato[[#This Row],[CDP]],[1]RCPPAGOS!F:F,[1]RCPPAGOS!A:A,"",0),0)</f>
        <v>4891</v>
      </c>
      <c r="AK622" s="1">
        <f>+Contrato[[#This Row],[Columna1]]-Contrato[[#This Row],[RCP]]</f>
        <v>0</v>
      </c>
      <c r="AL622" s="101" cm="1">
        <f t="array" ref="AL622">_xlfn.XLOOKUP(Contrato[[#This Row],[RCP]],[1]!RCPPAGOS[[#All],[CRP]],[1]!RCPPAGOS[[#All],[Total pagado]],0,0)</f>
        <v>63125477</v>
      </c>
      <c r="AM622" s="62">
        <f>+Contrato[[#This Row],[Valor Pagado]]/Contrato[[#This Row],[VALOR CONTRATO]]</f>
        <v>0.99985705122058299</v>
      </c>
      <c r="AN622" s="63">
        <f>+Contrato[[#This Row],[VALOR CONTRATO]]-Contrato[[#This Row],[Valor Pagado]]</f>
        <v>9025</v>
      </c>
    </row>
    <row r="623" spans="1:40" s="1" customFormat="1" ht="37.5" customHeight="1">
      <c r="A623" s="1">
        <v>758</v>
      </c>
      <c r="B623" s="2">
        <v>568</v>
      </c>
      <c r="C623" s="130" t="s">
        <v>1497</v>
      </c>
      <c r="D623" s="92" t="s">
        <v>1294</v>
      </c>
      <c r="E623" s="36" t="s">
        <v>42</v>
      </c>
      <c r="F623" s="92" t="s">
        <v>43</v>
      </c>
      <c r="G623" s="130" t="s">
        <v>646</v>
      </c>
      <c r="H623" s="1">
        <v>1035424762</v>
      </c>
      <c r="I623" s="111">
        <v>7690469</v>
      </c>
      <c r="J623" s="111">
        <v>57165820</v>
      </c>
      <c r="K623" s="134" t="s">
        <v>571</v>
      </c>
      <c r="L623" s="137" t="s">
        <v>571</v>
      </c>
      <c r="M623" s="43" t="s">
        <v>648</v>
      </c>
      <c r="N623" s="44">
        <f>VLOOKUP(Contrato[[#This Row],[SUPERVISOR TITULAR]],[1]SUPERVISORES!$E$1:$F$135,2,FALSE)</f>
        <v>71732965.099999994</v>
      </c>
      <c r="O623" s="43" t="s">
        <v>68</v>
      </c>
      <c r="P623" s="45">
        <f>VLOOKUP(Contrato[[#This Row],[SUPERVISOR SUPLENTE ]],[1]SUPERVISORES!$E$1:$F$135,2,FALSE)</f>
        <v>8462777.5</v>
      </c>
      <c r="Q623" s="75">
        <v>773</v>
      </c>
      <c r="R623" s="47" cm="1">
        <f t="array" ref="R623">_xlfn.XLOOKUP(Contrato[[#This Row],[CDP]],[1]!CDP[[#All],[consecutivo]],[1]!CDP[[#All],[fecha_aprobacion]],"",0)</f>
        <v>45062.355555555558</v>
      </c>
      <c r="S623" s="48">
        <f>SUMIF([1]!CDP[[#All],[consecutivo]],Contrato[[#This Row],[CDP]],[1]!CDP[[#All],[valor_total_rubro]])</f>
        <v>57165820</v>
      </c>
      <c r="T623" s="49" cm="1">
        <f t="array" ref="T623">_xlfn.XLOOKUP(Contrato[[#This Row],[CONTRATO]]&amp;Contrato[[#This Row],[CDP]],[1]!Tabla6[[#All],[CONTRATO-CDP]],[1]!Tabla6[[#All],[CRP]],_xlfn.XLOOKUP(Contrato[[#This Row],[CDP]],[1]RCPPAGOS!F:F,[1]RCPPAGOS!A:A,"",0),0)</f>
        <v>4868</v>
      </c>
      <c r="U623" s="47">
        <f>+_xlfn.XLOOKUP(Contrato[[#This Row],[RCP]],[1]RCPPAGOS!A:A,[1]RCPPAGOS!B:B,"",0)</f>
        <v>45063.64570601852</v>
      </c>
      <c r="V623" s="50">
        <f>SUMIF([1]!RCPPAGOS[[#All],[CRP]],Contrato[[#This Row],[RCP]],[1]!RCPPAGOS[[#All],[valor_total]])</f>
        <v>57165820</v>
      </c>
      <c r="W623" s="51">
        <v>45063</v>
      </c>
      <c r="X623" s="51">
        <v>45063</v>
      </c>
      <c r="Y623" s="52" t="str">
        <f>+LEFT(_xlfn.XLOOKUP(Contrato[[#This Row],[CONTRATO3DIG]],[1]SECOP_II!AE:AE,[1]SECOP_II!F:F,"",0),10)</f>
        <v>2023-05-18</v>
      </c>
      <c r="Z623" s="53" t="str">
        <f>+LEFT(_xlfn.XLOOKUP(Contrato[[#This Row],[CONTRATO3DIG]],[1]SECOP_II!AE:AE,[1]SECOP_II!G:G,"",0),10)</f>
        <v>2023-12-30</v>
      </c>
      <c r="AA623" s="54" t="str">
        <f>_xlfn.XLOOKUP(Contrato[[#This Row],[CONTRATO3DIG]],[1]SECOP_II!AE:AE,[1]SECOP_II!AA:AA,"",0)</f>
        <v>https://community.secop.gov.co/Public/Tendering/OpportunityDetail/Index?noticeUID=CO1.NTC.4435817&amp;isFromPublicArea=True&amp;isModal=true&amp;asPopupView=true</v>
      </c>
      <c r="AB623" s="103" t="s">
        <v>1471</v>
      </c>
      <c r="AC623" s="103"/>
      <c r="AD623" s="1" t="s">
        <v>50</v>
      </c>
      <c r="AE623" s="1" t="str">
        <f>TEXT(LEFT(Contrato[[#This Row],[CONTRATO]],3),"0")</f>
        <v>568</v>
      </c>
      <c r="AF623" s="1" t="str">
        <f>IF(LEN(Contrato[[#This Row],[Contrato2]])=3,Contrato[[#This Row],[Contrato2]],TEXT(Contrato[[#This Row],[Contrato2]],"000"))</f>
        <v>568</v>
      </c>
      <c r="AG623" s="100">
        <f ca="1">IFERROR(_xlfn.DAYS(Contrato[[#This Row],[Fecha Proyectada liquidació]],TODAY())/30,"")</f>
        <v>-10.066666666666666</v>
      </c>
      <c r="AH623" s="5">
        <f>+Contrato[[#This Row],[FECHA TERMINACIÓN ]]+120</f>
        <v>45410</v>
      </c>
      <c r="AI623" s="1" t="e" cm="1">
        <f t="array" ref="AI623">+Contrato[[#This Row],[Fecha Proyectada liquidació]]-hoy</f>
        <v>#NAME?</v>
      </c>
      <c r="AJ623" s="1" cm="1">
        <f t="array" ref="AJ623">_xlfn.XLOOKUP(Contrato[[#This Row],[CONTRATO]]&amp;Contrato[[#This Row],[CDP]],[1]!Tabla6[[#All],[CONTRATO-CDP]],[1]!Tabla6[[#All],[CRP]],_xlfn.XLOOKUP(Contrato[[#This Row],[CDP]],[1]RCPPAGOS!F:F,[1]RCPPAGOS!A:A,"",0),0)</f>
        <v>4868</v>
      </c>
      <c r="AK623" s="1">
        <f>+Contrato[[#This Row],[Columna1]]-Contrato[[#This Row],[RCP]]</f>
        <v>0</v>
      </c>
      <c r="AL623" s="101" cm="1">
        <f t="array" ref="AL623">_xlfn.XLOOKUP(Contrato[[#This Row],[RCP]],[1]!RCPPAGOS[[#All],[CRP]],[1]!RCPPAGOS[[#All],[Total pagado]],0,0)</f>
        <v>28582910</v>
      </c>
      <c r="AM623" s="62">
        <f>+Contrato[[#This Row],[Valor Pagado]]/Contrato[[#This Row],[VALOR CONTRATO]]</f>
        <v>0.5</v>
      </c>
      <c r="AN623" s="63">
        <f>+Contrato[[#This Row],[VALOR CONTRATO]]-Contrato[[#This Row],[Valor Pagado]]</f>
        <v>28582910</v>
      </c>
    </row>
    <row r="624" spans="1:40" s="1" customFormat="1" ht="37.5" customHeight="1">
      <c r="A624" s="1">
        <v>1101</v>
      </c>
      <c r="B624" s="2">
        <v>568</v>
      </c>
      <c r="C624" s="130" t="s">
        <v>1497</v>
      </c>
      <c r="D624" s="92" t="s">
        <v>1294</v>
      </c>
      <c r="E624" s="36" t="s">
        <v>741</v>
      </c>
      <c r="F624" s="92" t="s">
        <v>43</v>
      </c>
      <c r="G624" s="130" t="s">
        <v>646</v>
      </c>
      <c r="H624" s="1">
        <v>1035424762</v>
      </c>
      <c r="I624" s="1" t="s">
        <v>1498</v>
      </c>
      <c r="J624" s="111">
        <v>3702600</v>
      </c>
      <c r="K624" s="137" t="s">
        <v>571</v>
      </c>
      <c r="L624" s="137" t="s">
        <v>571</v>
      </c>
      <c r="M624" s="43" t="s">
        <v>648</v>
      </c>
      <c r="N624" s="44">
        <f>VLOOKUP(Contrato[[#This Row],[SUPERVISOR TITULAR]],[1]SUPERVISORES!$E$1:$F$135,2,FALSE)</f>
        <v>71732965.099999994</v>
      </c>
      <c r="O624" s="43" t="s">
        <v>68</v>
      </c>
      <c r="P624" s="45">
        <f>VLOOKUP(Contrato[[#This Row],[SUPERVISOR SUPLENTE ]],[1]SUPERVISORES!$E$1:$F$135,2,FALSE)</f>
        <v>8462777.5</v>
      </c>
      <c r="Q624" s="75">
        <v>1215</v>
      </c>
      <c r="R624" s="47" cm="1">
        <f t="array" ref="R624">_xlfn.XLOOKUP(Contrato[[#This Row],[CDP]],[1]!CDP[[#All],[consecutivo]],[1]!CDP[[#All],[fecha_aprobacion]],"",0)</f>
        <v>45229.619826388887</v>
      </c>
      <c r="S624" s="48">
        <f>SUMIF([1]!CDP[[#All],[consecutivo]],Contrato[[#This Row],[CDP]],[1]!CDP[[#All],[valor_total_rubro]])</f>
        <v>4000000</v>
      </c>
      <c r="T624" s="4" cm="1">
        <f t="array" ref="T624">_xlfn.XLOOKUP(Contrato[[#This Row],[CONTRATO]]&amp;Contrato[[#This Row],[CDP]],[1]!Tabla6[[#All],[CONTRATO-CDP]],[1]!Tabla6[[#All],[CRP]],_xlfn.XLOOKUP(Contrato[[#This Row],[CDP]],[1]RCPPAGOS!F:F,[1]RCPPAGOS!A:A,"",0),0)</f>
        <v>13424</v>
      </c>
      <c r="U624" s="47">
        <f>+_xlfn.XLOOKUP(Contrato[[#This Row],[RCP]],[1]RCPPAGOS!A:A,[1]RCPPAGOS!B:B,"",0)</f>
        <v>45237.917048611111</v>
      </c>
      <c r="V624" s="50">
        <f>SUMIF([1]!RCPPAGOS[[#All],[CRP]],Contrato[[#This Row],[RCP]],[1]!RCPPAGOS[[#All],[valor_total]])</f>
        <v>3702600</v>
      </c>
      <c r="W624" s="51">
        <v>45237</v>
      </c>
      <c r="X624" s="51">
        <v>45246</v>
      </c>
      <c r="Y624" s="52" t="str">
        <f>+LEFT(_xlfn.XLOOKUP(Contrato[[#This Row],[CONTRATO3DIG]],[1]SECOP_II!AE:AE,[1]SECOP_II!F:F,"",0),10)</f>
        <v>2023-05-18</v>
      </c>
      <c r="Z624" s="53" t="str">
        <f>+LEFT(_xlfn.XLOOKUP(Contrato[[#This Row],[CONTRATO3DIG]],[1]SECOP_II!AE:AE,[1]SECOP_II!G:G,"",0),10)</f>
        <v>2023-12-30</v>
      </c>
      <c r="AA624" s="139"/>
      <c r="AB624" s="103" t="s">
        <v>571</v>
      </c>
      <c r="AC624" s="103">
        <v>202301020244</v>
      </c>
      <c r="AD624" s="1" t="s">
        <v>50</v>
      </c>
      <c r="AE624" s="1" t="str">
        <f>TEXT(LEFT(Contrato[[#This Row],[CONTRATO]],3),"0")</f>
        <v>568</v>
      </c>
      <c r="AF624" s="1" t="str">
        <f>IF(LEN(Contrato[[#This Row],[Contrato2]])=3,Contrato[[#This Row],[Contrato2]],TEXT(Contrato[[#This Row],[Contrato2]],"000"))</f>
        <v>568</v>
      </c>
      <c r="AG624" s="100">
        <f ca="1">IFERROR(_xlfn.DAYS(Contrato[[#This Row],[Fecha Proyectada liquidació]],TODAY())/30,"")</f>
        <v>-10.066666666666666</v>
      </c>
      <c r="AH624" s="5">
        <f>+Contrato[[#This Row],[FECHA TERMINACIÓN ]]+120</f>
        <v>45410</v>
      </c>
      <c r="AI624" s="1" t="e" cm="1">
        <f t="array" ref="AI624">+Contrato[[#This Row],[Fecha Proyectada liquidació]]-hoy</f>
        <v>#NAME?</v>
      </c>
      <c r="AJ624" s="1" cm="1">
        <f t="array" ref="AJ624">_xlfn.XLOOKUP(Contrato[[#This Row],[CONTRATO]]&amp;Contrato[[#This Row],[CDP]],[1]!Tabla6[[#All],[CONTRATO-CDP]],[1]!Tabla6[[#All],[CRP]],_xlfn.XLOOKUP(Contrato[[#This Row],[CDP]],[1]RCPPAGOS!F:F,[1]RCPPAGOS!A:A,"",0),0)</f>
        <v>13424</v>
      </c>
      <c r="AK624" s="1">
        <f>+Contrato[[#This Row],[Columna1]]-Contrato[[#This Row],[RCP]]</f>
        <v>0</v>
      </c>
      <c r="AL624" s="101" cm="1">
        <f t="array" ref="AL624">_xlfn.XLOOKUP(Contrato[[#This Row],[RCP]],[1]!RCPPAGOS[[#All],[CRP]],[1]!RCPPAGOS[[#All],[Total pagado]],0,0)</f>
        <v>3484800</v>
      </c>
      <c r="AM624" s="62">
        <f>+Contrato[[#This Row],[Valor Pagado]]/Contrato[[#This Row],[VALOR CONTRATO]]</f>
        <v>0.94117647058823528</v>
      </c>
      <c r="AN624" s="63">
        <f>+Contrato[[#This Row],[VALOR CONTRATO]]-Contrato[[#This Row],[Valor Pagado]]</f>
        <v>217800</v>
      </c>
    </row>
    <row r="625" spans="1:40" s="1" customFormat="1" ht="37.5" customHeight="1">
      <c r="A625" s="1">
        <v>797</v>
      </c>
      <c r="B625" s="2">
        <v>569</v>
      </c>
      <c r="C625" s="130" t="s">
        <v>117</v>
      </c>
      <c r="D625" s="92" t="s">
        <v>112</v>
      </c>
      <c r="E625" s="36" t="s">
        <v>42</v>
      </c>
      <c r="F625" s="92" t="s">
        <v>43</v>
      </c>
      <c r="G625" s="130" t="s">
        <v>587</v>
      </c>
      <c r="H625" s="1">
        <v>1039049535</v>
      </c>
      <c r="I625" s="111">
        <v>7690469</v>
      </c>
      <c r="J625" s="111">
        <v>62286195</v>
      </c>
      <c r="K625" s="134" t="s">
        <v>1499</v>
      </c>
      <c r="L625" s="137" t="s">
        <v>571</v>
      </c>
      <c r="M625" s="43" t="s">
        <v>115</v>
      </c>
      <c r="N625" s="44">
        <f>VLOOKUP(Contrato[[#This Row],[SUPERVISOR TITULAR]],[1]SUPERVISORES!$E$1:$F$135,2,FALSE)</f>
        <v>32244709.699999999</v>
      </c>
      <c r="O625" s="43" t="s">
        <v>116</v>
      </c>
      <c r="P625" s="45">
        <f>VLOOKUP(Contrato[[#This Row],[SUPERVISOR SUPLENTE ]],[1]SUPERVISORES!$E$1:$F$135,2,FALSE)</f>
        <v>98520651.200000003</v>
      </c>
      <c r="Q625" s="75">
        <v>775</v>
      </c>
      <c r="R625" s="47" cm="1">
        <f t="array" ref="R625">_xlfn.XLOOKUP(Contrato[[#This Row],[CDP]],[1]!CDP[[#All],[consecutivo]],[1]!CDP[[#All],[fecha_aprobacion]],"",0)</f>
        <v>45062.480115740742</v>
      </c>
      <c r="S625" s="48">
        <f>SUMIF([1]!CDP[[#All],[consecutivo]],Contrato[[#This Row],[CDP]],[1]!CDP[[#All],[valor_total_rubro]])</f>
        <v>62542544</v>
      </c>
      <c r="T625" s="49" cm="1">
        <f t="array" ref="T625">_xlfn.XLOOKUP(Contrato[[#This Row],[CONTRATO]]&amp;Contrato[[#This Row],[CDP]],[1]!Tabla6[[#All],[CONTRATO-CDP]],[1]!Tabla6[[#All],[CRP]],_xlfn.XLOOKUP(Contrato[[#This Row],[CDP]],[1]RCPPAGOS!F:F,[1]RCPPAGOS!A:A,"",0),0)</f>
        <v>4870</v>
      </c>
      <c r="U625" s="47">
        <f>+_xlfn.XLOOKUP(Contrato[[#This Row],[RCP]],[1]RCPPAGOS!A:A,[1]RCPPAGOS!B:B,"",0)</f>
        <v>45063.646921296298</v>
      </c>
      <c r="V625" s="50">
        <f>SUMIF([1]!RCPPAGOS[[#All],[CRP]],Contrato[[#This Row],[RCP]],[1]!RCPPAGOS[[#All],[valor_total]])</f>
        <v>62286195</v>
      </c>
      <c r="W625" s="51">
        <v>45063</v>
      </c>
      <c r="X625" s="51">
        <v>45063</v>
      </c>
      <c r="Y625" s="52" t="str">
        <f>+LEFT(_xlfn.XLOOKUP(Contrato[[#This Row],[CONTRATO3DIG]],[1]SECOP_II!AE:AE,[1]SECOP_II!F:F,"",0),10)</f>
        <v>2023-05-18</v>
      </c>
      <c r="Z625" s="53" t="str">
        <f>+LEFT(_xlfn.XLOOKUP(Contrato[[#This Row],[CONTRATO3DIG]],[1]SECOP_II!AE:AE,[1]SECOP_II!G:G,"",0),10)</f>
        <v>2023-12-30</v>
      </c>
      <c r="AA625" s="54" t="str">
        <f>_xlfn.XLOOKUP(Contrato[[#This Row],[CONTRATO3DIG]],[1]SECOP_II!AE:AE,[1]SECOP_II!AA:AA,"",0)</f>
        <v>https://community.secop.gov.co/Public/Tendering/OpportunityDetail/Index?noticeUID=CO1.NTC.4433397&amp;isFromPublicArea=True&amp;isModal=true&amp;asPopupView=true</v>
      </c>
      <c r="AB625" s="103" t="s">
        <v>1479</v>
      </c>
      <c r="AC625" s="103"/>
      <c r="AD625" s="1" t="s">
        <v>50</v>
      </c>
      <c r="AE625" s="1" t="str">
        <f>TEXT(LEFT(Contrato[[#This Row],[CONTRATO]],3),"0")</f>
        <v>569</v>
      </c>
      <c r="AF625" s="1" t="str">
        <f>IF(LEN(Contrato[[#This Row],[Contrato2]])=3,Contrato[[#This Row],[Contrato2]],TEXT(Contrato[[#This Row],[Contrato2]],"000"))</f>
        <v>569</v>
      </c>
      <c r="AG625" s="100">
        <f ca="1">IFERROR(_xlfn.DAYS(Contrato[[#This Row],[Fecha Proyectada liquidació]],TODAY())/30,"")</f>
        <v>-10.066666666666666</v>
      </c>
      <c r="AH625" s="5">
        <f>+Contrato[[#This Row],[FECHA TERMINACIÓN ]]+120</f>
        <v>45410</v>
      </c>
      <c r="AI625" s="1" t="e" cm="1">
        <f t="array" ref="AI625">+Contrato[[#This Row],[Fecha Proyectada liquidació]]-hoy</f>
        <v>#NAME?</v>
      </c>
      <c r="AJ625" s="1" cm="1">
        <f t="array" ref="AJ625">_xlfn.XLOOKUP(Contrato[[#This Row],[CONTRATO]]&amp;Contrato[[#This Row],[CDP]],[1]!Tabla6[[#All],[CONTRATO-CDP]],[1]!Tabla6[[#All],[CRP]],_xlfn.XLOOKUP(Contrato[[#This Row],[CDP]],[1]RCPPAGOS!F:F,[1]RCPPAGOS!A:A,"",0),0)</f>
        <v>4870</v>
      </c>
      <c r="AK625" s="1">
        <f>+Contrato[[#This Row],[Columna1]]-Contrato[[#This Row],[RCP]]</f>
        <v>0</v>
      </c>
      <c r="AL625" s="101" cm="1">
        <f t="array" ref="AL625">_xlfn.XLOOKUP(Contrato[[#This Row],[RCP]],[1]!RCPPAGOS[[#All],[CRP]],[1]!RCPPAGOS[[#All],[Total pagado]],0,0)</f>
        <v>58581520</v>
      </c>
      <c r="AM625" s="62">
        <f>+Contrato[[#This Row],[Valor Pagado]]/Contrato[[#This Row],[VALOR CONTRATO]]</f>
        <v>0.94052173198250433</v>
      </c>
      <c r="AN625" s="63">
        <f>+Contrato[[#This Row],[VALOR CONTRATO]]-Contrato[[#This Row],[Valor Pagado]]</f>
        <v>3704675</v>
      </c>
    </row>
    <row r="626" spans="1:40" s="1" customFormat="1" ht="37.5" customHeight="1">
      <c r="A626" s="1">
        <v>796</v>
      </c>
      <c r="B626" s="2">
        <v>570</v>
      </c>
      <c r="C626" s="130" t="s">
        <v>117</v>
      </c>
      <c r="D626" s="92" t="s">
        <v>112</v>
      </c>
      <c r="E626" s="64" t="s">
        <v>42</v>
      </c>
      <c r="F626" s="95" t="s">
        <v>43</v>
      </c>
      <c r="G626" s="130" t="s">
        <v>1500</v>
      </c>
      <c r="H626" s="1">
        <v>43093151</v>
      </c>
      <c r="I626" s="111">
        <v>7690469</v>
      </c>
      <c r="J626" s="111">
        <v>62286195</v>
      </c>
      <c r="K626" s="134" t="s">
        <v>1499</v>
      </c>
      <c r="L626" s="137" t="s">
        <v>571</v>
      </c>
      <c r="M626" s="43" t="s">
        <v>115</v>
      </c>
      <c r="N626" s="44">
        <f>VLOOKUP(Contrato[[#This Row],[SUPERVISOR TITULAR]],[1]SUPERVISORES!$E$1:$F$135,2,FALSE)</f>
        <v>32244709.699999999</v>
      </c>
      <c r="O626" s="43" t="s">
        <v>116</v>
      </c>
      <c r="P626" s="45">
        <f>VLOOKUP(Contrato[[#This Row],[SUPERVISOR SUPLENTE ]],[1]SUPERVISORES!$E$1:$F$135,2,FALSE)</f>
        <v>98520651.200000003</v>
      </c>
      <c r="Q626" s="75">
        <v>776</v>
      </c>
      <c r="R626" s="47" cm="1">
        <f t="array" ref="R626">_xlfn.XLOOKUP(Contrato[[#This Row],[CDP]],[1]!CDP[[#All],[consecutivo]],[1]!CDP[[#All],[fecha_aprobacion]],"",0)</f>
        <v>45062.480208333334</v>
      </c>
      <c r="S626" s="48">
        <f>SUMIF([1]!CDP[[#All],[consecutivo]],Contrato[[#This Row],[CDP]],[1]!CDP[[#All],[valor_total_rubro]])</f>
        <v>62542544</v>
      </c>
      <c r="T626" s="49" cm="1">
        <f t="array" ref="T626">_xlfn.XLOOKUP(Contrato[[#This Row],[CONTRATO]]&amp;Contrato[[#This Row],[CDP]],[1]!Tabla6[[#All],[CONTRATO-CDP]],[1]!Tabla6[[#All],[CRP]],_xlfn.XLOOKUP(Contrato[[#This Row],[CDP]],[1]RCPPAGOS!F:F,[1]RCPPAGOS!A:A,"",0),0)</f>
        <v>4871</v>
      </c>
      <c r="U626" s="47">
        <f>+_xlfn.XLOOKUP(Contrato[[#This Row],[RCP]],[1]RCPPAGOS!A:A,[1]RCPPAGOS!B:B,"",0)</f>
        <v>45063.648877314816</v>
      </c>
      <c r="V626" s="50">
        <f>SUMIF([1]!RCPPAGOS[[#All],[CRP]],Contrato[[#This Row],[RCP]],[1]!RCPPAGOS[[#All],[valor_total]])</f>
        <v>62286195</v>
      </c>
      <c r="W626" s="51">
        <v>45063</v>
      </c>
      <c r="X626" s="51">
        <v>45063</v>
      </c>
      <c r="Y626" s="52" t="str">
        <f>+LEFT(_xlfn.XLOOKUP(Contrato[[#This Row],[CONTRATO3DIG]],[1]SECOP_II!AE:AE,[1]SECOP_II!F:F,"",0),10)</f>
        <v>2023-05-18</v>
      </c>
      <c r="Z626" s="53" t="str">
        <f>+LEFT(_xlfn.XLOOKUP(Contrato[[#This Row],[CONTRATO3DIG]],[1]SECOP_II!AE:AE,[1]SECOP_II!G:G,"",0),10)</f>
        <v>2023-12-30</v>
      </c>
      <c r="AA626" s="54" t="str">
        <f>_xlfn.XLOOKUP(Contrato[[#This Row],[CONTRATO3DIG]],[1]SECOP_II!AE:AE,[1]SECOP_II!AA:AA,"",0)</f>
        <v>https://community.secop.gov.co/Public/Tendering/OpportunityDetail/Index?noticeUID=CO1.NTC.4433688&amp;isFromPublicArea=True&amp;isModal=true&amp;asPopupView=true</v>
      </c>
      <c r="AB626" s="103" t="s">
        <v>1479</v>
      </c>
      <c r="AC626" s="103"/>
      <c r="AD626" s="1" t="s">
        <v>50</v>
      </c>
      <c r="AE626" s="1" t="str">
        <f>TEXT(LEFT(Contrato[[#This Row],[CONTRATO]],3),"0")</f>
        <v>570</v>
      </c>
      <c r="AF626" s="1" t="str">
        <f>IF(LEN(Contrato[[#This Row],[Contrato2]])=3,Contrato[[#This Row],[Contrato2]],TEXT(Contrato[[#This Row],[Contrato2]],"000"))</f>
        <v>570</v>
      </c>
      <c r="AG626" s="100">
        <f ca="1">IFERROR(_xlfn.DAYS(Contrato[[#This Row],[Fecha Proyectada liquidació]],TODAY())/30,"")</f>
        <v>-10.066666666666666</v>
      </c>
      <c r="AH626" s="5">
        <f>+Contrato[[#This Row],[FECHA TERMINACIÓN ]]+120</f>
        <v>45410</v>
      </c>
      <c r="AI626" s="1" t="e" cm="1">
        <f t="array" ref="AI626">+Contrato[[#This Row],[Fecha Proyectada liquidació]]-hoy</f>
        <v>#NAME?</v>
      </c>
      <c r="AJ626" s="1" cm="1">
        <f t="array" ref="AJ626">_xlfn.XLOOKUP(Contrato[[#This Row],[CONTRATO]]&amp;Contrato[[#This Row],[CDP]],[1]!Tabla6[[#All],[CONTRATO-CDP]],[1]!Tabla6[[#All],[CRP]],_xlfn.XLOOKUP(Contrato[[#This Row],[CDP]],[1]RCPPAGOS!F:F,[1]RCPPAGOS!A:A,"",0),0)</f>
        <v>4871</v>
      </c>
      <c r="AK626" s="1">
        <f>+Contrato[[#This Row],[Columna1]]-Contrato[[#This Row],[RCP]]</f>
        <v>0</v>
      </c>
      <c r="AL626" s="101" cm="1">
        <f t="array" ref="AL626">_xlfn.XLOOKUP(Contrato[[#This Row],[RCP]],[1]!RCPPAGOS[[#All],[CRP]],[1]!RCPPAGOS[[#All],[Total pagado]],0,0)</f>
        <v>36029545</v>
      </c>
      <c r="AM626" s="62">
        <f>+Contrato[[#This Row],[Valor Pagado]]/Contrato[[#This Row],[VALOR CONTRATO]]</f>
        <v>0.57845153328117094</v>
      </c>
      <c r="AN626" s="63">
        <f>+Contrato[[#This Row],[VALOR CONTRATO]]-Contrato[[#This Row],[Valor Pagado]]</f>
        <v>26256650</v>
      </c>
    </row>
    <row r="627" spans="1:40" s="1" customFormat="1" ht="37.5" customHeight="1">
      <c r="A627" s="1">
        <v>784</v>
      </c>
      <c r="B627" s="2">
        <v>571</v>
      </c>
      <c r="C627" s="130" t="s">
        <v>1475</v>
      </c>
      <c r="D627" s="92" t="s">
        <v>83</v>
      </c>
      <c r="E627" s="36" t="s">
        <v>42</v>
      </c>
      <c r="F627" s="92" t="s">
        <v>43</v>
      </c>
      <c r="G627" s="130" t="s">
        <v>616</v>
      </c>
      <c r="H627" s="1">
        <v>71271858</v>
      </c>
      <c r="I627" s="111">
        <v>7690469</v>
      </c>
      <c r="J627" s="111">
        <v>67165820</v>
      </c>
      <c r="K627" s="134" t="s">
        <v>1476</v>
      </c>
      <c r="L627" s="137" t="s">
        <v>571</v>
      </c>
      <c r="M627" s="43" t="s">
        <v>1477</v>
      </c>
      <c r="N627" s="44">
        <f>VLOOKUP(Contrato[[#This Row],[SUPERVISOR TITULAR]],[1]SUPERVISORES!$E$1:$F$135,2,FALSE)</f>
        <v>71220441</v>
      </c>
      <c r="O627" s="43" t="s">
        <v>1279</v>
      </c>
      <c r="P627" s="45">
        <f>VLOOKUP(Contrato[[#This Row],[SUPERVISOR SUPLENTE ]],[1]SUPERVISORES!$E$1:$F$135,2,FALSE)</f>
        <v>15511884.1</v>
      </c>
      <c r="Q627" s="75">
        <v>768</v>
      </c>
      <c r="R627" s="47" cm="1">
        <f t="array" ref="R627">_xlfn.XLOOKUP(Contrato[[#This Row],[CDP]],[1]!CDP[[#All],[consecutivo]],[1]!CDP[[#All],[fecha_aprobacion]],"",0)</f>
        <v>45062.355081018519</v>
      </c>
      <c r="S627" s="48">
        <f>SUMIF([1]!CDP[[#All],[consecutivo]],Contrato[[#This Row],[CDP]],[1]!CDP[[#All],[valor_total_rubro]])</f>
        <v>67165820</v>
      </c>
      <c r="T627" s="49" cm="1">
        <f t="array" ref="T627">_xlfn.XLOOKUP(Contrato[[#This Row],[CONTRATO]]&amp;Contrato[[#This Row],[CDP]],[1]!Tabla6[[#All],[CONTRATO-CDP]],[1]!Tabla6[[#All],[CRP]],_xlfn.XLOOKUP(Contrato[[#This Row],[CDP]],[1]RCPPAGOS!F:F,[1]RCPPAGOS!A:A,"",0),0)</f>
        <v>4874</v>
      </c>
      <c r="U627" s="47">
        <f>+_xlfn.XLOOKUP(Contrato[[#This Row],[RCP]],[1]RCPPAGOS!A:A,[1]RCPPAGOS!B:B,"",0)</f>
        <v>45064.455034722225</v>
      </c>
      <c r="V627" s="50">
        <f>SUMIF([1]!RCPPAGOS[[#All],[CRP]],Contrato[[#This Row],[RCP]],[1]!RCPPAGOS[[#All],[valor_total]])</f>
        <v>67165820</v>
      </c>
      <c r="W627" s="51">
        <v>45063</v>
      </c>
      <c r="X627" s="51">
        <v>45064</v>
      </c>
      <c r="Y627" s="52" t="str">
        <f>+LEFT(_xlfn.XLOOKUP(Contrato[[#This Row],[CONTRATO3DIG]],[1]SECOP_II!AE:AE,[1]SECOP_II!F:F,"",0),10)</f>
        <v>2023-05-18</v>
      </c>
      <c r="Z627" s="53" t="str">
        <f>+LEFT(_xlfn.XLOOKUP(Contrato[[#This Row],[CONTRATO3DIG]],[1]SECOP_II!AE:AE,[1]SECOP_II!G:G,"",0),10)</f>
        <v>2023-12-30</v>
      </c>
      <c r="AA627" s="54" t="str">
        <f>_xlfn.XLOOKUP(Contrato[[#This Row],[CONTRATO3DIG]],[1]SECOP_II!AE:AE,[1]SECOP_II!AA:AA,"",0)</f>
        <v>https://community.secop.gov.co/Public/Tendering/OpportunityDetail/Index?noticeUID=CO1.NTC.4436887&amp;isFromPublicArea=True&amp;isModal=true&amp;asPopupView=true</v>
      </c>
      <c r="AB627" s="103" t="s">
        <v>1471</v>
      </c>
      <c r="AC627" s="103"/>
      <c r="AD627" s="1" t="s">
        <v>50</v>
      </c>
      <c r="AE627" s="1" t="str">
        <f>TEXT(LEFT(Contrato[[#This Row],[CONTRATO]],3),"0")</f>
        <v>571</v>
      </c>
      <c r="AF627" s="1" t="str">
        <f>IF(LEN(Contrato[[#This Row],[Contrato2]])=3,Contrato[[#This Row],[Contrato2]],TEXT(Contrato[[#This Row],[Contrato2]],"000"))</f>
        <v>571</v>
      </c>
      <c r="AG627" s="100">
        <f ca="1">IFERROR(_xlfn.DAYS(Contrato[[#This Row],[Fecha Proyectada liquidació]],TODAY())/30,"")</f>
        <v>-10.066666666666666</v>
      </c>
      <c r="AH627" s="5">
        <f>+Contrato[[#This Row],[FECHA TERMINACIÓN ]]+120</f>
        <v>45410</v>
      </c>
      <c r="AI627" s="1" t="e" cm="1">
        <f t="array" ref="AI627">+Contrato[[#This Row],[Fecha Proyectada liquidació]]-hoy</f>
        <v>#NAME?</v>
      </c>
      <c r="AJ627" s="1" cm="1">
        <f t="array" ref="AJ627">_xlfn.XLOOKUP(Contrato[[#This Row],[CONTRATO]]&amp;Contrato[[#This Row],[CDP]],[1]!Tabla6[[#All],[CONTRATO-CDP]],[1]!Tabla6[[#All],[CRP]],_xlfn.XLOOKUP(Contrato[[#This Row],[CDP]],[1]RCPPAGOS!F:F,[1]RCPPAGOS!A:A,"",0),0)</f>
        <v>4874</v>
      </c>
      <c r="AK627" s="1">
        <f>+Contrato[[#This Row],[Columna1]]-Contrato[[#This Row],[RCP]]</f>
        <v>0</v>
      </c>
      <c r="AL627" s="101" cm="1">
        <f t="array" ref="AL627">_xlfn.XLOOKUP(Contrato[[#This Row],[RCP]],[1]!RCPPAGOS[[#All],[CRP]],[1]!RCPPAGOS[[#All],[Total pagado]],0,0)</f>
        <v>66969470</v>
      </c>
      <c r="AM627" s="62">
        <f>+Contrato[[#This Row],[Valor Pagado]]/Contrato[[#This Row],[VALOR CONTRATO]]</f>
        <v>0.99707663808764635</v>
      </c>
      <c r="AN627" s="63">
        <f>+Contrato[[#This Row],[VALOR CONTRATO]]-Contrato[[#This Row],[Valor Pagado]]</f>
        <v>196350</v>
      </c>
    </row>
    <row r="628" spans="1:40" s="1" customFormat="1" ht="37.5" customHeight="1">
      <c r="A628" s="1">
        <v>788</v>
      </c>
      <c r="B628" s="2">
        <v>572</v>
      </c>
      <c r="C628" s="130" t="s">
        <v>1501</v>
      </c>
      <c r="D628" s="92" t="s">
        <v>112</v>
      </c>
      <c r="E628" s="36" t="s">
        <v>42</v>
      </c>
      <c r="F628" s="92" t="s">
        <v>43</v>
      </c>
      <c r="G628" s="130" t="s">
        <v>591</v>
      </c>
      <c r="H628" s="1">
        <v>43920247</v>
      </c>
      <c r="I628" s="111">
        <v>7690469</v>
      </c>
      <c r="J628" s="111">
        <v>62286195</v>
      </c>
      <c r="K628" s="134" t="s">
        <v>1499</v>
      </c>
      <c r="L628" s="137" t="s">
        <v>571</v>
      </c>
      <c r="M628" s="43" t="s">
        <v>116</v>
      </c>
      <c r="N628" s="44">
        <f>VLOOKUP(Contrato[[#This Row],[SUPERVISOR TITULAR]],[1]SUPERVISORES!$E$1:$F$135,2,FALSE)</f>
        <v>98520651.200000003</v>
      </c>
      <c r="O628" s="43" t="s">
        <v>115</v>
      </c>
      <c r="P628" s="45">
        <f>VLOOKUP(Contrato[[#This Row],[SUPERVISOR SUPLENTE ]],[1]SUPERVISORES!$E$1:$F$135,2,FALSE)</f>
        <v>32244709.699999999</v>
      </c>
      <c r="Q628" s="75">
        <v>779</v>
      </c>
      <c r="R628" s="47" cm="1">
        <f t="array" ref="R628">_xlfn.XLOOKUP(Contrato[[#This Row],[CDP]],[1]!CDP[[#All],[consecutivo]],[1]!CDP[[#All],[fecha_aprobacion]],"",0)</f>
        <v>45063.344212962962</v>
      </c>
      <c r="S628" s="48">
        <f>SUMIF([1]!CDP[[#All],[consecutivo]],Contrato[[#This Row],[CDP]],[1]!CDP[[#All],[valor_total_rubro]])</f>
        <v>62542544</v>
      </c>
      <c r="T628" s="49" cm="1">
        <f t="array" ref="T628">_xlfn.XLOOKUP(Contrato[[#This Row],[CONTRATO]]&amp;Contrato[[#This Row],[CDP]],[1]!Tabla6[[#All],[CONTRATO-CDP]],[1]!Tabla6[[#All],[CRP]],_xlfn.XLOOKUP(Contrato[[#This Row],[CDP]],[1]RCPPAGOS!F:F,[1]RCPPAGOS!A:A,"",0),0)</f>
        <v>4888</v>
      </c>
      <c r="U628" s="47">
        <f>+_xlfn.XLOOKUP(Contrato[[#This Row],[RCP]],[1]RCPPAGOS!A:A,[1]RCPPAGOS!B:B,"",0)</f>
        <v>45064.480300925927</v>
      </c>
      <c r="V628" s="50">
        <f>SUMIF([1]!RCPPAGOS[[#All],[CRP]],Contrato[[#This Row],[RCP]],[1]!RCPPAGOS[[#All],[valor_total]])</f>
        <v>62286195</v>
      </c>
      <c r="W628" s="51">
        <v>45063</v>
      </c>
      <c r="X628" s="51">
        <v>45064</v>
      </c>
      <c r="Y628" s="52" t="str">
        <f>+LEFT(_xlfn.XLOOKUP(Contrato[[#This Row],[CONTRATO3DIG]],[1]SECOP_II!AE:AE,[1]SECOP_II!F:F,"",0),10)</f>
        <v>2023-05-18</v>
      </c>
      <c r="Z628" s="53" t="str">
        <f>+LEFT(_xlfn.XLOOKUP(Contrato[[#This Row],[CONTRATO3DIG]],[1]SECOP_II!AE:AE,[1]SECOP_II!G:G,"",0),10)</f>
        <v>2023-12-30</v>
      </c>
      <c r="AA628" s="54" t="str">
        <f>_xlfn.XLOOKUP(Contrato[[#This Row],[CONTRATO3DIG]],[1]SECOP_II!AE:AE,[1]SECOP_II!AA:AA,"",0)</f>
        <v>https://community.secop.gov.co/Public/Tendering/OpportunityDetail/Index?noticeUID=CO1.NTC.4439188&amp;isFromPublicArea=True&amp;isModal=true&amp;asPopupView=true</v>
      </c>
      <c r="AB628" s="103" t="s">
        <v>1479</v>
      </c>
      <c r="AC628" s="103"/>
      <c r="AD628" s="1" t="s">
        <v>50</v>
      </c>
      <c r="AE628" s="1" t="str">
        <f>TEXT(LEFT(Contrato[[#This Row],[CONTRATO]],3),"0")</f>
        <v>572</v>
      </c>
      <c r="AF628" s="1" t="str">
        <f>IF(LEN(Contrato[[#This Row],[Contrato2]])=3,Contrato[[#This Row],[Contrato2]],TEXT(Contrato[[#This Row],[Contrato2]],"000"))</f>
        <v>572</v>
      </c>
      <c r="AG628" s="100">
        <f ca="1">IFERROR(_xlfn.DAYS(Contrato[[#This Row],[Fecha Proyectada liquidació]],TODAY())/30,"")</f>
        <v>-10.066666666666666</v>
      </c>
      <c r="AH628" s="5">
        <f>+Contrato[[#This Row],[FECHA TERMINACIÓN ]]+120</f>
        <v>45410</v>
      </c>
      <c r="AI628" s="1" t="e" cm="1">
        <f t="array" ref="AI628">+Contrato[[#This Row],[Fecha Proyectada liquidació]]-hoy</f>
        <v>#NAME?</v>
      </c>
      <c r="AJ628" s="1" cm="1">
        <f t="array" ref="AJ628">_xlfn.XLOOKUP(Contrato[[#This Row],[CONTRATO]]&amp;Contrato[[#This Row],[CDP]],[1]!Tabla6[[#All],[CONTRATO-CDP]],[1]!Tabla6[[#All],[CRP]],_xlfn.XLOOKUP(Contrato[[#This Row],[CDP]],[1]RCPPAGOS!F:F,[1]RCPPAGOS!A:A,"",0),0)</f>
        <v>4888</v>
      </c>
      <c r="AK628" s="1">
        <f>+Contrato[[#This Row],[Columna1]]-Contrato[[#This Row],[RCP]]</f>
        <v>0</v>
      </c>
      <c r="AL628" s="101" cm="1">
        <f t="array" ref="AL628">_xlfn.XLOOKUP(Contrato[[#This Row],[RCP]],[1]!RCPPAGOS[[#All],[CRP]],[1]!RCPPAGOS[[#All],[Total pagado]],0,0)</f>
        <v>42951978</v>
      </c>
      <c r="AM628" s="62">
        <f>+Contrato[[#This Row],[Valor Pagado]]/Contrato[[#This Row],[VALOR CONTRATO]]</f>
        <v>0.68959065487946403</v>
      </c>
      <c r="AN628" s="63">
        <f>+Contrato[[#This Row],[VALOR CONTRATO]]-Contrato[[#This Row],[Valor Pagado]]</f>
        <v>19334217</v>
      </c>
    </row>
    <row r="629" spans="1:40" s="1" customFormat="1" ht="37.5" customHeight="1">
      <c r="A629" s="1">
        <v>782</v>
      </c>
      <c r="B629" s="2">
        <v>573</v>
      </c>
      <c r="C629" s="130" t="s">
        <v>1502</v>
      </c>
      <c r="D629" s="92" t="s">
        <v>83</v>
      </c>
      <c r="E629" s="36" t="s">
        <v>42</v>
      </c>
      <c r="F629" s="92" t="s">
        <v>43</v>
      </c>
      <c r="G629" s="130" t="s">
        <v>637</v>
      </c>
      <c r="H629" s="1">
        <v>43632247</v>
      </c>
      <c r="I629" s="111">
        <v>4191468</v>
      </c>
      <c r="J629" s="111">
        <v>41471493</v>
      </c>
      <c r="K629" s="134" t="s">
        <v>1503</v>
      </c>
      <c r="L629" s="137" t="s">
        <v>571</v>
      </c>
      <c r="M629" s="43" t="s">
        <v>597</v>
      </c>
      <c r="N629" s="44">
        <f>VLOOKUP(Contrato[[#This Row],[SUPERVISOR TITULAR]],[1]SUPERVISORES!$E$1:$F$135,2,FALSE)</f>
        <v>39176038.700000003</v>
      </c>
      <c r="O629" s="43" t="s">
        <v>1388</v>
      </c>
      <c r="P629" s="45">
        <f>VLOOKUP(Contrato[[#This Row],[SUPERVISOR SUPLENTE ]],[1]SUPERVISORES!$E$1:$F$135,2,FALSE)</f>
        <v>43671828.600000001</v>
      </c>
      <c r="Q629" s="75">
        <v>772</v>
      </c>
      <c r="R629" s="47" cm="1">
        <f t="array" ref="R629">_xlfn.XLOOKUP(Contrato[[#This Row],[CDP]],[1]!CDP[[#All],[consecutivo]],[1]!CDP[[#All],[fecha_aprobacion]],"",0)</f>
        <v>45062.355208333334</v>
      </c>
      <c r="S629" s="48">
        <f>SUMIF([1]!CDP[[#All],[consecutivo]],Contrato[[#This Row],[CDP]],[1]!CDP[[#All],[valor_total_rubro]])</f>
        <v>41471973</v>
      </c>
      <c r="T629" s="49" cm="1">
        <f t="array" ref="T629">_xlfn.XLOOKUP(Contrato[[#This Row],[CONTRATO]]&amp;Contrato[[#This Row],[CDP]],[1]!Tabla6[[#All],[CONTRATO-CDP]],[1]!Tabla6[[#All],[CRP]],_xlfn.XLOOKUP(Contrato[[#This Row],[CDP]],[1]RCPPAGOS!F:F,[1]RCPPAGOS!A:A,"",0),0)</f>
        <v>4872</v>
      </c>
      <c r="U629" s="47">
        <f>+_xlfn.XLOOKUP(Contrato[[#This Row],[RCP]],[1]RCPPAGOS!A:A,[1]RCPPAGOS!B:B,"",0)</f>
        <v>45064.452245370368</v>
      </c>
      <c r="V629" s="50">
        <f>SUMIF([1]!RCPPAGOS[[#All],[CRP]],Contrato[[#This Row],[RCP]],[1]!RCPPAGOS[[#All],[valor_total]])</f>
        <v>41471973</v>
      </c>
      <c r="W629" s="51">
        <v>45063</v>
      </c>
      <c r="X629" s="51">
        <v>45064</v>
      </c>
      <c r="Y629" s="52" t="str">
        <f>+LEFT(_xlfn.XLOOKUP(Contrato[[#This Row],[CONTRATO3DIG]],[1]SECOP_II!AE:AE,[1]SECOP_II!F:F,"",0),10)</f>
        <v>2023-05-18</v>
      </c>
      <c r="Z629" s="53" t="str">
        <f>+LEFT(_xlfn.XLOOKUP(Contrato[[#This Row],[CONTRATO3DIG]],[1]SECOP_II!AE:AE,[1]SECOP_II!G:G,"",0),10)</f>
        <v>2023-12-30</v>
      </c>
      <c r="AA629" s="54" t="str">
        <f>_xlfn.XLOOKUP(Contrato[[#This Row],[CONTRATO3DIG]],[1]SECOP_II!AE:AE,[1]SECOP_II!AA:AA,"",0)</f>
        <v>https://community.secop.gov.co/Public/Tendering/OpportunityDetail/Index?noticeUID=CO1.NTC.4439322&amp;isFromPublicArea=True&amp;isModal=true&amp;asPopupView=true</v>
      </c>
      <c r="AB629" s="103" t="s">
        <v>1471</v>
      </c>
      <c r="AC629" s="103"/>
      <c r="AD629" s="1" t="s">
        <v>50</v>
      </c>
      <c r="AE629" s="1" t="str">
        <f>TEXT(LEFT(Contrato[[#This Row],[CONTRATO]],3),"0")</f>
        <v>573</v>
      </c>
      <c r="AF629" s="1" t="str">
        <f>IF(LEN(Contrato[[#This Row],[Contrato2]])=3,Contrato[[#This Row],[Contrato2]],TEXT(Contrato[[#This Row],[Contrato2]],"000"))</f>
        <v>573</v>
      </c>
      <c r="AG629" s="100">
        <f ca="1">IFERROR(_xlfn.DAYS(Contrato[[#This Row],[Fecha Proyectada liquidació]],TODAY())/30,"")</f>
        <v>-10.066666666666666</v>
      </c>
      <c r="AH629" s="5">
        <f>+Contrato[[#This Row],[FECHA TERMINACIÓN ]]+120</f>
        <v>45410</v>
      </c>
      <c r="AI629" s="1" t="e" cm="1">
        <f t="array" ref="AI629">+Contrato[[#This Row],[Fecha Proyectada liquidació]]-hoy</f>
        <v>#NAME?</v>
      </c>
      <c r="AJ629" s="1" cm="1">
        <f t="array" ref="AJ629">_xlfn.XLOOKUP(Contrato[[#This Row],[CONTRATO]]&amp;Contrato[[#This Row],[CDP]],[1]!Tabla6[[#All],[CONTRATO-CDP]],[1]!Tabla6[[#All],[CRP]],_xlfn.XLOOKUP(Contrato[[#This Row],[CDP]],[1]RCPPAGOS!F:F,[1]RCPPAGOS!A:A,"",0),0)</f>
        <v>4872</v>
      </c>
      <c r="AK629" s="1">
        <f>+Contrato[[#This Row],[Columna1]]-Contrato[[#This Row],[RCP]]</f>
        <v>0</v>
      </c>
      <c r="AL629" s="101" cm="1">
        <f t="array" ref="AL629">_xlfn.XLOOKUP(Contrato[[#This Row],[RCP]],[1]!RCPPAGOS[[#All],[CRP]],[1]!RCPPAGOS[[#All],[Total pagado]],0,0)</f>
        <v>41471973</v>
      </c>
      <c r="AM629" s="62">
        <f>+Contrato[[#This Row],[Valor Pagado]]/Contrato[[#This Row],[VALOR CONTRATO]]</f>
        <v>1.0000115742155702</v>
      </c>
      <c r="AN629" s="63">
        <f>+Contrato[[#This Row],[VALOR CONTRATO]]-Contrato[[#This Row],[Valor Pagado]]</f>
        <v>-480</v>
      </c>
    </row>
    <row r="630" spans="1:40" s="1" customFormat="1" ht="37.5" customHeight="1">
      <c r="A630" s="109" t="s">
        <v>214</v>
      </c>
      <c r="B630" s="2">
        <v>574</v>
      </c>
      <c r="C630" s="130" t="s">
        <v>1504</v>
      </c>
      <c r="D630" s="130" t="s">
        <v>1504</v>
      </c>
      <c r="E630" s="109" t="s">
        <v>214</v>
      </c>
      <c r="F630" s="109" t="s">
        <v>214</v>
      </c>
      <c r="G630" s="109" t="s">
        <v>214</v>
      </c>
      <c r="H630" s="109" t="s">
        <v>214</v>
      </c>
      <c r="I630" s="109" t="s">
        <v>214</v>
      </c>
      <c r="J630" s="109" t="s">
        <v>214</v>
      </c>
      <c r="K630" s="1" t="s">
        <v>215</v>
      </c>
      <c r="L630" s="137" t="s">
        <v>1505</v>
      </c>
      <c r="M630" s="43"/>
      <c r="N630" s="44" t="e">
        <f>VLOOKUP(Contrato[[#This Row],[SUPERVISOR TITULAR]],[1]SUPERVISORES!$E$1:$F$135,2,FALSE)</f>
        <v>#N/A</v>
      </c>
      <c r="O630" s="43"/>
      <c r="P630" s="45" t="e">
        <f>VLOOKUP(Contrato[[#This Row],[SUPERVISOR SUPLENTE ]],[1]SUPERVISORES!$E$1:$F$135,2,FALSE)</f>
        <v>#N/A</v>
      </c>
      <c r="Q630" s="111">
        <v>0</v>
      </c>
      <c r="R630" s="47" t="str" cm="1">
        <f t="array" ref="R630">_xlfn.XLOOKUP(Contrato[[#This Row],[CDP]],[1]!CDP[[#All],[consecutivo]],[1]!CDP[[#All],[fecha_aprobacion]],"",0)</f>
        <v/>
      </c>
      <c r="S630" s="48">
        <f>SUMIF([1]!CDP[[#All],[consecutivo]],Contrato[[#This Row],[CDP]],[1]!CDP[[#All],[valor_total_rubro]])</f>
        <v>0</v>
      </c>
      <c r="T630" s="49" t="str" cm="1">
        <f t="array" ref="T630">_xlfn.XLOOKUP(Contrato[[#This Row],[CONTRATO]]&amp;Contrato[[#This Row],[CDP]],[1]!Tabla6[[#All],[CONTRATO-CDP]],[1]!Tabla6[[#All],[CRP]],_xlfn.XLOOKUP(Contrato[[#This Row],[CDP]],[1]RCPPAGOS!F:F,[1]RCPPAGOS!A:A,"",0),0)</f>
        <v/>
      </c>
      <c r="U630" s="47" t="str">
        <f>+_xlfn.XLOOKUP(Contrato[[#This Row],[RCP]],[1]RCPPAGOS!A:A,[1]RCPPAGOS!B:B,"",0)</f>
        <v/>
      </c>
      <c r="V630" s="50">
        <f>SUMIF([1]!RCPPAGOS[[#All],[CRP]],Contrato[[#This Row],[RCP]],[1]!RCPPAGOS[[#All],[valor_total]])</f>
        <v>0</v>
      </c>
      <c r="W630" s="111">
        <v>0</v>
      </c>
      <c r="X630" s="111">
        <v>0</v>
      </c>
      <c r="Y630" s="52" t="str">
        <f>+LEFT(_xlfn.XLOOKUP(Contrato[[#This Row],[CONTRATO3DIG]],[1]SECOP_II!AE:AE,[1]SECOP_II!F:F,"",0),10)</f>
        <v/>
      </c>
      <c r="Z630" s="53" t="str">
        <f>+LEFT(_xlfn.XLOOKUP(Contrato[[#This Row],[CONTRATO3DIG]],[1]SECOP_II!AE:AE,[1]SECOP_II!G:G,"",0),10)</f>
        <v/>
      </c>
      <c r="AA630" s="54" t="str">
        <f>_xlfn.XLOOKUP(Contrato[[#This Row],[CONTRATO3DIG]],[1]SECOP_II!AE:AE,[1]SECOP_II!AA:AA,"",0)</f>
        <v/>
      </c>
      <c r="AB630" s="111">
        <v>0</v>
      </c>
      <c r="AC630" s="111">
        <v>0</v>
      </c>
      <c r="AE630" s="1" t="str">
        <f>TEXT(LEFT(Contrato[[#This Row],[CONTRATO]],3),"0")</f>
        <v>574</v>
      </c>
      <c r="AF630" s="1" t="str">
        <f>IF(LEN(Contrato[[#This Row],[Contrato2]])=3,Contrato[[#This Row],[Contrato2]],TEXT(Contrato[[#This Row],[Contrato2]],"000"))</f>
        <v>574</v>
      </c>
      <c r="AG630" s="100" t="str">
        <f ca="1">IFERROR(_xlfn.DAYS(Contrato[[#This Row],[Fecha Proyectada liquidació]],TODAY())/30,"")</f>
        <v/>
      </c>
      <c r="AH630" s="5" t="e">
        <f>+Contrato[[#This Row],[FECHA TERMINACIÓN ]]+120</f>
        <v>#VALUE!</v>
      </c>
      <c r="AI630" s="1" t="e" cm="1">
        <f t="array" ref="AI630">+Contrato[[#This Row],[Fecha Proyectada liquidació]]-hoy</f>
        <v>#VALUE!</v>
      </c>
      <c r="AJ630" s="1" t="str" cm="1">
        <f t="array" ref="AJ630">_xlfn.XLOOKUP(Contrato[[#This Row],[CONTRATO]]&amp;Contrato[[#This Row],[CDP]],[1]!Tabla6[[#All],[CONTRATO-CDP]],[1]!Tabla6[[#All],[CRP]],_xlfn.XLOOKUP(Contrato[[#This Row],[CDP]],[1]RCPPAGOS!F:F,[1]RCPPAGOS!A:A,"",0),0)</f>
        <v/>
      </c>
      <c r="AK630" s="1" t="e">
        <f>+Contrato[[#This Row],[Columna1]]-Contrato[[#This Row],[RCP]]</f>
        <v>#VALUE!</v>
      </c>
      <c r="AL630" s="101" cm="1">
        <f t="array" ref="AL630">_xlfn.XLOOKUP(Contrato[[#This Row],[RCP]],[1]!RCPPAGOS[[#All],[CRP]],[1]!RCPPAGOS[[#All],[Total pagado]],0,0)</f>
        <v>0</v>
      </c>
      <c r="AM630" s="62" t="e">
        <f>+Contrato[[#This Row],[Valor Pagado]]/Contrato[[#This Row],[VALOR CONTRATO]]</f>
        <v>#VALUE!</v>
      </c>
      <c r="AN630" s="63" t="e">
        <f>+Contrato[[#This Row],[VALOR CONTRATO]]-Contrato[[#This Row],[Valor Pagado]]</f>
        <v>#VALUE!</v>
      </c>
    </row>
    <row r="631" spans="1:40" s="1" customFormat="1" ht="37.5" customHeight="1">
      <c r="A631" s="1">
        <v>41</v>
      </c>
      <c r="B631" s="2">
        <v>575</v>
      </c>
      <c r="C631" s="130" t="s">
        <v>1506</v>
      </c>
      <c r="D631" s="92" t="s">
        <v>1294</v>
      </c>
      <c r="E631" s="103" t="s">
        <v>42</v>
      </c>
      <c r="F631" s="92" t="s">
        <v>831</v>
      </c>
      <c r="G631" s="130" t="s">
        <v>1507</v>
      </c>
      <c r="H631" s="1">
        <v>890907479</v>
      </c>
      <c r="I631" s="111" t="s">
        <v>571</v>
      </c>
      <c r="J631" s="111">
        <v>260000000</v>
      </c>
      <c r="K631" s="1" t="s">
        <v>571</v>
      </c>
      <c r="L631" s="137" t="s">
        <v>1508</v>
      </c>
      <c r="M631" s="43" t="s">
        <v>104</v>
      </c>
      <c r="N631" s="44">
        <f>VLOOKUP(Contrato[[#This Row],[SUPERVISOR TITULAR]],[1]SUPERVISORES!$E$1:$F$135,2,FALSE)</f>
        <v>75075150.099999994</v>
      </c>
      <c r="O631" s="43" t="s">
        <v>103</v>
      </c>
      <c r="P631" s="45">
        <f>VLOOKUP(Contrato[[#This Row],[SUPERVISOR SUPLENTE ]],[1]SUPERVISORES!$E$1:$F$135,2,FALSE)</f>
        <v>3507696.4</v>
      </c>
      <c r="Q631" s="75">
        <v>530</v>
      </c>
      <c r="R631" s="47" cm="1">
        <f t="array" ref="R631">_xlfn.XLOOKUP(Contrato[[#This Row],[CDP]],[1]!CDP[[#All],[consecutivo]],[1]!CDP[[#All],[fecha_aprobacion]],"",0)</f>
        <v>45027.616909722223</v>
      </c>
      <c r="S631" s="48">
        <f>SUMIF([1]!CDP[[#All],[consecutivo]],Contrato[[#This Row],[CDP]],[1]!CDP[[#All],[valor_total_rubro]])</f>
        <v>260000000</v>
      </c>
      <c r="T631" s="49" cm="1">
        <f t="array" ref="T631">_xlfn.XLOOKUP(Contrato[[#This Row],[CONTRATO]]&amp;Contrato[[#This Row],[CDP]],[1]!Tabla6[[#All],[CONTRATO-CDP]],[1]!Tabla6[[#All],[CRP]],_xlfn.XLOOKUP(Contrato[[#This Row],[CDP]],[1]RCPPAGOS!F:F,[1]RCPPAGOS!A:A,"",0),0)</f>
        <v>5082</v>
      </c>
      <c r="U631" s="47">
        <f>+_xlfn.XLOOKUP(Contrato[[#This Row],[RCP]],[1]RCPPAGOS!A:A,[1]RCPPAGOS!B:B,"",0)</f>
        <v>45071.567488425928</v>
      </c>
      <c r="V631" s="50">
        <f>SUMIF([1]!RCPPAGOS[[#All],[CRP]],Contrato[[#This Row],[RCP]],[1]!RCPPAGOS[[#All],[valor_total]])</f>
        <v>260000000</v>
      </c>
      <c r="W631" s="51">
        <v>45071</v>
      </c>
      <c r="X631" s="51">
        <v>45075</v>
      </c>
      <c r="Y631" s="52" t="str">
        <f>+LEFT(_xlfn.XLOOKUP(Contrato[[#This Row],[CONTRATO3DIG]],[1]SECOP_II!AE:AE,[1]SECOP_II!F:F,"",0),10)</f>
        <v>2023-05-29</v>
      </c>
      <c r="Z631" s="53" t="str">
        <f>+LEFT(_xlfn.XLOOKUP(Contrato[[#This Row],[CONTRATO3DIG]],[1]SECOP_II!AE:AE,[1]SECOP_II!G:G,"",0),10)</f>
        <v>2023-12-30</v>
      </c>
      <c r="AA631" s="54" t="str">
        <f>_xlfn.XLOOKUP(Contrato[[#This Row],[CONTRATO3DIG]],[1]SECOP_II!AE:AE,[1]SECOP_II!AA:AA,"",0)</f>
        <v>https://community.secop.gov.co/Public/Tendering/OpportunityDetail/Index?noticeUID=CO1.NTC.4442772&amp;isFromPublicArea=True&amp;isModal=true&amp;asPopupView=true</v>
      </c>
      <c r="AB631" s="103" t="s">
        <v>867</v>
      </c>
      <c r="AC631" s="103"/>
      <c r="AD631" s="1" t="s">
        <v>50</v>
      </c>
      <c r="AE631" s="1" t="str">
        <f>TEXT(LEFT(Contrato[[#This Row],[CONTRATO]],3),"0")</f>
        <v>575</v>
      </c>
      <c r="AF631" s="1" t="str">
        <f>IF(LEN(Contrato[[#This Row],[Contrato2]])=3,Contrato[[#This Row],[Contrato2]],TEXT(Contrato[[#This Row],[Contrato2]],"000"))</f>
        <v>575</v>
      </c>
      <c r="AG631" s="100">
        <f ca="1">IFERROR(_xlfn.DAYS(Contrato[[#This Row],[Fecha Proyectada liquidació]],TODAY())/30,"")</f>
        <v>-10.066666666666666</v>
      </c>
      <c r="AH631" s="5">
        <f>+Contrato[[#This Row],[FECHA TERMINACIÓN ]]+120</f>
        <v>45410</v>
      </c>
      <c r="AI631" s="1" t="e" cm="1">
        <f t="array" ref="AI631">+Contrato[[#This Row],[Fecha Proyectada liquidació]]-hoy</f>
        <v>#NAME?</v>
      </c>
      <c r="AJ631" s="1" cm="1">
        <f t="array" ref="AJ631">_xlfn.XLOOKUP(Contrato[[#This Row],[CONTRATO]]&amp;Contrato[[#This Row],[CDP]],[1]!Tabla6[[#All],[CONTRATO-CDP]],[1]!Tabla6[[#All],[CRP]],_xlfn.XLOOKUP(Contrato[[#This Row],[CDP]],[1]RCPPAGOS!F:F,[1]RCPPAGOS!A:A,"",0),0)</f>
        <v>5082</v>
      </c>
      <c r="AK631" s="1">
        <f>+Contrato[[#This Row],[Columna1]]-Contrato[[#This Row],[RCP]]</f>
        <v>0</v>
      </c>
      <c r="AL631" s="101" cm="1">
        <f t="array" ref="AL631">_xlfn.XLOOKUP(Contrato[[#This Row],[RCP]],[1]!RCPPAGOS[[#All],[CRP]],[1]!RCPPAGOS[[#All],[Total pagado]],0,0)</f>
        <v>50000000</v>
      </c>
      <c r="AM631" s="62">
        <f>+Contrato[[#This Row],[Valor Pagado]]/Contrato[[#This Row],[VALOR CONTRATO]]</f>
        <v>0.19230769230769232</v>
      </c>
      <c r="AN631" s="63">
        <f>+Contrato[[#This Row],[VALOR CONTRATO]]-Contrato[[#This Row],[Valor Pagado]]</f>
        <v>210000000</v>
      </c>
    </row>
    <row r="632" spans="1:40" s="1" customFormat="1" ht="37.5" customHeight="1">
      <c r="A632" s="1">
        <v>770</v>
      </c>
      <c r="B632" s="2">
        <v>576</v>
      </c>
      <c r="C632" s="130" t="s">
        <v>1509</v>
      </c>
      <c r="D632" s="35" t="s">
        <v>41</v>
      </c>
      <c r="E632" s="103" t="s">
        <v>42</v>
      </c>
      <c r="F632" s="92" t="s">
        <v>43</v>
      </c>
      <c r="G632" s="130" t="s">
        <v>1510</v>
      </c>
      <c r="H632" s="1">
        <v>1115943855</v>
      </c>
      <c r="I632" s="111">
        <v>7690469</v>
      </c>
      <c r="J632" s="111">
        <v>60165820</v>
      </c>
      <c r="K632" s="134" t="s">
        <v>1511</v>
      </c>
      <c r="L632" s="137" t="s">
        <v>571</v>
      </c>
      <c r="M632" s="43" t="s">
        <v>68</v>
      </c>
      <c r="N632" s="44">
        <f>VLOOKUP(Contrato[[#This Row],[SUPERVISOR TITULAR]],[1]SUPERVISORES!$E$1:$F$135,2,FALSE)</f>
        <v>8462777.5</v>
      </c>
      <c r="O632" s="43" t="s">
        <v>199</v>
      </c>
      <c r="P632" s="45">
        <f>VLOOKUP(Contrato[[#This Row],[SUPERVISOR SUPLENTE ]],[1]SUPERVISORES!$E$1:$F$135,2,FALSE)</f>
        <v>43972678.100000001</v>
      </c>
      <c r="Q632" s="75">
        <v>736</v>
      </c>
      <c r="R632" s="47" cm="1">
        <f t="array" ref="R632">_xlfn.XLOOKUP(Contrato[[#This Row],[CDP]],[1]!CDP[[#All],[consecutivo]],[1]!CDP[[#All],[fecha_aprobacion]],"",0)</f>
        <v>45058.411423611113</v>
      </c>
      <c r="S632" s="48">
        <f>SUMIF([1]!CDP[[#All],[consecutivo]],Contrato[[#This Row],[CDP]],[1]!CDP[[#All],[valor_total_rubro]])</f>
        <v>60165820</v>
      </c>
      <c r="T632" s="49" cm="1">
        <f t="array" ref="T632">_xlfn.XLOOKUP(Contrato[[#This Row],[CONTRATO]]&amp;Contrato[[#This Row],[CDP]],[1]!Tabla6[[#All],[CONTRATO-CDP]],[1]!Tabla6[[#All],[CRP]],_xlfn.XLOOKUP(Contrato[[#This Row],[CDP]],[1]RCPPAGOS!F:F,[1]RCPPAGOS!A:A,"",0),0)</f>
        <v>4977</v>
      </c>
      <c r="U632" s="47">
        <f>+_xlfn.XLOOKUP(Contrato[[#This Row],[RCP]],[1]RCPPAGOS!A:A,[1]RCPPAGOS!B:B,"",0)</f>
        <v>45064.656527777777</v>
      </c>
      <c r="V632" s="50">
        <f>SUMIF([1]!RCPPAGOS[[#All],[CRP]],Contrato[[#This Row],[RCP]],[1]!RCPPAGOS[[#All],[valor_total]])</f>
        <v>60165820</v>
      </c>
      <c r="W632" s="51">
        <v>45064</v>
      </c>
      <c r="X632" s="51">
        <v>45064</v>
      </c>
      <c r="Y632" s="52" t="str">
        <f>+LEFT(_xlfn.XLOOKUP(Contrato[[#This Row],[CONTRATO3DIG]],[1]SECOP_II!AE:AE,[1]SECOP_II!F:F,"",0),10)</f>
        <v>2023-05-18</v>
      </c>
      <c r="Z632" s="53" t="str">
        <f>+LEFT(_xlfn.XLOOKUP(Contrato[[#This Row],[CONTRATO3DIG]],[1]SECOP_II!AE:AE,[1]SECOP_II!G:G,"",0),10)</f>
        <v>2023-12-31</v>
      </c>
      <c r="AA632" s="54" t="str">
        <f>_xlfn.XLOOKUP(Contrato[[#This Row],[CONTRATO3DIG]],[1]SECOP_II!AE:AE,[1]SECOP_II!AA:AA,"",0)</f>
        <v>https://community.secop.gov.co/Public/Tendering/OpportunityDetail/Index?noticeUID=CO1.NTC.4439842&amp;isFromPublicArea=True&amp;isModal=true&amp;asPopupView=true</v>
      </c>
      <c r="AB632" s="103" t="s">
        <v>1479</v>
      </c>
      <c r="AC632" s="103"/>
      <c r="AD632" s="1" t="s">
        <v>50</v>
      </c>
      <c r="AE632" s="1" t="str">
        <f>TEXT(LEFT(Contrato[[#This Row],[CONTRATO]],3),"0")</f>
        <v>576</v>
      </c>
      <c r="AF632" s="1" t="str">
        <f>IF(LEN(Contrato[[#This Row],[Contrato2]])=3,Contrato[[#This Row],[Contrato2]],TEXT(Contrato[[#This Row],[Contrato2]],"000"))</f>
        <v>576</v>
      </c>
      <c r="AG632" s="100">
        <f ca="1">IFERROR(_xlfn.DAYS(Contrato[[#This Row],[Fecha Proyectada liquidació]],TODAY())/30,"")</f>
        <v>-10.033333333333333</v>
      </c>
      <c r="AH632" s="5">
        <f>+Contrato[[#This Row],[FECHA TERMINACIÓN ]]+120</f>
        <v>45411</v>
      </c>
      <c r="AI632" s="1" t="e" cm="1">
        <f t="array" ref="AI632">+Contrato[[#This Row],[Fecha Proyectada liquidació]]-hoy</f>
        <v>#NAME?</v>
      </c>
      <c r="AJ632" s="1" cm="1">
        <f t="array" ref="AJ632">_xlfn.XLOOKUP(Contrato[[#This Row],[CONTRATO]]&amp;Contrato[[#This Row],[CDP]],[1]!Tabla6[[#All],[CONTRATO-CDP]],[1]!Tabla6[[#All],[CRP]],_xlfn.XLOOKUP(Contrato[[#This Row],[CDP]],[1]RCPPAGOS!F:F,[1]RCPPAGOS!A:A,"",0),0)</f>
        <v>4977</v>
      </c>
      <c r="AK632" s="1">
        <f>+Contrato[[#This Row],[Columna1]]-Contrato[[#This Row],[RCP]]</f>
        <v>0</v>
      </c>
      <c r="AL632" s="101" cm="1">
        <f t="array" ref="AL632">_xlfn.XLOOKUP(Contrato[[#This Row],[RCP]],[1]!RCPPAGOS[[#All],[CRP]],[1]!RCPPAGOS[[#All],[Total pagado]],0,0)</f>
        <v>57165820</v>
      </c>
      <c r="AM632" s="62">
        <f>+Contrato[[#This Row],[Valor Pagado]]/Contrato[[#This Row],[VALOR CONTRATO]]</f>
        <v>0.95013780249317636</v>
      </c>
      <c r="AN632" s="63">
        <f>+Contrato[[#This Row],[VALOR CONTRATO]]-Contrato[[#This Row],[Valor Pagado]]</f>
        <v>3000000</v>
      </c>
    </row>
    <row r="633" spans="1:40" s="1" customFormat="1" ht="37.5" customHeight="1">
      <c r="A633" s="1">
        <v>756</v>
      </c>
      <c r="B633" s="2">
        <v>577</v>
      </c>
      <c r="C633" s="130" t="s">
        <v>1512</v>
      </c>
      <c r="D633" s="35" t="s">
        <v>176</v>
      </c>
      <c r="E633" s="103" t="s">
        <v>42</v>
      </c>
      <c r="F633" s="92" t="s">
        <v>43</v>
      </c>
      <c r="G633" s="130" t="s">
        <v>659</v>
      </c>
      <c r="H633" s="1">
        <v>43615645</v>
      </c>
      <c r="I633" s="111">
        <v>10359658</v>
      </c>
      <c r="J633" s="111">
        <v>97352114</v>
      </c>
      <c r="K633" s="134" t="s">
        <v>1513</v>
      </c>
      <c r="L633" s="137" t="s">
        <v>571</v>
      </c>
      <c r="M633" s="43" t="s">
        <v>60</v>
      </c>
      <c r="N633" s="44">
        <f>VLOOKUP(Contrato[[#This Row],[SUPERVISOR TITULAR]],[1]SUPERVISORES!$E$1:$F$135,2,FALSE)</f>
        <v>40075656.899999999</v>
      </c>
      <c r="O633" s="43" t="s">
        <v>180</v>
      </c>
      <c r="P633" s="45">
        <f>VLOOKUP(Contrato[[#This Row],[SUPERVISOR SUPLENTE ]],[1]SUPERVISORES!$E$1:$F$135,2,FALSE)</f>
        <v>43915464.799999997</v>
      </c>
      <c r="Q633" s="75">
        <v>751</v>
      </c>
      <c r="R633" s="47" cm="1">
        <f t="array" ref="R633">_xlfn.XLOOKUP(Contrato[[#This Row],[CDP]],[1]!CDP[[#All],[consecutivo]],[1]!CDP[[#All],[fecha_aprobacion]],"",0)</f>
        <v>45061.333877314813</v>
      </c>
      <c r="S633" s="48">
        <f>SUMIF([1]!CDP[[#All],[consecutivo]],Contrato[[#This Row],[CDP]],[1]!CDP[[#All],[valor_total_rubro]])</f>
        <v>97352114</v>
      </c>
      <c r="T633" s="49" cm="1">
        <f t="array" ref="T633">_xlfn.XLOOKUP(Contrato[[#This Row],[CONTRATO]]&amp;Contrato[[#This Row],[CDP]],[1]!Tabla6[[#All],[CONTRATO-CDP]],[1]!Tabla6[[#All],[CRP]],_xlfn.XLOOKUP(Contrato[[#This Row],[CDP]],[1]RCPPAGOS!F:F,[1]RCPPAGOS!A:A,"",0),0)</f>
        <v>5064</v>
      </c>
      <c r="U633" s="47">
        <f>+_xlfn.XLOOKUP(Contrato[[#This Row],[RCP]],[1]RCPPAGOS!A:A,[1]RCPPAGOS!B:B,"",0)</f>
        <v>45064.701249999998</v>
      </c>
      <c r="V633" s="50">
        <f>SUMIF([1]!RCPPAGOS[[#All],[CRP]],Contrato[[#This Row],[RCP]],[1]!RCPPAGOS[[#All],[valor_total]])</f>
        <v>97352114</v>
      </c>
      <c r="W633" s="51">
        <v>45064</v>
      </c>
      <c r="X633" s="51">
        <v>45064</v>
      </c>
      <c r="Y633" s="52" t="str">
        <f>+LEFT(_xlfn.XLOOKUP(Contrato[[#This Row],[CONTRATO3DIG]],[1]SECOP_II!AE:AE,[1]SECOP_II!F:F,"",0),10)</f>
        <v>2023-05-18</v>
      </c>
      <c r="Z633" s="53" t="str">
        <f>+LEFT(_xlfn.XLOOKUP(Contrato[[#This Row],[CONTRATO3DIG]],[1]SECOP_II!AE:AE,[1]SECOP_II!G:G,"",0),10)</f>
        <v>2023-12-31</v>
      </c>
      <c r="AA633" s="54" t="str">
        <f>_xlfn.XLOOKUP(Contrato[[#This Row],[CONTRATO3DIG]],[1]SECOP_II!AE:AE,[1]SECOP_II!AA:AA,"",0)</f>
        <v>https://community.secop.gov.co/Public/Tendering/OpportunityDetail/Index?noticeUID=CO1.NTC.4440114&amp;isFromPublicArea=True&amp;isModal=true&amp;asPopupView=true</v>
      </c>
      <c r="AB633" s="103" t="s">
        <v>1479</v>
      </c>
      <c r="AC633" s="103"/>
      <c r="AD633" s="1" t="s">
        <v>50</v>
      </c>
      <c r="AE633" s="1" t="str">
        <f>TEXT(LEFT(Contrato[[#This Row],[CONTRATO]],3),"0")</f>
        <v>577</v>
      </c>
      <c r="AF633" s="1" t="str">
        <f>IF(LEN(Contrato[[#This Row],[Contrato2]])=3,Contrato[[#This Row],[Contrato2]],TEXT(Contrato[[#This Row],[Contrato2]],"000"))</f>
        <v>577</v>
      </c>
      <c r="AG633" s="100">
        <f ca="1">IFERROR(_xlfn.DAYS(Contrato[[#This Row],[Fecha Proyectada liquidació]],TODAY())/30,"")</f>
        <v>-10.033333333333333</v>
      </c>
      <c r="AH633" s="5">
        <f>+Contrato[[#This Row],[FECHA TERMINACIÓN ]]+120</f>
        <v>45411</v>
      </c>
      <c r="AI633" s="1" t="e" cm="1">
        <f t="array" ref="AI633">+Contrato[[#This Row],[Fecha Proyectada liquidació]]-hoy</f>
        <v>#NAME?</v>
      </c>
      <c r="AJ633" s="1" cm="1">
        <f t="array" ref="AJ633">_xlfn.XLOOKUP(Contrato[[#This Row],[CONTRATO]]&amp;Contrato[[#This Row],[CDP]],[1]!Tabla6[[#All],[CONTRATO-CDP]],[1]!Tabla6[[#All],[CRP]],_xlfn.XLOOKUP(Contrato[[#This Row],[CDP]],[1]RCPPAGOS!F:F,[1]RCPPAGOS!A:A,"",0),0)</f>
        <v>5064</v>
      </c>
      <c r="AK633" s="1">
        <f>+Contrato[[#This Row],[Columna1]]-Contrato[[#This Row],[RCP]]</f>
        <v>0</v>
      </c>
      <c r="AL633" s="101" cm="1">
        <f t="array" ref="AL633">_xlfn.XLOOKUP(Contrato[[#This Row],[RCP]],[1]!RCPPAGOS[[#All],[CRP]],[1]!RCPPAGOS[[#All],[Total pagado]],0,0)</f>
        <v>44704265</v>
      </c>
      <c r="AM633" s="62">
        <f>+Contrato[[#This Row],[Valor Pagado]]/Contrato[[#This Row],[VALOR CONTRATO]]</f>
        <v>0.45920178990668864</v>
      </c>
      <c r="AN633" s="63">
        <f>+Contrato[[#This Row],[VALOR CONTRATO]]-Contrato[[#This Row],[Valor Pagado]]</f>
        <v>52647849</v>
      </c>
    </row>
    <row r="634" spans="1:40" s="1" customFormat="1" ht="37.5" customHeight="1">
      <c r="A634" s="1">
        <v>716</v>
      </c>
      <c r="B634" s="2">
        <v>578</v>
      </c>
      <c r="C634" s="130" t="s">
        <v>1514</v>
      </c>
      <c r="D634" s="92" t="s">
        <v>83</v>
      </c>
      <c r="E634" s="103" t="s">
        <v>42</v>
      </c>
      <c r="F634" s="92" t="s">
        <v>569</v>
      </c>
      <c r="G634" s="130" t="s">
        <v>1515</v>
      </c>
      <c r="H634" s="1">
        <v>890980040</v>
      </c>
      <c r="I634" s="111" t="s">
        <v>571</v>
      </c>
      <c r="J634" s="111">
        <v>269845159</v>
      </c>
      <c r="K634" s="1" t="s">
        <v>571</v>
      </c>
      <c r="L634" s="137" t="s">
        <v>1508</v>
      </c>
      <c r="M634" s="43" t="s">
        <v>1440</v>
      </c>
      <c r="N634" s="44">
        <f>VLOOKUP(Contrato[[#This Row],[SUPERVISOR TITULAR]],[1]SUPERVISORES!$E$1:$F$135,2,FALSE)</f>
        <v>1152209808.5999999</v>
      </c>
      <c r="O634" s="43" t="s">
        <v>86</v>
      </c>
      <c r="P634" s="45">
        <f>VLOOKUP(Contrato[[#This Row],[SUPERVISOR SUPLENTE ]],[1]SUPERVISORES!$E$1:$F$135,2,FALSE)</f>
        <v>21509270.5</v>
      </c>
      <c r="Q634" s="75">
        <v>672</v>
      </c>
      <c r="R634" s="47" cm="1">
        <f t="array" ref="R634">_xlfn.XLOOKUP(Contrato[[#This Row],[CDP]],[1]!CDP[[#All],[consecutivo]],[1]!CDP[[#All],[fecha_aprobacion]],"",0)</f>
        <v>45044.571921296294</v>
      </c>
      <c r="S634" s="48">
        <f>SUMIF([1]!CDP[[#All],[consecutivo]],Contrato[[#This Row],[CDP]],[1]!CDP[[#All],[valor_total_rubro]])</f>
        <v>269845159</v>
      </c>
      <c r="T634" s="49" cm="1">
        <f t="array" ref="T634">_xlfn.XLOOKUP(Contrato[[#This Row],[CONTRATO]]&amp;Contrato[[#This Row],[CDP]],[1]!Tabla6[[#All],[CONTRATO-CDP]],[1]!Tabla6[[#All],[CRP]],_xlfn.XLOOKUP(Contrato[[#This Row],[CDP]],[1]RCPPAGOS!F:F,[1]RCPPAGOS!A:A,"",0),0)</f>
        <v>5887</v>
      </c>
      <c r="U634" s="47">
        <f>+_xlfn.XLOOKUP(Contrato[[#This Row],[RCP]],[1]RCPPAGOS!A:A,[1]RCPPAGOS!B:B,"",0)</f>
        <v>45085.62841435185</v>
      </c>
      <c r="V634" s="50">
        <f>SUMIF([1]!RCPPAGOS[[#All],[CRP]],Contrato[[#This Row],[RCP]],[1]!RCPPAGOS[[#All],[valor_total]])</f>
        <v>269845159</v>
      </c>
      <c r="W634" s="51">
        <v>45084</v>
      </c>
      <c r="X634" s="51">
        <v>45090</v>
      </c>
      <c r="Y634" s="52" t="str">
        <f>+LEFT(_xlfn.XLOOKUP(Contrato[[#This Row],[CONTRATO3DIG]],[1]SECOP_II!AE:AE,[1]SECOP_II!F:F,"",0),10)</f>
        <v>2023-06-13</v>
      </c>
      <c r="Z634" s="53" t="str">
        <f>+LEFT(_xlfn.XLOOKUP(Contrato[[#This Row],[CONTRATO3DIG]],[1]SECOP_II!AE:AE,[1]SECOP_II!G:G,"",0),10)</f>
        <v>2023-12-30</v>
      </c>
      <c r="AA634" s="54" t="str">
        <f>_xlfn.XLOOKUP(Contrato[[#This Row],[CONTRATO3DIG]],[1]SECOP_II!AE:AE,[1]SECOP_II!AA:AA,"",0)</f>
        <v>https://community.secop.gov.co/Public/Tendering/OpportunityDetail/Index?noticeUID=CO1.NTC.4524174&amp;isFromPublicArea=True&amp;isModal=true&amp;asPopupView=true</v>
      </c>
      <c r="AB634" s="103" t="s">
        <v>1516</v>
      </c>
      <c r="AC634" s="103">
        <v>200000092697</v>
      </c>
      <c r="AD634" s="1" t="s">
        <v>50</v>
      </c>
      <c r="AE634" s="1" t="str">
        <f>TEXT(LEFT(Contrato[[#This Row],[CONTRATO]],3),"0")</f>
        <v>578</v>
      </c>
      <c r="AF634" s="1" t="str">
        <f>IF(LEN(Contrato[[#This Row],[Contrato2]])=3,Contrato[[#This Row],[Contrato2]],TEXT(Contrato[[#This Row],[Contrato2]],"000"))</f>
        <v>578</v>
      </c>
      <c r="AG634" s="100">
        <f ca="1">IFERROR(_xlfn.DAYS(Contrato[[#This Row],[Fecha Proyectada liquidació]],TODAY())/30,"")</f>
        <v>-10.066666666666666</v>
      </c>
      <c r="AH634" s="5">
        <f>+Contrato[[#This Row],[FECHA TERMINACIÓN ]]+120</f>
        <v>45410</v>
      </c>
      <c r="AI634" s="1" t="e" cm="1">
        <f t="array" ref="AI634">+Contrato[[#This Row],[Fecha Proyectada liquidació]]-hoy</f>
        <v>#NAME?</v>
      </c>
      <c r="AJ634" s="1" cm="1">
        <f t="array" ref="AJ634">_xlfn.XLOOKUP(Contrato[[#This Row],[CONTRATO]]&amp;Contrato[[#This Row],[CDP]],[1]!Tabla6[[#All],[CONTRATO-CDP]],[1]!Tabla6[[#All],[CRP]],_xlfn.XLOOKUP(Contrato[[#This Row],[CDP]],[1]RCPPAGOS!F:F,[1]RCPPAGOS!A:A,"",0),0)</f>
        <v>5887</v>
      </c>
      <c r="AK634" s="1">
        <f>+Contrato[[#This Row],[Columna1]]-Contrato[[#This Row],[RCP]]</f>
        <v>0</v>
      </c>
      <c r="AL634" s="101" cm="1">
        <f t="array" ref="AL634">_xlfn.XLOOKUP(Contrato[[#This Row],[RCP]],[1]!RCPPAGOS[[#All],[CRP]],[1]!RCPPAGOS[[#All],[Total pagado]],0,0)</f>
        <v>7287192</v>
      </c>
      <c r="AM634" s="62">
        <f>+Contrato[[#This Row],[Valor Pagado]]/Contrato[[#This Row],[VALOR CONTRATO]]</f>
        <v>2.7005087017329076E-2</v>
      </c>
      <c r="AN634" s="63">
        <f>+Contrato[[#This Row],[VALOR CONTRATO]]-Contrato[[#This Row],[Valor Pagado]]</f>
        <v>262557967</v>
      </c>
    </row>
    <row r="635" spans="1:40" s="1" customFormat="1" ht="37.5" customHeight="1">
      <c r="A635" s="1">
        <v>750</v>
      </c>
      <c r="B635" s="2">
        <v>579</v>
      </c>
      <c r="C635" s="130" t="s">
        <v>1517</v>
      </c>
      <c r="D635" s="92" t="s">
        <v>112</v>
      </c>
      <c r="E635" s="103" t="s">
        <v>42</v>
      </c>
      <c r="F635" s="92" t="s">
        <v>581</v>
      </c>
      <c r="G635" s="130" t="s">
        <v>1518</v>
      </c>
      <c r="H635" s="170">
        <v>890920814</v>
      </c>
      <c r="I635" s="111" t="s">
        <v>571</v>
      </c>
      <c r="J635" s="111">
        <v>3000000000</v>
      </c>
      <c r="K635" s="134" t="s">
        <v>1519</v>
      </c>
      <c r="L635" s="137" t="s">
        <v>1508</v>
      </c>
      <c r="M635" s="43" t="s">
        <v>584</v>
      </c>
      <c r="N635" s="44">
        <f>VLOOKUP(Contrato[[#This Row],[SUPERVISOR TITULAR]],[1]SUPERVISORES!$E$1:$F$135,2,FALSE)</f>
        <v>71611751.299999997</v>
      </c>
      <c r="O635" s="43" t="s">
        <v>819</v>
      </c>
      <c r="P635" s="45">
        <f>VLOOKUP(Contrato[[#This Row],[SUPERVISOR SUPLENTE ]],[1]SUPERVISORES!$E$1:$F$135,2,FALSE)</f>
        <v>70058610.799999997</v>
      </c>
      <c r="Q635" s="75">
        <v>725</v>
      </c>
      <c r="R635" s="47" cm="1">
        <f t="array" ref="R635">_xlfn.XLOOKUP(Contrato[[#This Row],[CDP]],[1]!CDP[[#All],[consecutivo]],[1]!CDP[[#All],[fecha_aprobacion]],"",0)</f>
        <v>45055.572094907409</v>
      </c>
      <c r="S635" s="48">
        <f>SUMIF([1]!CDP[[#All],[consecutivo]],Contrato[[#This Row],[CDP]],[1]!CDP[[#All],[valor_total_rubro]])</f>
        <v>3000000000</v>
      </c>
      <c r="T635" s="49" cm="1">
        <f t="array" ref="T635">_xlfn.XLOOKUP(Contrato[[#This Row],[CONTRATO]]&amp;Contrato[[#This Row],[CDP]],[1]!Tabla6[[#All],[CONTRATO-CDP]],[1]!Tabla6[[#All],[CRP]],_xlfn.XLOOKUP(Contrato[[#This Row],[CDP]],[1]RCPPAGOS!F:F,[1]RCPPAGOS!A:A,"",0),0)</f>
        <v>5085</v>
      </c>
      <c r="U635" s="47">
        <f>+_xlfn.XLOOKUP(Contrato[[#This Row],[RCP]],[1]RCPPAGOS!A:A,[1]RCPPAGOS!B:B,"",0)</f>
        <v>45072.64135416667</v>
      </c>
      <c r="V635" s="50">
        <f>SUMIF([1]!RCPPAGOS[[#All],[CRP]],Contrato[[#This Row],[RCP]],[1]!RCPPAGOS[[#All],[valor_total]])</f>
        <v>3000000000</v>
      </c>
      <c r="W635" s="51">
        <v>45072</v>
      </c>
      <c r="X635" s="51">
        <v>45078</v>
      </c>
      <c r="Y635" s="52" t="str">
        <f>+LEFT(_xlfn.XLOOKUP(Contrato[[#This Row],[CONTRATO3DIG]],[1]SECOP_II!AE:AE,[1]SECOP_II!F:F,"",0),10)</f>
        <v>2023-06-01</v>
      </c>
      <c r="Z635" s="53" t="str">
        <f>+LEFT(_xlfn.XLOOKUP(Contrato[[#This Row],[CONTRATO3DIG]],[1]SECOP_II!AE:AE,[1]SECOP_II!G:G,"",0),10)</f>
        <v>2024-03-30</v>
      </c>
      <c r="AA635" s="54" t="str">
        <f>_xlfn.XLOOKUP(Contrato[[#This Row],[CONTRATO3DIG]],[1]SECOP_II!AE:AE,[1]SECOP_II!AA:AA,"",0)</f>
        <v>https://community.secop.gov.co/Public/Tendering/OpportunityDetail/Index?noticeUID=CO1.NTC.4472101&amp;isFromPublicArea=True&amp;isModal=true&amp;asPopupView=true</v>
      </c>
      <c r="AB635" s="103" t="s">
        <v>1300</v>
      </c>
      <c r="AC635" s="103">
        <v>200000093391</v>
      </c>
      <c r="AD635" s="1" t="s">
        <v>50</v>
      </c>
      <c r="AE635" s="1" t="str">
        <f>TEXT(LEFT(Contrato[[#This Row],[CONTRATO]],3),"0")</f>
        <v>579</v>
      </c>
      <c r="AF635" s="1" t="str">
        <f>IF(LEN(Contrato[[#This Row],[Contrato2]])=3,Contrato[[#This Row],[Contrato2]],TEXT(Contrato[[#This Row],[Contrato2]],"000"))</f>
        <v>579</v>
      </c>
      <c r="AG635" s="100">
        <f ca="1">IFERROR(_xlfn.DAYS(Contrato[[#This Row],[Fecha Proyectada liquidació]],TODAY())/30,"")</f>
        <v>-7.0333333333333332</v>
      </c>
      <c r="AH635" s="5">
        <f>+Contrato[[#This Row],[FECHA TERMINACIÓN ]]+120</f>
        <v>45501</v>
      </c>
      <c r="AI635" s="1" t="e" cm="1">
        <f t="array" ref="AI635">+Contrato[[#This Row],[Fecha Proyectada liquidació]]-hoy</f>
        <v>#NAME?</v>
      </c>
      <c r="AJ635" s="1" cm="1">
        <f t="array" ref="AJ635">_xlfn.XLOOKUP(Contrato[[#This Row],[CONTRATO]]&amp;Contrato[[#This Row],[CDP]],[1]!Tabla6[[#All],[CONTRATO-CDP]],[1]!Tabla6[[#All],[CRP]],_xlfn.XLOOKUP(Contrato[[#This Row],[CDP]],[1]RCPPAGOS!F:F,[1]RCPPAGOS!A:A,"",0),0)</f>
        <v>5085</v>
      </c>
      <c r="AK635" s="1">
        <f>+Contrato[[#This Row],[Columna1]]-Contrato[[#This Row],[RCP]]</f>
        <v>0</v>
      </c>
      <c r="AL635" s="101" cm="1">
        <f t="array" ref="AL635">_xlfn.XLOOKUP(Contrato[[#This Row],[RCP]],[1]!RCPPAGOS[[#All],[CRP]],[1]!RCPPAGOS[[#All],[Total pagado]],0,0)</f>
        <v>3000000000</v>
      </c>
      <c r="AM635" s="62">
        <f>+Contrato[[#This Row],[Valor Pagado]]/Contrato[[#This Row],[VALOR CONTRATO]]</f>
        <v>1</v>
      </c>
      <c r="AN635" s="63">
        <f>+Contrato[[#This Row],[VALOR CONTRATO]]-Contrato[[#This Row],[Valor Pagado]]</f>
        <v>0</v>
      </c>
    </row>
    <row r="636" spans="1:40" s="1" customFormat="1" ht="37.5" customHeight="1">
      <c r="A636" s="1">
        <v>752</v>
      </c>
      <c r="B636" s="2">
        <v>580</v>
      </c>
      <c r="C636" s="130" t="s">
        <v>1520</v>
      </c>
      <c r="D636" s="92" t="s">
        <v>112</v>
      </c>
      <c r="E636" s="103" t="s">
        <v>42</v>
      </c>
      <c r="F636" s="92" t="s">
        <v>581</v>
      </c>
      <c r="G636" s="130" t="s">
        <v>1521</v>
      </c>
      <c r="H636" s="170">
        <v>890984376</v>
      </c>
      <c r="I636" s="111" t="s">
        <v>571</v>
      </c>
      <c r="J636" s="111">
        <v>453456698</v>
      </c>
      <c r="K636" s="134" t="s">
        <v>1522</v>
      </c>
      <c r="L636" s="137" t="s">
        <v>1508</v>
      </c>
      <c r="M636" s="43" t="s">
        <v>1100</v>
      </c>
      <c r="N636" s="44">
        <f>VLOOKUP(Contrato[[#This Row],[SUPERVISOR TITULAR]],[1]SUPERVISORES!$E$1:$F$135,2,FALSE)</f>
        <v>43515795</v>
      </c>
      <c r="O636" s="43" t="s">
        <v>819</v>
      </c>
      <c r="P636" s="45">
        <f>VLOOKUP(Contrato[[#This Row],[SUPERVISOR SUPLENTE ]],[1]SUPERVISORES!$E$1:$F$135,2,FALSE)</f>
        <v>70058610.799999997</v>
      </c>
      <c r="Q636" s="75">
        <v>728</v>
      </c>
      <c r="R636" s="47" cm="1">
        <f t="array" ref="R636">_xlfn.XLOOKUP(Contrato[[#This Row],[CDP]],[1]!CDP[[#All],[consecutivo]],[1]!CDP[[#All],[fecha_aprobacion]],"",0)</f>
        <v>45056.667314814818</v>
      </c>
      <c r="S636" s="48">
        <f>SUMIF([1]!CDP[[#All],[consecutivo]],Contrato[[#This Row],[CDP]],[1]!CDP[[#All],[valor_total_rubro]])</f>
        <v>453456698</v>
      </c>
      <c r="T636" s="49" cm="1">
        <f t="array" ref="T636">_xlfn.XLOOKUP(Contrato[[#This Row],[CONTRATO]]&amp;Contrato[[#This Row],[CDP]],[1]!Tabla6[[#All],[CONTRATO-CDP]],[1]!Tabla6[[#All],[CRP]],_xlfn.XLOOKUP(Contrato[[#This Row],[CDP]],[1]RCPPAGOS!F:F,[1]RCPPAGOS!A:A,"",0),0)</f>
        <v>5084</v>
      </c>
      <c r="U636" s="47">
        <f>+_xlfn.XLOOKUP(Contrato[[#This Row],[RCP]],[1]RCPPAGOS!A:A,[1]RCPPAGOS!B:B,"",0)</f>
        <v>45072.639756944445</v>
      </c>
      <c r="V636" s="50">
        <f>SUMIF([1]!RCPPAGOS[[#All],[CRP]],Contrato[[#This Row],[RCP]],[1]!RCPPAGOS[[#All],[valor_total]])</f>
        <v>453456698</v>
      </c>
      <c r="W636" s="51">
        <v>45072</v>
      </c>
      <c r="X636" s="51">
        <v>45077</v>
      </c>
      <c r="Y636" s="52" t="str">
        <f>+LEFT(_xlfn.XLOOKUP(Contrato[[#This Row],[CONTRATO3DIG]],[1]SECOP_II!AE:AE,[1]SECOP_II!F:F,"",0),10)</f>
        <v>2023-05-31</v>
      </c>
      <c r="Z636" s="53" t="str">
        <f>+LEFT(_xlfn.XLOOKUP(Contrato[[#This Row],[CONTRATO3DIG]],[1]SECOP_II!AE:AE,[1]SECOP_II!G:G,"",0),10)</f>
        <v>2023-12-15</v>
      </c>
      <c r="AA636" s="54" t="str">
        <f>_xlfn.XLOOKUP(Contrato[[#This Row],[CONTRATO3DIG]],[1]SECOP_II!AE:AE,[1]SECOP_II!AA:AA,"",0)</f>
        <v>https://community.secop.gov.co/Public/Tendering/OpportunityDetail/Index?noticeUID=CO1.NTC.4472133&amp;isFromPublicArea=True&amp;isModal=true&amp;asPopupView=true</v>
      </c>
      <c r="AB636" s="103" t="s">
        <v>1523</v>
      </c>
      <c r="AC636" s="103"/>
      <c r="AD636" s="1" t="s">
        <v>50</v>
      </c>
      <c r="AE636" s="1" t="str">
        <f>TEXT(LEFT(Contrato[[#This Row],[CONTRATO]],3),"0")</f>
        <v>580</v>
      </c>
      <c r="AF636" s="1" t="str">
        <f>IF(LEN(Contrato[[#This Row],[Contrato2]])=3,Contrato[[#This Row],[Contrato2]],TEXT(Contrato[[#This Row],[Contrato2]],"000"))</f>
        <v>580</v>
      </c>
      <c r="AG636" s="100">
        <f ca="1">IFERROR(_xlfn.DAYS(Contrato[[#This Row],[Fecha Proyectada liquidació]],TODAY())/30,"")</f>
        <v>-10.566666666666666</v>
      </c>
      <c r="AH636" s="5">
        <f>+Contrato[[#This Row],[FECHA TERMINACIÓN ]]+120</f>
        <v>45395</v>
      </c>
      <c r="AI636" s="1" t="e" cm="1">
        <f t="array" ref="AI636">+Contrato[[#This Row],[Fecha Proyectada liquidació]]-hoy</f>
        <v>#NAME?</v>
      </c>
      <c r="AJ636" s="1" cm="1">
        <f t="array" ref="AJ636">_xlfn.XLOOKUP(Contrato[[#This Row],[CONTRATO]]&amp;Contrato[[#This Row],[CDP]],[1]!Tabla6[[#All],[CONTRATO-CDP]],[1]!Tabla6[[#All],[CRP]],_xlfn.XLOOKUP(Contrato[[#This Row],[CDP]],[1]RCPPAGOS!F:F,[1]RCPPAGOS!A:A,"",0),0)</f>
        <v>5084</v>
      </c>
      <c r="AK636" s="1">
        <f>+Contrato[[#This Row],[Columna1]]-Contrato[[#This Row],[RCP]]</f>
        <v>0</v>
      </c>
      <c r="AL636" s="101" cm="1">
        <f t="array" ref="AL636">_xlfn.XLOOKUP(Contrato[[#This Row],[RCP]],[1]!RCPPAGOS[[#All],[CRP]],[1]!RCPPAGOS[[#All],[Total pagado]],0,0)</f>
        <v>453456698</v>
      </c>
      <c r="AM636" s="62">
        <f>+Contrato[[#This Row],[Valor Pagado]]/Contrato[[#This Row],[VALOR CONTRATO]]</f>
        <v>1</v>
      </c>
      <c r="AN636" s="63">
        <f>+Contrato[[#This Row],[VALOR CONTRATO]]-Contrato[[#This Row],[Valor Pagado]]</f>
        <v>0</v>
      </c>
    </row>
    <row r="637" spans="1:40" s="1" customFormat="1" ht="37.5" customHeight="1">
      <c r="A637" s="1">
        <v>759</v>
      </c>
      <c r="B637" s="2">
        <v>581</v>
      </c>
      <c r="C637" s="130" t="s">
        <v>1524</v>
      </c>
      <c r="D637" s="92" t="s">
        <v>1294</v>
      </c>
      <c r="E637" s="103" t="s">
        <v>42</v>
      </c>
      <c r="F637" s="92" t="s">
        <v>43</v>
      </c>
      <c r="G637" s="130" t="s">
        <v>689</v>
      </c>
      <c r="H637" s="1">
        <v>1017126471</v>
      </c>
      <c r="I637" s="111">
        <v>4191468</v>
      </c>
      <c r="J637" s="111">
        <v>30458001</v>
      </c>
      <c r="K637" s="134" t="s">
        <v>571</v>
      </c>
      <c r="L637" s="137" t="s">
        <v>571</v>
      </c>
      <c r="M637" s="43" t="s">
        <v>652</v>
      </c>
      <c r="N637" s="44">
        <f>VLOOKUP(Contrato[[#This Row],[SUPERVISOR TITULAR]],[1]SUPERVISORES!$E$1:$F$135,2,FALSE)</f>
        <v>43595405.899999999</v>
      </c>
      <c r="O637" s="43" t="s">
        <v>199</v>
      </c>
      <c r="P637" s="45">
        <f>VLOOKUP(Contrato[[#This Row],[SUPERVISOR SUPLENTE ]],[1]SUPERVISORES!$E$1:$F$135,2,FALSE)</f>
        <v>43972678.100000001</v>
      </c>
      <c r="Q637" s="75">
        <v>743</v>
      </c>
      <c r="R637" s="47" cm="1">
        <f t="array" ref="R637">_xlfn.XLOOKUP(Contrato[[#This Row],[CDP]],[1]!CDP[[#All],[consecutivo]],[1]!CDP[[#All],[fecha_aprobacion]],"",0)</f>
        <v>45058.59988425926</v>
      </c>
      <c r="S637" s="48">
        <f>SUMIF([1]!CDP[[#All],[consecutivo]],Contrato[[#This Row],[CDP]],[1]!CDP[[#All],[valor_total_rubro]])</f>
        <v>30597716</v>
      </c>
      <c r="T637" s="49" cm="1">
        <f t="array" ref="T637">_xlfn.XLOOKUP(Contrato[[#This Row],[CONTRATO]]&amp;Contrato[[#This Row],[CDP]],[1]!Tabla6[[#All],[CONTRATO-CDP]],[1]!Tabla6[[#All],[CRP]],_xlfn.XLOOKUP(Contrato[[#This Row],[CDP]],[1]RCPPAGOS!F:F,[1]RCPPAGOS!A:A,"",0),0)</f>
        <v>5067</v>
      </c>
      <c r="U637" s="47">
        <f>+_xlfn.XLOOKUP(Contrato[[#This Row],[RCP]],[1]RCPPAGOS!A:A,[1]RCPPAGOS!B:B,"",0)</f>
        <v>45069.368993055556</v>
      </c>
      <c r="V637" s="50">
        <f>SUMIF([1]!RCPPAGOS[[#All],[CRP]],Contrato[[#This Row],[RCP]],[1]!RCPPAGOS[[#All],[valor_total]])</f>
        <v>30458001</v>
      </c>
      <c r="W637" s="51">
        <v>45065</v>
      </c>
      <c r="X637" s="51">
        <v>45065</v>
      </c>
      <c r="Y637" s="52" t="str">
        <f>+LEFT(_xlfn.XLOOKUP(Contrato[[#This Row],[CONTRATO3DIG]],[1]SECOP_II!AE:AE,[1]SECOP_II!F:F,"",0),10)</f>
        <v>2023-05-23</v>
      </c>
      <c r="Z637" s="53" t="str">
        <f>+LEFT(_xlfn.XLOOKUP(Contrato[[#This Row],[CONTRATO3DIG]],[1]SECOP_II!AE:AE,[1]SECOP_II!G:G,"",0),10)</f>
        <v>2023-12-30</v>
      </c>
      <c r="AA637" s="54" t="str">
        <f>_xlfn.XLOOKUP(Contrato[[#This Row],[CONTRATO3DIG]],[1]SECOP_II!AE:AE,[1]SECOP_II!AA:AA,"",0)</f>
        <v>https://community.secop.gov.co/Public/Tendering/OpportunityDetail/Index?noticeUID=CO1.NTC.4449032&amp;isFromPublicArea=True&amp;isModal=true&amp;asPopupView=true</v>
      </c>
      <c r="AB637" s="103" t="s">
        <v>1525</v>
      </c>
      <c r="AC637" s="103"/>
      <c r="AD637" s="1" t="s">
        <v>50</v>
      </c>
      <c r="AE637" s="1" t="str">
        <f>TEXT(LEFT(Contrato[[#This Row],[CONTRATO]],3),"0")</f>
        <v>581</v>
      </c>
      <c r="AF637" s="1" t="str">
        <f>IF(LEN(Contrato[[#This Row],[Contrato2]])=3,Contrato[[#This Row],[Contrato2]],TEXT(Contrato[[#This Row],[Contrato2]],"000"))</f>
        <v>581</v>
      </c>
      <c r="AG637" s="100">
        <f ca="1">IFERROR(_xlfn.DAYS(Contrato[[#This Row],[Fecha Proyectada liquidació]],TODAY())/30,"")</f>
        <v>-10.066666666666666</v>
      </c>
      <c r="AH637" s="5">
        <f>+Contrato[[#This Row],[FECHA TERMINACIÓN ]]+120</f>
        <v>45410</v>
      </c>
      <c r="AI637" s="1" t="e" cm="1">
        <f t="array" ref="AI637">+Contrato[[#This Row],[Fecha Proyectada liquidació]]-hoy</f>
        <v>#NAME?</v>
      </c>
      <c r="AJ637" s="1" cm="1">
        <f t="array" ref="AJ637">_xlfn.XLOOKUP(Contrato[[#This Row],[CONTRATO]]&amp;Contrato[[#This Row],[CDP]],[1]!Tabla6[[#All],[CONTRATO-CDP]],[1]!Tabla6[[#All],[CRP]],_xlfn.XLOOKUP(Contrato[[#This Row],[CDP]],[1]RCPPAGOS!F:F,[1]RCPPAGOS!A:A,"",0),0)</f>
        <v>5067</v>
      </c>
      <c r="AK637" s="1">
        <f>+Contrato[[#This Row],[Columna1]]-Contrato[[#This Row],[RCP]]</f>
        <v>0</v>
      </c>
      <c r="AL637" s="101" cm="1">
        <f t="array" ref="AL637">_xlfn.XLOOKUP(Contrato[[#This Row],[RCP]],[1]!RCPPAGOS[[#All],[CRP]],[1]!RCPPAGOS[[#All],[Total pagado]],0,0)</f>
        <v>30458001</v>
      </c>
      <c r="AM637" s="62">
        <f>+Contrato[[#This Row],[Valor Pagado]]/Contrato[[#This Row],[VALOR CONTRATO]]</f>
        <v>1</v>
      </c>
      <c r="AN637" s="63">
        <f>+Contrato[[#This Row],[VALOR CONTRATO]]-Contrato[[#This Row],[Valor Pagado]]</f>
        <v>0</v>
      </c>
    </row>
    <row r="638" spans="1:40" s="1" customFormat="1" ht="37.5" customHeight="1">
      <c r="A638" s="1">
        <v>762</v>
      </c>
      <c r="B638" s="2">
        <v>582</v>
      </c>
      <c r="C638" s="130" t="s">
        <v>1526</v>
      </c>
      <c r="D638" s="92" t="s">
        <v>162</v>
      </c>
      <c r="E638" s="36" t="s">
        <v>42</v>
      </c>
      <c r="F638" s="92" t="s">
        <v>43</v>
      </c>
      <c r="G638" s="130" t="s">
        <v>673</v>
      </c>
      <c r="H638" s="1">
        <v>71773472</v>
      </c>
      <c r="I638" s="111">
        <v>7690469</v>
      </c>
      <c r="J638" s="111">
        <v>63884075</v>
      </c>
      <c r="K638" s="231" t="s">
        <v>1527</v>
      </c>
      <c r="L638" s="137" t="s">
        <v>571</v>
      </c>
      <c r="M638" s="43" t="s">
        <v>164</v>
      </c>
      <c r="N638" s="44">
        <f>VLOOKUP(Contrato[[#This Row],[SUPERVISOR TITULAR]],[1]SUPERVISORES!$E$1:$F$135,2,FALSE)</f>
        <v>71610877.799999997</v>
      </c>
      <c r="O638" s="43" t="s">
        <v>1338</v>
      </c>
      <c r="P638" s="45">
        <f>VLOOKUP(Contrato[[#This Row],[SUPERVISOR SUPLENTE ]],[1]SUPERVISORES!$E$1:$F$135,2,FALSE)</f>
        <v>19424139.399999999</v>
      </c>
      <c r="Q638" s="75">
        <v>746</v>
      </c>
      <c r="R638" s="47" cm="1">
        <f t="array" ref="R638">_xlfn.XLOOKUP(Contrato[[#This Row],[CDP]],[1]!CDP[[#All],[consecutivo]],[1]!CDP[[#All],[fecha_aprobacion]],"",0)</f>
        <v>45058.600312499999</v>
      </c>
      <c r="S638" s="48">
        <f>SUMIF([1]!CDP[[#All],[consecutivo]],Contrato[[#This Row],[CDP]],[1]!CDP[[#All],[valor_total_rubro]])</f>
        <v>64396773</v>
      </c>
      <c r="T638" s="49" cm="1">
        <f t="array" ref="T638">_xlfn.XLOOKUP(Contrato[[#This Row],[CONTRATO]]&amp;Contrato[[#This Row],[CDP]],[1]!Tabla6[[#All],[CONTRATO-CDP]],[1]!Tabla6[[#All],[CRP]],_xlfn.XLOOKUP(Contrato[[#This Row],[CDP]],[1]RCPPAGOS!F:F,[1]RCPPAGOS!A:A,"",0),0)</f>
        <v>5065</v>
      </c>
      <c r="U638" s="47">
        <f>+_xlfn.XLOOKUP(Contrato[[#This Row],[RCP]],[1]RCPPAGOS!A:A,[1]RCPPAGOS!B:B,"",0)</f>
        <v>45065.684641203705</v>
      </c>
      <c r="V638" s="50">
        <f>SUMIF([1]!RCPPAGOS[[#All],[CRP]],Contrato[[#This Row],[RCP]],[1]!RCPPAGOS[[#All],[valor_total]])</f>
        <v>63884075</v>
      </c>
      <c r="W638" s="51">
        <v>45065</v>
      </c>
      <c r="X638" s="51">
        <v>45069</v>
      </c>
      <c r="Y638" s="52" t="str">
        <f>+LEFT(_xlfn.XLOOKUP(Contrato[[#This Row],[CONTRATO3DIG]],[1]SECOP_II!AE:AE,[1]SECOP_II!F:F,"",0),10)</f>
        <v>2023-05-23</v>
      </c>
      <c r="Z638" s="53" t="str">
        <f>+LEFT(_xlfn.XLOOKUP(Contrato[[#This Row],[CONTRATO3DIG]],[1]SECOP_II!AE:AE,[1]SECOP_II!G:G,"",0),10)</f>
        <v>2023-12-30</v>
      </c>
      <c r="AA638" s="54" t="str">
        <f>_xlfn.XLOOKUP(Contrato[[#This Row],[CONTRATO3DIG]],[1]SECOP_II!AE:AE,[1]SECOP_II!AA:AA,"",0)</f>
        <v>https://community.secop.gov.co/Public/Tendering/OpportunityDetail/Index?noticeUID=CO1.NTC.4449229&amp;isFromPublicArea=True&amp;isModal=true&amp;asPopupView=true</v>
      </c>
      <c r="AB638" s="103" t="s">
        <v>1528</v>
      </c>
      <c r="AC638" s="103"/>
      <c r="AD638" s="1" t="s">
        <v>50</v>
      </c>
      <c r="AE638" s="1" t="str">
        <f>TEXT(LEFT(Contrato[[#This Row],[CONTRATO]],3),"0")</f>
        <v>582</v>
      </c>
      <c r="AF638" s="1" t="str">
        <f>IF(LEN(Contrato[[#This Row],[Contrato2]])=3,Contrato[[#This Row],[Contrato2]],TEXT(Contrato[[#This Row],[Contrato2]],"000"))</f>
        <v>582</v>
      </c>
      <c r="AG638" s="100">
        <f ca="1">IFERROR(_xlfn.DAYS(Contrato[[#This Row],[Fecha Proyectada liquidació]],TODAY())/30,"")</f>
        <v>-10.066666666666666</v>
      </c>
      <c r="AH638" s="5">
        <f>+Contrato[[#This Row],[FECHA TERMINACIÓN ]]+120</f>
        <v>45410</v>
      </c>
      <c r="AI638" s="1" t="e" cm="1">
        <f t="array" ref="AI638">+Contrato[[#This Row],[Fecha Proyectada liquidació]]-hoy</f>
        <v>#NAME?</v>
      </c>
      <c r="AJ638" s="1" cm="1">
        <f t="array" ref="AJ638">_xlfn.XLOOKUP(Contrato[[#This Row],[CONTRATO]]&amp;Contrato[[#This Row],[CDP]],[1]!Tabla6[[#All],[CONTRATO-CDP]],[1]!Tabla6[[#All],[CRP]],_xlfn.XLOOKUP(Contrato[[#This Row],[CDP]],[1]RCPPAGOS!F:F,[1]RCPPAGOS!A:A,"",0),0)</f>
        <v>5065</v>
      </c>
      <c r="AK638" s="1">
        <f>+Contrato[[#This Row],[Columna1]]-Contrato[[#This Row],[RCP]]</f>
        <v>0</v>
      </c>
      <c r="AL638" s="101" cm="1">
        <f t="array" ref="AL638">_xlfn.XLOOKUP(Contrato[[#This Row],[RCP]],[1]!RCPPAGOS[[#All],[CRP]],[1]!RCPPAGOS[[#All],[Total pagado]],0,0)</f>
        <v>59042175</v>
      </c>
      <c r="AM638" s="62">
        <f>+Contrato[[#This Row],[Valor Pagado]]/Contrato[[#This Row],[VALOR CONTRATO]]</f>
        <v>0.9242080283701376</v>
      </c>
      <c r="AN638" s="63">
        <f>+Contrato[[#This Row],[VALOR CONTRATO]]-Contrato[[#This Row],[Valor Pagado]]</f>
        <v>4841900</v>
      </c>
    </row>
    <row r="639" spans="1:40" s="1" customFormat="1" ht="37.5" customHeight="1">
      <c r="A639" s="1">
        <v>763</v>
      </c>
      <c r="B639" s="2">
        <v>583</v>
      </c>
      <c r="C639" s="130" t="s">
        <v>1529</v>
      </c>
      <c r="D639" s="92" t="s">
        <v>162</v>
      </c>
      <c r="E639" s="103" t="s">
        <v>42</v>
      </c>
      <c r="F639" s="92" t="s">
        <v>43</v>
      </c>
      <c r="G639" s="130" t="s">
        <v>676</v>
      </c>
      <c r="H639" s="1">
        <v>43584634</v>
      </c>
      <c r="I639" s="111">
        <v>7690469</v>
      </c>
      <c r="J639" s="111">
        <v>55884075</v>
      </c>
      <c r="K639" s="58" t="s">
        <v>571</v>
      </c>
      <c r="L639" s="137" t="s">
        <v>571</v>
      </c>
      <c r="M639" s="43" t="s">
        <v>164</v>
      </c>
      <c r="N639" s="44">
        <f>VLOOKUP(Contrato[[#This Row],[SUPERVISOR TITULAR]],[1]SUPERVISORES!$E$1:$F$135,2,FALSE)</f>
        <v>71610877.799999997</v>
      </c>
      <c r="O639" s="43" t="s">
        <v>165</v>
      </c>
      <c r="P639" s="45">
        <f>VLOOKUP(Contrato[[#This Row],[SUPERVISOR SUPLENTE ]],[1]SUPERVISORES!$E$1:$F$135,2,FALSE)</f>
        <v>43017641.200000003</v>
      </c>
      <c r="Q639" s="75">
        <v>737</v>
      </c>
      <c r="R639" s="47" cm="1">
        <f t="array" ref="R639">_xlfn.XLOOKUP(Contrato[[#This Row],[CDP]],[1]!CDP[[#All],[consecutivo]],[1]!CDP[[#All],[fecha_aprobacion]],"",0)</f>
        <v>45058.597870370373</v>
      </c>
      <c r="S639" s="48">
        <f>SUMIF([1]!CDP[[#All],[consecutivo]],Contrato[[#This Row],[CDP]],[1]!CDP[[#All],[valor_total_rubro]])</f>
        <v>56396773</v>
      </c>
      <c r="T639" s="49" cm="1">
        <f t="array" ref="T639">_xlfn.XLOOKUP(Contrato[[#This Row],[CONTRATO]]&amp;Contrato[[#This Row],[CDP]],[1]!Tabla6[[#All],[CONTRATO-CDP]],[1]!Tabla6[[#All],[CRP]],_xlfn.XLOOKUP(Contrato[[#This Row],[CDP]],[1]RCPPAGOS!F:F,[1]RCPPAGOS!A:A,"",0),0)</f>
        <v>5068</v>
      </c>
      <c r="U639" s="47">
        <f>+_xlfn.XLOOKUP(Contrato[[#This Row],[RCP]],[1]RCPPAGOS!A:A,[1]RCPPAGOS!B:B,"",0)</f>
        <v>45069.369675925926</v>
      </c>
      <c r="V639" s="50">
        <f>SUMIF([1]!RCPPAGOS[[#All],[CRP]],Contrato[[#This Row],[RCP]],[1]!RCPPAGOS[[#All],[valor_total]])</f>
        <v>55884075</v>
      </c>
      <c r="W639" s="51">
        <v>45065</v>
      </c>
      <c r="X639" s="51">
        <v>45065</v>
      </c>
      <c r="Y639" s="52" t="str">
        <f>+LEFT(_xlfn.XLOOKUP(Contrato[[#This Row],[CONTRATO3DIG]],[1]SECOP_II!AE:AE,[1]SECOP_II!F:F,"",0),10)</f>
        <v>2023-05-23</v>
      </c>
      <c r="Z639" s="53" t="str">
        <f>+LEFT(_xlfn.XLOOKUP(Contrato[[#This Row],[CONTRATO3DIG]],[1]SECOP_II!AE:AE,[1]SECOP_II!G:G,"",0),10)</f>
        <v>2023-12-30</v>
      </c>
      <c r="AA639" s="54" t="str">
        <f>_xlfn.XLOOKUP(Contrato[[#This Row],[CONTRATO3DIG]],[1]SECOP_II!AE:AE,[1]SECOP_II!AA:AA,"",0)</f>
        <v>https://community.secop.gov.co/Public/Tendering/OpportunityDetail/Index?noticeUID=CO1.NTC.4449256&amp;isFromPublicArea=True&amp;isModal=true&amp;asPopupView=true</v>
      </c>
      <c r="AB639" s="103" t="s">
        <v>1528</v>
      </c>
      <c r="AC639" s="103"/>
      <c r="AD639" s="1" t="s">
        <v>50</v>
      </c>
      <c r="AE639" s="1" t="str">
        <f>TEXT(LEFT(Contrato[[#This Row],[CONTRATO]],3),"0")</f>
        <v>583</v>
      </c>
      <c r="AF639" s="1" t="str">
        <f>IF(LEN(Contrato[[#This Row],[Contrato2]])=3,Contrato[[#This Row],[Contrato2]],TEXT(Contrato[[#This Row],[Contrato2]],"000"))</f>
        <v>583</v>
      </c>
      <c r="AG639" s="100">
        <f ca="1">IFERROR(_xlfn.DAYS(Contrato[[#This Row],[Fecha Proyectada liquidació]],TODAY())/30,"")</f>
        <v>-10.066666666666666</v>
      </c>
      <c r="AH639" s="5">
        <f>+Contrato[[#This Row],[FECHA TERMINACIÓN ]]+120</f>
        <v>45410</v>
      </c>
      <c r="AI639" s="1" t="e" cm="1">
        <f t="array" ref="AI639">+Contrato[[#This Row],[Fecha Proyectada liquidació]]-hoy</f>
        <v>#NAME?</v>
      </c>
      <c r="AJ639" s="1" cm="1">
        <f t="array" ref="AJ639">_xlfn.XLOOKUP(Contrato[[#This Row],[CONTRATO]]&amp;Contrato[[#This Row],[CDP]],[1]!Tabla6[[#All],[CONTRATO-CDP]],[1]!Tabla6[[#All],[CRP]],_xlfn.XLOOKUP(Contrato[[#This Row],[CDP]],[1]RCPPAGOS!F:F,[1]RCPPAGOS!A:A,"",0),0)</f>
        <v>5068</v>
      </c>
      <c r="AK639" s="1">
        <f>+Contrato[[#This Row],[Columna1]]-Contrato[[#This Row],[RCP]]</f>
        <v>0</v>
      </c>
      <c r="AL639" s="101" cm="1">
        <f t="array" ref="AL639">_xlfn.XLOOKUP(Contrato[[#This Row],[RCP]],[1]!RCPPAGOS[[#All],[CRP]],[1]!RCPPAGOS[[#All],[Total pagado]],0,0)</f>
        <v>55884075</v>
      </c>
      <c r="AM639" s="62">
        <f>+Contrato[[#This Row],[Valor Pagado]]/Contrato[[#This Row],[VALOR CONTRATO]]</f>
        <v>1</v>
      </c>
      <c r="AN639" s="63">
        <f>+Contrato[[#This Row],[VALOR CONTRATO]]-Contrato[[#This Row],[Valor Pagado]]</f>
        <v>0</v>
      </c>
    </row>
    <row r="640" spans="1:40" s="1" customFormat="1" ht="37.5" customHeight="1">
      <c r="A640" s="1">
        <v>1140</v>
      </c>
      <c r="B640" s="2">
        <v>583</v>
      </c>
      <c r="C640" s="130" t="s">
        <v>1529</v>
      </c>
      <c r="D640" s="92" t="s">
        <v>162</v>
      </c>
      <c r="E640" s="103" t="s">
        <v>741</v>
      </c>
      <c r="F640" s="92" t="s">
        <v>43</v>
      </c>
      <c r="G640" s="130" t="s">
        <v>676</v>
      </c>
      <c r="H640" s="1">
        <v>43584634</v>
      </c>
      <c r="I640" s="111">
        <v>7690469</v>
      </c>
      <c r="J640" s="111">
        <v>3158100</v>
      </c>
      <c r="K640" s="1" t="s">
        <v>571</v>
      </c>
      <c r="L640" s="137" t="s">
        <v>571</v>
      </c>
      <c r="M640" s="43" t="s">
        <v>164</v>
      </c>
      <c r="N640" s="44">
        <f>VLOOKUP(Contrato[[#This Row],[SUPERVISOR TITULAR]],[1]SUPERVISORES!$E$1:$F$135,2,FALSE)</f>
        <v>71610877.799999997</v>
      </c>
      <c r="O640" s="43" t="s">
        <v>165</v>
      </c>
      <c r="P640" s="45">
        <f>VLOOKUP(Contrato[[#This Row],[SUPERVISOR SUPLENTE ]],[1]SUPERVISORES!$E$1:$F$135,2,FALSE)</f>
        <v>43017641.200000003</v>
      </c>
      <c r="Q640" s="75">
        <v>1285</v>
      </c>
      <c r="R640" s="47" cm="1">
        <f t="array" ref="R640">_xlfn.XLOOKUP(Contrato[[#This Row],[CDP]],[1]!CDP[[#All],[consecutivo]],[1]!CDP[[#All],[fecha_aprobacion]],"",0)</f>
        <v>45237.328703703701</v>
      </c>
      <c r="S640" s="48">
        <f>SUMIF([1]!CDP[[#All],[consecutivo]],Contrato[[#This Row],[CDP]],[1]!CDP[[#All],[valor_total_rubro]])</f>
        <v>3158100</v>
      </c>
      <c r="T640" s="4" cm="1">
        <f t="array" ref="T640">_xlfn.XLOOKUP(Contrato[[#This Row],[CONTRATO]]&amp;Contrato[[#This Row],[CDP]],[1]!Tabla6[[#All],[CONTRATO-CDP]],[1]!Tabla6[[#All],[CRP]],_xlfn.XLOOKUP(Contrato[[#This Row],[CDP]],[1]RCPPAGOS!F:F,[1]RCPPAGOS!A:A,"",0),0)</f>
        <v>13856</v>
      </c>
      <c r="U640" s="47">
        <f>+_xlfn.XLOOKUP(Contrato[[#This Row],[RCP]],[1]RCPPAGOS!A:A,[1]RCPPAGOS!B:B,"",0)</f>
        <v>45239.715752314813</v>
      </c>
      <c r="V640" s="50">
        <f>SUMIF([1]!RCPPAGOS[[#All],[CRP]],Contrato[[#This Row],[RCP]],[1]!RCPPAGOS[[#All],[valor_total]])</f>
        <v>3158100</v>
      </c>
      <c r="W640" s="51">
        <v>45238</v>
      </c>
      <c r="X640" s="51">
        <v>45246</v>
      </c>
      <c r="Y640" s="52" t="str">
        <f>+LEFT(_xlfn.XLOOKUP(Contrato[[#This Row],[CONTRATO3DIG]],[1]SECOP_II!AE:AE,[1]SECOP_II!F:F,"",0),10)</f>
        <v>2023-05-23</v>
      </c>
      <c r="Z640" s="53" t="str">
        <f>+LEFT(_xlfn.XLOOKUP(Contrato[[#This Row],[CONTRATO3DIG]],[1]SECOP_II!AE:AE,[1]SECOP_II!G:G,"",0),10)</f>
        <v>2023-12-30</v>
      </c>
      <c r="AA640" s="139"/>
      <c r="AB640" s="103" t="s">
        <v>571</v>
      </c>
      <c r="AC640" s="103">
        <v>202301020365</v>
      </c>
      <c r="AD640" s="1" t="s">
        <v>50</v>
      </c>
      <c r="AE640" s="1" t="str">
        <f>TEXT(LEFT(Contrato[[#This Row],[CONTRATO]],3),"0")</f>
        <v>583</v>
      </c>
      <c r="AF640" s="1" t="str">
        <f>IF(LEN(Contrato[[#This Row],[Contrato2]])=3,Contrato[[#This Row],[Contrato2]],TEXT(Contrato[[#This Row],[Contrato2]],"000"))</f>
        <v>583</v>
      </c>
      <c r="AG640" s="100">
        <f ca="1">IFERROR(_xlfn.DAYS(Contrato[[#This Row],[Fecha Proyectada liquidació]],TODAY())/30,"")</f>
        <v>-10.066666666666666</v>
      </c>
      <c r="AH640" s="5">
        <f>+Contrato[[#This Row],[FECHA TERMINACIÓN ]]+120</f>
        <v>45410</v>
      </c>
      <c r="AI640" s="1" t="e" cm="1">
        <f t="array" ref="AI640">+Contrato[[#This Row],[Fecha Proyectada liquidació]]-hoy</f>
        <v>#NAME?</v>
      </c>
      <c r="AJ640" s="1" cm="1">
        <f t="array" ref="AJ640">_xlfn.XLOOKUP(Contrato[[#This Row],[CONTRATO]]&amp;Contrato[[#This Row],[CDP]],[1]!Tabla6[[#All],[CONTRATO-CDP]],[1]!Tabla6[[#All],[CRP]],_xlfn.XLOOKUP(Contrato[[#This Row],[CDP]],[1]RCPPAGOS!F:F,[1]RCPPAGOS!A:A,"",0),0)</f>
        <v>13856</v>
      </c>
      <c r="AK640" s="1">
        <f>+Contrato[[#This Row],[Columna1]]-Contrato[[#This Row],[RCP]]</f>
        <v>0</v>
      </c>
      <c r="AL640" s="101" cm="1">
        <f t="array" ref="AL640">_xlfn.XLOOKUP(Contrato[[#This Row],[RCP]],[1]!RCPPAGOS[[#All],[CRP]],[1]!RCPPAGOS[[#All],[Total pagado]],0,0)</f>
        <v>1687950</v>
      </c>
      <c r="AM640" s="62">
        <f>+Contrato[[#This Row],[Valor Pagado]]/Contrato[[#This Row],[VALOR CONTRATO]]</f>
        <v>0.53448275862068961</v>
      </c>
      <c r="AN640" s="63">
        <f>+Contrato[[#This Row],[VALOR CONTRATO]]-Contrato[[#This Row],[Valor Pagado]]</f>
        <v>1470150</v>
      </c>
    </row>
    <row r="641" spans="1:40" s="1" customFormat="1" ht="37.5" customHeight="1">
      <c r="A641" s="1">
        <v>775</v>
      </c>
      <c r="B641" s="2">
        <v>584</v>
      </c>
      <c r="C641" s="130" t="s">
        <v>1530</v>
      </c>
      <c r="D641" s="35" t="s">
        <v>124</v>
      </c>
      <c r="E641" s="103" t="s">
        <v>42</v>
      </c>
      <c r="F641" s="92" t="s">
        <v>43</v>
      </c>
      <c r="G641" s="130" t="s">
        <v>693</v>
      </c>
      <c r="H641" s="1">
        <v>71385607</v>
      </c>
      <c r="I641" s="111">
        <v>9346824</v>
      </c>
      <c r="J641" s="111">
        <v>67920254</v>
      </c>
      <c r="K641" s="1" t="s">
        <v>571</v>
      </c>
      <c r="L641" s="137" t="s">
        <v>571</v>
      </c>
      <c r="M641" s="43" t="s">
        <v>128</v>
      </c>
      <c r="N641" s="44">
        <f>VLOOKUP(Contrato[[#This Row],[SUPERVISOR TITULAR]],[1]SUPERVISORES!$E$1:$F$135,2,FALSE)</f>
        <v>98557958.799999997</v>
      </c>
      <c r="O641" s="43" t="s">
        <v>159</v>
      </c>
      <c r="P641" s="45">
        <f>VLOOKUP(Contrato[[#This Row],[SUPERVISOR SUPLENTE ]],[1]SUPERVISORES!$E$1:$F$135,2,FALSE)</f>
        <v>98663915.5</v>
      </c>
      <c r="Q641" s="75">
        <v>777</v>
      </c>
      <c r="R641" s="47" cm="1">
        <f t="array" ref="R641">_xlfn.XLOOKUP(Contrato[[#This Row],[CDP]],[1]!CDP[[#All],[consecutivo]],[1]!CDP[[#All],[fecha_aprobacion]],"",0)</f>
        <v>45062.480358796296</v>
      </c>
      <c r="S641" s="48">
        <f>SUMIF([1]!CDP[[#All],[consecutivo]],Contrato[[#This Row],[CDP]],[1]!CDP[[#All],[valor_total_rubro]])</f>
        <v>67920254</v>
      </c>
      <c r="T641" s="49" cm="1">
        <f t="array" ref="T641">_xlfn.XLOOKUP(Contrato[[#This Row],[CONTRATO]]&amp;Contrato[[#This Row],[CDP]],[1]!Tabla6[[#All],[CONTRATO-CDP]],[1]!Tabla6[[#All],[CRP]],_xlfn.XLOOKUP(Contrato[[#This Row],[CDP]],[1]RCPPAGOS!F:F,[1]RCPPAGOS!A:A,"",0),0)</f>
        <v>5069</v>
      </c>
      <c r="U641" s="47">
        <f>+_xlfn.XLOOKUP(Contrato[[#This Row],[RCP]],[1]RCPPAGOS!A:A,[1]RCPPAGOS!B:B,"",0)</f>
        <v>45069.577881944446</v>
      </c>
      <c r="V641" s="50">
        <f>SUMIF([1]!RCPPAGOS[[#All],[CRP]],Contrato[[#This Row],[RCP]],[1]!RCPPAGOS[[#All],[valor_total]])</f>
        <v>67920254</v>
      </c>
      <c r="W641" s="51">
        <v>45069</v>
      </c>
      <c r="X641" s="51">
        <v>45069</v>
      </c>
      <c r="Y641" s="52" t="str">
        <f>+LEFT(_xlfn.XLOOKUP(Contrato[[#This Row],[CONTRATO3DIG]],[1]SECOP_II!AE:AE,[1]SECOP_II!F:F,"",0),10)</f>
        <v>2023-05-23</v>
      </c>
      <c r="Z641" s="53" t="str">
        <f>+LEFT(_xlfn.XLOOKUP(Contrato[[#This Row],[CONTRATO3DIG]],[1]SECOP_II!AE:AE,[1]SECOP_II!G:G,"",0),10)</f>
        <v>2023-12-30</v>
      </c>
      <c r="AA641" s="54" t="str">
        <f>_xlfn.XLOOKUP(Contrato[[#This Row],[CONTRATO3DIG]],[1]SECOP_II!AE:AE,[1]SECOP_II!AA:AA,"",0)</f>
        <v>https://community.secop.gov.co/Public/Tendering/OpportunityDetail/Index?noticeUID=CO1.NTC.4457165&amp;isFromPublicArea=True&amp;isModal=true&amp;asPopupView=true</v>
      </c>
      <c r="AB641" s="103" t="s">
        <v>1531</v>
      </c>
      <c r="AC641" s="103"/>
      <c r="AD641" s="1" t="s">
        <v>50</v>
      </c>
      <c r="AE641" s="1" t="str">
        <f>TEXT(LEFT(Contrato[[#This Row],[CONTRATO]],3),"0")</f>
        <v>584</v>
      </c>
      <c r="AF641" s="1" t="str">
        <f>IF(LEN(Contrato[[#This Row],[Contrato2]])=3,Contrato[[#This Row],[Contrato2]],TEXT(Contrato[[#This Row],[Contrato2]],"000"))</f>
        <v>584</v>
      </c>
      <c r="AG641" s="100">
        <f ca="1">IFERROR(_xlfn.DAYS(Contrato[[#This Row],[Fecha Proyectada liquidació]],TODAY())/30,"")</f>
        <v>-10.066666666666666</v>
      </c>
      <c r="AH641" s="5">
        <f>+Contrato[[#This Row],[FECHA TERMINACIÓN ]]+120</f>
        <v>45410</v>
      </c>
      <c r="AI641" s="1" t="e" cm="1">
        <f t="array" ref="AI641">+Contrato[[#This Row],[Fecha Proyectada liquidació]]-hoy</f>
        <v>#NAME?</v>
      </c>
      <c r="AJ641" s="1" cm="1">
        <f t="array" ref="AJ641">_xlfn.XLOOKUP(Contrato[[#This Row],[CONTRATO]]&amp;Contrato[[#This Row],[CDP]],[1]!Tabla6[[#All],[CONTRATO-CDP]],[1]!Tabla6[[#All],[CRP]],_xlfn.XLOOKUP(Contrato[[#This Row],[CDP]],[1]RCPPAGOS!F:F,[1]RCPPAGOS!A:A,"",0),0)</f>
        <v>5069</v>
      </c>
      <c r="AK641" s="1">
        <f>+Contrato[[#This Row],[Columna1]]-Contrato[[#This Row],[RCP]]</f>
        <v>0</v>
      </c>
      <c r="AL641" s="101" cm="1">
        <f t="array" ref="AL641">_xlfn.XLOOKUP(Contrato[[#This Row],[RCP]],[1]!RCPPAGOS[[#All],[CRP]],[1]!RCPPAGOS[[#All],[Total pagado]],0,0)</f>
        <v>67920254</v>
      </c>
      <c r="AM641" s="62">
        <f>+Contrato[[#This Row],[Valor Pagado]]/Contrato[[#This Row],[VALOR CONTRATO]]</f>
        <v>1</v>
      </c>
      <c r="AN641" s="63">
        <f>+Contrato[[#This Row],[VALOR CONTRATO]]-Contrato[[#This Row],[Valor Pagado]]</f>
        <v>0</v>
      </c>
    </row>
    <row r="642" spans="1:40" s="1" customFormat="1" ht="37.5" customHeight="1">
      <c r="A642" s="1">
        <v>710</v>
      </c>
      <c r="B642" s="2">
        <v>585</v>
      </c>
      <c r="C642" s="130" t="s">
        <v>1532</v>
      </c>
      <c r="D642" s="35" t="s">
        <v>41</v>
      </c>
      <c r="E642" s="103" t="s">
        <v>42</v>
      </c>
      <c r="F642" s="92" t="s">
        <v>43</v>
      </c>
      <c r="G642" s="130" t="s">
        <v>699</v>
      </c>
      <c r="H642" s="1">
        <v>1037594705</v>
      </c>
      <c r="I642" s="111">
        <v>3379853</v>
      </c>
      <c r="J642" s="111">
        <v>17800559</v>
      </c>
      <c r="K642" s="1" t="s">
        <v>571</v>
      </c>
      <c r="L642" s="137" t="s">
        <v>571</v>
      </c>
      <c r="M642" s="43" t="s">
        <v>652</v>
      </c>
      <c r="N642" s="44">
        <f>VLOOKUP(Contrato[[#This Row],[SUPERVISOR TITULAR]],[1]SUPERVISORES!$E$1:$F$135,2,FALSE)</f>
        <v>43595405.899999999</v>
      </c>
      <c r="O642" s="43" t="s">
        <v>69</v>
      </c>
      <c r="P642" s="45">
        <f>VLOOKUP(Contrato[[#This Row],[SUPERVISOR SUPLENTE ]],[1]SUPERVISORES!$E$1:$F$135,2,FALSE)</f>
        <v>43208997.899999999</v>
      </c>
      <c r="Q642" s="75">
        <v>628</v>
      </c>
      <c r="R642" s="47" cm="1">
        <f t="array" ref="R642">_xlfn.XLOOKUP(Contrato[[#This Row],[CDP]],[1]!CDP[[#All],[consecutivo]],[1]!CDP[[#All],[fecha_aprobacion]],"",0)</f>
        <v>45042.313750000001</v>
      </c>
      <c r="S642" s="48">
        <f>SUMIF([1]!CDP[[#All],[consecutivo]],Contrato[[#This Row],[CDP]],[1]!CDP[[#All],[valor_total_rubro]])</f>
        <v>17800559</v>
      </c>
      <c r="T642" s="49" cm="1">
        <f t="array" ref="T642">_xlfn.XLOOKUP(Contrato[[#This Row],[CONTRATO]]&amp;Contrato[[#This Row],[CDP]],[1]!Tabla6[[#All],[CONTRATO-CDP]],[1]!Tabla6[[#All],[CRP]],_xlfn.XLOOKUP(Contrato[[#This Row],[CDP]],[1]RCPPAGOS!F:F,[1]RCPPAGOS!A:A,"",0),0)</f>
        <v>5072</v>
      </c>
      <c r="U642" s="47">
        <f>+_xlfn.XLOOKUP(Contrato[[#This Row],[RCP]],[1]RCPPAGOS!A:A,[1]RCPPAGOS!B:B,"",0)</f>
        <v>45070.461030092592</v>
      </c>
      <c r="V642" s="50">
        <f>SUMIF([1]!RCPPAGOS[[#All],[CRP]],Contrato[[#This Row],[RCP]],[1]!RCPPAGOS[[#All],[valor_total]])</f>
        <v>17800559</v>
      </c>
      <c r="W642" s="51">
        <v>45069</v>
      </c>
      <c r="X642" s="51">
        <v>45070</v>
      </c>
      <c r="Y642" s="52" t="str">
        <f>+LEFT(_xlfn.XLOOKUP(Contrato[[#This Row],[CONTRATO3DIG]],[1]SECOP_II!AE:AE,[1]SECOP_II!F:F,"",0),10)</f>
        <v>2023-05-24</v>
      </c>
      <c r="Z642" s="53" t="str">
        <f>+LEFT(_xlfn.XLOOKUP(Contrato[[#This Row],[CONTRATO3DIG]],[1]SECOP_II!AE:AE,[1]SECOP_II!G:G,"",0),10)</f>
        <v>2023-12-30</v>
      </c>
      <c r="AA642" s="54" t="str">
        <f>_xlfn.XLOOKUP(Contrato[[#This Row],[CONTRATO3DIG]],[1]SECOP_II!AE:AE,[1]SECOP_II!AA:AA,"",0)</f>
        <v>https://community.secop.gov.co/Public/Tendering/OpportunityDetail/Index?noticeUID=CO1.NTC.4460386&amp;isFromPublicArea=True&amp;isModal=true&amp;asPopupView=true</v>
      </c>
      <c r="AB642" s="103" t="s">
        <v>1533</v>
      </c>
      <c r="AC642" s="103"/>
      <c r="AD642" s="1" t="s">
        <v>50</v>
      </c>
      <c r="AE642" s="1" t="str">
        <f>TEXT(LEFT(Contrato[[#This Row],[CONTRATO]],3),"0")</f>
        <v>585</v>
      </c>
      <c r="AF642" s="1" t="str">
        <f>IF(LEN(Contrato[[#This Row],[Contrato2]])=3,Contrato[[#This Row],[Contrato2]],TEXT(Contrato[[#This Row],[Contrato2]],"000"))</f>
        <v>585</v>
      </c>
      <c r="AG642" s="100">
        <f ca="1">IFERROR(_xlfn.DAYS(Contrato[[#This Row],[Fecha Proyectada liquidació]],TODAY())/30,"")</f>
        <v>-10.066666666666666</v>
      </c>
      <c r="AH642" s="5">
        <f>+Contrato[[#This Row],[FECHA TERMINACIÓN ]]+120</f>
        <v>45410</v>
      </c>
      <c r="AI642" s="1" t="e" cm="1">
        <f t="array" ref="AI642">+Contrato[[#This Row],[Fecha Proyectada liquidació]]-hoy</f>
        <v>#NAME?</v>
      </c>
      <c r="AJ642" s="1" cm="1">
        <f t="array" ref="AJ642">_xlfn.XLOOKUP(Contrato[[#This Row],[CONTRATO]]&amp;Contrato[[#This Row],[CDP]],[1]!Tabla6[[#All],[CONTRATO-CDP]],[1]!Tabla6[[#All],[CRP]],_xlfn.XLOOKUP(Contrato[[#This Row],[CDP]],[1]RCPPAGOS!F:F,[1]RCPPAGOS!A:A,"",0),0)</f>
        <v>5072</v>
      </c>
      <c r="AK642" s="1">
        <f>+Contrato[[#This Row],[Columna1]]-Contrato[[#This Row],[RCP]]</f>
        <v>0</v>
      </c>
      <c r="AL642" s="101" cm="1">
        <f t="array" ref="AL642">_xlfn.XLOOKUP(Contrato[[#This Row],[RCP]],[1]!RCPPAGOS[[#All],[CRP]],[1]!RCPPAGOS[[#All],[Total pagado]],0,0)</f>
        <v>17800559</v>
      </c>
      <c r="AM642" s="62">
        <f>+Contrato[[#This Row],[Valor Pagado]]/Contrato[[#This Row],[VALOR CONTRATO]]</f>
        <v>1</v>
      </c>
      <c r="AN642" s="63">
        <f>+Contrato[[#This Row],[VALOR CONTRATO]]-Contrato[[#This Row],[Valor Pagado]]</f>
        <v>0</v>
      </c>
    </row>
    <row r="643" spans="1:40" s="1" customFormat="1" ht="37.5" customHeight="1">
      <c r="A643" s="1">
        <v>1031</v>
      </c>
      <c r="B643" s="2">
        <v>585</v>
      </c>
      <c r="C643" s="130" t="s">
        <v>1532</v>
      </c>
      <c r="D643" s="35" t="s">
        <v>41</v>
      </c>
      <c r="E643" s="103" t="s">
        <v>1320</v>
      </c>
      <c r="F643" s="92" t="s">
        <v>43</v>
      </c>
      <c r="G643" s="130" t="s">
        <v>699</v>
      </c>
      <c r="H643" s="1">
        <v>1037594705</v>
      </c>
      <c r="I643" s="111" t="s">
        <v>571</v>
      </c>
      <c r="J643" s="111">
        <v>6647044</v>
      </c>
      <c r="K643" s="1" t="s">
        <v>571</v>
      </c>
      <c r="L643" s="137" t="s">
        <v>571</v>
      </c>
      <c r="M643" s="43" t="s">
        <v>652</v>
      </c>
      <c r="N643" s="44">
        <f>VLOOKUP(Contrato[[#This Row],[SUPERVISOR TITULAR]],[1]SUPERVISORES!$E$1:$F$135,2,FALSE)</f>
        <v>43595405.899999999</v>
      </c>
      <c r="O643" s="43" t="s">
        <v>69</v>
      </c>
      <c r="P643" s="45">
        <f>VLOOKUP(Contrato[[#This Row],[SUPERVISOR SUPLENTE ]],[1]SUPERVISORES!$E$1:$F$135,2,FALSE)</f>
        <v>43208997.899999999</v>
      </c>
      <c r="Q643" s="75">
        <v>1191</v>
      </c>
      <c r="R643" s="47" cm="1">
        <f t="array" ref="R643">_xlfn.XLOOKUP(Contrato[[#This Row],[CDP]],[1]!CDP[[#All],[consecutivo]],[1]!CDP[[#All],[fecha_aprobacion]],"",0)</f>
        <v>45222.324490740742</v>
      </c>
      <c r="S643" s="48">
        <f>SUMIF([1]!CDP[[#All],[consecutivo]],Contrato[[#This Row],[CDP]],[1]!CDP[[#All],[valor_total_rubro]])</f>
        <v>6647044</v>
      </c>
      <c r="T643" s="4" cm="1">
        <f t="array" ref="T643">_xlfn.XLOOKUP(Contrato[[#This Row],[CONTRATO]]&amp;Contrato[[#This Row],[CDP]],[1]!Tabla6[[#All],[CONTRATO-CDP]],[1]!Tabla6[[#All],[CRP]],_xlfn.XLOOKUP(Contrato[[#This Row],[CDP]],[1]RCPPAGOS!F:F,[1]RCPPAGOS!A:A,"",0),0)</f>
        <v>13253</v>
      </c>
      <c r="U643" s="47">
        <f>+_xlfn.XLOOKUP(Contrato[[#This Row],[RCP]],[1]RCPPAGOS!A:A,[1]RCPPAGOS!B:B,"",0)</f>
        <v>45229.672453703701</v>
      </c>
      <c r="V643" s="50">
        <f>SUMIF([1]!RCPPAGOS[[#All],[CRP]],Contrato[[#This Row],[RCP]],[1]!RCPPAGOS[[#All],[valor_total]])</f>
        <v>6647044</v>
      </c>
      <c r="W643" s="51">
        <v>45230</v>
      </c>
      <c r="X643" s="51">
        <v>45230</v>
      </c>
      <c r="Y643" s="52" t="str">
        <f>+LEFT(_xlfn.XLOOKUP(Contrato[[#This Row],[CONTRATO3DIG]],[1]SECOP_II!AE:AE,[1]SECOP_II!F:F,"",0),10)</f>
        <v>2023-05-24</v>
      </c>
      <c r="Z643" s="53" t="str">
        <f>+LEFT(_xlfn.XLOOKUP(Contrato[[#This Row],[CONTRATO3DIG]],[1]SECOP_II!AE:AE,[1]SECOP_II!G:G,"",0),10)</f>
        <v>2023-12-30</v>
      </c>
      <c r="AA643" s="54" t="str">
        <f>_xlfn.XLOOKUP(Contrato[[#This Row],[CONTRATO3DIG]],[1]SECOP_II!AE:AE,[1]SECOP_II!AA:AA,"",0)</f>
        <v>https://community.secop.gov.co/Public/Tendering/OpportunityDetail/Index?noticeUID=CO1.NTC.4460386&amp;isFromPublicArea=True&amp;isModal=true&amp;asPopupView=true</v>
      </c>
      <c r="AB643" s="103" t="s">
        <v>1333</v>
      </c>
      <c r="AC643" s="103"/>
      <c r="AE643" s="1" t="str">
        <f>TEXT(LEFT(Contrato[[#This Row],[CONTRATO]],3),"0")</f>
        <v>585</v>
      </c>
      <c r="AF643" s="1" t="str">
        <f>IF(LEN(Contrato[[#This Row],[Contrato2]])=3,Contrato[[#This Row],[Contrato2]],TEXT(Contrato[[#This Row],[Contrato2]],"000"))</f>
        <v>585</v>
      </c>
      <c r="AG643" s="100">
        <f ca="1">IFERROR(_xlfn.DAYS(Contrato[[#This Row],[Fecha Proyectada liquidació]],TODAY())/30,"")</f>
        <v>-10.066666666666666</v>
      </c>
      <c r="AH643" s="5">
        <f>+Contrato[[#This Row],[FECHA TERMINACIÓN ]]+120</f>
        <v>45410</v>
      </c>
      <c r="AI643" s="1" t="e" cm="1">
        <f t="array" ref="AI643">+Contrato[[#This Row],[Fecha Proyectada liquidació]]-hoy</f>
        <v>#NAME?</v>
      </c>
      <c r="AJ643" s="1" cm="1">
        <f t="array" ref="AJ643">_xlfn.XLOOKUP(Contrato[[#This Row],[CONTRATO]]&amp;Contrato[[#This Row],[CDP]],[1]!Tabla6[[#All],[CONTRATO-CDP]],[1]!Tabla6[[#All],[CRP]],_xlfn.XLOOKUP(Contrato[[#This Row],[CDP]],[1]RCPPAGOS!F:F,[1]RCPPAGOS!A:A,"",0),0)</f>
        <v>13253</v>
      </c>
      <c r="AK643" s="1">
        <f>+Contrato[[#This Row],[Columna1]]-Contrato[[#This Row],[RCP]]</f>
        <v>0</v>
      </c>
      <c r="AL643" s="101" cm="1">
        <f t="array" ref="AL643">_xlfn.XLOOKUP(Contrato[[#This Row],[RCP]],[1]!RCPPAGOS[[#All],[CRP]],[1]!RCPPAGOS[[#All],[Total pagado]],0,0)</f>
        <v>6647044</v>
      </c>
      <c r="AM643" s="62">
        <f>+Contrato[[#This Row],[Valor Pagado]]/Contrato[[#This Row],[VALOR CONTRATO]]</f>
        <v>1</v>
      </c>
      <c r="AN643" s="63">
        <f>+Contrato[[#This Row],[VALOR CONTRATO]]-Contrato[[#This Row],[Valor Pagado]]</f>
        <v>0</v>
      </c>
    </row>
    <row r="644" spans="1:40" s="1" customFormat="1" ht="37.5" customHeight="1">
      <c r="A644" s="1">
        <v>811</v>
      </c>
      <c r="B644" s="2">
        <v>586</v>
      </c>
      <c r="C644" s="130" t="s">
        <v>1534</v>
      </c>
      <c r="D644" s="92" t="s">
        <v>83</v>
      </c>
      <c r="E644" s="103" t="s">
        <v>42</v>
      </c>
      <c r="F644" s="92" t="s">
        <v>43</v>
      </c>
      <c r="G644" s="130" t="s">
        <v>666</v>
      </c>
      <c r="H644" s="1">
        <v>1152464711</v>
      </c>
      <c r="I644" s="111">
        <v>6879081</v>
      </c>
      <c r="J644" s="111">
        <v>60437199</v>
      </c>
      <c r="K644" s="231" t="s">
        <v>1535</v>
      </c>
      <c r="L644" s="137" t="s">
        <v>571</v>
      </c>
      <c r="M644" s="43" t="s">
        <v>597</v>
      </c>
      <c r="N644" s="44">
        <f>VLOOKUP(Contrato[[#This Row],[SUPERVISOR TITULAR]],[1]SUPERVISORES!$E$1:$F$135,2,FALSE)</f>
        <v>39176038.700000003</v>
      </c>
      <c r="O644" s="43" t="s">
        <v>1388</v>
      </c>
      <c r="P644" s="45">
        <f>VLOOKUP(Contrato[[#This Row],[SUPERVISOR SUPLENTE ]],[1]SUPERVISORES!$E$1:$F$135,2,FALSE)</f>
        <v>43671828.600000001</v>
      </c>
      <c r="Q644" s="75">
        <v>786</v>
      </c>
      <c r="R644" s="47" cm="1">
        <f t="array" ref="R644">_xlfn.XLOOKUP(Contrato[[#This Row],[CDP]],[1]!CDP[[#All],[consecutivo]],[1]!CDP[[#All],[fecha_aprobacion]],"",0)</f>
        <v>45065.677546296298</v>
      </c>
      <c r="S644" s="48">
        <f>SUMIF([1]!CDP[[#All],[consecutivo]],Contrato[[#This Row],[CDP]],[1]!CDP[[#All],[valor_total_rubro]])</f>
        <v>60437199</v>
      </c>
      <c r="T644" s="49" cm="1">
        <f t="array" ref="T644">_xlfn.XLOOKUP(Contrato[[#This Row],[CONTRATO]]&amp;Contrato[[#This Row],[CDP]],[1]!Tabla6[[#All],[CONTRATO-CDP]],[1]!Tabla6[[#All],[CRP]],_xlfn.XLOOKUP(Contrato[[#This Row],[CDP]],[1]RCPPAGOS!F:F,[1]RCPPAGOS!A:A,"",0),0)</f>
        <v>5070</v>
      </c>
      <c r="U644" s="47">
        <f>+_xlfn.XLOOKUP(Contrato[[#This Row],[RCP]],[1]RCPPAGOS!A:A,[1]RCPPAGOS!B:B,"",0)</f>
        <v>45069.870729166665</v>
      </c>
      <c r="V644" s="50">
        <f>SUMIF([1]!RCPPAGOS[[#All],[CRP]],Contrato[[#This Row],[RCP]],[1]!RCPPAGOS[[#All],[valor_total]])</f>
        <v>60437199</v>
      </c>
      <c r="W644" s="51">
        <v>45069</v>
      </c>
      <c r="X644" s="51">
        <v>45069</v>
      </c>
      <c r="Y644" s="52" t="str">
        <f>+LEFT(_xlfn.XLOOKUP(Contrato[[#This Row],[CONTRATO3DIG]],[1]SECOP_II!AE:AE,[1]SECOP_II!F:F,"",0),10)</f>
        <v>2023-05-24</v>
      </c>
      <c r="Z644" s="53" t="str">
        <f>+LEFT(_xlfn.XLOOKUP(Contrato[[#This Row],[CONTRATO3DIG]],[1]SECOP_II!AE:AE,[1]SECOP_II!G:G,"",0),10)</f>
        <v>2023-12-30</v>
      </c>
      <c r="AA644" s="54" t="str">
        <f>_xlfn.XLOOKUP(Contrato[[#This Row],[CONTRATO3DIG]],[1]SECOP_II!AE:AE,[1]SECOP_II!AA:AA,"",0)</f>
        <v>https://community.secop.gov.co/Public/Tendering/OpportunityDetail/Index?noticeUID=CO1.NTC.4460745&amp;isFromPublicArea=True&amp;isModal=true&amp;asPopupView=true</v>
      </c>
      <c r="AB644" s="103" t="s">
        <v>1528</v>
      </c>
      <c r="AC644" s="103"/>
      <c r="AD644" s="1" t="s">
        <v>50</v>
      </c>
      <c r="AE644" s="1" t="str">
        <f>TEXT(LEFT(Contrato[[#This Row],[CONTRATO]],3),"0")</f>
        <v>586</v>
      </c>
      <c r="AF644" s="1" t="str">
        <f>IF(LEN(Contrato[[#This Row],[Contrato2]])=3,Contrato[[#This Row],[Contrato2]],TEXT(Contrato[[#This Row],[Contrato2]],"000"))</f>
        <v>586</v>
      </c>
      <c r="AG644" s="100">
        <f ca="1">IFERROR(_xlfn.DAYS(Contrato[[#This Row],[Fecha Proyectada liquidació]],TODAY())/30,"")</f>
        <v>-10.066666666666666</v>
      </c>
      <c r="AH644" s="5">
        <f>+Contrato[[#This Row],[FECHA TERMINACIÓN ]]+120</f>
        <v>45410</v>
      </c>
      <c r="AI644" s="1" t="e" cm="1">
        <f t="array" ref="AI644">+Contrato[[#This Row],[Fecha Proyectada liquidació]]-hoy</f>
        <v>#NAME?</v>
      </c>
      <c r="AJ644" s="1" cm="1">
        <f t="array" ref="AJ644">_xlfn.XLOOKUP(Contrato[[#This Row],[CONTRATO]]&amp;Contrato[[#This Row],[CDP]],[1]!Tabla6[[#All],[CONTRATO-CDP]],[1]!Tabla6[[#All],[CRP]],_xlfn.XLOOKUP(Contrato[[#This Row],[CDP]],[1]RCPPAGOS!F:F,[1]RCPPAGOS!A:A,"",0),0)</f>
        <v>5070</v>
      </c>
      <c r="AK644" s="1">
        <f>+Contrato[[#This Row],[Columna1]]-Contrato[[#This Row],[RCP]]</f>
        <v>0</v>
      </c>
      <c r="AL644" s="101" cm="1">
        <f t="array" ref="AL644">_xlfn.XLOOKUP(Contrato[[#This Row],[RCP]],[1]!RCPPAGOS[[#All],[CRP]],[1]!RCPPAGOS[[#All],[Total pagado]],0,0)</f>
        <v>59175886</v>
      </c>
      <c r="AM644" s="62">
        <f>+Contrato[[#This Row],[Valor Pagado]]/Contrato[[#This Row],[VALOR CONTRATO]]</f>
        <v>0.97913018768457483</v>
      </c>
      <c r="AN644" s="63">
        <f>+Contrato[[#This Row],[VALOR CONTRATO]]-Contrato[[#This Row],[Valor Pagado]]</f>
        <v>1261313</v>
      </c>
    </row>
    <row r="645" spans="1:40" s="1" customFormat="1" ht="37.5" customHeight="1">
      <c r="A645" s="1">
        <v>810</v>
      </c>
      <c r="B645" s="2">
        <v>587</v>
      </c>
      <c r="C645" s="130" t="s">
        <v>1536</v>
      </c>
      <c r="D645" s="92" t="s">
        <v>83</v>
      </c>
      <c r="E645" s="103" t="s">
        <v>42</v>
      </c>
      <c r="F645" s="92" t="s">
        <v>43</v>
      </c>
      <c r="G645" s="130" t="s">
        <v>663</v>
      </c>
      <c r="H645" s="1">
        <v>1037637745</v>
      </c>
      <c r="I645" s="111">
        <v>6879081</v>
      </c>
      <c r="J645" s="111">
        <v>62713245</v>
      </c>
      <c r="K645" s="134" t="s">
        <v>1537</v>
      </c>
      <c r="L645" s="137" t="s">
        <v>571</v>
      </c>
      <c r="M645" s="43" t="s">
        <v>597</v>
      </c>
      <c r="N645" s="44">
        <f>VLOOKUP(Contrato[[#This Row],[SUPERVISOR TITULAR]],[1]SUPERVISORES!$E$1:$F$135,2,FALSE)</f>
        <v>39176038.700000003</v>
      </c>
      <c r="O645" s="43" t="s">
        <v>1388</v>
      </c>
      <c r="P645" s="45">
        <f>VLOOKUP(Contrato[[#This Row],[SUPERVISOR SUPLENTE ]],[1]SUPERVISORES!$E$1:$F$135,2,FALSE)</f>
        <v>43671828.600000001</v>
      </c>
      <c r="Q645" s="75">
        <v>784</v>
      </c>
      <c r="R645" s="47" cm="1">
        <f t="array" ref="R645">_xlfn.XLOOKUP(Contrato[[#This Row],[CDP]],[1]!CDP[[#All],[consecutivo]],[1]!CDP[[#All],[fecha_aprobacion]],"",0)</f>
        <v>45065.677511574075</v>
      </c>
      <c r="S645" s="48">
        <f>SUMIF([1]!CDP[[#All],[consecutivo]],Contrato[[#This Row],[CDP]],[1]!CDP[[#All],[valor_total_rubro]])</f>
        <v>62713245</v>
      </c>
      <c r="T645" s="49" cm="1">
        <f t="array" ref="T645">_xlfn.XLOOKUP(Contrato[[#This Row],[CONTRATO]]&amp;Contrato[[#This Row],[CDP]],[1]!Tabla6[[#All],[CONTRATO-CDP]],[1]!Tabla6[[#All],[CRP]],_xlfn.XLOOKUP(Contrato[[#This Row],[CDP]],[1]RCPPAGOS!F:F,[1]RCPPAGOS!A:A,"",0),0)</f>
        <v>5075</v>
      </c>
      <c r="U645" s="47">
        <f>+_xlfn.XLOOKUP(Contrato[[#This Row],[RCP]],[1]RCPPAGOS!A:A,[1]RCPPAGOS!B:B,"",0)</f>
        <v>45070.462546296294</v>
      </c>
      <c r="V645" s="50">
        <f>SUMIF([1]!RCPPAGOS[[#All],[CRP]],Contrato[[#This Row],[RCP]],[1]!RCPPAGOS[[#All],[valor_total]])</f>
        <v>62713245</v>
      </c>
      <c r="W645" s="51">
        <v>45070</v>
      </c>
      <c r="X645" s="51">
        <v>45070</v>
      </c>
      <c r="Y645" s="52" t="str">
        <f>+LEFT(_xlfn.XLOOKUP(Contrato[[#This Row],[CONTRATO3DIG]],[1]SECOP_II!AE:AE,[1]SECOP_II!F:F,"",0),10)</f>
        <v>2023-05-24</v>
      </c>
      <c r="Z645" s="53" t="str">
        <f>+LEFT(_xlfn.XLOOKUP(Contrato[[#This Row],[CONTRATO3DIG]],[1]SECOP_II!AE:AE,[1]SECOP_II!G:G,"",0),10)</f>
        <v>2023-12-30</v>
      </c>
      <c r="AA645" s="54" t="str">
        <f>_xlfn.XLOOKUP(Contrato[[#This Row],[CONTRATO3DIG]],[1]SECOP_II!AE:AE,[1]SECOP_II!AA:AA,"",0)</f>
        <v>https://community.secop.gov.co/Public/Tendering/OpportunityDetail/Index?noticeUID=CO1.NTC.4461470&amp;isFromPublicArea=True&amp;isModal=true&amp;asPopupView=true</v>
      </c>
      <c r="AB645" s="103" t="s">
        <v>1538</v>
      </c>
      <c r="AC645" s="103"/>
      <c r="AD645" s="1" t="s">
        <v>50</v>
      </c>
      <c r="AE645" s="1" t="str">
        <f>TEXT(LEFT(Contrato[[#This Row],[CONTRATO]],3),"0")</f>
        <v>587</v>
      </c>
      <c r="AF645" s="1" t="str">
        <f>IF(LEN(Contrato[[#This Row],[Contrato2]])=3,Contrato[[#This Row],[Contrato2]],TEXT(Contrato[[#This Row],[Contrato2]],"000"))</f>
        <v>587</v>
      </c>
      <c r="AG645" s="100">
        <f ca="1">IFERROR(_xlfn.DAYS(Contrato[[#This Row],[Fecha Proyectada liquidació]],TODAY())/30,"")</f>
        <v>-10.066666666666666</v>
      </c>
      <c r="AH645" s="5">
        <f>+Contrato[[#This Row],[FECHA TERMINACIÓN ]]+120</f>
        <v>45410</v>
      </c>
      <c r="AI645" s="1" t="e" cm="1">
        <f t="array" ref="AI645">+Contrato[[#This Row],[Fecha Proyectada liquidació]]-hoy</f>
        <v>#NAME?</v>
      </c>
      <c r="AJ645" s="1" cm="1">
        <f t="array" ref="AJ645">_xlfn.XLOOKUP(Contrato[[#This Row],[CONTRATO]]&amp;Contrato[[#This Row],[CDP]],[1]!Tabla6[[#All],[CONTRATO-CDP]],[1]!Tabla6[[#All],[CRP]],_xlfn.XLOOKUP(Contrato[[#This Row],[CDP]],[1]RCPPAGOS!F:F,[1]RCPPAGOS!A:A,"",0),0)</f>
        <v>5075</v>
      </c>
      <c r="AK645" s="1">
        <f>+Contrato[[#This Row],[Columna1]]-Contrato[[#This Row],[RCP]]</f>
        <v>0</v>
      </c>
      <c r="AL645" s="101" cm="1">
        <f t="array" ref="AL645">_xlfn.XLOOKUP(Contrato[[#This Row],[RCP]],[1]!RCPPAGOS[[#All],[CRP]],[1]!RCPPAGOS[[#All],[Total pagado]],0,0)</f>
        <v>62483942</v>
      </c>
      <c r="AM645" s="62">
        <f>+Contrato[[#This Row],[Valor Pagado]]/Contrato[[#This Row],[VALOR CONTRATO]]</f>
        <v>0.99634362725130876</v>
      </c>
      <c r="AN645" s="63">
        <f>+Contrato[[#This Row],[VALOR CONTRATO]]-Contrato[[#This Row],[Valor Pagado]]</f>
        <v>229303</v>
      </c>
    </row>
    <row r="646" spans="1:40" s="1" customFormat="1" ht="37.5" customHeight="1">
      <c r="A646" s="1">
        <v>812</v>
      </c>
      <c r="B646" s="2">
        <v>588</v>
      </c>
      <c r="C646" s="130" t="s">
        <v>1539</v>
      </c>
      <c r="D646" s="92" t="s">
        <v>83</v>
      </c>
      <c r="E646" s="103" t="s">
        <v>42</v>
      </c>
      <c r="F646" s="92" t="s">
        <v>43</v>
      </c>
      <c r="G646" s="130" t="s">
        <v>682</v>
      </c>
      <c r="H646" s="1">
        <v>1039467024</v>
      </c>
      <c r="I646" s="111">
        <v>3986061</v>
      </c>
      <c r="J646" s="111">
        <v>39280771</v>
      </c>
      <c r="K646" s="134" t="s">
        <v>1540</v>
      </c>
      <c r="L646" s="137" t="s">
        <v>571</v>
      </c>
      <c r="M646" s="43" t="s">
        <v>597</v>
      </c>
      <c r="N646" s="44">
        <f>VLOOKUP(Contrato[[#This Row],[SUPERVISOR TITULAR]],[1]SUPERVISORES!$E$1:$F$135,2,FALSE)</f>
        <v>39176038.700000003</v>
      </c>
      <c r="O646" s="43" t="s">
        <v>1388</v>
      </c>
      <c r="P646" s="45">
        <f>VLOOKUP(Contrato[[#This Row],[SUPERVISOR SUPLENTE ]],[1]SUPERVISORES!$E$1:$F$135,2,FALSE)</f>
        <v>43671828.600000001</v>
      </c>
      <c r="Q646" s="75">
        <v>788</v>
      </c>
      <c r="R646" s="47" cm="1">
        <f t="array" ref="R646">_xlfn.XLOOKUP(Contrato[[#This Row],[CDP]],[1]!CDP[[#All],[consecutivo]],[1]!CDP[[#All],[fecha_aprobacion]],"",0)</f>
        <v>45065.677569444444</v>
      </c>
      <c r="S646" s="48">
        <f>SUMIF([1]!CDP[[#All],[consecutivo]],Contrato[[#This Row],[CDP]],[1]!CDP[[#All],[valor_total_rubro]])</f>
        <v>39280771</v>
      </c>
      <c r="T646" s="49" cm="1">
        <f t="array" ref="T646">_xlfn.XLOOKUP(Contrato[[#This Row],[CONTRATO]]&amp;Contrato[[#This Row],[CDP]],[1]!Tabla6[[#All],[CONTRATO-CDP]],[1]!Tabla6[[#All],[CRP]],_xlfn.XLOOKUP(Contrato[[#This Row],[CDP]],[1]RCPPAGOS!F:F,[1]RCPPAGOS!A:A,"",0),0)</f>
        <v>5077</v>
      </c>
      <c r="U646" s="47">
        <f>+_xlfn.XLOOKUP(Contrato[[#This Row],[RCP]],[1]RCPPAGOS!A:A,[1]RCPPAGOS!B:B,"",0)</f>
        <v>45070.463530092595</v>
      </c>
      <c r="V646" s="50">
        <f>SUMIF([1]!RCPPAGOS[[#All],[CRP]],Contrato[[#This Row],[RCP]],[1]!RCPPAGOS[[#All],[valor_total]])</f>
        <v>39280771</v>
      </c>
      <c r="W646" s="51">
        <v>45069</v>
      </c>
      <c r="X646" s="51">
        <v>45070</v>
      </c>
      <c r="Y646" s="52" t="str">
        <f>+LEFT(_xlfn.XLOOKUP(Contrato[[#This Row],[CONTRATO3DIG]],[1]SECOP_II!AE:AE,[1]SECOP_II!F:F,"",0),10)</f>
        <v>2023-05-24</v>
      </c>
      <c r="Z646" s="53" t="str">
        <f>+LEFT(_xlfn.XLOOKUP(Contrato[[#This Row],[CONTRATO3DIG]],[1]SECOP_II!AE:AE,[1]SECOP_II!G:G,"",0),10)</f>
        <v>2023-12-30</v>
      </c>
      <c r="AA646" s="54" t="str">
        <f>_xlfn.XLOOKUP(Contrato[[#This Row],[CONTRATO3DIG]],[1]SECOP_II!AE:AE,[1]SECOP_II!AA:AA,"",0)</f>
        <v>https://community.secop.gov.co/Public/Tendering/OpportunityDetail/Index?noticeUID=CO1.NTC.4462702&amp;isFromPublicArea=True&amp;isModal=true&amp;asPopupView=true</v>
      </c>
      <c r="AB646" s="103" t="s">
        <v>1538</v>
      </c>
      <c r="AC646" s="103"/>
      <c r="AD646" s="1" t="s">
        <v>50</v>
      </c>
      <c r="AE646" s="1" t="str">
        <f>TEXT(LEFT(Contrato[[#This Row],[CONTRATO]],3),"0")</f>
        <v>588</v>
      </c>
      <c r="AF646" s="1" t="str">
        <f>IF(LEN(Contrato[[#This Row],[Contrato2]])=3,Contrato[[#This Row],[Contrato2]],TEXT(Contrato[[#This Row],[Contrato2]],"000"))</f>
        <v>588</v>
      </c>
      <c r="AG646" s="100">
        <f ca="1">IFERROR(_xlfn.DAYS(Contrato[[#This Row],[Fecha Proyectada liquidació]],TODAY())/30,"")</f>
        <v>-10.066666666666666</v>
      </c>
      <c r="AH646" s="5">
        <f>+Contrato[[#This Row],[FECHA TERMINACIÓN ]]+120</f>
        <v>45410</v>
      </c>
      <c r="AI646" s="1" t="e" cm="1">
        <f t="array" ref="AI646">+Contrato[[#This Row],[Fecha Proyectada liquidació]]-hoy</f>
        <v>#NAME?</v>
      </c>
      <c r="AJ646" s="1" cm="1">
        <f t="array" ref="AJ646">_xlfn.XLOOKUP(Contrato[[#This Row],[CONTRATO]]&amp;Contrato[[#This Row],[CDP]],[1]!Tabla6[[#All],[CONTRATO-CDP]],[1]!Tabla6[[#All],[CRP]],_xlfn.XLOOKUP(Contrato[[#This Row],[CDP]],[1]RCPPAGOS!F:F,[1]RCPPAGOS!A:A,"",0),0)</f>
        <v>5077</v>
      </c>
      <c r="AK646" s="1">
        <f>+Contrato[[#This Row],[Columna1]]-Contrato[[#This Row],[RCP]]</f>
        <v>0</v>
      </c>
      <c r="AL646" s="101" cm="1">
        <f t="array" ref="AL646">_xlfn.XLOOKUP(Contrato[[#This Row],[RCP]],[1]!RCPPAGOS[[#All],[CRP]],[1]!RCPPAGOS[[#All],[Total pagado]],0,0)</f>
        <v>38958308</v>
      </c>
      <c r="AM646" s="62">
        <f>+Contrato[[#This Row],[Valor Pagado]]/Contrato[[#This Row],[VALOR CONTRATO]]</f>
        <v>0.9917908179551771</v>
      </c>
      <c r="AN646" s="63">
        <f>+Contrato[[#This Row],[VALOR CONTRATO]]-Contrato[[#This Row],[Valor Pagado]]</f>
        <v>322463</v>
      </c>
    </row>
    <row r="647" spans="1:40" s="1" customFormat="1" ht="37.5" customHeight="1">
      <c r="A647" s="1">
        <v>809</v>
      </c>
      <c r="B647" s="2">
        <v>589</v>
      </c>
      <c r="C647" s="130" t="s">
        <v>1541</v>
      </c>
      <c r="D647" s="92" t="s">
        <v>83</v>
      </c>
      <c r="E647" s="103" t="s">
        <v>42</v>
      </c>
      <c r="F647" s="92" t="s">
        <v>43</v>
      </c>
      <c r="G647" s="192" t="s">
        <v>661</v>
      </c>
      <c r="H647" s="1">
        <v>1128472822</v>
      </c>
      <c r="I647" s="111">
        <v>7690469</v>
      </c>
      <c r="J647" s="111">
        <v>67845551</v>
      </c>
      <c r="K647" s="134" t="s">
        <v>1542</v>
      </c>
      <c r="L647" s="137" t="s">
        <v>571</v>
      </c>
      <c r="M647" s="43" t="s">
        <v>597</v>
      </c>
      <c r="N647" s="44">
        <f>VLOOKUP(Contrato[[#This Row],[SUPERVISOR TITULAR]],[1]SUPERVISORES!$E$1:$F$135,2,FALSE)</f>
        <v>39176038.700000003</v>
      </c>
      <c r="O647" s="43" t="s">
        <v>1388</v>
      </c>
      <c r="P647" s="45">
        <f>VLOOKUP(Contrato[[#This Row],[SUPERVISOR SUPLENTE ]],[1]SUPERVISORES!$E$1:$F$135,2,FALSE)</f>
        <v>43671828.600000001</v>
      </c>
      <c r="Q647" s="75">
        <v>787</v>
      </c>
      <c r="R647" s="47" cm="1">
        <f t="array" ref="R647">_xlfn.XLOOKUP(Contrato[[#This Row],[CDP]],[1]!CDP[[#All],[consecutivo]],[1]!CDP[[#All],[fecha_aprobacion]],"",0)</f>
        <v>45065.677557870367</v>
      </c>
      <c r="S647" s="48">
        <f>SUMIF([1]!CDP[[#All],[consecutivo]],Contrato[[#This Row],[CDP]],[1]!CDP[[#All],[valor_total_rubro]])</f>
        <v>67845551</v>
      </c>
      <c r="T647" s="49" cm="1">
        <f t="array" ref="T647">_xlfn.XLOOKUP(Contrato[[#This Row],[CONTRATO]]&amp;Contrato[[#This Row],[CDP]],[1]!Tabla6[[#All],[CONTRATO-CDP]],[1]!Tabla6[[#All],[CRP]],_xlfn.XLOOKUP(Contrato[[#This Row],[CDP]],[1]RCPPAGOS!F:F,[1]RCPPAGOS!A:A,"",0),0)</f>
        <v>5076</v>
      </c>
      <c r="U647" s="47">
        <f>+_xlfn.XLOOKUP(Contrato[[#This Row],[RCP]],[1]RCPPAGOS!A:A,[1]RCPPAGOS!B:B,"",0)</f>
        <v>45070.463055555556</v>
      </c>
      <c r="V647" s="50">
        <f>SUMIF([1]!RCPPAGOS[[#All],[CRP]],Contrato[[#This Row],[RCP]],[1]!RCPPAGOS[[#All],[valor_total]])</f>
        <v>67845551</v>
      </c>
      <c r="W647" s="232">
        <v>45069</v>
      </c>
      <c r="X647" s="51">
        <v>45070</v>
      </c>
      <c r="Y647" s="52" t="str">
        <f>+LEFT(_xlfn.XLOOKUP(Contrato[[#This Row],[CONTRATO3DIG]],[1]SECOP_II!AE:AE,[1]SECOP_II!F:F,"",0),10)</f>
        <v>2023-05-24</v>
      </c>
      <c r="Z647" s="53" t="str">
        <f>+LEFT(_xlfn.XLOOKUP(Contrato[[#This Row],[CONTRATO3DIG]],[1]SECOP_II!AE:AE,[1]SECOP_II!G:G,"",0),10)</f>
        <v>2023-12-30</v>
      </c>
      <c r="AA647" s="54" t="str">
        <f>_xlfn.XLOOKUP(Contrato[[#This Row],[CONTRATO3DIG]],[1]SECOP_II!AE:AE,[1]SECOP_II!AA:AA,"",0)</f>
        <v>https://community.secop.gov.co/Public/Tendering/OpportunityDetail/Index?noticeUID=CO1.NTC.4463226&amp;isFromPublicArea=True&amp;isModal=true&amp;asPopupView=true</v>
      </c>
      <c r="AB647" s="103" t="s">
        <v>1543</v>
      </c>
      <c r="AC647" s="103"/>
      <c r="AD647" s="1" t="s">
        <v>50</v>
      </c>
      <c r="AE647" s="1" t="str">
        <f>TEXT(LEFT(Contrato[[#This Row],[CONTRATO]],3),"0")</f>
        <v>589</v>
      </c>
      <c r="AF647" s="1" t="str">
        <f>IF(LEN(Contrato[[#This Row],[Contrato2]])=3,Contrato[[#This Row],[Contrato2]],TEXT(Contrato[[#This Row],[Contrato2]],"000"))</f>
        <v>589</v>
      </c>
      <c r="AG647" s="100">
        <f ca="1">IFERROR(_xlfn.DAYS(Contrato[[#This Row],[Fecha Proyectada liquidació]],TODAY())/30,"")</f>
        <v>-10.066666666666666</v>
      </c>
      <c r="AH647" s="5">
        <f>+Contrato[[#This Row],[FECHA TERMINACIÓN ]]+120</f>
        <v>45410</v>
      </c>
      <c r="AI647" s="1" t="e" cm="1">
        <f t="array" ref="AI647">+Contrato[[#This Row],[Fecha Proyectada liquidació]]-hoy</f>
        <v>#NAME?</v>
      </c>
      <c r="AJ647" s="1" cm="1">
        <f t="array" ref="AJ647">_xlfn.XLOOKUP(Contrato[[#This Row],[CONTRATO]]&amp;Contrato[[#This Row],[CDP]],[1]!Tabla6[[#All],[CONTRATO-CDP]],[1]!Tabla6[[#All],[CRP]],_xlfn.XLOOKUP(Contrato[[#This Row],[CDP]],[1]RCPPAGOS!F:F,[1]RCPPAGOS!A:A,"",0),0)</f>
        <v>5076</v>
      </c>
      <c r="AK647" s="1">
        <f>+Contrato[[#This Row],[Columna1]]-Contrato[[#This Row],[RCP]]</f>
        <v>0</v>
      </c>
      <c r="AL647" s="101" cm="1">
        <f t="array" ref="AL647">_xlfn.XLOOKUP(Contrato[[#This Row],[RCP]],[1]!RCPPAGOS[[#All],[CRP]],[1]!RCPPAGOS[[#All],[Total pagado]],0,0)</f>
        <v>66796426</v>
      </c>
      <c r="AM647" s="62">
        <f>+Contrato[[#This Row],[Valor Pagado]]/Contrato[[#This Row],[VALOR CONTRATO]]</f>
        <v>0.98453656894908259</v>
      </c>
      <c r="AN647" s="63">
        <f>+Contrato[[#This Row],[VALOR CONTRATO]]-Contrato[[#This Row],[Valor Pagado]]</f>
        <v>1049125</v>
      </c>
    </row>
    <row r="648" spans="1:40" s="1" customFormat="1" ht="37.5" customHeight="1">
      <c r="A648" s="1">
        <v>813</v>
      </c>
      <c r="B648" s="2">
        <v>590</v>
      </c>
      <c r="C648" s="130" t="s">
        <v>1544</v>
      </c>
      <c r="D648" s="92" t="s">
        <v>83</v>
      </c>
      <c r="E648" s="103" t="s">
        <v>42</v>
      </c>
      <c r="F648" s="92" t="s">
        <v>43</v>
      </c>
      <c r="G648" s="192" t="s">
        <v>703</v>
      </c>
      <c r="H648" s="1">
        <v>1040746384</v>
      </c>
      <c r="I648" s="233">
        <v>7690469</v>
      </c>
      <c r="J648" s="111">
        <v>62371377</v>
      </c>
      <c r="K648" s="134" t="s">
        <v>1542</v>
      </c>
      <c r="L648" s="137" t="s">
        <v>571</v>
      </c>
      <c r="M648" s="43" t="s">
        <v>597</v>
      </c>
      <c r="N648" s="44">
        <f>VLOOKUP(Contrato[[#This Row],[SUPERVISOR TITULAR]],[1]SUPERVISORES!$E$1:$F$135,2,FALSE)</f>
        <v>39176038.700000003</v>
      </c>
      <c r="O648" s="43" t="s">
        <v>1388</v>
      </c>
      <c r="P648" s="45">
        <f>VLOOKUP(Contrato[[#This Row],[SUPERVISOR SUPLENTE ]],[1]SUPERVISORES!$E$1:$F$135,2,FALSE)</f>
        <v>43671828.600000001</v>
      </c>
      <c r="Q648" s="75">
        <v>785</v>
      </c>
      <c r="R648" s="47" cm="1">
        <f t="array" ref="R648">_xlfn.XLOOKUP(Contrato[[#This Row],[CDP]],[1]!CDP[[#All],[consecutivo]],[1]!CDP[[#All],[fecha_aprobacion]],"",0)</f>
        <v>45065.677534722221</v>
      </c>
      <c r="S648" s="48">
        <f>SUMIF([1]!CDP[[#All],[consecutivo]],Contrato[[#This Row],[CDP]],[1]!CDP[[#All],[valor_total_rubro]])</f>
        <v>62371377</v>
      </c>
      <c r="T648" s="49" cm="1">
        <f t="array" ref="T648">_xlfn.XLOOKUP(Contrato[[#This Row],[CONTRATO]]&amp;Contrato[[#This Row],[CDP]],[1]!Tabla6[[#All],[CONTRATO-CDP]],[1]!Tabla6[[#All],[CRP]],_xlfn.XLOOKUP(Contrato[[#This Row],[CDP]],[1]RCPPAGOS!F:F,[1]RCPPAGOS!A:A,"",0),0)</f>
        <v>5074</v>
      </c>
      <c r="U648" s="47">
        <f>+_xlfn.XLOOKUP(Contrato[[#This Row],[RCP]],[1]RCPPAGOS!A:A,[1]RCPPAGOS!B:B,"",0)</f>
        <v>45070.461909722224</v>
      </c>
      <c r="V648" s="50">
        <f>SUMIF([1]!RCPPAGOS[[#All],[CRP]],Contrato[[#This Row],[RCP]],[1]!RCPPAGOS[[#All],[valor_total]])</f>
        <v>62371377</v>
      </c>
      <c r="W648" s="51">
        <v>45070</v>
      </c>
      <c r="X648" s="51">
        <v>45070</v>
      </c>
      <c r="Y648" s="52" t="str">
        <f>+LEFT(_xlfn.XLOOKUP(Contrato[[#This Row],[CONTRATO3DIG]],[1]SECOP_II!AE:AE,[1]SECOP_II!F:F,"",0),10)</f>
        <v>2023-05-25</v>
      </c>
      <c r="Z648" s="53" t="str">
        <f>+LEFT(_xlfn.XLOOKUP(Contrato[[#This Row],[CONTRATO3DIG]],[1]SECOP_II!AE:AE,[1]SECOP_II!G:G,"",0),10)</f>
        <v>2023-12-30</v>
      </c>
      <c r="AA648" s="54" t="str">
        <f>_xlfn.XLOOKUP(Contrato[[#This Row],[CONTRATO3DIG]],[1]SECOP_II!AE:AE,[1]SECOP_II!AA:AA,"",0)</f>
        <v>https://community.secop.gov.co/Public/Tendering/OpportunityDetail/Index?noticeUID=CO1.NTC.4462555&amp;isFromPublicArea=True&amp;isModal=true&amp;asPopupView=true</v>
      </c>
      <c r="AB648" s="103" t="s">
        <v>1538</v>
      </c>
      <c r="AC648" s="103"/>
      <c r="AD648" s="1" t="s">
        <v>50</v>
      </c>
      <c r="AE648" s="1" t="str">
        <f>TEXT(LEFT(Contrato[[#This Row],[CONTRATO]],3),"0")</f>
        <v>590</v>
      </c>
      <c r="AF648" s="1" t="str">
        <f>IF(LEN(Contrato[[#This Row],[Contrato2]])=3,Contrato[[#This Row],[Contrato2]],TEXT(Contrato[[#This Row],[Contrato2]],"000"))</f>
        <v>590</v>
      </c>
      <c r="AG648" s="100">
        <f ca="1">IFERROR(_xlfn.DAYS(Contrato[[#This Row],[Fecha Proyectada liquidació]],TODAY())/30,"")</f>
        <v>-10.066666666666666</v>
      </c>
      <c r="AH648" s="5">
        <f>+Contrato[[#This Row],[FECHA TERMINACIÓN ]]+120</f>
        <v>45410</v>
      </c>
      <c r="AI648" s="1" t="e" cm="1">
        <f t="array" ref="AI648">+Contrato[[#This Row],[Fecha Proyectada liquidació]]-hoy</f>
        <v>#NAME?</v>
      </c>
      <c r="AJ648" s="1" cm="1">
        <f t="array" ref="AJ648">_xlfn.XLOOKUP(Contrato[[#This Row],[CONTRATO]]&amp;Contrato[[#This Row],[CDP]],[1]!Tabla6[[#All],[CONTRATO-CDP]],[1]!Tabla6[[#All],[CRP]],_xlfn.XLOOKUP(Contrato[[#This Row],[CDP]],[1]RCPPAGOS!F:F,[1]RCPPAGOS!A:A,"",0),0)</f>
        <v>5074</v>
      </c>
      <c r="AK648" s="1">
        <f>+Contrato[[#This Row],[Columna1]]-Contrato[[#This Row],[RCP]]</f>
        <v>0</v>
      </c>
      <c r="AL648" s="101" cm="1">
        <f t="array" ref="AL648">_xlfn.XLOOKUP(Contrato[[#This Row],[RCP]],[1]!RCPPAGOS[[#All],[CRP]],[1]!RCPPAGOS[[#All],[Total pagado]],0,0)</f>
        <v>59933277</v>
      </c>
      <c r="AM648" s="62">
        <f>+Contrato[[#This Row],[Valor Pagado]]/Contrato[[#This Row],[VALOR CONTRATO]]</f>
        <v>0.96090995393608192</v>
      </c>
      <c r="AN648" s="63">
        <f>+Contrato[[#This Row],[VALOR CONTRATO]]-Contrato[[#This Row],[Valor Pagado]]</f>
        <v>2438100</v>
      </c>
    </row>
    <row r="649" spans="1:40" s="1" customFormat="1" ht="37.5" customHeight="1">
      <c r="A649" s="1">
        <v>709</v>
      </c>
      <c r="B649" s="2">
        <v>591</v>
      </c>
      <c r="C649" s="130" t="s">
        <v>1545</v>
      </c>
      <c r="D649" s="35" t="s">
        <v>41</v>
      </c>
      <c r="E649" s="103" t="s">
        <v>42</v>
      </c>
      <c r="F649" s="92" t="s">
        <v>43</v>
      </c>
      <c r="G649" s="130" t="s">
        <v>678</v>
      </c>
      <c r="H649" s="1">
        <v>1216726075</v>
      </c>
      <c r="I649" s="111">
        <v>3379853</v>
      </c>
      <c r="J649" s="111">
        <v>17800559</v>
      </c>
      <c r="K649" s="134" t="s">
        <v>571</v>
      </c>
      <c r="L649" s="137" t="s">
        <v>571</v>
      </c>
      <c r="M649" s="43" t="s">
        <v>680</v>
      </c>
      <c r="N649" s="44">
        <f>VLOOKUP(Contrato[[#This Row],[SUPERVISOR TITULAR]],[1]SUPERVISORES!$E$1:$F$135,2,FALSE)</f>
        <v>42690418.700000003</v>
      </c>
      <c r="O649" s="43" t="s">
        <v>679</v>
      </c>
      <c r="P649" s="45">
        <f>VLOOKUP(Contrato[[#This Row],[SUPERVISOR SUPLENTE ]],[1]SUPERVISORES!$E$1:$F$135,2,FALSE)</f>
        <v>43150744</v>
      </c>
      <c r="Q649" s="75">
        <v>755</v>
      </c>
      <c r="R649" s="47" cm="1">
        <f t="array" ref="R649">_xlfn.XLOOKUP(Contrato[[#This Row],[CDP]],[1]!CDP[[#All],[consecutivo]],[1]!CDP[[#All],[fecha_aprobacion]],"",0)</f>
        <v>45061.730717592596</v>
      </c>
      <c r="S649" s="48">
        <f>SUMIF([1]!CDP[[#All],[consecutivo]],Contrato[[#This Row],[CDP]],[1]!CDP[[#All],[valor_total_rubro]])</f>
        <v>17800559</v>
      </c>
      <c r="T649" s="49" cm="1">
        <f t="array" ref="T649">_xlfn.XLOOKUP(Contrato[[#This Row],[CONTRATO]]&amp;Contrato[[#This Row],[CDP]],[1]!Tabla6[[#All],[CONTRATO-CDP]],[1]!Tabla6[[#All],[CRP]],_xlfn.XLOOKUP(Contrato[[#This Row],[CDP]],[1]RCPPAGOS!F:F,[1]RCPPAGOS!A:A,"",0),0)</f>
        <v>5073</v>
      </c>
      <c r="U649" s="47">
        <f>+_xlfn.XLOOKUP(Contrato[[#This Row],[RCP]],[1]RCPPAGOS!A:A,[1]RCPPAGOS!B:B,"",0)</f>
        <v>45070.461354166669</v>
      </c>
      <c r="V649" s="50">
        <f>SUMIF([1]!RCPPAGOS[[#All],[CRP]],Contrato[[#This Row],[RCP]],[1]!RCPPAGOS[[#All],[valor_total]])</f>
        <v>17800559</v>
      </c>
      <c r="W649" s="162">
        <v>45069</v>
      </c>
      <c r="X649" s="51">
        <v>45070</v>
      </c>
      <c r="Y649" s="52" t="str">
        <f>+LEFT(_xlfn.XLOOKUP(Contrato[[#This Row],[CONTRATO3DIG]],[1]SECOP_II!AE:AE,[1]SECOP_II!F:F,"",0),10)</f>
        <v>2023-05-24</v>
      </c>
      <c r="Z649" s="53" t="str">
        <f>+LEFT(_xlfn.XLOOKUP(Contrato[[#This Row],[CONTRATO3DIG]],[1]SECOP_II!AE:AE,[1]SECOP_II!G:G,"",0),10)</f>
        <v>2023-12-29</v>
      </c>
      <c r="AA649" s="54" t="str">
        <f>_xlfn.XLOOKUP(Contrato[[#This Row],[CONTRATO3DIG]],[1]SECOP_II!AE:AE,[1]SECOP_II!AA:AA,"",0)</f>
        <v>https://community.secop.gov.co/Public/Tendering/OpportunityDetail/Index?noticeUID=CO1.NTC.4461559&amp;isFromPublicArea=True&amp;isModal=true&amp;asPopupView=true</v>
      </c>
      <c r="AB649" s="103" t="s">
        <v>1533</v>
      </c>
      <c r="AC649" s="103"/>
      <c r="AD649" s="1" t="s">
        <v>50</v>
      </c>
      <c r="AE649" s="1" t="str">
        <f>TEXT(LEFT(Contrato[[#This Row],[CONTRATO]],3),"0")</f>
        <v>591</v>
      </c>
      <c r="AF649" s="1" t="str">
        <f>IF(LEN(Contrato[[#This Row],[Contrato2]])=3,Contrato[[#This Row],[Contrato2]],TEXT(Contrato[[#This Row],[Contrato2]],"000"))</f>
        <v>591</v>
      </c>
      <c r="AG649" s="100">
        <f ca="1">IFERROR(_xlfn.DAYS(Contrato[[#This Row],[Fecha Proyectada liquidació]],TODAY())/30,"")</f>
        <v>-10.1</v>
      </c>
      <c r="AH649" s="5">
        <f>+Contrato[[#This Row],[FECHA TERMINACIÓN ]]+120</f>
        <v>45409</v>
      </c>
      <c r="AI649" s="1" t="e" cm="1">
        <f t="array" ref="AI649">+Contrato[[#This Row],[Fecha Proyectada liquidació]]-hoy</f>
        <v>#NAME?</v>
      </c>
      <c r="AJ649" s="1" cm="1">
        <f t="array" ref="AJ649">_xlfn.XLOOKUP(Contrato[[#This Row],[CONTRATO]]&amp;Contrato[[#This Row],[CDP]],[1]!Tabla6[[#All],[CONTRATO-CDP]],[1]!Tabla6[[#All],[CRP]],_xlfn.XLOOKUP(Contrato[[#This Row],[CDP]],[1]RCPPAGOS!F:F,[1]RCPPAGOS!A:A,"",0),0)</f>
        <v>5073</v>
      </c>
      <c r="AK649" s="1">
        <f>+Contrato[[#This Row],[Columna1]]-Contrato[[#This Row],[RCP]]</f>
        <v>0</v>
      </c>
      <c r="AL649" s="101" cm="1">
        <f t="array" ref="AL649">_xlfn.XLOOKUP(Contrato[[#This Row],[RCP]],[1]!RCPPAGOS[[#All],[CRP]],[1]!RCPPAGOS[[#All],[Total pagado]],0,0)</f>
        <v>17800559</v>
      </c>
      <c r="AM649" s="62">
        <f>+Contrato[[#This Row],[Valor Pagado]]/Contrato[[#This Row],[VALOR CONTRATO]]</f>
        <v>1</v>
      </c>
      <c r="AN649" s="63">
        <f>+Contrato[[#This Row],[VALOR CONTRATO]]-Contrato[[#This Row],[Valor Pagado]]</f>
        <v>0</v>
      </c>
    </row>
    <row r="650" spans="1:40" s="1" customFormat="1" ht="37.5" customHeight="1">
      <c r="A650" s="1">
        <v>1030</v>
      </c>
      <c r="B650" s="2">
        <v>591</v>
      </c>
      <c r="C650" s="130" t="s">
        <v>1545</v>
      </c>
      <c r="D650" s="35" t="s">
        <v>41</v>
      </c>
      <c r="E650" s="103" t="s">
        <v>1546</v>
      </c>
      <c r="F650" s="92" t="s">
        <v>43</v>
      </c>
      <c r="G650" s="130" t="s">
        <v>678</v>
      </c>
      <c r="H650" s="1">
        <v>1216726075</v>
      </c>
      <c r="I650" s="111">
        <v>3379853</v>
      </c>
      <c r="J650" s="111">
        <v>6647000</v>
      </c>
      <c r="K650" s="134" t="s">
        <v>571</v>
      </c>
      <c r="L650" s="137" t="s">
        <v>571</v>
      </c>
      <c r="M650" s="43" t="s">
        <v>680</v>
      </c>
      <c r="N650" s="44">
        <f>VLOOKUP(Contrato[[#This Row],[SUPERVISOR TITULAR]],[1]SUPERVISORES!$E$1:$F$135,2,FALSE)</f>
        <v>42690418.700000003</v>
      </c>
      <c r="O650" s="43" t="s">
        <v>679</v>
      </c>
      <c r="P650" s="45">
        <f>VLOOKUP(Contrato[[#This Row],[SUPERVISOR SUPLENTE ]],[1]SUPERVISORES!$E$1:$F$135,2,FALSE)</f>
        <v>43150744</v>
      </c>
      <c r="Q650" s="75">
        <v>1212</v>
      </c>
      <c r="R650" s="47" cm="1">
        <f t="array" ref="R650">_xlfn.XLOOKUP(Contrato[[#This Row],[CDP]],[1]!CDP[[#All],[consecutivo]],[1]!CDP[[#All],[fecha_aprobacion]],"",0)</f>
        <v>45225.690092592595</v>
      </c>
      <c r="S650" s="48">
        <f>SUMIF([1]!CDP[[#All],[consecutivo]],Contrato[[#This Row],[CDP]],[1]!CDP[[#All],[valor_total_rubro]])</f>
        <v>6647000</v>
      </c>
      <c r="T650" s="4" cm="1">
        <f t="array" ref="T650">_xlfn.XLOOKUP(Contrato[[#This Row],[CONTRATO]]&amp;Contrato[[#This Row],[CDP]],[1]!Tabla6[[#All],[CONTRATO-CDP]],[1]!Tabla6[[#All],[CRP]],_xlfn.XLOOKUP(Contrato[[#This Row],[CDP]],[1]RCPPAGOS!F:F,[1]RCPPAGOS!A:A,"",0),0)</f>
        <v>13256</v>
      </c>
      <c r="U650" s="47">
        <f>+_xlfn.XLOOKUP(Contrato[[#This Row],[RCP]],[1]RCPPAGOS!A:A,[1]RCPPAGOS!B:B,"",0)</f>
        <v>45229.701562499999</v>
      </c>
      <c r="V650" s="50">
        <f>SUMIF([1]!RCPPAGOS[[#All],[CRP]],Contrato[[#This Row],[RCP]],[1]!RCPPAGOS[[#All],[valor_total]])</f>
        <v>6647000</v>
      </c>
      <c r="W650" s="51">
        <v>45229</v>
      </c>
      <c r="X650" s="51">
        <v>45231</v>
      </c>
      <c r="Y650" s="52" t="str">
        <f>+LEFT(_xlfn.XLOOKUP(Contrato[[#This Row],[CONTRATO3DIG]],[1]SECOP_II!AE:AE,[1]SECOP_II!F:F,"",0),10)</f>
        <v>2023-05-24</v>
      </c>
      <c r="Z650" s="53" t="str">
        <f>+LEFT(_xlfn.XLOOKUP(Contrato[[#This Row],[CONTRATO3DIG]],[1]SECOP_II!AE:AE,[1]SECOP_II!G:G,"",0),10)</f>
        <v>2023-12-29</v>
      </c>
      <c r="AA650" s="54" t="str">
        <f>_xlfn.XLOOKUP(Contrato[[#This Row],[CONTRATO3DIG]],[1]SECOP_II!AE:AE,[1]SECOP_II!AA:AA,"",0)</f>
        <v>https://community.secop.gov.co/Public/Tendering/OpportunityDetail/Index?noticeUID=CO1.NTC.4461559&amp;isFromPublicArea=True&amp;isModal=true&amp;asPopupView=true</v>
      </c>
      <c r="AB650" s="103" t="s">
        <v>1333</v>
      </c>
      <c r="AC650" s="103"/>
      <c r="AE650" s="1" t="str">
        <f>TEXT(LEFT(Contrato[[#This Row],[CONTRATO]],3),"0")</f>
        <v>591</v>
      </c>
      <c r="AF650" s="1" t="str">
        <f>IF(LEN(Contrato[[#This Row],[Contrato2]])=3,Contrato[[#This Row],[Contrato2]],TEXT(Contrato[[#This Row],[Contrato2]],"000"))</f>
        <v>591</v>
      </c>
      <c r="AG650" s="100">
        <f ca="1">IFERROR(_xlfn.DAYS(Contrato[[#This Row],[Fecha Proyectada liquidació]],TODAY())/30,"")</f>
        <v>-10.1</v>
      </c>
      <c r="AH650" s="5">
        <f>+Contrato[[#This Row],[FECHA TERMINACIÓN ]]+120</f>
        <v>45409</v>
      </c>
      <c r="AI650" s="1" t="e" cm="1">
        <f t="array" ref="AI650">+Contrato[[#This Row],[Fecha Proyectada liquidació]]-hoy</f>
        <v>#NAME?</v>
      </c>
      <c r="AJ650" s="1" cm="1">
        <f t="array" ref="AJ650">_xlfn.XLOOKUP(Contrato[[#This Row],[CONTRATO]]&amp;Contrato[[#This Row],[CDP]],[1]!Tabla6[[#All],[CONTRATO-CDP]],[1]!Tabla6[[#All],[CRP]],_xlfn.XLOOKUP(Contrato[[#This Row],[CDP]],[1]RCPPAGOS!F:F,[1]RCPPAGOS!A:A,"",0),0)</f>
        <v>13256</v>
      </c>
      <c r="AK650" s="1">
        <f>+Contrato[[#This Row],[Columna1]]-Contrato[[#This Row],[RCP]]</f>
        <v>0</v>
      </c>
      <c r="AL650" s="101" cm="1">
        <f t="array" ref="AL650">_xlfn.XLOOKUP(Contrato[[#This Row],[RCP]],[1]!RCPPAGOS[[#All],[CRP]],[1]!RCPPAGOS[[#All],[Total pagado]],0,0)</f>
        <v>6647000</v>
      </c>
      <c r="AM650" s="62">
        <f>+Contrato[[#This Row],[Valor Pagado]]/Contrato[[#This Row],[VALOR CONTRATO]]</f>
        <v>1</v>
      </c>
      <c r="AN650" s="63">
        <f>+Contrato[[#This Row],[VALOR CONTRATO]]-Contrato[[#This Row],[Valor Pagado]]</f>
        <v>0</v>
      </c>
    </row>
    <row r="651" spans="1:40" s="1" customFormat="1" ht="37.5" customHeight="1">
      <c r="A651" s="1">
        <v>2</v>
      </c>
      <c r="B651" s="2">
        <v>592</v>
      </c>
      <c r="C651" s="130" t="s">
        <v>1547</v>
      </c>
      <c r="D651" s="92" t="s">
        <v>1294</v>
      </c>
      <c r="E651" s="103" t="s">
        <v>42</v>
      </c>
      <c r="F651" s="92" t="s">
        <v>831</v>
      </c>
      <c r="G651" s="130" t="s">
        <v>1548</v>
      </c>
      <c r="H651" s="1" t="s">
        <v>1549</v>
      </c>
      <c r="I651" s="111" t="s">
        <v>571</v>
      </c>
      <c r="J651" s="111">
        <v>350000000</v>
      </c>
      <c r="K651" s="1" t="s">
        <v>571</v>
      </c>
      <c r="L651" s="137" t="s">
        <v>1550</v>
      </c>
      <c r="M651" s="43" t="s">
        <v>103</v>
      </c>
      <c r="N651" s="44">
        <f>VLOOKUP(Contrato[[#This Row],[SUPERVISOR TITULAR]],[1]SUPERVISORES!$E$1:$F$135,2,FALSE)</f>
        <v>3507696.4</v>
      </c>
      <c r="O651" s="43" t="s">
        <v>104</v>
      </c>
      <c r="P651" s="45">
        <f>VLOOKUP(Contrato[[#This Row],[SUPERVISOR SUPLENTE ]],[1]SUPERVISORES!$E$1:$F$135,2,FALSE)</f>
        <v>75075150.099999994</v>
      </c>
      <c r="Q651" s="75">
        <v>537</v>
      </c>
      <c r="R651" s="47" cm="1">
        <f t="array" ref="R651">_xlfn.XLOOKUP(Contrato[[#This Row],[CDP]],[1]!CDP[[#All],[consecutivo]],[1]!CDP[[#All],[fecha_aprobacion]],"",0)</f>
        <v>45027.620937500003</v>
      </c>
      <c r="S651" s="48">
        <f>SUMIF([1]!CDP[[#All],[consecutivo]],Contrato[[#This Row],[CDP]],[1]!CDP[[#All],[valor_total_rubro]])</f>
        <v>350000000</v>
      </c>
      <c r="T651" s="49" cm="1">
        <f t="array" ref="T651">_xlfn.XLOOKUP(Contrato[[#This Row],[CONTRATO]]&amp;Contrato[[#This Row],[CDP]],[1]!Tabla6[[#All],[CONTRATO-CDP]],[1]!Tabla6[[#All],[CRP]],_xlfn.XLOOKUP(Contrato[[#This Row],[CDP]],[1]RCPPAGOS!F:F,[1]RCPPAGOS!A:A,"",0),0)</f>
        <v>5080</v>
      </c>
      <c r="U651" s="47">
        <f>+_xlfn.XLOOKUP(Contrato[[#This Row],[RCP]],[1]RCPPAGOS!A:A,[1]RCPPAGOS!B:B,"",0)</f>
        <v>45071.566481481481</v>
      </c>
      <c r="V651" s="50">
        <f>SUMIF([1]!RCPPAGOS[[#All],[CRP]],Contrato[[#This Row],[RCP]],[1]!RCPPAGOS[[#All],[valor_total]])</f>
        <v>350000000</v>
      </c>
      <c r="W651" s="51">
        <v>45070</v>
      </c>
      <c r="X651" s="51">
        <v>45071</v>
      </c>
      <c r="Y651" s="52" t="str">
        <f>+LEFT(_xlfn.XLOOKUP(Contrato[[#This Row],[CONTRATO3DIG]],[1]SECOP_II!AE:AE,[1]SECOP_II!F:F,"",0),10)</f>
        <v>2023-05-25</v>
      </c>
      <c r="Z651" s="53" t="str">
        <f>+LEFT(_xlfn.XLOOKUP(Contrato[[#This Row],[CONTRATO3DIG]],[1]SECOP_II!AE:AE,[1]SECOP_II!G:G,"",0),10)</f>
        <v>2023-12-31</v>
      </c>
      <c r="AA651" s="54" t="str">
        <f>_xlfn.XLOOKUP(Contrato[[#This Row],[CONTRATO3DIG]],[1]SECOP_II!AE:AE,[1]SECOP_II!AA:AA,"",0)</f>
        <v>https://community.secop.gov.co/Public/Tendering/OpportunityDetail/Index?noticeUID=CO1.NTC.4463757&amp;isFromPublicArea=True&amp;isModal=true&amp;asPopupView=true</v>
      </c>
      <c r="AB651" s="103" t="s">
        <v>1551</v>
      </c>
      <c r="AC651" s="103"/>
      <c r="AD651" s="1" t="s">
        <v>50</v>
      </c>
      <c r="AE651" s="1" t="str">
        <f>TEXT(LEFT(Contrato[[#This Row],[CONTRATO]],3),"0")</f>
        <v>592</v>
      </c>
      <c r="AF651" s="1" t="str">
        <f>IF(LEN(Contrato[[#This Row],[Contrato2]])=3,Contrato[[#This Row],[Contrato2]],TEXT(Contrato[[#This Row],[Contrato2]],"000"))</f>
        <v>592</v>
      </c>
      <c r="AG651" s="100">
        <f ca="1">IFERROR(_xlfn.DAYS(Contrato[[#This Row],[Fecha Proyectada liquidació]],TODAY())/30,"")</f>
        <v>-10.033333333333333</v>
      </c>
      <c r="AH651" s="5">
        <f>+Contrato[[#This Row],[FECHA TERMINACIÓN ]]+120</f>
        <v>45411</v>
      </c>
      <c r="AI651" s="1" t="e" cm="1">
        <f t="array" ref="AI651">+Contrato[[#This Row],[Fecha Proyectada liquidació]]-hoy</f>
        <v>#NAME?</v>
      </c>
      <c r="AJ651" s="1" cm="1">
        <f t="array" ref="AJ651">_xlfn.XLOOKUP(Contrato[[#This Row],[CONTRATO]]&amp;Contrato[[#This Row],[CDP]],[1]!Tabla6[[#All],[CONTRATO-CDP]],[1]!Tabla6[[#All],[CRP]],_xlfn.XLOOKUP(Contrato[[#This Row],[CDP]],[1]RCPPAGOS!F:F,[1]RCPPAGOS!A:A,"",0),0)</f>
        <v>5080</v>
      </c>
      <c r="AK651" s="1">
        <f>+Contrato[[#This Row],[Columna1]]-Contrato[[#This Row],[RCP]]</f>
        <v>0</v>
      </c>
      <c r="AL651" s="101" cm="1">
        <f t="array" ref="AL651">_xlfn.XLOOKUP(Contrato[[#This Row],[RCP]],[1]!RCPPAGOS[[#All],[CRP]],[1]!RCPPAGOS[[#All],[Total pagado]],0,0)</f>
        <v>349779814</v>
      </c>
      <c r="AM651" s="62">
        <f>+Contrato[[#This Row],[Valor Pagado]]/Contrato[[#This Row],[VALOR CONTRATO]]</f>
        <v>0.9993708971428571</v>
      </c>
      <c r="AN651" s="63">
        <f>+Contrato[[#This Row],[VALOR CONTRATO]]-Contrato[[#This Row],[Valor Pagado]]</f>
        <v>220186</v>
      </c>
    </row>
    <row r="652" spans="1:40" s="1" customFormat="1" ht="37.5" customHeight="1">
      <c r="A652" s="1">
        <v>1062</v>
      </c>
      <c r="B652" s="2">
        <v>592</v>
      </c>
      <c r="C652" s="130" t="s">
        <v>1552</v>
      </c>
      <c r="D652" s="92" t="s">
        <v>1294</v>
      </c>
      <c r="E652" s="103" t="s">
        <v>741</v>
      </c>
      <c r="F652" s="92" t="s">
        <v>831</v>
      </c>
      <c r="G652" s="130" t="s">
        <v>1548</v>
      </c>
      <c r="H652" s="1" t="s">
        <v>1549</v>
      </c>
      <c r="I652" s="111" t="s">
        <v>571</v>
      </c>
      <c r="J652" s="111">
        <v>173301140</v>
      </c>
      <c r="K652" s="1" t="s">
        <v>571</v>
      </c>
      <c r="L652" s="137" t="s">
        <v>1553</v>
      </c>
      <c r="M652" s="43" t="s">
        <v>103</v>
      </c>
      <c r="N652" s="44">
        <f>VLOOKUP(Contrato[[#This Row],[SUPERVISOR TITULAR]],[1]SUPERVISORES!$E$1:$F$135,2,FALSE)</f>
        <v>3507696.4</v>
      </c>
      <c r="O652" s="43" t="s">
        <v>104</v>
      </c>
      <c r="P652" s="45">
        <f>VLOOKUP(Contrato[[#This Row],[SUPERVISOR SUPLENTE ]],[1]SUPERVISORES!$E$1:$F$135,2,FALSE)</f>
        <v>75075150.099999994</v>
      </c>
      <c r="Q652" s="75">
        <v>1114</v>
      </c>
      <c r="R652" s="47" cm="1">
        <f t="array" ref="R652">_xlfn.XLOOKUP(Contrato[[#This Row],[CDP]],[1]!CDP[[#All],[consecutivo]],[1]!CDP[[#All],[fecha_aprobacion]],"",0)</f>
        <v>45181.759120370371</v>
      </c>
      <c r="S652" s="48">
        <f>SUMIF([1]!CDP[[#All],[consecutivo]],Contrato[[#This Row],[CDP]],[1]!CDP[[#All],[valor_total_rubro]])</f>
        <v>175000000</v>
      </c>
      <c r="T652" s="4" cm="1">
        <f t="array" ref="T652">_xlfn.XLOOKUP(Contrato[[#This Row],[CONTRATO]]&amp;Contrato[[#This Row],[CDP]],[1]!Tabla6[[#All],[CONTRATO-CDP]],[1]!Tabla6[[#All],[CRP]],_xlfn.XLOOKUP(Contrato[[#This Row],[CDP]],[1]RCPPAGOS!F:F,[1]RCPPAGOS!A:A,"",0),0)</f>
        <v>13271</v>
      </c>
      <c r="U652" s="47">
        <f>+_xlfn.XLOOKUP(Contrato[[#This Row],[RCP]],[1]RCPPAGOS!A:A,[1]RCPPAGOS!B:B,"",0)</f>
        <v>45232.429479166669</v>
      </c>
      <c r="V652" s="50">
        <f>SUMIF([1]!RCPPAGOS[[#All],[CRP]],Contrato[[#This Row],[RCP]],[1]!RCPPAGOS[[#All],[valor_total]])</f>
        <v>173301140</v>
      </c>
      <c r="W652" s="51">
        <v>45231</v>
      </c>
      <c r="X652" s="51">
        <v>45233</v>
      </c>
      <c r="Y652" s="52" t="str">
        <f>+LEFT(_xlfn.XLOOKUP(Contrato[[#This Row],[CONTRATO3DIG]],[1]SECOP_II!AE:AE,[1]SECOP_II!F:F,"",0),10)</f>
        <v>2023-05-25</v>
      </c>
      <c r="Z652" s="53" t="str">
        <f>+LEFT(_xlfn.XLOOKUP(Contrato[[#This Row],[CONTRATO3DIG]],[1]SECOP_II!AE:AE,[1]SECOP_II!G:G,"",0),10)</f>
        <v>2023-12-31</v>
      </c>
      <c r="AA652" s="54" t="str">
        <f>_xlfn.XLOOKUP(Contrato[[#This Row],[CONTRATO3DIG]],[1]SECOP_II!AE:AE,[1]SECOP_II!AA:AA,"",0)</f>
        <v>https://community.secop.gov.co/Public/Tendering/OpportunityDetail/Index?noticeUID=CO1.NTC.4463757&amp;isFromPublicArea=True&amp;isModal=true&amp;asPopupView=true</v>
      </c>
      <c r="AB652" s="103" t="s">
        <v>1551</v>
      </c>
      <c r="AC652" s="103">
        <v>202301019787</v>
      </c>
      <c r="AD652" s="1" t="s">
        <v>50</v>
      </c>
      <c r="AE652" s="1" t="str">
        <f>TEXT(LEFT(Contrato[[#This Row],[CONTRATO]],3),"0")</f>
        <v>592</v>
      </c>
      <c r="AF652" s="1" t="str">
        <f>IF(LEN(Contrato[[#This Row],[Contrato2]])=3,Contrato[[#This Row],[Contrato2]],TEXT(Contrato[[#This Row],[Contrato2]],"000"))</f>
        <v>592</v>
      </c>
      <c r="AG652" s="100">
        <f ca="1">IFERROR(_xlfn.DAYS(Contrato[[#This Row],[Fecha Proyectada liquidació]],TODAY())/30,"")</f>
        <v>-10.033333333333333</v>
      </c>
      <c r="AH652" s="5">
        <f>+Contrato[[#This Row],[FECHA TERMINACIÓN ]]+120</f>
        <v>45411</v>
      </c>
      <c r="AI652" s="1" t="e" cm="1">
        <f t="array" ref="AI652">+Contrato[[#This Row],[Fecha Proyectada liquidació]]-hoy</f>
        <v>#NAME?</v>
      </c>
      <c r="AJ652" s="1" cm="1">
        <f t="array" ref="AJ652">_xlfn.XLOOKUP(Contrato[[#This Row],[CONTRATO]]&amp;Contrato[[#This Row],[CDP]],[1]!Tabla6[[#All],[CONTRATO-CDP]],[1]!Tabla6[[#All],[CRP]],_xlfn.XLOOKUP(Contrato[[#This Row],[CDP]],[1]RCPPAGOS!F:F,[1]RCPPAGOS!A:A,"",0),0)</f>
        <v>13271</v>
      </c>
      <c r="AK652" s="1">
        <f>+Contrato[[#This Row],[Columna1]]-Contrato[[#This Row],[RCP]]</f>
        <v>0</v>
      </c>
      <c r="AL652" s="101" cm="1">
        <f t="array" ref="AL652">_xlfn.XLOOKUP(Contrato[[#This Row],[RCP]],[1]!RCPPAGOS[[#All],[CRP]],[1]!RCPPAGOS[[#All],[Total pagado]],0,0)</f>
        <v>173301140</v>
      </c>
      <c r="AM652" s="62">
        <f>+Contrato[[#This Row],[Valor Pagado]]/Contrato[[#This Row],[VALOR CONTRATO]]</f>
        <v>1</v>
      </c>
      <c r="AN652" s="63">
        <f>+Contrato[[#This Row],[VALOR CONTRATO]]-Contrato[[#This Row],[Valor Pagado]]</f>
        <v>0</v>
      </c>
    </row>
    <row r="653" spans="1:40" s="1" customFormat="1" ht="37.5" customHeight="1">
      <c r="A653" s="1">
        <v>4</v>
      </c>
      <c r="B653" s="2">
        <v>593</v>
      </c>
      <c r="C653" s="130" t="s">
        <v>1554</v>
      </c>
      <c r="D653" s="92" t="s">
        <v>1294</v>
      </c>
      <c r="E653" s="103" t="s">
        <v>42</v>
      </c>
      <c r="F653" s="92" t="s">
        <v>831</v>
      </c>
      <c r="G653" s="130" t="s">
        <v>1555</v>
      </c>
      <c r="H653" s="1" t="s">
        <v>1556</v>
      </c>
      <c r="I653" s="111" t="s">
        <v>571</v>
      </c>
      <c r="J653" s="111">
        <v>599993803</v>
      </c>
      <c r="K653" s="1" t="s">
        <v>571</v>
      </c>
      <c r="L653" s="137" t="s">
        <v>1550</v>
      </c>
      <c r="M653" s="43" t="s">
        <v>104</v>
      </c>
      <c r="N653" s="44">
        <f>VLOOKUP(Contrato[[#This Row],[SUPERVISOR TITULAR]],[1]SUPERVISORES!$E$1:$F$135,2,FALSE)</f>
        <v>75075150.099999994</v>
      </c>
      <c r="O653" s="43" t="s">
        <v>103</v>
      </c>
      <c r="P653" s="45">
        <f>VLOOKUP(Contrato[[#This Row],[SUPERVISOR SUPLENTE ]],[1]SUPERVISORES!$E$1:$F$135,2,FALSE)</f>
        <v>3507696.4</v>
      </c>
      <c r="Q653" s="75">
        <v>749</v>
      </c>
      <c r="R653" s="47" cm="1">
        <f t="array" ref="R653">_xlfn.XLOOKUP(Contrato[[#This Row],[CDP]],[1]!CDP[[#All],[consecutivo]],[1]!CDP[[#All],[fecha_aprobacion]],"",0)</f>
        <v>45058.603321759256</v>
      </c>
      <c r="S653" s="48">
        <f>SUMIF([1]!CDP[[#All],[consecutivo]],Contrato[[#This Row],[CDP]],[1]!CDP[[#All],[valor_total_rubro]])</f>
        <v>600000000</v>
      </c>
      <c r="T653" s="49" cm="1">
        <f t="array" ref="T653">_xlfn.XLOOKUP(Contrato[[#This Row],[CONTRATO]]&amp;Contrato[[#This Row],[CDP]],[1]!Tabla6[[#All],[CONTRATO-CDP]],[1]!Tabla6[[#All],[CRP]],_xlfn.XLOOKUP(Contrato[[#This Row],[CDP]],[1]RCPPAGOS!F:F,[1]RCPPAGOS!A:A,"",0),0)</f>
        <v>5081</v>
      </c>
      <c r="U653" s="47">
        <f>+_xlfn.XLOOKUP(Contrato[[#This Row],[RCP]],[1]RCPPAGOS!A:A,[1]RCPPAGOS!B:B,"",0)</f>
        <v>45071.566979166666</v>
      </c>
      <c r="V653" s="50">
        <f>SUMIF([1]!RCPPAGOS[[#All],[CRP]],Contrato[[#This Row],[RCP]],[1]!RCPPAGOS[[#All],[valor_total]])</f>
        <v>599993803</v>
      </c>
      <c r="W653" s="51">
        <v>45071</v>
      </c>
      <c r="X653" s="51">
        <v>45071</v>
      </c>
      <c r="Y653" s="52" t="str">
        <f>+LEFT(_xlfn.XLOOKUP(Contrato[[#This Row],[CONTRATO3DIG]],[1]SECOP_II!AE:AE,[1]SECOP_II!F:F,"",0),10)</f>
        <v>2023-05-25</v>
      </c>
      <c r="Z653" s="53" t="str">
        <f>+LEFT(_xlfn.XLOOKUP(Contrato[[#This Row],[CONTRATO3DIG]],[1]SECOP_II!AE:AE,[1]SECOP_II!G:G,"",0),10)</f>
        <v>2023-12-31</v>
      </c>
      <c r="AA653" s="54" t="str">
        <f>_xlfn.XLOOKUP(Contrato[[#This Row],[CONTRATO3DIG]],[1]SECOP_II!AE:AE,[1]SECOP_II!AA:AA,"",0)</f>
        <v>https://community.secop.gov.co/Public/Tendering/OpportunityDetail/Index?noticeUID=CO1.NTC.4464215&amp;isFromPublicArea=True&amp;isModal=true&amp;asPopupView=true</v>
      </c>
      <c r="AB653" s="103" t="s">
        <v>867</v>
      </c>
      <c r="AC653" s="103"/>
      <c r="AD653" s="1" t="s">
        <v>50</v>
      </c>
      <c r="AE653" s="1" t="str">
        <f>TEXT(LEFT(Contrato[[#This Row],[CONTRATO]],3),"0")</f>
        <v>593</v>
      </c>
      <c r="AF653" s="1" t="str">
        <f>IF(LEN(Contrato[[#This Row],[Contrato2]])=3,Contrato[[#This Row],[Contrato2]],TEXT(Contrato[[#This Row],[Contrato2]],"000"))</f>
        <v>593</v>
      </c>
      <c r="AG653" s="100">
        <f ca="1">IFERROR(_xlfn.DAYS(Contrato[[#This Row],[Fecha Proyectada liquidació]],TODAY())/30,"")</f>
        <v>-10.033333333333333</v>
      </c>
      <c r="AH653" s="5">
        <f>+Contrato[[#This Row],[FECHA TERMINACIÓN ]]+120</f>
        <v>45411</v>
      </c>
      <c r="AI653" s="1" t="e" cm="1">
        <f t="array" ref="AI653">+Contrato[[#This Row],[Fecha Proyectada liquidació]]-hoy</f>
        <v>#NAME?</v>
      </c>
      <c r="AJ653" s="1" cm="1">
        <f t="array" ref="AJ653">_xlfn.XLOOKUP(Contrato[[#This Row],[CONTRATO]]&amp;Contrato[[#This Row],[CDP]],[1]!Tabla6[[#All],[CONTRATO-CDP]],[1]!Tabla6[[#All],[CRP]],_xlfn.XLOOKUP(Contrato[[#This Row],[CDP]],[1]RCPPAGOS!F:F,[1]RCPPAGOS!A:A,"",0),0)</f>
        <v>5081</v>
      </c>
      <c r="AK653" s="1">
        <f>+Contrato[[#This Row],[Columna1]]-Contrato[[#This Row],[RCP]]</f>
        <v>0</v>
      </c>
      <c r="AL653" s="101" cm="1">
        <f t="array" ref="AL653">_xlfn.XLOOKUP(Contrato[[#This Row],[RCP]],[1]!RCPPAGOS[[#All],[CRP]],[1]!RCPPAGOS[[#All],[Total pagado]],0,0)</f>
        <v>571687366</v>
      </c>
      <c r="AM653" s="62">
        <f>+Contrato[[#This Row],[Valor Pagado]]/Contrato[[#This Row],[VALOR CONTRATO]]</f>
        <v>0.95282211773110592</v>
      </c>
      <c r="AN653" s="63">
        <f>+Contrato[[#This Row],[VALOR CONTRATO]]-Contrato[[#This Row],[Valor Pagado]]</f>
        <v>28306437</v>
      </c>
    </row>
    <row r="654" spans="1:40" s="1" customFormat="1" ht="37.5" customHeight="1">
      <c r="A654" s="1">
        <v>653</v>
      </c>
      <c r="B654" s="2">
        <v>594</v>
      </c>
      <c r="C654" s="130" t="s">
        <v>1557</v>
      </c>
      <c r="D654" s="92" t="s">
        <v>83</v>
      </c>
      <c r="E654" s="35" t="s">
        <v>1087</v>
      </c>
      <c r="F654" s="92" t="s">
        <v>1088</v>
      </c>
      <c r="G654" s="130" t="s">
        <v>1558</v>
      </c>
      <c r="H654" s="1">
        <v>8002098901</v>
      </c>
      <c r="I654" s="168" t="s">
        <v>571</v>
      </c>
      <c r="J654" s="168">
        <v>55537501</v>
      </c>
      <c r="K654" s="134" t="s">
        <v>1559</v>
      </c>
      <c r="L654" s="137" t="s">
        <v>1319</v>
      </c>
      <c r="M654" s="43" t="s">
        <v>609</v>
      </c>
      <c r="N654" s="44">
        <f>VLOOKUP(Contrato[[#This Row],[SUPERVISOR TITULAR]],[1]SUPERVISORES!$E$1:$F$135,2,FALSE)</f>
        <v>70565097.299999997</v>
      </c>
      <c r="O654" s="43" t="s">
        <v>191</v>
      </c>
      <c r="P654" s="45">
        <f>VLOOKUP(Contrato[[#This Row],[SUPERVISOR SUPLENTE ]],[1]SUPERVISORES!$E$1:$F$135,2,FALSE)</f>
        <v>70140647.099999994</v>
      </c>
      <c r="Q654" s="75">
        <v>644</v>
      </c>
      <c r="R654" s="47" cm="1">
        <f t="array" ref="R654">_xlfn.XLOOKUP(Contrato[[#This Row],[CDP]],[1]!CDP[[#All],[consecutivo]],[1]!CDP[[#All],[fecha_aprobacion]],"",0)</f>
        <v>45043.59710648148</v>
      </c>
      <c r="S654" s="48">
        <f>SUMIF([1]!CDP[[#All],[consecutivo]],Contrato[[#This Row],[CDP]],[1]!CDP[[#All],[valor_total_rubro]])</f>
        <v>276577193</v>
      </c>
      <c r="T654" s="49" cm="1">
        <f t="array" ref="T654">_xlfn.XLOOKUP(Contrato[[#This Row],[CONTRATO]]&amp;Contrato[[#This Row],[CDP]],[1]!Tabla6[[#All],[CONTRATO-CDP]],[1]!Tabla6[[#All],[CRP]],_xlfn.XLOOKUP(Contrato[[#This Row],[CDP]],[1]RCPPAGOS!F:F,[1]RCPPAGOS!A:A,"",0),0)</f>
        <v>5102</v>
      </c>
      <c r="U654" s="47">
        <f>+_xlfn.XLOOKUP(Contrato[[#This Row],[RCP]],[1]RCPPAGOS!A:A,[1]RCPPAGOS!B:B,"",0)</f>
        <v>45076.733182870368</v>
      </c>
      <c r="V654" s="50">
        <f>SUMIF([1]!RCPPAGOS[[#All],[CRP]],Contrato[[#This Row],[RCP]],[1]!RCPPAGOS[[#All],[valor_total]])</f>
        <v>196283212</v>
      </c>
      <c r="W654" s="51">
        <v>45070</v>
      </c>
      <c r="X654" s="51">
        <v>45070</v>
      </c>
      <c r="Y654" s="52">
        <v>45085</v>
      </c>
      <c r="Z654" s="53">
        <v>45208</v>
      </c>
      <c r="AA654" s="54" t="s">
        <v>1560</v>
      </c>
      <c r="AB654" s="92" t="s">
        <v>1523</v>
      </c>
      <c r="AC654" s="103"/>
      <c r="AD654" s="1" t="s">
        <v>50</v>
      </c>
      <c r="AE654" s="1" t="str">
        <f>TEXT(LEFT(Contrato[[#This Row],[CONTRATO]],3),"0")</f>
        <v>594</v>
      </c>
      <c r="AF654" s="1" t="str">
        <f>IF(LEN(Contrato[[#This Row],[Contrato2]])=3,Contrato[[#This Row],[Contrato2]],TEXT(Contrato[[#This Row],[Contrato2]],"000"))</f>
        <v>594</v>
      </c>
      <c r="AG654" s="100">
        <f ca="1">IFERROR(_xlfn.DAYS(Contrato[[#This Row],[Fecha Proyectada liquidació]],TODAY())/30,"")</f>
        <v>-12.8</v>
      </c>
      <c r="AH654" s="5">
        <f>+Contrato[[#This Row],[FECHA TERMINACIÓN ]]+120</f>
        <v>45328</v>
      </c>
      <c r="AI654" s="1" t="e" cm="1">
        <f t="array" ref="AI654">+Contrato[[#This Row],[Fecha Proyectada liquidació]]-hoy</f>
        <v>#NAME?</v>
      </c>
      <c r="AJ654" s="1" cm="1">
        <f t="array" ref="AJ654">_xlfn.XLOOKUP(Contrato[[#This Row],[CONTRATO]]&amp;Contrato[[#This Row],[CDP]],[1]!Tabla6[[#All],[CONTRATO-CDP]],[1]!Tabla6[[#All],[CRP]],_xlfn.XLOOKUP(Contrato[[#This Row],[CDP]],[1]RCPPAGOS!F:F,[1]RCPPAGOS!A:A,"",0),0)</f>
        <v>5102</v>
      </c>
      <c r="AK654" s="1">
        <f>+Contrato[[#This Row],[Columna1]]-Contrato[[#This Row],[RCP]]</f>
        <v>0</v>
      </c>
      <c r="AL654" s="101" cm="1">
        <f t="array" ref="AL654">_xlfn.XLOOKUP(Contrato[[#This Row],[RCP]],[1]!RCPPAGOS[[#All],[CRP]],[1]!RCPPAGOS[[#All],[Total pagado]],0,0)</f>
        <v>55537501</v>
      </c>
      <c r="AM654" s="62">
        <f>+Contrato[[#This Row],[Valor Pagado]]/Contrato[[#This Row],[VALOR CONTRATO]]</f>
        <v>1</v>
      </c>
      <c r="AN654" s="63">
        <f>+Contrato[[#This Row],[VALOR CONTRATO]]-Contrato[[#This Row],[Valor Pagado]]</f>
        <v>0</v>
      </c>
    </row>
    <row r="655" spans="1:40" s="1" customFormat="1" ht="37.5" customHeight="1">
      <c r="A655" s="1">
        <v>480</v>
      </c>
      <c r="B655" s="2">
        <v>595</v>
      </c>
      <c r="C655" s="130" t="s">
        <v>1561</v>
      </c>
      <c r="D655" s="92" t="s">
        <v>41</v>
      </c>
      <c r="E655" s="103" t="s">
        <v>1122</v>
      </c>
      <c r="F655" s="92" t="s">
        <v>1123</v>
      </c>
      <c r="G655" s="130" t="s">
        <v>1562</v>
      </c>
      <c r="H655" s="1">
        <v>890904615</v>
      </c>
      <c r="I655" s="168" t="s">
        <v>571</v>
      </c>
      <c r="J655" s="168">
        <v>12000000</v>
      </c>
      <c r="K655" s="1" t="s">
        <v>571</v>
      </c>
      <c r="L655" s="137" t="s">
        <v>1508</v>
      </c>
      <c r="M655" s="43" t="s">
        <v>68</v>
      </c>
      <c r="N655" s="44">
        <f>VLOOKUP(Contrato[[#This Row],[SUPERVISOR TITULAR]],[1]SUPERVISORES!$E$1:$F$135,2,FALSE)</f>
        <v>8462777.5</v>
      </c>
      <c r="O655" s="43" t="s">
        <v>890</v>
      </c>
      <c r="P655" s="45">
        <f>VLOOKUP(Contrato[[#This Row],[SUPERVISOR SUPLENTE ]],[1]SUPERVISORES!$E$1:$F$135,2,FALSE)</f>
        <v>43729757</v>
      </c>
      <c r="Q655" s="75">
        <v>699</v>
      </c>
      <c r="R655" s="47" cm="1">
        <f t="array" ref="R655">_xlfn.XLOOKUP(Contrato[[#This Row],[CDP]],[1]!CDP[[#All],[consecutivo]],[1]!CDP[[#All],[fecha_aprobacion]],"",0)</f>
        <v>45051.434282407405</v>
      </c>
      <c r="S655" s="48">
        <f>SUMIF([1]!CDP[[#All],[consecutivo]],Contrato[[#This Row],[CDP]],[1]!CDP[[#All],[valor_total_rubro]])</f>
        <v>12000000</v>
      </c>
      <c r="T655" s="49" cm="1">
        <f t="array" ref="T655">_xlfn.XLOOKUP(Contrato[[#This Row],[CONTRATO]]&amp;Contrato[[#This Row],[CDP]],[1]!Tabla6[[#All],[CONTRATO-CDP]],[1]!Tabla6[[#All],[CRP]],_xlfn.XLOOKUP(Contrato[[#This Row],[CDP]],[1]RCPPAGOS!F:F,[1]RCPPAGOS!A:A,"",0),0)</f>
        <v>5144</v>
      </c>
      <c r="U655" s="47">
        <f>+_xlfn.XLOOKUP(Contrato[[#This Row],[RCP]],[1]RCPPAGOS!A:A,[1]RCPPAGOS!B:B,"",0)</f>
        <v>45083.562291666669</v>
      </c>
      <c r="V655" s="50">
        <f>SUMIF([1]!RCPPAGOS[[#All],[CRP]],Contrato[[#This Row],[RCP]],[1]!RCPPAGOS[[#All],[valor_total]])</f>
        <v>12000000</v>
      </c>
      <c r="W655" s="51">
        <v>45075</v>
      </c>
      <c r="X655" s="51">
        <v>45083</v>
      </c>
      <c r="Y655" s="52" t="str">
        <f>+LEFT(_xlfn.XLOOKUP(Contrato[[#This Row],[CONTRATO3DIG]],[1]SECOP_II!AE:AE,[1]SECOP_II!F:F,"",0),10)</f>
        <v>2023-06-06</v>
      </c>
      <c r="Z655" s="53" t="str">
        <f>+LEFT(_xlfn.XLOOKUP(Contrato[[#This Row],[CONTRATO3DIG]],[1]SECOP_II!AE:AE,[1]SECOP_II!G:G,"",0),10)</f>
        <v>2023-12-31</v>
      </c>
      <c r="AA655" s="54" t="str">
        <f>_xlfn.XLOOKUP(Contrato[[#This Row],[CONTRATO3DIG]],[1]SECOP_II!AE:AE,[1]SECOP_II!AA:AA,"",0)</f>
        <v>https://community.secop.gov.co/Public/Tendering/OpportunityDetail/Index?noticeUID=CO1.NTC.4432545&amp;isFromPublicArea=True&amp;isModal=true&amp;asPopupView=true</v>
      </c>
      <c r="AB655" s="92" t="s">
        <v>1563</v>
      </c>
      <c r="AC655" s="103"/>
      <c r="AD655" s="1" t="s">
        <v>50</v>
      </c>
      <c r="AE655" s="1" t="str">
        <f>TEXT(LEFT(Contrato[[#This Row],[CONTRATO]],3),"0")</f>
        <v>595</v>
      </c>
      <c r="AF655" s="1" t="str">
        <f>IF(LEN(Contrato[[#This Row],[Contrato2]])=3,Contrato[[#This Row],[Contrato2]],TEXT(Contrato[[#This Row],[Contrato2]],"000"))</f>
        <v>595</v>
      </c>
      <c r="AG655" s="100">
        <f ca="1">IFERROR(_xlfn.DAYS(Contrato[[#This Row],[Fecha Proyectada liquidació]],TODAY())/30,"")</f>
        <v>-10.033333333333333</v>
      </c>
      <c r="AH655" s="5">
        <f>+Contrato[[#This Row],[FECHA TERMINACIÓN ]]+120</f>
        <v>45411</v>
      </c>
      <c r="AI655" s="1" t="e" cm="1">
        <f t="array" ref="AI655">+Contrato[[#This Row],[Fecha Proyectada liquidació]]-hoy</f>
        <v>#NAME?</v>
      </c>
      <c r="AJ655" s="1" cm="1">
        <f t="array" ref="AJ655">_xlfn.XLOOKUP(Contrato[[#This Row],[CONTRATO]]&amp;Contrato[[#This Row],[CDP]],[1]!Tabla6[[#All],[CONTRATO-CDP]],[1]!Tabla6[[#All],[CRP]],_xlfn.XLOOKUP(Contrato[[#This Row],[CDP]],[1]RCPPAGOS!F:F,[1]RCPPAGOS!A:A,"",0),0)</f>
        <v>5144</v>
      </c>
      <c r="AK655" s="1">
        <f>+Contrato[[#This Row],[Columna1]]-Contrato[[#This Row],[RCP]]</f>
        <v>0</v>
      </c>
      <c r="AL655" s="101" cm="1">
        <f t="array" ref="AL655">_xlfn.XLOOKUP(Contrato[[#This Row],[RCP]],[1]!RCPPAGOS[[#All],[CRP]],[1]!RCPPAGOS[[#All],[Total pagado]],0,0)</f>
        <v>7497380</v>
      </c>
      <c r="AM655" s="62">
        <f>+Contrato[[#This Row],[Valor Pagado]]/Contrato[[#This Row],[VALOR CONTRATO]]</f>
        <v>0.62478166666666668</v>
      </c>
      <c r="AN655" s="63">
        <f>+Contrato[[#This Row],[VALOR CONTRATO]]-Contrato[[#This Row],[Valor Pagado]]</f>
        <v>4502620</v>
      </c>
    </row>
    <row r="656" spans="1:40" s="1" customFormat="1" ht="37.5" customHeight="1">
      <c r="A656" s="1">
        <v>798</v>
      </c>
      <c r="B656" s="2">
        <v>596</v>
      </c>
      <c r="C656" s="130" t="s">
        <v>1564</v>
      </c>
      <c r="D656" s="92" t="s">
        <v>112</v>
      </c>
      <c r="E656" s="103" t="s">
        <v>42</v>
      </c>
      <c r="F656" s="92" t="s">
        <v>43</v>
      </c>
      <c r="G656" s="130" t="s">
        <v>592</v>
      </c>
      <c r="H656" s="1">
        <v>3377434</v>
      </c>
      <c r="I656" s="168">
        <v>7690469</v>
      </c>
      <c r="J656" s="168">
        <v>61004450</v>
      </c>
      <c r="K656" s="134" t="s">
        <v>1565</v>
      </c>
      <c r="L656" s="137" t="s">
        <v>571</v>
      </c>
      <c r="M656" s="43" t="s">
        <v>819</v>
      </c>
      <c r="N656" s="44">
        <f>VLOOKUP(Contrato[[#This Row],[SUPERVISOR TITULAR]],[1]SUPERVISORES!$E$1:$F$135,2,FALSE)</f>
        <v>70058610.799999997</v>
      </c>
      <c r="O656" s="43" t="s">
        <v>584</v>
      </c>
      <c r="P656" s="45">
        <f>VLOOKUP(Contrato[[#This Row],[SUPERVISOR SUPLENTE ]],[1]SUPERVISORES!$E$1:$F$135,2,FALSE)</f>
        <v>71611751.299999997</v>
      </c>
      <c r="Q656" s="75">
        <v>791</v>
      </c>
      <c r="R656" s="47" cm="1">
        <f t="array" ref="R656">_xlfn.XLOOKUP(Contrato[[#This Row],[CDP]],[1]!CDP[[#All],[consecutivo]],[1]!CDP[[#All],[fecha_aprobacion]],"",0)</f>
        <v>45069.664085648146</v>
      </c>
      <c r="S656" s="48">
        <f>SUMIF([1]!CDP[[#All],[consecutivo]],Contrato[[#This Row],[CDP]],[1]!CDP[[#All],[valor_total_rubro]])</f>
        <v>61004450</v>
      </c>
      <c r="T656" s="49" cm="1">
        <f t="array" ref="T656">_xlfn.XLOOKUP(Contrato[[#This Row],[CONTRATO]]&amp;Contrato[[#This Row],[CDP]],[1]!Tabla6[[#All],[CONTRATO-CDP]],[1]!Tabla6[[#All],[CRP]],_xlfn.XLOOKUP(Contrato[[#This Row],[CDP]],[1]RCPPAGOS!F:F,[1]RCPPAGOS!A:A,"",0),0)</f>
        <v>5083</v>
      </c>
      <c r="U656" s="47">
        <f>+_xlfn.XLOOKUP(Contrato[[#This Row],[RCP]],[1]RCPPAGOS!A:A,[1]RCPPAGOS!B:B,"",0)</f>
        <v>45071</v>
      </c>
      <c r="V656" s="50">
        <f>SUMIF([1]!RCPPAGOS[[#All],[CRP]],Contrato[[#This Row],[RCP]],[1]!RCPPAGOS[[#All],[valor_total]])</f>
        <v>61004450</v>
      </c>
      <c r="W656" s="51">
        <v>45071</v>
      </c>
      <c r="X656" s="51">
        <v>45071</v>
      </c>
      <c r="Y656" s="52" t="str">
        <f>+LEFT(_xlfn.XLOOKUP(Contrato[[#This Row],[CONTRATO3DIG]],[1]SECOP_II!AE:AE,[1]SECOP_II!F:F,"",0),10)</f>
        <v>2023-05-26</v>
      </c>
      <c r="Z656" s="53" t="str">
        <f>+LEFT(_xlfn.XLOOKUP(Contrato[[#This Row],[CONTRATO3DIG]],[1]SECOP_II!AE:AE,[1]SECOP_II!G:G,"",0),10)</f>
        <v>2023-12-30</v>
      </c>
      <c r="AA656" s="54" t="str">
        <f>_xlfn.XLOOKUP(Contrato[[#This Row],[CONTRATO3DIG]],[1]SECOP_II!AE:AE,[1]SECOP_II!AA:AA,"",0)</f>
        <v>https://community.secop.gov.co/Public/Tendering/OpportunityDetail/Index?noticeUID=CO1.NTC.4473843&amp;isFromPublicArea=True&amp;isModal=true&amp;asPopupView=true</v>
      </c>
      <c r="AB656" s="103" t="s">
        <v>1566</v>
      </c>
      <c r="AC656" s="103"/>
      <c r="AD656" s="1" t="s">
        <v>50</v>
      </c>
      <c r="AE656" s="1" t="str">
        <f>TEXT(LEFT(Contrato[[#This Row],[CONTRATO]],3),"0")</f>
        <v>596</v>
      </c>
      <c r="AF656" s="1" t="str">
        <f>IF(LEN(Contrato[[#This Row],[Contrato2]])=3,Contrato[[#This Row],[Contrato2]],TEXT(Contrato[[#This Row],[Contrato2]],"000"))</f>
        <v>596</v>
      </c>
      <c r="AG656" s="100">
        <f ca="1">IFERROR(_xlfn.DAYS(Contrato[[#This Row],[Fecha Proyectada liquidació]],TODAY())/30,"")</f>
        <v>-10.066666666666666</v>
      </c>
      <c r="AH656" s="5">
        <f>+Contrato[[#This Row],[FECHA TERMINACIÓN ]]+120</f>
        <v>45410</v>
      </c>
      <c r="AI656" s="1" t="e" cm="1">
        <f t="array" ref="AI656">+Contrato[[#This Row],[Fecha Proyectada liquidació]]-hoy</f>
        <v>#NAME?</v>
      </c>
      <c r="AJ656" s="1" cm="1">
        <f t="array" ref="AJ656">_xlfn.XLOOKUP(Contrato[[#This Row],[CONTRATO]]&amp;Contrato[[#This Row],[CDP]],[1]!Tabla6[[#All],[CONTRATO-CDP]],[1]!Tabla6[[#All],[CRP]],_xlfn.XLOOKUP(Contrato[[#This Row],[CDP]],[1]RCPPAGOS!F:F,[1]RCPPAGOS!A:A,"",0),0)</f>
        <v>5083</v>
      </c>
      <c r="AK656" s="1">
        <f>+Contrato[[#This Row],[Columna1]]-Contrato[[#This Row],[RCP]]</f>
        <v>0</v>
      </c>
      <c r="AL656" s="101" cm="1">
        <f t="array" ref="AL656">_xlfn.XLOOKUP(Contrato[[#This Row],[RCP]],[1]!RCPPAGOS[[#All],[CRP]],[1]!RCPPAGOS[[#All],[Total pagado]],0,0)</f>
        <v>59803978</v>
      </c>
      <c r="AM656" s="62">
        <f>+Contrato[[#This Row],[Valor Pagado]]/Contrato[[#This Row],[VALOR CONTRATO]]</f>
        <v>0.98032156670537973</v>
      </c>
      <c r="AN656" s="63">
        <f>+Contrato[[#This Row],[VALOR CONTRATO]]-Contrato[[#This Row],[Valor Pagado]]</f>
        <v>1200472</v>
      </c>
    </row>
    <row r="657" spans="1:40" s="1" customFormat="1" ht="37.5" customHeight="1">
      <c r="A657" s="1">
        <v>766</v>
      </c>
      <c r="B657" s="2">
        <v>597</v>
      </c>
      <c r="C657" s="130" t="s">
        <v>1567</v>
      </c>
      <c r="D657" s="92" t="s">
        <v>162</v>
      </c>
      <c r="E657" s="103" t="s">
        <v>42</v>
      </c>
      <c r="F657" s="92" t="s">
        <v>43</v>
      </c>
      <c r="G657" s="130" t="s">
        <v>747</v>
      </c>
      <c r="H657" s="1">
        <v>43182812</v>
      </c>
      <c r="I657" s="168">
        <v>6879081</v>
      </c>
      <c r="J657" s="168">
        <v>54382870</v>
      </c>
      <c r="K657" s="134" t="s">
        <v>1568</v>
      </c>
      <c r="L657" s="137" t="s">
        <v>571</v>
      </c>
      <c r="M657" s="43" t="s">
        <v>164</v>
      </c>
      <c r="N657" s="44">
        <f>VLOOKUP(Contrato[[#This Row],[SUPERVISOR TITULAR]],[1]SUPERVISORES!$E$1:$F$135,2,FALSE)</f>
        <v>71610877.799999997</v>
      </c>
      <c r="O657" s="43" t="s">
        <v>1338</v>
      </c>
      <c r="P657" s="45">
        <f>VLOOKUP(Contrato[[#This Row],[SUPERVISOR SUPLENTE ]],[1]SUPERVISORES!$E$1:$F$135,2,FALSE)</f>
        <v>19424139.399999999</v>
      </c>
      <c r="Q657" s="75">
        <v>744</v>
      </c>
      <c r="R657" s="47" cm="1">
        <f t="array" ref="R657">_xlfn.XLOOKUP(Contrato[[#This Row],[CDP]],[1]!CDP[[#All],[consecutivo]],[1]!CDP[[#All],[fecha_aprobacion]],"",0)</f>
        <v>45058.600046296298</v>
      </c>
      <c r="S657" s="48">
        <f>SUMIF([1]!CDP[[#All],[consecutivo]],Contrato[[#This Row],[CDP]],[1]!CDP[[#All],[valor_total_rubro]])</f>
        <v>54382870</v>
      </c>
      <c r="T657" s="49" cm="1">
        <f t="array" ref="T657">_xlfn.XLOOKUP(Contrato[[#This Row],[CONTRATO]]&amp;Contrato[[#This Row],[CDP]],[1]!Tabla6[[#All],[CONTRATO-CDP]],[1]!Tabla6[[#All],[CRP]],_xlfn.XLOOKUP(Contrato[[#This Row],[CDP]],[1]RCPPAGOS!F:F,[1]RCPPAGOS!A:A,"",0),0)</f>
        <v>5087</v>
      </c>
      <c r="U657" s="47">
        <f>+_xlfn.XLOOKUP(Contrato[[#This Row],[RCP]],[1]RCPPAGOS!A:A,[1]RCPPAGOS!B:B,"",0)</f>
        <v>45072.89565972222</v>
      </c>
      <c r="V657" s="50">
        <f>SUMIF([1]!RCPPAGOS[[#All],[CRP]],Contrato[[#This Row],[RCP]],[1]!RCPPAGOS[[#All],[valor_total]])</f>
        <v>54382870</v>
      </c>
      <c r="W657" s="51">
        <v>45072</v>
      </c>
      <c r="X657" s="51">
        <v>45075</v>
      </c>
      <c r="Y657" s="52" t="str">
        <f>+LEFT(_xlfn.XLOOKUP(Contrato[[#This Row],[CONTRATO3DIG]],[1]SECOP_II!AE:AE,[1]SECOP_II!F:F,"",0),10)</f>
        <v>2023-05-30</v>
      </c>
      <c r="Z657" s="53" t="str">
        <f>+LEFT(_xlfn.XLOOKUP(Contrato[[#This Row],[CONTRATO3DIG]],[1]SECOP_II!AE:AE,[1]SECOP_II!G:G,"",0),10)</f>
        <v>2023-12-30</v>
      </c>
      <c r="AA657" s="54" t="str">
        <f>_xlfn.XLOOKUP(Contrato[[#This Row],[CONTRATO3DIG]],[1]SECOP_II!AE:AE,[1]SECOP_II!AA:AA,"",0)</f>
        <v>https://community.secop.gov.co/Public/Tendering/OpportunityDetail/Index?noticeUID=CO1.NTC.4476266&amp;isFromPublicArea=True&amp;isModal=true&amp;asPopupView=true</v>
      </c>
      <c r="AB657" s="103" t="s">
        <v>1569</v>
      </c>
      <c r="AC657" s="103"/>
      <c r="AD657" s="1" t="s">
        <v>50</v>
      </c>
      <c r="AE657" s="1" t="str">
        <f>TEXT(LEFT(Contrato[[#This Row],[CONTRATO]],3),"0")</f>
        <v>597</v>
      </c>
      <c r="AF657" s="1" t="str">
        <f>IF(LEN(Contrato[[#This Row],[Contrato2]])=3,Contrato[[#This Row],[Contrato2]],TEXT(Contrato[[#This Row],[Contrato2]],"000"))</f>
        <v>597</v>
      </c>
      <c r="AG657" s="100">
        <f ca="1">IFERROR(_xlfn.DAYS(Contrato[[#This Row],[Fecha Proyectada liquidació]],TODAY())/30,"")</f>
        <v>-10.066666666666666</v>
      </c>
      <c r="AH657" s="5">
        <f>+Contrato[[#This Row],[FECHA TERMINACIÓN ]]+120</f>
        <v>45410</v>
      </c>
      <c r="AI657" s="1" t="e" cm="1">
        <f t="array" ref="AI657">+Contrato[[#This Row],[Fecha Proyectada liquidació]]-hoy</f>
        <v>#NAME?</v>
      </c>
      <c r="AJ657" s="1" cm="1">
        <f t="array" ref="AJ657">_xlfn.XLOOKUP(Contrato[[#This Row],[CONTRATO]]&amp;Contrato[[#This Row],[CDP]],[1]!Tabla6[[#All],[CONTRATO-CDP]],[1]!Tabla6[[#All],[CRP]],_xlfn.XLOOKUP(Contrato[[#This Row],[CDP]],[1]RCPPAGOS!F:F,[1]RCPPAGOS!A:A,"",0),0)</f>
        <v>5087</v>
      </c>
      <c r="AK657" s="1">
        <f>+Contrato[[#This Row],[Columna1]]-Contrato[[#This Row],[RCP]]</f>
        <v>0</v>
      </c>
      <c r="AL657" s="101" cm="1">
        <f t="array" ref="AL657">_xlfn.XLOOKUP(Contrato[[#This Row],[RCP]],[1]!RCPPAGOS[[#All],[CRP]],[1]!RCPPAGOS[[#All],[Total pagado]],0,0)</f>
        <v>51540970</v>
      </c>
      <c r="AM657" s="62">
        <f>+Contrato[[#This Row],[Valor Pagado]]/Contrato[[#This Row],[VALOR CONTRATO]]</f>
        <v>0.94774273590194857</v>
      </c>
      <c r="AN657" s="63">
        <f>+Contrato[[#This Row],[VALOR CONTRATO]]-Contrato[[#This Row],[Valor Pagado]]</f>
        <v>2841900</v>
      </c>
    </row>
    <row r="658" spans="1:40" s="1" customFormat="1" ht="37.5" customHeight="1">
      <c r="A658" s="1">
        <v>765</v>
      </c>
      <c r="B658" s="2">
        <v>598</v>
      </c>
      <c r="C658" s="130" t="s">
        <v>1570</v>
      </c>
      <c r="D658" s="92" t="s">
        <v>162</v>
      </c>
      <c r="E658" s="103" t="s">
        <v>42</v>
      </c>
      <c r="F658" s="92" t="s">
        <v>43</v>
      </c>
      <c r="G658" s="130" t="s">
        <v>701</v>
      </c>
      <c r="H658" s="1">
        <v>98544258</v>
      </c>
      <c r="I658" s="168">
        <v>4293967</v>
      </c>
      <c r="J658" s="168">
        <v>30344033</v>
      </c>
      <c r="K658" s="1" t="s">
        <v>571</v>
      </c>
      <c r="L658" s="137" t="s">
        <v>571</v>
      </c>
      <c r="M658" s="43" t="s">
        <v>164</v>
      </c>
      <c r="N658" s="44">
        <f>VLOOKUP(Contrato[[#This Row],[SUPERVISOR TITULAR]],[1]SUPERVISORES!$E$1:$F$135,2,FALSE)</f>
        <v>71610877.799999997</v>
      </c>
      <c r="O658" s="43" t="s">
        <v>674</v>
      </c>
      <c r="P658" s="45">
        <f>VLOOKUP(Contrato[[#This Row],[SUPERVISOR SUPLENTE ]],[1]SUPERVISORES!$E$1:$F$135,2,FALSE)</f>
        <v>32220799.600000001</v>
      </c>
      <c r="Q658" s="75">
        <v>745</v>
      </c>
      <c r="R658" s="47" cm="1">
        <f t="array" ref="R658">_xlfn.XLOOKUP(Contrato[[#This Row],[CDP]],[1]!CDP[[#All],[consecutivo]],[1]!CDP[[#All],[fecha_aprobacion]],"",0)</f>
        <v>45058.600219907406</v>
      </c>
      <c r="S658" s="48">
        <f>SUMIF([1]!CDP[[#All],[consecutivo]],Contrato[[#This Row],[CDP]],[1]!CDP[[#All],[valor_total_rubro]])</f>
        <v>30487166</v>
      </c>
      <c r="T658" s="49" cm="1">
        <f t="array" ref="T658">_xlfn.XLOOKUP(Contrato[[#This Row],[CONTRATO]]&amp;Contrato[[#This Row],[CDP]],[1]!Tabla6[[#All],[CONTRATO-CDP]],[1]!Tabla6[[#All],[CRP]],_xlfn.XLOOKUP(Contrato[[#This Row],[CDP]],[1]RCPPAGOS!F:F,[1]RCPPAGOS!A:A,"",0),0)</f>
        <v>5089</v>
      </c>
      <c r="U658" s="47">
        <f>+_xlfn.XLOOKUP(Contrato[[#This Row],[RCP]],[1]RCPPAGOS!A:A,[1]RCPPAGOS!B:B,"",0)</f>
        <v>45075.301342592589</v>
      </c>
      <c r="V658" s="50">
        <f>SUMIF([1]!RCPPAGOS[[#All],[CRP]],Contrato[[#This Row],[RCP]],[1]!RCPPAGOS[[#All],[valor_total]])</f>
        <v>30344033</v>
      </c>
      <c r="W658" s="51">
        <v>45072</v>
      </c>
      <c r="X658" s="51">
        <v>45075</v>
      </c>
      <c r="Y658" s="52" t="str">
        <f>+LEFT(_xlfn.XLOOKUP(Contrato[[#This Row],[CONTRATO3DIG]],[1]SECOP_II!AE:AE,[1]SECOP_II!F:F,"",0),10)</f>
        <v>2023-05-29</v>
      </c>
      <c r="Z658" s="53" t="str">
        <f>+LEFT(_xlfn.XLOOKUP(Contrato[[#This Row],[CONTRATO3DIG]],[1]SECOP_II!AE:AE,[1]SECOP_II!G:G,"",0),10)</f>
        <v>2023-12-30</v>
      </c>
      <c r="AA658" s="54" t="str">
        <f>_xlfn.XLOOKUP(Contrato[[#This Row],[CONTRATO3DIG]],[1]SECOP_II!AE:AE,[1]SECOP_II!AA:AA,"",0)</f>
        <v>https://community.secop.gov.co/Public/Tendering/OpportunityDetail/Index?noticeUID=CO1.NTC.4476791&amp;isFromPublicArea=True&amp;isModal=true&amp;asPopupView=true</v>
      </c>
      <c r="AB658" s="103" t="s">
        <v>1571</v>
      </c>
      <c r="AC658" s="103"/>
      <c r="AD658" s="1" t="s">
        <v>50</v>
      </c>
      <c r="AE658" s="1" t="str">
        <f>TEXT(LEFT(Contrato[[#This Row],[CONTRATO]],3),"0")</f>
        <v>598</v>
      </c>
      <c r="AF658" s="1" t="str">
        <f>IF(LEN(Contrato[[#This Row],[Contrato2]])=3,Contrato[[#This Row],[Contrato2]],TEXT(Contrato[[#This Row],[Contrato2]],"000"))</f>
        <v>598</v>
      </c>
      <c r="AG658" s="100">
        <f ca="1">IFERROR(_xlfn.DAYS(Contrato[[#This Row],[Fecha Proyectada liquidació]],TODAY())/30,"")</f>
        <v>-10.066666666666666</v>
      </c>
      <c r="AH658" s="5">
        <f>+Contrato[[#This Row],[FECHA TERMINACIÓN ]]+120</f>
        <v>45410</v>
      </c>
      <c r="AI658" s="1" t="e" cm="1">
        <f t="array" ref="AI658">+Contrato[[#This Row],[Fecha Proyectada liquidació]]-hoy</f>
        <v>#NAME?</v>
      </c>
      <c r="AJ658" s="1" cm="1">
        <f t="array" ref="AJ658">_xlfn.XLOOKUP(Contrato[[#This Row],[CONTRATO]]&amp;Contrato[[#This Row],[CDP]],[1]!Tabla6[[#All],[CONTRATO-CDP]],[1]!Tabla6[[#All],[CRP]],_xlfn.XLOOKUP(Contrato[[#This Row],[CDP]],[1]RCPPAGOS!F:F,[1]RCPPAGOS!A:A,"",0),0)</f>
        <v>5089</v>
      </c>
      <c r="AK658" s="1">
        <f>+Contrato[[#This Row],[Columna1]]-Contrato[[#This Row],[RCP]]</f>
        <v>0</v>
      </c>
      <c r="AL658" s="101" cm="1">
        <f t="array" ref="AL658">_xlfn.XLOOKUP(Contrato[[#This Row],[RCP]],[1]!RCPPAGOS[[#All],[CRP]],[1]!RCPPAGOS[[#All],[Total pagado]],0,0)</f>
        <v>30344033</v>
      </c>
      <c r="AM658" s="62">
        <f>+Contrato[[#This Row],[Valor Pagado]]/Contrato[[#This Row],[VALOR CONTRATO]]</f>
        <v>1</v>
      </c>
      <c r="AN658" s="63">
        <f>+Contrato[[#This Row],[VALOR CONTRATO]]-Contrato[[#This Row],[Valor Pagado]]</f>
        <v>0</v>
      </c>
    </row>
    <row r="659" spans="1:40" s="1" customFormat="1" ht="37.5" customHeight="1">
      <c r="A659" s="1">
        <v>760</v>
      </c>
      <c r="B659" s="2">
        <v>599</v>
      </c>
      <c r="C659" s="130" t="s">
        <v>743</v>
      </c>
      <c r="D659" s="92" t="s">
        <v>1364</v>
      </c>
      <c r="E659" s="103" t="s">
        <v>42</v>
      </c>
      <c r="F659" s="92" t="s">
        <v>43</v>
      </c>
      <c r="G659" s="130" t="s">
        <v>744</v>
      </c>
      <c r="H659" s="1">
        <v>1037236884</v>
      </c>
      <c r="I659" s="168">
        <v>3986061</v>
      </c>
      <c r="J659" s="168">
        <v>28035296</v>
      </c>
      <c r="K659" s="1" t="s">
        <v>571</v>
      </c>
      <c r="L659" s="137" t="s">
        <v>571</v>
      </c>
      <c r="M659" s="43" t="s">
        <v>103</v>
      </c>
      <c r="N659" s="44">
        <f>VLOOKUP(Contrato[[#This Row],[SUPERVISOR TITULAR]],[1]SUPERVISORES!$E$1:$F$135,2,FALSE)</f>
        <v>3507696.4</v>
      </c>
      <c r="O659" s="43" t="s">
        <v>249</v>
      </c>
      <c r="P659" s="45">
        <f>VLOOKUP(Contrato[[#This Row],[SUPERVISOR SUPLENTE ]],[1]SUPERVISORES!$E$1:$F$135,2,FALSE)</f>
        <v>10267189.6</v>
      </c>
      <c r="Q659" s="75">
        <v>748</v>
      </c>
      <c r="R659" s="47" cm="1">
        <f t="array" ref="R659">_xlfn.XLOOKUP(Contrato[[#This Row],[CDP]],[1]!CDP[[#All],[consecutivo]],[1]!CDP[[#All],[fecha_aprobacion]],"",0)</f>
        <v>45058.602916666663</v>
      </c>
      <c r="S659" s="48">
        <f>SUMIF([1]!CDP[[#All],[consecutivo]],Contrato[[#This Row],[CDP]],[1]!CDP[[#All],[valor_total_rubro]])</f>
        <v>28035296</v>
      </c>
      <c r="T659" s="49" cm="1">
        <f t="array" ref="T659">_xlfn.XLOOKUP(Contrato[[#This Row],[CONTRATO]]&amp;Contrato[[#This Row],[CDP]],[1]!Tabla6[[#All],[CONTRATO-CDP]],[1]!Tabla6[[#All],[CRP]],_xlfn.XLOOKUP(Contrato[[#This Row],[CDP]],[1]RCPPAGOS!F:F,[1]RCPPAGOS!A:A,"",0),0)</f>
        <v>5088</v>
      </c>
      <c r="U659" s="47">
        <f>+_xlfn.XLOOKUP(Contrato[[#This Row],[RCP]],[1]RCPPAGOS!A:A,[1]RCPPAGOS!B:B,"",0)</f>
        <v>45072.896122685182</v>
      </c>
      <c r="V659" s="50">
        <f>SUMIF([1]!RCPPAGOS[[#All],[CRP]],Contrato[[#This Row],[RCP]],[1]!RCPPAGOS[[#All],[valor_total]])</f>
        <v>28035296</v>
      </c>
      <c r="W659" s="51">
        <v>45072</v>
      </c>
      <c r="X659" s="51">
        <v>45075</v>
      </c>
      <c r="Y659" s="52" t="str">
        <f>+LEFT(_xlfn.XLOOKUP(Contrato[[#This Row],[CONTRATO3DIG]],[1]SECOP_II!AE:AE,[1]SECOP_II!F:F,"",0),10)</f>
        <v>2023-05-30</v>
      </c>
      <c r="Z659" s="53" t="str">
        <f>+LEFT(_xlfn.XLOOKUP(Contrato[[#This Row],[CONTRATO3DIG]],[1]SECOP_II!AE:AE,[1]SECOP_II!G:G,"",0),10)</f>
        <v>2023-12-30</v>
      </c>
      <c r="AA659" s="54" t="str">
        <f>_xlfn.XLOOKUP(Contrato[[#This Row],[CONTRATO3DIG]],[1]SECOP_II!AE:AE,[1]SECOP_II!AA:AA,"",0)</f>
        <v>https://community.secop.gov.co/Public/Tendering/OpportunityDetail/Index?noticeUID=CO1.NTC.4476986&amp;isFromPublicArea=True&amp;isModal=true&amp;asPopupView=true</v>
      </c>
      <c r="AB659" s="103" t="s">
        <v>1569</v>
      </c>
      <c r="AC659" s="103"/>
      <c r="AD659" s="1" t="s">
        <v>50</v>
      </c>
      <c r="AE659" s="1" t="str">
        <f>TEXT(LEFT(Contrato[[#This Row],[CONTRATO]],3),"0")</f>
        <v>599</v>
      </c>
      <c r="AF659" s="1" t="str">
        <f>IF(LEN(Contrato[[#This Row],[Contrato2]])=3,Contrato[[#This Row],[Contrato2]],TEXT(Contrato[[#This Row],[Contrato2]],"000"))</f>
        <v>599</v>
      </c>
      <c r="AG659" s="100">
        <f ca="1">IFERROR(_xlfn.DAYS(Contrato[[#This Row],[Fecha Proyectada liquidació]],TODAY())/30,"")</f>
        <v>-10.066666666666666</v>
      </c>
      <c r="AH659" s="5">
        <f>+Contrato[[#This Row],[FECHA TERMINACIÓN ]]+120</f>
        <v>45410</v>
      </c>
      <c r="AI659" s="1" t="e" cm="1">
        <f t="array" ref="AI659">+Contrato[[#This Row],[Fecha Proyectada liquidació]]-hoy</f>
        <v>#NAME?</v>
      </c>
      <c r="AJ659" s="1" cm="1">
        <f t="array" ref="AJ659">_xlfn.XLOOKUP(Contrato[[#This Row],[CONTRATO]]&amp;Contrato[[#This Row],[CDP]],[1]!Tabla6[[#All],[CONTRATO-CDP]],[1]!Tabla6[[#All],[CRP]],_xlfn.XLOOKUP(Contrato[[#This Row],[CDP]],[1]RCPPAGOS!F:F,[1]RCPPAGOS!A:A,"",0),0)</f>
        <v>5088</v>
      </c>
      <c r="AK659" s="1">
        <f>+Contrato[[#This Row],[Columna1]]-Contrato[[#This Row],[RCP]]</f>
        <v>0</v>
      </c>
      <c r="AL659" s="101" cm="1">
        <f t="array" ref="AL659">_xlfn.XLOOKUP(Contrato[[#This Row],[RCP]],[1]!RCPPAGOS[[#All],[CRP]],[1]!RCPPAGOS[[#All],[Total pagado]],0,0)</f>
        <v>28035296</v>
      </c>
      <c r="AM659" s="62">
        <f>+Contrato[[#This Row],[Valor Pagado]]/Contrato[[#This Row],[VALOR CONTRATO]]</f>
        <v>1</v>
      </c>
      <c r="AN659" s="63">
        <f>+Contrato[[#This Row],[VALOR CONTRATO]]-Contrato[[#This Row],[Valor Pagado]]</f>
        <v>0</v>
      </c>
    </row>
    <row r="660" spans="1:40" s="1" customFormat="1" ht="37.5" customHeight="1">
      <c r="A660" s="1">
        <v>764</v>
      </c>
      <c r="B660" s="2">
        <v>600</v>
      </c>
      <c r="C660" s="130" t="s">
        <v>1572</v>
      </c>
      <c r="D660" s="92" t="s">
        <v>162</v>
      </c>
      <c r="E660" s="103" t="s">
        <v>42</v>
      </c>
      <c r="F660" s="92" t="s">
        <v>43</v>
      </c>
      <c r="G660" s="130" t="s">
        <v>1573</v>
      </c>
      <c r="H660" s="1">
        <v>71717922</v>
      </c>
      <c r="I660" s="168">
        <v>4683168</v>
      </c>
      <c r="J660" s="168">
        <v>33094387</v>
      </c>
      <c r="K660" s="1" t="s">
        <v>571</v>
      </c>
      <c r="L660" s="137" t="s">
        <v>571</v>
      </c>
      <c r="M660" s="43" t="s">
        <v>164</v>
      </c>
      <c r="N660" s="44">
        <f>VLOOKUP(Contrato[[#This Row],[SUPERVISOR TITULAR]],[1]SUPERVISORES!$E$1:$F$135,2,FALSE)</f>
        <v>71610877.799999997</v>
      </c>
      <c r="O660" s="43" t="s">
        <v>674</v>
      </c>
      <c r="P660" s="45">
        <f>VLOOKUP(Contrato[[#This Row],[SUPERVISOR SUPLENTE ]],[1]SUPERVISORES!$E$1:$F$135,2,FALSE)</f>
        <v>32220799.600000001</v>
      </c>
      <c r="Q660" s="75">
        <v>739</v>
      </c>
      <c r="R660" s="47" cm="1">
        <f t="array" ref="R660">_xlfn.XLOOKUP(Contrato[[#This Row],[CDP]],[1]!CDP[[#All],[consecutivo]],[1]!CDP[[#All],[fecha_aprobacion]],"",0)</f>
        <v>45058.597893518519</v>
      </c>
      <c r="S660" s="48">
        <f>SUMIF([1]!CDP[[#All],[consecutivo]],Contrato[[#This Row],[CDP]],[1]!CDP[[#All],[valor_total_rubro]])</f>
        <v>33094387</v>
      </c>
      <c r="T660" s="49" cm="1">
        <f t="array" ref="T660">_xlfn.XLOOKUP(Contrato[[#This Row],[CONTRATO]]&amp;Contrato[[#This Row],[CDP]],[1]!Tabla6[[#All],[CONTRATO-CDP]],[1]!Tabla6[[#All],[CRP]],_xlfn.XLOOKUP(Contrato[[#This Row],[CDP]],[1]RCPPAGOS!F:F,[1]RCPPAGOS!A:A,"",0),0)</f>
        <v>5091</v>
      </c>
      <c r="U660" s="47">
        <f>+_xlfn.XLOOKUP(Contrato[[#This Row],[RCP]],[1]RCPPAGOS!A:A,[1]RCPPAGOS!B:B,"",0)</f>
        <v>45075.551921296297</v>
      </c>
      <c r="V660" s="50">
        <f>SUMIF([1]!RCPPAGOS[[#All],[CRP]],Contrato[[#This Row],[RCP]],[1]!RCPPAGOS[[#All],[valor_total]])</f>
        <v>33094387</v>
      </c>
      <c r="W660" s="51">
        <v>45075</v>
      </c>
      <c r="X660" s="51">
        <v>45075</v>
      </c>
      <c r="Y660" s="52" t="str">
        <f>+LEFT(_xlfn.XLOOKUP(Contrato[[#This Row],[CONTRATO3DIG]],[1]SECOP_II!AE:AE,[1]SECOP_II!F:F,"",0),10)</f>
        <v>2023-05-29</v>
      </c>
      <c r="Z660" s="53" t="str">
        <f>+LEFT(_xlfn.XLOOKUP(Contrato[[#This Row],[CONTRATO3DIG]],[1]SECOP_II!AE:AE,[1]SECOP_II!G:G,"",0),10)</f>
        <v>2023-12-30</v>
      </c>
      <c r="AA660" s="54" t="str">
        <f>_xlfn.XLOOKUP(Contrato[[#This Row],[CONTRATO3DIG]],[1]SECOP_II!AE:AE,[1]SECOP_II!AA:AA,"",0)</f>
        <v>https://community.secop.gov.co/Public/Tendering/OpportunityDetail/Index?noticeUID=CO1.NTC.4477327&amp;isFromPublicArea=True&amp;isModal=true&amp;asPopupView=true</v>
      </c>
      <c r="AB660" s="103" t="s">
        <v>1574</v>
      </c>
      <c r="AC660" s="103"/>
      <c r="AD660" s="1" t="s">
        <v>50</v>
      </c>
      <c r="AE660" s="1" t="str">
        <f>TEXT(LEFT(Contrato[[#This Row],[CONTRATO]],3),"0")</f>
        <v>600</v>
      </c>
      <c r="AF660" s="1" t="str">
        <f>IF(LEN(Contrato[[#This Row],[Contrato2]])=3,Contrato[[#This Row],[Contrato2]],TEXT(Contrato[[#This Row],[Contrato2]],"000"))</f>
        <v>600</v>
      </c>
      <c r="AG660" s="100">
        <f ca="1">IFERROR(_xlfn.DAYS(Contrato[[#This Row],[Fecha Proyectada liquidació]],TODAY())/30,"")</f>
        <v>-10.066666666666666</v>
      </c>
      <c r="AH660" s="5">
        <f>+Contrato[[#This Row],[FECHA TERMINACIÓN ]]+120</f>
        <v>45410</v>
      </c>
      <c r="AI660" s="1" t="e" cm="1">
        <f t="array" ref="AI660">+Contrato[[#This Row],[Fecha Proyectada liquidació]]-hoy</f>
        <v>#NAME?</v>
      </c>
      <c r="AJ660" s="1" cm="1">
        <f t="array" ref="AJ660">_xlfn.XLOOKUP(Contrato[[#This Row],[CONTRATO]]&amp;Contrato[[#This Row],[CDP]],[1]!Tabla6[[#All],[CONTRATO-CDP]],[1]!Tabla6[[#All],[CRP]],_xlfn.XLOOKUP(Contrato[[#This Row],[CDP]],[1]RCPPAGOS!F:F,[1]RCPPAGOS!A:A,"",0),0)</f>
        <v>5091</v>
      </c>
      <c r="AK660" s="1">
        <f>+Contrato[[#This Row],[Columna1]]-Contrato[[#This Row],[RCP]]</f>
        <v>0</v>
      </c>
      <c r="AL660" s="101" cm="1">
        <f t="array" ref="AL660">_xlfn.XLOOKUP(Contrato[[#This Row],[RCP]],[1]!RCPPAGOS[[#All],[CRP]],[1]!RCPPAGOS[[#All],[Total pagado]],0,0)</f>
        <v>33094387</v>
      </c>
      <c r="AM660" s="62">
        <f>+Contrato[[#This Row],[Valor Pagado]]/Contrato[[#This Row],[VALOR CONTRATO]]</f>
        <v>1</v>
      </c>
      <c r="AN660" s="63">
        <f>+Contrato[[#This Row],[VALOR CONTRATO]]-Contrato[[#This Row],[Valor Pagado]]</f>
        <v>0</v>
      </c>
    </row>
    <row r="661" spans="1:40" s="1" customFormat="1" ht="37.5" customHeight="1">
      <c r="A661" s="1">
        <v>1141</v>
      </c>
      <c r="B661" s="2">
        <v>600</v>
      </c>
      <c r="C661" s="130" t="s">
        <v>1572</v>
      </c>
      <c r="D661" s="92" t="s">
        <v>162</v>
      </c>
      <c r="E661" s="103" t="s">
        <v>741</v>
      </c>
      <c r="F661" s="92" t="s">
        <v>43</v>
      </c>
      <c r="G661" s="130" t="s">
        <v>1573</v>
      </c>
      <c r="H661" s="1">
        <v>71717922</v>
      </c>
      <c r="I661" s="1" t="s">
        <v>571</v>
      </c>
      <c r="J661" s="168">
        <v>2296800</v>
      </c>
      <c r="K661" s="1" t="s">
        <v>571</v>
      </c>
      <c r="L661" s="1" t="s">
        <v>571</v>
      </c>
      <c r="M661" s="43" t="s">
        <v>164</v>
      </c>
      <c r="N661" s="44">
        <f>VLOOKUP(Contrato[[#This Row],[SUPERVISOR TITULAR]],[1]SUPERVISORES!$E$1:$F$135,2,FALSE)</f>
        <v>71610877.799999997</v>
      </c>
      <c r="O661" s="43" t="s">
        <v>674</v>
      </c>
      <c r="P661" s="45">
        <f>VLOOKUP(Contrato[[#This Row],[SUPERVISOR SUPLENTE ]],[1]SUPERVISORES!$E$1:$F$135,2,FALSE)</f>
        <v>32220799.600000001</v>
      </c>
      <c r="Q661" s="75">
        <v>1289</v>
      </c>
      <c r="R661" s="47" cm="1">
        <f t="array" ref="R661">_xlfn.XLOOKUP(Contrato[[#This Row],[CDP]],[1]!CDP[[#All],[consecutivo]],[1]!CDP[[#All],[fecha_aprobacion]],"",0)</f>
        <v>45237.328715277778</v>
      </c>
      <c r="S661" s="48">
        <f>SUMIF([1]!CDP[[#All],[consecutivo]],Contrato[[#This Row],[CDP]],[1]!CDP[[#All],[valor_total_rubro]])</f>
        <v>2296800</v>
      </c>
      <c r="T661" s="4" cm="1">
        <f t="array" ref="T661">_xlfn.XLOOKUP(Contrato[[#This Row],[CONTRATO]]&amp;Contrato[[#This Row],[CDP]],[1]!Tabla6[[#All],[CONTRATO-CDP]],[1]!Tabla6[[#All],[CRP]],_xlfn.XLOOKUP(Contrato[[#This Row],[CDP]],[1]RCPPAGOS!F:F,[1]RCPPAGOS!A:A,"",0),0)</f>
        <v>15620</v>
      </c>
      <c r="U661" s="47">
        <f>+_xlfn.XLOOKUP(Contrato[[#This Row],[RCP]],[1]RCPPAGOS!A:A,[1]RCPPAGOS!B:B,"",0)</f>
        <v>45247.588159722225</v>
      </c>
      <c r="V661" s="50">
        <f>SUMIF([1]!RCPPAGOS[[#All],[CRP]],Contrato[[#This Row],[RCP]],[1]!RCPPAGOS[[#All],[valor_total]])</f>
        <v>2296800</v>
      </c>
      <c r="W661" s="51">
        <v>45246</v>
      </c>
      <c r="X661" s="51">
        <v>45252</v>
      </c>
      <c r="Y661" s="52" t="str">
        <f>+LEFT(_xlfn.XLOOKUP(Contrato[[#This Row],[CONTRATO3DIG]],[1]SECOP_II!AE:AE,[1]SECOP_II!F:F,"",0),10)</f>
        <v>2023-05-29</v>
      </c>
      <c r="Z661" s="53" t="str">
        <f>+LEFT(_xlfn.XLOOKUP(Contrato[[#This Row],[CONTRATO3DIG]],[1]SECOP_II!AE:AE,[1]SECOP_II!G:G,"",0),10)</f>
        <v>2023-12-30</v>
      </c>
      <c r="AA661" s="139"/>
      <c r="AB661" s="103" t="s">
        <v>1574</v>
      </c>
      <c r="AC661" s="103">
        <v>202301020364</v>
      </c>
      <c r="AD661" s="1" t="s">
        <v>50</v>
      </c>
      <c r="AE661" s="1" t="str">
        <f>TEXT(LEFT(Contrato[[#This Row],[CONTRATO]],3),"0")</f>
        <v>600</v>
      </c>
      <c r="AF661" s="1" t="str">
        <f>IF(LEN(Contrato[[#This Row],[Contrato2]])=3,Contrato[[#This Row],[Contrato2]],TEXT(Contrato[[#This Row],[Contrato2]],"000"))</f>
        <v>600</v>
      </c>
      <c r="AG661" s="100">
        <f ca="1">IFERROR(_xlfn.DAYS(Contrato[[#This Row],[Fecha Proyectada liquidació]],TODAY())/30,"")</f>
        <v>-10.066666666666666</v>
      </c>
      <c r="AH661" s="5">
        <f>+Contrato[[#This Row],[FECHA TERMINACIÓN ]]+120</f>
        <v>45410</v>
      </c>
      <c r="AI661" s="1" t="e" cm="1">
        <f t="array" ref="AI661">+Contrato[[#This Row],[Fecha Proyectada liquidació]]-hoy</f>
        <v>#NAME?</v>
      </c>
      <c r="AJ661" s="1" cm="1">
        <f t="array" ref="AJ661">_xlfn.XLOOKUP(Contrato[[#This Row],[CONTRATO]]&amp;Contrato[[#This Row],[CDP]],[1]!Tabla6[[#All],[CONTRATO-CDP]],[1]!Tabla6[[#All],[CRP]],_xlfn.XLOOKUP(Contrato[[#This Row],[CDP]],[1]RCPPAGOS!F:F,[1]RCPPAGOS!A:A,"",0),0)</f>
        <v>15620</v>
      </c>
      <c r="AK661" s="1">
        <f>+Contrato[[#This Row],[Columna1]]-Contrato[[#This Row],[RCP]]</f>
        <v>0</v>
      </c>
      <c r="AL661" s="101" cm="1">
        <f t="array" ref="AL661">_xlfn.XLOOKUP(Contrato[[#This Row],[RCP]],[1]!RCPPAGOS[[#All],[CRP]],[1]!RCPPAGOS[[#All],[Total pagado]],0,0)</f>
        <v>1227600</v>
      </c>
      <c r="AM661" s="62">
        <f>+Contrato[[#This Row],[Valor Pagado]]/Contrato[[#This Row],[VALOR CONTRATO]]</f>
        <v>0.53448275862068961</v>
      </c>
      <c r="AN661" s="63">
        <f>+Contrato[[#This Row],[VALOR CONTRATO]]-Contrato[[#This Row],[Valor Pagado]]</f>
        <v>1069200</v>
      </c>
    </row>
    <row r="662" spans="1:40" s="1" customFormat="1" ht="37.5" customHeight="1">
      <c r="A662" s="1">
        <v>700</v>
      </c>
      <c r="B662" s="2">
        <v>601</v>
      </c>
      <c r="C662" s="130" t="s">
        <v>135</v>
      </c>
      <c r="D662" s="92" t="s">
        <v>41</v>
      </c>
      <c r="E662" s="103" t="s">
        <v>42</v>
      </c>
      <c r="F662" s="92" t="s">
        <v>43</v>
      </c>
      <c r="G662" s="130" t="s">
        <v>136</v>
      </c>
      <c r="H662" s="1">
        <v>901116798</v>
      </c>
      <c r="I662" s="168">
        <v>12327993</v>
      </c>
      <c r="J662" s="168">
        <v>64516497</v>
      </c>
      <c r="K662" s="1" t="s">
        <v>571</v>
      </c>
      <c r="L662" s="137" t="s">
        <v>571</v>
      </c>
      <c r="M662" s="43" t="s">
        <v>65</v>
      </c>
      <c r="N662" s="44">
        <f>VLOOKUP(Contrato[[#This Row],[SUPERVISOR TITULAR]],[1]SUPERVISORES!$E$1:$F$135,2,FALSE)</f>
        <v>39419422.700000003</v>
      </c>
      <c r="O662" s="43" t="s">
        <v>48</v>
      </c>
      <c r="P662" s="45">
        <f>VLOOKUP(Contrato[[#This Row],[SUPERVISOR SUPLENTE ]],[1]SUPERVISORES!$E$1:$F$135,2,FALSE)</f>
        <v>37864741.100000001</v>
      </c>
      <c r="Q662" s="75">
        <v>783</v>
      </c>
      <c r="R662" s="47" cm="1">
        <f t="array" ref="R662">_xlfn.XLOOKUP(Contrato[[#This Row],[CDP]],[1]!CDP[[#All],[consecutivo]],[1]!CDP[[#All],[fecha_aprobacion]],"",0)</f>
        <v>45065.607557870368</v>
      </c>
      <c r="S662" s="48">
        <f>SUMIF([1]!CDP[[#All],[consecutivo]],Contrato[[#This Row],[CDP]],[1]!CDP[[#All],[valor_total_rubro]])</f>
        <v>64516502</v>
      </c>
      <c r="T662" s="49" cm="1">
        <f t="array" ref="T662">_xlfn.XLOOKUP(Contrato[[#This Row],[CONTRATO]]&amp;Contrato[[#This Row],[CDP]],[1]!Tabla6[[#All],[CONTRATO-CDP]],[1]!Tabla6[[#All],[CRP]],_xlfn.XLOOKUP(Contrato[[#This Row],[CDP]],[1]RCPPAGOS!F:F,[1]RCPPAGOS!A:A,"",0),0)</f>
        <v>5086</v>
      </c>
      <c r="U662" s="47">
        <f>+_xlfn.XLOOKUP(Contrato[[#This Row],[RCP]],[1]RCPPAGOS!A:A,[1]RCPPAGOS!B:B,"",0)</f>
        <v>45072.895057870373</v>
      </c>
      <c r="V662" s="50">
        <f>SUMIF([1]!RCPPAGOS[[#All],[CRP]],Contrato[[#This Row],[RCP]],[1]!RCPPAGOS[[#All],[valor_total]])</f>
        <v>64516497</v>
      </c>
      <c r="W662" s="51">
        <v>45072</v>
      </c>
      <c r="X662" s="51">
        <v>45075</v>
      </c>
      <c r="Y662" s="52" t="str">
        <f>+LEFT(_xlfn.XLOOKUP(Contrato[[#This Row],[CONTRATO3DIG]],[1]SECOP_II!AE:AE,[1]SECOP_II!F:F,"",0),10)</f>
        <v>2023-05-29</v>
      </c>
      <c r="Z662" s="53" t="str">
        <f>+LEFT(_xlfn.XLOOKUP(Contrato[[#This Row],[CONTRATO3DIG]],[1]SECOP_II!AE:AE,[1]SECOP_II!G:G,"",0),10)</f>
        <v>2023-12-30</v>
      </c>
      <c r="AA662" s="54" t="str">
        <f>_xlfn.XLOOKUP(Contrato[[#This Row],[CONTRATO3DIG]],[1]SECOP_II!AE:AE,[1]SECOP_II!AA:AA,"",0)</f>
        <v>https://community.secop.gov.co/Public/Tendering/OpportunityDetail/Index?noticeUID=CO1.NTC.4478454&amp;isFromPublicArea=True&amp;isModal=true&amp;asPopupView=true</v>
      </c>
      <c r="AB662" s="103" t="s">
        <v>1575</v>
      </c>
      <c r="AC662" s="103"/>
      <c r="AD662" s="1" t="s">
        <v>50</v>
      </c>
      <c r="AE662" s="1" t="str">
        <f>TEXT(LEFT(Contrato[[#This Row],[CONTRATO]],3),"0")</f>
        <v>601</v>
      </c>
      <c r="AF662" s="1" t="str">
        <f>IF(LEN(Contrato[[#This Row],[Contrato2]])=3,Contrato[[#This Row],[Contrato2]],TEXT(Contrato[[#This Row],[Contrato2]],"000"))</f>
        <v>601</v>
      </c>
      <c r="AG662" s="100">
        <f ca="1">IFERROR(_xlfn.DAYS(Contrato[[#This Row],[Fecha Proyectada liquidació]],TODAY())/30,"")</f>
        <v>-10.066666666666666</v>
      </c>
      <c r="AH662" s="5">
        <f>+Contrato[[#This Row],[FECHA TERMINACIÓN ]]+120</f>
        <v>45410</v>
      </c>
      <c r="AI662" s="1" t="e" cm="1">
        <f t="array" ref="AI662">+Contrato[[#This Row],[Fecha Proyectada liquidació]]-hoy</f>
        <v>#NAME?</v>
      </c>
      <c r="AJ662" s="1" cm="1">
        <f t="array" ref="AJ662">_xlfn.XLOOKUP(Contrato[[#This Row],[CONTRATO]]&amp;Contrato[[#This Row],[CDP]],[1]!Tabla6[[#All],[CONTRATO-CDP]],[1]!Tabla6[[#All],[CRP]],_xlfn.XLOOKUP(Contrato[[#This Row],[CDP]],[1]RCPPAGOS!F:F,[1]RCPPAGOS!A:A,"",0),0)</f>
        <v>5086</v>
      </c>
      <c r="AK662" s="1">
        <f>+Contrato[[#This Row],[Columna1]]-Contrato[[#This Row],[RCP]]</f>
        <v>0</v>
      </c>
      <c r="AL662" s="101" cm="1">
        <f t="array" ref="AL662">_xlfn.XLOOKUP(Contrato[[#This Row],[RCP]],[1]!RCPPAGOS[[#All],[CRP]],[1]!RCPPAGOS[[#All],[Total pagado]],0,0)</f>
        <v>64516497</v>
      </c>
      <c r="AM662" s="62">
        <f>+Contrato[[#This Row],[Valor Pagado]]/Contrato[[#This Row],[VALOR CONTRATO]]</f>
        <v>1</v>
      </c>
      <c r="AN662" s="63">
        <f>+Contrato[[#This Row],[VALOR CONTRATO]]-Contrato[[#This Row],[Valor Pagado]]</f>
        <v>0</v>
      </c>
    </row>
    <row r="663" spans="1:40" s="1" customFormat="1" ht="37.5" customHeight="1">
      <c r="A663" s="1">
        <v>1021</v>
      </c>
      <c r="B663" s="2">
        <v>601</v>
      </c>
      <c r="C663" s="130" t="s">
        <v>135</v>
      </c>
      <c r="D663" s="92" t="s">
        <v>41</v>
      </c>
      <c r="E663" s="103" t="s">
        <v>1201</v>
      </c>
      <c r="F663" s="92" t="s">
        <v>43</v>
      </c>
      <c r="G663" s="130" t="s">
        <v>136</v>
      </c>
      <c r="H663" s="1">
        <v>901116798</v>
      </c>
      <c r="I663" s="111" t="s">
        <v>571</v>
      </c>
      <c r="J663" s="168">
        <v>22601321</v>
      </c>
      <c r="K663" s="1" t="s">
        <v>571</v>
      </c>
      <c r="L663" s="137" t="s">
        <v>571</v>
      </c>
      <c r="M663" s="43" t="s">
        <v>65</v>
      </c>
      <c r="N663" s="44">
        <f>VLOOKUP(Contrato[[#This Row],[SUPERVISOR TITULAR]],[1]SUPERVISORES!$E$1:$F$135,2,FALSE)</f>
        <v>39419422.700000003</v>
      </c>
      <c r="O663" s="43" t="s">
        <v>48</v>
      </c>
      <c r="P663" s="45">
        <f>VLOOKUP(Contrato[[#This Row],[SUPERVISOR SUPLENTE ]],[1]SUPERVISORES!$E$1:$F$135,2,FALSE)</f>
        <v>37864741.100000001</v>
      </c>
      <c r="Q663" s="75">
        <v>1168</v>
      </c>
      <c r="R663" s="47" cm="1">
        <f t="array" ref="R663">_xlfn.XLOOKUP(Contrato[[#This Row],[CDP]],[1]!CDP[[#All],[consecutivo]],[1]!CDP[[#All],[fecha_aprobacion]],"",0)</f>
        <v>45208.496747685182</v>
      </c>
      <c r="S663" s="48">
        <f>SUMIF([1]!CDP[[#All],[consecutivo]],Contrato[[#This Row],[CDP]],[1]!CDP[[#All],[valor_total_rubro]])</f>
        <v>22601321</v>
      </c>
      <c r="T663" s="4" cm="1">
        <f t="array" ref="T663">_xlfn.XLOOKUP(Contrato[[#This Row],[CONTRATO]]&amp;Contrato[[#This Row],[CDP]],[1]!Tabla6[[#All],[CONTRATO-CDP]],[1]!Tabla6[[#All],[CRP]],_xlfn.XLOOKUP(Contrato[[#This Row],[CDP]],[1]RCPPAGOS!F:F,[1]RCPPAGOS!A:A,"",0),0)</f>
        <v>13239</v>
      </c>
      <c r="U663" s="47">
        <f>+_xlfn.XLOOKUP(Contrato[[#This Row],[RCP]],[1]RCPPAGOS!A:A,[1]RCPPAGOS!B:B,"",0)</f>
        <v>45224.699166666665</v>
      </c>
      <c r="V663" s="50">
        <f>SUMIF([1]!RCPPAGOS[[#All],[CRP]],Contrato[[#This Row],[RCP]],[1]!RCPPAGOS[[#All],[valor_total]])</f>
        <v>22601321</v>
      </c>
      <c r="W663" s="51">
        <v>45232</v>
      </c>
      <c r="X663" s="51">
        <v>45232</v>
      </c>
      <c r="Y663" s="52" t="str">
        <f>+LEFT(_xlfn.XLOOKUP(Contrato[[#This Row],[CONTRATO3DIG]],[1]SECOP_II!AE:AE,[1]SECOP_II!F:F,"",0),10)</f>
        <v>2023-05-29</v>
      </c>
      <c r="Z663" s="53" t="str">
        <f>+LEFT(_xlfn.XLOOKUP(Contrato[[#This Row],[CONTRATO3DIG]],[1]SECOP_II!AE:AE,[1]SECOP_II!G:G,"",0),10)</f>
        <v>2023-12-30</v>
      </c>
      <c r="AA663" s="54" t="str">
        <f>_xlfn.XLOOKUP(Contrato[[#This Row],[CONTRATO3DIG]],[1]SECOP_II!AE:AE,[1]SECOP_II!AA:AA,"",0)</f>
        <v>https://community.secop.gov.co/Public/Tendering/OpportunityDetail/Index?noticeUID=CO1.NTC.4478454&amp;isFromPublicArea=True&amp;isModal=true&amp;asPopupView=true</v>
      </c>
      <c r="AB663" s="103" t="s">
        <v>1333</v>
      </c>
      <c r="AC663" s="103"/>
      <c r="AE663" s="1" t="str">
        <f>TEXT(LEFT(Contrato[[#This Row],[CONTRATO]],3),"0")</f>
        <v>601</v>
      </c>
      <c r="AF663" s="1" t="str">
        <f>IF(LEN(Contrato[[#This Row],[Contrato2]])=3,Contrato[[#This Row],[Contrato2]],TEXT(Contrato[[#This Row],[Contrato2]],"000"))</f>
        <v>601</v>
      </c>
      <c r="AG663" s="100">
        <f ca="1">IFERROR(_xlfn.DAYS(Contrato[[#This Row],[Fecha Proyectada liquidació]],TODAY())/30,"")</f>
        <v>-10.066666666666666</v>
      </c>
      <c r="AH663" s="5">
        <f>+Contrato[[#This Row],[FECHA TERMINACIÓN ]]+120</f>
        <v>45410</v>
      </c>
      <c r="AI663" s="1" t="e" cm="1">
        <f t="array" ref="AI663">+Contrato[[#This Row],[Fecha Proyectada liquidació]]-hoy</f>
        <v>#NAME?</v>
      </c>
      <c r="AJ663" s="1" cm="1">
        <f t="array" ref="AJ663">_xlfn.XLOOKUP(Contrato[[#This Row],[CONTRATO]]&amp;Contrato[[#This Row],[CDP]],[1]!Tabla6[[#All],[CONTRATO-CDP]],[1]!Tabla6[[#All],[CRP]],_xlfn.XLOOKUP(Contrato[[#This Row],[CDP]],[1]RCPPAGOS!F:F,[1]RCPPAGOS!A:A,"",0),0)</f>
        <v>13239</v>
      </c>
      <c r="AK663" s="1">
        <f>+Contrato[[#This Row],[Columna1]]-Contrato[[#This Row],[RCP]]</f>
        <v>0</v>
      </c>
      <c r="AL663" s="101" cm="1">
        <f t="array" ref="AL663">_xlfn.XLOOKUP(Contrato[[#This Row],[RCP]],[1]!RCPPAGOS[[#All],[CRP]],[1]!RCPPAGOS[[#All],[Total pagado]],0,0)</f>
        <v>22601319</v>
      </c>
      <c r="AM663" s="62">
        <f>+Contrato[[#This Row],[Valor Pagado]]/Contrato[[#This Row],[VALOR CONTRATO]]</f>
        <v>0.99999991150959711</v>
      </c>
      <c r="AN663" s="63">
        <f>+Contrato[[#This Row],[VALOR CONTRATO]]-Contrato[[#This Row],[Valor Pagado]]</f>
        <v>2</v>
      </c>
    </row>
    <row r="664" spans="1:40" s="1" customFormat="1" ht="37.5" customHeight="1">
      <c r="A664" s="1">
        <v>757</v>
      </c>
      <c r="B664" s="2">
        <v>602</v>
      </c>
      <c r="C664" s="130" t="s">
        <v>1576</v>
      </c>
      <c r="D664" s="92" t="s">
        <v>1412</v>
      </c>
      <c r="E664" s="103" t="s">
        <v>42</v>
      </c>
      <c r="F664" s="92" t="s">
        <v>43</v>
      </c>
      <c r="G664" s="130" t="s">
        <v>718</v>
      </c>
      <c r="H664" s="1">
        <v>43063996</v>
      </c>
      <c r="I664" s="168">
        <v>4171510</v>
      </c>
      <c r="J664" s="168">
        <v>29478671</v>
      </c>
      <c r="K664" s="1" t="s">
        <v>571</v>
      </c>
      <c r="L664" s="137" t="s">
        <v>571</v>
      </c>
      <c r="M664" s="43" t="s">
        <v>558</v>
      </c>
      <c r="N664" s="44">
        <f>VLOOKUP(Contrato[[#This Row],[SUPERVISOR TITULAR]],[1]SUPERVISORES!$E$1:$F$135,2,FALSE)</f>
        <v>1040030533.9</v>
      </c>
      <c r="O664" s="43" t="s">
        <v>719</v>
      </c>
      <c r="P664" s="45">
        <f>VLOOKUP(Contrato[[#This Row],[SUPERVISOR SUPLENTE ]],[1]SUPERVISORES!$E$1:$F$135,2,FALSE)</f>
        <v>32526958.5</v>
      </c>
      <c r="Q664" s="75">
        <v>742</v>
      </c>
      <c r="R664" s="47" cm="1">
        <f t="array" ref="R664">_xlfn.XLOOKUP(Contrato[[#This Row],[CDP]],[1]!CDP[[#All],[consecutivo]],[1]!CDP[[#All],[fecha_aprobacion]],"",0)</f>
        <v>45058.599456018521</v>
      </c>
      <c r="S664" s="48">
        <f>SUMIF([1]!CDP[[#All],[consecutivo]],Contrato[[#This Row],[CDP]],[1]!CDP[[#All],[valor_total_rubro]])</f>
        <v>29617721</v>
      </c>
      <c r="T664" s="49" cm="1">
        <f t="array" ref="T664">_xlfn.XLOOKUP(Contrato[[#This Row],[CONTRATO]]&amp;Contrato[[#This Row],[CDP]],[1]!Tabla6[[#All],[CONTRATO-CDP]],[1]!Tabla6[[#All],[CRP]],_xlfn.XLOOKUP(Contrato[[#This Row],[CDP]],[1]RCPPAGOS!F:F,[1]RCPPAGOS!A:A,"",0),0)</f>
        <v>5092</v>
      </c>
      <c r="U664" s="47">
        <f>+_xlfn.XLOOKUP(Contrato[[#This Row],[RCP]],[1]RCPPAGOS!A:A,[1]RCPPAGOS!B:B,"",0)</f>
        <v>45075.55232638889</v>
      </c>
      <c r="V664" s="50">
        <f>SUMIF([1]!RCPPAGOS[[#All],[CRP]],Contrato[[#This Row],[RCP]],[1]!RCPPAGOS[[#All],[valor_total]])</f>
        <v>29478671</v>
      </c>
      <c r="W664" s="51">
        <v>45075</v>
      </c>
      <c r="X664" s="51">
        <v>45075</v>
      </c>
      <c r="Y664" s="52" t="str">
        <f>+LEFT(_xlfn.XLOOKUP(Contrato[[#This Row],[CONTRATO3DIG]],[1]SECOP_II!AE:AE,[1]SECOP_II!F:F,"",0),10)</f>
        <v>2023-05-29</v>
      </c>
      <c r="Z664" s="53" t="str">
        <f>+LEFT(_xlfn.XLOOKUP(Contrato[[#This Row],[CONTRATO3DIG]],[1]SECOP_II!AE:AE,[1]SECOP_II!G:G,"",0),10)</f>
        <v>2023-12-30</v>
      </c>
      <c r="AA664" s="54" t="str">
        <f>_xlfn.XLOOKUP(Contrato[[#This Row],[CONTRATO3DIG]],[1]SECOP_II!AE:AE,[1]SECOP_II!AA:AA,"",0)</f>
        <v>https://community.secop.gov.co/Public/Tendering/OpportunityDetail/Index?noticeUID=CO1.NTC.4478784&amp;isFromPublicArea=True&amp;isModal=true&amp;asPopupView=true</v>
      </c>
      <c r="AB664" s="103" t="s">
        <v>1574</v>
      </c>
      <c r="AC664" s="103">
        <v>2000002094988</v>
      </c>
      <c r="AD664" s="1" t="s">
        <v>50</v>
      </c>
      <c r="AE664" s="1" t="str">
        <f>TEXT(LEFT(Contrato[[#This Row],[CONTRATO]],3),"0")</f>
        <v>602</v>
      </c>
      <c r="AF664" s="1" t="str">
        <f>IF(LEN(Contrato[[#This Row],[Contrato2]])=3,Contrato[[#This Row],[Contrato2]],TEXT(Contrato[[#This Row],[Contrato2]],"000"))</f>
        <v>602</v>
      </c>
      <c r="AG664" s="100">
        <f ca="1">IFERROR(_xlfn.DAYS(Contrato[[#This Row],[Fecha Proyectada liquidació]],TODAY())/30,"")</f>
        <v>-10.066666666666666</v>
      </c>
      <c r="AH664" s="5">
        <f>+Contrato[[#This Row],[FECHA TERMINACIÓN ]]+120</f>
        <v>45410</v>
      </c>
      <c r="AI664" s="1" t="e" cm="1">
        <f t="array" ref="AI664">+Contrato[[#This Row],[Fecha Proyectada liquidació]]-hoy</f>
        <v>#NAME?</v>
      </c>
      <c r="AJ664" s="1" cm="1">
        <f t="array" ref="AJ664">_xlfn.XLOOKUP(Contrato[[#This Row],[CONTRATO]]&amp;Contrato[[#This Row],[CDP]],[1]!Tabla6[[#All],[CONTRATO-CDP]],[1]!Tabla6[[#All],[CRP]],_xlfn.XLOOKUP(Contrato[[#This Row],[CDP]],[1]RCPPAGOS!F:F,[1]RCPPAGOS!A:A,"",0),0)</f>
        <v>5092</v>
      </c>
      <c r="AK664" s="1">
        <f>+Contrato[[#This Row],[Columna1]]-Contrato[[#This Row],[RCP]]</f>
        <v>0</v>
      </c>
      <c r="AL664" s="101" cm="1">
        <f t="array" ref="AL664">_xlfn.XLOOKUP(Contrato[[#This Row],[RCP]],[1]!RCPPAGOS[[#All],[CRP]],[1]!RCPPAGOS[[#All],[Total pagado]],0,0)</f>
        <v>29478671</v>
      </c>
      <c r="AM664" s="62">
        <f>+Contrato[[#This Row],[Valor Pagado]]/Contrato[[#This Row],[VALOR CONTRATO]]</f>
        <v>1</v>
      </c>
      <c r="AN664" s="63">
        <f>+Contrato[[#This Row],[VALOR CONTRATO]]-Contrato[[#This Row],[Valor Pagado]]</f>
        <v>0</v>
      </c>
    </row>
    <row r="665" spans="1:40" s="1" customFormat="1" ht="37.5" customHeight="1">
      <c r="A665" s="1">
        <v>817</v>
      </c>
      <c r="B665" s="2">
        <v>603</v>
      </c>
      <c r="C665" s="130" t="s">
        <v>1577</v>
      </c>
      <c r="D665" s="92" t="s">
        <v>112</v>
      </c>
      <c r="E665" s="103" t="s">
        <v>42</v>
      </c>
      <c r="F665" s="92" t="s">
        <v>43</v>
      </c>
      <c r="G665" s="130" t="s">
        <v>713</v>
      </c>
      <c r="H665" s="1">
        <v>71644303</v>
      </c>
      <c r="I665" s="168">
        <v>7690469</v>
      </c>
      <c r="J665" s="168">
        <v>59192050</v>
      </c>
      <c r="K665" s="134" t="s">
        <v>1578</v>
      </c>
      <c r="L665" s="137" t="s">
        <v>571</v>
      </c>
      <c r="M665" s="43" t="s">
        <v>819</v>
      </c>
      <c r="N665" s="44">
        <f>VLOOKUP(Contrato[[#This Row],[SUPERVISOR TITULAR]],[1]SUPERVISORES!$E$1:$F$135,2,FALSE)</f>
        <v>70058610.799999997</v>
      </c>
      <c r="O665" s="43" t="s">
        <v>584</v>
      </c>
      <c r="P665" s="45">
        <f>VLOOKUP(Contrato[[#This Row],[SUPERVISOR SUPLENTE ]],[1]SUPERVISORES!$E$1:$F$135,2,FALSE)</f>
        <v>71611751.299999997</v>
      </c>
      <c r="Q665" s="75">
        <v>795</v>
      </c>
      <c r="R665" s="47" cm="1">
        <f t="array" ref="R665">_xlfn.XLOOKUP(Contrato[[#This Row],[CDP]],[1]!CDP[[#All],[consecutivo]],[1]!CDP[[#All],[fecha_aprobacion]],"",0)</f>
        <v>45072.63480324074</v>
      </c>
      <c r="S665" s="48">
        <f>SUMIF([1]!CDP[[#All],[consecutivo]],Contrato[[#This Row],[CDP]],[1]!CDP[[#All],[valor_total_rubro]])</f>
        <v>59192050</v>
      </c>
      <c r="T665" s="49" cm="1">
        <f t="array" ref="T665">_xlfn.XLOOKUP(Contrato[[#This Row],[CONTRATO]]&amp;Contrato[[#This Row],[CDP]],[1]!Tabla6[[#All],[CONTRATO-CDP]],[1]!Tabla6[[#All],[CRP]],_xlfn.XLOOKUP(Contrato[[#This Row],[CDP]],[1]RCPPAGOS!F:F,[1]RCPPAGOS!A:A,"",0),0)</f>
        <v>5098</v>
      </c>
      <c r="U665" s="47">
        <f>+_xlfn.XLOOKUP(Contrato[[#This Row],[RCP]],[1]RCPPAGOS!A:A,[1]RCPPAGOS!B:B,"",0)</f>
        <v>45075.669270833336</v>
      </c>
      <c r="V665" s="50">
        <f>SUMIF([1]!RCPPAGOS[[#All],[CRP]],Contrato[[#This Row],[RCP]],[1]!RCPPAGOS[[#All],[valor_total]])</f>
        <v>59192050</v>
      </c>
      <c r="W665" s="51">
        <v>45075</v>
      </c>
      <c r="X665" s="51">
        <v>45075</v>
      </c>
      <c r="Y665" s="52" t="str">
        <f>+LEFT(_xlfn.XLOOKUP(Contrato[[#This Row],[CONTRATO3DIG]],[1]SECOP_II!AE:AE,[1]SECOP_II!F:F,"",0),10)</f>
        <v>2023-05-30</v>
      </c>
      <c r="Z665" s="53" t="str">
        <f>+LEFT(_xlfn.XLOOKUP(Contrato[[#This Row],[CONTRATO3DIG]],[1]SECOP_II!AE:AE,[1]SECOP_II!G:G,"",0),10)</f>
        <v>2023-12-30</v>
      </c>
      <c r="AA665" s="54" t="str">
        <f>_xlfn.XLOOKUP(Contrato[[#This Row],[CONTRATO3DIG]],[1]SECOP_II!AE:AE,[1]SECOP_II!AA:AA,"",0)</f>
        <v>https://community.secop.gov.co/Public/Tendering/OpportunityDetail/Index?noticeUID=CO1.NTC.4484990&amp;isFromPublicArea=True&amp;isModal=true&amp;asPopupView=true</v>
      </c>
      <c r="AB665" s="103" t="s">
        <v>1574</v>
      </c>
      <c r="AC665" s="103">
        <v>200000095136</v>
      </c>
      <c r="AD665" s="1" t="s">
        <v>50</v>
      </c>
      <c r="AE665" s="1" t="str">
        <f>TEXT(LEFT(Contrato[[#This Row],[CONTRATO]],3),"0")</f>
        <v>603</v>
      </c>
      <c r="AF665" s="1" t="str">
        <f>IF(LEN(Contrato[[#This Row],[Contrato2]])=3,Contrato[[#This Row],[Contrato2]],TEXT(Contrato[[#This Row],[Contrato2]],"000"))</f>
        <v>603</v>
      </c>
      <c r="AG665" s="100">
        <f ca="1">IFERROR(_xlfn.DAYS(Contrato[[#This Row],[Fecha Proyectada liquidació]],TODAY())/30,"")</f>
        <v>-10.066666666666666</v>
      </c>
      <c r="AH665" s="5">
        <f>+Contrato[[#This Row],[FECHA TERMINACIÓN ]]+120</f>
        <v>45410</v>
      </c>
      <c r="AI665" s="1" t="e" cm="1">
        <f t="array" ref="AI665">+Contrato[[#This Row],[Fecha Proyectada liquidació]]-hoy</f>
        <v>#NAME?</v>
      </c>
      <c r="AJ665" s="1" cm="1">
        <f t="array" ref="AJ665">_xlfn.XLOOKUP(Contrato[[#This Row],[CONTRATO]]&amp;Contrato[[#This Row],[CDP]],[1]!Tabla6[[#All],[CONTRATO-CDP]],[1]!Tabla6[[#All],[CRP]],_xlfn.XLOOKUP(Contrato[[#This Row],[CDP]],[1]RCPPAGOS!F:F,[1]RCPPAGOS!A:A,"",0),0)</f>
        <v>5098</v>
      </c>
      <c r="AK665" s="1">
        <f>+Contrato[[#This Row],[Columna1]]-Contrato[[#This Row],[RCP]]</f>
        <v>0</v>
      </c>
      <c r="AL665" s="101" cm="1">
        <f t="array" ref="AL665">_xlfn.XLOOKUP(Contrato[[#This Row],[RCP]],[1]!RCPPAGOS[[#All],[CRP]],[1]!RCPPAGOS[[#All],[Total pagado]],0,0)</f>
        <v>55033432</v>
      </c>
      <c r="AM665" s="62">
        <f>+Contrato[[#This Row],[Valor Pagado]]/Contrato[[#This Row],[VALOR CONTRATO]]</f>
        <v>0.9297436395597044</v>
      </c>
      <c r="AN665" s="63">
        <f>+Contrato[[#This Row],[VALOR CONTRATO]]-Contrato[[#This Row],[Valor Pagado]]</f>
        <v>4158618</v>
      </c>
    </row>
    <row r="666" spans="1:40" s="1" customFormat="1" ht="37.5" customHeight="1">
      <c r="A666" s="1">
        <v>818</v>
      </c>
      <c r="B666" s="2">
        <v>604</v>
      </c>
      <c r="C666" s="130" t="s">
        <v>1579</v>
      </c>
      <c r="D666" s="92" t="s">
        <v>112</v>
      </c>
      <c r="E666" s="103" t="s">
        <v>42</v>
      </c>
      <c r="F666" s="92" t="s">
        <v>43</v>
      </c>
      <c r="G666" s="130" t="s">
        <v>711</v>
      </c>
      <c r="H666" s="1">
        <v>71292638</v>
      </c>
      <c r="I666" s="168">
        <v>7690469</v>
      </c>
      <c r="J666" s="168">
        <v>54345891</v>
      </c>
      <c r="K666" s="1" t="s">
        <v>571</v>
      </c>
      <c r="L666" s="137" t="s">
        <v>571</v>
      </c>
      <c r="M666" s="43" t="s">
        <v>65</v>
      </c>
      <c r="N666" s="44">
        <f>VLOOKUP(Contrato[[#This Row],[SUPERVISOR TITULAR]],[1]SUPERVISORES!$E$1:$F$135,2,FALSE)</f>
        <v>39419422.700000003</v>
      </c>
      <c r="O666" s="43" t="s">
        <v>733</v>
      </c>
      <c r="P666" s="45">
        <f>VLOOKUP(Contrato[[#This Row],[SUPERVISOR SUPLENTE ]],[1]SUPERVISORES!$E$1:$F$135,2,FALSE)</f>
        <v>1039449337.8</v>
      </c>
      <c r="Q666" s="75">
        <v>796</v>
      </c>
      <c r="R666" s="47" cm="1">
        <f t="array" ref="R666">_xlfn.XLOOKUP(Contrato[[#This Row],[CDP]],[1]!CDP[[#All],[consecutivo]],[1]!CDP[[#All],[fecha_aprobacion]],"",0)</f>
        <v>45072.635312500002</v>
      </c>
      <c r="S666" s="48">
        <f>SUMIF([1]!CDP[[#All],[consecutivo]],Contrato[[#This Row],[CDP]],[1]!CDP[[#All],[valor_total_rubro]])</f>
        <v>54345981</v>
      </c>
      <c r="T666" s="49" cm="1">
        <f t="array" ref="T666">_xlfn.XLOOKUP(Contrato[[#This Row],[CONTRATO]]&amp;Contrato[[#This Row],[CDP]],[1]!Tabla6[[#All],[CONTRATO-CDP]],[1]!Tabla6[[#All],[CRP]],_xlfn.XLOOKUP(Contrato[[#This Row],[CDP]],[1]RCPPAGOS!F:F,[1]RCPPAGOS!A:A,"",0),0)</f>
        <v>5096</v>
      </c>
      <c r="U666" s="47">
        <f>+_xlfn.XLOOKUP(Contrato[[#This Row],[RCP]],[1]RCPPAGOS!A:A,[1]RCPPAGOS!B:B,"",0)</f>
        <v>45075.553923611114</v>
      </c>
      <c r="V666" s="50">
        <f>SUMIF([1]!RCPPAGOS[[#All],[CRP]],Contrato[[#This Row],[RCP]],[1]!RCPPAGOS[[#All],[valor_total]])</f>
        <v>54345981</v>
      </c>
      <c r="W666" s="51">
        <v>45075</v>
      </c>
      <c r="X666" s="51">
        <v>45075</v>
      </c>
      <c r="Y666" s="52" t="str">
        <f>+LEFT(_xlfn.XLOOKUP(Contrato[[#This Row],[CONTRATO3DIG]],[1]SECOP_II!AE:AE,[1]SECOP_II!F:F,"",0),10)</f>
        <v>2023-05-29</v>
      </c>
      <c r="Z666" s="53" t="str">
        <f>+LEFT(_xlfn.XLOOKUP(Contrato[[#This Row],[CONTRATO3DIG]],[1]SECOP_II!AE:AE,[1]SECOP_II!G:G,"",0),10)</f>
        <v>2023-12-30</v>
      </c>
      <c r="AA666" s="54" t="str">
        <f>_xlfn.XLOOKUP(Contrato[[#This Row],[CONTRATO3DIG]],[1]SECOP_II!AE:AE,[1]SECOP_II!AA:AA,"",0)</f>
        <v>https://community.secop.gov.co/Public/Tendering/OpportunityDetail/Index?noticeUID=CO1.NTC.4484648&amp;isFromPublicArea=True&amp;isModal=true&amp;asPopupView=true</v>
      </c>
      <c r="AB666" s="103" t="s">
        <v>1566</v>
      </c>
      <c r="AC666" s="103">
        <v>200000094757</v>
      </c>
      <c r="AD666" s="1" t="s">
        <v>50</v>
      </c>
      <c r="AE666" s="1" t="str">
        <f>TEXT(LEFT(Contrato[[#This Row],[CONTRATO]],3),"0")</f>
        <v>604</v>
      </c>
      <c r="AF666" s="1" t="str">
        <f>IF(LEN(Contrato[[#This Row],[Contrato2]])=3,Contrato[[#This Row],[Contrato2]],TEXT(Contrato[[#This Row],[Contrato2]],"000"))</f>
        <v>604</v>
      </c>
      <c r="AG666" s="100">
        <f ca="1">IFERROR(_xlfn.DAYS(Contrato[[#This Row],[Fecha Proyectada liquidació]],TODAY())/30,"")</f>
        <v>-10.066666666666666</v>
      </c>
      <c r="AH666" s="5">
        <f>+Contrato[[#This Row],[FECHA TERMINACIÓN ]]+120</f>
        <v>45410</v>
      </c>
      <c r="AI666" s="1" t="e" cm="1">
        <f t="array" ref="AI666">+Contrato[[#This Row],[Fecha Proyectada liquidació]]-hoy</f>
        <v>#NAME?</v>
      </c>
      <c r="AJ666" s="1" cm="1">
        <f t="array" ref="AJ666">_xlfn.XLOOKUP(Contrato[[#This Row],[CONTRATO]]&amp;Contrato[[#This Row],[CDP]],[1]!Tabla6[[#All],[CONTRATO-CDP]],[1]!Tabla6[[#All],[CRP]],_xlfn.XLOOKUP(Contrato[[#This Row],[CDP]],[1]RCPPAGOS!F:F,[1]RCPPAGOS!A:A,"",0),0)</f>
        <v>5096</v>
      </c>
      <c r="AK666" s="1">
        <f>+Contrato[[#This Row],[Columna1]]-Contrato[[#This Row],[RCP]]</f>
        <v>0</v>
      </c>
      <c r="AL666" s="101" cm="1">
        <f t="array" ref="AL666">_xlfn.XLOOKUP(Contrato[[#This Row],[RCP]],[1]!RCPPAGOS[[#All],[CRP]],[1]!RCPPAGOS[[#All],[Total pagado]],0,0)</f>
        <v>26267278</v>
      </c>
      <c r="AM666" s="62">
        <f>+Contrato[[#This Row],[Valor Pagado]]/Contrato[[#This Row],[VALOR CONTRATO]]</f>
        <v>0.48333512463711376</v>
      </c>
      <c r="AN666" s="63">
        <f>+Contrato[[#This Row],[VALOR CONTRATO]]-Contrato[[#This Row],[Valor Pagado]]</f>
        <v>28078613</v>
      </c>
    </row>
    <row r="667" spans="1:40" s="1" customFormat="1" ht="37.5" customHeight="1">
      <c r="A667" s="234" t="s">
        <v>1580</v>
      </c>
      <c r="B667" s="2">
        <v>605</v>
      </c>
      <c r="C667" s="130" t="s">
        <v>1581</v>
      </c>
      <c r="D667" s="92" t="s">
        <v>83</v>
      </c>
      <c r="E667" s="92" t="s">
        <v>1582</v>
      </c>
      <c r="F667" s="92" t="s">
        <v>1088</v>
      </c>
      <c r="G667" s="130" t="s">
        <v>1583</v>
      </c>
      <c r="H667" s="1">
        <v>830146283</v>
      </c>
      <c r="I667" s="168" t="s">
        <v>571</v>
      </c>
      <c r="J667" s="168">
        <v>300000000</v>
      </c>
      <c r="K667" s="1" t="s">
        <v>571</v>
      </c>
      <c r="L667" s="137" t="s">
        <v>1584</v>
      </c>
      <c r="M667" s="43" t="s">
        <v>605</v>
      </c>
      <c r="N667" s="44">
        <f>VLOOKUP(Contrato[[#This Row],[SUPERVISOR TITULAR]],[1]SUPERVISORES!$E$1:$F$135,2,FALSE)</f>
        <v>43816614.100000001</v>
      </c>
      <c r="O667" s="43" t="s">
        <v>1401</v>
      </c>
      <c r="P667" s="45">
        <f>VLOOKUP(Contrato[[#This Row],[SUPERVISOR SUPLENTE ]],[1]SUPERVISORES!$E$1:$F$135,2,FALSE)</f>
        <v>1017179806.1</v>
      </c>
      <c r="Q667" s="75">
        <v>1040</v>
      </c>
      <c r="R667" s="47" cm="1">
        <f t="array" ref="R667">_xlfn.XLOOKUP(Contrato[[#This Row],[CDP]],[1]!CDP[[#All],[consecutivo]],[1]!CDP[[#All],[fecha_aprobacion]],"",0)</f>
        <v>45142.369560185187</v>
      </c>
      <c r="S667" s="48">
        <f>SUMIF([1]!CDP[[#All],[consecutivo]],Contrato[[#This Row],[CDP]],[1]!CDP[[#All],[valor_total_rubro]])</f>
        <v>300000000</v>
      </c>
      <c r="T667" s="49" cm="1">
        <f t="array" ref="T667">_xlfn.XLOOKUP(Contrato[[#This Row],[CONTRATO]]&amp;Contrato[[#This Row],[CDP]],[1]!Tabla6[[#All],[CONTRATO-CDP]],[1]!Tabla6[[#All],[CRP]],_xlfn.XLOOKUP(Contrato[[#This Row],[CDP]],[1]RCPPAGOS!F:F,[1]RCPPAGOS!A:A,"",0),0)</f>
        <v>8479</v>
      </c>
      <c r="U667" s="47">
        <f>+_xlfn.XLOOKUP(Contrato[[#This Row],[RCP]],[1]RCPPAGOS!A:A,[1]RCPPAGOS!B:B,"",0)</f>
        <v>45160.590381944443</v>
      </c>
      <c r="V667" s="50">
        <f>SUMIF([1]!RCPPAGOS[[#All],[CRP]],Contrato[[#This Row],[RCP]],[1]!RCPPAGOS[[#All],[valor_total]])</f>
        <v>298571429</v>
      </c>
      <c r="W667" s="51">
        <v>45156</v>
      </c>
      <c r="X667" s="51">
        <v>45160</v>
      </c>
      <c r="Y667" s="52" t="str">
        <f>+LEFT(_xlfn.XLOOKUP(Contrato[[#This Row],[CONTRATO3DIG]],[1]SECOP_II!AE:AE,[1]SECOP_II!F:F,"",0),10)</f>
        <v>2023-06-06</v>
      </c>
      <c r="Z667" s="53" t="str">
        <f>+LEFT(_xlfn.XLOOKUP(Contrato[[#This Row],[CONTRATO3DIG]],[1]SECOP_II!AE:AE,[1]SECOP_II!G:G,"",0),10)</f>
        <v>2023-12-15</v>
      </c>
      <c r="AA667" s="54" t="str">
        <f>_xlfn.XLOOKUP(Contrato[[#This Row],[CONTRATO3DIG]],[1]SECOP_II!AE:AE,[1]SECOP_II!AA:AA,"",0)</f>
        <v>https://community.secop.gov.co/Public/Tendering/OpportunityDetail/Index?noticeUID=CO1.NTC.4334185&amp;isFromPublicArea=True&amp;isModal=true&amp;asPopupView=true</v>
      </c>
      <c r="AB667" s="103" t="s">
        <v>1585</v>
      </c>
      <c r="AC667" s="103"/>
      <c r="AE667" s="1" t="str">
        <f>TEXT(LEFT(Contrato[[#This Row],[CONTRATO]],3),"0")</f>
        <v>605</v>
      </c>
      <c r="AF667" s="1" t="str">
        <f>IF(LEN(Contrato[[#This Row],[Contrato2]])=3,Contrato[[#This Row],[Contrato2]],TEXT(Contrato[[#This Row],[Contrato2]],"000"))</f>
        <v>605</v>
      </c>
      <c r="AG667" s="100">
        <f ca="1">IFERROR(_xlfn.DAYS(Contrato[[#This Row],[Fecha Proyectada liquidació]],TODAY())/30,"")</f>
        <v>-10.566666666666666</v>
      </c>
      <c r="AH667" s="5">
        <f>+Contrato[[#This Row],[FECHA TERMINACIÓN ]]+120</f>
        <v>45395</v>
      </c>
      <c r="AI667" s="1" t="e" cm="1">
        <f t="array" ref="AI667">+Contrato[[#This Row],[Fecha Proyectada liquidació]]-hoy</f>
        <v>#NAME?</v>
      </c>
      <c r="AJ667" s="1" cm="1">
        <f t="array" ref="AJ667">_xlfn.XLOOKUP(Contrato[[#This Row],[CONTRATO]]&amp;Contrato[[#This Row],[CDP]],[1]!Tabla6[[#All],[CONTRATO-CDP]],[1]!Tabla6[[#All],[CRP]],_xlfn.XLOOKUP(Contrato[[#This Row],[CDP]],[1]RCPPAGOS!F:F,[1]RCPPAGOS!A:A,"",0),0)</f>
        <v>8479</v>
      </c>
      <c r="AK667" s="1">
        <f>+Contrato[[#This Row],[Columna1]]-Contrato[[#This Row],[RCP]]</f>
        <v>0</v>
      </c>
      <c r="AL667" s="101" cm="1">
        <f t="array" ref="AL667">_xlfn.XLOOKUP(Contrato[[#This Row],[RCP]],[1]!RCPPAGOS[[#All],[CRP]],[1]!RCPPAGOS[[#All],[Total pagado]],0,0)</f>
        <v>298571428</v>
      </c>
      <c r="AM667" s="62">
        <f>+Contrato[[#This Row],[Valor Pagado]]/Contrato[[#This Row],[VALOR CONTRATO]]</f>
        <v>0.99523809333333335</v>
      </c>
      <c r="AN667" s="63">
        <f>+Contrato[[#This Row],[VALOR CONTRATO]]-Contrato[[#This Row],[Valor Pagado]]</f>
        <v>1428572</v>
      </c>
    </row>
    <row r="668" spans="1:40" s="1" customFormat="1" ht="37.5" customHeight="1">
      <c r="A668" s="1">
        <v>620</v>
      </c>
      <c r="B668" s="2">
        <v>605</v>
      </c>
      <c r="C668" s="130" t="s">
        <v>1586</v>
      </c>
      <c r="D668" s="92" t="s">
        <v>83</v>
      </c>
      <c r="E668" s="92" t="s">
        <v>1582</v>
      </c>
      <c r="F668" s="92" t="s">
        <v>1088</v>
      </c>
      <c r="G668" s="130" t="s">
        <v>1583</v>
      </c>
      <c r="H668" s="1">
        <v>830146283</v>
      </c>
      <c r="I668" s="168" t="s">
        <v>571</v>
      </c>
      <c r="J668" s="168">
        <v>2090000000</v>
      </c>
      <c r="K668" s="134" t="s">
        <v>1587</v>
      </c>
      <c r="L668" s="137" t="s">
        <v>1588</v>
      </c>
      <c r="M668" s="43" t="s">
        <v>605</v>
      </c>
      <c r="N668" s="44">
        <f>VLOOKUP(Contrato[[#This Row],[SUPERVISOR TITULAR]],[1]SUPERVISORES!$E$1:$F$135,2,FALSE)</f>
        <v>43816614.100000001</v>
      </c>
      <c r="O668" s="43" t="s">
        <v>1401</v>
      </c>
      <c r="P668" s="45">
        <f>VLOOKUP(Contrato[[#This Row],[SUPERVISOR SUPLENTE ]],[1]SUPERVISORES!$E$1:$F$135,2,FALSE)</f>
        <v>1017179806.1</v>
      </c>
      <c r="Q668" s="75">
        <v>469</v>
      </c>
      <c r="R668" s="47" cm="1">
        <f t="array" ref="R668">_xlfn.XLOOKUP(Contrato[[#This Row],[CDP]],[1]!CDP[[#All],[consecutivo]],[1]!CDP[[#All],[fecha_aprobacion]],"",0)</f>
        <v>45001.666030092594</v>
      </c>
      <c r="S668" s="48">
        <f>SUMIF([1]!CDP[[#All],[consecutivo]],Contrato[[#This Row],[CDP]],[1]!CDP[[#All],[valor_total_rubro]])</f>
        <v>2806475947</v>
      </c>
      <c r="T668" s="49" cm="1">
        <f t="array" ref="T668">_xlfn.XLOOKUP(Contrato[[#This Row],[CONTRATO]]&amp;Contrato[[#This Row],[CDP]],[1]!Tabla6[[#All],[CONTRATO-CDP]],[1]!Tabla6[[#All],[CRP]],_xlfn.XLOOKUP(Contrato[[#This Row],[CDP]],[1]RCPPAGOS!F:F,[1]RCPPAGOS!A:A,"",0),0)</f>
        <v>5130</v>
      </c>
      <c r="U668" s="47">
        <f>+_xlfn.XLOOKUP(Contrato[[#This Row],[RCP]],[1]RCPPAGOS!A:A,[1]RCPPAGOS!B:B,"",0)</f>
        <v>45082.617442129631</v>
      </c>
      <c r="V668" s="50">
        <f>SUMIF([1]!RCPPAGOS[[#All],[CRP]],Contrato[[#This Row],[RCP]],[1]!RCPPAGOS[[#All],[valor_total]])</f>
        <v>2090000000</v>
      </c>
      <c r="W668" s="51">
        <v>45077</v>
      </c>
      <c r="X668" s="51">
        <v>45082</v>
      </c>
      <c r="Y668" s="52" t="str">
        <f>+LEFT(_xlfn.XLOOKUP(Contrato[[#This Row],[CONTRATO3DIG]],[1]SECOP_II!AE:AE,[1]SECOP_II!F:F,"",0),10)</f>
        <v>2023-06-06</v>
      </c>
      <c r="Z668" s="53" t="str">
        <f>+LEFT(_xlfn.XLOOKUP(Contrato[[#This Row],[CONTRATO3DIG]],[1]SECOP_II!AE:AE,[1]SECOP_II!G:G,"",0),10)</f>
        <v>2023-12-15</v>
      </c>
      <c r="AA668" s="54" t="str">
        <f>_xlfn.XLOOKUP(Contrato[[#This Row],[CONTRATO3DIG]],[1]SECOP_II!AE:AE,[1]SECOP_II!AA:AA,"",0)</f>
        <v>https://community.secop.gov.co/Public/Tendering/OpportunityDetail/Index?noticeUID=CO1.NTC.4334185&amp;isFromPublicArea=True&amp;isModal=true&amp;asPopupView=true</v>
      </c>
      <c r="AB668" s="103" t="s">
        <v>1585</v>
      </c>
      <c r="AC668" s="103"/>
      <c r="AD668" s="1" t="s">
        <v>50</v>
      </c>
      <c r="AE668" s="1" t="str">
        <f>TEXT(LEFT(Contrato[[#This Row],[CONTRATO]],3),"0")</f>
        <v>605</v>
      </c>
      <c r="AF668" s="1" t="str">
        <f>IF(LEN(Contrato[[#This Row],[Contrato2]])=3,Contrato[[#This Row],[Contrato2]],TEXT(Contrato[[#This Row],[Contrato2]],"000"))</f>
        <v>605</v>
      </c>
      <c r="AG668" s="100">
        <f ca="1">IFERROR(_xlfn.DAYS(Contrato[[#This Row],[Fecha Proyectada liquidació]],TODAY())/30,"")</f>
        <v>-10.566666666666666</v>
      </c>
      <c r="AH668" s="5">
        <f>+Contrato[[#This Row],[FECHA TERMINACIÓN ]]+120</f>
        <v>45395</v>
      </c>
      <c r="AI668" s="1" t="e" cm="1">
        <f t="array" ref="AI668">+Contrato[[#This Row],[Fecha Proyectada liquidació]]-hoy</f>
        <v>#NAME?</v>
      </c>
      <c r="AJ668" s="1" cm="1">
        <f t="array" ref="AJ668">_xlfn.XLOOKUP(Contrato[[#This Row],[CONTRATO]]&amp;Contrato[[#This Row],[CDP]],[1]!Tabla6[[#All],[CONTRATO-CDP]],[1]!Tabla6[[#All],[CRP]],_xlfn.XLOOKUP(Contrato[[#This Row],[CDP]],[1]RCPPAGOS!F:F,[1]RCPPAGOS!A:A,"",0),0)</f>
        <v>5130</v>
      </c>
      <c r="AK668" s="1">
        <f>+Contrato[[#This Row],[Columna1]]-Contrato[[#This Row],[RCP]]</f>
        <v>0</v>
      </c>
      <c r="AL668" s="101" cm="1">
        <f t="array" ref="AL668">_xlfn.XLOOKUP(Contrato[[#This Row],[RCP]],[1]!RCPPAGOS[[#All],[CRP]],[1]!RCPPAGOS[[#All],[Total pagado]],0,0)</f>
        <v>283524053</v>
      </c>
      <c r="AM668" s="62">
        <f>+Contrato[[#This Row],[Valor Pagado]]/Contrato[[#This Row],[VALOR CONTRATO]]</f>
        <v>0.13565744162679425</v>
      </c>
      <c r="AN668" s="63">
        <f>+Contrato[[#This Row],[VALOR CONTRATO]]-Contrato[[#This Row],[Valor Pagado]]</f>
        <v>1806475947</v>
      </c>
    </row>
    <row r="669" spans="1:40" s="1" customFormat="1" ht="37.5" customHeight="1">
      <c r="A669" s="1">
        <v>736</v>
      </c>
      <c r="B669" s="2">
        <v>606</v>
      </c>
      <c r="C669" s="130" t="s">
        <v>1589</v>
      </c>
      <c r="D669" s="92" t="s">
        <v>112</v>
      </c>
      <c r="E669" s="103" t="s">
        <v>42</v>
      </c>
      <c r="F669" s="92" t="s">
        <v>581</v>
      </c>
      <c r="G669" s="130" t="s">
        <v>1590</v>
      </c>
      <c r="H669" s="1">
        <v>890983873</v>
      </c>
      <c r="I669" s="168" t="s">
        <v>571</v>
      </c>
      <c r="J669" s="168">
        <v>2200000000</v>
      </c>
      <c r="K669" s="134" t="s">
        <v>1591</v>
      </c>
      <c r="L669" s="137" t="s">
        <v>1592</v>
      </c>
      <c r="M669" s="43" t="s">
        <v>115</v>
      </c>
      <c r="N669" s="44">
        <f>VLOOKUP(Contrato[[#This Row],[SUPERVISOR TITULAR]],[1]SUPERVISORES!$E$1:$F$135,2,FALSE)</f>
        <v>32244709.699999999</v>
      </c>
      <c r="O669" s="43" t="s">
        <v>116</v>
      </c>
      <c r="P669" s="45">
        <f>VLOOKUP(Contrato[[#This Row],[SUPERVISOR SUPLENTE ]],[1]SUPERVISORES!$E$1:$F$135,2,FALSE)</f>
        <v>98520651.200000003</v>
      </c>
      <c r="Q669" s="75">
        <v>701</v>
      </c>
      <c r="R669" s="47" cm="1">
        <f t="array" ref="R669">_xlfn.XLOOKUP(Contrato[[#This Row],[CDP]],[1]!CDP[[#All],[consecutivo]],[1]!CDP[[#All],[fecha_aprobacion]],"",0)</f>
        <v>45051.455659722225</v>
      </c>
      <c r="S669" s="48">
        <f>SUMIF([1]!CDP[[#All],[consecutivo]],Contrato[[#This Row],[CDP]],[1]!CDP[[#All],[valor_total_rubro]])</f>
        <v>2200000000</v>
      </c>
      <c r="T669" s="49" cm="1">
        <f t="array" ref="T669">_xlfn.XLOOKUP(Contrato[[#This Row],[CONTRATO]]&amp;Contrato[[#This Row],[CDP]],[1]!Tabla6[[#All],[CONTRATO-CDP]],[1]!Tabla6[[#All],[CRP]],_xlfn.XLOOKUP(Contrato[[#This Row],[CDP]],[1]RCPPAGOS!F:F,[1]RCPPAGOS!A:A,"",0),0)</f>
        <v>5107</v>
      </c>
      <c r="U669" s="47">
        <f>+_xlfn.XLOOKUP(Contrato[[#This Row],[RCP]],[1]RCPPAGOS!A:A,[1]RCPPAGOS!B:B,"",0)</f>
        <v>45077</v>
      </c>
      <c r="V669" s="50">
        <f>SUMIF([1]!RCPPAGOS[[#All],[CRP]],Contrato[[#This Row],[RCP]],[1]!RCPPAGOS[[#All],[valor_total]])</f>
        <v>2200000000</v>
      </c>
      <c r="W669" s="51">
        <v>45076</v>
      </c>
      <c r="X669" s="51">
        <v>45077</v>
      </c>
      <c r="Y669" s="52" t="str">
        <f>+LEFT(_xlfn.XLOOKUP(Contrato[[#This Row],[CONTRATO3DIG]],[1]SECOP_II!AE:AE,[1]SECOP_II!F:F,"",0),10)</f>
        <v>2023-06-01</v>
      </c>
      <c r="Z669" s="53" t="str">
        <f>+LEFT(_xlfn.XLOOKUP(Contrato[[#This Row],[CONTRATO3DIG]],[1]SECOP_II!AE:AE,[1]SECOP_II!G:G,"",0),10)</f>
        <v>2024-03-04</v>
      </c>
      <c r="AA669" s="54" t="str">
        <f>_xlfn.XLOOKUP(Contrato[[#This Row],[CONTRATO3DIG]],[1]SECOP_II!AE:AE,[1]SECOP_II!AA:AA,"",0)</f>
        <v>https://community.secop.gov.co/Public/Tendering/OpportunityDetail/Index?noticeUID=CO1.NTC.4490925&amp;isFromPublicArea=True&amp;isModal=true&amp;asPopupView=true</v>
      </c>
      <c r="AB669" s="103" t="s">
        <v>815</v>
      </c>
      <c r="AC669" s="103">
        <v>200000095427</v>
      </c>
      <c r="AD669" s="1" t="s">
        <v>50</v>
      </c>
      <c r="AE669" s="1" t="str">
        <f>TEXT(LEFT(Contrato[[#This Row],[CONTRATO]],3),"0")</f>
        <v>606</v>
      </c>
      <c r="AF669" s="1" t="str">
        <f>IF(LEN(Contrato[[#This Row],[Contrato2]])=3,Contrato[[#This Row],[Contrato2]],TEXT(Contrato[[#This Row],[Contrato2]],"000"))</f>
        <v>606</v>
      </c>
      <c r="AG669" s="100">
        <f ca="1">IFERROR(_xlfn.DAYS(Contrato[[#This Row],[Fecha Proyectada liquidació]],TODAY())/30,"")</f>
        <v>-7.9</v>
      </c>
      <c r="AH669" s="5">
        <f>+Contrato[[#This Row],[FECHA TERMINACIÓN ]]+120</f>
        <v>45475</v>
      </c>
      <c r="AI669" s="1" t="e" cm="1">
        <f t="array" ref="AI669">+Contrato[[#This Row],[Fecha Proyectada liquidació]]-hoy</f>
        <v>#NAME?</v>
      </c>
      <c r="AJ669" s="1" cm="1">
        <f t="array" ref="AJ669">_xlfn.XLOOKUP(Contrato[[#This Row],[CONTRATO]]&amp;Contrato[[#This Row],[CDP]],[1]!Tabla6[[#All],[CONTRATO-CDP]],[1]!Tabla6[[#All],[CRP]],_xlfn.XLOOKUP(Contrato[[#This Row],[CDP]],[1]RCPPAGOS!F:F,[1]RCPPAGOS!A:A,"",0),0)</f>
        <v>5107</v>
      </c>
      <c r="AK669" s="1">
        <f>+Contrato[[#This Row],[Columna1]]-Contrato[[#This Row],[RCP]]</f>
        <v>0</v>
      </c>
      <c r="AL669" s="101" cm="1">
        <f t="array" ref="AL669">_xlfn.XLOOKUP(Contrato[[#This Row],[RCP]],[1]!RCPPAGOS[[#All],[CRP]],[1]!RCPPAGOS[[#All],[Total pagado]],0,0)</f>
        <v>2200000000</v>
      </c>
      <c r="AM669" s="62">
        <f>+Contrato[[#This Row],[Valor Pagado]]/Contrato[[#This Row],[VALOR CONTRATO]]</f>
        <v>1</v>
      </c>
      <c r="AN669" s="63">
        <f>+Contrato[[#This Row],[VALOR CONTRATO]]-Contrato[[#This Row],[Valor Pagado]]</f>
        <v>0</v>
      </c>
    </row>
    <row r="670" spans="1:40" s="1" customFormat="1" ht="37.5" customHeight="1">
      <c r="A670" s="1">
        <v>768</v>
      </c>
      <c r="B670" s="2">
        <v>607</v>
      </c>
      <c r="C670" s="130" t="s">
        <v>1593</v>
      </c>
      <c r="D670" s="92" t="s">
        <v>112</v>
      </c>
      <c r="E670" s="103" t="s">
        <v>42</v>
      </c>
      <c r="F670" s="92" t="s">
        <v>581</v>
      </c>
      <c r="G670" s="130" t="s">
        <v>1594</v>
      </c>
      <c r="H670" s="1">
        <v>890980357</v>
      </c>
      <c r="I670" s="111" t="s">
        <v>571</v>
      </c>
      <c r="J670" s="168">
        <v>1534390732</v>
      </c>
      <c r="K670" s="134" t="s">
        <v>1595</v>
      </c>
      <c r="L670" s="137" t="s">
        <v>1592</v>
      </c>
      <c r="M670" s="43" t="s">
        <v>116</v>
      </c>
      <c r="N670" s="44">
        <f>VLOOKUP(Contrato[[#This Row],[SUPERVISOR TITULAR]],[1]SUPERVISORES!$E$1:$F$135,2,FALSE)</f>
        <v>98520651.200000003</v>
      </c>
      <c r="O670" s="43" t="s">
        <v>115</v>
      </c>
      <c r="P670" s="45">
        <f>VLOOKUP(Contrato[[#This Row],[SUPERVISOR SUPLENTE ]],[1]SUPERVISORES!$E$1:$F$135,2,FALSE)</f>
        <v>32244709.699999999</v>
      </c>
      <c r="Q670" s="75">
        <v>731</v>
      </c>
      <c r="R670" s="47" cm="1">
        <f t="array" ref="R670">_xlfn.XLOOKUP(Contrato[[#This Row],[CDP]],[1]!CDP[[#All],[consecutivo]],[1]!CDP[[#All],[fecha_aprobacion]],"",0)</f>
        <v>45057.725011574075</v>
      </c>
      <c r="S670" s="48">
        <f>SUMIF([1]!CDP[[#All],[consecutivo]],Contrato[[#This Row],[CDP]],[1]!CDP[[#All],[valor_total_rubro]])</f>
        <v>1534390732</v>
      </c>
      <c r="T670" s="49" cm="1">
        <f t="array" ref="T670">_xlfn.XLOOKUP(Contrato[[#This Row],[CONTRATO]]&amp;Contrato[[#This Row],[CDP]],[1]!Tabla6[[#All],[CONTRATO-CDP]],[1]!Tabla6[[#All],[CRP]],_xlfn.XLOOKUP(Contrato[[#This Row],[CDP]],[1]RCPPAGOS!F:F,[1]RCPPAGOS!A:A,"",0),0)</f>
        <v>5142</v>
      </c>
      <c r="U670" s="47">
        <f>+_xlfn.XLOOKUP(Contrato[[#This Row],[RCP]],[1]RCPPAGOS!A:A,[1]RCPPAGOS!B:B,"",0)</f>
        <v>45083.558159722219</v>
      </c>
      <c r="V670" s="50">
        <f>SUMIF([1]!RCPPAGOS[[#All],[CRP]],Contrato[[#This Row],[RCP]],[1]!RCPPAGOS[[#All],[valor_total]])</f>
        <v>1534390732</v>
      </c>
      <c r="W670" s="51">
        <v>45083</v>
      </c>
      <c r="X670" s="51">
        <v>45097</v>
      </c>
      <c r="Y670" s="52" t="str">
        <f>+LEFT(_xlfn.XLOOKUP(Contrato[[#This Row],[CONTRATO3DIG]],[1]SECOP_II!AE:AE,[1]SECOP_II!F:F,"",0),10)</f>
        <v>2023-06-20</v>
      </c>
      <c r="Z670" s="53">
        <v>45464</v>
      </c>
      <c r="AA670" s="54" t="str">
        <f>_xlfn.XLOOKUP(Contrato[[#This Row],[CONTRATO3DIG]],[1]SECOP_II!AE:AE,[1]SECOP_II!AA:AA,"",0)</f>
        <v>https://community.secop.gov.co/Public/Tendering/OpportunityDetail/Index?noticeUID=CO1.NTC.4527206&amp;isFromPublicArea=True&amp;isModal=true&amp;asPopupView=true</v>
      </c>
      <c r="AB670" s="103" t="s">
        <v>1551</v>
      </c>
      <c r="AC670" s="103"/>
      <c r="AD670" s="1" t="s">
        <v>50</v>
      </c>
      <c r="AE670" s="1" t="str">
        <f>TEXT(LEFT(Contrato[[#This Row],[CONTRATO]],3),"0")</f>
        <v>607</v>
      </c>
      <c r="AF670" s="1" t="str">
        <f>IF(LEN(Contrato[[#This Row],[Contrato2]])=3,Contrato[[#This Row],[Contrato2]],TEXT(Contrato[[#This Row],[Contrato2]],"000"))</f>
        <v>607</v>
      </c>
      <c r="AG670" s="100">
        <f ca="1">IFERROR(_xlfn.DAYS(Contrato[[#This Row],[Fecha Proyectada liquidació]],TODAY())/30,"")</f>
        <v>-4.2666666666666666</v>
      </c>
      <c r="AH670" s="5">
        <f>+Contrato[[#This Row],[FECHA TERMINACIÓN ]]+120</f>
        <v>45584</v>
      </c>
      <c r="AI670" s="1" t="e" cm="1">
        <f t="array" ref="AI670">+Contrato[[#This Row],[Fecha Proyectada liquidació]]-hoy</f>
        <v>#NAME?</v>
      </c>
      <c r="AJ670" s="1" cm="1">
        <f t="array" ref="AJ670">_xlfn.XLOOKUP(Contrato[[#This Row],[CONTRATO]]&amp;Contrato[[#This Row],[CDP]],[1]!Tabla6[[#All],[CONTRATO-CDP]],[1]!Tabla6[[#All],[CRP]],_xlfn.XLOOKUP(Contrato[[#This Row],[CDP]],[1]RCPPAGOS!F:F,[1]RCPPAGOS!A:A,"",0),0)</f>
        <v>5142</v>
      </c>
      <c r="AK670" s="1">
        <f>+Contrato[[#This Row],[Columna1]]-Contrato[[#This Row],[RCP]]</f>
        <v>0</v>
      </c>
      <c r="AL670" s="101" cm="1">
        <f t="array" ref="AL670">_xlfn.XLOOKUP(Contrato[[#This Row],[RCP]],[1]!RCPPAGOS[[#All],[CRP]],[1]!RCPPAGOS[[#All],[Total pagado]],0,0)</f>
        <v>1534390732</v>
      </c>
      <c r="AM670" s="62">
        <f>+Contrato[[#This Row],[Valor Pagado]]/Contrato[[#This Row],[VALOR CONTRATO]]</f>
        <v>1</v>
      </c>
      <c r="AN670" s="63">
        <f>+Contrato[[#This Row],[VALOR CONTRATO]]-Contrato[[#This Row],[Valor Pagado]]</f>
        <v>0</v>
      </c>
    </row>
    <row r="671" spans="1:40" s="1" customFormat="1" ht="37.5" customHeight="1">
      <c r="A671" s="1">
        <v>819</v>
      </c>
      <c r="B671" s="2">
        <v>608</v>
      </c>
      <c r="C671" s="130" t="s">
        <v>1596</v>
      </c>
      <c r="D671" s="92" t="s">
        <v>112</v>
      </c>
      <c r="E671" s="103" t="s">
        <v>42</v>
      </c>
      <c r="F671" s="92" t="s">
        <v>43</v>
      </c>
      <c r="G671" s="130" t="s">
        <v>750</v>
      </c>
      <c r="H671" s="1">
        <v>3420903</v>
      </c>
      <c r="I671" s="168">
        <v>6879081</v>
      </c>
      <c r="J671" s="168">
        <v>48153567</v>
      </c>
      <c r="K671" s="1" t="s">
        <v>571</v>
      </c>
      <c r="L671" s="137" t="s">
        <v>571</v>
      </c>
      <c r="M671" s="43" t="s">
        <v>68</v>
      </c>
      <c r="N671" s="44">
        <f>VLOOKUP(Contrato[[#This Row],[SUPERVISOR TITULAR]],[1]SUPERVISORES!$E$1:$F$135,2,FALSE)</f>
        <v>8462777.5</v>
      </c>
      <c r="O671" s="43" t="s">
        <v>69</v>
      </c>
      <c r="P671" s="45">
        <f>VLOOKUP(Contrato[[#This Row],[SUPERVISOR SUPLENTE ]],[1]SUPERVISORES!$E$1:$F$135,2,FALSE)</f>
        <v>43208997.899999999</v>
      </c>
      <c r="Q671" s="75">
        <v>800</v>
      </c>
      <c r="R671" s="47" cm="1">
        <f t="array" ref="R671">_xlfn.XLOOKUP(Contrato[[#This Row],[CDP]],[1]!CDP[[#All],[consecutivo]],[1]!CDP[[#All],[fecha_aprobacion]],"",0)</f>
        <v>45072.636666666665</v>
      </c>
      <c r="S671" s="48">
        <f>SUMIF([1]!CDP[[#All],[consecutivo]],Contrato[[#This Row],[CDP]],[1]!CDP[[#All],[valor_total_rubro]])</f>
        <v>48153567</v>
      </c>
      <c r="T671" s="49" cm="1">
        <f t="array" ref="T671">_xlfn.XLOOKUP(Contrato[[#This Row],[CONTRATO]]&amp;Contrato[[#This Row],[CDP]],[1]!Tabla6[[#All],[CONTRATO-CDP]],[1]!Tabla6[[#All],[CRP]],_xlfn.XLOOKUP(Contrato[[#This Row],[CDP]],[1]RCPPAGOS!F:F,[1]RCPPAGOS!A:A,"",0),0)</f>
        <v>5103</v>
      </c>
      <c r="U671" s="47">
        <f>+_xlfn.XLOOKUP(Contrato[[#This Row],[RCP]],[1]RCPPAGOS!A:A,[1]RCPPAGOS!B:B,"",0)</f>
        <v>45076.733946759261</v>
      </c>
      <c r="V671" s="50">
        <f>SUMIF([1]!RCPPAGOS[[#All],[CRP]],Contrato[[#This Row],[RCP]],[1]!RCPPAGOS[[#All],[valor_total]])</f>
        <v>48153567</v>
      </c>
      <c r="W671" s="51">
        <v>45076</v>
      </c>
      <c r="X671" s="51">
        <v>45076</v>
      </c>
      <c r="Y671" s="52" t="str">
        <f>+LEFT(_xlfn.XLOOKUP(Contrato[[#This Row],[CONTRATO3DIG]],[1]SECOP_II!AE:AE,[1]SECOP_II!F:F,"",0),10)</f>
        <v>2023-06-01</v>
      </c>
      <c r="Z671" s="53" t="str">
        <f>+LEFT(_xlfn.XLOOKUP(Contrato[[#This Row],[CONTRATO3DIG]],[1]SECOP_II!AE:AE,[1]SECOP_II!G:G,"",0),10)</f>
        <v>2023-12-30</v>
      </c>
      <c r="AA671" s="54" t="str">
        <f>_xlfn.XLOOKUP(Contrato[[#This Row],[CONTRATO3DIG]],[1]SECOP_II!AE:AE,[1]SECOP_II!AA:AA,"",0)</f>
        <v>https://community.secop.gov.co/Public/Tendering/OpportunityDetail/Index?noticeUID=CO1.NTC.4494416&amp;isFromPublicArea=True&amp;isModal=true&amp;asPopupView=true</v>
      </c>
      <c r="AB671" s="103" t="s">
        <v>867</v>
      </c>
      <c r="AC671" s="103">
        <v>200000095590</v>
      </c>
      <c r="AD671" s="1" t="s">
        <v>50</v>
      </c>
      <c r="AE671" s="1" t="str">
        <f>TEXT(LEFT(Contrato[[#This Row],[CONTRATO]],3),"0")</f>
        <v>608</v>
      </c>
      <c r="AF671" s="1" t="str">
        <f>IF(LEN(Contrato[[#This Row],[Contrato2]])=3,Contrato[[#This Row],[Contrato2]],TEXT(Contrato[[#This Row],[Contrato2]],"000"))</f>
        <v>608</v>
      </c>
      <c r="AG671" s="100">
        <f ca="1">IFERROR(_xlfn.DAYS(Contrato[[#This Row],[Fecha Proyectada liquidació]],TODAY())/30,"")</f>
        <v>-10.066666666666666</v>
      </c>
      <c r="AH671" s="5">
        <f>+Contrato[[#This Row],[FECHA TERMINACIÓN ]]+120</f>
        <v>45410</v>
      </c>
      <c r="AI671" s="1" t="e" cm="1">
        <f t="array" ref="AI671">+Contrato[[#This Row],[Fecha Proyectada liquidació]]-hoy</f>
        <v>#NAME?</v>
      </c>
      <c r="AJ671" s="1" cm="1">
        <f t="array" ref="AJ671">_xlfn.XLOOKUP(Contrato[[#This Row],[CONTRATO]]&amp;Contrato[[#This Row],[CDP]],[1]!Tabla6[[#All],[CONTRATO-CDP]],[1]!Tabla6[[#All],[CRP]],_xlfn.XLOOKUP(Contrato[[#This Row],[CDP]],[1]RCPPAGOS!F:F,[1]RCPPAGOS!A:A,"",0),0)</f>
        <v>5103</v>
      </c>
      <c r="AK671" s="1">
        <f>+Contrato[[#This Row],[Columna1]]-Contrato[[#This Row],[RCP]]</f>
        <v>0</v>
      </c>
      <c r="AL671" s="101" cm="1">
        <f t="array" ref="AL671">_xlfn.XLOOKUP(Contrato[[#This Row],[RCP]],[1]!RCPPAGOS[[#All],[CRP]],[1]!RCPPAGOS[[#All],[Total pagado]],0,0)</f>
        <v>20074864</v>
      </c>
      <c r="AM671" s="62">
        <f>+Contrato[[#This Row],[Valor Pagado]]/Contrato[[#This Row],[VALOR CONTRATO]]</f>
        <v>0.41689256374299333</v>
      </c>
      <c r="AN671" s="63">
        <f>+Contrato[[#This Row],[VALOR CONTRATO]]-Contrato[[#This Row],[Valor Pagado]]</f>
        <v>28078703</v>
      </c>
    </row>
    <row r="672" spans="1:40" s="1" customFormat="1" ht="37.5" customHeight="1">
      <c r="A672" s="1">
        <v>821</v>
      </c>
      <c r="B672" s="2">
        <v>609</v>
      </c>
      <c r="C672" s="130" t="s">
        <v>751</v>
      </c>
      <c r="D672" s="92" t="s">
        <v>112</v>
      </c>
      <c r="E672" s="103" t="s">
        <v>42</v>
      </c>
      <c r="F672" s="92" t="s">
        <v>43</v>
      </c>
      <c r="G672" s="130" t="s">
        <v>752</v>
      </c>
      <c r="H672" s="1">
        <v>43871389</v>
      </c>
      <c r="I672" s="168">
        <v>7690469</v>
      </c>
      <c r="J672" s="168">
        <v>53833283</v>
      </c>
      <c r="K672" s="1" t="s">
        <v>571</v>
      </c>
      <c r="L672" s="137" t="s">
        <v>571</v>
      </c>
      <c r="M672" s="43" t="s">
        <v>68</v>
      </c>
      <c r="N672" s="44">
        <f>VLOOKUP(Contrato[[#This Row],[SUPERVISOR TITULAR]],[1]SUPERVISORES!$E$1:$F$135,2,FALSE)</f>
        <v>8462777.5</v>
      </c>
      <c r="O672" s="43" t="s">
        <v>199</v>
      </c>
      <c r="P672" s="45">
        <f>VLOOKUP(Contrato[[#This Row],[SUPERVISOR SUPLENTE ]],[1]SUPERVISORES!$E$1:$F$135,2,FALSE)</f>
        <v>43972678.100000001</v>
      </c>
      <c r="Q672" s="75">
        <v>798</v>
      </c>
      <c r="R672" s="47" cm="1">
        <f t="array" ref="R672">_xlfn.XLOOKUP(Contrato[[#This Row],[CDP]],[1]!CDP[[#All],[consecutivo]],[1]!CDP[[#All],[fecha_aprobacion]],"",0)</f>
        <v>45072.635972222219</v>
      </c>
      <c r="S672" s="48">
        <f>SUMIF([1]!CDP[[#All],[consecutivo]],Contrato[[#This Row],[CDP]],[1]!CDP[[#All],[valor_total_rubro]])</f>
        <v>53833283</v>
      </c>
      <c r="T672" s="49" cm="1">
        <f t="array" ref="T672">_xlfn.XLOOKUP(Contrato[[#This Row],[CONTRATO]]&amp;Contrato[[#This Row],[CDP]],[1]!Tabla6[[#All],[CONTRATO-CDP]],[1]!Tabla6[[#All],[CRP]],_xlfn.XLOOKUP(Contrato[[#This Row],[CDP]],[1]RCPPAGOS!F:F,[1]RCPPAGOS!A:A,"",0),0)</f>
        <v>5105</v>
      </c>
      <c r="U672" s="47">
        <f>+_xlfn.XLOOKUP(Contrato[[#This Row],[RCP]],[1]RCPPAGOS!A:A,[1]RCPPAGOS!B:B,"",0)</f>
        <v>45077.483923611115</v>
      </c>
      <c r="V672" s="50">
        <f>SUMIF([1]!RCPPAGOS[[#All],[CRP]],Contrato[[#This Row],[RCP]],[1]!RCPPAGOS[[#All],[valor_total]])</f>
        <v>53833283</v>
      </c>
      <c r="W672" s="51">
        <v>45076</v>
      </c>
      <c r="X672" s="51">
        <v>45078</v>
      </c>
      <c r="Y672" s="52" t="str">
        <f>+LEFT(_xlfn.XLOOKUP(Contrato[[#This Row],[CONTRATO3DIG]],[1]SECOP_II!AE:AE,[1]SECOP_II!F:F,"",0),10)</f>
        <v>2023-06-01</v>
      </c>
      <c r="Z672" s="53" t="str">
        <f>+LEFT(_xlfn.XLOOKUP(Contrato[[#This Row],[CONTRATO3DIG]],[1]SECOP_II!AE:AE,[1]SECOP_II!G:G,"",0),10)</f>
        <v>2023-12-30</v>
      </c>
      <c r="AA672" s="54" t="str">
        <f>_xlfn.XLOOKUP(Contrato[[#This Row],[CONTRATO3DIG]],[1]SECOP_II!AE:AE,[1]SECOP_II!AA:AA,"",0)</f>
        <v>https://community.secop.gov.co/Public/Tendering/OpportunityDetail/Index?noticeUID=CO1.NTC.4495254&amp;isFromPublicArea=True&amp;isModal=true&amp;asPopupView=true</v>
      </c>
      <c r="AB672" s="103" t="s">
        <v>867</v>
      </c>
      <c r="AC672" s="103">
        <v>200000095558</v>
      </c>
      <c r="AD672" s="1" t="s">
        <v>50</v>
      </c>
      <c r="AE672" s="1" t="str">
        <f>TEXT(LEFT(Contrato[[#This Row],[CONTRATO]],3),"0")</f>
        <v>609</v>
      </c>
      <c r="AF672" s="1" t="str">
        <f>IF(LEN(Contrato[[#This Row],[Contrato2]])=3,Contrato[[#This Row],[Contrato2]],TEXT(Contrato[[#This Row],[Contrato2]],"000"))</f>
        <v>609</v>
      </c>
      <c r="AG672" s="100">
        <f ca="1">IFERROR(_xlfn.DAYS(Contrato[[#This Row],[Fecha Proyectada liquidació]],TODAY())/30,"")</f>
        <v>-10.066666666666666</v>
      </c>
      <c r="AH672" s="5">
        <f>+Contrato[[#This Row],[FECHA TERMINACIÓN ]]+120</f>
        <v>45410</v>
      </c>
      <c r="AI672" s="1" t="e" cm="1">
        <f t="array" ref="AI672">+Contrato[[#This Row],[Fecha Proyectada liquidació]]-hoy</f>
        <v>#NAME?</v>
      </c>
      <c r="AJ672" s="1" cm="1">
        <f t="array" ref="AJ672">_xlfn.XLOOKUP(Contrato[[#This Row],[CONTRATO]]&amp;Contrato[[#This Row],[CDP]],[1]!Tabla6[[#All],[CONTRATO-CDP]],[1]!Tabla6[[#All],[CRP]],_xlfn.XLOOKUP(Contrato[[#This Row],[CDP]],[1]RCPPAGOS!F:F,[1]RCPPAGOS!A:A,"",0),0)</f>
        <v>5105</v>
      </c>
      <c r="AK672" s="1">
        <f>+Contrato[[#This Row],[Columna1]]-Contrato[[#This Row],[RCP]]</f>
        <v>0</v>
      </c>
      <c r="AL672" s="101" cm="1">
        <f t="array" ref="AL672">_xlfn.XLOOKUP(Contrato[[#This Row],[RCP]],[1]!RCPPAGOS[[#All],[CRP]],[1]!RCPPAGOS[[#All],[Total pagado]],0,0)</f>
        <v>25754580</v>
      </c>
      <c r="AM672" s="62">
        <f>+Contrato[[#This Row],[Valor Pagado]]/Contrato[[#This Row],[VALOR CONTRATO]]</f>
        <v>0.47841369808339573</v>
      </c>
      <c r="AN672" s="63">
        <f>+Contrato[[#This Row],[VALOR CONTRATO]]-Contrato[[#This Row],[Valor Pagado]]</f>
        <v>28078703</v>
      </c>
    </row>
    <row r="673" spans="1:40" s="1" customFormat="1" ht="37.5" customHeight="1">
      <c r="A673" s="1">
        <v>822</v>
      </c>
      <c r="B673" s="2">
        <v>610</v>
      </c>
      <c r="C673" s="130" t="s">
        <v>1597</v>
      </c>
      <c r="D673" s="92" t="s">
        <v>112</v>
      </c>
      <c r="E673" s="103" t="s">
        <v>42</v>
      </c>
      <c r="F673" s="92" t="s">
        <v>43</v>
      </c>
      <c r="G673" s="130" t="s">
        <v>795</v>
      </c>
      <c r="H673" s="1">
        <v>50711111</v>
      </c>
      <c r="I673" s="168">
        <v>6879081</v>
      </c>
      <c r="J673" s="168">
        <v>51753830</v>
      </c>
      <c r="K673" s="134" t="s">
        <v>1598</v>
      </c>
      <c r="L673" s="137" t="s">
        <v>571</v>
      </c>
      <c r="M673" s="43" t="s">
        <v>819</v>
      </c>
      <c r="N673" s="44">
        <f>VLOOKUP(Contrato[[#This Row],[SUPERVISOR TITULAR]],[1]SUPERVISORES!$E$1:$F$135,2,FALSE)</f>
        <v>70058610.799999997</v>
      </c>
      <c r="O673" s="43" t="s">
        <v>584</v>
      </c>
      <c r="P673" s="45">
        <f>VLOOKUP(Contrato[[#This Row],[SUPERVISOR SUPLENTE ]],[1]SUPERVISORES!$E$1:$F$135,2,FALSE)</f>
        <v>71611751.299999997</v>
      </c>
      <c r="Q673" s="75">
        <v>793</v>
      </c>
      <c r="R673" s="47" cm="1">
        <f t="array" ref="R673">_xlfn.XLOOKUP(Contrato[[#This Row],[CDP]],[1]!CDP[[#All],[consecutivo]],[1]!CDP[[#All],[fecha_aprobacion]],"",0)</f>
        <v>45072.634652777779</v>
      </c>
      <c r="S673" s="48">
        <f>SUMIF([1]!CDP[[#All],[consecutivo]],Contrato[[#This Row],[CDP]],[1]!CDP[[#All],[valor_total_rubro]])</f>
        <v>51753830</v>
      </c>
      <c r="T673" s="49" cm="1">
        <f t="array" ref="T673">_xlfn.XLOOKUP(Contrato[[#This Row],[CONTRATO]]&amp;Contrato[[#This Row],[CDP]],[1]!Tabla6[[#All],[CONTRATO-CDP]],[1]!Tabla6[[#All],[CRP]],_xlfn.XLOOKUP(Contrato[[#This Row],[CDP]],[1]RCPPAGOS!F:F,[1]RCPPAGOS!A:A,"",0),0)</f>
        <v>5127</v>
      </c>
      <c r="U673" s="47">
        <f>+_xlfn.XLOOKUP(Contrato[[#This Row],[RCP]],[1]RCPPAGOS!A:A,[1]RCPPAGOS!B:B,"",0)</f>
        <v>45082.614953703705</v>
      </c>
      <c r="V673" s="50">
        <f>SUMIF([1]!RCPPAGOS[[#All],[CRP]],Contrato[[#This Row],[RCP]],[1]!RCPPAGOS[[#All],[valor_total]])</f>
        <v>51753830</v>
      </c>
      <c r="W673" s="51">
        <v>45077</v>
      </c>
      <c r="X673" s="51">
        <v>45078</v>
      </c>
      <c r="Y673" s="52" t="str">
        <f>+LEFT(_xlfn.XLOOKUP(Contrato[[#This Row],[CONTRATO3DIG]],[1]SECOP_II!AE:AE,[1]SECOP_II!F:F,"",0),10)</f>
        <v>2023-06-01</v>
      </c>
      <c r="Z673" s="53" t="str">
        <f>+LEFT(_xlfn.XLOOKUP(Contrato[[#This Row],[CONTRATO3DIG]],[1]SECOP_II!AE:AE,[1]SECOP_II!G:G,"",0),10)</f>
        <v>2023-12-30</v>
      </c>
      <c r="AA673" s="54" t="str">
        <f>_xlfn.XLOOKUP(Contrato[[#This Row],[CONTRATO3DIG]],[1]SECOP_II!AE:AE,[1]SECOP_II!AA:AA,"",0)</f>
        <v>https://community.secop.gov.co/Public/Tendering/OpportunityDetail/Index?noticeUID=CO1.NTC.4502244&amp;isFromPublicArea=True&amp;isModal=true&amp;asPopupView=true</v>
      </c>
      <c r="AB673" s="103" t="s">
        <v>1195</v>
      </c>
      <c r="AC673" s="103">
        <v>200000095011</v>
      </c>
      <c r="AD673" s="1" t="s">
        <v>50</v>
      </c>
      <c r="AE673" s="1" t="str">
        <f>TEXT(LEFT(Contrato[[#This Row],[CONTRATO]],3),"0")</f>
        <v>610</v>
      </c>
      <c r="AF673" s="1" t="str">
        <f>IF(LEN(Contrato[[#This Row],[Contrato2]])=3,Contrato[[#This Row],[Contrato2]],TEXT(Contrato[[#This Row],[Contrato2]],"000"))</f>
        <v>610</v>
      </c>
      <c r="AG673" s="100">
        <f ca="1">IFERROR(_xlfn.DAYS(Contrato[[#This Row],[Fecha Proyectada liquidació]],TODAY())/30,"")</f>
        <v>-10.066666666666666</v>
      </c>
      <c r="AH673" s="5">
        <f>+Contrato[[#This Row],[FECHA TERMINACIÓN ]]+120</f>
        <v>45410</v>
      </c>
      <c r="AI673" s="1" t="e" cm="1">
        <f t="array" ref="AI673">+Contrato[[#This Row],[Fecha Proyectada liquidació]]-hoy</f>
        <v>#NAME?</v>
      </c>
      <c r="AJ673" s="1" cm="1">
        <f t="array" ref="AJ673">_xlfn.XLOOKUP(Contrato[[#This Row],[CONTRATO]]&amp;Contrato[[#This Row],[CDP]],[1]!Tabla6[[#All],[CONTRATO-CDP]],[1]!Tabla6[[#All],[CRP]],_xlfn.XLOOKUP(Contrato[[#This Row],[CDP]],[1]RCPPAGOS!F:F,[1]RCPPAGOS!A:A,"",0),0)</f>
        <v>5127</v>
      </c>
      <c r="AK673" s="1">
        <f>+Contrato[[#This Row],[Columna1]]-Contrato[[#This Row],[RCP]]</f>
        <v>0</v>
      </c>
      <c r="AL673" s="101" cm="1">
        <f t="array" ref="AL673">_xlfn.XLOOKUP(Contrato[[#This Row],[RCP]],[1]!RCPPAGOS[[#All],[CRP]],[1]!RCPPAGOS[[#All],[Total pagado]],0,0)</f>
        <v>20936353</v>
      </c>
      <c r="AM673" s="62">
        <f>+Contrato[[#This Row],[Valor Pagado]]/Contrato[[#This Row],[VALOR CONTRATO]]</f>
        <v>0.40453726806305929</v>
      </c>
      <c r="AN673" s="63">
        <f>+Contrato[[#This Row],[VALOR CONTRATO]]-Contrato[[#This Row],[Valor Pagado]]</f>
        <v>30817477</v>
      </c>
    </row>
    <row r="674" spans="1:40" s="1" customFormat="1" ht="37.5" customHeight="1">
      <c r="A674" s="1">
        <v>830</v>
      </c>
      <c r="B674" s="2">
        <v>611</v>
      </c>
      <c r="C674" s="130" t="s">
        <v>1599</v>
      </c>
      <c r="D674" s="92" t="s">
        <v>83</v>
      </c>
      <c r="E674" s="103" t="s">
        <v>42</v>
      </c>
      <c r="F674" s="92" t="s">
        <v>43</v>
      </c>
      <c r="G674" s="130" t="s">
        <v>755</v>
      </c>
      <c r="H674" s="1">
        <v>71751155</v>
      </c>
      <c r="I674" s="168">
        <v>6879081</v>
      </c>
      <c r="J674" s="168">
        <v>60153567</v>
      </c>
      <c r="K674" s="134" t="s">
        <v>1600</v>
      </c>
      <c r="L674" s="137" t="s">
        <v>571</v>
      </c>
      <c r="M674" s="43" t="s">
        <v>1400</v>
      </c>
      <c r="N674" s="44">
        <f>VLOOKUP(Contrato[[#This Row],[SUPERVISOR TITULAR]],[1]SUPERVISORES!$E$1:$F$135,2,FALSE)</f>
        <v>96359710.200000003</v>
      </c>
      <c r="O674" s="43" t="s">
        <v>1401</v>
      </c>
      <c r="P674" s="45">
        <f>VLOOKUP(Contrato[[#This Row],[SUPERVISOR SUPLENTE ]],[1]SUPERVISORES!$E$1:$F$135,2,FALSE)</f>
        <v>1017179806.1</v>
      </c>
      <c r="Q674" s="75">
        <v>814</v>
      </c>
      <c r="R674" s="47" cm="1">
        <f t="array" ref="R674">_xlfn.XLOOKUP(Contrato[[#This Row],[CDP]],[1]!CDP[[#All],[consecutivo]],[1]!CDP[[#All],[fecha_aprobacion]],"",0)</f>
        <v>45076.732256944444</v>
      </c>
      <c r="S674" s="48">
        <f>SUMIF([1]!CDP[[#All],[consecutivo]],Contrato[[#This Row],[CDP]],[1]!CDP[[#All],[valor_total_rubro]])</f>
        <v>60153567</v>
      </c>
      <c r="T674" s="49" cm="1">
        <f t="array" ref="T674">_xlfn.XLOOKUP(Contrato[[#This Row],[CONTRATO]]&amp;Contrato[[#This Row],[CDP]],[1]!Tabla6[[#All],[CONTRATO-CDP]],[1]!Tabla6[[#All],[CRP]],_xlfn.XLOOKUP(Contrato[[#This Row],[CDP]],[1]RCPPAGOS!F:F,[1]RCPPAGOS!A:A,"",0),0)</f>
        <v>5129</v>
      </c>
      <c r="U674" s="47">
        <f>+_xlfn.XLOOKUP(Contrato[[#This Row],[RCP]],[1]RCPPAGOS!A:A,[1]RCPPAGOS!B:B,"",0)</f>
        <v>45082.616828703707</v>
      </c>
      <c r="V674" s="50">
        <f>SUMIF([1]!RCPPAGOS[[#All],[CRP]],Contrato[[#This Row],[RCP]],[1]!RCPPAGOS[[#All],[valor_total]])</f>
        <v>60153567</v>
      </c>
      <c r="W674" s="51">
        <v>45077</v>
      </c>
      <c r="X674" s="51">
        <v>45077</v>
      </c>
      <c r="Y674" s="52" t="str">
        <f>+LEFT(_xlfn.XLOOKUP(Contrato[[#This Row],[CONTRATO3DIG]],[1]SECOP_II!AE:AE,[1]SECOP_II!F:F,"",0),10)</f>
        <v>2023-06-05</v>
      </c>
      <c r="Z674" s="53" t="str">
        <f>+LEFT(_xlfn.XLOOKUP(Contrato[[#This Row],[CONTRATO3DIG]],[1]SECOP_II!AE:AE,[1]SECOP_II!G:G,"",0),10)</f>
        <v>2023-12-30</v>
      </c>
      <c r="AA674" s="54" t="str">
        <f>_xlfn.XLOOKUP(Contrato[[#This Row],[CONTRATO3DIG]],[1]SECOP_II!AE:AE,[1]SECOP_II!AA:AA,"",0)</f>
        <v>https://community.secop.gov.co/Public/Tendering/OpportunityDetail/Index?noticeUID=CO1.NTC.4502192&amp;isFromPublicArea=True&amp;isModal=true&amp;asPopupView=true</v>
      </c>
      <c r="AB674" s="103" t="s">
        <v>867</v>
      </c>
      <c r="AC674" s="103"/>
      <c r="AD674" s="1" t="s">
        <v>50</v>
      </c>
      <c r="AE674" s="1" t="str">
        <f>TEXT(LEFT(Contrato[[#This Row],[CONTRATO]],3),"0")</f>
        <v>611</v>
      </c>
      <c r="AF674" s="1" t="str">
        <f>IF(LEN(Contrato[[#This Row],[Contrato2]])=3,Contrato[[#This Row],[Contrato2]],TEXT(Contrato[[#This Row],[Contrato2]],"000"))</f>
        <v>611</v>
      </c>
      <c r="AG674" s="100">
        <f ca="1">IFERROR(_xlfn.DAYS(Contrato[[#This Row],[Fecha Proyectada liquidació]],TODAY())/30,"")</f>
        <v>-10.066666666666666</v>
      </c>
      <c r="AH674" s="5">
        <f>+Contrato[[#This Row],[FECHA TERMINACIÓN ]]+120</f>
        <v>45410</v>
      </c>
      <c r="AI674" s="5">
        <v>45336</v>
      </c>
      <c r="AJ674" s="1" cm="1">
        <f t="array" ref="AJ674">_xlfn.XLOOKUP(Contrato[[#This Row],[CONTRATO]]&amp;Contrato[[#This Row],[CDP]],[1]!Tabla6[[#All],[CONTRATO-CDP]],[1]!Tabla6[[#All],[CRP]],_xlfn.XLOOKUP(Contrato[[#This Row],[CDP]],[1]RCPPAGOS!F:F,[1]RCPPAGOS!A:A,"",0),0)</f>
        <v>5129</v>
      </c>
      <c r="AK674" s="1">
        <f>+Contrato[[#This Row],[Columna1]]-Contrato[[#This Row],[RCP]]</f>
        <v>0</v>
      </c>
      <c r="AL674" s="101" cm="1">
        <f t="array" ref="AL674">_xlfn.XLOOKUP(Contrato[[#This Row],[RCP]],[1]!RCPPAGOS[[#All],[CRP]],[1]!RCPPAGOS[[#All],[Total pagado]],0,0)</f>
        <v>58364470</v>
      </c>
      <c r="AM674" s="62">
        <f>+Contrato[[#This Row],[Valor Pagado]]/Contrato[[#This Row],[VALOR CONTRATO]]</f>
        <v>0.97025784023747086</v>
      </c>
      <c r="AN674" s="63">
        <f>+Contrato[[#This Row],[VALOR CONTRATO]]-Contrato[[#This Row],[Valor Pagado]]</f>
        <v>1789097</v>
      </c>
    </row>
    <row r="675" spans="1:40" s="1" customFormat="1" ht="37.5" customHeight="1">
      <c r="A675" s="1">
        <v>773</v>
      </c>
      <c r="B675" s="2">
        <v>612</v>
      </c>
      <c r="C675" s="130" t="s">
        <v>1601</v>
      </c>
      <c r="D675" s="92" t="s">
        <v>83</v>
      </c>
      <c r="E675" s="103" t="s">
        <v>42</v>
      </c>
      <c r="F675" s="92" t="s">
        <v>1602</v>
      </c>
      <c r="G675" s="130" t="s">
        <v>1603</v>
      </c>
      <c r="H675" s="134" t="s">
        <v>1604</v>
      </c>
      <c r="I675" s="168" t="s">
        <v>571</v>
      </c>
      <c r="J675" s="168">
        <v>450000000</v>
      </c>
      <c r="K675" s="134" t="s">
        <v>1605</v>
      </c>
      <c r="L675" s="137" t="s">
        <v>1606</v>
      </c>
      <c r="M675" s="43" t="s">
        <v>1260</v>
      </c>
      <c r="N675" s="44">
        <f>VLOOKUP(Contrato[[#This Row],[SUPERVISOR TITULAR]],[1]SUPERVISORES!$E$1:$F$135,2,FALSE)</f>
        <v>1035231868.5</v>
      </c>
      <c r="O675" s="43" t="s">
        <v>1400</v>
      </c>
      <c r="P675" s="45">
        <f>VLOOKUP(Contrato[[#This Row],[SUPERVISOR SUPLENTE ]],[1]SUPERVISORES!$E$1:$F$135,2,FALSE)</f>
        <v>96359710.200000003</v>
      </c>
      <c r="Q675" s="75">
        <v>740</v>
      </c>
      <c r="R675" s="47" cm="1">
        <f t="array" ref="R675">_xlfn.XLOOKUP(Contrato[[#This Row],[CDP]],[1]!CDP[[#All],[consecutivo]],[1]!CDP[[#All],[fecha_aprobacion]],"",0)</f>
        <v>45058.598229166666</v>
      </c>
      <c r="S675" s="48">
        <f>SUMIF([1]!CDP[[#All],[consecutivo]],Contrato[[#This Row],[CDP]],[1]!CDP[[#All],[valor_total_rubro]])</f>
        <v>450000000</v>
      </c>
      <c r="T675" s="49" cm="1">
        <f t="array" ref="T675">_xlfn.XLOOKUP(Contrato[[#This Row],[CONTRATO]]&amp;Contrato[[#This Row],[CDP]],[1]!Tabla6[[#All],[CONTRATO-CDP]],[1]!Tabla6[[#All],[CRP]],_xlfn.XLOOKUP(Contrato[[#This Row],[CDP]],[1]RCPPAGOS!F:F,[1]RCPPAGOS!A:A,"",0),0)</f>
        <v>7591</v>
      </c>
      <c r="U675" s="47">
        <f>+_xlfn.XLOOKUP(Contrato[[#This Row],[RCP]],[1]RCPPAGOS!A:A,[1]RCPPAGOS!B:B,"",0)</f>
        <v>45121.618078703701</v>
      </c>
      <c r="V675" s="50">
        <f>SUMIF([1]!RCPPAGOS[[#All],[CRP]],Contrato[[#This Row],[RCP]],[1]!RCPPAGOS[[#All],[valor_total]])</f>
        <v>450000000</v>
      </c>
      <c r="W675" s="51">
        <v>45079</v>
      </c>
      <c r="X675" s="51">
        <v>45079</v>
      </c>
      <c r="Y675" s="52">
        <v>45079</v>
      </c>
      <c r="Z675" s="53">
        <v>45291</v>
      </c>
      <c r="AA675" s="54" t="s">
        <v>1607</v>
      </c>
      <c r="AB675" s="103" t="s">
        <v>1608</v>
      </c>
      <c r="AC675" s="103">
        <v>200000093756</v>
      </c>
      <c r="AD675" s="1" t="s">
        <v>50</v>
      </c>
      <c r="AE675" s="1" t="str">
        <f>TEXT(LEFT(Contrato[[#This Row],[CONTRATO]],3),"0")</f>
        <v>612</v>
      </c>
      <c r="AF675" s="1" t="str">
        <f>IF(LEN(Contrato[[#This Row],[Contrato2]])=3,Contrato[[#This Row],[Contrato2]],TEXT(Contrato[[#This Row],[Contrato2]],"000"))</f>
        <v>612</v>
      </c>
      <c r="AG675" s="100">
        <f ca="1">IFERROR(_xlfn.DAYS(Contrato[[#This Row],[Fecha Proyectada liquidació]],TODAY())/30,"")</f>
        <v>-10.033333333333333</v>
      </c>
      <c r="AH675" s="5">
        <f>+Contrato[[#This Row],[FECHA TERMINACIÓN ]]+120</f>
        <v>45411</v>
      </c>
      <c r="AI675" s="1" t="e" cm="1">
        <f t="array" ref="AI675">+Contrato[[#This Row],[Fecha Proyectada liquidació]]-hoy</f>
        <v>#NAME?</v>
      </c>
      <c r="AJ675" s="1" cm="1">
        <f t="array" ref="AJ675">_xlfn.XLOOKUP(Contrato[[#This Row],[CONTRATO]]&amp;Contrato[[#This Row],[CDP]],[1]!Tabla6[[#All],[CONTRATO-CDP]],[1]!Tabla6[[#All],[CRP]],_xlfn.XLOOKUP(Contrato[[#This Row],[CDP]],[1]RCPPAGOS!F:F,[1]RCPPAGOS!A:A,"",0),0)</f>
        <v>7591</v>
      </c>
      <c r="AK675" s="1">
        <f>+Contrato[[#This Row],[Columna1]]-Contrato[[#This Row],[RCP]]</f>
        <v>0</v>
      </c>
      <c r="AL675" s="101" cm="1">
        <f t="array" ref="AL675">_xlfn.XLOOKUP(Contrato[[#This Row],[RCP]],[1]!RCPPAGOS[[#All],[CRP]],[1]!RCPPAGOS[[#All],[Total pagado]],0,0)</f>
        <v>450000000</v>
      </c>
      <c r="AM675" s="62">
        <f>+Contrato[[#This Row],[Valor Pagado]]/Contrato[[#This Row],[VALOR CONTRATO]]</f>
        <v>1</v>
      </c>
      <c r="AN675" s="63">
        <f>+Contrato[[#This Row],[VALOR CONTRATO]]-Contrato[[#This Row],[Valor Pagado]]</f>
        <v>0</v>
      </c>
    </row>
    <row r="676" spans="1:40" s="1" customFormat="1" ht="37.5" customHeight="1">
      <c r="A676" s="1">
        <v>827</v>
      </c>
      <c r="B676" s="2">
        <v>613</v>
      </c>
      <c r="C676" s="130" t="s">
        <v>1609</v>
      </c>
      <c r="D676" s="92" t="s">
        <v>112</v>
      </c>
      <c r="E676" s="103" t="s">
        <v>42</v>
      </c>
      <c r="F676" s="92" t="s">
        <v>43</v>
      </c>
      <c r="G676" s="130" t="s">
        <v>1610</v>
      </c>
      <c r="H676" s="1">
        <v>1128275440</v>
      </c>
      <c r="I676" s="168">
        <v>6879081</v>
      </c>
      <c r="J676" s="168">
        <v>20637243</v>
      </c>
      <c r="K676" s="1" t="s">
        <v>571</v>
      </c>
      <c r="L676" s="137" t="s">
        <v>571</v>
      </c>
      <c r="M676" s="43" t="s">
        <v>48</v>
      </c>
      <c r="N676" s="44">
        <f>VLOOKUP(Contrato[[#This Row],[SUPERVISOR TITULAR]],[1]SUPERVISORES!$E$1:$F$135,2,FALSE)</f>
        <v>37864741.100000001</v>
      </c>
      <c r="O676" s="43" t="s">
        <v>54</v>
      </c>
      <c r="P676" s="45">
        <f>VLOOKUP(Contrato[[#This Row],[SUPERVISOR SUPLENTE ]],[1]SUPERVISORES!$E$1:$F$135,2,FALSE)</f>
        <v>43610005</v>
      </c>
      <c r="Q676" s="75">
        <v>809</v>
      </c>
      <c r="R676" s="47" cm="1">
        <f t="array" ref="R676">_xlfn.XLOOKUP(Contrato[[#This Row],[CDP]],[1]!CDP[[#All],[consecutivo]],[1]!CDP[[#All],[fecha_aprobacion]],"",0)</f>
        <v>45076.435995370368</v>
      </c>
      <c r="S676" s="48">
        <f>SUMIF([1]!CDP[[#All],[consecutivo]],Contrato[[#This Row],[CDP]],[1]!CDP[[#All],[valor_total_rubro]])</f>
        <v>20637243</v>
      </c>
      <c r="T676" s="49" cm="1">
        <f t="array" ref="T676">_xlfn.XLOOKUP(Contrato[[#This Row],[CONTRATO]]&amp;Contrato[[#This Row],[CDP]],[1]!Tabla6[[#All],[CONTRATO-CDP]],[1]!Tabla6[[#All],[CRP]],_xlfn.XLOOKUP(Contrato[[#This Row],[CDP]],[1]RCPPAGOS!F:F,[1]RCPPAGOS!A:A,"",0),0)</f>
        <v>5126</v>
      </c>
      <c r="U676" s="47">
        <f>+_xlfn.XLOOKUP(Contrato[[#This Row],[RCP]],[1]RCPPAGOS!A:A,[1]RCPPAGOS!B:B,"",0)</f>
        <v>45082.602465277778</v>
      </c>
      <c r="V676" s="50">
        <f>SUMIF([1]!RCPPAGOS[[#All],[CRP]],Contrato[[#This Row],[RCP]],[1]!RCPPAGOS[[#All],[valor_total]])</f>
        <v>20637243</v>
      </c>
      <c r="W676" s="51">
        <v>45078</v>
      </c>
      <c r="X676" s="51">
        <v>45082</v>
      </c>
      <c r="Y676" s="52" t="str">
        <f>+LEFT(_xlfn.XLOOKUP(Contrato[[#This Row],[CONTRATO3DIG]],[1]SECOP_II!AE:AE,[1]SECOP_II!F:F,"",0),10)</f>
        <v>2023-06-05</v>
      </c>
      <c r="Z676" s="53" t="str">
        <f>+LEFT(_xlfn.XLOOKUP(Contrato[[#This Row],[CONTRATO3DIG]],[1]SECOP_II!AE:AE,[1]SECOP_II!G:G,"",0),10)</f>
        <v>2023-09-05</v>
      </c>
      <c r="AA676" s="54" t="str">
        <f>_xlfn.XLOOKUP(Contrato[[#This Row],[CONTRATO3DIG]],[1]SECOP_II!AE:AE,[1]SECOP_II!AA:AA,"",0)</f>
        <v>https://community.secop.gov.co/Public/Tendering/OpportunityDetail/Index?noticeUID=CO1.NTC.4507654&amp;isFromPublicArea=True&amp;isModal=true&amp;asPopupView=true</v>
      </c>
      <c r="AB676" s="103" t="s">
        <v>861</v>
      </c>
      <c r="AC676" s="103">
        <v>200000095240</v>
      </c>
      <c r="AD676" s="1" t="s">
        <v>50</v>
      </c>
      <c r="AE676" s="1" t="str">
        <f>TEXT(LEFT(Contrato[[#This Row],[CONTRATO]],3),"0")</f>
        <v>613</v>
      </c>
      <c r="AF676" s="1" t="str">
        <f>IF(LEN(Contrato[[#This Row],[Contrato2]])=3,Contrato[[#This Row],[Contrato2]],TEXT(Contrato[[#This Row],[Contrato2]],"000"))</f>
        <v>613</v>
      </c>
      <c r="AG676" s="100">
        <f ca="1">IFERROR(_xlfn.DAYS(Contrato[[#This Row],[Fecha Proyectada liquidació]],TODAY())/30,"")</f>
        <v>-13.933333333333334</v>
      </c>
      <c r="AH676" s="5">
        <f>+Contrato[[#This Row],[FECHA TERMINACIÓN ]]+120</f>
        <v>45294</v>
      </c>
      <c r="AI676" s="1" t="e" cm="1">
        <f t="array" ref="AI676">+Contrato[[#This Row],[Fecha Proyectada liquidació]]-hoy</f>
        <v>#NAME?</v>
      </c>
      <c r="AJ676" s="1" cm="1">
        <f t="array" ref="AJ676">_xlfn.XLOOKUP(Contrato[[#This Row],[CONTRATO]]&amp;Contrato[[#This Row],[CDP]],[1]!Tabla6[[#All],[CONTRATO-CDP]],[1]!Tabla6[[#All],[CRP]],_xlfn.XLOOKUP(Contrato[[#This Row],[CDP]],[1]RCPPAGOS!F:F,[1]RCPPAGOS!A:A,"",0),0)</f>
        <v>5126</v>
      </c>
      <c r="AK676" s="1">
        <f>+Contrato[[#This Row],[Columna1]]-Contrato[[#This Row],[RCP]]</f>
        <v>0</v>
      </c>
      <c r="AL676" s="101" cm="1">
        <f t="array" ref="AL676">_xlfn.XLOOKUP(Contrato[[#This Row],[RCP]],[1]!RCPPAGOS[[#All],[CRP]],[1]!RCPPAGOS[[#All],[Total pagado]],0,0)</f>
        <v>4356751</v>
      </c>
      <c r="AM676" s="62">
        <f>+Contrato[[#This Row],[Valor Pagado]]/Contrato[[#This Row],[VALOR CONTRATO]]</f>
        <v>0.21111109657428562</v>
      </c>
      <c r="AN676" s="63">
        <f>+Contrato[[#This Row],[VALOR CONTRATO]]-Contrato[[#This Row],[Valor Pagado]]</f>
        <v>16280492</v>
      </c>
    </row>
    <row r="677" spans="1:40" s="1" customFormat="1" ht="37.5" customHeight="1">
      <c r="A677" s="1">
        <v>820</v>
      </c>
      <c r="B677" s="2">
        <v>614</v>
      </c>
      <c r="C677" s="130" t="s">
        <v>1611</v>
      </c>
      <c r="D677" s="92" t="s">
        <v>112</v>
      </c>
      <c r="E677" s="103" t="s">
        <v>42</v>
      </c>
      <c r="F677" s="92" t="s">
        <v>43</v>
      </c>
      <c r="G677" s="130" t="s">
        <v>715</v>
      </c>
      <c r="H677" s="1">
        <v>1035430059</v>
      </c>
      <c r="I677" s="168">
        <v>6879081</v>
      </c>
      <c r="J677" s="168">
        <v>51753830</v>
      </c>
      <c r="K677" s="134" t="s">
        <v>1612</v>
      </c>
      <c r="L677" s="137" t="s">
        <v>571</v>
      </c>
      <c r="M677" s="43" t="s">
        <v>819</v>
      </c>
      <c r="N677" s="44">
        <f>VLOOKUP(Contrato[[#This Row],[SUPERVISOR TITULAR]],[1]SUPERVISORES!$E$1:$F$135,2,FALSE)</f>
        <v>70058610.799999997</v>
      </c>
      <c r="O677" s="43" t="s">
        <v>584</v>
      </c>
      <c r="P677" s="45">
        <f>VLOOKUP(Contrato[[#This Row],[SUPERVISOR SUPLENTE ]],[1]SUPERVISORES!$E$1:$F$135,2,FALSE)</f>
        <v>71611751.299999997</v>
      </c>
      <c r="Q677" s="75">
        <v>801</v>
      </c>
      <c r="R677" s="47" cm="1">
        <f t="array" ref="R677">_xlfn.XLOOKUP(Contrato[[#This Row],[CDP]],[1]!CDP[[#All],[consecutivo]],[1]!CDP[[#All],[fecha_aprobacion]],"",0)</f>
        <v>45072.637245370373</v>
      </c>
      <c r="S677" s="48">
        <f>SUMIF([1]!CDP[[#All],[consecutivo]],Contrato[[#This Row],[CDP]],[1]!CDP[[#All],[valor_total_rubro]])</f>
        <v>51753830</v>
      </c>
      <c r="T677" s="49" cm="1">
        <f t="array" ref="T677">_xlfn.XLOOKUP(Contrato[[#This Row],[CONTRATO]]&amp;Contrato[[#This Row],[CDP]],[1]!Tabla6[[#All],[CONTRATO-CDP]],[1]!Tabla6[[#All],[CRP]],_xlfn.XLOOKUP(Contrato[[#This Row],[CDP]],[1]RCPPAGOS!F:F,[1]RCPPAGOS!A:A,"",0),0)</f>
        <v>5123</v>
      </c>
      <c r="U677" s="47">
        <f>+_xlfn.XLOOKUP(Contrato[[#This Row],[RCP]],[1]RCPPAGOS!A:A,[1]RCPPAGOS!B:B,"",0)</f>
        <v>45082.601111111115</v>
      </c>
      <c r="V677" s="50">
        <f>SUMIF([1]!RCPPAGOS[[#All],[CRP]],Contrato[[#This Row],[RCP]],[1]!RCPPAGOS[[#All],[valor_total]])</f>
        <v>51753830</v>
      </c>
      <c r="W677" s="51">
        <v>45082</v>
      </c>
      <c r="X677" s="51">
        <v>45083</v>
      </c>
      <c r="Y677" s="52" t="str">
        <f>+LEFT(_xlfn.XLOOKUP(Contrato[[#This Row],[CONTRATO3DIG]],[1]SECOP_II!AE:AE,[1]SECOP_II!F:F,"",0),10)</f>
        <v>2023-06-06</v>
      </c>
      <c r="Z677" s="53" t="str">
        <f>+LEFT(_xlfn.XLOOKUP(Contrato[[#This Row],[CONTRATO3DIG]],[1]SECOP_II!AE:AE,[1]SECOP_II!G:G,"",0),10)</f>
        <v>2023-12-30</v>
      </c>
      <c r="AA677" s="54" t="str">
        <f>_xlfn.XLOOKUP(Contrato[[#This Row],[CONTRATO3DIG]],[1]SECOP_II!AE:AE,[1]SECOP_II!AA:AA,"",0)</f>
        <v>https://community.secop.gov.co/Public/Tendering/OpportunityDetail/Index?noticeUID=CO1.NTC.4506932&amp;isFromPublicArea=True&amp;isModal=true&amp;asPopupView=true</v>
      </c>
      <c r="AB677" s="103" t="s">
        <v>867</v>
      </c>
      <c r="AC677" s="103">
        <v>200000095594</v>
      </c>
      <c r="AD677" s="1" t="s">
        <v>50</v>
      </c>
      <c r="AE677" s="1" t="str">
        <f>TEXT(LEFT(Contrato[[#This Row],[CONTRATO]],3),"0")</f>
        <v>614</v>
      </c>
      <c r="AF677" s="1" t="str">
        <f>IF(LEN(Contrato[[#This Row],[Contrato2]])=3,Contrato[[#This Row],[Contrato2]],TEXT(Contrato[[#This Row],[Contrato2]],"000"))</f>
        <v>614</v>
      </c>
      <c r="AG677" s="100">
        <f ca="1">IFERROR(_xlfn.DAYS(Contrato[[#This Row],[Fecha Proyectada liquidació]],TODAY())/30,"")</f>
        <v>-10.066666666666666</v>
      </c>
      <c r="AH677" s="5">
        <f>+Contrato[[#This Row],[FECHA TERMINACIÓN ]]+120</f>
        <v>45410</v>
      </c>
      <c r="AI677" s="1" t="e" cm="1">
        <f t="array" ref="AI677">+Contrato[[#This Row],[Fecha Proyectada liquidació]]-hoy</f>
        <v>#NAME?</v>
      </c>
      <c r="AJ677" s="1" cm="1">
        <f t="array" ref="AJ677">_xlfn.XLOOKUP(Contrato[[#This Row],[CONTRATO]]&amp;Contrato[[#This Row],[CDP]],[1]!Tabla6[[#All],[CONTRATO-CDP]],[1]!Tabla6[[#All],[CRP]],_xlfn.XLOOKUP(Contrato[[#This Row],[CDP]],[1]RCPPAGOS!F:F,[1]RCPPAGOS!A:A,"",0),0)</f>
        <v>5123</v>
      </c>
      <c r="AK677" s="1">
        <f>+Contrato[[#This Row],[Columna1]]-Contrato[[#This Row],[RCP]]</f>
        <v>0</v>
      </c>
      <c r="AL677" s="101" cm="1">
        <f t="array" ref="AL677">_xlfn.XLOOKUP(Contrato[[#This Row],[RCP]],[1]!RCPPAGOS[[#All],[CRP]],[1]!RCPPAGOS[[#All],[Total pagado]],0,0)</f>
        <v>23675127</v>
      </c>
      <c r="AM677" s="62">
        <f>+Contrato[[#This Row],[Valor Pagado]]/Contrato[[#This Row],[VALOR CONTRATO]]</f>
        <v>0.45745652060919934</v>
      </c>
      <c r="AN677" s="63">
        <f>+Contrato[[#This Row],[VALOR CONTRATO]]-Contrato[[#This Row],[Valor Pagado]]</f>
        <v>28078703</v>
      </c>
    </row>
    <row r="678" spans="1:40" s="1" customFormat="1" ht="37.5" customHeight="1">
      <c r="A678" s="1">
        <v>836</v>
      </c>
      <c r="B678" s="2">
        <v>615</v>
      </c>
      <c r="C678" s="130" t="s">
        <v>1613</v>
      </c>
      <c r="D678" s="92" t="s">
        <v>83</v>
      </c>
      <c r="E678" s="103" t="s">
        <v>42</v>
      </c>
      <c r="F678" s="92" t="s">
        <v>43</v>
      </c>
      <c r="G678" s="130" t="s">
        <v>863</v>
      </c>
      <c r="H678" s="1">
        <v>1017199384</v>
      </c>
      <c r="I678" s="168">
        <v>6879081</v>
      </c>
      <c r="J678" s="168">
        <v>55153567</v>
      </c>
      <c r="K678" s="134" t="s">
        <v>1614</v>
      </c>
      <c r="L678" s="137" t="s">
        <v>571</v>
      </c>
      <c r="M678" s="43" t="s">
        <v>597</v>
      </c>
      <c r="N678" s="44">
        <f>VLOOKUP(Contrato[[#This Row],[SUPERVISOR TITULAR]],[1]SUPERVISORES!$E$1:$F$135,2,FALSE)</f>
        <v>39176038.700000003</v>
      </c>
      <c r="O678" s="43" t="s">
        <v>1388</v>
      </c>
      <c r="P678" s="45">
        <f>VLOOKUP(Contrato[[#This Row],[SUPERVISOR SUPLENTE ]],[1]SUPERVISORES!$E$1:$F$135,2,FALSE)</f>
        <v>43671828.600000001</v>
      </c>
      <c r="Q678" s="75">
        <v>823</v>
      </c>
      <c r="R678" s="47" cm="1">
        <f t="array" ref="R678">_xlfn.XLOOKUP(Contrato[[#This Row],[CDP]],[1]!CDP[[#All],[consecutivo]],[1]!CDP[[#All],[fecha_aprobacion]],"",0)</f>
        <v>45077.491087962961</v>
      </c>
      <c r="S678" s="48">
        <f>SUMIF([1]!CDP[[#All],[consecutivo]],Contrato[[#This Row],[CDP]],[1]!CDP[[#All],[valor_total_rubro]])</f>
        <v>55153567</v>
      </c>
      <c r="T678" s="49" cm="1">
        <f t="array" ref="T678">_xlfn.XLOOKUP(Contrato[[#This Row],[CONTRATO]]&amp;Contrato[[#This Row],[CDP]],[1]!Tabla6[[#All],[CONTRATO-CDP]],[1]!Tabla6[[#All],[CRP]],_xlfn.XLOOKUP(Contrato[[#This Row],[CDP]],[1]RCPPAGOS!F:F,[1]RCPPAGOS!A:A,"",0),0)</f>
        <v>5134</v>
      </c>
      <c r="U678" s="47">
        <f>+_xlfn.XLOOKUP(Contrato[[#This Row],[RCP]],[1]RCPPAGOS!A:A,[1]RCPPAGOS!B:B,"",0)</f>
        <v>45082.725659722222</v>
      </c>
      <c r="V678" s="50">
        <f>SUMIF([1]!RCPPAGOS[[#All],[CRP]],Contrato[[#This Row],[RCP]],[1]!RCPPAGOS[[#All],[valor_total]])</f>
        <v>55153567</v>
      </c>
      <c r="W678" s="51">
        <v>45082</v>
      </c>
      <c r="X678" s="51">
        <v>45084</v>
      </c>
      <c r="Y678" s="52" t="str">
        <f>+LEFT(_xlfn.XLOOKUP(Contrato[[#This Row],[CONTRATO3DIG]],[1]SECOP_II!AE:AE,[1]SECOP_II!F:F,"",0),10)</f>
        <v>2023-06-07</v>
      </c>
      <c r="Z678" s="53" t="str">
        <f>+LEFT(_xlfn.XLOOKUP(Contrato[[#This Row],[CONTRATO3DIG]],[1]SECOP_II!AE:AE,[1]SECOP_II!G:G,"",0),10)</f>
        <v>2023-12-30</v>
      </c>
      <c r="AA678" s="54" t="str">
        <f>_xlfn.XLOOKUP(Contrato[[#This Row],[CONTRATO3DIG]],[1]SECOP_II!AE:AE,[1]SECOP_II!AA:AA,"",0)</f>
        <v>https://community.secop.gov.co/Public/Tendering/OpportunityDetail/Index?noticeUID=CO1.NTC.4521961&amp;isFromPublicArea=True&amp;isModal=true&amp;asPopupView=true</v>
      </c>
      <c r="AB678" s="103" t="s">
        <v>867</v>
      </c>
      <c r="AC678" s="103">
        <v>200000095917</v>
      </c>
      <c r="AD678" s="1" t="s">
        <v>50</v>
      </c>
      <c r="AE678" s="1" t="str">
        <f>TEXT(LEFT(Contrato[[#This Row],[CONTRATO]],3),"0")</f>
        <v>615</v>
      </c>
      <c r="AF678" s="1" t="str">
        <f>IF(LEN(Contrato[[#This Row],[Contrato2]])=3,Contrato[[#This Row],[Contrato2]],TEXT(Contrato[[#This Row],[Contrato2]],"000"))</f>
        <v>615</v>
      </c>
      <c r="AG678" s="100">
        <f ca="1">IFERROR(_xlfn.DAYS(Contrato[[#This Row],[Fecha Proyectada liquidació]],TODAY())/30,"")</f>
        <v>-10.066666666666666</v>
      </c>
      <c r="AH678" s="5">
        <f>+Contrato[[#This Row],[FECHA TERMINACIÓN ]]+120</f>
        <v>45410</v>
      </c>
      <c r="AI678" s="1" t="e" cm="1">
        <f t="array" ref="AI678">+Contrato[[#This Row],[Fecha Proyectada liquidació]]-hoy</f>
        <v>#NAME?</v>
      </c>
      <c r="AJ678" s="1" cm="1">
        <f t="array" ref="AJ678">_xlfn.XLOOKUP(Contrato[[#This Row],[CONTRATO]]&amp;Contrato[[#This Row],[CDP]],[1]!Tabla6[[#All],[CONTRATO-CDP]],[1]!Tabla6[[#All],[CRP]],_xlfn.XLOOKUP(Contrato[[#This Row],[CDP]],[1]RCPPAGOS!F:F,[1]RCPPAGOS!A:A,"",0),0)</f>
        <v>5134</v>
      </c>
      <c r="AK678" s="1">
        <f>+Contrato[[#This Row],[Columna1]]-Contrato[[#This Row],[RCP]]</f>
        <v>0</v>
      </c>
      <c r="AL678" s="101" cm="1">
        <f t="array" ref="AL678">_xlfn.XLOOKUP(Contrato[[#This Row],[RCP]],[1]!RCPPAGOS[[#All],[CRP]],[1]!RCPPAGOS[[#All],[Total pagado]],0,0)</f>
        <v>53424401</v>
      </c>
      <c r="AM678" s="62">
        <f>+Contrato[[#This Row],[Valor Pagado]]/Contrato[[#This Row],[VALOR CONTRATO]]</f>
        <v>0.96864815651905156</v>
      </c>
      <c r="AN678" s="63">
        <f>+Contrato[[#This Row],[VALOR CONTRATO]]-Contrato[[#This Row],[Valor Pagado]]</f>
        <v>1729166</v>
      </c>
    </row>
    <row r="679" spans="1:40" s="1" customFormat="1" ht="37.5" customHeight="1">
      <c r="A679" s="1">
        <v>834</v>
      </c>
      <c r="B679" s="2">
        <v>616</v>
      </c>
      <c r="C679" s="130" t="s">
        <v>1615</v>
      </c>
      <c r="D679" s="92" t="s">
        <v>83</v>
      </c>
      <c r="E679" s="103" t="s">
        <v>42</v>
      </c>
      <c r="F679" s="92" t="s">
        <v>43</v>
      </c>
      <c r="G679" s="130" t="s">
        <v>1616</v>
      </c>
      <c r="H679" s="1">
        <v>1037580784</v>
      </c>
      <c r="I679" s="168">
        <v>3986061</v>
      </c>
      <c r="J679" s="168">
        <v>32479180</v>
      </c>
      <c r="K679" s="134" t="s">
        <v>1617</v>
      </c>
      <c r="L679" s="137" t="s">
        <v>571</v>
      </c>
      <c r="M679" s="43" t="s">
        <v>1440</v>
      </c>
      <c r="N679" s="44">
        <f>VLOOKUP(Contrato[[#This Row],[SUPERVISOR TITULAR]],[1]SUPERVISORES!$E$1:$F$135,2,FALSE)</f>
        <v>1152209808.5999999</v>
      </c>
      <c r="O679" s="43" t="s">
        <v>86</v>
      </c>
      <c r="P679" s="45">
        <f>VLOOKUP(Contrato[[#This Row],[SUPERVISOR SUPLENTE ]],[1]SUPERVISORES!$E$1:$F$135,2,FALSE)</f>
        <v>21509270.5</v>
      </c>
      <c r="Q679" s="75">
        <v>816</v>
      </c>
      <c r="R679" s="47" cm="1">
        <f t="array" ref="R679">_xlfn.XLOOKUP(Contrato[[#This Row],[CDP]],[1]!CDP[[#All],[consecutivo]],[1]!CDP[[#All],[fecha_aprobacion]],"",0)</f>
        <v>45076.73228009259</v>
      </c>
      <c r="S679" s="48">
        <f>SUMIF([1]!CDP[[#All],[consecutivo]],Contrato[[#This Row],[CDP]],[1]!CDP[[#All],[valor_total_rubro]])</f>
        <v>32877786</v>
      </c>
      <c r="T679" s="49" cm="1">
        <f t="array" ref="T679">_xlfn.XLOOKUP(Contrato[[#This Row],[CONTRATO]]&amp;Contrato[[#This Row],[CDP]],[1]!Tabla6[[#All],[CONTRATO-CDP]],[1]!Tabla6[[#All],[CRP]],_xlfn.XLOOKUP(Contrato[[#This Row],[CDP]],[1]RCPPAGOS!F:F,[1]RCPPAGOS!A:A,"",0),0)</f>
        <v>5136</v>
      </c>
      <c r="U679" s="47">
        <f>+_xlfn.XLOOKUP(Contrato[[#This Row],[RCP]],[1]RCPPAGOS!A:A,[1]RCPPAGOS!B:B,"",0)</f>
        <v>45082.727106481485</v>
      </c>
      <c r="V679" s="50">
        <f>SUMIF([1]!RCPPAGOS[[#All],[CRP]],Contrato[[#This Row],[RCP]],[1]!RCPPAGOS[[#All],[valor_total]])</f>
        <v>32479180</v>
      </c>
      <c r="W679" s="51">
        <v>45082</v>
      </c>
      <c r="X679" s="51">
        <v>45083</v>
      </c>
      <c r="Y679" s="52" t="str">
        <f>+LEFT(_xlfn.XLOOKUP(Contrato[[#This Row],[CONTRATO3DIG]],[1]SECOP_II!AE:AE,[1]SECOP_II!F:F,"",0),10)</f>
        <v>2023-06-06</v>
      </c>
      <c r="Z679" s="53" t="str">
        <f>+LEFT(_xlfn.XLOOKUP(Contrato[[#This Row],[CONTRATO3DIG]],[1]SECOP_II!AE:AE,[1]SECOP_II!G:G,"",0),10)</f>
        <v>2023-12-30</v>
      </c>
      <c r="AA679" s="54" t="str">
        <f>_xlfn.XLOOKUP(Contrato[[#This Row],[CONTRATO3DIG]],[1]SECOP_II!AE:AE,[1]SECOP_II!AA:AA,"",0)</f>
        <v>https://community.secop.gov.co/Public/Tendering/OpportunityDetail/Index?noticeUID=CO1.NTC.4523286&amp;isFromPublicArea=True&amp;isModal=true&amp;asPopupView=true</v>
      </c>
      <c r="AB679" s="103" t="s">
        <v>867</v>
      </c>
      <c r="AC679" s="103">
        <v>200000095459</v>
      </c>
      <c r="AD679" s="1" t="s">
        <v>50</v>
      </c>
      <c r="AE679" s="1" t="str">
        <f>TEXT(LEFT(Contrato[[#This Row],[CONTRATO]],3),"0")</f>
        <v>616</v>
      </c>
      <c r="AF679" s="1" t="str">
        <f>IF(LEN(Contrato[[#This Row],[Contrato2]])=3,Contrato[[#This Row],[Contrato2]],TEXT(Contrato[[#This Row],[Contrato2]],"000"))</f>
        <v>616</v>
      </c>
      <c r="AG679" s="100">
        <f ca="1">IFERROR(_xlfn.DAYS(Contrato[[#This Row],[Fecha Proyectada liquidació]],TODAY())/30,"")</f>
        <v>-10.066666666666666</v>
      </c>
      <c r="AH679" s="5">
        <f>+Contrato[[#This Row],[FECHA TERMINACIÓN ]]+120</f>
        <v>45410</v>
      </c>
      <c r="AI679" s="1" t="e" cm="1">
        <f t="array" ref="AI679">+Contrato[[#This Row],[Fecha Proyectada liquidació]]-hoy</f>
        <v>#NAME?</v>
      </c>
      <c r="AJ679" s="1" cm="1">
        <f t="array" ref="AJ679">_xlfn.XLOOKUP(Contrato[[#This Row],[CONTRATO]]&amp;Contrato[[#This Row],[CDP]],[1]!Tabla6[[#All],[CONTRATO-CDP]],[1]!Tabla6[[#All],[CRP]],_xlfn.XLOOKUP(Contrato[[#This Row],[CDP]],[1]RCPPAGOS!F:F,[1]RCPPAGOS!A:A,"",0),0)</f>
        <v>5136</v>
      </c>
      <c r="AK679" s="1">
        <f>+Contrato[[#This Row],[Columna1]]-Contrato[[#This Row],[RCP]]</f>
        <v>0</v>
      </c>
      <c r="AL679" s="101" cm="1">
        <f t="array" ref="AL679">_xlfn.XLOOKUP(Contrato[[#This Row],[RCP]],[1]!RCPPAGOS[[#All],[CRP]],[1]!RCPPAGOS[[#All],[Total pagado]],0,0)</f>
        <v>2661073</v>
      </c>
      <c r="AM679" s="62">
        <f>+Contrato[[#This Row],[Valor Pagado]]/Contrato[[#This Row],[VALOR CONTRATO]]</f>
        <v>8.1931655910032208E-2</v>
      </c>
      <c r="AN679" s="63">
        <f>+Contrato[[#This Row],[VALOR CONTRATO]]-Contrato[[#This Row],[Valor Pagado]]</f>
        <v>29818107</v>
      </c>
    </row>
    <row r="680" spans="1:40" s="1" customFormat="1" ht="37.5" customHeight="1">
      <c r="A680" s="1">
        <v>838</v>
      </c>
      <c r="B680" s="2">
        <v>617</v>
      </c>
      <c r="C680" s="130" t="s">
        <v>1618</v>
      </c>
      <c r="D680" s="92" t="s">
        <v>83</v>
      </c>
      <c r="E680" s="103" t="s">
        <v>42</v>
      </c>
      <c r="F680" s="92" t="s">
        <v>43</v>
      </c>
      <c r="G680" s="130" t="s">
        <v>858</v>
      </c>
      <c r="H680" s="1">
        <v>71751358</v>
      </c>
      <c r="I680" s="168">
        <v>6879081</v>
      </c>
      <c r="J680" s="168">
        <v>57007054</v>
      </c>
      <c r="K680" s="134" t="s">
        <v>1619</v>
      </c>
      <c r="L680" s="137" t="s">
        <v>571</v>
      </c>
      <c r="M680" s="43" t="s">
        <v>597</v>
      </c>
      <c r="N680" s="44">
        <f>VLOOKUP(Contrato[[#This Row],[SUPERVISOR TITULAR]],[1]SUPERVISORES!$E$1:$F$135,2,FALSE)</f>
        <v>39176038.700000003</v>
      </c>
      <c r="O680" s="43" t="s">
        <v>1388</v>
      </c>
      <c r="P680" s="45">
        <f>VLOOKUP(Contrato[[#This Row],[SUPERVISOR SUPLENTE ]],[1]SUPERVISORES!$E$1:$F$135,2,FALSE)</f>
        <v>43671828.600000001</v>
      </c>
      <c r="Q680" s="75">
        <v>811</v>
      </c>
      <c r="R680" s="47" cm="1">
        <f t="array" ref="R680">_xlfn.XLOOKUP(Contrato[[#This Row],[CDP]],[1]!CDP[[#All],[consecutivo]],[1]!CDP[[#All],[fecha_aprobacion]],"",0)</f>
        <v>45076.732222222221</v>
      </c>
      <c r="S680" s="48">
        <f>SUMIF([1]!CDP[[#All],[consecutivo]],Contrato[[#This Row],[CDP]],[1]!CDP[[#All],[valor_total_rubro]])</f>
        <v>57924264</v>
      </c>
      <c r="T680" s="49" cm="1">
        <f t="array" ref="T680">_xlfn.XLOOKUP(Contrato[[#This Row],[CONTRATO]]&amp;Contrato[[#This Row],[CDP]],[1]!Tabla6[[#All],[CONTRATO-CDP]],[1]!Tabla6[[#All],[CRP]],_xlfn.XLOOKUP(Contrato[[#This Row],[CDP]],[1]RCPPAGOS!F:F,[1]RCPPAGOS!A:A,"",0),0)</f>
        <v>5139</v>
      </c>
      <c r="U680" s="47">
        <f>+_xlfn.XLOOKUP(Contrato[[#This Row],[RCP]],[1]RCPPAGOS!A:A,[1]RCPPAGOS!B:B,"",0)</f>
        <v>45083.555509259262</v>
      </c>
      <c r="V680" s="50">
        <f>SUMIF([1]!RCPPAGOS[[#All],[CRP]],Contrato[[#This Row],[RCP]],[1]!RCPPAGOS[[#All],[valor_total]])</f>
        <v>57007054</v>
      </c>
      <c r="W680" s="51">
        <v>45083</v>
      </c>
      <c r="X680" s="51">
        <v>45083</v>
      </c>
      <c r="Y680" s="52" t="str">
        <f>+LEFT(_xlfn.XLOOKUP(Contrato[[#This Row],[CONTRATO3DIG]],[1]SECOP_II!AE:AE,[1]SECOP_II!F:F,"",0),10)</f>
        <v>2023-06-06</v>
      </c>
      <c r="Z680" s="53" t="str">
        <f>+LEFT(_xlfn.XLOOKUP(Contrato[[#This Row],[CONTRATO3DIG]],[1]SECOP_II!AE:AE,[1]SECOP_II!G:G,"",0),10)</f>
        <v>2023-12-30</v>
      </c>
      <c r="AA680" s="54" t="str">
        <f>_xlfn.XLOOKUP(Contrato[[#This Row],[CONTRATO3DIG]],[1]SECOP_II!AE:AE,[1]SECOP_II!AA:AA,"",0)</f>
        <v>https://community.secop.gov.co/Public/Tendering/OpportunityDetail/Index?noticeUID=CO1.NTC.4529124&amp;isFromPublicArea=True&amp;isModal=true&amp;asPopupView=true</v>
      </c>
      <c r="AB680" s="103" t="s">
        <v>1620</v>
      </c>
      <c r="AC680" s="103">
        <v>200000095884</v>
      </c>
      <c r="AD680" s="1" t="s">
        <v>50</v>
      </c>
      <c r="AE680" s="1" t="str">
        <f>TEXT(LEFT(Contrato[[#This Row],[CONTRATO]],3),"0")</f>
        <v>617</v>
      </c>
      <c r="AF680" s="1" t="str">
        <f>IF(LEN(Contrato[[#This Row],[Contrato2]])=3,Contrato[[#This Row],[Contrato2]],TEXT(Contrato[[#This Row],[Contrato2]],"000"))</f>
        <v>617</v>
      </c>
      <c r="AG680" s="100">
        <f ca="1">IFERROR(_xlfn.DAYS(Contrato[[#This Row],[Fecha Proyectada liquidació]],TODAY())/30,"")</f>
        <v>-10.066666666666666</v>
      </c>
      <c r="AH680" s="5">
        <f>+Contrato[[#This Row],[FECHA TERMINACIÓN ]]+120</f>
        <v>45410</v>
      </c>
      <c r="AI680" s="1" t="e" cm="1">
        <f t="array" ref="AI680">+Contrato[[#This Row],[Fecha Proyectada liquidació]]-hoy</f>
        <v>#NAME?</v>
      </c>
      <c r="AJ680" s="1" cm="1">
        <f t="array" ref="AJ680">_xlfn.XLOOKUP(Contrato[[#This Row],[CONTRATO]]&amp;Contrato[[#This Row],[CDP]],[1]!Tabla6[[#All],[CONTRATO-CDP]],[1]!Tabla6[[#All],[CRP]],_xlfn.XLOOKUP(Contrato[[#This Row],[CDP]],[1]RCPPAGOS!F:F,[1]RCPPAGOS!A:A,"",0),0)</f>
        <v>5139</v>
      </c>
      <c r="AK680" s="1">
        <f>+Contrato[[#This Row],[Columna1]]-Contrato[[#This Row],[RCP]]</f>
        <v>0</v>
      </c>
      <c r="AL680" s="101" cm="1">
        <f t="array" ref="AL680">_xlfn.XLOOKUP(Contrato[[#This Row],[RCP]],[1]!RCPPAGOS[[#All],[CRP]],[1]!RCPPAGOS[[#All],[Total pagado]],0,0)</f>
        <v>56650454</v>
      </c>
      <c r="AM680" s="62">
        <f>+Contrato[[#This Row],[Valor Pagado]]/Contrato[[#This Row],[VALOR CONTRATO]]</f>
        <v>0.99374463377812861</v>
      </c>
      <c r="AN680" s="63">
        <f>+Contrato[[#This Row],[VALOR CONTRATO]]-Contrato[[#This Row],[Valor Pagado]]</f>
        <v>356600</v>
      </c>
    </row>
    <row r="681" spans="1:40" s="1" customFormat="1" ht="37.5" customHeight="1">
      <c r="A681" s="1" t="s">
        <v>215</v>
      </c>
      <c r="B681" s="2">
        <v>618</v>
      </c>
      <c r="C681" s="130" t="s">
        <v>215</v>
      </c>
      <c r="D681" s="130" t="s">
        <v>215</v>
      </c>
      <c r="E681" s="130" t="s">
        <v>215</v>
      </c>
      <c r="F681" s="130" t="s">
        <v>215</v>
      </c>
      <c r="G681" s="130" t="s">
        <v>215</v>
      </c>
      <c r="H681" s="130" t="s">
        <v>215</v>
      </c>
      <c r="I681" s="130" t="s">
        <v>215</v>
      </c>
      <c r="J681" s="130" t="s">
        <v>215</v>
      </c>
      <c r="K681" s="130" t="s">
        <v>215</v>
      </c>
      <c r="L681" s="137" t="s">
        <v>1508</v>
      </c>
      <c r="M681" s="43"/>
      <c r="N681" s="44" t="e">
        <f>VLOOKUP(Contrato[[#This Row],[SUPERVISOR TITULAR]],[1]SUPERVISORES!$E$1:$F$135,2,FALSE)</f>
        <v>#N/A</v>
      </c>
      <c r="O681" s="43"/>
      <c r="P681" s="45" t="e">
        <f>VLOOKUP(Contrato[[#This Row],[SUPERVISOR SUPLENTE ]],[1]SUPERVISORES!$E$1:$F$135,2,FALSE)</f>
        <v>#N/A</v>
      </c>
      <c r="Q681" s="75">
        <v>689</v>
      </c>
      <c r="R681" s="47" cm="1">
        <f t="array" ref="R681">_xlfn.XLOOKUP(Contrato[[#This Row],[CDP]],[1]!CDP[[#All],[consecutivo]],[1]!CDP[[#All],[fecha_aprobacion]],"",0)</f>
        <v>45050.607754629629</v>
      </c>
      <c r="S681" s="48">
        <f>SUMIF([1]!CDP[[#All],[consecutivo]],Contrato[[#This Row],[CDP]],[1]!CDP[[#All],[valor_total_rubro]])</f>
        <v>970000000</v>
      </c>
      <c r="T681" s="49" t="str" cm="1">
        <f t="array" ref="T681">_xlfn.XLOOKUP(Contrato[[#This Row],[CONTRATO]]&amp;Contrato[[#This Row],[CDP]],[1]!Tabla6[[#All],[CONTRATO-CDP]],[1]!Tabla6[[#All],[CRP]],_xlfn.XLOOKUP(Contrato[[#This Row],[CDP]],[1]RCPPAGOS!F:F,[1]RCPPAGOS!A:A,"",0),0)</f>
        <v/>
      </c>
      <c r="U681" s="47" t="str">
        <f>+_xlfn.XLOOKUP(Contrato[[#This Row],[RCP]],[1]RCPPAGOS!A:A,[1]RCPPAGOS!B:B,"",0)</f>
        <v/>
      </c>
      <c r="V681" s="50">
        <f>SUMIF([1]!RCPPAGOS[[#All],[CRP]],Contrato[[#This Row],[RCP]],[1]!RCPPAGOS[[#All],[valor_total]])</f>
        <v>0</v>
      </c>
      <c r="W681" s="111">
        <v>0</v>
      </c>
      <c r="X681" s="111">
        <v>0</v>
      </c>
      <c r="Y681" s="52" t="str">
        <f>+LEFT(_xlfn.XLOOKUP(Contrato[[#This Row],[CONTRATO3DIG]],[1]SECOP_II!AE:AE,[1]SECOP_II!F:F,"",0),10)</f>
        <v/>
      </c>
      <c r="Z681" s="53" t="str">
        <f>+LEFT(_xlfn.XLOOKUP(Contrato[[#This Row],[CONTRATO3DIG]],[1]SECOP_II!AE:AE,[1]SECOP_II!G:G,"",0),10)</f>
        <v/>
      </c>
      <c r="AA681" s="54" t="str">
        <f>_xlfn.XLOOKUP(Contrato[[#This Row],[CONTRATO3DIG]],[1]SECOP_II!AE:AE,[1]SECOP_II!AA:AA,"",0)</f>
        <v/>
      </c>
      <c r="AB681" s="92" t="s">
        <v>1621</v>
      </c>
      <c r="AC681" s="111">
        <v>0</v>
      </c>
      <c r="AD681" s="1" t="s">
        <v>216</v>
      </c>
      <c r="AE681" s="1" t="str">
        <f>TEXT(LEFT(Contrato[[#This Row],[CONTRATO]],3),"0")</f>
        <v>618</v>
      </c>
      <c r="AF681" s="1" t="str">
        <f>IF(LEN(Contrato[[#This Row],[Contrato2]])=3,Contrato[[#This Row],[Contrato2]],TEXT(Contrato[[#This Row],[Contrato2]],"000"))</f>
        <v>618</v>
      </c>
      <c r="AG681" s="100" t="str">
        <f ca="1">IFERROR(_xlfn.DAYS(Contrato[[#This Row],[Fecha Proyectada liquidació]],TODAY())/30,"")</f>
        <v/>
      </c>
      <c r="AH681" s="5" t="e">
        <f>+Contrato[[#This Row],[FECHA TERMINACIÓN ]]+120</f>
        <v>#VALUE!</v>
      </c>
      <c r="AI681" s="1" t="e" cm="1">
        <f t="array" ref="AI681">+Contrato[[#This Row],[Fecha Proyectada liquidació]]-hoy</f>
        <v>#VALUE!</v>
      </c>
      <c r="AJ681" s="1" t="str" cm="1">
        <f t="array" ref="AJ681">_xlfn.XLOOKUP(Contrato[[#This Row],[CONTRATO]]&amp;Contrato[[#This Row],[CDP]],[1]!Tabla6[[#All],[CONTRATO-CDP]],[1]!Tabla6[[#All],[CRP]],_xlfn.XLOOKUP(Contrato[[#This Row],[CDP]],[1]RCPPAGOS!F:F,[1]RCPPAGOS!A:A,"",0),0)</f>
        <v/>
      </c>
      <c r="AK681" s="1" t="e">
        <f>+Contrato[[#This Row],[Columna1]]-Contrato[[#This Row],[RCP]]</f>
        <v>#VALUE!</v>
      </c>
      <c r="AL681" s="101" cm="1">
        <f t="array" ref="AL681">_xlfn.XLOOKUP(Contrato[[#This Row],[RCP]],[1]!RCPPAGOS[[#All],[CRP]],[1]!RCPPAGOS[[#All],[Total pagado]],0,0)</f>
        <v>0</v>
      </c>
      <c r="AM681" s="62" t="e">
        <f>+Contrato[[#This Row],[Valor Pagado]]/Contrato[[#This Row],[VALOR CONTRATO]]</f>
        <v>#VALUE!</v>
      </c>
      <c r="AN681" s="63" t="e">
        <f>+Contrato[[#This Row],[VALOR CONTRATO]]-Contrato[[#This Row],[Valor Pagado]]</f>
        <v>#VALUE!</v>
      </c>
    </row>
    <row r="682" spans="1:40" s="1" customFormat="1" ht="37.5" customHeight="1">
      <c r="A682" s="1">
        <v>3</v>
      </c>
      <c r="B682" s="2">
        <v>619</v>
      </c>
      <c r="C682" s="130" t="s">
        <v>1622</v>
      </c>
      <c r="D682" s="92" t="s">
        <v>1412</v>
      </c>
      <c r="E682" s="103" t="s">
        <v>42</v>
      </c>
      <c r="F682" s="92" t="s">
        <v>831</v>
      </c>
      <c r="G682" s="130" t="s">
        <v>1623</v>
      </c>
      <c r="H682" s="1">
        <v>811017520</v>
      </c>
      <c r="I682" s="168" t="s">
        <v>571</v>
      </c>
      <c r="J682" s="168">
        <v>200000000</v>
      </c>
      <c r="K682" s="1" t="s">
        <v>571</v>
      </c>
      <c r="L682" s="137" t="s">
        <v>1624</v>
      </c>
      <c r="M682" s="43" t="s">
        <v>1400</v>
      </c>
      <c r="N682" s="44">
        <f>VLOOKUP(Contrato[[#This Row],[SUPERVISOR TITULAR]],[1]SUPERVISORES!$E$1:$F$135,2,FALSE)</f>
        <v>96359710.200000003</v>
      </c>
      <c r="O682" s="43" t="s">
        <v>248</v>
      </c>
      <c r="P682" s="45">
        <f>VLOOKUP(Contrato[[#This Row],[SUPERVISOR SUPLENTE ]],[1]SUPERVISORES!$E$1:$F$135,2,FALSE)</f>
        <v>98556206.299999997</v>
      </c>
      <c r="Q682" s="75">
        <v>532</v>
      </c>
      <c r="R682" s="47" cm="1">
        <f t="array" ref="R682">_xlfn.XLOOKUP(Contrato[[#This Row],[CDP]],[1]!CDP[[#All],[consecutivo]],[1]!CDP[[#All],[fecha_aprobacion]],"",0)</f>
        <v>45027.617951388886</v>
      </c>
      <c r="S682" s="48">
        <f>SUMIF([1]!CDP[[#All],[consecutivo]],Contrato[[#This Row],[CDP]],[1]!CDP[[#All],[valor_total_rubro]])</f>
        <v>200000000</v>
      </c>
      <c r="T682" s="49" cm="1">
        <f t="array" ref="T682">_xlfn.XLOOKUP(Contrato[[#This Row],[CONTRATO]]&amp;Contrato[[#This Row],[CDP]],[1]!Tabla6[[#All],[CONTRATO-CDP]],[1]!Tabla6[[#All],[CRP]],_xlfn.XLOOKUP(Contrato[[#This Row],[CDP]],[1]RCPPAGOS!F:F,[1]RCPPAGOS!A:A,"",0),0)</f>
        <v>5145</v>
      </c>
      <c r="U682" s="47">
        <f>+_xlfn.XLOOKUP(Contrato[[#This Row],[RCP]],[1]RCPPAGOS!A:A,[1]RCPPAGOS!B:B,"",0)</f>
        <v>45083.593252314815</v>
      </c>
      <c r="V682" s="50">
        <f>SUMIF([1]!RCPPAGOS[[#All],[CRP]],Contrato[[#This Row],[RCP]],[1]!RCPPAGOS[[#All],[valor_total]])</f>
        <v>200000000</v>
      </c>
      <c r="W682" s="51">
        <v>45083</v>
      </c>
      <c r="X682" s="51">
        <v>45084</v>
      </c>
      <c r="Y682" s="52" t="str">
        <f>+LEFT(_xlfn.XLOOKUP(Contrato[[#This Row],[CONTRATO3DIG]],[1]SECOP_II!AE:AE,[1]SECOP_II!F:F,"",0),10)</f>
        <v>2023-06-07</v>
      </c>
      <c r="Z682" s="53" t="str">
        <f>+LEFT(_xlfn.XLOOKUP(Contrato[[#This Row],[CONTRATO3DIG]],[1]SECOP_II!AE:AE,[1]SECOP_II!G:G,"",0),10)</f>
        <v>2023-12-31</v>
      </c>
      <c r="AA682" s="54" t="str">
        <f>_xlfn.XLOOKUP(Contrato[[#This Row],[CONTRATO3DIG]],[1]SECOP_II!AE:AE,[1]SECOP_II!AA:AA,"",0)</f>
        <v>https://community.secop.gov.co/Public/Tendering/OpportunityDetail/Index?noticeUID=CO1.NTC.4523061&amp;isFromPublicArea=True&amp;isModal=true&amp;asPopupView=true</v>
      </c>
      <c r="AB682" s="103" t="s">
        <v>1625</v>
      </c>
      <c r="AC682" s="103">
        <v>200000095161</v>
      </c>
      <c r="AD682" s="1" t="s">
        <v>50</v>
      </c>
      <c r="AE682" s="1" t="str">
        <f>TEXT(LEFT(Contrato[[#This Row],[CONTRATO]],3),"0")</f>
        <v>619</v>
      </c>
      <c r="AF682" s="1" t="str">
        <f>IF(LEN(Contrato[[#This Row],[Contrato2]])=3,Contrato[[#This Row],[Contrato2]],TEXT(Contrato[[#This Row],[Contrato2]],"000"))</f>
        <v>619</v>
      </c>
      <c r="AG682" s="100">
        <f ca="1">IFERROR(_xlfn.DAYS(Contrato[[#This Row],[Fecha Proyectada liquidació]],TODAY())/30,"")</f>
        <v>-10.033333333333333</v>
      </c>
      <c r="AH682" s="5">
        <f>+Contrato[[#This Row],[FECHA TERMINACIÓN ]]+120</f>
        <v>45411</v>
      </c>
      <c r="AI682" s="1" t="e" cm="1">
        <f t="array" ref="AI682">+Contrato[[#This Row],[Fecha Proyectada liquidació]]-hoy</f>
        <v>#NAME?</v>
      </c>
      <c r="AJ682" s="1" cm="1">
        <f t="array" ref="AJ682">_xlfn.XLOOKUP(Contrato[[#This Row],[CONTRATO]]&amp;Contrato[[#This Row],[CDP]],[1]!Tabla6[[#All],[CONTRATO-CDP]],[1]!Tabla6[[#All],[CRP]],_xlfn.XLOOKUP(Contrato[[#This Row],[CDP]],[1]RCPPAGOS!F:F,[1]RCPPAGOS!A:A,"",0),0)</f>
        <v>5145</v>
      </c>
      <c r="AK682" s="1">
        <f>+Contrato[[#This Row],[Columna1]]-Contrato[[#This Row],[RCP]]</f>
        <v>0</v>
      </c>
      <c r="AL682" s="101" cm="1">
        <f t="array" ref="AL682">_xlfn.XLOOKUP(Contrato[[#This Row],[RCP]],[1]!RCPPAGOS[[#All],[CRP]],[1]!RCPPAGOS[[#All],[Total pagado]],0,0)</f>
        <v>200000000</v>
      </c>
      <c r="AM682" s="62">
        <f>+Contrato[[#This Row],[Valor Pagado]]/Contrato[[#This Row],[VALOR CONTRATO]]</f>
        <v>1</v>
      </c>
      <c r="AN682" s="63">
        <f>+Contrato[[#This Row],[VALOR CONTRATO]]-Contrato[[#This Row],[Valor Pagado]]</f>
        <v>0</v>
      </c>
    </row>
    <row r="683" spans="1:40" s="1" customFormat="1" ht="37.5" customHeight="1">
      <c r="A683" s="1">
        <v>1060</v>
      </c>
      <c r="B683" s="2">
        <v>619</v>
      </c>
      <c r="C683" s="130" t="s">
        <v>1622</v>
      </c>
      <c r="D683" s="92" t="s">
        <v>1412</v>
      </c>
      <c r="E683" s="103" t="s">
        <v>741</v>
      </c>
      <c r="F683" s="92" t="s">
        <v>831</v>
      </c>
      <c r="G683" s="130" t="s">
        <v>1623</v>
      </c>
      <c r="H683" s="1">
        <v>811017520</v>
      </c>
      <c r="I683" s="168" t="s">
        <v>571</v>
      </c>
      <c r="J683" s="168">
        <v>99995000</v>
      </c>
      <c r="K683" s="1" t="s">
        <v>571</v>
      </c>
      <c r="L683" s="137" t="s">
        <v>944</v>
      </c>
      <c r="M683" s="43" t="s">
        <v>1400</v>
      </c>
      <c r="N683" s="44">
        <f>VLOOKUP(Contrato[[#This Row],[SUPERVISOR TITULAR]],[1]SUPERVISORES!$E$1:$F$135,2,FALSE)</f>
        <v>96359710.200000003</v>
      </c>
      <c r="O683" s="43" t="s">
        <v>248</v>
      </c>
      <c r="P683" s="45">
        <f>VLOOKUP(Contrato[[#This Row],[SUPERVISOR SUPLENTE ]],[1]SUPERVISORES!$E$1:$F$135,2,FALSE)</f>
        <v>98556206.299999997</v>
      </c>
      <c r="Q683" s="75">
        <v>1117</v>
      </c>
      <c r="R683" s="47" cm="1">
        <f t="array" ref="R683">_xlfn.XLOOKUP(Contrato[[#This Row],[CDP]],[1]!CDP[[#All],[consecutivo]],[1]!CDP[[#All],[fecha_aprobacion]],"",0)</f>
        <v>45181.759155092594</v>
      </c>
      <c r="S683" s="48">
        <f>SUMIF([1]!CDP[[#All],[consecutivo]],Contrato[[#This Row],[CDP]],[1]!CDP[[#All],[valor_total_rubro]])</f>
        <v>100000000</v>
      </c>
      <c r="T683" s="4" cm="1">
        <f t="array" ref="T683">_xlfn.XLOOKUP(Contrato[[#This Row],[CONTRATO]]&amp;Contrato[[#This Row],[CDP]],[1]!Tabla6[[#All],[CONTRATO-CDP]],[1]!Tabla6[[#All],[CRP]],_xlfn.XLOOKUP(Contrato[[#This Row],[CDP]],[1]RCPPAGOS!F:F,[1]RCPPAGOS!A:A,"",0),0)</f>
        <v>10783</v>
      </c>
      <c r="U683" s="47">
        <f>+_xlfn.XLOOKUP(Contrato[[#This Row],[RCP]],[1]RCPPAGOS!A:A,[1]RCPPAGOS!B:B,"",0)</f>
        <v>45204.325624999998</v>
      </c>
      <c r="V683" s="50">
        <f>SUMIF([1]!RCPPAGOS[[#All],[CRP]],Contrato[[#This Row],[RCP]],[1]!RCPPAGOS[[#All],[valor_total]])</f>
        <v>99995000</v>
      </c>
      <c r="W683" s="51">
        <v>45203</v>
      </c>
      <c r="X683" s="51">
        <v>45217</v>
      </c>
      <c r="Y683" s="52" t="str">
        <f>+LEFT(_xlfn.XLOOKUP(Contrato[[#This Row],[CONTRATO3DIG]],[1]SECOP_II!AE:AE,[1]SECOP_II!F:F,"",0),10)</f>
        <v>2023-06-07</v>
      </c>
      <c r="Z683" s="53" t="str">
        <f>+LEFT(_xlfn.XLOOKUP(Contrato[[#This Row],[CONTRATO3DIG]],[1]SECOP_II!AE:AE,[1]SECOP_II!G:G,"",0),10)</f>
        <v>2023-12-31</v>
      </c>
      <c r="AA683" s="54" t="str">
        <f>_xlfn.XLOOKUP(Contrato[[#This Row],[CONTRATO3DIG]],[1]SECOP_II!AE:AE,[1]SECOP_II!AA:AA,"",0)</f>
        <v>https://community.secop.gov.co/Public/Tendering/OpportunityDetail/Index?noticeUID=CO1.NTC.4523061&amp;isFromPublicArea=True&amp;isModal=true&amp;asPopupView=true</v>
      </c>
      <c r="AB683" s="103" t="s">
        <v>1626</v>
      </c>
      <c r="AC683" s="103">
        <v>202301017790</v>
      </c>
      <c r="AD683" s="1" t="s">
        <v>50</v>
      </c>
      <c r="AE683" s="1" t="str">
        <f>TEXT(LEFT(Contrato[[#This Row],[CONTRATO]],3),"0")</f>
        <v>619</v>
      </c>
      <c r="AF683" s="1" t="str">
        <f>IF(LEN(Contrato[[#This Row],[Contrato2]])=3,Contrato[[#This Row],[Contrato2]],TEXT(Contrato[[#This Row],[Contrato2]],"000"))</f>
        <v>619</v>
      </c>
      <c r="AG683" s="100">
        <f ca="1">IFERROR(_xlfn.DAYS(Contrato[[#This Row],[Fecha Proyectada liquidació]],TODAY())/30,"")</f>
        <v>-10.033333333333333</v>
      </c>
      <c r="AH683" s="5">
        <f>+Contrato[[#This Row],[FECHA TERMINACIÓN ]]+120</f>
        <v>45411</v>
      </c>
      <c r="AI683" s="1" t="e" cm="1">
        <f t="array" ref="AI683">+Contrato[[#This Row],[Fecha Proyectada liquidació]]-hoy</f>
        <v>#NAME?</v>
      </c>
      <c r="AJ683" s="1" cm="1">
        <f t="array" ref="AJ683">_xlfn.XLOOKUP(Contrato[[#This Row],[CONTRATO]]&amp;Contrato[[#This Row],[CDP]],[1]!Tabla6[[#All],[CONTRATO-CDP]],[1]!Tabla6[[#All],[CRP]],_xlfn.XLOOKUP(Contrato[[#This Row],[CDP]],[1]RCPPAGOS!F:F,[1]RCPPAGOS!A:A,"",0),0)</f>
        <v>10783</v>
      </c>
      <c r="AK683" s="1">
        <f>+Contrato[[#This Row],[Columna1]]-Contrato[[#This Row],[RCP]]</f>
        <v>0</v>
      </c>
      <c r="AL683" s="101" cm="1">
        <f t="array" ref="AL683">_xlfn.XLOOKUP(Contrato[[#This Row],[RCP]],[1]!RCPPAGOS[[#All],[CRP]],[1]!RCPPAGOS[[#All],[Total pagado]],0,0)</f>
        <v>99995000</v>
      </c>
      <c r="AM683" s="62">
        <f>+Contrato[[#This Row],[Valor Pagado]]/Contrato[[#This Row],[VALOR CONTRATO]]</f>
        <v>1</v>
      </c>
      <c r="AN683" s="63">
        <f>+Contrato[[#This Row],[VALOR CONTRATO]]-Contrato[[#This Row],[Valor Pagado]]</f>
        <v>0</v>
      </c>
    </row>
    <row r="684" spans="1:40" s="1" customFormat="1" ht="37.5" customHeight="1">
      <c r="A684" s="1">
        <v>825</v>
      </c>
      <c r="B684" s="2">
        <v>620</v>
      </c>
      <c r="C684" s="130" t="s">
        <v>797</v>
      </c>
      <c r="D684" s="92" t="s">
        <v>112</v>
      </c>
      <c r="E684" s="103" t="s">
        <v>42</v>
      </c>
      <c r="F684" s="92" t="s">
        <v>43</v>
      </c>
      <c r="G684" s="130" t="s">
        <v>798</v>
      </c>
      <c r="H684" s="1">
        <v>15372943</v>
      </c>
      <c r="I684" s="168">
        <v>7690469</v>
      </c>
      <c r="J684" s="168">
        <v>56339574</v>
      </c>
      <c r="K684" s="134" t="s">
        <v>1627</v>
      </c>
      <c r="L684" s="137" t="s">
        <v>571</v>
      </c>
      <c r="M684" s="43" t="s">
        <v>819</v>
      </c>
      <c r="N684" s="44">
        <f>VLOOKUP(Contrato[[#This Row],[SUPERVISOR TITULAR]],[1]SUPERVISORES!$E$1:$F$135,2,FALSE)</f>
        <v>70058610.799999997</v>
      </c>
      <c r="O684" s="43" t="s">
        <v>584</v>
      </c>
      <c r="P684" s="45">
        <f>VLOOKUP(Contrato[[#This Row],[SUPERVISOR SUPLENTE ]],[1]SUPERVISORES!$E$1:$F$135,2,FALSE)</f>
        <v>71611751.299999997</v>
      </c>
      <c r="Q684" s="75">
        <v>808</v>
      </c>
      <c r="R684" s="47" cm="1">
        <f t="array" ref="R684">_xlfn.XLOOKUP(Contrato[[#This Row],[CDP]],[1]!CDP[[#All],[consecutivo]],[1]!CDP[[#All],[fecha_aprobacion]],"",0)</f>
        <v>45076.435879629629</v>
      </c>
      <c r="S684" s="48">
        <f>SUMIF([1]!CDP[[#All],[consecutivo]],Contrato[[#This Row],[CDP]],[1]!CDP[[#All],[valor_total_rubro]])</f>
        <v>56339574</v>
      </c>
      <c r="T684" s="49" cm="1">
        <f t="array" ref="T684">_xlfn.XLOOKUP(Contrato[[#This Row],[CONTRATO]]&amp;Contrato[[#This Row],[CDP]],[1]!Tabla6[[#All],[CONTRATO-CDP]],[1]!Tabla6[[#All],[CRP]],_xlfn.XLOOKUP(Contrato[[#This Row],[CDP]],[1]RCPPAGOS!F:F,[1]RCPPAGOS!A:A,"",0),0)</f>
        <v>5122</v>
      </c>
      <c r="U684" s="47">
        <f>+_xlfn.XLOOKUP(Contrato[[#This Row],[RCP]],[1]RCPPAGOS!A:A,[1]RCPPAGOS!B:B,"",0)</f>
        <v>45082.600451388891</v>
      </c>
      <c r="V684" s="50">
        <f>SUMIF([1]!RCPPAGOS[[#All],[CRP]],Contrato[[#This Row],[RCP]],[1]!RCPPAGOS[[#All],[valor_total]])</f>
        <v>56339574</v>
      </c>
      <c r="W684" s="51">
        <v>45082</v>
      </c>
      <c r="X684" s="51">
        <v>45082</v>
      </c>
      <c r="Y684" s="52" t="str">
        <f>+LEFT(_xlfn.XLOOKUP(Contrato[[#This Row],[CONTRATO3DIG]],[1]SECOP_II!AE:AE,[1]SECOP_II!F:F,"",0),10)</f>
        <v>2023-06-06</v>
      </c>
      <c r="Z684" s="53" t="str">
        <f>+LEFT(_xlfn.XLOOKUP(Contrato[[#This Row],[CONTRATO3DIG]],[1]SECOP_II!AE:AE,[1]SECOP_II!G:G,"",0),10)</f>
        <v>2023-12-30</v>
      </c>
      <c r="AA684" s="54" t="str">
        <f>_xlfn.XLOOKUP(Contrato[[#This Row],[CONTRATO3DIG]],[1]SECOP_II!AE:AE,[1]SECOP_II!AA:AA,"",0)</f>
        <v>https://community.secop.gov.co/Public/Tendering/OpportunityDetail/Index?noticeUID=CO1.NTC.4522379&amp;isFromPublicArea=True&amp;isModal=true&amp;asPopupView=true</v>
      </c>
      <c r="AB684" s="103" t="s">
        <v>1628</v>
      </c>
      <c r="AC684" s="103">
        <v>200000095161</v>
      </c>
      <c r="AD684" s="1" t="s">
        <v>50</v>
      </c>
      <c r="AE684" s="1" t="str">
        <f>TEXT(LEFT(Contrato[[#This Row],[CONTRATO]],3),"0")</f>
        <v>620</v>
      </c>
      <c r="AF684" s="1" t="str">
        <f>IF(LEN(Contrato[[#This Row],[Contrato2]])=3,Contrato[[#This Row],[Contrato2]],TEXT(Contrato[[#This Row],[Contrato2]],"000"))</f>
        <v>620</v>
      </c>
      <c r="AG684" s="100">
        <f ca="1">IFERROR(_xlfn.DAYS(Contrato[[#This Row],[Fecha Proyectada liquidació]],TODAY())/30,"")</f>
        <v>-10.066666666666666</v>
      </c>
      <c r="AH684" s="5">
        <f>+Contrato[[#This Row],[FECHA TERMINACIÓN ]]+120</f>
        <v>45410</v>
      </c>
      <c r="AI684" s="1" t="e" cm="1">
        <f t="array" ref="AI684">+Contrato[[#This Row],[Fecha Proyectada liquidació]]-hoy</f>
        <v>#NAME?</v>
      </c>
      <c r="AJ684" s="1" cm="1">
        <f t="array" ref="AJ684">_xlfn.XLOOKUP(Contrato[[#This Row],[CONTRATO]]&amp;Contrato[[#This Row],[CDP]],[1]!Tabla6[[#All],[CONTRATO-CDP]],[1]!Tabla6[[#All],[CRP]],_xlfn.XLOOKUP(Contrato[[#This Row],[CDP]],[1]RCPPAGOS!F:F,[1]RCPPAGOS!A:A,"",0),0)</f>
        <v>5122</v>
      </c>
      <c r="AK684" s="1">
        <f>+Contrato[[#This Row],[Columna1]]-Contrato[[#This Row],[RCP]]</f>
        <v>0</v>
      </c>
      <c r="AL684" s="101" cm="1">
        <f t="array" ref="AL684">_xlfn.XLOOKUP(Contrato[[#This Row],[RCP]],[1]!RCPPAGOS[[#All],[CRP]],[1]!RCPPAGOS[[#All],[Total pagado]],0,0)</f>
        <v>52551538</v>
      </c>
      <c r="AM684" s="62">
        <f>+Contrato[[#This Row],[Valor Pagado]]/Contrato[[#This Row],[VALOR CONTRATO]]</f>
        <v>0.93276420584933784</v>
      </c>
      <c r="AN684" s="63">
        <f>+Contrato[[#This Row],[VALOR CONTRATO]]-Contrato[[#This Row],[Valor Pagado]]</f>
        <v>3788036</v>
      </c>
    </row>
    <row r="685" spans="1:40" s="1" customFormat="1" ht="37.5" customHeight="1">
      <c r="A685" s="1">
        <v>833</v>
      </c>
      <c r="B685" s="2">
        <v>621</v>
      </c>
      <c r="C685" s="130" t="s">
        <v>1475</v>
      </c>
      <c r="D685" s="92" t="s">
        <v>112</v>
      </c>
      <c r="E685" s="103" t="s">
        <v>42</v>
      </c>
      <c r="F685" s="92" t="s">
        <v>43</v>
      </c>
      <c r="G685" s="130" t="s">
        <v>801</v>
      </c>
      <c r="H685" s="1">
        <v>1152690903</v>
      </c>
      <c r="I685" s="168">
        <v>6879081</v>
      </c>
      <c r="J685" s="168">
        <v>57236356</v>
      </c>
      <c r="K685" s="134" t="s">
        <v>1629</v>
      </c>
      <c r="L685" s="137" t="s">
        <v>571</v>
      </c>
      <c r="M685" s="43" t="s">
        <v>1477</v>
      </c>
      <c r="N685" s="44">
        <f>VLOOKUP(Contrato[[#This Row],[SUPERVISOR TITULAR]],[1]SUPERVISORES!$E$1:$F$135,2,FALSE)</f>
        <v>71220441</v>
      </c>
      <c r="O685" s="43" t="s">
        <v>1279</v>
      </c>
      <c r="P685" s="45">
        <f>VLOOKUP(Contrato[[#This Row],[SUPERVISOR SUPLENTE ]],[1]SUPERVISORES!$E$1:$F$135,2,FALSE)</f>
        <v>15511884.1</v>
      </c>
      <c r="Q685" s="75">
        <v>821</v>
      </c>
      <c r="R685" s="47" cm="1">
        <f t="array" ref="R685">_xlfn.XLOOKUP(Contrato[[#This Row],[CDP]],[1]!CDP[[#All],[consecutivo]],[1]!CDP[[#All],[fecha_aprobacion]],"",0)</f>
        <v>45076.73233796296</v>
      </c>
      <c r="S685" s="48">
        <f>SUMIF([1]!CDP[[#All],[consecutivo]],Contrato[[#This Row],[CDP]],[1]!CDP[[#All],[valor_total_rubro]])</f>
        <v>57236356</v>
      </c>
      <c r="T685" s="49" cm="1">
        <f t="array" ref="T685">_xlfn.XLOOKUP(Contrato[[#This Row],[CONTRATO]]&amp;Contrato[[#This Row],[CDP]],[1]!Tabla6[[#All],[CONTRATO-CDP]],[1]!Tabla6[[#All],[CRP]],_xlfn.XLOOKUP(Contrato[[#This Row],[CDP]],[1]RCPPAGOS!F:F,[1]RCPPAGOS!A:A,"",0),0)</f>
        <v>5135</v>
      </c>
      <c r="U685" s="47">
        <f>+_xlfn.XLOOKUP(Contrato[[#This Row],[RCP]],[1]RCPPAGOS!A:A,[1]RCPPAGOS!B:B,"",0)</f>
        <v>45082.726412037038</v>
      </c>
      <c r="V685" s="50">
        <f>SUMIF([1]!RCPPAGOS[[#All],[CRP]],Contrato[[#This Row],[RCP]],[1]!RCPPAGOS[[#All],[valor_total]])</f>
        <v>57236356</v>
      </c>
      <c r="W685" s="51">
        <v>45082</v>
      </c>
      <c r="X685" s="51">
        <v>45082</v>
      </c>
      <c r="Y685" s="52" t="str">
        <f>+LEFT(_xlfn.XLOOKUP(Contrato[[#This Row],[CONTRATO3DIG]],[1]SECOP_II!AE:AE,[1]SECOP_II!F:F,"",0),10)</f>
        <v>2023-06-06</v>
      </c>
      <c r="Z685" s="53" t="str">
        <f>+LEFT(_xlfn.XLOOKUP(Contrato[[#This Row],[CONTRATO3DIG]],[1]SECOP_II!AE:AE,[1]SECOP_II!G:G,"",0),10)</f>
        <v>2023-12-30</v>
      </c>
      <c r="AA685" s="54" t="str">
        <f>_xlfn.XLOOKUP(Contrato[[#This Row],[CONTRATO3DIG]],[1]SECOP_II!AE:AE,[1]SECOP_II!AA:AA,"",0)</f>
        <v>https://community.secop.gov.co/Public/Tendering/OpportunityDetail/Index?noticeUID=CO1.NTC.4522862&amp;isFromPublicArea=True&amp;isModal=true&amp;asPopupView=true</v>
      </c>
      <c r="AB685" s="103" t="s">
        <v>1628</v>
      </c>
      <c r="AC685" s="103">
        <v>200000095605</v>
      </c>
      <c r="AD685" s="1" t="s">
        <v>50</v>
      </c>
      <c r="AE685" s="1" t="str">
        <f>TEXT(LEFT(Contrato[[#This Row],[CONTRATO]],3),"0")</f>
        <v>621</v>
      </c>
      <c r="AF685" s="1" t="str">
        <f>IF(LEN(Contrato[[#This Row],[Contrato2]])=3,Contrato[[#This Row],[Contrato2]],TEXT(Contrato[[#This Row],[Contrato2]],"000"))</f>
        <v>621</v>
      </c>
      <c r="AG685" s="100">
        <f ca="1">IFERROR(_xlfn.DAYS(Contrato[[#This Row],[Fecha Proyectada liquidació]],TODAY())/30,"")</f>
        <v>-10.066666666666666</v>
      </c>
      <c r="AH685" s="5">
        <f>+Contrato[[#This Row],[FECHA TERMINACIÓN ]]+120</f>
        <v>45410</v>
      </c>
      <c r="AI685" s="1" t="e" cm="1">
        <f t="array" ref="AI685">+Contrato[[#This Row],[Fecha Proyectada liquidació]]-hoy</f>
        <v>#NAME?</v>
      </c>
      <c r="AJ685" s="1" cm="1">
        <f t="array" ref="AJ685">_xlfn.XLOOKUP(Contrato[[#This Row],[CONTRATO]]&amp;Contrato[[#This Row],[CDP]],[1]!Tabla6[[#All],[CONTRATO-CDP]],[1]!Tabla6[[#All],[CRP]],_xlfn.XLOOKUP(Contrato[[#This Row],[CDP]],[1]RCPPAGOS!F:F,[1]RCPPAGOS!A:A,"",0),0)</f>
        <v>5135</v>
      </c>
      <c r="AK685" s="1">
        <f>+Contrato[[#This Row],[Columna1]]-Contrato[[#This Row],[RCP]]</f>
        <v>0</v>
      </c>
      <c r="AL685" s="101" cm="1">
        <f t="array" ref="AL685">_xlfn.XLOOKUP(Contrato[[#This Row],[RCP]],[1]!RCPPAGOS[[#All],[CRP]],[1]!RCPPAGOS[[#All],[Total pagado]],0,0)</f>
        <v>20486954</v>
      </c>
      <c r="AM685" s="62">
        <f>+Contrato[[#This Row],[Valor Pagado]]/Contrato[[#This Row],[VALOR CONTRATO]]</f>
        <v>0.35793602933072816</v>
      </c>
      <c r="AN685" s="63">
        <f>+Contrato[[#This Row],[VALOR CONTRATO]]-Contrato[[#This Row],[Valor Pagado]]</f>
        <v>36749402</v>
      </c>
    </row>
    <row r="686" spans="1:40" s="1" customFormat="1" ht="37.5" customHeight="1">
      <c r="A686" s="1">
        <v>816</v>
      </c>
      <c r="B686" s="2">
        <v>622</v>
      </c>
      <c r="C686" s="130" t="s">
        <v>1630</v>
      </c>
      <c r="D686" s="92" t="s">
        <v>112</v>
      </c>
      <c r="E686" s="103" t="s">
        <v>42</v>
      </c>
      <c r="F686" s="92" t="s">
        <v>43</v>
      </c>
      <c r="G686" s="130" t="s">
        <v>1631</v>
      </c>
      <c r="H686" s="1">
        <v>43528421</v>
      </c>
      <c r="I686" s="168">
        <v>6879081</v>
      </c>
      <c r="J686" s="168">
        <v>41274486</v>
      </c>
      <c r="K686" s="1" t="s">
        <v>571</v>
      </c>
      <c r="L686" s="137" t="s">
        <v>571</v>
      </c>
      <c r="M686" s="43" t="s">
        <v>81</v>
      </c>
      <c r="N686" s="44">
        <f>VLOOKUP(Contrato[[#This Row],[SUPERVISOR TITULAR]],[1]SUPERVISORES!$E$1:$F$135,2,FALSE)</f>
        <v>71023409.599999994</v>
      </c>
      <c r="O686" s="43" t="s">
        <v>209</v>
      </c>
      <c r="P686" s="45">
        <f>VLOOKUP(Contrato[[#This Row],[SUPERVISOR SUPLENTE ]],[1]SUPERVISORES!$E$1:$F$135,2,FALSE)</f>
        <v>1017152931.7</v>
      </c>
      <c r="Q686" s="75">
        <v>807</v>
      </c>
      <c r="R686" s="47" cm="1">
        <f t="array" ref="R686">_xlfn.XLOOKUP(Contrato[[#This Row],[CDP]],[1]!CDP[[#All],[consecutivo]],[1]!CDP[[#All],[fecha_aprobacion]],"",0)</f>
        <v>45076.43577546296</v>
      </c>
      <c r="S686" s="48">
        <f>SUMIF([1]!CDP[[#All],[consecutivo]],Contrato[[#This Row],[CDP]],[1]!CDP[[#All],[valor_total_rubro]])</f>
        <v>41274486</v>
      </c>
      <c r="T686" s="49" cm="1">
        <f t="array" ref="T686">_xlfn.XLOOKUP(Contrato[[#This Row],[CONTRATO]]&amp;Contrato[[#This Row],[CDP]],[1]!Tabla6[[#All],[CONTRATO-CDP]],[1]!Tabla6[[#All],[CRP]],_xlfn.XLOOKUP(Contrato[[#This Row],[CDP]],[1]RCPPAGOS!F:F,[1]RCPPAGOS!A:A,"",0),0)</f>
        <v>5143</v>
      </c>
      <c r="U686" s="47">
        <f>+_xlfn.XLOOKUP(Contrato[[#This Row],[RCP]],[1]RCPPAGOS!A:A,[1]RCPPAGOS!B:B,"",0)</f>
        <v>45083.55877314815</v>
      </c>
      <c r="V686" s="50">
        <f>SUMIF([1]!RCPPAGOS[[#All],[CRP]],Contrato[[#This Row],[RCP]],[1]!RCPPAGOS[[#All],[valor_total]])</f>
        <v>41274486</v>
      </c>
      <c r="W686" s="51">
        <v>45083</v>
      </c>
      <c r="X686" s="51">
        <v>45083</v>
      </c>
      <c r="Y686" s="52" t="str">
        <f>+LEFT(_xlfn.XLOOKUP(Contrato[[#This Row],[CONTRATO3DIG]],[1]SECOP_II!AE:AE,[1]SECOP_II!F:F,"",0),10)</f>
        <v>2023-06-06</v>
      </c>
      <c r="Z686" s="53" t="str">
        <f>+LEFT(_xlfn.XLOOKUP(Contrato[[#This Row],[CONTRATO3DIG]],[1]SECOP_II!AE:AE,[1]SECOP_II!G:G,"",0),10)</f>
        <v>2023-12-01</v>
      </c>
      <c r="AA686" s="54" t="str">
        <f>_xlfn.XLOOKUP(Contrato[[#This Row],[CONTRATO3DIG]],[1]SECOP_II!AE:AE,[1]SECOP_II!AA:AA,"",0)</f>
        <v>https://community.secop.gov.co/Public/Tendering/OpportunityDetail/Index?noticeUID=CO1.NTC.4522541&amp;isFromPublicArea=True&amp;isModal=true&amp;asPopupView=true</v>
      </c>
      <c r="AB686" s="103" t="s">
        <v>1632</v>
      </c>
      <c r="AC686" s="103">
        <v>200000095839</v>
      </c>
      <c r="AD686" s="1" t="s">
        <v>50</v>
      </c>
      <c r="AE686" s="1" t="str">
        <f>TEXT(LEFT(Contrato[[#This Row],[CONTRATO]],3),"0")</f>
        <v>622</v>
      </c>
      <c r="AF686" s="1" t="str">
        <f>IF(LEN(Contrato[[#This Row],[Contrato2]])=3,Contrato[[#This Row],[Contrato2]],TEXT(Contrato[[#This Row],[Contrato2]],"000"))</f>
        <v>622</v>
      </c>
      <c r="AG686" s="100">
        <f ca="1">IFERROR(_xlfn.DAYS(Contrato[[#This Row],[Fecha Proyectada liquidació]],TODAY())/30,"")</f>
        <v>-11.033333333333333</v>
      </c>
      <c r="AH686" s="5">
        <f>+Contrato[[#This Row],[FECHA TERMINACIÓN ]]+120</f>
        <v>45381</v>
      </c>
      <c r="AI686" s="1" t="e" cm="1">
        <f t="array" ref="AI686">+Contrato[[#This Row],[Fecha Proyectada liquidació]]-hoy</f>
        <v>#NAME?</v>
      </c>
      <c r="AJ686" s="1" cm="1">
        <f t="array" ref="AJ686">_xlfn.XLOOKUP(Contrato[[#This Row],[CONTRATO]]&amp;Contrato[[#This Row],[CDP]],[1]!Tabla6[[#All],[CONTRATO-CDP]],[1]!Tabla6[[#All],[CRP]],_xlfn.XLOOKUP(Contrato[[#This Row],[CDP]],[1]RCPPAGOS!F:F,[1]RCPPAGOS!A:A,"",0),0)</f>
        <v>5143</v>
      </c>
      <c r="AK686" s="1">
        <f>+Contrato[[#This Row],[Columna1]]-Contrato[[#This Row],[RCP]]</f>
        <v>0</v>
      </c>
      <c r="AL686" s="101" cm="1">
        <f t="array" ref="AL686">_xlfn.XLOOKUP(Contrato[[#This Row],[RCP]],[1]!RCPPAGOS[[#All],[CRP]],[1]!RCPPAGOS[[#All],[Total pagado]],0,0)</f>
        <v>40357275</v>
      </c>
      <c r="AM686" s="62">
        <f>+Contrato[[#This Row],[Valor Pagado]]/Contrato[[#This Row],[VALOR CONTRATO]]</f>
        <v>0.97777777293216928</v>
      </c>
      <c r="AN686" s="63">
        <f>+Contrato[[#This Row],[VALOR CONTRATO]]-Contrato[[#This Row],[Valor Pagado]]</f>
        <v>917211</v>
      </c>
    </row>
    <row r="687" spans="1:40" s="1" customFormat="1" ht="37.5" customHeight="1">
      <c r="A687" s="1">
        <v>1128</v>
      </c>
      <c r="B687" s="2">
        <v>622</v>
      </c>
      <c r="C687" s="130" t="s">
        <v>1630</v>
      </c>
      <c r="D687" s="92" t="s">
        <v>112</v>
      </c>
      <c r="E687" s="103" t="s">
        <v>1633</v>
      </c>
      <c r="F687" s="92" t="s">
        <v>43</v>
      </c>
      <c r="G687" s="130" t="s">
        <v>1631</v>
      </c>
      <c r="H687" s="1">
        <v>43528421</v>
      </c>
      <c r="I687" s="111" t="s">
        <v>571</v>
      </c>
      <c r="J687" s="168">
        <v>6649788</v>
      </c>
      <c r="K687" s="1" t="s">
        <v>571</v>
      </c>
      <c r="L687" s="137" t="s">
        <v>571</v>
      </c>
      <c r="M687" s="43" t="s">
        <v>81</v>
      </c>
      <c r="N687" s="44">
        <f>VLOOKUP(Contrato[[#This Row],[SUPERVISOR TITULAR]],[1]SUPERVISORES!$E$1:$F$135,2,FALSE)</f>
        <v>71023409.599999994</v>
      </c>
      <c r="O687" s="43" t="s">
        <v>209</v>
      </c>
      <c r="P687" s="45">
        <f>VLOOKUP(Contrato[[#This Row],[SUPERVISOR SUPLENTE ]],[1]SUPERVISORES!$E$1:$F$135,2,FALSE)</f>
        <v>1017152931.7</v>
      </c>
      <c r="Q687" s="75">
        <v>1302</v>
      </c>
      <c r="R687" s="47" cm="1">
        <f t="array" ref="R687">_xlfn.XLOOKUP(Contrato[[#This Row],[CDP]],[1]!CDP[[#All],[consecutivo]],[1]!CDP[[#All],[fecha_aprobacion]],"",0)</f>
        <v>45238.699849537035</v>
      </c>
      <c r="S687" s="48">
        <f>SUMIF([1]!CDP[[#All],[consecutivo]],Contrato[[#This Row],[CDP]],[1]!CDP[[#All],[valor_total_rubro]])</f>
        <v>6879081</v>
      </c>
      <c r="T687" s="49" cm="1">
        <f t="array" ref="T687">_xlfn.XLOOKUP(Contrato[[#This Row],[CONTRATO]]&amp;Contrato[[#This Row],[CDP]],[1]!Tabla6[[#All],[CONTRATO-CDP]],[1]!Tabla6[[#All],[CRP]],_xlfn.XLOOKUP(Contrato[[#This Row],[CDP]],[1]RCPPAGOS!F:F,[1]RCPPAGOS!A:A,"",0),0)</f>
        <v>15745</v>
      </c>
      <c r="U687" s="47">
        <f>+_xlfn.XLOOKUP(Contrato[[#This Row],[RCP]],[1]RCPPAGOS!A:A,[1]RCPPAGOS!B:B,"",0)</f>
        <v>45252.710972222223</v>
      </c>
      <c r="V687" s="50">
        <f>SUMIF([1]!RCPPAGOS[[#All],[CRP]],Contrato[[#This Row],[RCP]],[1]!RCPPAGOS[[#All],[valor_total]])</f>
        <v>6879081</v>
      </c>
      <c r="W687" s="51">
        <v>45252</v>
      </c>
      <c r="X687" s="51">
        <v>45252</v>
      </c>
      <c r="Y687" s="52" t="str">
        <f>+LEFT(_xlfn.XLOOKUP(Contrato[[#This Row],[CONTRATO3DIG]],[1]SECOP_II!AE:AE,[1]SECOP_II!F:F,"",0),10)</f>
        <v>2023-06-06</v>
      </c>
      <c r="Z687" s="53" t="str">
        <f>+LEFT(_xlfn.XLOOKUP(Contrato[[#This Row],[CONTRATO3DIG]],[1]SECOP_II!AE:AE,[1]SECOP_II!G:G,"",0),10)</f>
        <v>2023-12-01</v>
      </c>
      <c r="AA687" s="54" t="str">
        <f>_xlfn.XLOOKUP(Contrato[[#This Row],[CONTRATO3DIG]],[1]SECOP_II!AE:AE,[1]SECOP_II!AA:AA,"",0)</f>
        <v>https://community.secop.gov.co/Public/Tendering/OpportunityDetail/Index?noticeUID=CO1.NTC.4522541&amp;isFromPublicArea=True&amp;isModal=true&amp;asPopupView=true</v>
      </c>
      <c r="AB687" s="103" t="s">
        <v>1634</v>
      </c>
      <c r="AC687" s="103">
        <v>202301020949</v>
      </c>
      <c r="AD687" s="1" t="s">
        <v>50</v>
      </c>
      <c r="AE687" s="1" t="str">
        <f>TEXT(LEFT(Contrato[[#This Row],[CONTRATO]],3),"0")</f>
        <v>622</v>
      </c>
      <c r="AF687" s="1" t="str">
        <f>IF(LEN(Contrato[[#This Row],[Contrato2]])=3,Contrato[[#This Row],[Contrato2]],TEXT(Contrato[[#This Row],[Contrato2]],"000"))</f>
        <v>622</v>
      </c>
      <c r="AG687" s="100">
        <f ca="1">IFERROR(_xlfn.DAYS(Contrato[[#This Row],[Fecha Proyectada liquidació]],TODAY())/30,"")</f>
        <v>-11.033333333333333</v>
      </c>
      <c r="AH687" s="5">
        <f>+Contrato[[#This Row],[FECHA TERMINACIÓN ]]+120</f>
        <v>45381</v>
      </c>
      <c r="AI687" s="1" t="e" cm="1">
        <f t="array" ref="AI687">+Contrato[[#This Row],[Fecha Proyectada liquidació]]-hoy</f>
        <v>#NAME?</v>
      </c>
      <c r="AJ687" s="1" cm="1">
        <f t="array" ref="AJ687">_xlfn.XLOOKUP(Contrato[[#This Row],[CONTRATO]]&amp;Contrato[[#This Row],[CDP]],[1]!Tabla6[[#All],[CONTRATO-CDP]],[1]!Tabla6[[#All],[CRP]],_xlfn.XLOOKUP(Contrato[[#This Row],[CDP]],[1]RCPPAGOS!F:F,[1]RCPPAGOS!A:A,"",0),0)</f>
        <v>15745</v>
      </c>
      <c r="AK687" s="1">
        <f>+Contrato[[#This Row],[Columna1]]-Contrato[[#This Row],[RCP]]</f>
        <v>0</v>
      </c>
      <c r="AL687" s="101" cm="1">
        <f t="array" ref="AL687">_xlfn.XLOOKUP(Contrato[[#This Row],[RCP]],[1]!RCPPAGOS[[#All],[CRP]],[1]!RCPPAGOS[[#All],[Total pagado]],0,0)</f>
        <v>6649778</v>
      </c>
      <c r="AM687" s="62">
        <f>+Contrato[[#This Row],[Valor Pagado]]/Contrato[[#This Row],[VALOR CONTRATO]]</f>
        <v>0.99999849619266057</v>
      </c>
      <c r="AN687" s="63">
        <f>+Contrato[[#This Row],[VALOR CONTRATO]]-Contrato[[#This Row],[Valor Pagado]]</f>
        <v>10</v>
      </c>
    </row>
    <row r="688" spans="1:40" s="1" customFormat="1" ht="37.5" customHeight="1">
      <c r="A688" s="1">
        <v>835</v>
      </c>
      <c r="B688" s="2">
        <v>623</v>
      </c>
      <c r="C688" s="130" t="s">
        <v>1635</v>
      </c>
      <c r="D688" s="92" t="s">
        <v>83</v>
      </c>
      <c r="E688" s="103" t="s">
        <v>42</v>
      </c>
      <c r="F688" s="92" t="s">
        <v>43</v>
      </c>
      <c r="G688" s="130" t="s">
        <v>855</v>
      </c>
      <c r="H688" s="1">
        <v>87061182</v>
      </c>
      <c r="I688" s="168">
        <v>6879081</v>
      </c>
      <c r="J688" s="168">
        <v>53819145</v>
      </c>
      <c r="K688" s="134" t="s">
        <v>1636</v>
      </c>
      <c r="L688" s="137" t="s">
        <v>571</v>
      </c>
      <c r="M688" s="43" t="s">
        <v>1440</v>
      </c>
      <c r="N688" s="44">
        <f>VLOOKUP(Contrato[[#This Row],[SUPERVISOR TITULAR]],[1]SUPERVISORES!$E$1:$F$135,2,FALSE)</f>
        <v>1152209808.5999999</v>
      </c>
      <c r="O688" s="43" t="s">
        <v>86</v>
      </c>
      <c r="P688" s="45">
        <f>VLOOKUP(Contrato[[#This Row],[SUPERVISOR SUPLENTE ]],[1]SUPERVISORES!$E$1:$F$135,2,FALSE)</f>
        <v>21509270.5</v>
      </c>
      <c r="Q688" s="75">
        <v>812</v>
      </c>
      <c r="R688" s="47" cm="1">
        <f t="array" ref="R688">_xlfn.XLOOKUP(Contrato[[#This Row],[CDP]],[1]!CDP[[#All],[consecutivo]],[1]!CDP[[#All],[fecha_aprobacion]],"",0)</f>
        <v>45076.732233796298</v>
      </c>
      <c r="S688" s="48">
        <f>SUMIF([1]!CDP[[#All],[consecutivo]],Contrato[[#This Row],[CDP]],[1]!CDP[[#All],[valor_total_rubro]])</f>
        <v>54048448</v>
      </c>
      <c r="T688" s="49" cm="1">
        <f t="array" ref="T688">_xlfn.XLOOKUP(Contrato[[#This Row],[CONTRATO]]&amp;Contrato[[#This Row],[CDP]],[1]!Tabla6[[#All],[CONTRATO-CDP]],[1]!Tabla6[[#All],[CRP]],_xlfn.XLOOKUP(Contrato[[#This Row],[CDP]],[1]RCPPAGOS!F:F,[1]RCPPAGOS!A:A,"",0),0)</f>
        <v>5888</v>
      </c>
      <c r="U688" s="47">
        <f>+_xlfn.XLOOKUP(Contrato[[#This Row],[RCP]],[1]RCPPAGOS!A:A,[1]RCPPAGOS!B:B,"",0)</f>
        <v>45085.629189814812</v>
      </c>
      <c r="V688" s="50">
        <f>SUMIF([1]!RCPPAGOS[[#All],[CRP]],Contrato[[#This Row],[RCP]],[1]!RCPPAGOS[[#All],[valor_total]])</f>
        <v>54048448</v>
      </c>
      <c r="W688" s="51">
        <v>45085</v>
      </c>
      <c r="X688" s="51">
        <v>45085</v>
      </c>
      <c r="Y688" s="52" t="str">
        <f>+LEFT(_xlfn.XLOOKUP(Contrato[[#This Row],[CONTRATO3DIG]],[1]SECOP_II!AE:AE,[1]SECOP_II!F:F,"",0),10)</f>
        <v>2023-06-09</v>
      </c>
      <c r="Z688" s="53" t="str">
        <f>+LEFT(_xlfn.XLOOKUP(Contrato[[#This Row],[CONTRATO3DIG]],[1]SECOP_II!AE:AE,[1]SECOP_II!G:G,"",0),10)</f>
        <v>2023-12-30</v>
      </c>
      <c r="AA688" s="54" t="str">
        <f>_xlfn.XLOOKUP(Contrato[[#This Row],[CONTRATO3DIG]],[1]SECOP_II!AE:AE,[1]SECOP_II!AA:AA,"",0)</f>
        <v>https://community.secop.gov.co/Public/Tendering/OpportunityDetail/Index?noticeUID=CO1.NTC.4533803&amp;isFromPublicArea=True&amp;isModal=true&amp;asPopupView=true</v>
      </c>
      <c r="AB688" s="228" t="s">
        <v>1637</v>
      </c>
      <c r="AC688" s="103">
        <v>200000095878</v>
      </c>
      <c r="AD688" s="1" t="s">
        <v>50</v>
      </c>
      <c r="AE688" s="1" t="str">
        <f>TEXT(LEFT(Contrato[[#This Row],[CONTRATO]],3),"0")</f>
        <v>623</v>
      </c>
      <c r="AF688" s="1" t="str">
        <f>IF(LEN(Contrato[[#This Row],[Contrato2]])=3,Contrato[[#This Row],[Contrato2]],TEXT(Contrato[[#This Row],[Contrato2]],"000"))</f>
        <v>623</v>
      </c>
      <c r="AG688" s="100">
        <f ca="1">IFERROR(_xlfn.DAYS(Contrato[[#This Row],[Fecha Proyectada liquidació]],TODAY())/30,"")</f>
        <v>-10.066666666666666</v>
      </c>
      <c r="AH688" s="5">
        <f>+Contrato[[#This Row],[FECHA TERMINACIÓN ]]+120</f>
        <v>45410</v>
      </c>
      <c r="AI688" s="1" t="e" cm="1">
        <f t="array" ref="AI688">+Contrato[[#This Row],[Fecha Proyectada liquidació]]-hoy</f>
        <v>#NAME?</v>
      </c>
      <c r="AJ688" s="1" cm="1">
        <f t="array" ref="AJ688">_xlfn.XLOOKUP(Contrato[[#This Row],[CONTRATO]]&amp;Contrato[[#This Row],[CDP]],[1]!Tabla6[[#All],[CONTRATO-CDP]],[1]!Tabla6[[#All],[CRP]],_xlfn.XLOOKUP(Contrato[[#This Row],[CDP]],[1]RCPPAGOS!F:F,[1]RCPPAGOS!A:A,"",0),0)</f>
        <v>5888</v>
      </c>
      <c r="AK688" s="1">
        <f>+Contrato[[#This Row],[Columna1]]-Contrato[[#This Row],[RCP]]</f>
        <v>0</v>
      </c>
      <c r="AL688" s="101" cm="1">
        <f t="array" ref="AL688">_xlfn.XLOOKUP(Contrato[[#This Row],[RCP]],[1]!RCPPAGOS[[#All],[CRP]],[1]!RCPPAGOS[[#All],[Total pagado]],0,0)</f>
        <v>6084883</v>
      </c>
      <c r="AM688" s="62">
        <f>+Contrato[[#This Row],[Valor Pagado]]/Contrato[[#This Row],[VALOR CONTRATO]]</f>
        <v>0.11306168093157185</v>
      </c>
      <c r="AN688" s="63">
        <f>+Contrato[[#This Row],[VALOR CONTRATO]]-Contrato[[#This Row],[Valor Pagado]]</f>
        <v>47734262</v>
      </c>
    </row>
    <row r="689" spans="1:40" s="1" customFormat="1" ht="37.5" customHeight="1">
      <c r="A689" s="1">
        <v>832</v>
      </c>
      <c r="B689" s="2">
        <v>624</v>
      </c>
      <c r="C689" s="130" t="s">
        <v>1638</v>
      </c>
      <c r="D689" s="92" t="s">
        <v>83</v>
      </c>
      <c r="E689" s="103" t="s">
        <v>42</v>
      </c>
      <c r="F689" s="92" t="s">
        <v>43</v>
      </c>
      <c r="G689" s="130" t="s">
        <v>900</v>
      </c>
      <c r="H689" s="1">
        <v>1036962118</v>
      </c>
      <c r="I689" s="168">
        <v>6879081</v>
      </c>
      <c r="J689" s="168">
        <v>58548448</v>
      </c>
      <c r="K689" s="134" t="s">
        <v>1639</v>
      </c>
      <c r="L689" s="137" t="s">
        <v>571</v>
      </c>
      <c r="M689" s="43" t="s">
        <v>598</v>
      </c>
      <c r="N689" s="44">
        <f>VLOOKUP(Contrato[[#This Row],[SUPERVISOR TITULAR]],[1]SUPERVISORES!$E$1:$F$135,2,FALSE)</f>
        <v>8103470</v>
      </c>
      <c r="O689" s="43" t="s">
        <v>1260</v>
      </c>
      <c r="P689" s="45">
        <f>VLOOKUP(Contrato[[#This Row],[SUPERVISOR SUPLENTE ]],[1]SUPERVISORES!$E$1:$F$135,2,FALSE)</f>
        <v>1035231868.5</v>
      </c>
      <c r="Q689" s="75">
        <v>813</v>
      </c>
      <c r="R689" s="47" cm="1">
        <f t="array" ref="R689">_xlfn.XLOOKUP(Contrato[[#This Row],[CDP]],[1]!CDP[[#All],[consecutivo]],[1]!CDP[[#All],[fecha_aprobacion]],"",0)</f>
        <v>45076.732245370367</v>
      </c>
      <c r="S689" s="48">
        <f>SUMIF([1]!CDP[[#All],[consecutivo]],Contrato[[#This Row],[CDP]],[1]!CDP[[#All],[valor_total_rubro]])</f>
        <v>58548448</v>
      </c>
      <c r="T689" s="49" cm="1">
        <f t="array" ref="T689">_xlfn.XLOOKUP(Contrato[[#This Row],[CONTRATO]]&amp;Contrato[[#This Row],[CDP]],[1]!Tabla6[[#All],[CONTRATO-CDP]],[1]!Tabla6[[#All],[CRP]],_xlfn.XLOOKUP(Contrato[[#This Row],[CDP]],[1]RCPPAGOS!F:F,[1]RCPPAGOS!A:A,"",0),0)</f>
        <v>5124</v>
      </c>
      <c r="U689" s="47">
        <f>+_xlfn.XLOOKUP(Contrato[[#This Row],[RCP]],[1]RCPPAGOS!A:A,[1]RCPPAGOS!B:B,"",0)</f>
        <v>45082.601655092592</v>
      </c>
      <c r="V689" s="50">
        <f>SUMIF([1]!RCPPAGOS[[#All],[CRP]],Contrato[[#This Row],[RCP]],[1]!RCPPAGOS[[#All],[valor_total]])</f>
        <v>58548448</v>
      </c>
      <c r="W689" s="51">
        <v>45082</v>
      </c>
      <c r="X689" s="51">
        <v>45084</v>
      </c>
      <c r="Y689" s="52" t="str">
        <f>+LEFT(_xlfn.XLOOKUP(Contrato[[#This Row],[CONTRATO3DIG]],[1]SECOP_II!AE:AE,[1]SECOP_II!F:F,"",0),10)</f>
        <v>2023-06-08</v>
      </c>
      <c r="Z689" s="53" t="str">
        <f>+LEFT(_xlfn.XLOOKUP(Contrato[[#This Row],[CONTRATO3DIG]],[1]SECOP_II!AE:AE,[1]SECOP_II!G:G,"",0),10)</f>
        <v>2023-12-30</v>
      </c>
      <c r="AA689" s="54" t="str">
        <f>_xlfn.XLOOKUP(Contrato[[#This Row],[CONTRATO3DIG]],[1]SECOP_II!AE:AE,[1]SECOP_II!AA:AA,"",0)</f>
        <v>https://community.secop.gov.co/Public/Tendering/OpportunityDetail/Index?noticeUID=CO1.NTC.4522511&amp;isFromPublicArea=True&amp;isModal=true&amp;asPopupView=true</v>
      </c>
      <c r="AB689" s="228" t="s">
        <v>1640</v>
      </c>
      <c r="AC689" s="103">
        <v>200000095940</v>
      </c>
      <c r="AD689" s="1" t="s">
        <v>50</v>
      </c>
      <c r="AE689" s="1" t="str">
        <f>TEXT(LEFT(Contrato[[#This Row],[CONTRATO]],3),"0")</f>
        <v>624</v>
      </c>
      <c r="AF689" s="1" t="str">
        <f>IF(LEN(Contrato[[#This Row],[Contrato2]])=3,Contrato[[#This Row],[Contrato2]],TEXT(Contrato[[#This Row],[Contrato2]],"000"))</f>
        <v>624</v>
      </c>
      <c r="AG689" s="100">
        <f ca="1">IFERROR(_xlfn.DAYS(Contrato[[#This Row],[Fecha Proyectada liquidació]],TODAY())/30,"")</f>
        <v>-10.066666666666666</v>
      </c>
      <c r="AH689" s="5">
        <f>+Contrato[[#This Row],[FECHA TERMINACIÓN ]]+120</f>
        <v>45410</v>
      </c>
      <c r="AI689" s="1" t="e" cm="1">
        <f t="array" ref="AI689">+Contrato[[#This Row],[Fecha Proyectada liquidació]]-hoy</f>
        <v>#NAME?</v>
      </c>
      <c r="AJ689" s="1" cm="1">
        <f t="array" ref="AJ689">_xlfn.XLOOKUP(Contrato[[#This Row],[CONTRATO]]&amp;Contrato[[#This Row],[CDP]],[1]!Tabla6[[#All],[CONTRATO-CDP]],[1]!Tabla6[[#All],[CRP]],_xlfn.XLOOKUP(Contrato[[#This Row],[CDP]],[1]RCPPAGOS!F:F,[1]RCPPAGOS!A:A,"",0),0)</f>
        <v>5124</v>
      </c>
      <c r="AK689" s="1">
        <f>+Contrato[[#This Row],[Columna1]]-Contrato[[#This Row],[RCP]]</f>
        <v>0</v>
      </c>
      <c r="AL689" s="101" cm="1">
        <f t="array" ref="AL689">_xlfn.XLOOKUP(Contrato[[#This Row],[RCP]],[1]!RCPPAGOS[[#All],[CRP]],[1]!RCPPAGOS[[#All],[Total pagado]],0,0)</f>
        <v>53917018</v>
      </c>
      <c r="AM689" s="62">
        <f>+Contrato[[#This Row],[Valor Pagado]]/Contrato[[#This Row],[VALOR CONTRATO]]</f>
        <v>0.92089576823624775</v>
      </c>
      <c r="AN689" s="63">
        <f>+Contrato[[#This Row],[VALOR CONTRATO]]-Contrato[[#This Row],[Valor Pagado]]</f>
        <v>4631430</v>
      </c>
    </row>
    <row r="690" spans="1:40" s="1" customFormat="1" ht="37.5" customHeight="1">
      <c r="A690" s="1">
        <v>824</v>
      </c>
      <c r="B690" s="2">
        <v>625</v>
      </c>
      <c r="C690" s="130" t="s">
        <v>1641</v>
      </c>
      <c r="D690" s="92" t="s">
        <v>112</v>
      </c>
      <c r="E690" s="103" t="s">
        <v>42</v>
      </c>
      <c r="F690" s="92" t="s">
        <v>43</v>
      </c>
      <c r="G690" s="130" t="s">
        <v>877</v>
      </c>
      <c r="H690" s="1">
        <v>21526373</v>
      </c>
      <c r="I690" s="168">
        <v>6879081</v>
      </c>
      <c r="J690" s="168">
        <v>51945272</v>
      </c>
      <c r="K690" s="134" t="s">
        <v>1642</v>
      </c>
      <c r="L690" s="137" t="s">
        <v>571</v>
      </c>
      <c r="M690" s="43" t="s">
        <v>60</v>
      </c>
      <c r="N690" s="44">
        <f>VLOOKUP(Contrato[[#This Row],[SUPERVISOR TITULAR]],[1]SUPERVISORES!$E$1:$F$135,2,FALSE)</f>
        <v>40075656.899999999</v>
      </c>
      <c r="O690" s="43" t="s">
        <v>61</v>
      </c>
      <c r="P690" s="45">
        <f>VLOOKUP(Contrato[[#This Row],[SUPERVISOR SUPLENTE ]],[1]SUPERVISORES!$E$1:$F$135,2,FALSE)</f>
        <v>43251877.5</v>
      </c>
      <c r="Q690" s="75">
        <v>799</v>
      </c>
      <c r="R690" s="47" cm="1">
        <f t="array" ref="R690">_xlfn.XLOOKUP(Contrato[[#This Row],[CDP]],[1]!CDP[[#All],[consecutivo]],[1]!CDP[[#All],[fecha_aprobacion]],"",0)</f>
        <v>45072.636412037034</v>
      </c>
      <c r="S690" s="48">
        <f>SUMIF([1]!CDP[[#All],[consecutivo]],Contrato[[#This Row],[CDP]],[1]!CDP[[#All],[valor_total_rubro]])</f>
        <v>51945272</v>
      </c>
      <c r="T690" s="49" cm="1">
        <f t="array" ref="T690">_xlfn.XLOOKUP(Contrato[[#This Row],[CONTRATO]]&amp;Contrato[[#This Row],[CDP]],[1]!Tabla6[[#All],[CONTRATO-CDP]],[1]!Tabla6[[#All],[CRP]],_xlfn.XLOOKUP(Contrato[[#This Row],[CDP]],[1]RCPPAGOS!F:F,[1]RCPPAGOS!A:A,"",0),0)</f>
        <v>5137</v>
      </c>
      <c r="U690" s="47">
        <f>+_xlfn.XLOOKUP(Contrato[[#This Row],[RCP]],[1]RCPPAGOS!A:A,[1]RCPPAGOS!B:B,"",0)</f>
        <v>45082.728854166664</v>
      </c>
      <c r="V690" s="50">
        <f>SUMIF([1]!RCPPAGOS[[#All],[CRP]],Contrato[[#This Row],[RCP]],[1]!RCPPAGOS[[#All],[valor_total]])</f>
        <v>51945272</v>
      </c>
      <c r="W690" s="51">
        <v>45082</v>
      </c>
      <c r="X690" s="51">
        <v>45082</v>
      </c>
      <c r="Y690" s="52" t="str">
        <f>+LEFT(_xlfn.XLOOKUP(Contrato[[#This Row],[CONTRATO3DIG]],[1]SECOP_II!AE:AE,[1]SECOP_II!F:F,"",0),10)</f>
        <v>2023-06-05</v>
      </c>
      <c r="Z690" s="53" t="str">
        <f>+LEFT(_xlfn.XLOOKUP(Contrato[[#This Row],[CONTRATO3DIG]],[1]SECOP_II!AE:AE,[1]SECOP_II!G:G,"",0),10)</f>
        <v>2023-12-30</v>
      </c>
      <c r="AA690" s="54" t="str">
        <f>_xlfn.XLOOKUP(Contrato[[#This Row],[CONTRATO3DIG]],[1]SECOP_II!AE:AE,[1]SECOP_II!AA:AA,"",0)</f>
        <v>https://community.secop.gov.co/Public/Tendering/OpportunityDetail/Index?noticeUID=CO1.NTC.4521559&amp;isFromPublicArea=True&amp;isModal=true&amp;asPopupView=true</v>
      </c>
      <c r="AB690" s="228" t="s">
        <v>1643</v>
      </c>
      <c r="AC690" s="103">
        <v>200000095947</v>
      </c>
      <c r="AD690" s="1" t="s">
        <v>50</v>
      </c>
      <c r="AE690" s="1" t="str">
        <f>TEXT(LEFT(Contrato[[#This Row],[CONTRATO]],3),"0")</f>
        <v>625</v>
      </c>
      <c r="AF690" s="1" t="str">
        <f>IF(LEN(Contrato[[#This Row],[Contrato2]])=3,Contrato[[#This Row],[Contrato2]],TEXT(Contrato[[#This Row],[Contrato2]],"000"))</f>
        <v>625</v>
      </c>
      <c r="AG690" s="100">
        <f ca="1">IFERROR(_xlfn.DAYS(Contrato[[#This Row],[Fecha Proyectada liquidació]],TODAY())/30,"")</f>
        <v>-10.066666666666666</v>
      </c>
      <c r="AH690" s="5">
        <f>+Contrato[[#This Row],[FECHA TERMINACIÓN ]]+120</f>
        <v>45410</v>
      </c>
      <c r="AI690" s="1" t="e" cm="1">
        <f t="array" ref="AI690">+Contrato[[#This Row],[Fecha Proyectada liquidació]]-hoy</f>
        <v>#NAME?</v>
      </c>
      <c r="AJ690" s="1" cm="1">
        <f t="array" ref="AJ690">_xlfn.XLOOKUP(Contrato[[#This Row],[CONTRATO]]&amp;Contrato[[#This Row],[CDP]],[1]!Tabla6[[#All],[CONTRATO-CDP]],[1]!Tabla6[[#All],[CRP]],_xlfn.XLOOKUP(Contrato[[#This Row],[CDP]],[1]RCPPAGOS!F:F,[1]RCPPAGOS!A:A,"",0),0)</f>
        <v>5137</v>
      </c>
      <c r="AK690" s="1">
        <f>+Contrato[[#This Row],[Columna1]]-Contrato[[#This Row],[RCP]]</f>
        <v>0</v>
      </c>
      <c r="AL690" s="101" cm="1">
        <f t="array" ref="AL690">_xlfn.XLOOKUP(Contrato[[#This Row],[RCP]],[1]!RCPPAGOS[[#All],[CRP]],[1]!RCPPAGOS[[#All],[Total pagado]],0,0)</f>
        <v>23866569</v>
      </c>
      <c r="AM690" s="62">
        <f>+Contrato[[#This Row],[Valor Pagado]]/Contrato[[#This Row],[VALOR CONTRATO]]</f>
        <v>0.45945604058055561</v>
      </c>
      <c r="AN690" s="63">
        <f>+Contrato[[#This Row],[VALOR CONTRATO]]-Contrato[[#This Row],[Valor Pagado]]</f>
        <v>28078703</v>
      </c>
    </row>
    <row r="691" spans="1:40" s="1" customFormat="1" ht="37.5" customHeight="1">
      <c r="A691" s="1">
        <v>823</v>
      </c>
      <c r="B691" s="2">
        <v>626</v>
      </c>
      <c r="C691" s="130" t="s">
        <v>1644</v>
      </c>
      <c r="D691" s="92" t="s">
        <v>112</v>
      </c>
      <c r="E691" s="103" t="s">
        <v>42</v>
      </c>
      <c r="F691" s="92" t="s">
        <v>43</v>
      </c>
      <c r="G691" s="130" t="s">
        <v>881</v>
      </c>
      <c r="H691" s="1">
        <v>71757389</v>
      </c>
      <c r="I691" s="168">
        <v>6879081</v>
      </c>
      <c r="J691" s="168">
        <v>47236356</v>
      </c>
      <c r="K691" s="1" t="s">
        <v>571</v>
      </c>
      <c r="L691" s="137" t="s">
        <v>571</v>
      </c>
      <c r="M691" s="43" t="s">
        <v>68</v>
      </c>
      <c r="N691" s="44">
        <f>VLOOKUP(Contrato[[#This Row],[SUPERVISOR TITULAR]],[1]SUPERVISORES!$E$1:$F$135,2,FALSE)</f>
        <v>8462777.5</v>
      </c>
      <c r="O691" s="43" t="s">
        <v>69</v>
      </c>
      <c r="P691" s="45">
        <f>VLOOKUP(Contrato[[#This Row],[SUPERVISOR SUPLENTE ]],[1]SUPERVISORES!$E$1:$F$135,2,FALSE)</f>
        <v>43208997.899999999</v>
      </c>
      <c r="Q691" s="75">
        <v>797</v>
      </c>
      <c r="R691" s="47" cm="1">
        <f t="array" ref="R691">_xlfn.XLOOKUP(Contrato[[#This Row],[CDP]],[1]!CDP[[#All],[consecutivo]],[1]!CDP[[#All],[fecha_aprobacion]],"",0)</f>
        <v>45072.635416666664</v>
      </c>
      <c r="S691" s="48">
        <f>SUMIF([1]!CDP[[#All],[consecutivo]],Contrato[[#This Row],[CDP]],[1]!CDP[[#All],[valor_total_rubro]])</f>
        <v>47236356</v>
      </c>
      <c r="T691" s="49" cm="1">
        <f t="array" ref="T691">_xlfn.XLOOKUP(Contrato[[#This Row],[CONTRATO]]&amp;Contrato[[#This Row],[CDP]],[1]!Tabla6[[#All],[CONTRATO-CDP]],[1]!Tabla6[[#All],[CRP]],_xlfn.XLOOKUP(Contrato[[#This Row],[CDP]],[1]RCPPAGOS!F:F,[1]RCPPAGOS!A:A,"",0),0)</f>
        <v>5131</v>
      </c>
      <c r="U691" s="47">
        <f>+_xlfn.XLOOKUP(Contrato[[#This Row],[RCP]],[1]RCPPAGOS!A:A,[1]RCPPAGOS!B:B,"",0)</f>
        <v>45082.651076388887</v>
      </c>
      <c r="V691" s="50">
        <f>SUMIF([1]!RCPPAGOS[[#All],[CRP]],Contrato[[#This Row],[RCP]],[1]!RCPPAGOS[[#All],[valor_total]])</f>
        <v>47236356</v>
      </c>
      <c r="W691" s="51">
        <v>45082</v>
      </c>
      <c r="X691" s="51">
        <v>45083</v>
      </c>
      <c r="Y691" s="52" t="str">
        <f>+LEFT(_xlfn.XLOOKUP(Contrato[[#This Row],[CONTRATO3DIG]],[1]SECOP_II!AE:AE,[1]SECOP_II!F:F,"",0),10)</f>
        <v>2023-06-06</v>
      </c>
      <c r="Z691" s="53" t="str">
        <f>+LEFT(_xlfn.XLOOKUP(Contrato[[#This Row],[CONTRATO3DIG]],[1]SECOP_II!AE:AE,[1]SECOP_II!G:G,"",0),10)</f>
        <v>2023-12-30</v>
      </c>
      <c r="AA691" s="54" t="str">
        <f>_xlfn.XLOOKUP(Contrato[[#This Row],[CONTRATO3DIG]],[1]SECOP_II!AE:AE,[1]SECOP_II!AA:AA,"",0)</f>
        <v>https://community.secop.gov.co/Public/Tendering/OpportunityDetail/Index?noticeUID=CO1.NTC.4521362&amp;isFromPublicArea=True&amp;isModal=true&amp;asPopupView=true</v>
      </c>
      <c r="AB691" s="228" t="s">
        <v>1645</v>
      </c>
      <c r="AC691" s="103">
        <v>200000095986</v>
      </c>
      <c r="AD691" s="1" t="s">
        <v>50</v>
      </c>
      <c r="AE691" s="1" t="str">
        <f>TEXT(LEFT(Contrato[[#This Row],[CONTRATO]],3),"0")</f>
        <v>626</v>
      </c>
      <c r="AF691" s="1" t="str">
        <f>IF(LEN(Contrato[[#This Row],[Contrato2]])=3,Contrato[[#This Row],[Contrato2]],TEXT(Contrato[[#This Row],[Contrato2]],"000"))</f>
        <v>626</v>
      </c>
      <c r="AG691" s="100">
        <f ca="1">IFERROR(_xlfn.DAYS(Contrato[[#This Row],[Fecha Proyectada liquidació]],TODAY())/30,"")</f>
        <v>-10.066666666666666</v>
      </c>
      <c r="AH691" s="5">
        <f>+Contrato[[#This Row],[FECHA TERMINACIÓN ]]+120</f>
        <v>45410</v>
      </c>
      <c r="AI691" s="1" t="e" cm="1">
        <f t="array" ref="AI691">+Contrato[[#This Row],[Fecha Proyectada liquidació]]-hoy</f>
        <v>#NAME?</v>
      </c>
      <c r="AJ691" s="1" cm="1">
        <f t="array" ref="AJ691">_xlfn.XLOOKUP(Contrato[[#This Row],[CONTRATO]]&amp;Contrato[[#This Row],[CDP]],[1]!Tabla6[[#All],[CONTRATO-CDP]],[1]!Tabla6[[#All],[CRP]],_xlfn.XLOOKUP(Contrato[[#This Row],[CDP]],[1]RCPPAGOS!F:F,[1]RCPPAGOS!A:A,"",0),0)</f>
        <v>5131</v>
      </c>
      <c r="AK691" s="1">
        <f>+Contrato[[#This Row],[Columna1]]-Contrato[[#This Row],[RCP]]</f>
        <v>0</v>
      </c>
      <c r="AL691" s="101" cm="1">
        <f t="array" ref="AL691">_xlfn.XLOOKUP(Contrato[[#This Row],[RCP]],[1]!RCPPAGOS[[#All],[CRP]],[1]!RCPPAGOS[[#All],[Total pagado]],0,0)</f>
        <v>19064652</v>
      </c>
      <c r="AM691" s="62">
        <f>+Contrato[[#This Row],[Valor Pagado]]/Contrato[[#This Row],[VALOR CONTRATO]]</f>
        <v>0.40360124307641343</v>
      </c>
      <c r="AN691" s="63">
        <f>+Contrato[[#This Row],[VALOR CONTRATO]]-Contrato[[#This Row],[Valor Pagado]]</f>
        <v>28171704</v>
      </c>
    </row>
    <row r="692" spans="1:40" s="1" customFormat="1" ht="37.5" customHeight="1">
      <c r="A692" s="1">
        <v>839</v>
      </c>
      <c r="B692" s="2">
        <v>627</v>
      </c>
      <c r="C692" s="130" t="s">
        <v>612</v>
      </c>
      <c r="D692" s="92" t="s">
        <v>83</v>
      </c>
      <c r="E692" s="103" t="s">
        <v>42</v>
      </c>
      <c r="F692" s="92" t="s">
        <v>43</v>
      </c>
      <c r="G692" s="130" t="s">
        <v>791</v>
      </c>
      <c r="H692" s="1">
        <v>1020474451</v>
      </c>
      <c r="I692" s="168">
        <v>6879081</v>
      </c>
      <c r="J692" s="168">
        <v>56007054</v>
      </c>
      <c r="K692" s="134" t="s">
        <v>1646</v>
      </c>
      <c r="L692" s="137" t="s">
        <v>571</v>
      </c>
      <c r="M692" s="43" t="s">
        <v>597</v>
      </c>
      <c r="N692" s="44">
        <f>VLOOKUP(Contrato[[#This Row],[SUPERVISOR TITULAR]],[1]SUPERVISORES!$E$1:$F$135,2,FALSE)</f>
        <v>39176038.700000003</v>
      </c>
      <c r="O692" s="43" t="s">
        <v>1388</v>
      </c>
      <c r="P692" s="45">
        <f>VLOOKUP(Contrato[[#This Row],[SUPERVISOR SUPLENTE ]],[1]SUPERVISORES!$E$1:$F$135,2,FALSE)</f>
        <v>43671828.600000001</v>
      </c>
      <c r="Q692" s="75">
        <v>820</v>
      </c>
      <c r="R692" s="47" cm="1">
        <f t="array" ref="R692">_xlfn.XLOOKUP(Contrato[[#This Row],[CDP]],[1]!CDP[[#All],[consecutivo]],[1]!CDP[[#All],[fecha_aprobacion]],"",0)</f>
        <v>45076.73232638889</v>
      </c>
      <c r="S692" s="48">
        <f>SUMIF([1]!CDP[[#All],[consecutivo]],Contrato[[#This Row],[CDP]],[1]!CDP[[#All],[valor_total_rubro]])</f>
        <v>56236356</v>
      </c>
      <c r="T692" s="49" cm="1">
        <f t="array" ref="T692">_xlfn.XLOOKUP(Contrato[[#This Row],[CONTRATO]]&amp;Contrato[[#This Row],[CDP]],[1]!Tabla6[[#All],[CONTRATO-CDP]],[1]!Tabla6[[#All],[CRP]],_xlfn.XLOOKUP(Contrato[[#This Row],[CDP]],[1]RCPPAGOS!F:F,[1]RCPPAGOS!A:A,"",0),0)</f>
        <v>5140</v>
      </c>
      <c r="U692" s="47">
        <f>+_xlfn.XLOOKUP(Contrato[[#This Row],[RCP]],[1]RCPPAGOS!A:A,[1]RCPPAGOS!B:B,"",0)</f>
        <v>45083.555972222224</v>
      </c>
      <c r="V692" s="50">
        <f>SUMIF([1]!RCPPAGOS[[#All],[CRP]],Contrato[[#This Row],[RCP]],[1]!RCPPAGOS[[#All],[valor_total]])</f>
        <v>56007054</v>
      </c>
      <c r="W692" s="51">
        <v>45083</v>
      </c>
      <c r="X692" s="51">
        <v>45083</v>
      </c>
      <c r="Y692" s="52" t="str">
        <f>+LEFT(_xlfn.XLOOKUP(Contrato[[#This Row],[CONTRATO3DIG]],[1]SECOP_II!AE:AE,[1]SECOP_II!F:F,"",0),10)</f>
        <v>2023-06-06</v>
      </c>
      <c r="Z692" s="53" t="str">
        <f>+LEFT(_xlfn.XLOOKUP(Contrato[[#This Row],[CONTRATO3DIG]],[1]SECOP_II!AE:AE,[1]SECOP_II!G:G,"",0),10)</f>
        <v>2023-12-30</v>
      </c>
      <c r="AA692" s="54" t="str">
        <f>_xlfn.XLOOKUP(Contrato[[#This Row],[CONTRATO3DIG]],[1]SECOP_II!AE:AE,[1]SECOP_II!AA:AA,"",0)</f>
        <v>https://community.secop.gov.co/Public/Tendering/OpportunityDetail/Index?noticeUID=CO1.NTC.4528986&amp;isFromPublicArea=True&amp;isModal=true&amp;asPopupView=true</v>
      </c>
      <c r="AB692" s="103" t="s">
        <v>1516</v>
      </c>
      <c r="AC692" s="103">
        <v>200000095999</v>
      </c>
      <c r="AD692" s="1" t="s">
        <v>50</v>
      </c>
      <c r="AE692" s="1" t="str">
        <f>TEXT(LEFT(Contrato[[#This Row],[CONTRATO]],3),"0")</f>
        <v>627</v>
      </c>
      <c r="AF692" s="1" t="str">
        <f>IF(LEN(Contrato[[#This Row],[Contrato2]])=3,Contrato[[#This Row],[Contrato2]],TEXT(Contrato[[#This Row],[Contrato2]],"000"))</f>
        <v>627</v>
      </c>
      <c r="AG692" s="100">
        <f ca="1">IFERROR(_xlfn.DAYS(Contrato[[#This Row],[Fecha Proyectada liquidació]],TODAY())/30,"")</f>
        <v>-10.066666666666666</v>
      </c>
      <c r="AH692" s="5">
        <f>+Contrato[[#This Row],[FECHA TERMINACIÓN ]]+120</f>
        <v>45410</v>
      </c>
      <c r="AI692" s="1" t="e" cm="1">
        <f t="array" ref="AI692">+Contrato[[#This Row],[Fecha Proyectada liquidació]]-hoy</f>
        <v>#NAME?</v>
      </c>
      <c r="AJ692" s="1" cm="1">
        <f t="array" ref="AJ692">_xlfn.XLOOKUP(Contrato[[#This Row],[CONTRATO]]&amp;Contrato[[#This Row],[CDP]],[1]!Tabla6[[#All],[CONTRATO-CDP]],[1]!Tabla6[[#All],[CRP]],_xlfn.XLOOKUP(Contrato[[#This Row],[CDP]],[1]RCPPAGOS!F:F,[1]RCPPAGOS!A:A,"",0),0)</f>
        <v>5140</v>
      </c>
      <c r="AK692" s="1">
        <f>+Contrato[[#This Row],[Columna1]]-Contrato[[#This Row],[RCP]]</f>
        <v>0</v>
      </c>
      <c r="AL692" s="101" cm="1">
        <f t="array" ref="AL692">_xlfn.XLOOKUP(Contrato[[#This Row],[RCP]],[1]!RCPPAGOS[[#All],[CRP]],[1]!RCPPAGOS[[#All],[Total pagado]],0,0)</f>
        <v>53351034</v>
      </c>
      <c r="AM692" s="62">
        <f>+Contrato[[#This Row],[Valor Pagado]]/Contrato[[#This Row],[VALOR CONTRATO]]</f>
        <v>0.95257704502722107</v>
      </c>
      <c r="AN692" s="63">
        <f>+Contrato[[#This Row],[VALOR CONTRATO]]-Contrato[[#This Row],[Valor Pagado]]</f>
        <v>2656020</v>
      </c>
    </row>
    <row r="693" spans="1:40" s="89" customFormat="1" ht="37.5" customHeight="1">
      <c r="A693" s="1">
        <v>840</v>
      </c>
      <c r="B693" s="2">
        <v>628</v>
      </c>
      <c r="C693" s="130" t="s">
        <v>1647</v>
      </c>
      <c r="D693" s="92" t="s">
        <v>83</v>
      </c>
      <c r="E693" s="103" t="s">
        <v>42</v>
      </c>
      <c r="F693" s="92" t="s">
        <v>43</v>
      </c>
      <c r="G693" s="130" t="s">
        <v>725</v>
      </c>
      <c r="H693" s="1">
        <v>1036656235</v>
      </c>
      <c r="I693" s="168">
        <v>3986061</v>
      </c>
      <c r="J693" s="168">
        <v>37370952</v>
      </c>
      <c r="K693" s="134" t="s">
        <v>1648</v>
      </c>
      <c r="L693" s="137" t="s">
        <v>571</v>
      </c>
      <c r="M693" s="43" t="s">
        <v>597</v>
      </c>
      <c r="N693" s="44">
        <f>VLOOKUP(Contrato[[#This Row],[SUPERVISOR TITULAR]],[1]SUPERVISORES!$E$1:$F$135,2,FALSE)</f>
        <v>39176038.700000003</v>
      </c>
      <c r="O693" s="43" t="s">
        <v>1388</v>
      </c>
      <c r="P693" s="45">
        <f>VLOOKUP(Contrato[[#This Row],[SUPERVISOR SUPLENTE ]],[1]SUPERVISORES!$E$1:$F$135,2,FALSE)</f>
        <v>43671828.600000001</v>
      </c>
      <c r="Q693" s="75">
        <v>822</v>
      </c>
      <c r="R693" s="47" cm="1">
        <f t="array" ref="R693">_xlfn.XLOOKUP(Contrato[[#This Row],[CDP]],[1]!CDP[[#All],[consecutivo]],[1]!CDP[[#All],[fecha_aprobacion]],"",0)</f>
        <v>45077.491076388891</v>
      </c>
      <c r="S693" s="48">
        <f>SUMIF([1]!CDP[[#All],[consecutivo]],Contrato[[#This Row],[CDP]],[1]!CDP[[#All],[valor_total_rubro]])</f>
        <v>37370952</v>
      </c>
      <c r="T693" s="49" cm="1">
        <f t="array" ref="T693">_xlfn.XLOOKUP(Contrato[[#This Row],[CONTRATO]]&amp;Contrato[[#This Row],[CDP]],[1]!Tabla6[[#All],[CONTRATO-CDP]],[1]!Tabla6[[#All],[CRP]],_xlfn.XLOOKUP(Contrato[[#This Row],[CDP]],[1]RCPPAGOS!F:F,[1]RCPPAGOS!A:A,"",0),0)</f>
        <v>5141</v>
      </c>
      <c r="U693" s="47">
        <f>+_xlfn.XLOOKUP(Contrato[[#This Row],[RCP]],[1]RCPPAGOS!A:A,[1]RCPPAGOS!B:B,"",0)</f>
        <v>45083.556458333333</v>
      </c>
      <c r="V693" s="50">
        <f>SUMIF([1]!RCPPAGOS[[#All],[CRP]],Contrato[[#This Row],[RCP]],[1]!RCPPAGOS[[#All],[valor_total]])</f>
        <v>37238083</v>
      </c>
      <c r="W693" s="51">
        <v>45083</v>
      </c>
      <c r="X693" s="51">
        <v>45083</v>
      </c>
      <c r="Y693" s="52" t="str">
        <f>+LEFT(_xlfn.XLOOKUP(Contrato[[#This Row],[CONTRATO3DIG]],[1]SECOP_II!AE:AE,[1]SECOP_II!F:F,"",0),10)</f>
        <v>2023-06-06</v>
      </c>
      <c r="Z693" s="53" t="str">
        <f>+LEFT(_xlfn.XLOOKUP(Contrato[[#This Row],[CONTRATO3DIG]],[1]SECOP_II!AE:AE,[1]SECOP_II!G:G,"",0),10)</f>
        <v>2023-12-30</v>
      </c>
      <c r="AA693" s="54" t="str">
        <f>_xlfn.XLOOKUP(Contrato[[#This Row],[CONTRATO3DIG]],[1]SECOP_II!AE:AE,[1]SECOP_II!AA:AA,"",0)</f>
        <v>https://community.secop.gov.co/Public/Tendering/OpportunityDetail/Index?noticeUID=CO1.NTC.4529513&amp;isFromPublicArea=True&amp;isModal=true&amp;asPopupView=true</v>
      </c>
      <c r="AB693" s="103" t="s">
        <v>1649</v>
      </c>
      <c r="AC693" s="103">
        <v>200000095976</v>
      </c>
      <c r="AD693" s="1" t="s">
        <v>50</v>
      </c>
      <c r="AE693" s="89" t="str">
        <f>TEXT(LEFT(Contrato[[#This Row],[CONTRATO]],3),"0")</f>
        <v>628</v>
      </c>
      <c r="AF693" s="89" t="str">
        <f>IF(LEN(Contrato[[#This Row],[Contrato2]])=3,Contrato[[#This Row],[Contrato2]],TEXT(Contrato[[#This Row],[Contrato2]],"000"))</f>
        <v>628</v>
      </c>
      <c r="AG693" s="143">
        <f ca="1">IFERROR(_xlfn.DAYS(Contrato[[#This Row],[Fecha Proyectada liquidació]],TODAY())/30,"")</f>
        <v>-10.066666666666666</v>
      </c>
      <c r="AH693" s="144">
        <f>+Contrato[[#This Row],[FECHA TERMINACIÓN ]]+120</f>
        <v>45410</v>
      </c>
      <c r="AI693" s="89" t="e" cm="1">
        <f t="array" ref="AI693">+Contrato[[#This Row],[Fecha Proyectada liquidació]]-hoy</f>
        <v>#NAME?</v>
      </c>
      <c r="AJ693" s="89" cm="1">
        <f t="array" ref="AJ693">_xlfn.XLOOKUP(Contrato[[#This Row],[CONTRATO]]&amp;Contrato[[#This Row],[CDP]],[1]!Tabla6[[#All],[CONTRATO-CDP]],[1]!Tabla6[[#All],[CRP]],_xlfn.XLOOKUP(Contrato[[#This Row],[CDP]],[1]RCPPAGOS!F:F,[1]RCPPAGOS!A:A,"",0),0)</f>
        <v>5141</v>
      </c>
      <c r="AK693" s="89">
        <f>+Contrato[[#This Row],[Columna1]]-Contrato[[#This Row],[RCP]]</f>
        <v>0</v>
      </c>
      <c r="AL693" s="145" cm="1">
        <f t="array" ref="AL693">_xlfn.XLOOKUP(Contrato[[#This Row],[RCP]],[1]!RCPPAGOS[[#All],[CRP]],[1]!RCPPAGOS[[#All],[Total pagado]],0,0)</f>
        <v>32298716</v>
      </c>
      <c r="AM693" s="62">
        <f>+Contrato[[#This Row],[Valor Pagado]]/Contrato[[#This Row],[VALOR CONTRATO]]</f>
        <v>0.86427329975431189</v>
      </c>
      <c r="AN693" s="63">
        <f>+Contrato[[#This Row],[VALOR CONTRATO]]-Contrato[[#This Row],[Valor Pagado]]</f>
        <v>5072236</v>
      </c>
    </row>
    <row r="694" spans="1:40" s="89" customFormat="1" ht="37.5" customHeight="1">
      <c r="A694" s="1">
        <v>837</v>
      </c>
      <c r="B694" s="2">
        <v>629</v>
      </c>
      <c r="C694" s="130" t="s">
        <v>1650</v>
      </c>
      <c r="D694" s="92" t="s">
        <v>83</v>
      </c>
      <c r="E694" s="103" t="s">
        <v>42</v>
      </c>
      <c r="F694" s="92" t="s">
        <v>43</v>
      </c>
      <c r="G694" s="130" t="s">
        <v>873</v>
      </c>
      <c r="H694" s="1">
        <v>10069528210</v>
      </c>
      <c r="I694" s="168">
        <v>3379853</v>
      </c>
      <c r="J694" s="168">
        <v>28095662</v>
      </c>
      <c r="K694" s="134" t="s">
        <v>1651</v>
      </c>
      <c r="L694" s="137" t="s">
        <v>571</v>
      </c>
      <c r="M694" s="43" t="s">
        <v>597</v>
      </c>
      <c r="N694" s="44">
        <f>VLOOKUP(Contrato[[#This Row],[SUPERVISOR TITULAR]],[1]SUPERVISORES!$E$1:$F$135,2,FALSE)</f>
        <v>39176038.700000003</v>
      </c>
      <c r="O694" s="43" t="s">
        <v>1388</v>
      </c>
      <c r="P694" s="45">
        <f>VLOOKUP(Contrato[[#This Row],[SUPERVISOR SUPLENTE ]],[1]SUPERVISORES!$E$1:$F$135,2,FALSE)</f>
        <v>43671828.600000001</v>
      </c>
      <c r="Q694" s="75">
        <v>817</v>
      </c>
      <c r="R694" s="47" cm="1">
        <f t="array" ref="R694">_xlfn.XLOOKUP(Contrato[[#This Row],[CDP]],[1]!CDP[[#All],[consecutivo]],[1]!CDP[[#All],[fecha_aprobacion]],"",0)</f>
        <v>45076.732291666667</v>
      </c>
      <c r="S694" s="48">
        <f>SUMIF([1]!CDP[[#All],[consecutivo]],Contrato[[#This Row],[CDP]],[1]!CDP[[#All],[valor_total_rubro]])</f>
        <v>28658971</v>
      </c>
      <c r="T694" s="49" cm="1">
        <f t="array" ref="T694">_xlfn.XLOOKUP(Contrato[[#This Row],[CONTRATO]]&amp;Contrato[[#This Row],[CDP]],[1]!Tabla6[[#All],[CONTRATO-CDP]],[1]!Tabla6[[#All],[CRP]],_xlfn.XLOOKUP(Contrato[[#This Row],[CDP]],[1]RCPPAGOS!F:F,[1]RCPPAGOS!A:A,"",0),0)</f>
        <v>5271</v>
      </c>
      <c r="U694" s="47">
        <f>+_xlfn.XLOOKUP(Contrato[[#This Row],[RCP]],[1]RCPPAGOS!A:A,[1]RCPPAGOS!B:B,"",0)</f>
        <v>45084.60324074074</v>
      </c>
      <c r="V694" s="50">
        <f>SUMIF([1]!RCPPAGOS[[#All],[CRP]],Contrato[[#This Row],[RCP]],[1]!RCPPAGOS[[#All],[valor_total]])</f>
        <v>28095662</v>
      </c>
      <c r="W694" s="51">
        <v>45083</v>
      </c>
      <c r="X694" s="51">
        <v>45084</v>
      </c>
      <c r="Y694" s="52" t="str">
        <f>+LEFT(_xlfn.XLOOKUP(Contrato[[#This Row],[CONTRATO3DIG]],[1]SECOP_II!AE:AE,[1]SECOP_II!F:F,"",0),10)</f>
        <v>2023-06-08</v>
      </c>
      <c r="Z694" s="53" t="str">
        <f>+LEFT(_xlfn.XLOOKUP(Contrato[[#This Row],[CONTRATO3DIG]],[1]SECOP_II!AE:AE,[1]SECOP_II!G:G,"",0),10)</f>
        <v>2023-12-30</v>
      </c>
      <c r="AA694" s="54" t="str">
        <f>_xlfn.XLOOKUP(Contrato[[#This Row],[CONTRATO3DIG]],[1]SECOP_II!AE:AE,[1]SECOP_II!AA:AA,"",0)</f>
        <v>https://community.secop.gov.co/Public/Tendering/OpportunityDetail/Index?noticeUID=CO1.NTC.4530356&amp;isFromPublicArea=True&amp;isModal=true&amp;asPopupView=true</v>
      </c>
      <c r="AB694" s="103" t="s">
        <v>1277</v>
      </c>
      <c r="AC694" s="103"/>
      <c r="AD694" s="1" t="s">
        <v>50</v>
      </c>
      <c r="AE694" s="89" t="str">
        <f>TEXT(LEFT(Contrato[[#This Row],[CONTRATO]],3),"0")</f>
        <v>629</v>
      </c>
      <c r="AF694" s="89" t="str">
        <f>IF(LEN(Contrato[[#This Row],[Contrato2]])=3,Contrato[[#This Row],[Contrato2]],TEXT(Contrato[[#This Row],[Contrato2]],"000"))</f>
        <v>629</v>
      </c>
      <c r="AG694" s="143">
        <f ca="1">IFERROR(_xlfn.DAYS(Contrato[[#This Row],[Fecha Proyectada liquidació]],TODAY())/30,"")</f>
        <v>-10.066666666666666</v>
      </c>
      <c r="AH694" s="144">
        <f>+Contrato[[#This Row],[FECHA TERMINACIÓN ]]+120</f>
        <v>45410</v>
      </c>
      <c r="AI694" s="89" t="e" cm="1">
        <f t="array" ref="AI694">+Contrato[[#This Row],[Fecha Proyectada liquidació]]-hoy</f>
        <v>#NAME?</v>
      </c>
      <c r="AJ694" s="89" cm="1">
        <f t="array" ref="AJ694">_xlfn.XLOOKUP(Contrato[[#This Row],[CONTRATO]]&amp;Contrato[[#This Row],[CDP]],[1]!Tabla6[[#All],[CONTRATO-CDP]],[1]!Tabla6[[#All],[CRP]],_xlfn.XLOOKUP(Contrato[[#This Row],[CDP]],[1]RCPPAGOS!F:F,[1]RCPPAGOS!A:A,"",0),0)</f>
        <v>5271</v>
      </c>
      <c r="AK694" s="89">
        <f>+Contrato[[#This Row],[Columna1]]-Contrato[[#This Row],[RCP]]</f>
        <v>0</v>
      </c>
      <c r="AL694" s="145" cm="1">
        <f t="array" ref="AL694">_xlfn.XLOOKUP(Contrato[[#This Row],[RCP]],[1]!RCPPAGOS[[#All],[CRP]],[1]!RCPPAGOS[[#All],[Total pagado]],0,0)</f>
        <v>27699839</v>
      </c>
      <c r="AM694" s="62">
        <f>+Contrato[[#This Row],[Valor Pagado]]/Contrato[[#This Row],[VALOR CONTRATO]]</f>
        <v>0.98591159731349276</v>
      </c>
      <c r="AN694" s="63">
        <f>+Contrato[[#This Row],[VALOR CONTRATO]]-Contrato[[#This Row],[Valor Pagado]]</f>
        <v>395823</v>
      </c>
    </row>
    <row r="695" spans="1:40" ht="37.5" customHeight="1">
      <c r="A695" s="1">
        <v>841</v>
      </c>
      <c r="B695" s="2">
        <v>630</v>
      </c>
      <c r="C695" s="130" t="s">
        <v>1647</v>
      </c>
      <c r="D695" s="92" t="s">
        <v>83</v>
      </c>
      <c r="E695" s="103" t="s">
        <v>42</v>
      </c>
      <c r="F695" s="92" t="s">
        <v>43</v>
      </c>
      <c r="G695" s="130" t="s">
        <v>729</v>
      </c>
      <c r="H695" s="1">
        <v>15349677</v>
      </c>
      <c r="I695" s="168">
        <v>3986061</v>
      </c>
      <c r="J695" s="168">
        <v>37370952</v>
      </c>
      <c r="K695" s="134" t="s">
        <v>1619</v>
      </c>
      <c r="L695" s="137" t="s">
        <v>571</v>
      </c>
      <c r="M695" s="43" t="s">
        <v>597</v>
      </c>
      <c r="N695" s="44">
        <f>VLOOKUP(Contrato[[#This Row],[SUPERVISOR TITULAR]],[1]SUPERVISORES!$E$1:$F$135,2,FALSE)</f>
        <v>39176038.700000003</v>
      </c>
      <c r="O695" s="43" t="s">
        <v>1388</v>
      </c>
      <c r="P695" s="45">
        <f>VLOOKUP(Contrato[[#This Row],[SUPERVISOR SUPLENTE ]],[1]SUPERVISORES!$E$1:$F$135,2,FALSE)</f>
        <v>43671828.600000001</v>
      </c>
      <c r="Q695" s="75">
        <v>824</v>
      </c>
      <c r="R695" s="47" cm="1">
        <f t="array" ref="R695">_xlfn.XLOOKUP(Contrato[[#This Row],[CDP]],[1]!CDP[[#All],[consecutivo]],[1]!CDP[[#All],[fecha_aprobacion]],"",0)</f>
        <v>45077.491099537037</v>
      </c>
      <c r="S695" s="48">
        <f>SUMIF([1]!CDP[[#All],[consecutivo]],Contrato[[#This Row],[CDP]],[1]!CDP[[#All],[valor_total_rubro]])</f>
        <v>37370952</v>
      </c>
      <c r="T695" s="49" cm="1">
        <f t="array" ref="T695">_xlfn.XLOOKUP(Contrato[[#This Row],[CONTRATO]]&amp;Contrato[[#This Row],[CDP]],[1]!Tabla6[[#All],[CONTRATO-CDP]],[1]!Tabla6[[#All],[CRP]],_xlfn.XLOOKUP(Contrato[[#This Row],[CDP]],[1]RCPPAGOS!F:F,[1]RCPPAGOS!A:A,"",0),0)</f>
        <v>5147</v>
      </c>
      <c r="U695" s="47">
        <f>+_xlfn.XLOOKUP(Contrato[[#This Row],[RCP]],[1]RCPPAGOS!A:A,[1]RCPPAGOS!B:B,"",0)</f>
        <v>45084.321099537039</v>
      </c>
      <c r="V695" s="50">
        <f>SUMIF([1]!RCPPAGOS[[#All],[CRP]],Contrato[[#This Row],[RCP]],[1]!RCPPAGOS[[#All],[valor_total]])</f>
        <v>37370952</v>
      </c>
      <c r="W695" s="51">
        <v>45083</v>
      </c>
      <c r="X695" s="51">
        <v>45084</v>
      </c>
      <c r="Y695" s="52" t="str">
        <f>+LEFT(_xlfn.XLOOKUP(Contrato[[#This Row],[CONTRATO3DIG]],[1]SECOP_II!AE:AE,[1]SECOP_II!F:F,"",0),10)</f>
        <v>2023-06-07</v>
      </c>
      <c r="Z695" s="53" t="str">
        <f>+LEFT(_xlfn.XLOOKUP(Contrato[[#This Row],[CONTRATO3DIG]],[1]SECOP_II!AE:AE,[1]SECOP_II!G:G,"",0),10)</f>
        <v>2023-12-30</v>
      </c>
      <c r="AA695" s="54" t="str">
        <f>_xlfn.XLOOKUP(Contrato[[#This Row],[CONTRATO3DIG]],[1]SECOP_II!AE:AE,[1]SECOP_II!AA:AA,"",0)</f>
        <v>https://community.secop.gov.co/Public/Tendering/OpportunityDetail/Index?noticeUID=CO1.NTC.4529822&amp;isFromPublicArea=True&amp;isModal=true&amp;asPopupView=true</v>
      </c>
      <c r="AB695" s="103" t="s">
        <v>1277</v>
      </c>
      <c r="AC695" s="103">
        <v>200000096072</v>
      </c>
      <c r="AD695" s="1" t="s">
        <v>50</v>
      </c>
      <c r="AE695" s="58" t="str">
        <f>TEXT(LEFT(Contrato[[#This Row],[CONTRATO]],3),"0")</f>
        <v>630</v>
      </c>
      <c r="AF695" s="58" t="str">
        <f>IF(LEN(Contrato[[#This Row],[Contrato2]])=3,Contrato[[#This Row],[Contrato2]],TEXT(Contrato[[#This Row],[Contrato2]],"000"))</f>
        <v>630</v>
      </c>
      <c r="AG695" s="59">
        <f ca="1">IFERROR(_xlfn.DAYS(Contrato[[#This Row],[Fecha Proyectada liquidació]],TODAY())/30,"")</f>
        <v>-10.066666666666666</v>
      </c>
      <c r="AH695" s="60">
        <f>+Contrato[[#This Row],[FECHA TERMINACIÓN ]]+120</f>
        <v>45410</v>
      </c>
      <c r="AI695" s="58" t="e" cm="1">
        <f t="array" ref="AI695">+Contrato[[#This Row],[Fecha Proyectada liquidació]]-hoy</f>
        <v>#NAME?</v>
      </c>
      <c r="AJ695" s="58" cm="1">
        <f t="array" ref="AJ695">_xlfn.XLOOKUP(Contrato[[#This Row],[CONTRATO]]&amp;Contrato[[#This Row],[CDP]],[1]!Tabla6[[#All],[CONTRATO-CDP]],[1]!Tabla6[[#All],[CRP]],_xlfn.XLOOKUP(Contrato[[#This Row],[CDP]],[1]RCPPAGOS!F:F,[1]RCPPAGOS!A:A,"",0),0)</f>
        <v>5147</v>
      </c>
      <c r="AK695" s="58">
        <f>+Contrato[[#This Row],[Columna1]]-Contrato[[#This Row],[RCP]]</f>
        <v>0</v>
      </c>
      <c r="AL695" s="73" cm="1">
        <f t="array" ref="AL695">_xlfn.XLOOKUP(Contrato[[#This Row],[RCP]],[1]!RCPPAGOS[[#All],[CRP]],[1]!RCPPAGOS[[#All],[Total pagado]],0,0)</f>
        <v>36135185</v>
      </c>
      <c r="AM695" s="62">
        <f>+Contrato[[#This Row],[Valor Pagado]]/Contrato[[#This Row],[VALOR CONTRATO]]</f>
        <v>0.96693241852656042</v>
      </c>
      <c r="AN695" s="63">
        <f>+Contrato[[#This Row],[VALOR CONTRATO]]-Contrato[[#This Row],[Valor Pagado]]</f>
        <v>1235767</v>
      </c>
    </row>
    <row r="696" spans="1:40" ht="37.5" customHeight="1">
      <c r="A696" s="89">
        <v>728</v>
      </c>
      <c r="B696" s="76">
        <v>631</v>
      </c>
      <c r="C696" s="235" t="s">
        <v>1652</v>
      </c>
      <c r="D696" s="95" t="s">
        <v>162</v>
      </c>
      <c r="E696" s="147" t="s">
        <v>42</v>
      </c>
      <c r="F696" s="95" t="s">
        <v>43</v>
      </c>
      <c r="G696" s="235" t="s">
        <v>1653</v>
      </c>
      <c r="H696" s="89">
        <v>15273341</v>
      </c>
      <c r="I696" s="236">
        <v>7690469</v>
      </c>
      <c r="J696" s="236">
        <v>52551538</v>
      </c>
      <c r="K696" s="89" t="s">
        <v>571</v>
      </c>
      <c r="L696" s="237" t="s">
        <v>571</v>
      </c>
      <c r="M696" s="43" t="s">
        <v>48</v>
      </c>
      <c r="N696" s="44">
        <f>VLOOKUP(Contrato[[#This Row],[SUPERVISOR TITULAR]],[1]SUPERVISORES!$E$1:$F$135,2,FALSE)</f>
        <v>37864741.100000001</v>
      </c>
      <c r="O696" s="43" t="s">
        <v>54</v>
      </c>
      <c r="P696" s="45">
        <f>VLOOKUP(Contrato[[#This Row],[SUPERVISOR SUPLENTE ]],[1]SUPERVISORES!$E$1:$F$135,2,FALSE)</f>
        <v>43610005</v>
      </c>
      <c r="Q696" s="88">
        <v>693</v>
      </c>
      <c r="R696" s="47" cm="1">
        <f t="array" ref="R696">_xlfn.XLOOKUP(Contrato[[#This Row],[CDP]],[1]!CDP[[#All],[consecutivo]],[1]!CDP[[#All],[fecha_aprobacion]],"",0)</f>
        <v>45051.434131944443</v>
      </c>
      <c r="S696" s="48">
        <f>SUMIF([1]!CDP[[#All],[consecutivo]],Contrato[[#This Row],[CDP]],[1]!CDP[[#All],[valor_total_rubro]])</f>
        <v>59729309</v>
      </c>
      <c r="T696" s="49" cm="1">
        <f t="array" ref="T696">_xlfn.XLOOKUP(Contrato[[#This Row],[CONTRATO]]&amp;Contrato[[#This Row],[CDP]],[1]!Tabla6[[#All],[CONTRATO-CDP]],[1]!Tabla6[[#All],[CRP]],_xlfn.XLOOKUP(Contrato[[#This Row],[CDP]],[1]RCPPAGOS!F:F,[1]RCPPAGOS!A:A,"",0),0)</f>
        <v>5150</v>
      </c>
      <c r="U696" s="47">
        <f>+_xlfn.XLOOKUP(Contrato[[#This Row],[RCP]],[1]RCPPAGOS!A:A,[1]RCPPAGOS!B:B,"",0)</f>
        <v>45084.322754629633</v>
      </c>
      <c r="V696" s="50">
        <f>SUMIF([1]!RCPPAGOS[[#All],[CRP]],Contrato[[#This Row],[RCP]],[1]!RCPPAGOS[[#All],[valor_total]])</f>
        <v>52551538</v>
      </c>
      <c r="W696" s="91">
        <v>45083</v>
      </c>
      <c r="X696" s="91">
        <v>45083</v>
      </c>
      <c r="Y696" s="52" t="str">
        <f>+LEFT(_xlfn.XLOOKUP(Contrato[[#This Row],[CONTRATO3DIG]],[1]SECOP_II!AE:AE,[1]SECOP_II!F:F,"",0),10)</f>
        <v>2023-06-07</v>
      </c>
      <c r="Z696" s="53" t="str">
        <f>+LEFT(_xlfn.XLOOKUP(Contrato[[#This Row],[CONTRATO3DIG]],[1]SECOP_II!AE:AE,[1]SECOP_II!G:G,"",0),10)</f>
        <v>2023-12-30</v>
      </c>
      <c r="AA696" s="54" t="str">
        <f>_xlfn.XLOOKUP(Contrato[[#This Row],[CONTRATO3DIG]],[1]SECOP_II!AE:AE,[1]SECOP_II!AA:AA,"",0)</f>
        <v>https://community.secop.gov.co/Public/Tendering/OpportunityDetail/Index?noticeUID=CO1.NTC.4528872&amp;isFromPublicArea=True&amp;isModal=true&amp;asPopupView=true</v>
      </c>
      <c r="AB696" s="147" t="s">
        <v>1277</v>
      </c>
      <c r="AC696" s="147">
        <v>200000096061</v>
      </c>
      <c r="AD696" s="89" t="s">
        <v>50</v>
      </c>
      <c r="AE696" s="58" t="str">
        <f>TEXT(LEFT(Contrato[[#This Row],[CONTRATO]],3),"0")</f>
        <v>631</v>
      </c>
      <c r="AF696" s="58" t="str">
        <f>IF(LEN(Contrato[[#This Row],[Contrato2]])=3,Contrato[[#This Row],[Contrato2]],TEXT(Contrato[[#This Row],[Contrato2]],"000"))</f>
        <v>631</v>
      </c>
      <c r="AG696" s="59">
        <f ca="1">IFERROR(_xlfn.DAYS(Contrato[[#This Row],[Fecha Proyectada liquidació]],TODAY())/30,"")</f>
        <v>-10.066666666666666</v>
      </c>
      <c r="AH696" s="60">
        <f>+Contrato[[#This Row],[FECHA TERMINACIÓN ]]+120</f>
        <v>45410</v>
      </c>
      <c r="AI696" s="58" t="e" cm="1">
        <f t="array" ref="AI696">+Contrato[[#This Row],[Fecha Proyectada liquidació]]-hoy</f>
        <v>#NAME?</v>
      </c>
      <c r="AJ696" s="58" cm="1">
        <f t="array" ref="AJ696">_xlfn.XLOOKUP(Contrato[[#This Row],[CONTRATO]]&amp;Contrato[[#This Row],[CDP]],[1]!Tabla6[[#All],[CONTRATO-CDP]],[1]!Tabla6[[#All],[CRP]],_xlfn.XLOOKUP(Contrato[[#This Row],[CDP]],[1]RCPPAGOS!F:F,[1]RCPPAGOS!A:A,"",0),0)</f>
        <v>5150</v>
      </c>
      <c r="AK696" s="58">
        <f>+Contrato[[#This Row],[Columna1]]-Contrato[[#This Row],[RCP]]</f>
        <v>0</v>
      </c>
      <c r="AL696" s="73" cm="1">
        <f t="array" ref="AL696">_xlfn.XLOOKUP(Contrato[[#This Row],[RCP]],[1]!RCPPAGOS[[#All],[CRP]],[1]!RCPPAGOS[[#All],[Total pagado]],0,0)</f>
        <v>52295189</v>
      </c>
      <c r="AM696" s="62">
        <f>+Contrato[[#This Row],[Valor Pagado]]/Contrato[[#This Row],[VALOR CONTRATO]]</f>
        <v>0.99512195056974351</v>
      </c>
      <c r="AN696" s="63">
        <f>+Contrato[[#This Row],[VALOR CONTRATO]]-Contrato[[#This Row],[Valor Pagado]]</f>
        <v>256349</v>
      </c>
    </row>
    <row r="697" spans="1:40" ht="37.5" customHeight="1">
      <c r="A697" s="89">
        <v>1106</v>
      </c>
      <c r="B697" s="76">
        <v>631</v>
      </c>
      <c r="C697" s="235" t="s">
        <v>1652</v>
      </c>
      <c r="D697" s="95" t="s">
        <v>162</v>
      </c>
      <c r="E697" s="103" t="s">
        <v>1654</v>
      </c>
      <c r="F697" s="95" t="s">
        <v>43</v>
      </c>
      <c r="G697" s="235" t="s">
        <v>1653</v>
      </c>
      <c r="H697" s="89">
        <v>15273341</v>
      </c>
      <c r="I697" s="180" t="s">
        <v>571</v>
      </c>
      <c r="J697" s="236">
        <v>1960200</v>
      </c>
      <c r="K697" s="238" t="s">
        <v>1655</v>
      </c>
      <c r="L697" s="237" t="s">
        <v>571</v>
      </c>
      <c r="M697" s="43" t="s">
        <v>48</v>
      </c>
      <c r="N697" s="44">
        <f>VLOOKUP(Contrato[[#This Row],[SUPERVISOR TITULAR]],[1]SUPERVISORES!$E$1:$F$135,2,FALSE)</f>
        <v>37864741.100000001</v>
      </c>
      <c r="O697" s="43" t="s">
        <v>54</v>
      </c>
      <c r="P697" s="45">
        <f>VLOOKUP(Contrato[[#This Row],[SUPERVISOR SUPLENTE ]],[1]SUPERVISORES!$E$1:$F$135,2,FALSE)</f>
        <v>43610005</v>
      </c>
      <c r="Q697" s="88">
        <v>1219</v>
      </c>
      <c r="R697" s="47" cm="1">
        <f t="array" ref="R697">_xlfn.XLOOKUP(Contrato[[#This Row],[CDP]],[1]!CDP[[#All],[consecutivo]],[1]!CDP[[#All],[fecha_aprobacion]],"",0)</f>
        <v>45229.619884259257</v>
      </c>
      <c r="S697" s="48">
        <f>SUMIF([1]!CDP[[#All],[consecutivo]],Contrato[[#This Row],[CDP]],[1]!CDP[[#All],[valor_total_rubro]])</f>
        <v>3000000</v>
      </c>
      <c r="T697" s="4" cm="1">
        <f t="array" ref="T697">_xlfn.XLOOKUP(Contrato[[#This Row],[CONTRATO]]&amp;Contrato[[#This Row],[CDP]],[1]!Tabla6[[#All],[CONTRATO-CDP]],[1]!Tabla6[[#All],[CRP]],_xlfn.XLOOKUP(Contrato[[#This Row],[CDP]],[1]RCPPAGOS!F:F,[1]RCPPAGOS!A:A,"",0),0)</f>
        <v>13857</v>
      </c>
      <c r="U697" s="47">
        <f>+_xlfn.XLOOKUP(Contrato[[#This Row],[RCP]],[1]RCPPAGOS!A:A,[1]RCPPAGOS!B:B,"",0)</f>
        <v>45239.716770833336</v>
      </c>
      <c r="V697" s="50">
        <f>SUMIF([1]!RCPPAGOS[[#All],[CRP]],Contrato[[#This Row],[RCP]],[1]!RCPPAGOS[[#All],[valor_total]])</f>
        <v>1960200</v>
      </c>
      <c r="W697" s="91">
        <v>45239</v>
      </c>
      <c r="X697" s="91">
        <v>45244</v>
      </c>
      <c r="Y697" s="52" t="str">
        <f>+LEFT(_xlfn.XLOOKUP(Contrato[[#This Row],[CONTRATO3DIG]],[1]SECOP_II!AE:AE,[1]SECOP_II!F:F,"",0),10)</f>
        <v>2023-06-07</v>
      </c>
      <c r="Z697" s="53" t="str">
        <f>+LEFT(_xlfn.XLOOKUP(Contrato[[#This Row],[CONTRATO3DIG]],[1]SECOP_II!AE:AE,[1]SECOP_II!G:G,"",0),10)</f>
        <v>2023-12-30</v>
      </c>
      <c r="AA697" s="54" t="str">
        <f>_xlfn.XLOOKUP(Contrato[[#This Row],[CONTRATO3DIG]],[1]SECOP_II!AE:AE,[1]SECOP_II!AA:AA,"",0)</f>
        <v>https://community.secop.gov.co/Public/Tendering/OpportunityDetail/Index?noticeUID=CO1.NTC.4528872&amp;isFromPublicArea=True&amp;isModal=true&amp;asPopupView=true</v>
      </c>
      <c r="AB697" s="147" t="s">
        <v>1277</v>
      </c>
      <c r="AC697" s="147">
        <v>202301020361</v>
      </c>
      <c r="AD697" s="89" t="s">
        <v>50</v>
      </c>
      <c r="AE697" s="58" t="str">
        <f>TEXT(LEFT(Contrato[[#This Row],[CONTRATO]],3),"0")</f>
        <v>631</v>
      </c>
      <c r="AF697" s="58" t="str">
        <f>IF(LEN(Contrato[[#This Row],[Contrato2]])=3,Contrato[[#This Row],[Contrato2]],TEXT(Contrato[[#This Row],[Contrato2]],"000"))</f>
        <v>631</v>
      </c>
      <c r="AG697" s="59">
        <f ca="1">IFERROR(_xlfn.DAYS(Contrato[[#This Row],[Fecha Proyectada liquidació]],TODAY())/30,"")</f>
        <v>-10.066666666666666</v>
      </c>
      <c r="AH697" s="60">
        <f>+Contrato[[#This Row],[FECHA TERMINACIÓN ]]+120</f>
        <v>45410</v>
      </c>
      <c r="AI697" s="58" t="e" cm="1">
        <f t="array" ref="AI697">+Contrato[[#This Row],[Fecha Proyectada liquidació]]-hoy</f>
        <v>#NAME?</v>
      </c>
      <c r="AJ697" s="58" cm="1">
        <f t="array" ref="AJ697">_xlfn.XLOOKUP(Contrato[[#This Row],[CONTRATO]]&amp;Contrato[[#This Row],[CDP]],[1]!Tabla6[[#All],[CONTRATO-CDP]],[1]!Tabla6[[#All],[CRP]],_xlfn.XLOOKUP(Contrato[[#This Row],[CDP]],[1]RCPPAGOS!F:F,[1]RCPPAGOS!A:A,"",0),0)</f>
        <v>13857</v>
      </c>
      <c r="AK697" s="58">
        <f>+Contrato[[#This Row],[Columna1]]-Contrato[[#This Row],[RCP]]</f>
        <v>0</v>
      </c>
      <c r="AL697" s="73" cm="1">
        <f t="array" ref="AL697">_xlfn.XLOOKUP(Contrato[[#This Row],[RCP]],[1]!RCPPAGOS[[#All],[CRP]],[1]!RCPPAGOS[[#All],[Total pagado]],0,0)</f>
        <v>1796850</v>
      </c>
      <c r="AM697" s="62">
        <f>+Contrato[[#This Row],[Valor Pagado]]/Contrato[[#This Row],[VALOR CONTRATO]]</f>
        <v>0.91666666666666663</v>
      </c>
      <c r="AN697" s="63">
        <f>+Contrato[[#This Row],[VALOR CONTRATO]]-Contrato[[#This Row],[Valor Pagado]]</f>
        <v>163350</v>
      </c>
    </row>
    <row r="698" spans="1:40" ht="37.5" customHeight="1">
      <c r="A698" s="89">
        <v>804</v>
      </c>
      <c r="B698" s="76">
        <v>632</v>
      </c>
      <c r="C698" s="235" t="s">
        <v>1656</v>
      </c>
      <c r="D698" s="95" t="s">
        <v>162</v>
      </c>
      <c r="E698" s="147" t="s">
        <v>42</v>
      </c>
      <c r="F698" s="95" t="s">
        <v>43</v>
      </c>
      <c r="G698" s="235" t="s">
        <v>826</v>
      </c>
      <c r="H698" s="89">
        <v>15534920</v>
      </c>
      <c r="I698" s="236">
        <v>6879081</v>
      </c>
      <c r="J698" s="236">
        <v>53007054</v>
      </c>
      <c r="K698" s="238" t="s">
        <v>1657</v>
      </c>
      <c r="L698" s="237" t="s">
        <v>571</v>
      </c>
      <c r="M698" s="43" t="s">
        <v>164</v>
      </c>
      <c r="N698" s="44">
        <f>VLOOKUP(Contrato[[#This Row],[SUPERVISOR TITULAR]],[1]SUPERVISORES!$E$1:$F$135,2,FALSE)</f>
        <v>71610877.799999997</v>
      </c>
      <c r="O698" s="43" t="s">
        <v>828</v>
      </c>
      <c r="P698" s="45">
        <f>VLOOKUP(Contrato[[#This Row],[SUPERVISOR SUPLENTE ]],[1]SUPERVISORES!$E$1:$F$135,2,FALSE)</f>
        <v>71174454.5</v>
      </c>
      <c r="Q698" s="88">
        <v>833</v>
      </c>
      <c r="R698" s="47" cm="1">
        <f t="array" ref="R698">_xlfn.XLOOKUP(Contrato[[#This Row],[CDP]],[1]!CDP[[#All],[consecutivo]],[1]!CDP[[#All],[fecha_aprobacion]],"",0)</f>
        <v>45082.618530092594</v>
      </c>
      <c r="S698" s="48">
        <f>SUMIF([1]!CDP[[#All],[consecutivo]],Contrato[[#This Row],[CDP]],[1]!CDP[[#All],[valor_total_rubro]])</f>
        <v>53007054</v>
      </c>
      <c r="T698" s="49" cm="1">
        <f t="array" ref="T698">_xlfn.XLOOKUP(Contrato[[#This Row],[CONTRATO]]&amp;Contrato[[#This Row],[CDP]],[1]!Tabla6[[#All],[CONTRATO-CDP]],[1]!Tabla6[[#All],[CRP]],_xlfn.XLOOKUP(Contrato[[#This Row],[CDP]],[1]RCPPAGOS!F:F,[1]RCPPAGOS!A:A,"",0),0)</f>
        <v>5148</v>
      </c>
      <c r="U698" s="47">
        <f>+_xlfn.XLOOKUP(Contrato[[#This Row],[RCP]],[1]RCPPAGOS!A:A,[1]RCPPAGOS!B:B,"",0)</f>
        <v>45084.321886574071</v>
      </c>
      <c r="V698" s="50">
        <f>SUMIF([1]!RCPPAGOS[[#All],[CRP]],Contrato[[#This Row],[RCP]],[1]!RCPPAGOS[[#All],[valor_total]])</f>
        <v>53007054</v>
      </c>
      <c r="W698" s="91">
        <v>45083</v>
      </c>
      <c r="X698" s="91">
        <v>45083</v>
      </c>
      <c r="Y698" s="52" t="str">
        <f>+LEFT(_xlfn.XLOOKUP(Contrato[[#This Row],[CONTRATO3DIG]],[1]SECOP_II!AE:AE,[1]SECOP_II!F:F,"",0),10)</f>
        <v>2023-06-07</v>
      </c>
      <c r="Z698" s="53" t="str">
        <f>+LEFT(_xlfn.XLOOKUP(Contrato[[#This Row],[CONTRATO3DIG]],[1]SECOP_II!AE:AE,[1]SECOP_II!G:G,"",0),10)</f>
        <v>2023-12-30</v>
      </c>
      <c r="AA698" s="54" t="str">
        <f>_xlfn.XLOOKUP(Contrato[[#This Row],[CONTRATO3DIG]],[1]SECOP_II!AE:AE,[1]SECOP_II!AA:AA,"",0)</f>
        <v>https://community.secop.gov.co/Public/Tendering/OpportunityDetail/Index?noticeUID=CO1.NTC.4530422&amp;isFromPublicArea=True&amp;isModal=true&amp;asPopupView=true</v>
      </c>
      <c r="AB698" s="147" t="s">
        <v>1277</v>
      </c>
      <c r="AC698" s="147">
        <v>200000096109</v>
      </c>
      <c r="AD698" s="89" t="s">
        <v>50</v>
      </c>
      <c r="AE698" s="58" t="str">
        <f>TEXT(LEFT(Contrato[[#This Row],[CONTRATO]],3),"0")</f>
        <v>632</v>
      </c>
      <c r="AF698" s="58" t="str">
        <f>IF(LEN(Contrato[[#This Row],[Contrato2]])=3,Contrato[[#This Row],[Contrato2]],TEXT(Contrato[[#This Row],[Contrato2]],"000"))</f>
        <v>632</v>
      </c>
      <c r="AG698" s="59">
        <f ca="1">IFERROR(_xlfn.DAYS(Contrato[[#This Row],[Fecha Proyectada liquidació]],TODAY())/30,"")</f>
        <v>-10.066666666666666</v>
      </c>
      <c r="AH698" s="60">
        <f>+Contrato[[#This Row],[FECHA TERMINACIÓN ]]+120</f>
        <v>45410</v>
      </c>
      <c r="AI698" s="58" t="e" cm="1">
        <f t="array" ref="AI698">+Contrato[[#This Row],[Fecha Proyectada liquidació]]-hoy</f>
        <v>#NAME?</v>
      </c>
      <c r="AJ698" s="58" cm="1">
        <f t="array" ref="AJ698">_xlfn.XLOOKUP(Contrato[[#This Row],[CONTRATO]]&amp;Contrato[[#This Row],[CDP]],[1]!Tabla6[[#All],[CONTRATO-CDP]],[1]!Tabla6[[#All],[CRP]],_xlfn.XLOOKUP(Contrato[[#This Row],[CDP]],[1]RCPPAGOS!F:F,[1]RCPPAGOS!A:A,"",0),0)</f>
        <v>5148</v>
      </c>
      <c r="AK698" s="58">
        <f>+Contrato[[#This Row],[Columna1]]-Contrato[[#This Row],[RCP]]</f>
        <v>0</v>
      </c>
      <c r="AL698" s="73" cm="1">
        <f t="array" ref="AL698">_xlfn.XLOOKUP(Contrato[[#This Row],[RCP]],[1]!RCPPAGOS[[#All],[CRP]],[1]!RCPPAGOS[[#All],[Total pagado]],0,0)</f>
        <v>50044751</v>
      </c>
      <c r="AM698" s="62">
        <f>+Contrato[[#This Row],[Valor Pagado]]/Contrato[[#This Row],[VALOR CONTRATO]]</f>
        <v>0.94411492855271673</v>
      </c>
      <c r="AN698" s="63">
        <f>+Contrato[[#This Row],[VALOR CONTRATO]]-Contrato[[#This Row],[Valor Pagado]]</f>
        <v>2962303</v>
      </c>
    </row>
    <row r="699" spans="1:40" ht="37.5" customHeight="1">
      <c r="A699" s="89">
        <v>853</v>
      </c>
      <c r="B699" s="76">
        <v>633</v>
      </c>
      <c r="C699" s="235" t="s">
        <v>1658</v>
      </c>
      <c r="D699" s="95" t="s">
        <v>83</v>
      </c>
      <c r="E699" s="147" t="s">
        <v>42</v>
      </c>
      <c r="F699" s="95" t="s">
        <v>43</v>
      </c>
      <c r="G699" s="235" t="s">
        <v>853</v>
      </c>
      <c r="H699" s="89">
        <v>1017168331</v>
      </c>
      <c r="I699" s="236">
        <v>9346824</v>
      </c>
      <c r="J699" s="236">
        <v>63558403</v>
      </c>
      <c r="K699" s="134" t="s">
        <v>1659</v>
      </c>
      <c r="L699" s="237" t="s">
        <v>571</v>
      </c>
      <c r="M699" s="43" t="s">
        <v>733</v>
      </c>
      <c r="N699" s="44">
        <f>VLOOKUP(Contrato[[#This Row],[SUPERVISOR TITULAR]],[1]SUPERVISORES!$E$1:$F$135,2,FALSE)</f>
        <v>1039449337.8</v>
      </c>
      <c r="O699" s="43" t="s">
        <v>65</v>
      </c>
      <c r="P699" s="45">
        <f>VLOOKUP(Contrato[[#This Row],[SUPERVISOR SUPLENTE ]],[1]SUPERVISORES!$E$1:$F$135,2,FALSE)</f>
        <v>39419422.700000003</v>
      </c>
      <c r="Q699" s="88">
        <v>842</v>
      </c>
      <c r="R699" s="47" cm="1">
        <f t="array" ref="R699">_xlfn.XLOOKUP(Contrato[[#This Row],[CDP]],[1]!CDP[[#All],[consecutivo]],[1]!CDP[[#All],[fecha_aprobacion]],"",0)</f>
        <v>45083.443356481483</v>
      </c>
      <c r="S699" s="48">
        <f>SUMIF([1]!CDP[[#All],[consecutivo]],Contrato[[#This Row],[CDP]],[1]!CDP[[#All],[valor_total_rubro]])</f>
        <v>69369964</v>
      </c>
      <c r="T699" s="49" cm="1">
        <f t="array" ref="T699">_xlfn.XLOOKUP(Contrato[[#This Row],[CONTRATO]]&amp;Contrato[[#This Row],[CDP]],[1]!Tabla6[[#All],[CONTRATO-CDP]],[1]!Tabla6[[#All],[CRP]],_xlfn.XLOOKUP(Contrato[[#This Row],[CDP]],[1]RCPPAGOS!F:F,[1]RCPPAGOS!A:A,"",0),0)</f>
        <v>5184</v>
      </c>
      <c r="U699" s="47">
        <f>+_xlfn.XLOOKUP(Contrato[[#This Row],[RCP]],[1]RCPPAGOS!A:A,[1]RCPPAGOS!B:B,"",0)</f>
        <v>45084.423958333333</v>
      </c>
      <c r="V699" s="50">
        <f>SUMIF([1]!RCPPAGOS[[#All],[CRP]],Contrato[[#This Row],[RCP]],[1]!RCPPAGOS[[#All],[valor_total]])</f>
        <v>69369964</v>
      </c>
      <c r="W699" s="91">
        <v>45083</v>
      </c>
      <c r="X699" s="91">
        <v>45084</v>
      </c>
      <c r="Y699" s="52" t="str">
        <f>+LEFT(_xlfn.XLOOKUP(Contrato[[#This Row],[CONTRATO3DIG]],[1]SECOP_II!AE:AE,[1]SECOP_II!F:F,"",0),10)</f>
        <v>2023-06-07</v>
      </c>
      <c r="Z699" s="53" t="str">
        <f>+LEFT(_xlfn.XLOOKUP(Contrato[[#This Row],[CONTRATO3DIG]],[1]SECOP_II!AE:AE,[1]SECOP_II!G:G,"",0),10)</f>
        <v>2023-12-30</v>
      </c>
      <c r="AA699" s="54" t="str">
        <f>_xlfn.XLOOKUP(Contrato[[#This Row],[CONTRATO3DIG]],[1]SECOP_II!AE:AE,[1]SECOP_II!AA:AA,"",0)</f>
        <v>https://community.secop.gov.co/Public/Tendering/OpportunityDetail/Index?noticeUID=CO1.NTC.4534642&amp;isFromPublicArea=True&amp;isModal=true&amp;asPopupView=true</v>
      </c>
      <c r="AB699" s="147" t="s">
        <v>1516</v>
      </c>
      <c r="AC699" s="147">
        <v>200000095926</v>
      </c>
      <c r="AD699" s="89" t="s">
        <v>50</v>
      </c>
      <c r="AE699" s="58" t="str">
        <f>TEXT(LEFT(Contrato[[#This Row],[CONTRATO]],3),"0")</f>
        <v>633</v>
      </c>
      <c r="AF699" s="58" t="str">
        <f>IF(LEN(Contrato[[#This Row],[Contrato2]])=3,Contrato[[#This Row],[Contrato2]],TEXT(Contrato[[#This Row],[Contrato2]],"000"))</f>
        <v>633</v>
      </c>
      <c r="AG699" s="59">
        <f ca="1">IFERROR(_xlfn.DAYS(Contrato[[#This Row],[Fecha Proyectada liquidació]],TODAY())/30,"")</f>
        <v>-10.066666666666666</v>
      </c>
      <c r="AH699" s="60">
        <f>+Contrato[[#This Row],[FECHA TERMINACIÓN ]]+120</f>
        <v>45410</v>
      </c>
      <c r="AI699" s="58" t="e" cm="1">
        <f t="array" ref="AI699">+Contrato[[#This Row],[Fecha Proyectada liquidació]]-hoy</f>
        <v>#NAME?</v>
      </c>
      <c r="AJ699" s="58" cm="1">
        <f t="array" ref="AJ699">_xlfn.XLOOKUP(Contrato[[#This Row],[CONTRATO]]&amp;Contrato[[#This Row],[CDP]],[1]!Tabla6[[#All],[CONTRATO-CDP]],[1]!Tabla6[[#All],[CRP]],_xlfn.XLOOKUP(Contrato[[#This Row],[CDP]],[1]RCPPAGOS!F:F,[1]RCPPAGOS!A:A,"",0),0)</f>
        <v>5184</v>
      </c>
      <c r="AK699" s="58">
        <f>+Contrato[[#This Row],[Columna1]]-Contrato[[#This Row],[RCP]]</f>
        <v>0</v>
      </c>
      <c r="AL699" s="73" cm="1">
        <f t="array" ref="AL699">_xlfn.XLOOKUP(Contrato[[#This Row],[RCP]],[1]!RCPPAGOS[[#All],[CRP]],[1]!RCPPAGOS[[#All],[Total pagado]],0,0)</f>
        <v>5000000</v>
      </c>
      <c r="AM699" s="62">
        <f>+Contrato[[#This Row],[Valor Pagado]]/Contrato[[#This Row],[VALOR CONTRATO]]</f>
        <v>7.8667804161158678E-2</v>
      </c>
      <c r="AN699" s="63">
        <f>+Contrato[[#This Row],[VALOR CONTRATO]]-Contrato[[#This Row],[Valor Pagado]]</f>
        <v>58558403</v>
      </c>
    </row>
    <row r="700" spans="1:40" ht="37.5" customHeight="1">
      <c r="A700" s="89">
        <v>799</v>
      </c>
      <c r="B700" s="76">
        <v>634</v>
      </c>
      <c r="C700" s="235" t="s">
        <v>1660</v>
      </c>
      <c r="D700" s="95" t="s">
        <v>1661</v>
      </c>
      <c r="E700" s="147" t="s">
        <v>42</v>
      </c>
      <c r="F700" s="95" t="s">
        <v>43</v>
      </c>
      <c r="G700" s="235" t="s">
        <v>907</v>
      </c>
      <c r="H700" s="89">
        <v>1128452766</v>
      </c>
      <c r="I700" s="236">
        <v>10359659</v>
      </c>
      <c r="J700" s="236">
        <v>85445674</v>
      </c>
      <c r="K700" s="134" t="s">
        <v>1662</v>
      </c>
      <c r="L700" s="237" t="s">
        <v>571</v>
      </c>
      <c r="M700" s="43" t="s">
        <v>103</v>
      </c>
      <c r="N700" s="44">
        <f>VLOOKUP(Contrato[[#This Row],[SUPERVISOR TITULAR]],[1]SUPERVISORES!$E$1:$F$135,2,FALSE)</f>
        <v>3507696.4</v>
      </c>
      <c r="O700" s="43" t="s">
        <v>249</v>
      </c>
      <c r="P700" s="45">
        <f>VLOOKUP(Contrato[[#This Row],[SUPERVISOR SUPLENTE ]],[1]SUPERVISORES!$E$1:$F$135,2,FALSE)</f>
        <v>10267189.6</v>
      </c>
      <c r="Q700" s="88">
        <v>832</v>
      </c>
      <c r="R700" s="47" cm="1">
        <f t="array" ref="R700">_xlfn.XLOOKUP(Contrato[[#This Row],[CDP]],[1]!CDP[[#All],[consecutivo]],[1]!CDP[[#All],[fecha_aprobacion]],"",0)</f>
        <v>45082.618506944447</v>
      </c>
      <c r="S700" s="48">
        <f>SUMIF([1]!CDP[[#All],[consecutivo]],Contrato[[#This Row],[CDP]],[1]!CDP[[#All],[valor_total_rubro]])</f>
        <v>85445674</v>
      </c>
      <c r="T700" s="49" cm="1">
        <f t="array" ref="T700">_xlfn.XLOOKUP(Contrato[[#This Row],[CONTRATO]]&amp;Contrato[[#This Row],[CDP]],[1]!Tabla6[[#All],[CONTRATO-CDP]],[1]!Tabla6[[#All],[CRP]],_xlfn.XLOOKUP(Contrato[[#This Row],[CDP]],[1]RCPPAGOS!F:F,[1]RCPPAGOS!A:A,"",0),0)</f>
        <v>5269</v>
      </c>
      <c r="U700" s="47">
        <f>+_xlfn.XLOOKUP(Contrato[[#This Row],[RCP]],[1]RCPPAGOS!A:A,[1]RCPPAGOS!B:B,"",0)</f>
        <v>45084.602025462962</v>
      </c>
      <c r="V700" s="50">
        <f>SUMIF([1]!RCPPAGOS[[#All],[CRP]],Contrato[[#This Row],[RCP]],[1]!RCPPAGOS[[#All],[valor_total]])</f>
        <v>85445674</v>
      </c>
      <c r="W700" s="91">
        <v>45084</v>
      </c>
      <c r="X700" s="91">
        <v>45084</v>
      </c>
      <c r="Y700" s="52" t="str">
        <f>+LEFT(_xlfn.XLOOKUP(Contrato[[#This Row],[CONTRATO3DIG]],[1]SECOP_II!AE:AE,[1]SECOP_II!F:F,"",0),10)</f>
        <v>2023-06-07</v>
      </c>
      <c r="Z700" s="53" t="str">
        <f>+LEFT(_xlfn.XLOOKUP(Contrato[[#This Row],[CONTRATO3DIG]],[1]SECOP_II!AE:AE,[1]SECOP_II!G:G,"",0),10)</f>
        <v>2023-12-30</v>
      </c>
      <c r="AA700" s="54" t="str">
        <f>_xlfn.XLOOKUP(Contrato[[#This Row],[CONTRATO3DIG]],[1]SECOP_II!AE:AE,[1]SECOP_II!AA:AA,"",0)</f>
        <v>https://community.secop.gov.co/Public/Tendering/OpportunityDetail/Index?noticeUID=CO1.NTC.4537708&amp;isFromPublicArea=True&amp;isModal=true&amp;asPopupView=true</v>
      </c>
      <c r="AB700" s="147" t="s">
        <v>1516</v>
      </c>
      <c r="AC700" s="147">
        <v>200000096161</v>
      </c>
      <c r="AD700" s="89" t="s">
        <v>50</v>
      </c>
      <c r="AE700" s="58" t="str">
        <f>TEXT(LEFT(Contrato[[#This Row],[CONTRATO]],3),"0")</f>
        <v>634</v>
      </c>
      <c r="AF700" s="58" t="str">
        <f>IF(LEN(Contrato[[#This Row],[Contrato2]])=3,Contrato[[#This Row],[Contrato2]],TEXT(Contrato[[#This Row],[Contrato2]],"000"))</f>
        <v>634</v>
      </c>
      <c r="AG700" s="59">
        <f ca="1">IFERROR(_xlfn.DAYS(Contrato[[#This Row],[Fecha Proyectada liquidació]],TODAY())/30,"")</f>
        <v>-10.066666666666666</v>
      </c>
      <c r="AH700" s="60">
        <f>+Contrato[[#This Row],[FECHA TERMINACIÓN ]]+120</f>
        <v>45410</v>
      </c>
      <c r="AI700" s="58" t="e" cm="1">
        <f t="array" ref="AI700">+Contrato[[#This Row],[Fecha Proyectada liquidació]]-hoy</f>
        <v>#NAME?</v>
      </c>
      <c r="AJ700" s="58" cm="1">
        <f t="array" ref="AJ700">_xlfn.XLOOKUP(Contrato[[#This Row],[CONTRATO]]&amp;Contrato[[#This Row],[CDP]],[1]!Tabla6[[#All],[CONTRATO-CDP]],[1]!Tabla6[[#All],[CRP]],_xlfn.XLOOKUP(Contrato[[#This Row],[CDP]],[1]RCPPAGOS!F:F,[1]RCPPAGOS!A:A,"",0),0)</f>
        <v>5269</v>
      </c>
      <c r="AK700" s="58">
        <f>+Contrato[[#This Row],[Columna1]]-Contrato[[#This Row],[RCP]]</f>
        <v>0</v>
      </c>
      <c r="AL700" s="61" cm="1">
        <f t="array" ref="AL700">_xlfn.XLOOKUP(Contrato[[#This Row],[RCP]],[1]!RCPPAGOS[[#All],[CRP]],[1]!RCPPAGOS[[#All],[Total pagado]],0,0)</f>
        <v>78351484</v>
      </c>
      <c r="AM700" s="62">
        <f>+Contrato[[#This Row],[Valor Pagado]]/Contrato[[#This Row],[VALOR CONTRATO]]</f>
        <v>0.91697426367073886</v>
      </c>
      <c r="AN700" s="63">
        <f>+Contrato[[#This Row],[VALOR CONTRATO]]-Contrato[[#This Row],[Valor Pagado]]</f>
        <v>7094190</v>
      </c>
    </row>
    <row r="701" spans="1:40" ht="37.5" customHeight="1">
      <c r="A701" s="89">
        <v>626</v>
      </c>
      <c r="B701" s="76">
        <v>635</v>
      </c>
      <c r="C701" s="235" t="s">
        <v>904</v>
      </c>
      <c r="D701" s="37" t="s">
        <v>124</v>
      </c>
      <c r="E701" s="147" t="s">
        <v>42</v>
      </c>
      <c r="F701" s="95" t="s">
        <v>43</v>
      </c>
      <c r="G701" s="235" t="s">
        <v>905</v>
      </c>
      <c r="H701" s="89">
        <v>1017174732</v>
      </c>
      <c r="I701" s="236">
        <v>6879081</v>
      </c>
      <c r="J701" s="236">
        <v>46548448</v>
      </c>
      <c r="K701" s="89" t="s">
        <v>571</v>
      </c>
      <c r="L701" s="237" t="s">
        <v>571</v>
      </c>
      <c r="M701" s="43" t="s">
        <v>159</v>
      </c>
      <c r="N701" s="44">
        <f>VLOOKUP(Contrato[[#This Row],[SUPERVISOR TITULAR]],[1]SUPERVISORES!$E$1:$F$135,2,FALSE)</f>
        <v>98663915.5</v>
      </c>
      <c r="O701" s="43" t="s">
        <v>128</v>
      </c>
      <c r="P701" s="45">
        <f>VLOOKUP(Contrato[[#This Row],[SUPERVISOR SUPLENTE ]],[1]SUPERVISORES!$E$1:$F$135,2,FALSE)</f>
        <v>98557958.799999997</v>
      </c>
      <c r="Q701" s="88">
        <v>831</v>
      </c>
      <c r="R701" s="47" cm="1">
        <f t="array" ref="R701">_xlfn.XLOOKUP(Contrato[[#This Row],[CDP]],[1]!CDP[[#All],[consecutivo]],[1]!CDP[[#All],[fecha_aprobacion]],"",0)</f>
        <v>45082.387106481481</v>
      </c>
      <c r="S701" s="48">
        <f>SUMIF([1]!CDP[[#All],[consecutivo]],Contrato[[#This Row],[CDP]],[1]!CDP[[#All],[valor_total_rubro]])</f>
        <v>46548448</v>
      </c>
      <c r="T701" s="49" cm="1">
        <f t="array" ref="T701">_xlfn.XLOOKUP(Contrato[[#This Row],[CONTRATO]]&amp;Contrato[[#This Row],[CDP]],[1]!Tabla6[[#All],[CONTRATO-CDP]],[1]!Tabla6[[#All],[CRP]],_xlfn.XLOOKUP(Contrato[[#This Row],[CDP]],[1]RCPPAGOS!F:F,[1]RCPPAGOS!A:A,"",0),0)</f>
        <v>5270</v>
      </c>
      <c r="U701" s="47">
        <f>+_xlfn.XLOOKUP(Contrato[[#This Row],[RCP]],[1]RCPPAGOS!A:A,[1]RCPPAGOS!B:B,"",0)</f>
        <v>45084.602685185186</v>
      </c>
      <c r="V701" s="50">
        <f>SUMIF([1]!RCPPAGOS[[#All],[CRP]],Contrato[[#This Row],[RCP]],[1]!RCPPAGOS[[#All],[valor_total]])</f>
        <v>46548448</v>
      </c>
      <c r="W701" s="91">
        <v>45083</v>
      </c>
      <c r="X701" s="91">
        <v>45084</v>
      </c>
      <c r="Y701" s="52" t="str">
        <f>+LEFT(_xlfn.XLOOKUP(Contrato[[#This Row],[CONTRATO3DIG]],[1]SECOP_II!AE:AE,[1]SECOP_II!F:F,"",0),10)</f>
        <v>2023-06-08</v>
      </c>
      <c r="Z701" s="53" t="str">
        <f>+LEFT(_xlfn.XLOOKUP(Contrato[[#This Row],[CONTRATO3DIG]],[1]SECOP_II!AE:AE,[1]SECOP_II!G:G,"",0),10)</f>
        <v>2023-12-30</v>
      </c>
      <c r="AA701" s="54" t="str">
        <f>_xlfn.XLOOKUP(Contrato[[#This Row],[CONTRATO3DIG]],[1]SECOP_II!AE:AE,[1]SECOP_II!AA:AA,"",0)</f>
        <v>https://community.secop.gov.co/Public/Tendering/OpportunityDetail/Index?noticeUID=CO1.NTC.4534181&amp;isFromPublicArea=True&amp;isModal=true&amp;asPopupView=true</v>
      </c>
      <c r="AB701" s="147" t="s">
        <v>1663</v>
      </c>
      <c r="AC701" s="147"/>
      <c r="AD701" s="89" t="s">
        <v>50</v>
      </c>
      <c r="AE701" s="58" t="str">
        <f>TEXT(LEFT(Contrato[[#This Row],[CONTRATO]],3),"0")</f>
        <v>635</v>
      </c>
      <c r="AF701" s="58" t="str">
        <f>IF(LEN(Contrato[[#This Row],[Contrato2]])=3,Contrato[[#This Row],[Contrato2]],TEXT(Contrato[[#This Row],[Contrato2]],"000"))</f>
        <v>635</v>
      </c>
      <c r="AG701" s="59">
        <f ca="1">IFERROR(_xlfn.DAYS(Contrato[[#This Row],[Fecha Proyectada liquidació]],TODAY())/30,"")</f>
        <v>-10.066666666666666</v>
      </c>
      <c r="AH701" s="60">
        <f>+Contrato[[#This Row],[FECHA TERMINACIÓN ]]+120</f>
        <v>45410</v>
      </c>
      <c r="AI701" s="58" t="e" cm="1">
        <f t="array" ref="AI701">+Contrato[[#This Row],[Fecha Proyectada liquidació]]-hoy</f>
        <v>#NAME?</v>
      </c>
      <c r="AJ701" s="58" cm="1">
        <f t="array" ref="AJ701">_xlfn.XLOOKUP(Contrato[[#This Row],[CONTRATO]]&amp;Contrato[[#This Row],[CDP]],[1]!Tabla6[[#All],[CONTRATO-CDP]],[1]!Tabla6[[#All],[CRP]],_xlfn.XLOOKUP(Contrato[[#This Row],[CDP]],[1]RCPPAGOS!F:F,[1]RCPPAGOS!A:A,"",0),0)</f>
        <v>5270</v>
      </c>
      <c r="AK701" s="58">
        <f>+Contrato[[#This Row],[Columna1]]-Contrato[[#This Row],[RCP]]</f>
        <v>0</v>
      </c>
      <c r="AL701" s="61" cm="1">
        <f t="array" ref="AL701">_xlfn.XLOOKUP(Contrato[[#This Row],[RCP]],[1]!RCPPAGOS[[#All],[CRP]],[1]!RCPPAGOS[[#All],[Total pagado]],0,0)</f>
        <v>0</v>
      </c>
      <c r="AM701" s="62">
        <f>+Contrato[[#This Row],[Valor Pagado]]/Contrato[[#This Row],[VALOR CONTRATO]]</f>
        <v>0</v>
      </c>
      <c r="AN701" s="63">
        <f>+Contrato[[#This Row],[VALOR CONTRATO]]-Contrato[[#This Row],[Valor Pagado]]</f>
        <v>46548448</v>
      </c>
    </row>
    <row r="702" spans="1:40" ht="37.5" customHeight="1">
      <c r="A702" s="89">
        <v>849</v>
      </c>
      <c r="B702" s="76">
        <v>636</v>
      </c>
      <c r="C702" s="235" t="s">
        <v>1664</v>
      </c>
      <c r="D702" s="95" t="s">
        <v>1661</v>
      </c>
      <c r="E702" s="147" t="s">
        <v>42</v>
      </c>
      <c r="F702" s="95" t="s">
        <v>43</v>
      </c>
      <c r="G702" s="235" t="s">
        <v>836</v>
      </c>
      <c r="H702" s="89">
        <v>98567936</v>
      </c>
      <c r="I702" s="236">
        <v>6879081</v>
      </c>
      <c r="J702" s="236">
        <v>43338210</v>
      </c>
      <c r="K702" s="89" t="s">
        <v>571</v>
      </c>
      <c r="L702" s="237" t="s">
        <v>571</v>
      </c>
      <c r="M702" s="43" t="s">
        <v>104</v>
      </c>
      <c r="N702" s="44">
        <f>VLOOKUP(Contrato[[#This Row],[SUPERVISOR TITULAR]],[1]SUPERVISORES!$E$1:$F$135,2,FALSE)</f>
        <v>75075150.099999994</v>
      </c>
      <c r="O702" s="43" t="s">
        <v>103</v>
      </c>
      <c r="P702" s="45">
        <f>VLOOKUP(Contrato[[#This Row],[SUPERVISOR SUPLENTE ]],[1]SUPERVISORES!$E$1:$F$135,2,FALSE)</f>
        <v>3507696.4</v>
      </c>
      <c r="Q702" s="88">
        <v>845</v>
      </c>
      <c r="R702" s="47" cm="1">
        <f t="array" ref="R702">_xlfn.XLOOKUP(Contrato[[#This Row],[CDP]],[1]!CDP[[#All],[consecutivo]],[1]!CDP[[#All],[fecha_aprobacion]],"",0)</f>
        <v>45083.443425925929</v>
      </c>
      <c r="S702" s="48">
        <f>SUMIF([1]!CDP[[#All],[consecutivo]],Contrato[[#This Row],[CDP]],[1]!CDP[[#All],[valor_total_rubro]])</f>
        <v>43338210</v>
      </c>
      <c r="T702" s="49" cm="1">
        <f t="array" ref="T702">_xlfn.XLOOKUP(Contrato[[#This Row],[CONTRATO]]&amp;Contrato[[#This Row],[CDP]],[1]!Tabla6[[#All],[CONTRATO-CDP]],[1]!Tabla6[[#All],[CRP]],_xlfn.XLOOKUP(Contrato[[#This Row],[CDP]],[1]RCPPAGOS!F:F,[1]RCPPAGOS!A:A,"",0),0)</f>
        <v>5889</v>
      </c>
      <c r="U702" s="47">
        <f>+_xlfn.XLOOKUP(Contrato[[#This Row],[RCP]],[1]RCPPAGOS!A:A,[1]RCPPAGOS!B:B,"",0)</f>
        <v>45085.632928240739</v>
      </c>
      <c r="V702" s="50">
        <f>SUMIF([1]!RCPPAGOS[[#All],[CRP]],Contrato[[#This Row],[RCP]],[1]!RCPPAGOS[[#All],[valor_total]])</f>
        <v>43338210</v>
      </c>
      <c r="W702" s="91">
        <v>45085</v>
      </c>
      <c r="X702" s="91">
        <v>45086</v>
      </c>
      <c r="Y702" s="52" t="str">
        <f>+LEFT(_xlfn.XLOOKUP(Contrato[[#This Row],[CONTRATO3DIG]],[1]SECOP_II!AE:AE,[1]SECOP_II!F:F,"",0),10)</f>
        <v>2023-06-09</v>
      </c>
      <c r="Z702" s="53" t="str">
        <f>+LEFT(_xlfn.XLOOKUP(Contrato[[#This Row],[CONTRATO3DIG]],[1]SECOP_II!AE:AE,[1]SECOP_II!G:G,"",0),10)</f>
        <v>2023-12-16</v>
      </c>
      <c r="AA702" s="54" t="str">
        <f>_xlfn.XLOOKUP(Contrato[[#This Row],[CONTRATO3DIG]],[1]SECOP_II!AE:AE,[1]SECOP_II!AA:AA,"",0)</f>
        <v>https://community.secop.gov.co/Public/Tendering/OpportunityDetail/Index?noticeUID=CO1.NTC.4537668&amp;isFromPublicArea=True&amp;isModal=true&amp;asPopupView=true</v>
      </c>
      <c r="AB702" s="147" t="s">
        <v>1665</v>
      </c>
      <c r="AC702" s="147">
        <v>2000000961295</v>
      </c>
      <c r="AD702" s="89" t="s">
        <v>50</v>
      </c>
      <c r="AE702" s="58" t="str">
        <f>TEXT(LEFT(Contrato[[#This Row],[CONTRATO]],3),"0")</f>
        <v>636</v>
      </c>
      <c r="AF702" s="58" t="str">
        <f>IF(LEN(Contrato[[#This Row],[Contrato2]])=3,Contrato[[#This Row],[Contrato2]],TEXT(Contrato[[#This Row],[Contrato2]],"000"))</f>
        <v>636</v>
      </c>
      <c r="AG702" s="59">
        <f ca="1">IFERROR(_xlfn.DAYS(Contrato[[#This Row],[Fecha Proyectada liquidació]],TODAY())/30,"")</f>
        <v>-10.533333333333333</v>
      </c>
      <c r="AH702" s="60">
        <f>+Contrato[[#This Row],[FECHA TERMINACIÓN ]]+120</f>
        <v>45396</v>
      </c>
      <c r="AI702" s="58" t="e" cm="1">
        <f t="array" ref="AI702">+Contrato[[#This Row],[Fecha Proyectada liquidació]]-hoy</f>
        <v>#NAME?</v>
      </c>
      <c r="AJ702" s="58" cm="1">
        <f t="array" ref="AJ702">_xlfn.XLOOKUP(Contrato[[#This Row],[CONTRATO]]&amp;Contrato[[#This Row],[CDP]],[1]!Tabla6[[#All],[CONTRATO-CDP]],[1]!Tabla6[[#All],[CRP]],_xlfn.XLOOKUP(Contrato[[#This Row],[CDP]],[1]RCPPAGOS!F:F,[1]RCPPAGOS!A:A,"",0),0)</f>
        <v>5889</v>
      </c>
      <c r="AK702" s="58">
        <f>+Contrato[[#This Row],[Columna1]]-Contrato[[#This Row],[RCP]]</f>
        <v>0</v>
      </c>
      <c r="AL702" s="61" cm="1">
        <f t="array" ref="AL702">_xlfn.XLOOKUP(Contrato[[#This Row],[RCP]],[1]!RCPPAGOS[[#All],[CRP]],[1]!RCPPAGOS[[#All],[Total pagado]],0,0)</f>
        <v>18338210</v>
      </c>
      <c r="AM702" s="62">
        <f>+Contrato[[#This Row],[Valor Pagado]]/Contrato[[#This Row],[VALOR CONTRATO]]</f>
        <v>0.42314184180657205</v>
      </c>
      <c r="AN702" s="63">
        <f>+Contrato[[#This Row],[VALOR CONTRATO]]-Contrato[[#This Row],[Valor Pagado]]</f>
        <v>25000000</v>
      </c>
    </row>
    <row r="703" spans="1:40" ht="37.5" customHeight="1">
      <c r="A703" s="89">
        <v>842</v>
      </c>
      <c r="B703" s="76">
        <v>637</v>
      </c>
      <c r="C703" s="235" t="s">
        <v>1666</v>
      </c>
      <c r="D703" s="95" t="s">
        <v>83</v>
      </c>
      <c r="E703" s="147" t="s">
        <v>42</v>
      </c>
      <c r="F703" s="95" t="s">
        <v>43</v>
      </c>
      <c r="G703" s="235" t="s">
        <v>844</v>
      </c>
      <c r="H703" s="89">
        <v>10235033</v>
      </c>
      <c r="I703" s="236">
        <v>3379853</v>
      </c>
      <c r="J703" s="236">
        <v>28257677</v>
      </c>
      <c r="K703" s="238" t="s">
        <v>1667</v>
      </c>
      <c r="L703" s="237" t="s">
        <v>571</v>
      </c>
      <c r="M703" s="43" t="s">
        <v>597</v>
      </c>
      <c r="N703" s="44">
        <f>VLOOKUP(Contrato[[#This Row],[SUPERVISOR TITULAR]],[1]SUPERVISORES!$E$1:$F$135,2,FALSE)</f>
        <v>39176038.700000003</v>
      </c>
      <c r="O703" s="43" t="s">
        <v>1388</v>
      </c>
      <c r="P703" s="45">
        <f>VLOOKUP(Contrato[[#This Row],[SUPERVISOR SUPLENTE ]],[1]SUPERVISORES!$E$1:$F$135,2,FALSE)</f>
        <v>43671828.600000001</v>
      </c>
      <c r="Q703" s="88">
        <v>819</v>
      </c>
      <c r="R703" s="47" cm="1">
        <f t="array" ref="R703">_xlfn.XLOOKUP(Contrato[[#This Row],[CDP]],[1]!CDP[[#All],[consecutivo]],[1]!CDP[[#All],[fecha_aprobacion]],"",0)</f>
        <v>45076.732314814813</v>
      </c>
      <c r="S703" s="48">
        <f>SUMIF([1]!CDP[[#All],[consecutivo]],Contrato[[#This Row],[CDP]],[1]!CDP[[#All],[valor_total_rubro]])</f>
        <v>28370339</v>
      </c>
      <c r="T703" s="49" cm="1">
        <f t="array" ref="T703">_xlfn.XLOOKUP(Contrato[[#This Row],[CONTRATO]]&amp;Contrato[[#This Row],[CDP]],[1]!Tabla6[[#All],[CONTRATO-CDP]],[1]!Tabla6[[#All],[CRP]],_xlfn.XLOOKUP(Contrato[[#This Row],[CDP]],[1]RCPPAGOS!F:F,[1]RCPPAGOS!A:A,"",0),0)</f>
        <v>5885</v>
      </c>
      <c r="U703" s="47">
        <f>+_xlfn.XLOOKUP(Contrato[[#This Row],[RCP]],[1]RCPPAGOS!A:A,[1]RCPPAGOS!B:B,"",0)</f>
        <v>45084.653090277781</v>
      </c>
      <c r="V703" s="50">
        <f>SUMIF([1]!RCPPAGOS[[#All],[CRP]],Contrato[[#This Row],[RCP]],[1]!RCPPAGOS[[#All],[valor_total]])</f>
        <v>28257677</v>
      </c>
      <c r="W703" s="91">
        <v>45084</v>
      </c>
      <c r="X703" s="91">
        <v>45085</v>
      </c>
      <c r="Y703" s="52" t="str">
        <f>+LEFT(_xlfn.XLOOKUP(Contrato[[#This Row],[CONTRATO3DIG]],[1]SECOP_II!AE:AE,[1]SECOP_II!F:F,"",0),10)</f>
        <v>2023-06-09</v>
      </c>
      <c r="Z703" s="53" t="str">
        <f>+LEFT(_xlfn.XLOOKUP(Contrato[[#This Row],[CONTRATO3DIG]],[1]SECOP_II!AE:AE,[1]SECOP_II!G:G,"",0),10)</f>
        <v>2023-12-30</v>
      </c>
      <c r="AA703" s="54" t="str">
        <f>_xlfn.XLOOKUP(Contrato[[#This Row],[CONTRATO3DIG]],[1]SECOP_II!AE:AE,[1]SECOP_II!AA:AA,"",0)</f>
        <v>https://community.secop.gov.co/Public/Tendering/OpportunityDetail/Index?noticeUID=CO1.NTC.4538523&amp;isFromPublicArea=True&amp;isModal=true&amp;asPopupView=true</v>
      </c>
      <c r="AB703" s="147" t="s">
        <v>1668</v>
      </c>
      <c r="AC703" s="147">
        <v>200000096108</v>
      </c>
      <c r="AD703" s="89" t="s">
        <v>50</v>
      </c>
      <c r="AE703" s="58" t="str">
        <f>TEXT(LEFT(Contrato[[#This Row],[CONTRATO]],3),"0")</f>
        <v>637</v>
      </c>
      <c r="AF703" s="58" t="str">
        <f>IF(LEN(Contrato[[#This Row],[Contrato2]])=3,Contrato[[#This Row],[Contrato2]],TEXT(Contrato[[#This Row],[Contrato2]],"000"))</f>
        <v>637</v>
      </c>
      <c r="AG703" s="59">
        <f ca="1">IFERROR(_xlfn.DAYS(Contrato[[#This Row],[Fecha Proyectada liquidació]],TODAY())/30,"")</f>
        <v>-10.066666666666666</v>
      </c>
      <c r="AH703" s="60">
        <f>+Contrato[[#This Row],[FECHA TERMINACIÓN ]]+120</f>
        <v>45410</v>
      </c>
      <c r="AI703" s="58" t="e" cm="1">
        <f t="array" ref="AI703">+Contrato[[#This Row],[Fecha Proyectada liquidació]]-hoy</f>
        <v>#NAME?</v>
      </c>
      <c r="AJ703" s="58" cm="1">
        <f t="array" ref="AJ703">_xlfn.XLOOKUP(Contrato[[#This Row],[CONTRATO]]&amp;Contrato[[#This Row],[CDP]],[1]!Tabla6[[#All],[CONTRATO-CDP]],[1]!Tabla6[[#All],[CRP]],_xlfn.XLOOKUP(Contrato[[#This Row],[CDP]],[1]RCPPAGOS!F:F,[1]RCPPAGOS!A:A,"",0),0)</f>
        <v>5885</v>
      </c>
      <c r="AK703" s="58">
        <f>+Contrato[[#This Row],[Columna1]]-Contrato[[#This Row],[RCP]]</f>
        <v>0</v>
      </c>
      <c r="AL703" s="61" cm="1">
        <f t="array" ref="AL703">_xlfn.XLOOKUP(Contrato[[#This Row],[RCP]],[1]!RCPPAGOS[[#All],[CRP]],[1]!RCPPAGOS[[#All],[Total pagado]],0,0)</f>
        <v>28076177</v>
      </c>
      <c r="AM703" s="62">
        <f>+Contrato[[#This Row],[Valor Pagado]]/Contrato[[#This Row],[VALOR CONTRATO]]</f>
        <v>0.99357696671244422</v>
      </c>
      <c r="AN703" s="63">
        <f>+Contrato[[#This Row],[VALOR CONTRATO]]-Contrato[[#This Row],[Valor Pagado]]</f>
        <v>181500</v>
      </c>
    </row>
    <row r="704" spans="1:40" ht="37.5" customHeight="1">
      <c r="A704" s="89">
        <v>831</v>
      </c>
      <c r="B704" s="76">
        <v>638</v>
      </c>
      <c r="C704" s="235" t="s">
        <v>1669</v>
      </c>
      <c r="D704" s="95" t="s">
        <v>83</v>
      </c>
      <c r="E704" s="147" t="s">
        <v>42</v>
      </c>
      <c r="F704" s="95" t="s">
        <v>43</v>
      </c>
      <c r="G704" s="235" t="s">
        <v>903</v>
      </c>
      <c r="H704" s="89">
        <v>8321294</v>
      </c>
      <c r="I704" s="236">
        <v>6879081</v>
      </c>
      <c r="J704" s="236">
        <v>58548448</v>
      </c>
      <c r="K704" s="238" t="s">
        <v>1639</v>
      </c>
      <c r="L704" s="237" t="s">
        <v>571</v>
      </c>
      <c r="M704" s="43" t="s">
        <v>1401</v>
      </c>
      <c r="N704" s="44">
        <f>VLOOKUP(Contrato[[#This Row],[SUPERVISOR TITULAR]],[1]SUPERVISORES!$E$1:$F$135,2,FALSE)</f>
        <v>1017179806.1</v>
      </c>
      <c r="O704" s="43" t="s">
        <v>1400</v>
      </c>
      <c r="P704" s="45">
        <f>VLOOKUP(Contrato[[#This Row],[SUPERVISOR SUPLENTE ]],[1]SUPERVISORES!$E$1:$F$135,2,FALSE)</f>
        <v>96359710.200000003</v>
      </c>
      <c r="Q704" s="88">
        <v>818</v>
      </c>
      <c r="R704" s="47" cm="1">
        <f t="array" ref="R704">_xlfn.XLOOKUP(Contrato[[#This Row],[CDP]],[1]!CDP[[#All],[consecutivo]],[1]!CDP[[#All],[fecha_aprobacion]],"",0)</f>
        <v>45076.732303240744</v>
      </c>
      <c r="S704" s="48">
        <f>SUMIF([1]!CDP[[#All],[consecutivo]],Contrato[[#This Row],[CDP]],[1]!CDP[[#All],[valor_total_rubro]])</f>
        <v>58548448</v>
      </c>
      <c r="T704" s="49" cm="1">
        <f t="array" ref="T704">_xlfn.XLOOKUP(Contrato[[#This Row],[CONTRATO]]&amp;Contrato[[#This Row],[CDP]],[1]!Tabla6[[#All],[CONTRATO-CDP]],[1]!Tabla6[[#All],[CRP]],_xlfn.XLOOKUP(Contrato[[#This Row],[CDP]],[1]RCPPAGOS!F:F,[1]RCPPAGOS!A:A,"",0),0)</f>
        <v>5886</v>
      </c>
      <c r="U704" s="47">
        <f>+_xlfn.XLOOKUP(Contrato[[#This Row],[RCP]],[1]RCPPAGOS!A:A,[1]RCPPAGOS!B:B,"",0)</f>
        <v>45084.653645833336</v>
      </c>
      <c r="V704" s="50">
        <f>SUMIF([1]!RCPPAGOS[[#All],[CRP]],Contrato[[#This Row],[RCP]],[1]!RCPPAGOS[[#All],[valor_total]])</f>
        <v>58548448</v>
      </c>
      <c r="W704" s="91">
        <v>45084</v>
      </c>
      <c r="X704" s="91">
        <v>45084</v>
      </c>
      <c r="Y704" s="52" t="str">
        <f>+LEFT(_xlfn.XLOOKUP(Contrato[[#This Row],[CONTRATO3DIG]],[1]SECOP_II!AE:AE,[1]SECOP_II!F:F,"",0),10)</f>
        <v>2023-06-08</v>
      </c>
      <c r="Z704" s="53" t="str">
        <f>+LEFT(_xlfn.XLOOKUP(Contrato[[#This Row],[CONTRATO3DIG]],[1]SECOP_II!AE:AE,[1]SECOP_II!G:G,"",0),10)</f>
        <v>2023-12-30</v>
      </c>
      <c r="AA704" s="54" t="str">
        <f>_xlfn.XLOOKUP(Contrato[[#This Row],[CONTRATO3DIG]],[1]SECOP_II!AE:AE,[1]SECOP_II!AA:AA,"",0)</f>
        <v>https://community.secop.gov.co/Public/Tendering/OpportunityDetail/Index?noticeUID=CO1.NTC.4537542&amp;isFromPublicArea=True&amp;isModal=true&amp;asPopupView=true</v>
      </c>
      <c r="AB704" s="147" t="s">
        <v>1663</v>
      </c>
      <c r="AC704" s="147">
        <v>200000096007</v>
      </c>
      <c r="AD704" s="89" t="s">
        <v>50</v>
      </c>
      <c r="AE704" s="58" t="str">
        <f>TEXT(LEFT(Contrato[[#This Row],[CONTRATO]],3),"0")</f>
        <v>638</v>
      </c>
      <c r="AF704" s="58" t="str">
        <f>IF(LEN(Contrato[[#This Row],[Contrato2]])=3,Contrato[[#This Row],[Contrato2]],TEXT(Contrato[[#This Row],[Contrato2]],"000"))</f>
        <v>638</v>
      </c>
      <c r="AG704" s="59">
        <f ca="1">IFERROR(_xlfn.DAYS(Contrato[[#This Row],[Fecha Proyectada liquidació]],TODAY())/30,"")</f>
        <v>-10.066666666666666</v>
      </c>
      <c r="AH704" s="60">
        <f>+Contrato[[#This Row],[FECHA TERMINACIÓN ]]+120</f>
        <v>45410</v>
      </c>
      <c r="AI704" s="58" t="e" cm="1">
        <f t="array" ref="AI704">+Contrato[[#This Row],[Fecha Proyectada liquidació]]-hoy</f>
        <v>#NAME?</v>
      </c>
      <c r="AJ704" s="58" cm="1">
        <f t="array" ref="AJ704">_xlfn.XLOOKUP(Contrato[[#This Row],[CONTRATO]]&amp;Contrato[[#This Row],[CDP]],[1]!Tabla6[[#All],[CONTRATO-CDP]],[1]!Tabla6[[#All],[CRP]],_xlfn.XLOOKUP(Contrato[[#This Row],[CDP]],[1]RCPPAGOS!F:F,[1]RCPPAGOS!A:A,"",0),0)</f>
        <v>5886</v>
      </c>
      <c r="AK704" s="58">
        <f>+Contrato[[#This Row],[Columna1]]-Contrato[[#This Row],[RCP]]</f>
        <v>0</v>
      </c>
      <c r="AL704" s="61" cm="1">
        <f t="array" ref="AL704">_xlfn.XLOOKUP(Contrato[[#This Row],[RCP]],[1]!RCPPAGOS[[#All],[CRP]],[1]!RCPPAGOS[[#All],[Total pagado]],0,0)</f>
        <v>57391403</v>
      </c>
      <c r="AM704" s="62">
        <f>+Contrato[[#This Row],[Valor Pagado]]/Contrato[[#This Row],[VALOR CONTRATO]]</f>
        <v>0.98023781945509469</v>
      </c>
      <c r="AN704" s="63">
        <f>+Contrato[[#This Row],[VALOR CONTRATO]]-Contrato[[#This Row],[Valor Pagado]]</f>
        <v>1157045</v>
      </c>
    </row>
    <row r="705" spans="1:40" ht="37.5" customHeight="1">
      <c r="A705" s="1">
        <v>715</v>
      </c>
      <c r="B705" s="76">
        <v>639</v>
      </c>
      <c r="C705" s="235" t="s">
        <v>1670</v>
      </c>
      <c r="D705" s="95" t="s">
        <v>83</v>
      </c>
      <c r="E705" s="147" t="s">
        <v>42</v>
      </c>
      <c r="F705" s="95" t="s">
        <v>43</v>
      </c>
      <c r="G705" s="235" t="s">
        <v>1671</v>
      </c>
      <c r="H705" s="89">
        <v>890307400</v>
      </c>
      <c r="I705" s="236" t="s">
        <v>571</v>
      </c>
      <c r="J705" s="236">
        <v>107842288</v>
      </c>
      <c r="K705" s="89" t="s">
        <v>571</v>
      </c>
      <c r="L705" s="237" t="s">
        <v>1229</v>
      </c>
      <c r="M705" s="43" t="s">
        <v>1440</v>
      </c>
      <c r="N705" s="44">
        <f>VLOOKUP(Contrato[[#This Row],[SUPERVISOR TITULAR]],[1]SUPERVISORES!$E$1:$F$135,2,FALSE)</f>
        <v>1152209808.5999999</v>
      </c>
      <c r="O705" s="43" t="s">
        <v>86</v>
      </c>
      <c r="P705" s="45">
        <f>VLOOKUP(Contrato[[#This Row],[SUPERVISOR SUPLENTE ]],[1]SUPERVISORES!$E$1:$F$135,2,FALSE)</f>
        <v>21509270.5</v>
      </c>
      <c r="Q705" s="75">
        <v>666</v>
      </c>
      <c r="R705" s="47" cm="1">
        <f t="array" ref="R705">_xlfn.XLOOKUP(Contrato[[#This Row],[CDP]],[1]!CDP[[#All],[consecutivo]],[1]!CDP[[#All],[fecha_aprobacion]],"",0)</f>
        <v>45044.571840277778</v>
      </c>
      <c r="S705" s="48">
        <f>SUMIF([1]!CDP[[#All],[consecutivo]],Contrato[[#This Row],[CDP]],[1]!CDP[[#All],[valor_total_rubro]])</f>
        <v>107843288</v>
      </c>
      <c r="T705" s="49" cm="1">
        <f t="array" ref="T705">_xlfn.XLOOKUP(Contrato[[#This Row],[CONTRATO]]&amp;Contrato[[#This Row],[CDP]],[1]!Tabla6[[#All],[CONTRATO-CDP]],[1]!Tabla6[[#All],[CRP]],_xlfn.XLOOKUP(Contrato[[#This Row],[CDP]],[1]RCPPAGOS!F:F,[1]RCPPAGOS!A:A,"",0),0)</f>
        <v>6375</v>
      </c>
      <c r="U705" s="47">
        <f>+_xlfn.XLOOKUP(Contrato[[#This Row],[RCP]],[1]RCPPAGOS!A:A,[1]RCPPAGOS!B:B,"",0)</f>
        <v>45097.415925925925</v>
      </c>
      <c r="V705" s="50">
        <f>SUMIF([1]!RCPPAGOS[[#All],[CRP]],Contrato[[#This Row],[RCP]],[1]!RCPPAGOS[[#All],[valor_total]])</f>
        <v>107843288</v>
      </c>
      <c r="W705" s="51">
        <v>45093</v>
      </c>
      <c r="X705" s="51">
        <v>45100</v>
      </c>
      <c r="Y705" s="52" t="str">
        <f>+LEFT(_xlfn.XLOOKUP(Contrato[[#This Row],[CONTRATO3DIG]],[1]SECOP_II!AE:AE,[1]SECOP_II!F:F,"",0),10)</f>
        <v>2023-06-23</v>
      </c>
      <c r="Z705" s="53" t="str">
        <f>+LEFT(_xlfn.XLOOKUP(Contrato[[#This Row],[CONTRATO3DIG]],[1]SECOP_II!AE:AE,[1]SECOP_II!G:G,"",0),10)</f>
        <v>2023-12-12</v>
      </c>
      <c r="AA705" s="54" t="str">
        <f>_xlfn.XLOOKUP(Contrato[[#This Row],[CONTRATO3DIG]],[1]SECOP_II!AE:AE,[1]SECOP_II!AA:AA,"",0)</f>
        <v>https://community.secop.gov.co/Public/Tendering/OpportunityDetail/Index?noticeUID=CO1.NTC.4546503&amp;isFromPublicArea=True&amp;isModal=true&amp;asPopupView=true</v>
      </c>
      <c r="AB705" s="147" t="s">
        <v>1300</v>
      </c>
      <c r="AC705" s="103">
        <v>200000092664</v>
      </c>
      <c r="AD705" s="1" t="s">
        <v>50</v>
      </c>
      <c r="AE705" s="58" t="str">
        <f>TEXT(LEFT(Contrato[[#This Row],[CONTRATO]],3),"0")</f>
        <v>639</v>
      </c>
      <c r="AF705" s="58" t="str">
        <f>IF(LEN(Contrato[[#This Row],[Contrato2]])=3,Contrato[[#This Row],[Contrato2]],TEXT(Contrato[[#This Row],[Contrato2]],"000"))</f>
        <v>639</v>
      </c>
      <c r="AG705" s="59">
        <f ca="1">IFERROR(_xlfn.DAYS(Contrato[[#This Row],[Fecha Proyectada liquidació]],TODAY())/30,"")</f>
        <v>-10.666666666666666</v>
      </c>
      <c r="AH705" s="60">
        <f>+Contrato[[#This Row],[FECHA TERMINACIÓN ]]+120</f>
        <v>45392</v>
      </c>
      <c r="AI705" s="58" t="e" cm="1">
        <f t="array" ref="AI705">+Contrato[[#This Row],[Fecha Proyectada liquidació]]-hoy</f>
        <v>#NAME?</v>
      </c>
      <c r="AJ705" s="58" cm="1">
        <f t="array" ref="AJ705">_xlfn.XLOOKUP(Contrato[[#This Row],[CONTRATO]]&amp;Contrato[[#This Row],[CDP]],[1]!Tabla6[[#All],[CONTRATO-CDP]],[1]!Tabla6[[#All],[CRP]],_xlfn.XLOOKUP(Contrato[[#This Row],[CDP]],[1]RCPPAGOS!F:F,[1]RCPPAGOS!A:A,"",0),0)</f>
        <v>6375</v>
      </c>
      <c r="AK705" s="58">
        <f>+Contrato[[#This Row],[Columna1]]-Contrato[[#This Row],[RCP]]</f>
        <v>0</v>
      </c>
      <c r="AL705" s="73" cm="1">
        <f t="array" ref="AL705">_xlfn.XLOOKUP(Contrato[[#This Row],[RCP]],[1]!RCPPAGOS[[#All],[CRP]],[1]!RCPPAGOS[[#All],[Total pagado]],0,0)</f>
        <v>90179615</v>
      </c>
      <c r="AM705" s="62">
        <f>+Contrato[[#This Row],[Valor Pagado]]/Contrato[[#This Row],[VALOR CONTRATO]]</f>
        <v>0.83621756059181529</v>
      </c>
      <c r="AN705" s="63">
        <f>+Contrato[[#This Row],[VALOR CONTRATO]]-Contrato[[#This Row],[Valor Pagado]]</f>
        <v>17662673</v>
      </c>
    </row>
    <row r="706" spans="1:40" ht="37.5" customHeight="1">
      <c r="A706" s="89">
        <v>714</v>
      </c>
      <c r="B706" s="76">
        <v>640</v>
      </c>
      <c r="C706" s="235" t="s">
        <v>1672</v>
      </c>
      <c r="D706" s="95" t="s">
        <v>83</v>
      </c>
      <c r="E706" s="147" t="s">
        <v>42</v>
      </c>
      <c r="F706" s="95" t="s">
        <v>43</v>
      </c>
      <c r="G706" s="235" t="s">
        <v>1673</v>
      </c>
      <c r="H706" s="89">
        <v>890905456</v>
      </c>
      <c r="I706" s="236" t="s">
        <v>571</v>
      </c>
      <c r="J706" s="236">
        <v>61890000</v>
      </c>
      <c r="K706" s="89" t="s">
        <v>571</v>
      </c>
      <c r="L706" s="237" t="s">
        <v>1229</v>
      </c>
      <c r="M706" s="43" t="s">
        <v>1440</v>
      </c>
      <c r="N706" s="44">
        <f>VLOOKUP(Contrato[[#This Row],[SUPERVISOR TITULAR]],[1]SUPERVISORES!$E$1:$F$135,2,FALSE)</f>
        <v>1152209808.5999999</v>
      </c>
      <c r="O706" s="43" t="s">
        <v>86</v>
      </c>
      <c r="P706" s="45">
        <f>VLOOKUP(Contrato[[#This Row],[SUPERVISOR SUPLENTE ]],[1]SUPERVISORES!$E$1:$F$135,2,FALSE)</f>
        <v>21509270.5</v>
      </c>
      <c r="Q706" s="88">
        <v>663</v>
      </c>
      <c r="R706" s="47" cm="1">
        <f t="array" ref="R706">_xlfn.XLOOKUP(Contrato[[#This Row],[CDP]],[1]!CDP[[#All],[consecutivo]],[1]!CDP[[#All],[fecha_aprobacion]],"",0)</f>
        <v>45044.571805555555</v>
      </c>
      <c r="S706" s="48">
        <f>SUMIF([1]!CDP[[#All],[consecutivo]],Contrato[[#This Row],[CDP]],[1]!CDP[[#All],[valor_total_rubro]])</f>
        <v>61890000</v>
      </c>
      <c r="T706" s="49" cm="1">
        <f t="array" ref="T706">_xlfn.XLOOKUP(Contrato[[#This Row],[CONTRATO]]&amp;Contrato[[#This Row],[CDP]],[1]!Tabla6[[#All],[CONTRATO-CDP]],[1]!Tabla6[[#All],[CRP]],_xlfn.XLOOKUP(Contrato[[#This Row],[CDP]],[1]RCPPAGOS!F:F,[1]RCPPAGOS!A:A,"",0),0)</f>
        <v>6380</v>
      </c>
      <c r="U706" s="47">
        <f>+_xlfn.XLOOKUP(Contrato[[#This Row],[RCP]],[1]RCPPAGOS!A:A,[1]RCPPAGOS!B:B,"",0)</f>
        <v>45098.314409722225</v>
      </c>
      <c r="V706" s="50">
        <f>SUMIF([1]!RCPPAGOS[[#All],[CRP]],Contrato[[#This Row],[RCP]],[1]!RCPPAGOS[[#All],[valor_total]])</f>
        <v>61890000</v>
      </c>
      <c r="W706" s="91">
        <v>45097</v>
      </c>
      <c r="X706" s="91">
        <v>45104</v>
      </c>
      <c r="Y706" s="52" t="str">
        <f>+LEFT(_xlfn.XLOOKUP(Contrato[[#This Row],[CONTRATO3DIG]],[1]SECOP_II!AE:AE,[1]SECOP_II!F:F,"",0),10)</f>
        <v>2023-06-27</v>
      </c>
      <c r="Z706" s="53" t="str">
        <f>+LEFT(_xlfn.XLOOKUP(Contrato[[#This Row],[CONTRATO3DIG]],[1]SECOP_II!AE:AE,[1]SECOP_II!G:G,"",0),10)</f>
        <v>2023-12-30</v>
      </c>
      <c r="AA706" s="54" t="str">
        <f>_xlfn.XLOOKUP(Contrato[[#This Row],[CONTRATO3DIG]],[1]SECOP_II!AE:AE,[1]SECOP_II!AA:AA,"",0)</f>
        <v>https://community.secop.gov.co/Public/Tendering/OpportunityDetail/Index?noticeUID=CO1.NTC.4578084&amp;isFromPublicArea=True&amp;isModal=true&amp;asPopupView=true</v>
      </c>
      <c r="AB706" s="147" t="s">
        <v>1300</v>
      </c>
      <c r="AC706" s="147">
        <v>200000092675</v>
      </c>
      <c r="AD706" s="89" t="s">
        <v>50</v>
      </c>
      <c r="AE706" s="58" t="str">
        <f>TEXT(LEFT(Contrato[[#This Row],[CONTRATO]],3),"0")</f>
        <v>640</v>
      </c>
      <c r="AF706" s="58" t="str">
        <f>IF(LEN(Contrato[[#This Row],[Contrato2]])=3,Contrato[[#This Row],[Contrato2]],TEXT(Contrato[[#This Row],[Contrato2]],"000"))</f>
        <v>640</v>
      </c>
      <c r="AG706" s="59">
        <f ca="1">IFERROR(_xlfn.DAYS(Contrato[[#This Row],[Fecha Proyectada liquidació]],TODAY())/30,"")</f>
        <v>-10.066666666666666</v>
      </c>
      <c r="AH706" s="60">
        <f>+Contrato[[#This Row],[FECHA TERMINACIÓN ]]+120</f>
        <v>45410</v>
      </c>
      <c r="AI706" s="58" t="e" cm="1">
        <f t="array" ref="AI706">+Contrato[[#This Row],[Fecha Proyectada liquidació]]-hoy</f>
        <v>#NAME?</v>
      </c>
      <c r="AJ706" s="58" cm="1">
        <f t="array" ref="AJ706">_xlfn.XLOOKUP(Contrato[[#This Row],[CONTRATO]]&amp;Contrato[[#This Row],[CDP]],[1]!Tabla6[[#All],[CONTRATO-CDP]],[1]!Tabla6[[#All],[CRP]],_xlfn.XLOOKUP(Contrato[[#This Row],[CDP]],[1]RCPPAGOS!F:F,[1]RCPPAGOS!A:A,"",0),0)</f>
        <v>6380</v>
      </c>
      <c r="AK706" s="58">
        <f>+Contrato[[#This Row],[Columna1]]-Contrato[[#This Row],[RCP]]</f>
        <v>0</v>
      </c>
      <c r="AL706" s="73" cm="1">
        <f t="array" ref="AL706">_xlfn.XLOOKUP(Contrato[[#This Row],[RCP]],[1]!RCPPAGOS[[#All],[CRP]],[1]!RCPPAGOS[[#All],[Total pagado]],0,0)</f>
        <v>61890000</v>
      </c>
      <c r="AM706" s="62">
        <f>+Contrato[[#This Row],[Valor Pagado]]/Contrato[[#This Row],[VALOR CONTRATO]]</f>
        <v>1</v>
      </c>
      <c r="AN706" s="63">
        <f>+Contrato[[#This Row],[VALOR CONTRATO]]-Contrato[[#This Row],[Valor Pagado]]</f>
        <v>0</v>
      </c>
    </row>
    <row r="707" spans="1:40" ht="37.5" customHeight="1">
      <c r="A707" s="1">
        <v>713</v>
      </c>
      <c r="B707" s="2">
        <v>641</v>
      </c>
      <c r="C707" s="130" t="s">
        <v>1674</v>
      </c>
      <c r="D707" s="92" t="s">
        <v>83</v>
      </c>
      <c r="E707" s="103" t="s">
        <v>42</v>
      </c>
      <c r="F707" s="92" t="s">
        <v>43</v>
      </c>
      <c r="G707" s="130" t="s">
        <v>1675</v>
      </c>
      <c r="H707" s="1">
        <v>890985189</v>
      </c>
      <c r="I707" s="168" t="s">
        <v>571</v>
      </c>
      <c r="J707" s="168" t="s">
        <v>1676</v>
      </c>
      <c r="K707" s="1" t="s">
        <v>571</v>
      </c>
      <c r="L707" s="137" t="s">
        <v>1229</v>
      </c>
      <c r="M707" s="43" t="s">
        <v>1440</v>
      </c>
      <c r="N707" s="44">
        <f>VLOOKUP(Contrato[[#This Row],[SUPERVISOR TITULAR]],[1]SUPERVISORES!$E$1:$F$135,2,FALSE)</f>
        <v>1152209808.5999999</v>
      </c>
      <c r="O707" s="43" t="s">
        <v>86</v>
      </c>
      <c r="P707" s="45">
        <f>VLOOKUP(Contrato[[#This Row],[SUPERVISOR SUPLENTE ]],[1]SUPERVISORES!$E$1:$F$135,2,FALSE)</f>
        <v>21509270.5</v>
      </c>
      <c r="Q707" s="75">
        <v>667</v>
      </c>
      <c r="R707" s="47" cm="1">
        <f t="array" ref="R707">_xlfn.XLOOKUP(Contrato[[#This Row],[CDP]],[1]!CDP[[#All],[consecutivo]],[1]!CDP[[#All],[fecha_aprobacion]],"",0)</f>
        <v>45044.571851851855</v>
      </c>
      <c r="S707" s="48">
        <f>SUMIF([1]!CDP[[#All],[consecutivo]],Contrato[[#This Row],[CDP]],[1]!CDP[[#All],[valor_total_rubro]])</f>
        <v>143947033</v>
      </c>
      <c r="T707" s="49" cm="1">
        <f t="array" ref="T707">_xlfn.XLOOKUP(Contrato[[#This Row],[CONTRATO]]&amp;Contrato[[#This Row],[CDP]],[1]!Tabla6[[#All],[CONTRATO-CDP]],[1]!Tabla6[[#All],[CRP]],_xlfn.XLOOKUP(Contrato[[#This Row],[CDP]],[1]RCPPAGOS!F:F,[1]RCPPAGOS!A:A,"",0),0)</f>
        <v>6258</v>
      </c>
      <c r="U707" s="47">
        <f>+_xlfn.XLOOKUP(Contrato[[#This Row],[RCP]],[1]RCPPAGOS!A:A,[1]RCPPAGOS!B:B,"",0)</f>
        <v>45092.699733796297</v>
      </c>
      <c r="V707" s="50">
        <f>SUMIF([1]!RCPPAGOS[[#All],[CRP]],Contrato[[#This Row],[RCP]],[1]!RCPPAGOS[[#All],[valor_total]])</f>
        <v>140903283</v>
      </c>
      <c r="W707" s="51">
        <v>45092</v>
      </c>
      <c r="X707" s="51">
        <v>45097</v>
      </c>
      <c r="Y707" s="52" t="str">
        <f>+LEFT(_xlfn.XLOOKUP(Contrato[[#This Row],[CONTRATO3DIG]],[1]SECOP_II!AE:AE,[1]SECOP_II!F:F,"",0),10)</f>
        <v>2023-06-20</v>
      </c>
      <c r="Z707" s="53" t="str">
        <f>+LEFT(_xlfn.XLOOKUP(Contrato[[#This Row],[CONTRATO3DIG]],[1]SECOP_II!AE:AE,[1]SECOP_II!G:G,"",0),10)</f>
        <v>2023-12-30</v>
      </c>
      <c r="AA707" s="54" t="str">
        <f>_xlfn.XLOOKUP(Contrato[[#This Row],[CONTRATO3DIG]],[1]SECOP_II!AE:AE,[1]SECOP_II!AA:AA,"",0)</f>
        <v>https://community.secop.gov.co/Public/Tendering/OpportunityDetail/Index?noticeUID=CO1.NTC.4551591&amp;isFromPublicArea=True&amp;isModal=true&amp;asPopupView=true</v>
      </c>
      <c r="AB707" s="103" t="s">
        <v>1300</v>
      </c>
      <c r="AC707" s="103">
        <v>200000092703</v>
      </c>
      <c r="AD707" s="1" t="s">
        <v>50</v>
      </c>
      <c r="AE707" s="58" t="str">
        <f>TEXT(LEFT(Contrato[[#This Row],[CONTRATO]],3),"0")</f>
        <v>641</v>
      </c>
      <c r="AF707" s="58" t="str">
        <f>IF(LEN(Contrato[[#This Row],[Contrato2]])=3,Contrato[[#This Row],[Contrato2]],TEXT(Contrato[[#This Row],[Contrato2]],"000"))</f>
        <v>641</v>
      </c>
      <c r="AG707" s="59">
        <f ca="1">IFERROR(_xlfn.DAYS(Contrato[[#This Row],[Fecha Proyectada liquidació]],TODAY())/30,"")</f>
        <v>-10.066666666666666</v>
      </c>
      <c r="AH707" s="60">
        <f>+Contrato[[#This Row],[FECHA TERMINACIÓN ]]+120</f>
        <v>45410</v>
      </c>
      <c r="AI707" s="58" t="e" cm="1">
        <f t="array" ref="AI707">+Contrato[[#This Row],[Fecha Proyectada liquidació]]-hoy</f>
        <v>#NAME?</v>
      </c>
      <c r="AJ707" s="58" cm="1">
        <f t="array" ref="AJ707">_xlfn.XLOOKUP(Contrato[[#This Row],[CONTRATO]]&amp;Contrato[[#This Row],[CDP]],[1]!Tabla6[[#All],[CONTRATO-CDP]],[1]!Tabla6[[#All],[CRP]],_xlfn.XLOOKUP(Contrato[[#This Row],[CDP]],[1]RCPPAGOS!F:F,[1]RCPPAGOS!A:A,"",0),0)</f>
        <v>6258</v>
      </c>
      <c r="AK707" s="58">
        <f>+Contrato[[#This Row],[Columna1]]-Contrato[[#This Row],[RCP]]</f>
        <v>0</v>
      </c>
      <c r="AL707" s="61" cm="1">
        <f t="array" ref="AL707">_xlfn.XLOOKUP(Contrato[[#This Row],[RCP]],[1]!RCPPAGOS[[#All],[CRP]],[1]!RCPPAGOS[[#All],[Total pagado]],0,0)</f>
        <v>140903283</v>
      </c>
      <c r="AM707" s="62">
        <f>+Contrato[[#This Row],[Valor Pagado]]/Contrato[[#This Row],[VALOR CONTRATO]]</f>
        <v>1</v>
      </c>
      <c r="AN707" s="63">
        <f>+Contrato[[#This Row],[VALOR CONTRATO]]-Contrato[[#This Row],[Valor Pagado]]</f>
        <v>0</v>
      </c>
    </row>
    <row r="708" spans="1:40" ht="37.5" customHeight="1">
      <c r="A708" s="89">
        <v>843</v>
      </c>
      <c r="B708" s="76">
        <v>642</v>
      </c>
      <c r="C708" s="235" t="s">
        <v>1677</v>
      </c>
      <c r="D708" s="95" t="s">
        <v>83</v>
      </c>
      <c r="E708" s="147" t="s">
        <v>42</v>
      </c>
      <c r="F708" s="95" t="s">
        <v>43</v>
      </c>
      <c r="G708" s="235" t="s">
        <v>847</v>
      </c>
      <c r="H708" s="89">
        <v>98538759</v>
      </c>
      <c r="I708" s="236">
        <v>3986061</v>
      </c>
      <c r="J708" s="236">
        <v>36839477</v>
      </c>
      <c r="K708" s="238" t="s">
        <v>1678</v>
      </c>
      <c r="L708" s="237" t="s">
        <v>571</v>
      </c>
      <c r="M708" s="43" t="s">
        <v>597</v>
      </c>
      <c r="N708" s="44">
        <f>VLOOKUP(Contrato[[#This Row],[SUPERVISOR TITULAR]],[1]SUPERVISORES!$E$1:$F$135,2,FALSE)</f>
        <v>39176038.700000003</v>
      </c>
      <c r="O708" s="43" t="s">
        <v>1388</v>
      </c>
      <c r="P708" s="45">
        <f>VLOOKUP(Contrato[[#This Row],[SUPERVISOR SUPLENTE ]],[1]SUPERVISORES!$E$1:$F$135,2,FALSE)</f>
        <v>43671828.600000001</v>
      </c>
      <c r="Q708" s="88">
        <v>815</v>
      </c>
      <c r="R708" s="47" cm="1">
        <f t="array" ref="R708">_xlfn.XLOOKUP(Contrato[[#This Row],[CDP]],[1]!CDP[[#All],[consecutivo]],[1]!CDP[[#All],[fecha_aprobacion]],"",0)</f>
        <v>45076.732268518521</v>
      </c>
      <c r="S708" s="48">
        <f>SUMIF([1]!CDP[[#All],[consecutivo]],Contrato[[#This Row],[CDP]],[1]!CDP[[#All],[valor_total_rubro]])</f>
        <v>36972346</v>
      </c>
      <c r="T708" s="49" cm="1">
        <f t="array" ref="T708">_xlfn.XLOOKUP(Contrato[[#This Row],[CONTRATO]]&amp;Contrato[[#This Row],[CDP]],[1]!Tabla6[[#All],[CONTRATO-CDP]],[1]!Tabla6[[#All],[CRP]],_xlfn.XLOOKUP(Contrato[[#This Row],[CDP]],[1]RCPPAGOS!F:F,[1]RCPPAGOS!A:A,"",0),0)</f>
        <v>5892</v>
      </c>
      <c r="U708" s="47">
        <f>+_xlfn.XLOOKUP(Contrato[[#This Row],[RCP]],[1]RCPPAGOS!A:A,[1]RCPPAGOS!B:B,"",0)</f>
        <v>45085.726006944446</v>
      </c>
      <c r="V708" s="50">
        <f>SUMIF([1]!RCPPAGOS[[#All],[CRP]],Contrato[[#This Row],[RCP]],[1]!RCPPAGOS[[#All],[valor_total]])</f>
        <v>36839477</v>
      </c>
      <c r="W708" s="91">
        <v>45085</v>
      </c>
      <c r="X708" s="91">
        <v>45085</v>
      </c>
      <c r="Y708" s="52" t="str">
        <f>+LEFT(_xlfn.XLOOKUP(Contrato[[#This Row],[CONTRATO3DIG]],[1]SECOP_II!AE:AE,[1]SECOP_II!F:F,"",0),10)</f>
        <v>2023-06-09</v>
      </c>
      <c r="Z708" s="53" t="str">
        <f>+LEFT(_xlfn.XLOOKUP(Contrato[[#This Row],[CONTRATO3DIG]],[1]SECOP_II!AE:AE,[1]SECOP_II!G:G,"",0),10)</f>
        <v>2023-12-30</v>
      </c>
      <c r="AA708" s="54" t="str">
        <f>_xlfn.XLOOKUP(Contrato[[#This Row],[CONTRATO3DIG]],[1]SECOP_II!AE:AE,[1]SECOP_II!AA:AA,"",0)</f>
        <v>https://community.secop.gov.co/Public/Tendering/OpportunityDetail/Index?noticeUID=CO1.NTC.4546599&amp;isFromPublicArea=True&amp;isModal=true&amp;asPopupView=true</v>
      </c>
      <c r="AB708" s="147" t="s">
        <v>1679</v>
      </c>
      <c r="AC708" s="147">
        <v>200000096158</v>
      </c>
      <c r="AD708" s="89" t="s">
        <v>50</v>
      </c>
      <c r="AE708" s="58" t="str">
        <f>TEXT(LEFT(Contrato[[#This Row],[CONTRATO]],3),"0")</f>
        <v>642</v>
      </c>
      <c r="AF708" s="58" t="str">
        <f>IF(LEN(Contrato[[#This Row],[Contrato2]])=3,Contrato[[#This Row],[Contrato2]],TEXT(Contrato[[#This Row],[Contrato2]],"000"))</f>
        <v>642</v>
      </c>
      <c r="AG708" s="59">
        <f ca="1">IFERROR(_xlfn.DAYS(Contrato[[#This Row],[Fecha Proyectada liquidació]],TODAY())/30,"")</f>
        <v>-10.066666666666666</v>
      </c>
      <c r="AH708" s="60">
        <f>+Contrato[[#This Row],[FECHA TERMINACIÓN ]]+120</f>
        <v>45410</v>
      </c>
      <c r="AI708" s="58" t="e" cm="1">
        <f t="array" ref="AI708">+Contrato[[#This Row],[Fecha Proyectada liquidació]]-hoy</f>
        <v>#NAME?</v>
      </c>
      <c r="AJ708" s="58" cm="1">
        <f t="array" ref="AJ708">_xlfn.XLOOKUP(Contrato[[#This Row],[CONTRATO]]&amp;Contrato[[#This Row],[CDP]],[1]!Tabla6[[#All],[CONTRATO-CDP]],[1]!Tabla6[[#All],[CRP]],_xlfn.XLOOKUP(Contrato[[#This Row],[CDP]],[1]RCPPAGOS!F:F,[1]RCPPAGOS!A:A,"",0),0)</f>
        <v>5892</v>
      </c>
      <c r="AK708" s="58">
        <f>+Contrato[[#This Row],[Columna1]]-Contrato[[#This Row],[RCP]]</f>
        <v>0</v>
      </c>
      <c r="AL708" s="61" cm="1">
        <f t="array" ref="AL708">_xlfn.XLOOKUP(Contrato[[#This Row],[RCP]],[1]!RCPPAGOS[[#All],[CRP]],[1]!RCPPAGOS[[#All],[Total pagado]],0,0)</f>
        <v>34840227</v>
      </c>
      <c r="AM708" s="62">
        <f>+Contrato[[#This Row],[Valor Pagado]]/Contrato[[#This Row],[VALOR CONTRATO]]</f>
        <v>0.94573077136789974</v>
      </c>
      <c r="AN708" s="63">
        <f>+Contrato[[#This Row],[VALOR CONTRATO]]-Contrato[[#This Row],[Valor Pagado]]</f>
        <v>1999250</v>
      </c>
    </row>
    <row r="709" spans="1:40" ht="37.5" customHeight="1">
      <c r="A709" s="89">
        <v>802</v>
      </c>
      <c r="B709" s="76">
        <v>643</v>
      </c>
      <c r="C709" s="235" t="s">
        <v>1680</v>
      </c>
      <c r="D709" s="95" t="s">
        <v>83</v>
      </c>
      <c r="E709" s="147" t="s">
        <v>42</v>
      </c>
      <c r="F709" s="95" t="s">
        <v>43</v>
      </c>
      <c r="G709" s="235" t="s">
        <v>909</v>
      </c>
      <c r="H709" s="89">
        <v>1152702657</v>
      </c>
      <c r="I709" s="236">
        <v>6879081</v>
      </c>
      <c r="J709" s="236">
        <v>46319145</v>
      </c>
      <c r="K709" s="89" t="s">
        <v>571</v>
      </c>
      <c r="L709" s="237" t="s">
        <v>571</v>
      </c>
      <c r="M709" s="43" t="s">
        <v>65</v>
      </c>
      <c r="N709" s="44">
        <f>VLOOKUP(Contrato[[#This Row],[SUPERVISOR TITULAR]],[1]SUPERVISORES!$E$1:$F$135,2,FALSE)</f>
        <v>39419422.700000003</v>
      </c>
      <c r="O709" s="43" t="s">
        <v>733</v>
      </c>
      <c r="P709" s="45">
        <f>VLOOKUP(Contrato[[#This Row],[SUPERVISOR SUPLENTE ]],[1]SUPERVISORES!$E$1:$F$135,2,FALSE)</f>
        <v>1039449337.8</v>
      </c>
      <c r="Q709" s="88">
        <v>844</v>
      </c>
      <c r="R709" s="47" cm="1">
        <f t="array" ref="R709">_xlfn.XLOOKUP(Contrato[[#This Row],[CDP]],[1]!CDP[[#All],[consecutivo]],[1]!CDP[[#All],[fecha_aprobacion]],"",0)</f>
        <v>45083.443402777775</v>
      </c>
      <c r="S709" s="48">
        <f>SUMIF([1]!CDP[[#All],[consecutivo]],Contrato[[#This Row],[CDP]],[1]!CDP[[#All],[valor_total_rubro]])</f>
        <v>46548452</v>
      </c>
      <c r="T709" s="49" cm="1">
        <f t="array" ref="T709">_xlfn.XLOOKUP(Contrato[[#This Row],[CONTRATO]]&amp;Contrato[[#This Row],[CDP]],[1]!Tabla6[[#All],[CONTRATO-CDP]],[1]!Tabla6[[#All],[CRP]],_xlfn.XLOOKUP(Contrato[[#This Row],[CDP]],[1]RCPPAGOS!F:F,[1]RCPPAGOS!A:A,"",0),0)</f>
        <v>6247</v>
      </c>
      <c r="U709" s="47">
        <f>+_xlfn.XLOOKUP(Contrato[[#This Row],[RCP]],[1]RCPPAGOS!A:A,[1]RCPPAGOS!B:B,"",0)</f>
        <v>45086.564120370371</v>
      </c>
      <c r="V709" s="50">
        <f>SUMIF([1]!RCPPAGOS[[#All],[CRP]],Contrato[[#This Row],[RCP]],[1]!RCPPAGOS[[#All],[valor_total]])</f>
        <v>46319145</v>
      </c>
      <c r="W709" s="91">
        <v>45086</v>
      </c>
      <c r="X709" s="91">
        <v>45086</v>
      </c>
      <c r="Y709" s="52" t="str">
        <f>+LEFT(_xlfn.XLOOKUP(Contrato[[#This Row],[CONTRATO3DIG]],[1]SECOP_II!AE:AE,[1]SECOP_II!F:F,"",0),10)</f>
        <v>2023-06-09</v>
      </c>
      <c r="Z709" s="53" t="str">
        <f>+LEFT(_xlfn.XLOOKUP(Contrato[[#This Row],[CONTRATO3DIG]],[1]SECOP_II!AE:AE,[1]SECOP_II!G:G,"",0),10)</f>
        <v>2023-12-31</v>
      </c>
      <c r="AA709" s="54" t="str">
        <f>_xlfn.XLOOKUP(Contrato[[#This Row],[CONTRATO3DIG]],[1]SECOP_II!AE:AE,[1]SECOP_II!AA:AA,"",0)</f>
        <v>https://community.secop.gov.co/Public/Tendering/OpportunityDetail/Index?noticeUID=CO1.NTC.4549079&amp;isFromPublicArea=True&amp;isModal=true&amp;asPopupView=true</v>
      </c>
      <c r="AB709" s="147" t="s">
        <v>1668</v>
      </c>
      <c r="AC709" s="147">
        <v>200000096146</v>
      </c>
      <c r="AD709" s="89" t="s">
        <v>50</v>
      </c>
      <c r="AE709" s="58" t="str">
        <f>TEXT(LEFT(Contrato[[#This Row],[CONTRATO]],3),"0")</f>
        <v>643</v>
      </c>
      <c r="AF709" s="58" t="str">
        <f>IF(LEN(Contrato[[#This Row],[Contrato2]])=3,Contrato[[#This Row],[Contrato2]],TEXT(Contrato[[#This Row],[Contrato2]],"000"))</f>
        <v>643</v>
      </c>
      <c r="AG709" s="59">
        <f ca="1">IFERROR(_xlfn.DAYS(Contrato[[#This Row],[Fecha Proyectada liquidació]],TODAY())/30,"")</f>
        <v>-10.033333333333333</v>
      </c>
      <c r="AH709" s="60">
        <f>+Contrato[[#This Row],[FECHA TERMINACIÓN ]]+120</f>
        <v>45411</v>
      </c>
      <c r="AI709" s="58" t="e" cm="1">
        <f t="array" ref="AI709">+Contrato[[#This Row],[Fecha Proyectada liquidació]]-hoy</f>
        <v>#NAME?</v>
      </c>
      <c r="AJ709" s="58" cm="1">
        <f t="array" ref="AJ709">_xlfn.XLOOKUP(Contrato[[#This Row],[CONTRATO]]&amp;Contrato[[#This Row],[CDP]],[1]!Tabla6[[#All],[CONTRATO-CDP]],[1]!Tabla6[[#All],[CRP]],_xlfn.XLOOKUP(Contrato[[#This Row],[CDP]],[1]RCPPAGOS!F:F,[1]RCPPAGOS!A:A,"",0),0)</f>
        <v>6247</v>
      </c>
      <c r="AK709" s="58">
        <f>+Contrato[[#This Row],[Columna1]]-Contrato[[#This Row],[RCP]]</f>
        <v>0</v>
      </c>
      <c r="AL709" s="61" cm="1">
        <f t="array" ref="AL709">_xlfn.XLOOKUP(Contrato[[#This Row],[RCP]],[1]!RCPPAGOS[[#All],[CRP]],[1]!RCPPAGOS[[#All],[Total pagado]],0,0)</f>
        <v>23159572</v>
      </c>
      <c r="AM709" s="62">
        <f>+Contrato[[#This Row],[Valor Pagado]]/Contrato[[#This Row],[VALOR CONTRATO]]</f>
        <v>0.49999998920532751</v>
      </c>
      <c r="AN709" s="63">
        <f>+Contrato[[#This Row],[VALOR CONTRATO]]-Contrato[[#This Row],[Valor Pagado]]</f>
        <v>23159573</v>
      </c>
    </row>
    <row r="710" spans="1:40" ht="37.5" customHeight="1">
      <c r="A710" s="89">
        <v>769</v>
      </c>
      <c r="B710" s="76">
        <v>644</v>
      </c>
      <c r="C710" s="235" t="s">
        <v>1681</v>
      </c>
      <c r="D710" s="95" t="s">
        <v>1294</v>
      </c>
      <c r="E710" s="147" t="s">
        <v>42</v>
      </c>
      <c r="F710" s="95" t="s">
        <v>569</v>
      </c>
      <c r="G710" s="235" t="s">
        <v>1682</v>
      </c>
      <c r="H710" s="89">
        <v>900285704</v>
      </c>
      <c r="I710" s="180" t="s">
        <v>571</v>
      </c>
      <c r="J710" s="180">
        <v>370560580</v>
      </c>
      <c r="K710" s="89" t="s">
        <v>571</v>
      </c>
      <c r="L710" s="237" t="s">
        <v>1624</v>
      </c>
      <c r="M710" s="43" t="s">
        <v>1683</v>
      </c>
      <c r="N710" s="44">
        <f>VLOOKUP(Contrato[[#This Row],[SUPERVISOR TITULAR]],[1]SUPERVISORES!$E$1:$F$135,2,FALSE)</f>
        <v>1027954329</v>
      </c>
      <c r="O710" s="43" t="s">
        <v>103</v>
      </c>
      <c r="P710" s="45">
        <f>VLOOKUP(Contrato[[#This Row],[SUPERVISOR SUPLENTE ]],[1]SUPERVISORES!$E$1:$F$135,2,FALSE)</f>
        <v>3507696.4</v>
      </c>
      <c r="Q710" s="88">
        <v>750</v>
      </c>
      <c r="R710" s="47" cm="1">
        <f t="array" ref="R710">_xlfn.XLOOKUP(Contrato[[#This Row],[CDP]],[1]!CDP[[#All],[consecutivo]],[1]!CDP[[#All],[fecha_aprobacion]],"",0)</f>
        <v>45058.608159722222</v>
      </c>
      <c r="S710" s="48">
        <f>SUMIF([1]!CDP[[#All],[consecutivo]],Contrato[[#This Row],[CDP]],[1]!CDP[[#All],[valor_total_rubro]])</f>
        <v>409052315</v>
      </c>
      <c r="T710" s="49" cm="1">
        <f t="array" ref="T710">_xlfn.XLOOKUP(Contrato[[#This Row],[CONTRATO]]&amp;Contrato[[#This Row],[CDP]],[1]!Tabla6[[#All],[CONTRATO-CDP]],[1]!Tabla6[[#All],[CRP]],_xlfn.XLOOKUP(Contrato[[#This Row],[CDP]],[1]RCPPAGOS!F:F,[1]RCPPAGOS!A:A,"",0),0)</f>
        <v>6249</v>
      </c>
      <c r="U710" s="47">
        <f>+_xlfn.XLOOKUP(Contrato[[#This Row],[RCP]],[1]RCPPAGOS!A:A,[1]RCPPAGOS!B:B,"",0)</f>
        <v>45090</v>
      </c>
      <c r="V710" s="50">
        <f>SUMIF([1]!RCPPAGOS[[#All],[CRP]],Contrato[[#This Row],[RCP]],[1]!RCPPAGOS[[#All],[valor_total]])</f>
        <v>370560580</v>
      </c>
      <c r="W710" s="91">
        <v>45086</v>
      </c>
      <c r="X710" s="91">
        <v>45093</v>
      </c>
      <c r="Y710" s="52" t="str">
        <f>+LEFT(_xlfn.XLOOKUP(Contrato[[#This Row],[CONTRATO3DIG]],[1]SECOP_II!AE:AE,[1]SECOP_II!F:F,"",0),10)</f>
        <v>2023-06-20</v>
      </c>
      <c r="Z710" s="53" t="str">
        <f>+LEFT(_xlfn.XLOOKUP(Contrato[[#This Row],[CONTRATO3DIG]],[1]SECOP_II!AE:AE,[1]SECOP_II!G:G,"",0),10)</f>
        <v>2023-12-31</v>
      </c>
      <c r="AA710" s="54" t="str">
        <f>_xlfn.XLOOKUP(Contrato[[#This Row],[CONTRATO3DIG]],[1]SECOP_II!AE:AE,[1]SECOP_II!AA:AA,"",0)</f>
        <v>https://community.secop.gov.co/Public/Tendering/OpportunityDetail/Index?noticeUID=CO1.NTC.4552617&amp;isFromPublicArea=True&amp;isModal=true&amp;asPopupView=true</v>
      </c>
      <c r="AB710" s="95" t="s">
        <v>1684</v>
      </c>
      <c r="AC710" s="147">
        <v>200000095881</v>
      </c>
      <c r="AD710" s="89" t="s">
        <v>50</v>
      </c>
      <c r="AE710" s="58" t="str">
        <f>TEXT(LEFT(Contrato[[#This Row],[CONTRATO]],3),"0")</f>
        <v>644</v>
      </c>
      <c r="AF710" s="58" t="str">
        <f>IF(LEN(Contrato[[#This Row],[Contrato2]])=3,Contrato[[#This Row],[Contrato2]],TEXT(Contrato[[#This Row],[Contrato2]],"000"))</f>
        <v>644</v>
      </c>
      <c r="AG710" s="59">
        <f ca="1">IFERROR(_xlfn.DAYS(Contrato[[#This Row],[Fecha Proyectada liquidació]],TODAY())/30,"")</f>
        <v>-10.033333333333333</v>
      </c>
      <c r="AH710" s="60">
        <f>+Contrato[[#This Row],[FECHA TERMINACIÓN ]]+120</f>
        <v>45411</v>
      </c>
      <c r="AI710" s="58" t="e" cm="1">
        <f t="array" ref="AI710">+Contrato[[#This Row],[Fecha Proyectada liquidació]]-hoy</f>
        <v>#NAME?</v>
      </c>
      <c r="AJ710" s="58" cm="1">
        <f t="array" ref="AJ710">_xlfn.XLOOKUP(Contrato[[#This Row],[CONTRATO]]&amp;Contrato[[#This Row],[CDP]],[1]!Tabla6[[#All],[CONTRATO-CDP]],[1]!Tabla6[[#All],[CRP]],_xlfn.XLOOKUP(Contrato[[#This Row],[CDP]],[1]RCPPAGOS!F:F,[1]RCPPAGOS!A:A,"",0),0)</f>
        <v>6249</v>
      </c>
      <c r="AK710" s="58">
        <f>+Contrato[[#This Row],[Columna1]]-Contrato[[#This Row],[RCP]]</f>
        <v>0</v>
      </c>
      <c r="AL710" s="73" cm="1">
        <f t="array" ref="AL710">_xlfn.XLOOKUP(Contrato[[#This Row],[RCP]],[1]!RCPPAGOS[[#All],[CRP]],[1]!RCPPAGOS[[#All],[Total pagado]],0,0)</f>
        <v>179814461</v>
      </c>
      <c r="AM710" s="62">
        <f>+Contrato[[#This Row],[Valor Pagado]]/Contrato[[#This Row],[VALOR CONTRATO]]</f>
        <v>0.48524983688227175</v>
      </c>
      <c r="AN710" s="63">
        <f>+Contrato[[#This Row],[VALOR CONTRATO]]-Contrato[[#This Row],[Valor Pagado]]</f>
        <v>190746119</v>
      </c>
    </row>
    <row r="711" spans="1:40" ht="37.5" customHeight="1">
      <c r="A711" s="89">
        <v>855</v>
      </c>
      <c r="B711" s="76">
        <v>645</v>
      </c>
      <c r="C711" s="235" t="s">
        <v>1032</v>
      </c>
      <c r="D711" s="95" t="s">
        <v>1685</v>
      </c>
      <c r="E711" s="147" t="s">
        <v>42</v>
      </c>
      <c r="F711" s="95" t="s">
        <v>43</v>
      </c>
      <c r="G711" s="235" t="s">
        <v>1033</v>
      </c>
      <c r="H711" s="89">
        <v>43906045</v>
      </c>
      <c r="I711" s="168">
        <v>7690469</v>
      </c>
      <c r="J711" s="236">
        <v>55167595</v>
      </c>
      <c r="K711" s="238" t="s">
        <v>1686</v>
      </c>
      <c r="L711" s="237" t="s">
        <v>571</v>
      </c>
      <c r="M711" s="43" t="s">
        <v>61</v>
      </c>
      <c r="N711" s="44">
        <f>VLOOKUP(Contrato[[#This Row],[SUPERVISOR TITULAR]],[1]SUPERVISORES!$E$1:$F$135,2,FALSE)</f>
        <v>43251877.5</v>
      </c>
      <c r="O711" s="43" t="s">
        <v>180</v>
      </c>
      <c r="P711" s="45">
        <f>VLOOKUP(Contrato[[#This Row],[SUPERVISOR SUPLENTE ]],[1]SUPERVISORES!$E$1:$F$135,2,FALSE)</f>
        <v>43915464.799999997</v>
      </c>
      <c r="Q711" s="88">
        <v>848</v>
      </c>
      <c r="R711" s="47" cm="1">
        <f t="array" ref="R711">_xlfn.XLOOKUP(Contrato[[#This Row],[CDP]],[1]!CDP[[#All],[consecutivo]],[1]!CDP[[#All],[fecha_aprobacion]],"",0)</f>
        <v>45085.627233796295</v>
      </c>
      <c r="S711" s="48">
        <f>SUMIF([1]!CDP[[#All],[consecutivo]],Contrato[[#This Row],[CDP]],[1]!CDP[[#All],[valor_total_rubro]])</f>
        <v>55167595</v>
      </c>
      <c r="T711" s="49" cm="1">
        <f t="array" ref="T711">_xlfn.XLOOKUP(Contrato[[#This Row],[CONTRATO]]&amp;Contrato[[#This Row],[CDP]],[1]!Tabla6[[#All],[CONTRATO-CDP]],[1]!Tabla6[[#All],[CRP]],_xlfn.XLOOKUP(Contrato[[#This Row],[CDP]],[1]RCPPAGOS!F:F,[1]RCPPAGOS!A:A,"",0),0)</f>
        <v>6248</v>
      </c>
      <c r="U711" s="47">
        <f>+_xlfn.XLOOKUP(Contrato[[#This Row],[RCP]],[1]RCPPAGOS!A:A,[1]RCPPAGOS!B:B,"",0)</f>
        <v>45090.616122685184</v>
      </c>
      <c r="V711" s="50">
        <f>SUMIF([1]!RCPPAGOS[[#All],[CRP]],Contrato[[#This Row],[RCP]],[1]!RCPPAGOS[[#All],[valor_total]])</f>
        <v>55167595</v>
      </c>
      <c r="W711" s="91">
        <v>45090</v>
      </c>
      <c r="X711" s="91">
        <v>45090</v>
      </c>
      <c r="Y711" s="52" t="str">
        <f>+LEFT(_xlfn.XLOOKUP(Contrato[[#This Row],[CONTRATO3DIG]],[1]SECOP_II!AE:AE,[1]SECOP_II!F:F,"",0),10)</f>
        <v>2023-06-13</v>
      </c>
      <c r="Z711" s="53" t="str">
        <f>+LEFT(_xlfn.XLOOKUP(Contrato[[#This Row],[CONTRATO3DIG]],[1]SECOP_II!AE:AE,[1]SECOP_II!G:G,"",0),10)</f>
        <v>2023-12-30</v>
      </c>
      <c r="AA711" s="54" t="str">
        <f>_xlfn.XLOOKUP(Contrato[[#This Row],[CONTRATO3DIG]],[1]SECOP_II!AE:AE,[1]SECOP_II!AA:AA,"",0)</f>
        <v>https://community.secop.gov.co/Public/Tendering/OpportunityDetail/Index?noticeUID=CO1.NTC.4563374&amp;isFromPublicArea=True&amp;isModal=true&amp;asPopupView=true</v>
      </c>
      <c r="AB711" s="147" t="s">
        <v>1687</v>
      </c>
      <c r="AC711" s="147">
        <v>200000096443</v>
      </c>
      <c r="AD711" s="89" t="s">
        <v>50</v>
      </c>
      <c r="AE711" s="58" t="str">
        <f>TEXT(LEFT(Contrato[[#This Row],[CONTRATO]],3),"0")</f>
        <v>645</v>
      </c>
      <c r="AF711" s="58" t="str">
        <f>IF(LEN(Contrato[[#This Row],[Contrato2]])=3,Contrato[[#This Row],[Contrato2]],TEXT(Contrato[[#This Row],[Contrato2]],"000"))</f>
        <v>645</v>
      </c>
      <c r="AG711" s="59">
        <f ca="1">IFERROR(_xlfn.DAYS(Contrato[[#This Row],[Fecha Proyectada liquidació]],TODAY())/30,"")</f>
        <v>-10.066666666666666</v>
      </c>
      <c r="AH711" s="60">
        <f>+Contrato[[#This Row],[FECHA TERMINACIÓN ]]+120</f>
        <v>45410</v>
      </c>
      <c r="AI711" s="60">
        <v>45412</v>
      </c>
      <c r="AJ711" s="58" cm="1">
        <f t="array" ref="AJ711">_xlfn.XLOOKUP(Contrato[[#This Row],[CONTRATO]]&amp;Contrato[[#This Row],[CDP]],[1]!Tabla6[[#All],[CONTRATO-CDP]],[1]!Tabla6[[#All],[CRP]],_xlfn.XLOOKUP(Contrato[[#This Row],[CDP]],[1]RCPPAGOS!F:F,[1]RCPPAGOS!A:A,"",0),0)</f>
        <v>6248</v>
      </c>
      <c r="AK711" s="58">
        <f>+Contrato[[#This Row],[Columna1]]-Contrato[[#This Row],[RCP]]</f>
        <v>0</v>
      </c>
      <c r="AL711" s="61" cm="1">
        <f t="array" ref="AL711">_xlfn.XLOOKUP(Contrato[[#This Row],[RCP]],[1]!RCPPAGOS[[#All],[CRP]],[1]!RCPPAGOS[[#All],[Total pagado]],0,0)</f>
        <v>55058645</v>
      </c>
      <c r="AM711" s="62">
        <f>+Contrato[[#This Row],[Valor Pagado]]/Contrato[[#This Row],[VALOR CONTRATO]]</f>
        <v>0.99802510876176498</v>
      </c>
      <c r="AN711" s="63">
        <f>+Contrato[[#This Row],[VALOR CONTRATO]]-Contrato[[#This Row],[Valor Pagado]]</f>
        <v>108950</v>
      </c>
    </row>
    <row r="712" spans="1:40" ht="37.5" customHeight="1">
      <c r="A712" s="89">
        <v>494</v>
      </c>
      <c r="B712" s="76">
        <v>646</v>
      </c>
      <c r="C712" s="235" t="s">
        <v>1688</v>
      </c>
      <c r="D712" s="95" t="s">
        <v>41</v>
      </c>
      <c r="E712" s="95" t="s">
        <v>1582</v>
      </c>
      <c r="F712" s="95" t="s">
        <v>1088</v>
      </c>
      <c r="G712" s="235" t="s">
        <v>1689</v>
      </c>
      <c r="H712" s="89">
        <v>900975633</v>
      </c>
      <c r="I712" s="168" t="s">
        <v>571</v>
      </c>
      <c r="J712" s="236">
        <v>50000000</v>
      </c>
      <c r="K712" s="89" t="s">
        <v>571</v>
      </c>
      <c r="L712" s="237" t="s">
        <v>1209</v>
      </c>
      <c r="M712" s="43" t="s">
        <v>69</v>
      </c>
      <c r="N712" s="44">
        <f>VLOOKUP(Contrato[[#This Row],[SUPERVISOR TITULAR]],[1]SUPERVISORES!$E$1:$F$135,2,FALSE)</f>
        <v>43208997.899999999</v>
      </c>
      <c r="O712" s="43" t="s">
        <v>143</v>
      </c>
      <c r="P712" s="45">
        <f>VLOOKUP(Contrato[[#This Row],[SUPERVISOR SUPLENTE ]],[1]SUPERVISORES!$E$1:$F$135,2,FALSE)</f>
        <v>43754943.200000003</v>
      </c>
      <c r="Q712" s="88">
        <v>496</v>
      </c>
      <c r="R712" s="47" cm="1">
        <f t="array" ref="R712">_xlfn.XLOOKUP(Contrato[[#This Row],[CDP]],[1]!CDP[[#All],[consecutivo]],[1]!CDP[[#All],[fecha_aprobacion]],"",0)</f>
        <v>45009.569918981484</v>
      </c>
      <c r="S712" s="48">
        <f>SUMIF([1]!CDP[[#All],[consecutivo]],Contrato[[#This Row],[CDP]],[1]!CDP[[#All],[valor_total_rubro]])</f>
        <v>80000000</v>
      </c>
      <c r="T712" s="49" cm="1">
        <f t="array" ref="T712">_xlfn.XLOOKUP(Contrato[[#This Row],[CONTRATO]]&amp;Contrato[[#This Row],[CDP]],[1]!Tabla6[[#All],[CONTRATO-CDP]],[1]!Tabla6[[#All],[CRP]],_xlfn.XLOOKUP(Contrato[[#This Row],[CDP]],[1]RCPPAGOS!F:F,[1]RCPPAGOS!A:A,"",0),0)</f>
        <v>6251</v>
      </c>
      <c r="U712" s="47">
        <f>+_xlfn.XLOOKUP(Contrato[[#This Row],[RCP]],[1]RCPPAGOS!A:A,[1]RCPPAGOS!B:B,"",0)</f>
        <v>45091.345486111109</v>
      </c>
      <c r="V712" s="50">
        <f>SUMIF([1]!RCPPAGOS[[#All],[CRP]],Contrato[[#This Row],[RCP]],[1]!RCPPAGOS[[#All],[valor_total]])</f>
        <v>50000000</v>
      </c>
      <c r="W712" s="91">
        <v>45090</v>
      </c>
      <c r="X712" s="91">
        <v>45091</v>
      </c>
      <c r="Y712" s="52" t="str">
        <f>+LEFT(_xlfn.XLOOKUP(Contrato[[#This Row],[CONTRATO3DIG]],[1]SECOP_II!AE:AE,[1]SECOP_II!F:F,"",0),10)</f>
        <v>2023-06-14</v>
      </c>
      <c r="Z712" s="53" t="str">
        <f>+LEFT(_xlfn.XLOOKUP(Contrato[[#This Row],[CONTRATO3DIG]],[1]SECOP_II!AE:AE,[1]SECOP_II!G:G,"",0),10)</f>
        <v>2023-12-30</v>
      </c>
      <c r="AA712" s="54" t="str">
        <f>_xlfn.XLOOKUP(Contrato[[#This Row],[CONTRATO3DIG]],[1]SECOP_II!AE:AE,[1]SECOP_II!AA:AA,"",0)</f>
        <v>https://community.secop.gov.co/Public/Tendering/OpportunityDetail/Index?noticeUID=CO1.NTC.4415660&amp;isFromPublicArea=True&amp;isModal=true&amp;asPopupView=true</v>
      </c>
      <c r="AB712" s="95" t="s">
        <v>867</v>
      </c>
      <c r="AC712" s="147">
        <v>200000091082</v>
      </c>
      <c r="AD712" s="239" t="s">
        <v>50</v>
      </c>
      <c r="AE712" s="58" t="str">
        <f>TEXT(LEFT(Contrato[[#This Row],[CONTRATO]],3),"0")</f>
        <v>646</v>
      </c>
      <c r="AF712" s="58" t="str">
        <f>IF(LEN(Contrato[[#This Row],[Contrato2]])=3,Contrato[[#This Row],[Contrato2]],TEXT(Contrato[[#This Row],[Contrato2]],"000"))</f>
        <v>646</v>
      </c>
      <c r="AG712" s="59">
        <f ca="1">IFERROR(_xlfn.DAYS(Contrato[[#This Row],[Fecha Proyectada liquidació]],TODAY())/30,"")</f>
        <v>-10.066666666666666</v>
      </c>
      <c r="AH712" s="60">
        <f>+Contrato[[#This Row],[FECHA TERMINACIÓN ]]+120</f>
        <v>45410</v>
      </c>
      <c r="AI712" s="58" t="e" cm="1">
        <f t="array" ref="AI712">+Contrato[[#This Row],[Fecha Proyectada liquidació]]-hoy</f>
        <v>#NAME?</v>
      </c>
      <c r="AJ712" s="58" cm="1">
        <f t="array" ref="AJ712">_xlfn.XLOOKUP(Contrato[[#This Row],[CONTRATO]]&amp;Contrato[[#This Row],[CDP]],[1]!Tabla6[[#All],[CONTRATO-CDP]],[1]!Tabla6[[#All],[CRP]],_xlfn.XLOOKUP(Contrato[[#This Row],[CDP]],[1]RCPPAGOS!F:F,[1]RCPPAGOS!A:A,"",0),0)</f>
        <v>6251</v>
      </c>
      <c r="AK712" s="58">
        <f>+Contrato[[#This Row],[Columna1]]-Contrato[[#This Row],[RCP]]</f>
        <v>0</v>
      </c>
      <c r="AL712" s="73" cm="1">
        <f t="array" ref="AL712">_xlfn.XLOOKUP(Contrato[[#This Row],[RCP]],[1]!RCPPAGOS[[#All],[CRP]],[1]!RCPPAGOS[[#All],[Total pagado]],0,0)</f>
        <v>17493128</v>
      </c>
      <c r="AM712" s="62">
        <f>+Contrato[[#This Row],[Valor Pagado]]/Contrato[[#This Row],[VALOR CONTRATO]]</f>
        <v>0.34986255999999999</v>
      </c>
      <c r="AN712" s="63">
        <f>+Contrato[[#This Row],[VALOR CONTRATO]]-Contrato[[#This Row],[Valor Pagado]]</f>
        <v>32506872</v>
      </c>
    </row>
    <row r="713" spans="1:40" ht="37.5" customHeight="1">
      <c r="A713" s="89">
        <v>1086</v>
      </c>
      <c r="B713" s="76">
        <v>646</v>
      </c>
      <c r="C713" s="235" t="s">
        <v>1688</v>
      </c>
      <c r="D713" s="95" t="s">
        <v>41</v>
      </c>
      <c r="E713" s="95" t="s">
        <v>741</v>
      </c>
      <c r="F713" s="95" t="s">
        <v>1088</v>
      </c>
      <c r="G713" s="235" t="s">
        <v>1689</v>
      </c>
      <c r="H713" s="89">
        <v>900975633</v>
      </c>
      <c r="I713" s="236" t="s">
        <v>571</v>
      </c>
      <c r="J713" s="236">
        <v>24999923</v>
      </c>
      <c r="K713" s="89" t="s">
        <v>571</v>
      </c>
      <c r="L713" s="237" t="s">
        <v>1209</v>
      </c>
      <c r="M713" s="43" t="s">
        <v>69</v>
      </c>
      <c r="N713" s="44">
        <f>VLOOKUP(Contrato[[#This Row],[SUPERVISOR TITULAR]],[1]SUPERVISORES!$E$1:$F$135,2,FALSE)</f>
        <v>43208997.899999999</v>
      </c>
      <c r="O713" s="43" t="s">
        <v>143</v>
      </c>
      <c r="P713" s="45">
        <f>VLOOKUP(Contrato[[#This Row],[SUPERVISOR SUPLENTE ]],[1]SUPERVISORES!$E$1:$F$135,2,FALSE)</f>
        <v>43754943.200000003</v>
      </c>
      <c r="Q713" s="88">
        <v>1182</v>
      </c>
      <c r="R713" s="47" cm="1">
        <f t="array" ref="R713">_xlfn.XLOOKUP(Contrato[[#This Row],[CDP]],[1]!CDP[[#All],[consecutivo]],[1]!CDP[[#All],[fecha_aprobacion]],"",0)</f>
        <v>45216.670891203707</v>
      </c>
      <c r="S713" s="48">
        <f>SUMIF([1]!CDP[[#All],[consecutivo]],Contrato[[#This Row],[CDP]],[1]!CDP[[#All],[valor_total_rubro]])</f>
        <v>24999923</v>
      </c>
      <c r="T713" s="4" cm="1">
        <f t="array" ref="T713">_xlfn.XLOOKUP(Contrato[[#This Row],[CONTRATO]]&amp;Contrato[[#This Row],[CDP]],[1]!Tabla6[[#All],[CONTRATO-CDP]],[1]!Tabla6[[#All],[CRP]],_xlfn.XLOOKUP(Contrato[[#This Row],[CDP]],[1]RCPPAGOS!F:F,[1]RCPPAGOS!A:A,"",0),0)</f>
        <v>12869</v>
      </c>
      <c r="U713" s="47">
        <f>+_xlfn.XLOOKUP(Contrato[[#This Row],[RCP]],[1]RCPPAGOS!A:A,[1]RCPPAGOS!B:B,"",0)</f>
        <v>45223.696203703701</v>
      </c>
      <c r="V713" s="50">
        <f>SUMIF([1]!RCPPAGOS[[#All],[CRP]],Contrato[[#This Row],[RCP]],[1]!RCPPAGOS[[#All],[valor_total]])</f>
        <v>24999923</v>
      </c>
      <c r="W713" s="91">
        <v>45222</v>
      </c>
      <c r="X713" s="91">
        <v>45231</v>
      </c>
      <c r="Y713" s="52" t="str">
        <f>+LEFT(_xlfn.XLOOKUP(Contrato[[#This Row],[CONTRATO3DIG]],[1]SECOP_II!AE:AE,[1]SECOP_II!F:F,"",0),10)</f>
        <v>2023-06-14</v>
      </c>
      <c r="Z713" s="53" t="str">
        <f>+LEFT(_xlfn.XLOOKUP(Contrato[[#This Row],[CONTRATO3DIG]],[1]SECOP_II!AE:AE,[1]SECOP_II!G:G,"",0),10)</f>
        <v>2023-12-30</v>
      </c>
      <c r="AA713" s="54" t="str">
        <f>_xlfn.XLOOKUP(Contrato[[#This Row],[CONTRATO3DIG]],[1]SECOP_II!AE:AE,[1]SECOP_II!AA:AA,"",0)</f>
        <v>https://community.secop.gov.co/Public/Tendering/OpportunityDetail/Index?noticeUID=CO1.NTC.4415660&amp;isFromPublicArea=True&amp;isModal=true&amp;asPopupView=true</v>
      </c>
      <c r="AB713" s="95" t="s">
        <v>867</v>
      </c>
      <c r="AC713" s="147"/>
      <c r="AD713" s="89"/>
      <c r="AE713" s="58" t="str">
        <f>TEXT(LEFT(Contrato[[#This Row],[CONTRATO]],3),"0")</f>
        <v>646</v>
      </c>
      <c r="AF713" s="58" t="str">
        <f>IF(LEN(Contrato[[#This Row],[Contrato2]])=3,Contrato[[#This Row],[Contrato2]],TEXT(Contrato[[#This Row],[Contrato2]],"000"))</f>
        <v>646</v>
      </c>
      <c r="AG713" s="59">
        <f ca="1">IFERROR(_xlfn.DAYS(Contrato[[#This Row],[Fecha Proyectada liquidació]],TODAY())/30,"")</f>
        <v>-10.066666666666666</v>
      </c>
      <c r="AH713" s="60">
        <f>+Contrato[[#This Row],[FECHA TERMINACIÓN ]]+120</f>
        <v>45410</v>
      </c>
      <c r="AI713" s="58" t="e" cm="1">
        <f t="array" ref="AI713">+Contrato[[#This Row],[Fecha Proyectada liquidació]]-hoy</f>
        <v>#NAME?</v>
      </c>
      <c r="AJ713" s="58" cm="1">
        <f t="array" ref="AJ713">_xlfn.XLOOKUP(Contrato[[#This Row],[CONTRATO]]&amp;Contrato[[#This Row],[CDP]],[1]!Tabla6[[#All],[CONTRATO-CDP]],[1]!Tabla6[[#All],[CRP]],_xlfn.XLOOKUP(Contrato[[#This Row],[CDP]],[1]RCPPAGOS!F:F,[1]RCPPAGOS!A:A,"",0),0)</f>
        <v>12869</v>
      </c>
      <c r="AK713" s="58">
        <f>+Contrato[[#This Row],[Columna1]]-Contrato[[#This Row],[RCP]]</f>
        <v>0</v>
      </c>
      <c r="AL713" s="73" cm="1">
        <f t="array" ref="AL713">_xlfn.XLOOKUP(Contrato[[#This Row],[RCP]],[1]!RCPPAGOS[[#All],[CRP]],[1]!RCPPAGOS[[#All],[Total pagado]],0,0)</f>
        <v>7871101</v>
      </c>
      <c r="AM713" s="62">
        <f>+Contrato[[#This Row],[Valor Pagado]]/Contrato[[#This Row],[VALOR CONTRATO]]</f>
        <v>0.31484500972262996</v>
      </c>
      <c r="AN713" s="63">
        <f>+Contrato[[#This Row],[VALOR CONTRATO]]-Contrato[[#This Row],[Valor Pagado]]</f>
        <v>17128822</v>
      </c>
    </row>
    <row r="714" spans="1:40" ht="37.5" customHeight="1">
      <c r="A714" s="89">
        <v>808</v>
      </c>
      <c r="B714" s="76">
        <v>647</v>
      </c>
      <c r="C714" s="235" t="s">
        <v>1690</v>
      </c>
      <c r="D714" s="95" t="s">
        <v>162</v>
      </c>
      <c r="E714" s="147" t="s">
        <v>42</v>
      </c>
      <c r="F714" s="95" t="s">
        <v>43</v>
      </c>
      <c r="G714" s="235" t="s">
        <v>917</v>
      </c>
      <c r="H714" s="89">
        <v>15502356</v>
      </c>
      <c r="I714" s="180">
        <v>6879081</v>
      </c>
      <c r="J714" s="236">
        <v>45172632</v>
      </c>
      <c r="K714" s="89" t="s">
        <v>571</v>
      </c>
      <c r="L714" s="237" t="s">
        <v>571</v>
      </c>
      <c r="M714" s="43" t="s">
        <v>164</v>
      </c>
      <c r="N714" s="44">
        <f>VLOOKUP(Contrato[[#This Row],[SUPERVISOR TITULAR]],[1]SUPERVISORES!$E$1:$F$135,2,FALSE)</f>
        <v>71610877.799999997</v>
      </c>
      <c r="O714" s="43" t="s">
        <v>919</v>
      </c>
      <c r="P714" s="45">
        <f>VLOOKUP(Contrato[[#This Row],[SUPERVISOR SUPLENTE ]],[1]SUPERVISORES!$E$1:$F$135,2,FALSE)</f>
        <v>71364469</v>
      </c>
      <c r="Q714" s="88">
        <v>834</v>
      </c>
      <c r="R714" s="47" cm="1">
        <f t="array" ref="R714">_xlfn.XLOOKUP(Contrato[[#This Row],[CDP]],[1]!CDP[[#All],[consecutivo]],[1]!CDP[[#All],[fecha_aprobacion]],"",0)</f>
        <v>45082.61855324074</v>
      </c>
      <c r="S714" s="48">
        <f>SUMIF([1]!CDP[[#All],[consecutivo]],Contrato[[#This Row],[CDP]],[1]!CDP[[#All],[valor_total_rubro]])</f>
        <v>45172632</v>
      </c>
      <c r="T714" s="49" cm="1">
        <f t="array" ref="T714">_xlfn.XLOOKUP(Contrato[[#This Row],[CONTRATO]]&amp;Contrato[[#This Row],[CDP]],[1]!Tabla6[[#All],[CONTRATO-CDP]],[1]!Tabla6[[#All],[CRP]],_xlfn.XLOOKUP(Contrato[[#This Row],[CDP]],[1]RCPPAGOS!F:F,[1]RCPPAGOS!A:A,"",0),0)</f>
        <v>6253</v>
      </c>
      <c r="U714" s="47">
        <f>+_xlfn.XLOOKUP(Contrato[[#This Row],[RCP]],[1]RCPPAGOS!A:A,[1]RCPPAGOS!B:B,"",0)</f>
        <v>45091.572708333333</v>
      </c>
      <c r="V714" s="50">
        <f>SUMIF([1]!RCPPAGOS[[#All],[CRP]],Contrato[[#This Row],[RCP]],[1]!RCPPAGOS[[#All],[valor_total]])</f>
        <v>45172632</v>
      </c>
      <c r="W714" s="91">
        <v>45091</v>
      </c>
      <c r="X714" s="91">
        <v>45091</v>
      </c>
      <c r="Y714" s="52" t="str">
        <f>+LEFT(_xlfn.XLOOKUP(Contrato[[#This Row],[CONTRATO3DIG]],[1]SECOP_II!AE:AE,[1]SECOP_II!F:F,"",0),10)</f>
        <v>2023-06-14</v>
      </c>
      <c r="Z714" s="53" t="str">
        <f>+LEFT(_xlfn.XLOOKUP(Contrato[[#This Row],[CONTRATO3DIG]],[1]SECOP_II!AE:AE,[1]SECOP_II!G:G,"",0),10)</f>
        <v>2023-12-30</v>
      </c>
      <c r="AA714" s="54" t="str">
        <f>_xlfn.XLOOKUP(Contrato[[#This Row],[CONTRATO3DIG]],[1]SECOP_II!AE:AE,[1]SECOP_II!AA:AA,"",0)</f>
        <v>https://community.secop.gov.co/Public/Tendering/OpportunityDetail/Index?noticeUID=CO1.NTC.4568849&amp;isFromPublicArea=True&amp;isModal=true&amp;asPopupView=true</v>
      </c>
      <c r="AB714" s="147" t="s">
        <v>1691</v>
      </c>
      <c r="AC714" s="147"/>
      <c r="AD714" s="89"/>
      <c r="AE714" s="58" t="str">
        <f>TEXT(LEFT(Contrato[[#This Row],[CONTRATO]],3),"0")</f>
        <v>647</v>
      </c>
      <c r="AF714" s="58" t="str">
        <f>IF(LEN(Contrato[[#This Row],[Contrato2]])=3,Contrato[[#This Row],[Contrato2]],TEXT(Contrato[[#This Row],[Contrato2]],"000"))</f>
        <v>647</v>
      </c>
      <c r="AG714" s="59">
        <f ca="1">IFERROR(_xlfn.DAYS(Contrato[[#This Row],[Fecha Proyectada liquidació]],TODAY())/30,"")</f>
        <v>-10.066666666666666</v>
      </c>
      <c r="AH714" s="60">
        <f>+Contrato[[#This Row],[FECHA TERMINACIÓN ]]+120</f>
        <v>45410</v>
      </c>
      <c r="AI714" s="58" t="e" cm="1">
        <f t="array" ref="AI714">+Contrato[[#This Row],[Fecha Proyectada liquidació]]-hoy</f>
        <v>#NAME?</v>
      </c>
      <c r="AJ714" s="58" cm="1">
        <f t="array" ref="AJ714">_xlfn.XLOOKUP(Contrato[[#This Row],[CONTRATO]]&amp;Contrato[[#This Row],[CDP]],[1]!Tabla6[[#All],[CONTRATO-CDP]],[1]!Tabla6[[#All],[CRP]],_xlfn.XLOOKUP(Contrato[[#This Row],[CDP]],[1]RCPPAGOS!F:F,[1]RCPPAGOS!A:A,"",0),0)</f>
        <v>6253</v>
      </c>
      <c r="AK714" s="58">
        <f>+Contrato[[#This Row],[Columna1]]-Contrato[[#This Row],[RCP]]</f>
        <v>0</v>
      </c>
      <c r="AL714" s="61" cm="1">
        <f t="array" ref="AL714">_xlfn.XLOOKUP(Contrato[[#This Row],[RCP]],[1]!RCPPAGOS[[#All],[CRP]],[1]!RCPPAGOS[[#All],[Total pagado]],0,0)</f>
        <v>45172632</v>
      </c>
      <c r="AM714" s="62">
        <f>+Contrato[[#This Row],[Valor Pagado]]/Contrato[[#This Row],[VALOR CONTRATO]]</f>
        <v>1</v>
      </c>
      <c r="AN714" s="63">
        <f>+Contrato[[#This Row],[VALOR CONTRATO]]-Contrato[[#This Row],[Valor Pagado]]</f>
        <v>0</v>
      </c>
    </row>
    <row r="715" spans="1:40" ht="37.5" customHeight="1">
      <c r="A715" s="89">
        <v>854</v>
      </c>
      <c r="B715" s="76">
        <v>648</v>
      </c>
      <c r="C715" s="235" t="s">
        <v>965</v>
      </c>
      <c r="D715" s="37" t="s">
        <v>71</v>
      </c>
      <c r="E715" s="147" t="s">
        <v>42</v>
      </c>
      <c r="F715" s="95" t="s">
        <v>43</v>
      </c>
      <c r="G715" s="235" t="s">
        <v>1692</v>
      </c>
      <c r="H715" s="89">
        <v>71630964</v>
      </c>
      <c r="I715" s="236">
        <v>6879081</v>
      </c>
      <c r="J715" s="236">
        <v>44943329</v>
      </c>
      <c r="K715" s="1" t="s">
        <v>571</v>
      </c>
      <c r="L715" s="237" t="s">
        <v>571</v>
      </c>
      <c r="M715" s="43" t="s">
        <v>76</v>
      </c>
      <c r="N715" s="44">
        <f>VLOOKUP(Contrato[[#This Row],[SUPERVISOR TITULAR]],[1]SUPERVISORES!$E$1:$F$135,2,FALSE)</f>
        <v>1088260059.0999999</v>
      </c>
      <c r="O715" s="43" t="s">
        <v>94</v>
      </c>
      <c r="P715" s="45">
        <f>VLOOKUP(Contrato[[#This Row],[SUPERVISOR SUPLENTE ]],[1]SUPERVISORES!$E$1:$F$135,2,FALSE)</f>
        <v>42895674.700000003</v>
      </c>
      <c r="Q715" s="88">
        <v>858</v>
      </c>
      <c r="R715" s="47" cm="1">
        <f t="array" ref="R715">_xlfn.XLOOKUP(Contrato[[#This Row],[CDP]],[1]!CDP[[#All],[consecutivo]],[1]!CDP[[#All],[fecha_aprobacion]],"",0)</f>
        <v>45086.562141203707</v>
      </c>
      <c r="S715" s="48">
        <f>SUMIF([1]!CDP[[#All],[consecutivo]],Contrato[[#This Row],[CDP]],[1]!CDP[[#All],[valor_total_rubro]])</f>
        <v>44943329</v>
      </c>
      <c r="T715" s="49" cm="1">
        <f t="array" ref="T715">_xlfn.XLOOKUP(Contrato[[#This Row],[CONTRATO]]&amp;Contrato[[#This Row],[CDP]],[1]!Tabla6[[#All],[CONTRATO-CDP]],[1]!Tabla6[[#All],[CRP]],_xlfn.XLOOKUP(Contrato[[#This Row],[CDP]],[1]RCPPAGOS!F:F,[1]RCPPAGOS!A:A,"",0),0)</f>
        <v>6255</v>
      </c>
      <c r="U715" s="47">
        <f>+_xlfn.XLOOKUP(Contrato[[#This Row],[RCP]],[1]RCPPAGOS!A:A,[1]RCPPAGOS!B:B,"",0)</f>
        <v>45092.599548611113</v>
      </c>
      <c r="V715" s="50">
        <f>SUMIF([1]!RCPPAGOS[[#All],[CRP]],Contrato[[#This Row],[RCP]],[1]!RCPPAGOS[[#All],[valor_total]])</f>
        <v>44943329</v>
      </c>
      <c r="W715" s="91">
        <v>45092</v>
      </c>
      <c r="X715" s="91">
        <v>45092</v>
      </c>
      <c r="Y715" s="52" t="str">
        <f>+LEFT(_xlfn.XLOOKUP(Contrato[[#This Row],[CONTRATO3DIG]],[1]SECOP_II!AE:AE,[1]SECOP_II!F:F,"",0),10)</f>
        <v>2023-06-15</v>
      </c>
      <c r="Z715" s="53" t="str">
        <f>+LEFT(_xlfn.XLOOKUP(Contrato[[#This Row],[CONTRATO3DIG]],[1]SECOP_II!AE:AE,[1]SECOP_II!G:G,"",0),10)</f>
        <v>2023-12-31</v>
      </c>
      <c r="AA715" s="54" t="str">
        <f>_xlfn.XLOOKUP(Contrato[[#This Row],[CONTRATO3DIG]],[1]SECOP_II!AE:AE,[1]SECOP_II!AA:AA,"",0)</f>
        <v>https://community.secop.gov.co/Public/Tendering/OpportunityDetail/Index?noticeUID=CO1.NTC.4573077&amp;isFromPublicArea=True&amp;isModal=true&amp;asPopupView=true</v>
      </c>
      <c r="AB715" s="147" t="s">
        <v>1693</v>
      </c>
      <c r="AC715" s="147"/>
      <c r="AD715" s="89" t="s">
        <v>50</v>
      </c>
      <c r="AE715" s="58" t="str">
        <f>TEXT(LEFT(Contrato[[#This Row],[CONTRATO]],3),"0")</f>
        <v>648</v>
      </c>
      <c r="AF715" s="58" t="str">
        <f>IF(LEN(Contrato[[#This Row],[Contrato2]])=3,Contrato[[#This Row],[Contrato2]],TEXT(Contrato[[#This Row],[Contrato2]],"000"))</f>
        <v>648</v>
      </c>
      <c r="AG715" s="59">
        <f ca="1">IFERROR(_xlfn.DAYS(Contrato[[#This Row],[Fecha Proyectada liquidació]],TODAY())/30,"")</f>
        <v>-10.033333333333333</v>
      </c>
      <c r="AH715" s="60">
        <f>+Contrato[[#This Row],[FECHA TERMINACIÓN ]]+120</f>
        <v>45411</v>
      </c>
      <c r="AI715" s="58" t="e" cm="1">
        <f t="array" ref="AI715">+Contrato[[#This Row],[Fecha Proyectada liquidació]]-hoy</f>
        <v>#NAME?</v>
      </c>
      <c r="AJ715" s="58" cm="1">
        <f t="array" ref="AJ715">_xlfn.XLOOKUP(Contrato[[#This Row],[CONTRATO]]&amp;Contrato[[#This Row],[CDP]],[1]!Tabla6[[#All],[CONTRATO-CDP]],[1]!Tabla6[[#All],[CRP]],_xlfn.XLOOKUP(Contrato[[#This Row],[CDP]],[1]RCPPAGOS!F:F,[1]RCPPAGOS!A:A,"",0),0)</f>
        <v>6255</v>
      </c>
      <c r="AK715" s="58">
        <f>+Contrato[[#This Row],[Columna1]]-Contrato[[#This Row],[RCP]]</f>
        <v>0</v>
      </c>
      <c r="AL715" s="73" cm="1">
        <f t="array" ref="AL715">_xlfn.XLOOKUP(Contrato[[#This Row],[RCP]],[1]!RCPPAGOS[[#All],[CRP]],[1]!RCPPAGOS[[#All],[Total pagado]],0,0)</f>
        <v>44943329</v>
      </c>
      <c r="AM715" s="62">
        <f>+Contrato[[#This Row],[Valor Pagado]]/Contrato[[#This Row],[VALOR CONTRATO]]</f>
        <v>1</v>
      </c>
      <c r="AN715" s="63">
        <f>+Contrato[[#This Row],[VALOR CONTRATO]]-Contrato[[#This Row],[Valor Pagado]]</f>
        <v>0</v>
      </c>
    </row>
    <row r="716" spans="1:40" ht="37.5" customHeight="1">
      <c r="A716" s="89">
        <v>851</v>
      </c>
      <c r="B716" s="76">
        <v>649</v>
      </c>
      <c r="C716" s="235" t="s">
        <v>1694</v>
      </c>
      <c r="D716" s="95" t="s">
        <v>1294</v>
      </c>
      <c r="E716" s="147" t="s">
        <v>42</v>
      </c>
      <c r="F716" s="95" t="s">
        <v>43</v>
      </c>
      <c r="G716" s="235" t="s">
        <v>1695</v>
      </c>
      <c r="H716" s="89">
        <v>1036622309</v>
      </c>
      <c r="I716" s="236">
        <v>2452230</v>
      </c>
      <c r="J716" s="236">
        <v>14795121</v>
      </c>
      <c r="K716" s="1" t="s">
        <v>571</v>
      </c>
      <c r="L716" s="237" t="s">
        <v>571</v>
      </c>
      <c r="M716" s="43" t="s">
        <v>248</v>
      </c>
      <c r="N716" s="44">
        <f>VLOOKUP(Contrato[[#This Row],[SUPERVISOR TITULAR]],[1]SUPERVISORES!$E$1:$F$135,2,FALSE)</f>
        <v>98556206.299999997</v>
      </c>
      <c r="O716" s="43" t="s">
        <v>249</v>
      </c>
      <c r="P716" s="45">
        <f>VLOOKUP(Contrato[[#This Row],[SUPERVISOR SUPLENTE ]],[1]SUPERVISORES!$E$1:$F$135,2,FALSE)</f>
        <v>10267189.6</v>
      </c>
      <c r="Q716" s="88">
        <v>839</v>
      </c>
      <c r="R716" s="47" cm="1">
        <f t="array" ref="R716">_xlfn.XLOOKUP(Contrato[[#This Row],[CDP]],[1]!CDP[[#All],[consecutivo]],[1]!CDP[[#All],[fecha_aprobacion]],"",0)</f>
        <v>45083.322997685187</v>
      </c>
      <c r="S716" s="48">
        <f>SUMIF([1]!CDP[[#All],[consecutivo]],Contrato[[#This Row],[CDP]],[1]!CDP[[#All],[valor_total_rubro]])</f>
        <v>15612531</v>
      </c>
      <c r="T716" s="49" cm="1">
        <f t="array" ref="T716">_xlfn.XLOOKUP(Contrato[[#This Row],[CONTRATO]]&amp;Contrato[[#This Row],[CDP]],[1]!Tabla6[[#All],[CONTRATO-CDP]],[1]!Tabla6[[#All],[CRP]],_xlfn.XLOOKUP(Contrato[[#This Row],[CDP]],[1]RCPPAGOS!F:F,[1]RCPPAGOS!A:A,"",0),0)</f>
        <v>6259</v>
      </c>
      <c r="U716" s="47">
        <f>+_xlfn.XLOOKUP(Contrato[[#This Row],[RCP]],[1]RCPPAGOS!A:A,[1]RCPPAGOS!B:B,"",0)</f>
        <v>45093.335069444445</v>
      </c>
      <c r="V716" s="50">
        <f>SUMIF([1]!RCPPAGOS[[#All],[CRP]],Contrato[[#This Row],[RCP]],[1]!RCPPAGOS[[#All],[valor_total]])</f>
        <v>14795121</v>
      </c>
      <c r="W716" s="91">
        <v>45092</v>
      </c>
      <c r="X716" s="91">
        <v>45093</v>
      </c>
      <c r="Y716" s="52" t="str">
        <f>+LEFT(_xlfn.XLOOKUP(Contrato[[#This Row],[CONTRATO3DIG]],[1]SECOP_II!AE:AE,[1]SECOP_II!F:F,"",0),10)</f>
        <v>2023-06-16</v>
      </c>
      <c r="Z716" s="53" t="str">
        <f>+LEFT(_xlfn.XLOOKUP(Contrato[[#This Row],[CONTRATO3DIG]],[1]SECOP_II!AE:AE,[1]SECOP_II!G:G,"",0),10)</f>
        <v>2023-12-16</v>
      </c>
      <c r="AA716" s="54" t="str">
        <f>_xlfn.XLOOKUP(Contrato[[#This Row],[CONTRATO3DIG]],[1]SECOP_II!AE:AE,[1]SECOP_II!AA:AA,"",0)</f>
        <v>https://community.secop.gov.co/Public/Tendering/OpportunityDetail/Index?noticeUID=CO1.NTC.4576510&amp;isFromPublicArea=True&amp;isModal=true&amp;asPopupView=true</v>
      </c>
      <c r="AB716" s="147" t="s">
        <v>1696</v>
      </c>
      <c r="AC716" s="147">
        <v>200000096354</v>
      </c>
      <c r="AD716" s="89" t="s">
        <v>1697</v>
      </c>
      <c r="AE716" s="58" t="str">
        <f>TEXT(LEFT(Contrato[[#This Row],[CONTRATO]],3),"0")</f>
        <v>649</v>
      </c>
      <c r="AF716" s="58" t="str">
        <f>IF(LEN(Contrato[[#This Row],[Contrato2]])=3,Contrato[[#This Row],[Contrato2]],TEXT(Contrato[[#This Row],[Contrato2]],"000"))</f>
        <v>649</v>
      </c>
      <c r="AG716" s="59">
        <f ca="1">IFERROR(_xlfn.DAYS(Contrato[[#This Row],[Fecha Proyectada liquidació]],TODAY())/30,"")</f>
        <v>-10.533333333333333</v>
      </c>
      <c r="AH716" s="60">
        <f>+Contrato[[#This Row],[FECHA TERMINACIÓN ]]+120</f>
        <v>45396</v>
      </c>
      <c r="AI716" s="58" t="e" cm="1">
        <f t="array" ref="AI716">+Contrato[[#This Row],[Fecha Proyectada liquidació]]-hoy</f>
        <v>#NAME?</v>
      </c>
      <c r="AJ716" s="58" cm="1">
        <f t="array" ref="AJ716">_xlfn.XLOOKUP(Contrato[[#This Row],[CONTRATO]]&amp;Contrato[[#This Row],[CDP]],[1]!Tabla6[[#All],[CONTRATO-CDP]],[1]!Tabla6[[#All],[CRP]],_xlfn.XLOOKUP(Contrato[[#This Row],[CDP]],[1]RCPPAGOS!F:F,[1]RCPPAGOS!A:A,"",0),0)</f>
        <v>6259</v>
      </c>
      <c r="AK716" s="58">
        <f>+Contrato[[#This Row],[Columna1]]-Contrato[[#This Row],[RCP]]</f>
        <v>0</v>
      </c>
      <c r="AL716" s="61" cm="1">
        <f t="array" ref="AL716">_xlfn.XLOOKUP(Contrato[[#This Row],[RCP]],[1]!RCPPAGOS[[#All],[CRP]],[1]!RCPPAGOS[[#All],[Total pagado]],0,0)</f>
        <v>14795121</v>
      </c>
      <c r="AM716" s="62">
        <f>+Contrato[[#This Row],[Valor Pagado]]/Contrato[[#This Row],[VALOR CONTRATO]]</f>
        <v>1</v>
      </c>
      <c r="AN716" s="63">
        <f>+Contrato[[#This Row],[VALOR CONTRATO]]-Contrato[[#This Row],[Valor Pagado]]</f>
        <v>0</v>
      </c>
    </row>
    <row r="717" spans="1:40" ht="37.5" customHeight="1">
      <c r="A717" s="89">
        <v>860</v>
      </c>
      <c r="B717" s="76">
        <v>650</v>
      </c>
      <c r="C717" s="235" t="s">
        <v>1698</v>
      </c>
      <c r="D717" s="95" t="s">
        <v>1294</v>
      </c>
      <c r="E717" s="147" t="s">
        <v>42</v>
      </c>
      <c r="F717" s="95" t="s">
        <v>43</v>
      </c>
      <c r="G717" s="240" t="s">
        <v>324</v>
      </c>
      <c r="H717" s="89" t="s">
        <v>1699</v>
      </c>
      <c r="I717" s="236">
        <v>7532137</v>
      </c>
      <c r="J717" s="236">
        <v>46448301</v>
      </c>
      <c r="K717" s="89" t="s">
        <v>571</v>
      </c>
      <c r="L717" s="237" t="s">
        <v>571</v>
      </c>
      <c r="M717" s="43" t="s">
        <v>248</v>
      </c>
      <c r="N717" s="44">
        <f>VLOOKUP(Contrato[[#This Row],[SUPERVISOR TITULAR]],[1]SUPERVISORES!$E$1:$F$135,2,FALSE)</f>
        <v>98556206.299999997</v>
      </c>
      <c r="O717" s="43" t="s">
        <v>249</v>
      </c>
      <c r="P717" s="45">
        <f>VLOOKUP(Contrato[[#This Row],[SUPERVISOR SUPLENTE ]],[1]SUPERVISORES!$E$1:$F$135,2,FALSE)</f>
        <v>10267189.6</v>
      </c>
      <c r="Q717" s="88">
        <v>862</v>
      </c>
      <c r="R717" s="47" cm="1">
        <f t="array" ref="R717">_xlfn.XLOOKUP(Contrato[[#This Row],[CDP]],[1]!CDP[[#All],[consecutivo]],[1]!CDP[[#All],[fecha_aprobacion]],"",0)</f>
        <v>45086.589837962965</v>
      </c>
      <c r="S717" s="48">
        <f>SUMIF([1]!CDP[[#All],[consecutivo]],Contrato[[#This Row],[CDP]],[1]!CDP[[#All],[valor_total_rubro]])</f>
        <v>46448301</v>
      </c>
      <c r="T717" s="49" cm="1">
        <f t="array" ref="T717">_xlfn.XLOOKUP(Contrato[[#This Row],[CONTRATO]]&amp;Contrato[[#This Row],[CDP]],[1]!Tabla6[[#All],[CONTRATO-CDP]],[1]!Tabla6[[#All],[CRP]],_xlfn.XLOOKUP(Contrato[[#This Row],[CDP]],[1]RCPPAGOS!F:F,[1]RCPPAGOS!A:A,"",0),0)</f>
        <v>6257</v>
      </c>
      <c r="U717" s="47">
        <f>+_xlfn.XLOOKUP(Contrato[[#This Row],[RCP]],[1]RCPPAGOS!A:A,[1]RCPPAGOS!B:B,"",0)</f>
        <v>45092.69940972222</v>
      </c>
      <c r="V717" s="50">
        <f>SUMIF([1]!RCPPAGOS[[#All],[CRP]],Contrato[[#This Row],[RCP]],[1]!RCPPAGOS[[#All],[valor_total]])</f>
        <v>45444014</v>
      </c>
      <c r="W717" s="91">
        <v>45092</v>
      </c>
      <c r="X717" s="91">
        <v>45093</v>
      </c>
      <c r="Y717" s="52" t="str">
        <f>+LEFT(_xlfn.XLOOKUP(Contrato[[#This Row],[CONTRATO3DIG]],[1]SECOP_II!AE:AE,[1]SECOP_II!F:F,"",0),10)</f>
        <v>2023-06-16</v>
      </c>
      <c r="Z717" s="53" t="str">
        <f>+LEFT(_xlfn.XLOOKUP(Contrato[[#This Row],[CONTRATO3DIG]],[1]SECOP_II!AE:AE,[1]SECOP_II!G:G,"",0),10)</f>
        <v>2023-12-16</v>
      </c>
      <c r="AA717" s="54" t="str">
        <f>_xlfn.XLOOKUP(Contrato[[#This Row],[CONTRATO3DIG]],[1]SECOP_II!AE:AE,[1]SECOP_II!AA:AA,"",0)</f>
        <v>https://community.secop.gov.co/Public/Tendering/OpportunityDetail/Index?noticeUID=CO1.NTC.4576120&amp;isFromPublicArea=True&amp;isModal=true&amp;asPopupView=true</v>
      </c>
      <c r="AB717" s="147" t="s">
        <v>1696</v>
      </c>
      <c r="AC717" s="147">
        <v>200000096498</v>
      </c>
      <c r="AD717" s="89" t="s">
        <v>50</v>
      </c>
      <c r="AE717" s="58" t="str">
        <f>TEXT(LEFT(Contrato[[#This Row],[CONTRATO]],3),"0")</f>
        <v>650</v>
      </c>
      <c r="AF717" s="58" t="str">
        <f>IF(LEN(Contrato[[#This Row],[Contrato2]])=3,Contrato[[#This Row],[Contrato2]],TEXT(Contrato[[#This Row],[Contrato2]],"000"))</f>
        <v>650</v>
      </c>
      <c r="AG717" s="59">
        <f ca="1">IFERROR(_xlfn.DAYS(Contrato[[#This Row],[Fecha Proyectada liquidació]],TODAY())/30,"")</f>
        <v>-10.533333333333333</v>
      </c>
      <c r="AH717" s="60">
        <f>+Contrato[[#This Row],[FECHA TERMINACIÓN ]]+120</f>
        <v>45396</v>
      </c>
      <c r="AI717" s="58" t="e" cm="1">
        <f t="array" ref="AI717">+Contrato[[#This Row],[Fecha Proyectada liquidació]]-hoy</f>
        <v>#NAME?</v>
      </c>
      <c r="AJ717" s="58" cm="1">
        <f t="array" ref="AJ717">_xlfn.XLOOKUP(Contrato[[#This Row],[CONTRATO]]&amp;Contrato[[#This Row],[CDP]],[1]!Tabla6[[#All],[CONTRATO-CDP]],[1]!Tabla6[[#All],[CRP]],_xlfn.XLOOKUP(Contrato[[#This Row],[CDP]],[1]RCPPAGOS!F:F,[1]RCPPAGOS!A:A,"",0),0)</f>
        <v>6257</v>
      </c>
      <c r="AK717" s="58">
        <f>+Contrato[[#This Row],[Columna1]]-Contrato[[#This Row],[RCP]]</f>
        <v>0</v>
      </c>
      <c r="AL717" s="73" cm="1">
        <f t="array" ref="AL717">_xlfn.XLOOKUP(Contrato[[#This Row],[RCP]],[1]!RCPPAGOS[[#All],[CRP]],[1]!RCPPAGOS[[#All],[Total pagado]],0,0)</f>
        <v>45444014</v>
      </c>
      <c r="AM717" s="62">
        <f>+Contrato[[#This Row],[Valor Pagado]]/Contrato[[#This Row],[VALOR CONTRATO]]</f>
        <v>0.97837839106321667</v>
      </c>
      <c r="AN717" s="63">
        <f>+Contrato[[#This Row],[VALOR CONTRATO]]-Contrato[[#This Row],[Valor Pagado]]</f>
        <v>1004287</v>
      </c>
    </row>
    <row r="718" spans="1:40" ht="37.5" customHeight="1">
      <c r="A718" s="1">
        <v>861</v>
      </c>
      <c r="B718" s="2">
        <v>651</v>
      </c>
      <c r="C718" s="241" t="s">
        <v>1700</v>
      </c>
      <c r="D718" s="95" t="s">
        <v>1294</v>
      </c>
      <c r="E718" s="147" t="s">
        <v>42</v>
      </c>
      <c r="F718" s="95" t="s">
        <v>43</v>
      </c>
      <c r="G718" s="130" t="s">
        <v>337</v>
      </c>
      <c r="H718" s="1">
        <v>1203364</v>
      </c>
      <c r="I718" s="168">
        <v>7532137</v>
      </c>
      <c r="J718" s="168">
        <v>46448301</v>
      </c>
      <c r="K718" s="1" t="s">
        <v>571</v>
      </c>
      <c r="L718" s="137" t="s">
        <v>571</v>
      </c>
      <c r="M718" s="43" t="s">
        <v>248</v>
      </c>
      <c r="N718" s="44">
        <f>VLOOKUP(Contrato[[#This Row],[SUPERVISOR TITULAR]],[1]SUPERVISORES!$E$1:$F$135,2,FALSE)</f>
        <v>98556206.299999997</v>
      </c>
      <c r="O718" s="43" t="s">
        <v>249</v>
      </c>
      <c r="P718" s="45">
        <f>VLOOKUP(Contrato[[#This Row],[SUPERVISOR SUPLENTE ]],[1]SUPERVISORES!$E$1:$F$135,2,FALSE)</f>
        <v>10267189.6</v>
      </c>
      <c r="Q718" s="75">
        <v>860</v>
      </c>
      <c r="R718" s="47" cm="1">
        <f t="array" ref="R718">_xlfn.XLOOKUP(Contrato[[#This Row],[CDP]],[1]!CDP[[#All],[consecutivo]],[1]!CDP[[#All],[fecha_aprobacion]],"",0)</f>
        <v>45086.589756944442</v>
      </c>
      <c r="S718" s="48">
        <f>SUMIF([1]!CDP[[#All],[consecutivo]],Contrato[[#This Row],[CDP]],[1]!CDP[[#All],[valor_total_rubro]])</f>
        <v>46448301</v>
      </c>
      <c r="T718" s="49" cm="1">
        <f t="array" ref="T718">_xlfn.XLOOKUP(Contrato[[#This Row],[CONTRATO]]&amp;Contrato[[#This Row],[CDP]],[1]!Tabla6[[#All],[CONTRATO-CDP]],[1]!Tabla6[[#All],[CRP]],_xlfn.XLOOKUP(Contrato[[#This Row],[CDP]],[1]RCPPAGOS!F:F,[1]RCPPAGOS!A:A,"",0),0)</f>
        <v>6256</v>
      </c>
      <c r="U718" s="47">
        <f>+_xlfn.XLOOKUP(Contrato[[#This Row],[RCP]],[1]RCPPAGOS!A:A,[1]RCPPAGOS!B:B,"",0)</f>
        <v>45092.698854166665</v>
      </c>
      <c r="V718" s="50">
        <f>SUMIF([1]!RCPPAGOS[[#All],[CRP]],Contrato[[#This Row],[RCP]],[1]!RCPPAGOS[[#All],[valor_total]])</f>
        <v>45444014</v>
      </c>
      <c r="W718" s="51">
        <v>45092</v>
      </c>
      <c r="X718" s="51">
        <v>45092</v>
      </c>
      <c r="Y718" s="52" t="str">
        <f>+LEFT(_xlfn.XLOOKUP(Contrato[[#This Row],[CONTRATO3DIG]],[1]SECOP_II!AE:AE,[1]SECOP_II!F:F,"",0),10)</f>
        <v>2023-06-16</v>
      </c>
      <c r="Z718" s="53" t="str">
        <f>+LEFT(_xlfn.XLOOKUP(Contrato[[#This Row],[CONTRATO3DIG]],[1]SECOP_II!AE:AE,[1]SECOP_II!G:G,"",0),10)</f>
        <v>2023-12-16</v>
      </c>
      <c r="AA718" s="54" t="str">
        <f>_xlfn.XLOOKUP(Contrato[[#This Row],[CONTRATO3DIG]],[1]SECOP_II!AE:AE,[1]SECOP_II!AA:AA,"",0)</f>
        <v>https://community.secop.gov.co/Public/Tendering/OpportunityDetail/Index?noticeUID=CO1.NTC.4576529&amp;isFromPublicArea=True&amp;isModal=true&amp;asPopupView=true</v>
      </c>
      <c r="AB718" s="103" t="s">
        <v>1696</v>
      </c>
      <c r="AC718" s="103">
        <v>200000096504</v>
      </c>
      <c r="AD718" s="1" t="s">
        <v>50</v>
      </c>
      <c r="AE718" s="58" t="str">
        <f>TEXT(LEFT(Contrato[[#This Row],[CONTRATO]],3),"0")</f>
        <v>651</v>
      </c>
      <c r="AF718" s="58" t="str">
        <f>IF(LEN(Contrato[[#This Row],[Contrato2]])=3,Contrato[[#This Row],[Contrato2]],TEXT(Contrato[[#This Row],[Contrato2]],"000"))</f>
        <v>651</v>
      </c>
      <c r="AG718" s="59">
        <f ca="1">IFERROR(_xlfn.DAYS(Contrato[[#This Row],[Fecha Proyectada liquidació]],TODAY())/30,"")</f>
        <v>-10.533333333333333</v>
      </c>
      <c r="AH718" s="60">
        <f>+Contrato[[#This Row],[FECHA TERMINACIÓN ]]+120</f>
        <v>45396</v>
      </c>
      <c r="AI718" s="58" t="e" cm="1">
        <f t="array" ref="AI718">+Contrato[[#This Row],[Fecha Proyectada liquidació]]-hoy</f>
        <v>#NAME?</v>
      </c>
      <c r="AJ718" s="58" cm="1">
        <f t="array" ref="AJ718">_xlfn.XLOOKUP(Contrato[[#This Row],[CONTRATO]]&amp;Contrato[[#This Row],[CDP]],[1]!Tabla6[[#All],[CONTRATO-CDP]],[1]!Tabla6[[#All],[CRP]],_xlfn.XLOOKUP(Contrato[[#This Row],[CDP]],[1]RCPPAGOS!F:F,[1]RCPPAGOS!A:A,"",0),0)</f>
        <v>6256</v>
      </c>
      <c r="AK718" s="58">
        <f>+Contrato[[#This Row],[Columna1]]-Contrato[[#This Row],[RCP]]</f>
        <v>0</v>
      </c>
      <c r="AL718" s="73" cm="1">
        <f t="array" ref="AL718">_xlfn.XLOOKUP(Contrato[[#This Row],[RCP]],[1]!RCPPAGOS[[#All],[CRP]],[1]!RCPPAGOS[[#All],[Total pagado]],0,0)</f>
        <v>45444014</v>
      </c>
      <c r="AM718" s="62">
        <f>+Contrato[[#This Row],[Valor Pagado]]/Contrato[[#This Row],[VALOR CONTRATO]]</f>
        <v>0.97837839106321667</v>
      </c>
      <c r="AN718" s="63">
        <f>+Contrato[[#This Row],[VALOR CONTRATO]]-Contrato[[#This Row],[Valor Pagado]]</f>
        <v>1004287</v>
      </c>
    </row>
    <row r="719" spans="1:40" ht="37.5" customHeight="1">
      <c r="A719" s="89">
        <v>862</v>
      </c>
      <c r="B719" s="76">
        <v>652</v>
      </c>
      <c r="C719" s="242" t="s">
        <v>1701</v>
      </c>
      <c r="D719" s="243" t="s">
        <v>112</v>
      </c>
      <c r="E719" s="244" t="s">
        <v>42</v>
      </c>
      <c r="F719" s="243" t="s">
        <v>581</v>
      </c>
      <c r="G719" s="242" t="s">
        <v>1702</v>
      </c>
      <c r="H719" s="245">
        <v>890984186</v>
      </c>
      <c r="I719" s="246" t="s">
        <v>571</v>
      </c>
      <c r="J719" s="246">
        <v>359092097</v>
      </c>
      <c r="K719" s="218" t="s">
        <v>1703</v>
      </c>
      <c r="L719" s="247" t="s">
        <v>1704</v>
      </c>
      <c r="M719" s="43" t="s">
        <v>584</v>
      </c>
      <c r="N719" s="44">
        <f>VLOOKUP(Contrato[[#This Row],[SUPERVISOR TITULAR]],[1]SUPERVISORES!$E$1:$F$135,2,FALSE)</f>
        <v>71611751.299999997</v>
      </c>
      <c r="O719" s="43" t="s">
        <v>115</v>
      </c>
      <c r="P719" s="45">
        <f>VLOOKUP(Contrato[[#This Row],[SUPERVISOR SUPLENTE ]],[1]SUPERVISORES!$E$1:$F$135,2,FALSE)</f>
        <v>32244709.699999999</v>
      </c>
      <c r="Q719" s="248">
        <v>857</v>
      </c>
      <c r="R719" s="47" cm="1">
        <f t="array" ref="R719">_xlfn.XLOOKUP(Contrato[[#This Row],[CDP]],[1]!CDP[[#All],[consecutivo]],[1]!CDP[[#All],[fecha_aprobacion]],"",0)</f>
        <v>45086.56212962963</v>
      </c>
      <c r="S719" s="48">
        <f>SUMIF([1]!CDP[[#All],[consecutivo]],Contrato[[#This Row],[CDP]],[1]!CDP[[#All],[valor_total_rubro]])</f>
        <v>359092097</v>
      </c>
      <c r="T719" s="49" cm="1">
        <f t="array" ref="T719">_xlfn.XLOOKUP(Contrato[[#This Row],[CONTRATO]]&amp;Contrato[[#This Row],[CDP]],[1]!Tabla6[[#All],[CONTRATO-CDP]],[1]!Tabla6[[#All],[CRP]],_xlfn.XLOOKUP(Contrato[[#This Row],[CDP]],[1]RCPPAGOS!F:F,[1]RCPPAGOS!A:A,"",0),0)</f>
        <v>6383</v>
      </c>
      <c r="U719" s="47">
        <f>+_xlfn.XLOOKUP(Contrato[[#This Row],[RCP]],[1]RCPPAGOS!A:A,[1]RCPPAGOS!B:B,"",0)</f>
        <v>45098.31622685185</v>
      </c>
      <c r="V719" s="50">
        <f>SUMIF([1]!RCPPAGOS[[#All],[CRP]],Contrato[[#This Row],[RCP]],[1]!RCPPAGOS[[#All],[valor_total]])</f>
        <v>359092097</v>
      </c>
      <c r="W719" s="249">
        <v>45097</v>
      </c>
      <c r="X719" s="249">
        <v>45103</v>
      </c>
      <c r="Y719" s="52" t="str">
        <f>+LEFT(_xlfn.XLOOKUP(Contrato[[#This Row],[CONTRATO3DIG]],[1]SECOP_II!AE:AE,[1]SECOP_II!F:F,"",0),10)</f>
        <v>2023-06-26</v>
      </c>
      <c r="Z719" s="53" t="str">
        <f>+LEFT(_xlfn.XLOOKUP(Contrato[[#This Row],[CONTRATO3DIG]],[1]SECOP_II!AE:AE,[1]SECOP_II!G:G,"",0),10)</f>
        <v>2023-12-25</v>
      </c>
      <c r="AA719" s="54" t="str">
        <f>_xlfn.XLOOKUP(Contrato[[#This Row],[CONTRATO3DIG]],[1]SECOP_II!AE:AE,[1]SECOP_II!AA:AA,"",0)</f>
        <v>https://community.secop.gov.co/Public/Tendering/OpportunityDetail/Index?noticeUID=CO1.NTC.4582345&amp;isFromPublicArea=True&amp;isModal=true&amp;asPopupView=true</v>
      </c>
      <c r="AB719" s="244" t="s">
        <v>1300</v>
      </c>
      <c r="AC719" s="244"/>
      <c r="AD719" s="245" t="s">
        <v>50</v>
      </c>
      <c r="AE719" s="58" t="str">
        <f>TEXT(LEFT(Contrato[[#This Row],[CONTRATO]],3),"0")</f>
        <v>652</v>
      </c>
      <c r="AF719" s="58" t="str">
        <f>IF(LEN(Contrato[[#This Row],[Contrato2]])=3,Contrato[[#This Row],[Contrato2]],TEXT(Contrato[[#This Row],[Contrato2]],"000"))</f>
        <v>652</v>
      </c>
      <c r="AG719" s="59">
        <f ca="1">IFERROR(_xlfn.DAYS(Contrato[[#This Row],[Fecha Proyectada liquidació]],TODAY())/30,"")</f>
        <v>-10.233333333333333</v>
      </c>
      <c r="AH719" s="60">
        <f>+Contrato[[#This Row],[FECHA TERMINACIÓN ]]+120</f>
        <v>45405</v>
      </c>
      <c r="AI719" s="58" t="e" cm="1">
        <f t="array" ref="AI719">+Contrato[[#This Row],[Fecha Proyectada liquidació]]-hoy</f>
        <v>#NAME?</v>
      </c>
      <c r="AJ719" s="58" cm="1">
        <f t="array" ref="AJ719">_xlfn.XLOOKUP(Contrato[[#This Row],[CONTRATO]]&amp;Contrato[[#This Row],[CDP]],[1]!Tabla6[[#All],[CONTRATO-CDP]],[1]!Tabla6[[#All],[CRP]],_xlfn.XLOOKUP(Contrato[[#This Row],[CDP]],[1]RCPPAGOS!F:F,[1]RCPPAGOS!A:A,"",0),0)</f>
        <v>6383</v>
      </c>
      <c r="AK719" s="58">
        <f>+Contrato[[#This Row],[Columna1]]-Contrato[[#This Row],[RCP]]</f>
        <v>0</v>
      </c>
      <c r="AL719" s="73" cm="1">
        <f t="array" ref="AL719">_xlfn.XLOOKUP(Contrato[[#This Row],[RCP]],[1]!RCPPAGOS[[#All],[CRP]],[1]!RCPPAGOS[[#All],[Total pagado]],0,0)</f>
        <v>359092097</v>
      </c>
      <c r="AM719" s="62">
        <f>+Contrato[[#This Row],[Valor Pagado]]/Contrato[[#This Row],[VALOR CONTRATO]]</f>
        <v>1</v>
      </c>
      <c r="AN719" s="63">
        <f>+Contrato[[#This Row],[VALOR CONTRATO]]-Contrato[[#This Row],[Valor Pagado]]</f>
        <v>0</v>
      </c>
    </row>
    <row r="720" spans="1:40" ht="37.5" customHeight="1">
      <c r="A720" s="89" t="s">
        <v>1705</v>
      </c>
      <c r="B720" s="76">
        <v>653</v>
      </c>
      <c r="C720" s="235" t="s">
        <v>1706</v>
      </c>
      <c r="D720" s="95" t="s">
        <v>112</v>
      </c>
      <c r="E720" s="147" t="s">
        <v>42</v>
      </c>
      <c r="F720" s="95" t="s">
        <v>581</v>
      </c>
      <c r="G720" s="235" t="s">
        <v>1707</v>
      </c>
      <c r="H720" s="89">
        <v>890981868</v>
      </c>
      <c r="I720" s="236" t="s">
        <v>571</v>
      </c>
      <c r="J720" s="236">
        <v>861932435</v>
      </c>
      <c r="K720" s="238" t="s">
        <v>1708</v>
      </c>
      <c r="L720" s="237" t="s">
        <v>1704</v>
      </c>
      <c r="M720" s="43" t="s">
        <v>584</v>
      </c>
      <c r="N720" s="44">
        <f>VLOOKUP(Contrato[[#This Row],[SUPERVISOR TITULAR]],[1]SUPERVISORES!$E$1:$F$135,2,FALSE)</f>
        <v>71611751.299999997</v>
      </c>
      <c r="O720" s="43" t="s">
        <v>115</v>
      </c>
      <c r="P720" s="45">
        <f>VLOOKUP(Contrato[[#This Row],[SUPERVISOR SUPLENTE ]],[1]SUPERVISORES!$E$1:$F$135,2,FALSE)</f>
        <v>32244709.699999999</v>
      </c>
      <c r="Q720" s="88">
        <v>827</v>
      </c>
      <c r="R720" s="47" cm="1">
        <f t="array" ref="R720">_xlfn.XLOOKUP(Contrato[[#This Row],[CDP]],[1]!CDP[[#All],[consecutivo]],[1]!CDP[[#All],[fecha_aprobacion]],"",0)</f>
        <v>45077.49114583333</v>
      </c>
      <c r="S720" s="48">
        <f>SUMIF([1]!CDP[[#All],[consecutivo]],Contrato[[#This Row],[CDP]],[1]!CDP[[#All],[valor_total_rubro]])</f>
        <v>861932435</v>
      </c>
      <c r="T720" s="49" cm="1">
        <f t="array" ref="T720">_xlfn.XLOOKUP(Contrato[[#This Row],[CONTRATO]]&amp;Contrato[[#This Row],[CDP]],[1]!Tabla6[[#All],[CONTRATO-CDP]],[1]!Tabla6[[#All],[CRP]],_xlfn.XLOOKUP(Contrato[[#This Row],[CDP]],[1]RCPPAGOS!F:F,[1]RCPPAGOS!A:A,"",0),0)</f>
        <v>6384</v>
      </c>
      <c r="U720" s="47">
        <f>+_xlfn.XLOOKUP(Contrato[[#This Row],[RCP]],[1]RCPPAGOS!A:A,[1]RCPPAGOS!B:B,"",0)</f>
        <v>45098.31689814815</v>
      </c>
      <c r="V720" s="50">
        <f>SUMIF([1]!RCPPAGOS[[#All],[CRP]],Contrato[[#This Row],[RCP]],[1]!RCPPAGOS[[#All],[valor_total]])</f>
        <v>861932435</v>
      </c>
      <c r="W720" s="91">
        <v>45097</v>
      </c>
      <c r="X720" s="91">
        <v>45099</v>
      </c>
      <c r="Y720" s="52" t="str">
        <f>+LEFT(_xlfn.XLOOKUP(Contrato[[#This Row],[CONTRATO3DIG]],[1]SECOP_II!AE:AE,[1]SECOP_II!F:F,"",0),10)</f>
        <v>2023-06-22</v>
      </c>
      <c r="Z720" s="53" t="str">
        <f>+LEFT(_xlfn.XLOOKUP(Contrato[[#This Row],[CONTRATO3DIG]],[1]SECOP_II!AE:AE,[1]SECOP_II!G:G,"",0),10)</f>
        <v>2024-02-16</v>
      </c>
      <c r="AA720" s="54" t="str">
        <f>_xlfn.XLOOKUP(Contrato[[#This Row],[CONTRATO3DIG]],[1]SECOP_II!AE:AE,[1]SECOP_II!AA:AA,"",0)</f>
        <v>https://community.secop.gov.co/Public/Tendering/OpportunityDetail/Index?noticeUID=CO1.NTC.4588481&amp;isFromPublicArea=True&amp;isModal=true&amp;asPopupView=true</v>
      </c>
      <c r="AB720" s="147" t="s">
        <v>1300</v>
      </c>
      <c r="AC720" s="147">
        <v>200000096343</v>
      </c>
      <c r="AD720" s="89" t="s">
        <v>50</v>
      </c>
      <c r="AE720" s="58" t="str">
        <f>TEXT(LEFT(Contrato[[#This Row],[CONTRATO]],3),"0")</f>
        <v>653</v>
      </c>
      <c r="AF720" s="58" t="str">
        <f>IF(LEN(Contrato[[#This Row],[Contrato2]])=3,Contrato[[#This Row],[Contrato2]],TEXT(Contrato[[#This Row],[Contrato2]],"000"))</f>
        <v>653</v>
      </c>
      <c r="AG720" s="59">
        <f ca="1">IFERROR(_xlfn.DAYS(Contrato[[#This Row],[Fecha Proyectada liquidació]],TODAY())/30,"")</f>
        <v>-8.4666666666666668</v>
      </c>
      <c r="AH720" s="60">
        <f>+Contrato[[#This Row],[FECHA TERMINACIÓN ]]+120</f>
        <v>45458</v>
      </c>
      <c r="AI720" s="58" t="e" cm="1">
        <f t="array" ref="AI720">+Contrato[[#This Row],[Fecha Proyectada liquidació]]-hoy</f>
        <v>#NAME?</v>
      </c>
      <c r="AJ720" s="58" cm="1">
        <f t="array" ref="AJ720">_xlfn.XLOOKUP(Contrato[[#This Row],[CONTRATO]]&amp;Contrato[[#This Row],[CDP]],[1]!Tabla6[[#All],[CONTRATO-CDP]],[1]!Tabla6[[#All],[CRP]],_xlfn.XLOOKUP(Contrato[[#This Row],[CDP]],[1]RCPPAGOS!F:F,[1]RCPPAGOS!A:A,"",0),0)</f>
        <v>6384</v>
      </c>
      <c r="AK720" s="58">
        <f>+Contrato[[#This Row],[Columna1]]-Contrato[[#This Row],[RCP]]</f>
        <v>0</v>
      </c>
      <c r="AL720" s="73" cm="1">
        <f t="array" ref="AL720">_xlfn.XLOOKUP(Contrato[[#This Row],[RCP]],[1]!RCPPAGOS[[#All],[CRP]],[1]!RCPPAGOS[[#All],[Total pagado]],0,0)</f>
        <v>861932435</v>
      </c>
      <c r="AM720" s="62">
        <f>+Contrato[[#This Row],[Valor Pagado]]/Contrato[[#This Row],[VALOR CONTRATO]]</f>
        <v>1</v>
      </c>
      <c r="AN720" s="63">
        <f>+Contrato[[#This Row],[VALOR CONTRATO]]-Contrato[[#This Row],[Valor Pagado]]</f>
        <v>0</v>
      </c>
    </row>
    <row r="721" spans="1:40" ht="37.5" customHeight="1">
      <c r="A721" s="89">
        <v>863</v>
      </c>
      <c r="B721" s="76">
        <v>654</v>
      </c>
      <c r="C721" s="235" t="s">
        <v>1709</v>
      </c>
      <c r="D721" s="95" t="s">
        <v>112</v>
      </c>
      <c r="E721" s="147" t="s">
        <v>42</v>
      </c>
      <c r="F721" s="95" t="s">
        <v>581</v>
      </c>
      <c r="G721" s="235" t="s">
        <v>1710</v>
      </c>
      <c r="H721" s="89">
        <v>890984068</v>
      </c>
      <c r="I721" s="168" t="s">
        <v>571</v>
      </c>
      <c r="J721" s="236">
        <v>499587461</v>
      </c>
      <c r="K721" s="238" t="s">
        <v>1711</v>
      </c>
      <c r="L721" s="237" t="s">
        <v>1704</v>
      </c>
      <c r="M721" s="43" t="s">
        <v>819</v>
      </c>
      <c r="N721" s="44">
        <f>VLOOKUP(Contrato[[#This Row],[SUPERVISOR TITULAR]],[1]SUPERVISORES!$E$1:$F$135,2,FALSE)</f>
        <v>70058610.799999997</v>
      </c>
      <c r="O721" s="43" t="s">
        <v>115</v>
      </c>
      <c r="P721" s="45">
        <f>VLOOKUP(Contrato[[#This Row],[SUPERVISOR SUPLENTE ]],[1]SUPERVISORES!$E$1:$F$135,2,FALSE)</f>
        <v>32244709.699999999</v>
      </c>
      <c r="Q721" s="88">
        <v>855</v>
      </c>
      <c r="R721" s="47" cm="1">
        <f t="array" ref="R721">_xlfn.XLOOKUP(Contrato[[#This Row],[CDP]],[1]!CDP[[#All],[consecutivo]],[1]!CDP[[#All],[fecha_aprobacion]],"",0)</f>
        <v>45086.562094907407</v>
      </c>
      <c r="S721" s="48">
        <f>SUMIF([1]!CDP[[#All],[consecutivo]],Contrato[[#This Row],[CDP]],[1]!CDP[[#All],[valor_total_rubro]])</f>
        <v>499587461</v>
      </c>
      <c r="T721" s="49" cm="1">
        <f t="array" ref="T721">_xlfn.XLOOKUP(Contrato[[#This Row],[CONTRATO]]&amp;Contrato[[#This Row],[CDP]],[1]!Tabla6[[#All],[CONTRATO-CDP]],[1]!Tabla6[[#All],[CRP]],_xlfn.XLOOKUP(Contrato[[#This Row],[CDP]],[1]RCPPAGOS!F:F,[1]RCPPAGOS!A:A,"",0),0)</f>
        <v>6388</v>
      </c>
      <c r="U721" s="47">
        <f>+_xlfn.XLOOKUP(Contrato[[#This Row],[RCP]],[1]RCPPAGOS!A:A,[1]RCPPAGOS!B:B,"",0)</f>
        <v>45098.633923611109</v>
      </c>
      <c r="V721" s="50">
        <f>SUMIF([1]!RCPPAGOS[[#All],[CRP]],Contrato[[#This Row],[RCP]],[1]!RCPPAGOS[[#All],[valor_total]])</f>
        <v>499587461</v>
      </c>
      <c r="W721" s="91">
        <v>45097</v>
      </c>
      <c r="X721" s="91">
        <v>45103</v>
      </c>
      <c r="Y721" s="52" t="str">
        <f>+LEFT(_xlfn.XLOOKUP(Contrato[[#This Row],[CONTRATO3DIG]],[1]SECOP_II!AE:AE,[1]SECOP_II!F:F,"",0),10)</f>
        <v>2023-06-26</v>
      </c>
      <c r="Z721" s="53" t="str">
        <f>+LEFT(_xlfn.XLOOKUP(Contrato[[#This Row],[CONTRATO3DIG]],[1]SECOP_II!AE:AE,[1]SECOP_II!G:G,"",0),10)</f>
        <v>2023-12-25</v>
      </c>
      <c r="AA721" s="54" t="str">
        <f>_xlfn.XLOOKUP(Contrato[[#This Row],[CONTRATO3DIG]],[1]SECOP_II!AE:AE,[1]SECOP_II!AA:AA,"",0)</f>
        <v>https://community.secop.gov.co/Public/Tendering/OpportunityDetail/Index?noticeUID=CO1.NTC.4595389&amp;isFromPublicArea=True&amp;isModal=true&amp;asPopupView=true</v>
      </c>
      <c r="AB721" s="147" t="s">
        <v>1300</v>
      </c>
      <c r="AC721" s="147">
        <v>200000096457</v>
      </c>
      <c r="AD721" s="89" t="s">
        <v>50</v>
      </c>
      <c r="AE721" s="58" t="str">
        <f>TEXT(LEFT(Contrato[[#This Row],[CONTRATO]],3),"0")</f>
        <v>654</v>
      </c>
      <c r="AF721" s="58" t="str">
        <f>IF(LEN(Contrato[[#This Row],[Contrato2]])=3,Contrato[[#This Row],[Contrato2]],TEXT(Contrato[[#This Row],[Contrato2]],"000"))</f>
        <v>654</v>
      </c>
      <c r="AG721" s="59">
        <f ca="1">IFERROR(_xlfn.DAYS(Contrato[[#This Row],[Fecha Proyectada liquidació]],TODAY())/30,"")</f>
        <v>-10.233333333333333</v>
      </c>
      <c r="AH721" s="60">
        <f>+Contrato[[#This Row],[FECHA TERMINACIÓN ]]+120</f>
        <v>45405</v>
      </c>
      <c r="AI721" s="58" t="e" cm="1">
        <f t="array" ref="AI721">+Contrato[[#This Row],[Fecha Proyectada liquidació]]-hoy</f>
        <v>#NAME?</v>
      </c>
      <c r="AJ721" s="58" cm="1">
        <f t="array" ref="AJ721">_xlfn.XLOOKUP(Contrato[[#This Row],[CONTRATO]]&amp;Contrato[[#This Row],[CDP]],[1]!Tabla6[[#All],[CONTRATO-CDP]],[1]!Tabla6[[#All],[CRP]],_xlfn.XLOOKUP(Contrato[[#This Row],[CDP]],[1]RCPPAGOS!F:F,[1]RCPPAGOS!A:A,"",0),0)</f>
        <v>6388</v>
      </c>
      <c r="AK721" s="58">
        <f>+Contrato[[#This Row],[Columna1]]-Contrato[[#This Row],[RCP]]</f>
        <v>0</v>
      </c>
      <c r="AL721" s="73" cm="1">
        <f t="array" ref="AL721">_xlfn.XLOOKUP(Contrato[[#This Row],[RCP]],[1]!RCPPAGOS[[#All],[CRP]],[1]!RCPPAGOS[[#All],[Total pagado]],0,0)</f>
        <v>499587461</v>
      </c>
      <c r="AM721" s="62">
        <f>+Contrato[[#This Row],[Valor Pagado]]/Contrato[[#This Row],[VALOR CONTRATO]]</f>
        <v>1</v>
      </c>
      <c r="AN721" s="63">
        <f>+Contrato[[#This Row],[VALOR CONTRATO]]-Contrato[[#This Row],[Valor Pagado]]</f>
        <v>0</v>
      </c>
    </row>
    <row r="722" spans="1:40" ht="37.5" customHeight="1">
      <c r="A722" s="89">
        <v>865</v>
      </c>
      <c r="B722" s="76">
        <v>655</v>
      </c>
      <c r="C722" s="235" t="s">
        <v>1712</v>
      </c>
      <c r="D722" s="95" t="s">
        <v>112</v>
      </c>
      <c r="E722" s="147" t="s">
        <v>42</v>
      </c>
      <c r="F722" s="95" t="s">
        <v>581</v>
      </c>
      <c r="G722" s="235" t="s">
        <v>1713</v>
      </c>
      <c r="H722" s="250">
        <v>890980958</v>
      </c>
      <c r="I722" s="236" t="s">
        <v>571</v>
      </c>
      <c r="J722" s="236">
        <v>1500000000</v>
      </c>
      <c r="K722" s="238" t="s">
        <v>1714</v>
      </c>
      <c r="L722" s="237" t="s">
        <v>1715</v>
      </c>
      <c r="M722" s="43" t="s">
        <v>584</v>
      </c>
      <c r="N722" s="44">
        <f>VLOOKUP(Contrato[[#This Row],[SUPERVISOR TITULAR]],[1]SUPERVISORES!$E$1:$F$135,2,FALSE)</f>
        <v>71611751.299999997</v>
      </c>
      <c r="O722" s="43" t="s">
        <v>115</v>
      </c>
      <c r="P722" s="45">
        <f>VLOOKUP(Contrato[[#This Row],[SUPERVISOR SUPLENTE ]],[1]SUPERVISORES!$E$1:$F$135,2,FALSE)</f>
        <v>32244709.699999999</v>
      </c>
      <c r="Q722" s="88">
        <v>854</v>
      </c>
      <c r="R722" s="47" cm="1">
        <f t="array" ref="R722">_xlfn.XLOOKUP(Contrato[[#This Row],[CDP]],[1]!CDP[[#All],[consecutivo]],[1]!CDP[[#All],[fecha_aprobacion]],"",0)</f>
        <v>45086.562083333331</v>
      </c>
      <c r="S722" s="48">
        <f>SUMIF([1]!CDP[[#All],[consecutivo]],Contrato[[#This Row],[CDP]],[1]!CDP[[#All],[valor_total_rubro]])</f>
        <v>1500000000</v>
      </c>
      <c r="T722" s="49" cm="1">
        <f t="array" ref="T722">_xlfn.XLOOKUP(Contrato[[#This Row],[CONTRATO]]&amp;Contrato[[#This Row],[CDP]],[1]!Tabla6[[#All],[CONTRATO-CDP]],[1]!Tabla6[[#All],[CRP]],_xlfn.XLOOKUP(Contrato[[#This Row],[CDP]],[1]RCPPAGOS!F:F,[1]RCPPAGOS!A:A,"",0),0)</f>
        <v>6387</v>
      </c>
      <c r="U722" s="47">
        <f>+_xlfn.XLOOKUP(Contrato[[#This Row],[RCP]],[1]RCPPAGOS!A:A,[1]RCPPAGOS!B:B,"",0)</f>
        <v>45098.63354166667</v>
      </c>
      <c r="V722" s="50">
        <f>SUMIF([1]!RCPPAGOS[[#All],[CRP]],Contrato[[#This Row],[RCP]],[1]!RCPPAGOS[[#All],[valor_total]])</f>
        <v>1500000000</v>
      </c>
      <c r="W722" s="91">
        <v>45097</v>
      </c>
      <c r="X722" s="91">
        <v>45106</v>
      </c>
      <c r="Y722" s="52" t="str">
        <f>+LEFT(_xlfn.XLOOKUP(Contrato[[#This Row],[CONTRATO3DIG]],[1]SECOP_II!AE:AE,[1]SECOP_II!F:F,"",0),10)</f>
        <v>2023-06-29</v>
      </c>
      <c r="Z722" s="53" t="str">
        <f>+LEFT(_xlfn.XLOOKUP(Contrato[[#This Row],[CONTRATO3DIG]],[1]SECOP_II!AE:AE,[1]SECOP_II!G:G,"",0),10)</f>
        <v>2023-12-28</v>
      </c>
      <c r="AA722" s="54" t="str">
        <f>_xlfn.XLOOKUP(Contrato[[#This Row],[CONTRATO3DIG]],[1]SECOP_II!AE:AE,[1]SECOP_II!AA:AA,"",0)</f>
        <v>https://community.secop.gov.co/Public/Tendering/OpportunityDetail/Index?noticeUID=CO1.NTC.4595525&amp;isFromPublicArea=True&amp;isModal=true&amp;asPopupView=true</v>
      </c>
      <c r="AB722" s="147" t="s">
        <v>1300</v>
      </c>
      <c r="AC722" s="147">
        <v>200000096560</v>
      </c>
      <c r="AD722" s="89" t="s">
        <v>50</v>
      </c>
      <c r="AE722" s="58" t="str">
        <f>TEXT(LEFT(Contrato[[#This Row],[CONTRATO]],3),"0")</f>
        <v>655</v>
      </c>
      <c r="AF722" s="58" t="str">
        <f>IF(LEN(Contrato[[#This Row],[Contrato2]])=3,Contrato[[#This Row],[Contrato2]],TEXT(Contrato[[#This Row],[Contrato2]],"000"))</f>
        <v>655</v>
      </c>
      <c r="AG722" s="59">
        <f ca="1">IFERROR(_xlfn.DAYS(Contrato[[#This Row],[Fecha Proyectada liquidació]],TODAY())/30,"")</f>
        <v>-10.133333333333333</v>
      </c>
      <c r="AH722" s="60">
        <f>+Contrato[[#This Row],[FECHA TERMINACIÓN ]]+120</f>
        <v>45408</v>
      </c>
      <c r="AI722" s="58" t="e" cm="1">
        <f t="array" ref="AI722">+Contrato[[#This Row],[Fecha Proyectada liquidació]]-hoy</f>
        <v>#NAME?</v>
      </c>
      <c r="AJ722" s="58" cm="1">
        <f t="array" ref="AJ722">_xlfn.XLOOKUP(Contrato[[#This Row],[CONTRATO]]&amp;Contrato[[#This Row],[CDP]],[1]!Tabla6[[#All],[CONTRATO-CDP]],[1]!Tabla6[[#All],[CRP]],_xlfn.XLOOKUP(Contrato[[#This Row],[CDP]],[1]RCPPAGOS!F:F,[1]RCPPAGOS!A:A,"",0),0)</f>
        <v>6387</v>
      </c>
      <c r="AK722" s="58">
        <f>+Contrato[[#This Row],[Columna1]]-Contrato[[#This Row],[RCP]]</f>
        <v>0</v>
      </c>
      <c r="AL722" s="73" cm="1">
        <f t="array" ref="AL722">_xlfn.XLOOKUP(Contrato[[#This Row],[RCP]],[1]!RCPPAGOS[[#All],[CRP]],[1]!RCPPAGOS[[#All],[Total pagado]],0,0)</f>
        <v>1500000000</v>
      </c>
      <c r="AM722" s="62">
        <f>+Contrato[[#This Row],[Valor Pagado]]/Contrato[[#This Row],[VALOR CONTRATO]]</f>
        <v>1</v>
      </c>
      <c r="AN722" s="63">
        <f>+Contrato[[#This Row],[VALOR CONTRATO]]-Contrato[[#This Row],[Valor Pagado]]</f>
        <v>0</v>
      </c>
    </row>
    <row r="723" spans="1:40" ht="37.5" customHeight="1">
      <c r="A723" s="89">
        <v>864</v>
      </c>
      <c r="B723" s="76">
        <v>656</v>
      </c>
      <c r="C723" s="235" t="s">
        <v>1716</v>
      </c>
      <c r="D723" s="95" t="s">
        <v>112</v>
      </c>
      <c r="E723" s="147" t="s">
        <v>42</v>
      </c>
      <c r="F723" s="95" t="s">
        <v>581</v>
      </c>
      <c r="G723" s="235" t="s">
        <v>1717</v>
      </c>
      <c r="H723" s="89">
        <v>890984575</v>
      </c>
      <c r="I723" s="236" t="s">
        <v>571</v>
      </c>
      <c r="J723" s="236">
        <v>373033783</v>
      </c>
      <c r="K723" s="238" t="s">
        <v>1718</v>
      </c>
      <c r="L723" s="237" t="s">
        <v>1715</v>
      </c>
      <c r="M723" s="43" t="s">
        <v>819</v>
      </c>
      <c r="N723" s="44">
        <f>VLOOKUP(Contrato[[#This Row],[SUPERVISOR TITULAR]],[1]SUPERVISORES!$E$1:$F$135,2,FALSE)</f>
        <v>70058610.799999997</v>
      </c>
      <c r="O723" s="43" t="s">
        <v>115</v>
      </c>
      <c r="P723" s="45">
        <f>VLOOKUP(Contrato[[#This Row],[SUPERVISOR SUPLENTE ]],[1]SUPERVISORES!$E$1:$F$135,2,FALSE)</f>
        <v>32244709.699999999</v>
      </c>
      <c r="Q723" s="88">
        <v>856</v>
      </c>
      <c r="R723" s="47" cm="1">
        <f t="array" ref="R723">_xlfn.XLOOKUP(Contrato[[#This Row],[CDP]],[1]!CDP[[#All],[consecutivo]],[1]!CDP[[#All],[fecha_aprobacion]],"",0)</f>
        <v>45086.562118055554</v>
      </c>
      <c r="S723" s="48">
        <f>SUMIF([1]!CDP[[#All],[consecutivo]],Contrato[[#This Row],[CDP]],[1]!CDP[[#All],[valor_total_rubro]])</f>
        <v>373033783</v>
      </c>
      <c r="T723" s="49" cm="1">
        <f t="array" ref="T723">_xlfn.XLOOKUP(Contrato[[#This Row],[CONTRATO]]&amp;Contrato[[#This Row],[CDP]],[1]!Tabla6[[#All],[CONTRATO-CDP]],[1]!Tabla6[[#All],[CRP]],_xlfn.XLOOKUP(Contrato[[#This Row],[CDP]],[1]RCPPAGOS!F:F,[1]RCPPAGOS!A:A,"",0),0)</f>
        <v>6382</v>
      </c>
      <c r="U723" s="47">
        <f>+_xlfn.XLOOKUP(Contrato[[#This Row],[RCP]],[1]RCPPAGOS!A:A,[1]RCPPAGOS!B:B,"",0)</f>
        <v>45098.315625000003</v>
      </c>
      <c r="V723" s="50">
        <f>SUMIF([1]!RCPPAGOS[[#All],[CRP]],Contrato[[#This Row],[RCP]],[1]!RCPPAGOS[[#All],[valor_total]])</f>
        <v>373033783</v>
      </c>
      <c r="W723" s="51">
        <v>45097</v>
      </c>
      <c r="X723" s="51">
        <v>45099</v>
      </c>
      <c r="Y723" s="52" t="str">
        <f>+LEFT(_xlfn.XLOOKUP(Contrato[[#This Row],[CONTRATO3DIG]],[1]SECOP_II!AE:AE,[1]SECOP_II!F:F,"",0),10)</f>
        <v>2023-06-22</v>
      </c>
      <c r="Z723" s="53" t="str">
        <f>+LEFT(_xlfn.XLOOKUP(Contrato[[#This Row],[CONTRATO3DIG]],[1]SECOP_II!AE:AE,[1]SECOP_II!G:G,"",0),10)</f>
        <v>2023-12-21</v>
      </c>
      <c r="AA723" s="54" t="str">
        <f>_xlfn.XLOOKUP(Contrato[[#This Row],[CONTRATO3DIG]],[1]SECOP_II!AE:AE,[1]SECOP_II!AA:AA,"",0)</f>
        <v>https://community.secop.gov.co/Public/Tendering/OpportunityDetail/Index?noticeUID=CO1.NTC.4595397&amp;isFromPublicArea=True&amp;isModal=true&amp;asPopupView=true</v>
      </c>
      <c r="AB723" s="147" t="s">
        <v>1300</v>
      </c>
      <c r="AC723" s="103">
        <v>200000096488</v>
      </c>
      <c r="AD723" s="89" t="s">
        <v>50</v>
      </c>
      <c r="AE723" s="58" t="str">
        <f>TEXT(LEFT(Contrato[[#This Row],[CONTRATO]],3),"0")</f>
        <v>656</v>
      </c>
      <c r="AF723" s="58" t="str">
        <f>IF(LEN(Contrato[[#This Row],[Contrato2]])=3,Contrato[[#This Row],[Contrato2]],TEXT(Contrato[[#This Row],[Contrato2]],"000"))</f>
        <v>656</v>
      </c>
      <c r="AG723" s="59">
        <f ca="1">IFERROR(_xlfn.DAYS(Contrato[[#This Row],[Fecha Proyectada liquidació]],TODAY())/30,"")</f>
        <v>-10.366666666666667</v>
      </c>
      <c r="AH723" s="60">
        <f>+Contrato[[#This Row],[FECHA TERMINACIÓN ]]+120</f>
        <v>45401</v>
      </c>
      <c r="AI723" s="58" t="e" cm="1">
        <f t="array" ref="AI723">+Contrato[[#This Row],[Fecha Proyectada liquidació]]-hoy</f>
        <v>#NAME?</v>
      </c>
      <c r="AJ723" s="58" cm="1">
        <f t="array" ref="AJ723">_xlfn.XLOOKUP(Contrato[[#This Row],[CONTRATO]]&amp;Contrato[[#This Row],[CDP]],[1]!Tabla6[[#All],[CONTRATO-CDP]],[1]!Tabla6[[#All],[CRP]],_xlfn.XLOOKUP(Contrato[[#This Row],[CDP]],[1]RCPPAGOS!F:F,[1]RCPPAGOS!A:A,"",0),0)</f>
        <v>6382</v>
      </c>
      <c r="AK723" s="58">
        <f>+Contrato[[#This Row],[Columna1]]-Contrato[[#This Row],[RCP]]</f>
        <v>0</v>
      </c>
      <c r="AL723" s="73" cm="1">
        <f t="array" ref="AL723">_xlfn.XLOOKUP(Contrato[[#This Row],[RCP]],[1]!RCPPAGOS[[#All],[CRP]],[1]!RCPPAGOS[[#All],[Total pagado]],0,0)</f>
        <v>373033783</v>
      </c>
      <c r="AM723" s="62">
        <f>+Contrato[[#This Row],[Valor Pagado]]/Contrato[[#This Row],[VALOR CONTRATO]]</f>
        <v>1</v>
      </c>
      <c r="AN723" s="63">
        <f>+Contrato[[#This Row],[VALOR CONTRATO]]-Contrato[[#This Row],[Valor Pagado]]</f>
        <v>0</v>
      </c>
    </row>
    <row r="724" spans="1:40" ht="37.5" customHeight="1">
      <c r="A724" s="89">
        <v>866</v>
      </c>
      <c r="B724" s="76">
        <v>657</v>
      </c>
      <c r="C724" s="235" t="s">
        <v>1719</v>
      </c>
      <c r="D724" s="95" t="s">
        <v>112</v>
      </c>
      <c r="E724" s="147" t="s">
        <v>42</v>
      </c>
      <c r="F724" s="95" t="s">
        <v>581</v>
      </c>
      <c r="G724" s="235" t="s">
        <v>1720</v>
      </c>
      <c r="H724" s="89">
        <v>890981106</v>
      </c>
      <c r="I724" s="180" t="s">
        <v>571</v>
      </c>
      <c r="J724" s="236">
        <v>607886327</v>
      </c>
      <c r="K724" s="238" t="s">
        <v>1721</v>
      </c>
      <c r="L724" s="237" t="s">
        <v>1715</v>
      </c>
      <c r="M724" s="43" t="s">
        <v>584</v>
      </c>
      <c r="N724" s="44">
        <f>VLOOKUP(Contrato[[#This Row],[SUPERVISOR TITULAR]],[1]SUPERVISORES!$E$1:$F$135,2,FALSE)</f>
        <v>71611751.299999997</v>
      </c>
      <c r="O724" s="43" t="s">
        <v>819</v>
      </c>
      <c r="P724" s="45">
        <f>VLOOKUP(Contrato[[#This Row],[SUPERVISOR SUPLENTE ]],[1]SUPERVISORES!$E$1:$F$135,2,FALSE)</f>
        <v>70058610.799999997</v>
      </c>
      <c r="Q724" s="88">
        <v>852</v>
      </c>
      <c r="R724" s="47" cm="1">
        <f t="array" ref="R724">_xlfn.XLOOKUP(Contrato[[#This Row],[CDP]],[1]!CDP[[#All],[consecutivo]],[1]!CDP[[#All],[fecha_aprobacion]],"",0)</f>
        <v>45086.562060185184</v>
      </c>
      <c r="S724" s="48">
        <f>SUMIF([1]!CDP[[#All],[consecutivo]],Contrato[[#This Row],[CDP]],[1]!CDP[[#All],[valor_total_rubro]])</f>
        <v>607886327</v>
      </c>
      <c r="T724" s="49" cm="1">
        <f t="array" ref="T724">_xlfn.XLOOKUP(Contrato[[#This Row],[CONTRATO]]&amp;Contrato[[#This Row],[CDP]],[1]!Tabla6[[#All],[CONTRATO-CDP]],[1]!Tabla6[[#All],[CRP]],_xlfn.XLOOKUP(Contrato[[#This Row],[CDP]],[1]RCPPAGOS!F:F,[1]RCPPAGOS!A:A,"",0),0)</f>
        <v>6381</v>
      </c>
      <c r="U724" s="47">
        <f>+_xlfn.XLOOKUP(Contrato[[#This Row],[RCP]],[1]RCPPAGOS!A:A,[1]RCPPAGOS!B:B,"",0)</f>
        <v>45098.315069444441</v>
      </c>
      <c r="V724" s="50">
        <f>SUMIF([1]!RCPPAGOS[[#All],[CRP]],Contrato[[#This Row],[RCP]],[1]!RCPPAGOS[[#All],[valor_total]])</f>
        <v>607886327</v>
      </c>
      <c r="W724" s="91">
        <v>45097</v>
      </c>
      <c r="X724" s="91">
        <v>45104</v>
      </c>
      <c r="Y724" s="52" t="str">
        <f>+LEFT(_xlfn.XLOOKUP(Contrato[[#This Row],[CONTRATO3DIG]],[1]SECOP_II!AE:AE,[1]SECOP_II!F:F,"",0),10)</f>
        <v>2023-06-27</v>
      </c>
      <c r="Z724" s="53">
        <v>45469</v>
      </c>
      <c r="AA724" s="54" t="str">
        <f>_xlfn.XLOOKUP(Contrato[[#This Row],[CONTRATO3DIG]],[1]SECOP_II!AE:AE,[1]SECOP_II!AA:AA,"",0)</f>
        <v>https://community.secop.gov.co/Public/Tendering/OpportunityDetail/Index?noticeUID=CO1.NTC.4589529&amp;isFromPublicArea=True&amp;isModal=true&amp;asPopupView=true</v>
      </c>
      <c r="AB724" s="147" t="s">
        <v>1300</v>
      </c>
      <c r="AC724" s="147">
        <v>200000096358</v>
      </c>
      <c r="AD724" s="89" t="s">
        <v>50</v>
      </c>
      <c r="AE724" s="58" t="str">
        <f>TEXT(LEFT(Contrato[[#This Row],[CONTRATO]],3),"0")</f>
        <v>657</v>
      </c>
      <c r="AF724" s="58" t="str">
        <f>IF(LEN(Contrato[[#This Row],[Contrato2]])=3,Contrato[[#This Row],[Contrato2]],TEXT(Contrato[[#This Row],[Contrato2]],"000"))</f>
        <v>657</v>
      </c>
      <c r="AG724" s="59">
        <f ca="1">IFERROR(_xlfn.DAYS(Contrato[[#This Row],[Fecha Proyectada liquidació]],TODAY())/30,"")</f>
        <v>-4.0999999999999996</v>
      </c>
      <c r="AH724" s="60">
        <f>+Contrato[[#This Row],[FECHA TERMINACIÓN ]]+120</f>
        <v>45589</v>
      </c>
      <c r="AI724" s="58" t="e" cm="1">
        <f t="array" ref="AI724">+Contrato[[#This Row],[Fecha Proyectada liquidació]]-hoy</f>
        <v>#NAME?</v>
      </c>
      <c r="AJ724" s="58" cm="1">
        <f t="array" ref="AJ724">_xlfn.XLOOKUP(Contrato[[#This Row],[CONTRATO]]&amp;Contrato[[#This Row],[CDP]],[1]!Tabla6[[#All],[CONTRATO-CDP]],[1]!Tabla6[[#All],[CRP]],_xlfn.XLOOKUP(Contrato[[#This Row],[CDP]],[1]RCPPAGOS!F:F,[1]RCPPAGOS!A:A,"",0),0)</f>
        <v>6381</v>
      </c>
      <c r="AK724" s="58">
        <f>+Contrato[[#This Row],[Columna1]]-Contrato[[#This Row],[RCP]]</f>
        <v>0</v>
      </c>
      <c r="AL724" s="73" cm="1">
        <f t="array" ref="AL724">_xlfn.XLOOKUP(Contrato[[#This Row],[RCP]],[1]!RCPPAGOS[[#All],[CRP]],[1]!RCPPAGOS[[#All],[Total pagado]],0,0)</f>
        <v>607886327</v>
      </c>
      <c r="AM724" s="62">
        <f>+Contrato[[#This Row],[Valor Pagado]]/Contrato[[#This Row],[VALOR CONTRATO]]</f>
        <v>1</v>
      </c>
      <c r="AN724" s="63">
        <f>+Contrato[[#This Row],[VALOR CONTRATO]]-Contrato[[#This Row],[Valor Pagado]]</f>
        <v>0</v>
      </c>
    </row>
    <row r="725" spans="1:40" ht="37.5" customHeight="1">
      <c r="A725" s="1">
        <v>857</v>
      </c>
      <c r="B725" s="76">
        <v>658</v>
      </c>
      <c r="C725" s="235" t="s">
        <v>1722</v>
      </c>
      <c r="D725" s="95" t="s">
        <v>1294</v>
      </c>
      <c r="E725" s="147" t="s">
        <v>42</v>
      </c>
      <c r="F725" s="95" t="s">
        <v>831</v>
      </c>
      <c r="G725" s="235" t="s">
        <v>1723</v>
      </c>
      <c r="H725" s="89">
        <v>860020863</v>
      </c>
      <c r="I725" s="236" t="s">
        <v>571</v>
      </c>
      <c r="J725" s="236">
        <v>291657255</v>
      </c>
      <c r="K725" s="89" t="s">
        <v>571</v>
      </c>
      <c r="L725" s="237" t="s">
        <v>1715</v>
      </c>
      <c r="M725" s="43" t="s">
        <v>103</v>
      </c>
      <c r="N725" s="44">
        <f>VLOOKUP(Contrato[[#This Row],[SUPERVISOR TITULAR]],[1]SUPERVISORES!$E$1:$F$135,2,FALSE)</f>
        <v>3507696.4</v>
      </c>
      <c r="O725" s="43" t="s">
        <v>104</v>
      </c>
      <c r="P725" s="45">
        <f>VLOOKUP(Contrato[[#This Row],[SUPERVISOR SUPLENTE ]],[1]SUPERVISORES!$E$1:$F$135,2,FALSE)</f>
        <v>75075150.099999994</v>
      </c>
      <c r="Q725" s="75">
        <v>859</v>
      </c>
      <c r="R725" s="47" cm="1">
        <f t="array" ref="R725">_xlfn.XLOOKUP(Contrato[[#This Row],[CDP]],[1]!CDP[[#All],[consecutivo]],[1]!CDP[[#All],[fecha_aprobacion]],"",0)</f>
        <v>45086.589548611111</v>
      </c>
      <c r="S725" s="48">
        <f>SUMIF([1]!CDP[[#All],[consecutivo]],Contrato[[#This Row],[CDP]],[1]!CDP[[#All],[valor_total_rubro]])</f>
        <v>300000000</v>
      </c>
      <c r="T725" s="49" cm="1">
        <f t="array" ref="T725">_xlfn.XLOOKUP(Contrato[[#This Row],[CONTRATO]]&amp;Contrato[[#This Row],[CDP]],[1]!Tabla6[[#All],[CONTRATO-CDP]],[1]!Tabla6[[#All],[CRP]],_xlfn.XLOOKUP(Contrato[[#This Row],[CDP]],[1]RCPPAGOS!F:F,[1]RCPPAGOS!A:A,"",0),0)</f>
        <v>6374</v>
      </c>
      <c r="U725" s="47">
        <f>+_xlfn.XLOOKUP(Contrato[[#This Row],[RCP]],[1]RCPPAGOS!A:A,[1]RCPPAGOS!B:B,"",0)</f>
        <v>45097.314293981479</v>
      </c>
      <c r="V725" s="50">
        <f>SUMIF([1]!RCPPAGOS[[#All],[CRP]],Contrato[[#This Row],[RCP]],[1]!RCPPAGOS[[#All],[valor_total]])</f>
        <v>291657255</v>
      </c>
      <c r="W725" s="51">
        <v>45093</v>
      </c>
      <c r="X725" s="51">
        <v>45093</v>
      </c>
      <c r="Y725" s="52" t="str">
        <f>+LEFT(_xlfn.XLOOKUP(Contrato[[#This Row],[CONTRATO3DIG]],[1]SECOP_II!AE:AE,[1]SECOP_II!F:F,"",0),10)</f>
        <v>2023-06-20</v>
      </c>
      <c r="Z725" s="53" t="str">
        <f>+LEFT(_xlfn.XLOOKUP(Contrato[[#This Row],[CONTRATO3DIG]],[1]SECOP_II!AE:AE,[1]SECOP_II!G:G,"",0),10)</f>
        <v>2023-07-10</v>
      </c>
      <c r="AA725" s="54" t="str">
        <f>_xlfn.XLOOKUP(Contrato[[#This Row],[CONTRATO3DIG]],[1]SECOP_II!AE:AE,[1]SECOP_II!AA:AA,"",0)</f>
        <v>https://community.secop.gov.co/Public/Tendering/OpportunityDetail/Index?noticeUID=CO1.NTC.4578692&amp;isFromPublicArea=True&amp;isModal=true&amp;asPopupView=true</v>
      </c>
      <c r="AB725" s="147" t="s">
        <v>1724</v>
      </c>
      <c r="AC725" s="103">
        <v>200000096656</v>
      </c>
      <c r="AD725" s="1" t="s">
        <v>50</v>
      </c>
      <c r="AE725" s="58" t="str">
        <f>TEXT(LEFT(Contrato[[#This Row],[CONTRATO]],3),"0")</f>
        <v>658</v>
      </c>
      <c r="AF725" s="58" t="str">
        <f>IF(LEN(Contrato[[#This Row],[Contrato2]])=3,Contrato[[#This Row],[Contrato2]],TEXT(Contrato[[#This Row],[Contrato2]],"000"))</f>
        <v>658</v>
      </c>
      <c r="AG725" s="59">
        <f ca="1">IFERROR(_xlfn.DAYS(Contrato[[#This Row],[Fecha Proyectada liquidació]],TODAY())/30,"")</f>
        <v>-15.833333333333334</v>
      </c>
      <c r="AH725" s="60">
        <f>+Contrato[[#This Row],[FECHA TERMINACIÓN ]]+120</f>
        <v>45237</v>
      </c>
      <c r="AI725" s="58" t="e" cm="1">
        <f t="array" ref="AI725">+Contrato[[#This Row],[Fecha Proyectada liquidació]]-hoy</f>
        <v>#NAME?</v>
      </c>
      <c r="AJ725" s="58" cm="1">
        <f t="array" ref="AJ725">_xlfn.XLOOKUP(Contrato[[#This Row],[CONTRATO]]&amp;Contrato[[#This Row],[CDP]],[1]!Tabla6[[#All],[CONTRATO-CDP]],[1]!Tabla6[[#All],[CRP]],_xlfn.XLOOKUP(Contrato[[#This Row],[CDP]],[1]RCPPAGOS!F:F,[1]RCPPAGOS!A:A,"",0),0)</f>
        <v>6374</v>
      </c>
      <c r="AK725" s="58">
        <f>+Contrato[[#This Row],[Columna1]]-Contrato[[#This Row],[RCP]]</f>
        <v>0</v>
      </c>
      <c r="AL725" s="61" cm="1">
        <f t="array" ref="AL725">_xlfn.XLOOKUP(Contrato[[#This Row],[RCP]],[1]!RCPPAGOS[[#All],[CRP]],[1]!RCPPAGOS[[#All],[Total pagado]],0,0)</f>
        <v>200000000</v>
      </c>
      <c r="AM725" s="62">
        <f>+Contrato[[#This Row],[Valor Pagado]]/Contrato[[#This Row],[VALOR CONTRATO]]</f>
        <v>0.68573641344872427</v>
      </c>
      <c r="AN725" s="63">
        <f>+Contrato[[#This Row],[VALOR CONTRATO]]-Contrato[[#This Row],[Valor Pagado]]</f>
        <v>91657255</v>
      </c>
    </row>
    <row r="726" spans="1:40" ht="37.5" customHeight="1">
      <c r="A726" s="89">
        <v>826</v>
      </c>
      <c r="B726" s="76">
        <v>659</v>
      </c>
      <c r="C726" s="235" t="s">
        <v>1725</v>
      </c>
      <c r="D726" s="95" t="s">
        <v>112</v>
      </c>
      <c r="E726" s="147" t="s">
        <v>42</v>
      </c>
      <c r="F726" s="95" t="s">
        <v>43</v>
      </c>
      <c r="G726" s="235" t="s">
        <v>838</v>
      </c>
      <c r="H726" s="89">
        <v>6248237</v>
      </c>
      <c r="I726" s="236">
        <v>7690469</v>
      </c>
      <c r="J726" s="236">
        <v>48962653</v>
      </c>
      <c r="K726" s="89" t="s">
        <v>571</v>
      </c>
      <c r="L726" s="237" t="s">
        <v>571</v>
      </c>
      <c r="M726" s="43" t="s">
        <v>819</v>
      </c>
      <c r="N726" s="44">
        <f>VLOOKUP(Contrato[[#This Row],[SUPERVISOR TITULAR]],[1]SUPERVISORES!$E$1:$F$135,2,FALSE)</f>
        <v>70058610.799999997</v>
      </c>
      <c r="O726" s="43" t="s">
        <v>115</v>
      </c>
      <c r="P726" s="45">
        <f>VLOOKUP(Contrato[[#This Row],[SUPERVISOR SUPLENTE ]],[1]SUPERVISORES!$E$1:$F$135,2,FALSE)</f>
        <v>32244709.699999999</v>
      </c>
      <c r="Q726" s="88">
        <v>794</v>
      </c>
      <c r="R726" s="47" cm="1">
        <f t="array" ref="R726">_xlfn.XLOOKUP(Contrato[[#This Row],[CDP]],[1]!CDP[[#All],[consecutivo]],[1]!CDP[[#All],[fecha_aprobacion]],"",0)</f>
        <v>45072.634664351855</v>
      </c>
      <c r="S726" s="48">
        <f>SUMIF([1]!CDP[[#All],[consecutivo]],Contrato[[#This Row],[CDP]],[1]!CDP[[#All],[valor_total_rubro]])</f>
        <v>48962653</v>
      </c>
      <c r="T726" s="49" cm="1">
        <f t="array" ref="T726">_xlfn.XLOOKUP(Contrato[[#This Row],[CONTRATO]]&amp;Contrato[[#This Row],[CDP]],[1]!Tabla6[[#All],[CONTRATO-CDP]],[1]!Tabla6[[#All],[CRP]],_xlfn.XLOOKUP(Contrato[[#This Row],[CDP]],[1]RCPPAGOS!F:F,[1]RCPPAGOS!A:A,"",0),0)</f>
        <v>6379</v>
      </c>
      <c r="U726" s="47">
        <f>+_xlfn.XLOOKUP(Contrato[[#This Row],[RCP]],[1]RCPPAGOS!A:A,[1]RCPPAGOS!B:B,"",0)</f>
        <v>45097.590127314812</v>
      </c>
      <c r="V726" s="50">
        <f>SUMIF([1]!RCPPAGOS[[#All],[CRP]],Contrato[[#This Row],[RCP]],[1]!RCPPAGOS[[#All],[valor_total]])</f>
        <v>48962653</v>
      </c>
      <c r="W726" s="91">
        <v>45097</v>
      </c>
      <c r="X726" s="91">
        <v>45097</v>
      </c>
      <c r="Y726" s="52" t="str">
        <f>+LEFT(_xlfn.XLOOKUP(Contrato[[#This Row],[CONTRATO3DIG]],[1]SECOP_II!AE:AE,[1]SECOP_II!F:F,"",0),10)</f>
        <v>2023-06-21</v>
      </c>
      <c r="Z726" s="53" t="str">
        <f>+LEFT(_xlfn.XLOOKUP(Contrato[[#This Row],[CONTRATO3DIG]],[1]SECOP_II!AE:AE,[1]SECOP_II!G:G,"",0),10)</f>
        <v>2023-12-31</v>
      </c>
      <c r="AA726" s="54" t="str">
        <f>_xlfn.XLOOKUP(Contrato[[#This Row],[CONTRATO3DIG]],[1]SECOP_II!AE:AE,[1]SECOP_II!AA:AA,"",0)</f>
        <v>https://community.secop.gov.co/Public/Tendering/OpportunityDetail/Index?noticeUID=CO1.NTC.4587381&amp;isFromPublicArea=True&amp;isModal=true&amp;asPopupView=true</v>
      </c>
      <c r="AB726" s="147" t="s">
        <v>1726</v>
      </c>
      <c r="AC726" s="147"/>
      <c r="AD726" s="89" t="s">
        <v>50</v>
      </c>
      <c r="AE726" s="58" t="str">
        <f>TEXT(LEFT(Contrato[[#This Row],[CONTRATO]],3),"0")</f>
        <v>659</v>
      </c>
      <c r="AF726" s="58" t="str">
        <f>IF(LEN(Contrato[[#This Row],[Contrato2]])=3,Contrato[[#This Row],[Contrato2]],TEXT(Contrato[[#This Row],[Contrato2]],"000"))</f>
        <v>659</v>
      </c>
      <c r="AG726" s="59">
        <f ca="1">IFERROR(_xlfn.DAYS(Contrato[[#This Row],[Fecha Proyectada liquidació]],TODAY())/30,"")</f>
        <v>-10.033333333333333</v>
      </c>
      <c r="AH726" s="60">
        <f>+Contrato[[#This Row],[FECHA TERMINACIÓN ]]+120</f>
        <v>45411</v>
      </c>
      <c r="AI726" s="58" t="e" cm="1">
        <f t="array" ref="AI726">+Contrato[[#This Row],[Fecha Proyectada liquidació]]-hoy</f>
        <v>#NAME?</v>
      </c>
      <c r="AJ726" s="58" cm="1">
        <f t="array" ref="AJ726">_xlfn.XLOOKUP(Contrato[[#This Row],[CONTRATO]]&amp;Contrato[[#This Row],[CDP]],[1]!Tabla6[[#All],[CONTRATO-CDP]],[1]!Tabla6[[#All],[CRP]],_xlfn.XLOOKUP(Contrato[[#This Row],[CDP]],[1]RCPPAGOS!F:F,[1]RCPPAGOS!A:A,"",0),0)</f>
        <v>6379</v>
      </c>
      <c r="AK726" s="58">
        <f>+Contrato[[#This Row],[Columna1]]-Contrato[[#This Row],[RCP]]</f>
        <v>0</v>
      </c>
      <c r="AL726" s="73" cm="1">
        <f t="array" ref="AL726">_xlfn.XLOOKUP(Contrato[[#This Row],[RCP]],[1]!RCPPAGOS[[#All],[CRP]],[1]!RCPPAGOS[[#All],[Total pagado]],0,0)</f>
        <v>48706304</v>
      </c>
      <c r="AM726" s="62">
        <f>+Contrato[[#This Row],[Valor Pagado]]/Contrato[[#This Row],[VALOR CONTRATO]]</f>
        <v>0.99476439726417598</v>
      </c>
      <c r="AN726" s="63">
        <f>+Contrato[[#This Row],[VALOR CONTRATO]]-Contrato[[#This Row],[Valor Pagado]]</f>
        <v>256349</v>
      </c>
    </row>
    <row r="727" spans="1:40" ht="37.5" customHeight="1">
      <c r="A727" s="89">
        <v>856</v>
      </c>
      <c r="B727" s="76">
        <v>660</v>
      </c>
      <c r="C727" s="235" t="s">
        <v>1727</v>
      </c>
      <c r="D727" s="95" t="s">
        <v>83</v>
      </c>
      <c r="E727" s="147" t="s">
        <v>42</v>
      </c>
      <c r="F727" s="95" t="s">
        <v>43</v>
      </c>
      <c r="G727" s="235" t="s">
        <v>1728</v>
      </c>
      <c r="H727" s="89">
        <v>43653470</v>
      </c>
      <c r="I727" s="236">
        <v>2668000</v>
      </c>
      <c r="J727" s="236">
        <v>16008000</v>
      </c>
      <c r="K727" s="89" t="s">
        <v>571</v>
      </c>
      <c r="L727" s="237" t="s">
        <v>571</v>
      </c>
      <c r="M727" s="43" t="s">
        <v>1401</v>
      </c>
      <c r="N727" s="44">
        <f>VLOOKUP(Contrato[[#This Row],[SUPERVISOR TITULAR]],[1]SUPERVISORES!$E$1:$F$135,2,FALSE)</f>
        <v>1017179806.1</v>
      </c>
      <c r="O727" s="43" t="s">
        <v>1400</v>
      </c>
      <c r="P727" s="45">
        <f>VLOOKUP(Contrato[[#This Row],[SUPERVISOR SUPLENTE ]],[1]SUPERVISORES!$E$1:$F$135,2,FALSE)</f>
        <v>96359710.200000003</v>
      </c>
      <c r="Q727" s="88">
        <v>849</v>
      </c>
      <c r="R727" s="47" cm="1">
        <f t="array" ref="R727">_xlfn.XLOOKUP(Contrato[[#This Row],[CDP]],[1]!CDP[[#All],[consecutivo]],[1]!CDP[[#All],[fecha_aprobacion]],"",0)</f>
        <v>45085.725439814814</v>
      </c>
      <c r="S727" s="48">
        <f>SUMIF([1]!CDP[[#All],[consecutivo]],Contrato[[#This Row],[CDP]],[1]!CDP[[#All],[valor_total_rubro]])</f>
        <v>16274800</v>
      </c>
      <c r="T727" s="49" cm="1">
        <f t="array" ref="T727">_xlfn.XLOOKUP(Contrato[[#This Row],[CONTRATO]]&amp;Contrato[[#This Row],[CDP]],[1]!Tabla6[[#All],[CONTRATO-CDP]],[1]!Tabla6[[#All],[CRP]],_xlfn.XLOOKUP(Contrato[[#This Row],[CDP]],[1]RCPPAGOS!F:F,[1]RCPPAGOS!A:A,"",0),0)</f>
        <v>6377</v>
      </c>
      <c r="U727" s="47">
        <f>+_xlfn.XLOOKUP(Contrato[[#This Row],[RCP]],[1]RCPPAGOS!A:A,[1]RCPPAGOS!B:B,"",0)</f>
        <v>45097.566817129627</v>
      </c>
      <c r="V727" s="50">
        <f>SUMIF([1]!RCPPAGOS[[#All],[CRP]],Contrato[[#This Row],[RCP]],[1]!RCPPAGOS[[#All],[valor_total]])</f>
        <v>16008000</v>
      </c>
      <c r="W727" s="91">
        <v>45097</v>
      </c>
      <c r="X727" s="91">
        <v>45097</v>
      </c>
      <c r="Y727" s="52" t="str">
        <f>+LEFT(_xlfn.XLOOKUP(Contrato[[#This Row],[CONTRATO3DIG]],[1]SECOP_II!AE:AE,[1]SECOP_II!F:F,"",0),10)</f>
        <v>2023-06-20</v>
      </c>
      <c r="Z727" s="53" t="str">
        <f>+LEFT(_xlfn.XLOOKUP(Contrato[[#This Row],[CONTRATO3DIG]],[1]SECOP_II!AE:AE,[1]SECOP_II!G:G,"",0),10)</f>
        <v>2023-12-19</v>
      </c>
      <c r="AA727" s="54" t="str">
        <f>_xlfn.XLOOKUP(Contrato[[#This Row],[CONTRATO3DIG]],[1]SECOP_II!AE:AE,[1]SECOP_II!AA:AA,"",0)</f>
        <v>https://community.secop.gov.co/Public/Tendering/OpportunityDetail/Index?noticeUID=CO1.NTC.4585465&amp;isFromPublicArea=True&amp;isModal=true&amp;asPopupView=true</v>
      </c>
      <c r="AB727" s="147" t="s">
        <v>1300</v>
      </c>
      <c r="AC727" s="147">
        <v>200000096573</v>
      </c>
      <c r="AD727" s="89" t="s">
        <v>50</v>
      </c>
      <c r="AE727" s="58" t="str">
        <f>TEXT(LEFT(Contrato[[#This Row],[CONTRATO]],3),"0")</f>
        <v>660</v>
      </c>
      <c r="AF727" s="58" t="str">
        <f>IF(LEN(Contrato[[#This Row],[Contrato2]])=3,Contrato[[#This Row],[Contrato2]],TEXT(Contrato[[#This Row],[Contrato2]],"000"))</f>
        <v>660</v>
      </c>
      <c r="AG727" s="59">
        <f ca="1">IFERROR(_xlfn.DAYS(Contrato[[#This Row],[Fecha Proyectada liquidació]],TODAY())/30,"")</f>
        <v>-10.433333333333334</v>
      </c>
      <c r="AH727" s="60">
        <f>+Contrato[[#This Row],[FECHA TERMINACIÓN ]]+120</f>
        <v>45399</v>
      </c>
      <c r="AI727" s="58" t="e" cm="1">
        <f t="array" ref="AI727">+Contrato[[#This Row],[Fecha Proyectada liquidació]]-hoy</f>
        <v>#NAME?</v>
      </c>
      <c r="AJ727" s="58" cm="1">
        <f t="array" ref="AJ727">_xlfn.XLOOKUP(Contrato[[#This Row],[CONTRATO]]&amp;Contrato[[#This Row],[CDP]],[1]!Tabla6[[#All],[CONTRATO-CDP]],[1]!Tabla6[[#All],[CRP]],_xlfn.XLOOKUP(Contrato[[#This Row],[CDP]],[1]RCPPAGOS!F:F,[1]RCPPAGOS!A:A,"",0),0)</f>
        <v>6377</v>
      </c>
      <c r="AK727" s="58">
        <f>+Contrato[[#This Row],[Columna1]]-Contrato[[#This Row],[RCP]]</f>
        <v>0</v>
      </c>
      <c r="AL727" s="61" cm="1">
        <f t="array" ref="AL727">_xlfn.XLOOKUP(Contrato[[#This Row],[RCP]],[1]!RCPPAGOS[[#All],[CRP]],[1]!RCPPAGOS[[#All],[Total pagado]],0,0)</f>
        <v>16008000</v>
      </c>
      <c r="AM727" s="62">
        <f>+Contrato[[#This Row],[Valor Pagado]]/Contrato[[#This Row],[VALOR CONTRATO]]</f>
        <v>1</v>
      </c>
      <c r="AN727" s="63">
        <f>+Contrato[[#This Row],[VALOR CONTRATO]]-Contrato[[#This Row],[Valor Pagado]]</f>
        <v>0</v>
      </c>
    </row>
    <row r="728" spans="1:40" ht="37.5" customHeight="1">
      <c r="A728" s="89">
        <v>751</v>
      </c>
      <c r="B728" s="76">
        <v>661</v>
      </c>
      <c r="C728" s="235" t="s">
        <v>1729</v>
      </c>
      <c r="D728" s="37" t="s">
        <v>71</v>
      </c>
      <c r="E728" s="147" t="s">
        <v>1122</v>
      </c>
      <c r="F728" s="95" t="s">
        <v>1102</v>
      </c>
      <c r="G728" s="235" t="s">
        <v>1730</v>
      </c>
      <c r="H728" s="89">
        <v>900260048</v>
      </c>
      <c r="I728" s="236" t="s">
        <v>571</v>
      </c>
      <c r="J728" s="236">
        <v>26262110</v>
      </c>
      <c r="K728" s="89" t="s">
        <v>571</v>
      </c>
      <c r="L728" s="237" t="s">
        <v>1731</v>
      </c>
      <c r="M728" s="43" t="s">
        <v>77</v>
      </c>
      <c r="N728" s="44">
        <f>VLOOKUP(Contrato[[#This Row],[SUPERVISOR TITULAR]],[1]SUPERVISORES!$E$1:$F$135,2,FALSE)</f>
        <v>71265476.799999997</v>
      </c>
      <c r="O728" s="43" t="s">
        <v>1732</v>
      </c>
      <c r="P728" s="45">
        <f>VLOOKUP(Contrato[[#This Row],[SUPERVISOR SUPLENTE ]],[1]SUPERVISORES!$E$1:$F$135,2,FALSE)</f>
        <v>1037583054.4</v>
      </c>
      <c r="Q728" s="88">
        <v>810</v>
      </c>
      <c r="R728" s="47" cm="1">
        <f t="array" ref="R728">_xlfn.XLOOKUP(Contrato[[#This Row],[CDP]],[1]!CDP[[#All],[consecutivo]],[1]!CDP[[#All],[fecha_aprobacion]],"",0)</f>
        <v>45076.731273148151</v>
      </c>
      <c r="S728" s="48">
        <f>SUMIF([1]!CDP[[#All],[consecutivo]],Contrato[[#This Row],[CDP]],[1]!CDP[[#All],[valor_total_rubro]])</f>
        <v>26262197</v>
      </c>
      <c r="T728" s="49" cm="1">
        <f t="array" ref="T728">_xlfn.XLOOKUP(Contrato[[#This Row],[CONTRATO]]&amp;Contrato[[#This Row],[CDP]],[1]!Tabla6[[#All],[CONTRATO-CDP]],[1]!Tabla6[[#All],[CRP]],_xlfn.XLOOKUP(Contrato[[#This Row],[CDP]],[1]RCPPAGOS!F:F,[1]RCPPAGOS!A:A,"",0),0)</f>
        <v>6385</v>
      </c>
      <c r="U728" s="47">
        <f>+_xlfn.XLOOKUP(Contrato[[#This Row],[RCP]],[1]RCPPAGOS!A:A,[1]RCPPAGOS!B:B,"",0)</f>
        <v>45098.632731481484</v>
      </c>
      <c r="V728" s="50">
        <f>SUMIF([1]!RCPPAGOS[[#All],[CRP]],Contrato[[#This Row],[RCP]],[1]!RCPPAGOS[[#All],[valor_total]])</f>
        <v>26262110</v>
      </c>
      <c r="W728" s="91">
        <v>45098</v>
      </c>
      <c r="X728" s="91">
        <v>45100</v>
      </c>
      <c r="Y728" s="52" t="str">
        <f>+LEFT(_xlfn.XLOOKUP(Contrato[[#This Row],[CONTRATO3DIG]],[1]SECOP_II!AE:AE,[1]SECOP_II!F:F,"",0),10)</f>
        <v>2023-06-26</v>
      </c>
      <c r="Z728" s="53" t="str">
        <f>+LEFT(_xlfn.XLOOKUP(Contrato[[#This Row],[CONTRATO3DIG]],[1]SECOP_II!AE:AE,[1]SECOP_II!G:G,"",0),10)</f>
        <v>2023-07-26</v>
      </c>
      <c r="AA728" s="54" t="str">
        <f>_xlfn.XLOOKUP(Contrato[[#This Row],[CONTRATO3DIG]],[1]SECOP_II!AE:AE,[1]SECOP_II!AA:AA,"",0)</f>
        <v>https://community.secop.gov.co/Public/Tendering/OpportunityDetail/Index?noticeUID=CO1.NTC.4550184&amp;isFromPublicArea=True&amp;isModal=true&amp;asPopupView=true</v>
      </c>
      <c r="AB728" s="147" t="s">
        <v>1106</v>
      </c>
      <c r="AC728" s="147"/>
      <c r="AD728" s="89" t="s">
        <v>50</v>
      </c>
      <c r="AE728" s="58" t="str">
        <f>TEXT(LEFT(Contrato[[#This Row],[CONTRATO]],3),"0")</f>
        <v>661</v>
      </c>
      <c r="AF728" s="58" t="str">
        <f>IF(LEN(Contrato[[#This Row],[Contrato2]])=3,Contrato[[#This Row],[Contrato2]],TEXT(Contrato[[#This Row],[Contrato2]],"000"))</f>
        <v>661</v>
      </c>
      <c r="AG728" s="59">
        <f ca="1">IFERROR(_xlfn.DAYS(Contrato[[#This Row],[Fecha Proyectada liquidació]],TODAY())/30,"")</f>
        <v>-15.3</v>
      </c>
      <c r="AH728" s="60">
        <f>+Contrato[[#This Row],[FECHA TERMINACIÓN ]]+120</f>
        <v>45253</v>
      </c>
      <c r="AI728" s="58" t="e" cm="1">
        <f t="array" ref="AI728">+Contrato[[#This Row],[Fecha Proyectada liquidació]]-hoy</f>
        <v>#NAME?</v>
      </c>
      <c r="AJ728" s="58" cm="1">
        <f t="array" ref="AJ728">_xlfn.XLOOKUP(Contrato[[#This Row],[CONTRATO]]&amp;Contrato[[#This Row],[CDP]],[1]!Tabla6[[#All],[CONTRATO-CDP]],[1]!Tabla6[[#All],[CRP]],_xlfn.XLOOKUP(Contrato[[#This Row],[CDP]],[1]RCPPAGOS!F:F,[1]RCPPAGOS!A:A,"",0),0)</f>
        <v>6385</v>
      </c>
      <c r="AK728" s="58">
        <f>+Contrato[[#This Row],[Columna1]]-Contrato[[#This Row],[RCP]]</f>
        <v>0</v>
      </c>
      <c r="AL728" s="61" cm="1">
        <f t="array" ref="AL728">_xlfn.XLOOKUP(Contrato[[#This Row],[RCP]],[1]!RCPPAGOS[[#All],[CRP]],[1]!RCPPAGOS[[#All],[Total pagado]],0,0)</f>
        <v>26262110</v>
      </c>
      <c r="AM728" s="62">
        <f>+Contrato[[#This Row],[Valor Pagado]]/Contrato[[#This Row],[VALOR CONTRATO]]</f>
        <v>1</v>
      </c>
      <c r="AN728" s="63">
        <f>+Contrato[[#This Row],[VALOR CONTRATO]]-Contrato[[#This Row],[Valor Pagado]]</f>
        <v>0</v>
      </c>
    </row>
    <row r="729" spans="1:40" ht="37.5" customHeight="1">
      <c r="A729" s="1">
        <v>852</v>
      </c>
      <c r="B729" s="2">
        <v>662</v>
      </c>
      <c r="C729" s="235" t="s">
        <v>1733</v>
      </c>
      <c r="D729" s="37" t="s">
        <v>71</v>
      </c>
      <c r="E729" s="147" t="s">
        <v>42</v>
      </c>
      <c r="F729" s="95" t="s">
        <v>43</v>
      </c>
      <c r="G729" s="235" t="s">
        <v>1734</v>
      </c>
      <c r="H729" s="89">
        <v>1037591740</v>
      </c>
      <c r="I729" s="236">
        <v>3986061</v>
      </c>
      <c r="J729" s="236">
        <v>25377922</v>
      </c>
      <c r="K729" s="89" t="s">
        <v>571</v>
      </c>
      <c r="L729" s="237" t="s">
        <v>571</v>
      </c>
      <c r="M729" s="43" t="s">
        <v>558</v>
      </c>
      <c r="N729" s="44">
        <f>VLOOKUP(Contrato[[#This Row],[SUPERVISOR TITULAR]],[1]SUPERVISORES!$E$1:$F$135,2,FALSE)</f>
        <v>1040030533.9</v>
      </c>
      <c r="O729" s="43" t="s">
        <v>68</v>
      </c>
      <c r="P729" s="45">
        <f>VLOOKUP(Contrato[[#This Row],[SUPERVISOR SUPLENTE ]],[1]SUPERVISORES!$E$1:$F$135,2,FALSE)</f>
        <v>8462777.5</v>
      </c>
      <c r="Q729" s="88">
        <v>853</v>
      </c>
      <c r="R729" s="47" cm="1">
        <f t="array" ref="R729">_xlfn.XLOOKUP(Contrato[[#This Row],[CDP]],[1]!CDP[[#All],[consecutivo]],[1]!CDP[[#All],[fecha_aprobacion]],"",0)</f>
        <v>45086.562071759261</v>
      </c>
      <c r="S729" s="48">
        <f>SUMIF([1]!CDP[[#All],[consecutivo]],Contrato[[#This Row],[CDP]],[1]!CDP[[#All],[valor_total_rubro]])</f>
        <v>26175134</v>
      </c>
      <c r="T729" s="49" cm="1">
        <f t="array" ref="T729">_xlfn.XLOOKUP(Contrato[[#This Row],[CONTRATO]]&amp;Contrato[[#This Row],[CDP]],[1]!Tabla6[[#All],[CONTRATO-CDP]],[1]!Tabla6[[#All],[CRP]],_xlfn.XLOOKUP(Contrato[[#This Row],[CDP]],[1]RCPPAGOS!F:F,[1]RCPPAGOS!A:A,"",0),0)</f>
        <v>6386</v>
      </c>
      <c r="U729" s="47">
        <f>+_xlfn.XLOOKUP(Contrato[[#This Row],[RCP]],[1]RCPPAGOS!A:A,[1]RCPPAGOS!B:B,"",0)</f>
        <v>45098.633159722223</v>
      </c>
      <c r="V729" s="50">
        <f>SUMIF([1]!RCPPAGOS[[#All],[CRP]],Contrato[[#This Row],[RCP]],[1]!RCPPAGOS[[#All],[valor_total]])</f>
        <v>25245053</v>
      </c>
      <c r="W729" s="91">
        <v>45097</v>
      </c>
      <c r="X729" s="91">
        <v>45098</v>
      </c>
      <c r="Y729" s="52" t="str">
        <f>+LEFT(_xlfn.XLOOKUP(Contrato[[#This Row],[CONTRATO3DIG]],[1]SECOP_II!AE:AE,[1]SECOP_II!F:F,"",0),10)</f>
        <v>2023-06-21</v>
      </c>
      <c r="Z729" s="53" t="str">
        <f>+LEFT(_xlfn.XLOOKUP(Contrato[[#This Row],[CONTRATO3DIG]],[1]SECOP_II!AE:AE,[1]SECOP_II!G:G,"",0),10)</f>
        <v>2023-12-31</v>
      </c>
      <c r="AA729" s="54" t="str">
        <f>_xlfn.XLOOKUP(Contrato[[#This Row],[CONTRATO3DIG]],[1]SECOP_II!AE:AE,[1]SECOP_II!AA:AA,"",0)</f>
        <v>https://community.secop.gov.co/Public/Tendering/OpportunityDetail/Index?noticeUID=CO1.NTC.4602432&amp;isFromPublicArea=True&amp;isModal=true&amp;asPopupView=true</v>
      </c>
      <c r="AB729" s="147" t="s">
        <v>1735</v>
      </c>
      <c r="AC729" s="103">
        <v>200000096484</v>
      </c>
      <c r="AD729" s="1" t="s">
        <v>50</v>
      </c>
      <c r="AE729" s="58" t="str">
        <f>TEXT(LEFT(Contrato[[#This Row],[CONTRATO]],3),"0")</f>
        <v>662</v>
      </c>
      <c r="AF729" s="58" t="str">
        <f>IF(LEN(Contrato[[#This Row],[Contrato2]])=3,Contrato[[#This Row],[Contrato2]],TEXT(Contrato[[#This Row],[Contrato2]],"000"))</f>
        <v>662</v>
      </c>
      <c r="AG729" s="59">
        <f ca="1">IFERROR(_xlfn.DAYS(Contrato[[#This Row],[Fecha Proyectada liquidació]],TODAY())/30,"")</f>
        <v>-10.033333333333333</v>
      </c>
      <c r="AH729" s="60">
        <f>+Contrato[[#This Row],[FECHA TERMINACIÓN ]]+120</f>
        <v>45411</v>
      </c>
      <c r="AI729" s="58" t="e" cm="1">
        <f t="array" ref="AI729">+Contrato[[#This Row],[Fecha Proyectada liquidació]]-hoy</f>
        <v>#NAME?</v>
      </c>
      <c r="AJ729" s="58" cm="1">
        <f t="array" ref="AJ729">_xlfn.XLOOKUP(Contrato[[#This Row],[CONTRATO]]&amp;Contrato[[#This Row],[CDP]],[1]!Tabla6[[#All],[CONTRATO-CDP]],[1]!Tabla6[[#All],[CRP]],_xlfn.XLOOKUP(Contrato[[#This Row],[CDP]],[1]RCPPAGOS!F:F,[1]RCPPAGOS!A:A,"",0),0)</f>
        <v>6386</v>
      </c>
      <c r="AK729" s="58">
        <f>+Contrato[[#This Row],[Columna1]]-Contrato[[#This Row],[RCP]]</f>
        <v>0</v>
      </c>
      <c r="AL729" s="73" cm="1">
        <f t="array" ref="AL729">_xlfn.XLOOKUP(Contrato[[#This Row],[RCP]],[1]!RCPPAGOS[[#All],[CRP]],[1]!RCPPAGOS[[#All],[Total pagado]],0,0)</f>
        <v>4650405</v>
      </c>
      <c r="AM729" s="62">
        <f>+Contrato[[#This Row],[Valor Pagado]]/Contrato[[#This Row],[VALOR CONTRATO]]</f>
        <v>0.18324609083438748</v>
      </c>
      <c r="AN729" s="63">
        <f>+Contrato[[#This Row],[VALOR CONTRATO]]-Contrato[[#This Row],[Valor Pagado]]</f>
        <v>20727517</v>
      </c>
    </row>
    <row r="730" spans="1:40" ht="37.5" customHeight="1">
      <c r="A730" s="89">
        <v>871</v>
      </c>
      <c r="B730" s="76">
        <v>663</v>
      </c>
      <c r="C730" s="235" t="s">
        <v>1736</v>
      </c>
      <c r="D730" s="95" t="s">
        <v>83</v>
      </c>
      <c r="E730" s="147" t="s">
        <v>42</v>
      </c>
      <c r="F730" s="95" t="s">
        <v>43</v>
      </c>
      <c r="G730" s="235" t="s">
        <v>721</v>
      </c>
      <c r="H730" s="89" t="s">
        <v>1737</v>
      </c>
      <c r="I730" s="236">
        <v>3986061</v>
      </c>
      <c r="J730" s="236">
        <v>34745053</v>
      </c>
      <c r="K730" s="238" t="s">
        <v>1738</v>
      </c>
      <c r="L730" s="237" t="s">
        <v>571</v>
      </c>
      <c r="M730" s="43" t="s">
        <v>1373</v>
      </c>
      <c r="N730" s="44">
        <f>VLOOKUP(Contrato[[#This Row],[SUPERVISOR TITULAR]],[1]SUPERVISORES!$E$1:$F$135,2,FALSE)</f>
        <v>3567952.1</v>
      </c>
      <c r="O730" s="43" t="s">
        <v>1374</v>
      </c>
      <c r="P730" s="45">
        <f>VLOOKUP(Contrato[[#This Row],[SUPERVISOR SUPLENTE ]],[1]SUPERVISORES!$E$1:$F$135,2,FALSE)</f>
        <v>21490893.800000001</v>
      </c>
      <c r="Q730" s="88">
        <v>877</v>
      </c>
      <c r="R730" s="47" cm="1">
        <f t="array" ref="R730">_xlfn.XLOOKUP(Contrato[[#This Row],[CDP]],[1]!CDP[[#All],[consecutivo]],[1]!CDP[[#All],[fecha_aprobacion]],"",0)</f>
        <v>45093.467291666668</v>
      </c>
      <c r="S730" s="48">
        <f>SUMIF([1]!CDP[[#All],[consecutivo]],Contrato[[#This Row],[CDP]],[1]!CDP[[#All],[valor_total_rubro]])</f>
        <v>34745053</v>
      </c>
      <c r="T730" s="49" cm="1">
        <f t="array" ref="T730">_xlfn.XLOOKUP(Contrato[[#This Row],[CONTRATO]]&amp;Contrato[[#This Row],[CDP]],[1]!Tabla6[[#All],[CONTRATO-CDP]],[1]!Tabla6[[#All],[CRP]],_xlfn.XLOOKUP(Contrato[[#This Row],[CDP]],[1]RCPPAGOS!F:F,[1]RCPPAGOS!A:A,"",0),0)</f>
        <v>6447</v>
      </c>
      <c r="U730" s="47">
        <f>+_xlfn.XLOOKUP(Contrato[[#This Row],[RCP]],[1]RCPPAGOS!A:A,[1]RCPPAGOS!B:B,"",0)</f>
        <v>45099.372777777775</v>
      </c>
      <c r="V730" s="50">
        <f>SUMIF([1]!RCPPAGOS[[#All],[CRP]],Contrato[[#This Row],[RCP]],[1]!RCPPAGOS[[#All],[valor_total]])</f>
        <v>34745053</v>
      </c>
      <c r="W730" s="91">
        <v>45098</v>
      </c>
      <c r="X730" s="91">
        <v>45099</v>
      </c>
      <c r="Y730" s="52" t="str">
        <f>+LEFT(_xlfn.XLOOKUP(Contrato[[#This Row],[CONTRATO3DIG]],[1]SECOP_II!AE:AE,[1]SECOP_II!F:F,"",0),10)</f>
        <v>2023-06-22</v>
      </c>
      <c r="Z730" s="53" t="str">
        <f>+LEFT(_xlfn.XLOOKUP(Contrato[[#This Row],[CONTRATO3DIG]],[1]SECOP_II!AE:AE,[1]SECOP_II!G:G,"",0),10)</f>
        <v>2023-12-30</v>
      </c>
      <c r="AA730" s="54" t="str">
        <f>_xlfn.XLOOKUP(Contrato[[#This Row],[CONTRATO3DIG]],[1]SECOP_II!AE:AE,[1]SECOP_II!AA:AA,"",0)</f>
        <v>https://community.secop.gov.co/Public/Tendering/OpportunityDetail/Index?noticeUID=CO1.NTC.4610720&amp;isFromPublicArea=True&amp;isModal=true&amp;asPopupView=true</v>
      </c>
      <c r="AB730" s="251" t="s">
        <v>1739</v>
      </c>
      <c r="AC730" s="147"/>
      <c r="AD730" s="89" t="s">
        <v>50</v>
      </c>
      <c r="AE730" s="58" t="str">
        <f>TEXT(LEFT(Contrato[[#This Row],[CONTRATO]],3),"0")</f>
        <v>663</v>
      </c>
      <c r="AF730" s="58" t="str">
        <f>IF(LEN(Contrato[[#This Row],[Contrato2]])=3,Contrato[[#This Row],[Contrato2]],TEXT(Contrato[[#This Row],[Contrato2]],"000"))</f>
        <v>663</v>
      </c>
      <c r="AG730" s="59">
        <f ca="1">IFERROR(_xlfn.DAYS(Contrato[[#This Row],[Fecha Proyectada liquidació]],TODAY())/30,"")</f>
        <v>-10.066666666666666</v>
      </c>
      <c r="AH730" s="60">
        <f>+Contrato[[#This Row],[FECHA TERMINACIÓN ]]+120</f>
        <v>45410</v>
      </c>
      <c r="AI730" s="58" t="e" cm="1">
        <f t="array" ref="AI730">+Contrato[[#This Row],[Fecha Proyectada liquidació]]-hoy</f>
        <v>#NAME?</v>
      </c>
      <c r="AJ730" s="58" cm="1">
        <f t="array" ref="AJ730">_xlfn.XLOOKUP(Contrato[[#This Row],[CONTRATO]]&amp;Contrato[[#This Row],[CDP]],[1]!Tabla6[[#All],[CONTRATO-CDP]],[1]!Tabla6[[#All],[CRP]],_xlfn.XLOOKUP(Contrato[[#This Row],[CDP]],[1]RCPPAGOS!F:F,[1]RCPPAGOS!A:A,"",0),0)</f>
        <v>6447</v>
      </c>
      <c r="AK730" s="58">
        <f>+Contrato[[#This Row],[Columna1]]-Contrato[[#This Row],[RCP]]</f>
        <v>0</v>
      </c>
      <c r="AL730" s="61" cm="1">
        <f t="array" ref="AL730">_xlfn.XLOOKUP(Contrato[[#This Row],[RCP]],[1]!RCPPAGOS[[#All],[CRP]],[1]!RCPPAGOS[[#All],[Total pagado]],0,0)</f>
        <v>33931584</v>
      </c>
      <c r="AM730" s="62">
        <f>+Contrato[[#This Row],[Valor Pagado]]/Contrato[[#This Row],[VALOR CONTRATO]]</f>
        <v>0.97658748714529231</v>
      </c>
      <c r="AN730" s="63">
        <f>+Contrato[[#This Row],[VALOR CONTRATO]]-Contrato[[#This Row],[Valor Pagado]]</f>
        <v>813469</v>
      </c>
    </row>
    <row r="731" spans="1:40" ht="37.5" customHeight="1">
      <c r="A731" s="89">
        <v>847</v>
      </c>
      <c r="B731" s="76">
        <v>664</v>
      </c>
      <c r="C731" s="235" t="s">
        <v>1740</v>
      </c>
      <c r="D731" s="95" t="s">
        <v>112</v>
      </c>
      <c r="E731" s="147" t="s">
        <v>42</v>
      </c>
      <c r="F731" s="95" t="s">
        <v>581</v>
      </c>
      <c r="G731" s="235" t="s">
        <v>1741</v>
      </c>
      <c r="H731" s="89">
        <v>890981115</v>
      </c>
      <c r="I731" s="236" t="s">
        <v>571</v>
      </c>
      <c r="J731" s="236">
        <v>280546231</v>
      </c>
      <c r="K731" s="238" t="s">
        <v>1742</v>
      </c>
      <c r="L731" s="237" t="s">
        <v>1743</v>
      </c>
      <c r="M731" s="43" t="s">
        <v>584</v>
      </c>
      <c r="N731" s="44">
        <f>VLOOKUP(Contrato[[#This Row],[SUPERVISOR TITULAR]],[1]SUPERVISORES!$E$1:$F$135,2,FALSE)</f>
        <v>71611751.299999997</v>
      </c>
      <c r="O731" s="43" t="s">
        <v>116</v>
      </c>
      <c r="P731" s="45">
        <f>VLOOKUP(Contrato[[#This Row],[SUPERVISOR SUPLENTE ]],[1]SUPERVISORES!$E$1:$F$135,2,FALSE)</f>
        <v>98520651.200000003</v>
      </c>
      <c r="Q731" s="88">
        <v>866</v>
      </c>
      <c r="R731" s="47" cm="1">
        <f t="array" ref="R731">_xlfn.XLOOKUP(Contrato[[#This Row],[CDP]],[1]!CDP[[#All],[consecutivo]],[1]!CDP[[#All],[fecha_aprobacion]],"",0)</f>
        <v>45091.611481481479</v>
      </c>
      <c r="S731" s="48">
        <f>SUMIF([1]!CDP[[#All],[consecutivo]],Contrato[[#This Row],[CDP]],[1]!CDP[[#All],[valor_total_rubro]])</f>
        <v>280546231</v>
      </c>
      <c r="T731" s="49" cm="1">
        <f t="array" ref="T731">_xlfn.XLOOKUP(Contrato[[#This Row],[CONTRATO]]&amp;Contrato[[#This Row],[CDP]],[1]!Tabla6[[#All],[CONTRATO-CDP]],[1]!Tabla6[[#All],[CRP]],_xlfn.XLOOKUP(Contrato[[#This Row],[CDP]],[1]RCPPAGOS!F:F,[1]RCPPAGOS!A:A,"",0),0)</f>
        <v>6451</v>
      </c>
      <c r="U731" s="47">
        <f>+_xlfn.XLOOKUP(Contrato[[#This Row],[RCP]],[1]RCPPAGOS!A:A,[1]RCPPAGOS!B:B,"",0)</f>
        <v>45099.696331018517</v>
      </c>
      <c r="V731" s="50">
        <f>SUMIF([1]!RCPPAGOS[[#All],[CRP]],Contrato[[#This Row],[RCP]],[1]!RCPPAGOS[[#All],[valor_total]])</f>
        <v>280546231</v>
      </c>
      <c r="W731" s="91">
        <v>45099</v>
      </c>
      <c r="X731" s="91">
        <v>45107</v>
      </c>
      <c r="Y731" s="52" t="str">
        <f>+LEFT(_xlfn.XLOOKUP(Contrato[[#This Row],[CONTRATO3DIG]],[1]SECOP_II!AE:AE,[1]SECOP_II!F:F,"",0),10)</f>
        <v>2023-06-30</v>
      </c>
      <c r="Z731" s="53" t="str">
        <f>+LEFT(_xlfn.XLOOKUP(Contrato[[#This Row],[CONTRATO3DIG]],[1]SECOP_II!AE:AE,[1]SECOP_II!G:G,"",0),10)</f>
        <v>2023-12-29</v>
      </c>
      <c r="AA731" s="54" t="str">
        <f>_xlfn.XLOOKUP(Contrato[[#This Row],[CONTRATO3DIG]],[1]SECOP_II!AE:AE,[1]SECOP_II!AA:AA,"",0)</f>
        <v>https://community.secop.gov.co/Public/Tendering/OpportunityDetail/Index?noticeUID=CO1.NTC.4608918&amp;isFromPublicArea=True&amp;isModal=true&amp;asPopupView=true</v>
      </c>
      <c r="AB731" s="251" t="s">
        <v>1300</v>
      </c>
      <c r="AC731" s="147"/>
      <c r="AD731" s="89" t="s">
        <v>50</v>
      </c>
      <c r="AE731" s="58" t="str">
        <f>TEXT(LEFT(Contrato[[#This Row],[CONTRATO]],3),"0")</f>
        <v>664</v>
      </c>
      <c r="AF731" s="58" t="str">
        <f>IF(LEN(Contrato[[#This Row],[Contrato2]])=3,Contrato[[#This Row],[Contrato2]],TEXT(Contrato[[#This Row],[Contrato2]],"000"))</f>
        <v>664</v>
      </c>
      <c r="AG731" s="59">
        <f ca="1">IFERROR(_xlfn.DAYS(Contrato[[#This Row],[Fecha Proyectada liquidació]],TODAY())/30,"")</f>
        <v>-10.1</v>
      </c>
      <c r="AH731" s="60">
        <f>+Contrato[[#This Row],[FECHA TERMINACIÓN ]]+120</f>
        <v>45409</v>
      </c>
      <c r="AI731" s="58" t="e" cm="1">
        <f t="array" ref="AI731">+Contrato[[#This Row],[Fecha Proyectada liquidació]]-hoy</f>
        <v>#NAME?</v>
      </c>
      <c r="AJ731" s="58" cm="1">
        <f t="array" ref="AJ731">_xlfn.XLOOKUP(Contrato[[#This Row],[CONTRATO]]&amp;Contrato[[#This Row],[CDP]],[1]!Tabla6[[#All],[CONTRATO-CDP]],[1]!Tabla6[[#All],[CRP]],_xlfn.XLOOKUP(Contrato[[#This Row],[CDP]],[1]RCPPAGOS!F:F,[1]RCPPAGOS!A:A,"",0),0)</f>
        <v>6451</v>
      </c>
      <c r="AK731" s="58">
        <f>+Contrato[[#This Row],[Columna1]]-Contrato[[#This Row],[RCP]]</f>
        <v>0</v>
      </c>
      <c r="AL731" s="73" cm="1">
        <f t="array" ref="AL731">_xlfn.XLOOKUP(Contrato[[#This Row],[RCP]],[1]!RCPPAGOS[[#All],[CRP]],[1]!RCPPAGOS[[#All],[Total pagado]],0,0)</f>
        <v>280546231</v>
      </c>
      <c r="AM731" s="62">
        <f>+Contrato[[#This Row],[Valor Pagado]]/Contrato[[#This Row],[VALOR CONTRATO]]</f>
        <v>1</v>
      </c>
      <c r="AN731" s="63">
        <f>+Contrato[[#This Row],[VALOR CONTRATO]]-Contrato[[#This Row],[Valor Pagado]]</f>
        <v>0</v>
      </c>
    </row>
    <row r="732" spans="1:40" ht="37.5" customHeight="1">
      <c r="A732" s="1">
        <v>868</v>
      </c>
      <c r="B732" s="2">
        <v>665</v>
      </c>
      <c r="C732" s="130" t="s">
        <v>1744</v>
      </c>
      <c r="D732" s="95" t="s">
        <v>112</v>
      </c>
      <c r="E732" s="147" t="s">
        <v>42</v>
      </c>
      <c r="F732" s="95" t="s">
        <v>581</v>
      </c>
      <c r="G732" s="130" t="s">
        <v>1745</v>
      </c>
      <c r="H732" s="1">
        <v>890984161</v>
      </c>
      <c r="I732" s="236" t="s">
        <v>571</v>
      </c>
      <c r="J732" s="168">
        <v>536340054</v>
      </c>
      <c r="K732" s="134" t="s">
        <v>1746</v>
      </c>
      <c r="L732" s="137" t="s">
        <v>1743</v>
      </c>
      <c r="M732" s="43" t="s">
        <v>115</v>
      </c>
      <c r="N732" s="44">
        <f>VLOOKUP(Contrato[[#This Row],[SUPERVISOR TITULAR]],[1]SUPERVISORES!$E$1:$F$135,2,FALSE)</f>
        <v>32244709.699999999</v>
      </c>
      <c r="O732" s="43" t="s">
        <v>116</v>
      </c>
      <c r="P732" s="45">
        <f>VLOOKUP(Contrato[[#This Row],[SUPERVISOR SUPLENTE ]],[1]SUPERVISORES!$E$1:$F$135,2,FALSE)</f>
        <v>98520651.200000003</v>
      </c>
      <c r="Q732" s="75">
        <v>867</v>
      </c>
      <c r="R732" s="47" cm="1">
        <f t="array" ref="R732">_xlfn.XLOOKUP(Contrato[[#This Row],[CDP]],[1]!CDP[[#All],[consecutivo]],[1]!CDP[[#All],[fecha_aprobacion]],"",0)</f>
        <v>45091.611493055556</v>
      </c>
      <c r="S732" s="48">
        <f>SUMIF([1]!CDP[[#All],[consecutivo]],Contrato[[#This Row],[CDP]],[1]!CDP[[#All],[valor_total_rubro]])</f>
        <v>536340054</v>
      </c>
      <c r="T732" s="49" cm="1">
        <f t="array" ref="T732">_xlfn.XLOOKUP(Contrato[[#This Row],[CONTRATO]]&amp;Contrato[[#This Row],[CDP]],[1]!Tabla6[[#All],[CONTRATO-CDP]],[1]!Tabla6[[#All],[CRP]],_xlfn.XLOOKUP(Contrato[[#This Row],[CDP]],[1]RCPPAGOS!F:F,[1]RCPPAGOS!A:A,"",0),0)</f>
        <v>6450</v>
      </c>
      <c r="U732" s="47">
        <f>+_xlfn.XLOOKUP(Contrato[[#This Row],[RCP]],[1]RCPPAGOS!A:A,[1]RCPPAGOS!B:B,"",0)</f>
        <v>45099.695289351854</v>
      </c>
      <c r="V732" s="50">
        <f>SUMIF([1]!RCPPAGOS[[#All],[CRP]],Contrato[[#This Row],[RCP]],[1]!RCPPAGOS[[#All],[valor_total]])</f>
        <v>536340054</v>
      </c>
      <c r="W732" s="51">
        <v>45099</v>
      </c>
      <c r="X732" s="51">
        <v>45099</v>
      </c>
      <c r="Y732" s="52" t="str">
        <f>+LEFT(_xlfn.XLOOKUP(Contrato[[#This Row],[CONTRATO3DIG]],[1]SECOP_II!AE:AE,[1]SECOP_II!F:F,"",0),10)</f>
        <v>2023-06-22</v>
      </c>
      <c r="Z732" s="53" t="str">
        <f>+LEFT(_xlfn.XLOOKUP(Contrato[[#This Row],[CONTRATO3DIG]],[1]SECOP_II!AE:AE,[1]SECOP_II!G:G,"",0),10)</f>
        <v>2023-12-21</v>
      </c>
      <c r="AA732" s="54" t="str">
        <f>_xlfn.XLOOKUP(Contrato[[#This Row],[CONTRATO3DIG]],[1]SECOP_II!AE:AE,[1]SECOP_II!AA:AA,"",0)</f>
        <v>https://community.secop.gov.co/Public/Tendering/OpportunityDetail/Index?noticeUID=CO1.NTC.4608097&amp;isFromPublicArea=True&amp;isModal=true&amp;asPopupView=true</v>
      </c>
      <c r="AB732" s="251" t="s">
        <v>1300</v>
      </c>
      <c r="AC732" s="103">
        <v>200000096690</v>
      </c>
      <c r="AD732" s="1" t="s">
        <v>50</v>
      </c>
      <c r="AE732" s="58" t="str">
        <f>TEXT(LEFT(Contrato[[#This Row],[CONTRATO]],3),"0")</f>
        <v>665</v>
      </c>
      <c r="AF732" s="58" t="str">
        <f>IF(LEN(Contrato[[#This Row],[Contrato2]])=3,Contrato[[#This Row],[Contrato2]],TEXT(Contrato[[#This Row],[Contrato2]],"000"))</f>
        <v>665</v>
      </c>
      <c r="AG732" s="59">
        <f ca="1">IFERROR(_xlfn.DAYS(Contrato[[#This Row],[Fecha Proyectada liquidació]],TODAY())/30,"")</f>
        <v>-10.366666666666667</v>
      </c>
      <c r="AH732" s="60">
        <f>+Contrato[[#This Row],[FECHA TERMINACIÓN ]]+120</f>
        <v>45401</v>
      </c>
      <c r="AI732" s="58" t="e" cm="1">
        <f t="array" ref="AI732">+Contrato[[#This Row],[Fecha Proyectada liquidació]]-hoy</f>
        <v>#NAME?</v>
      </c>
      <c r="AJ732" s="58" cm="1">
        <f t="array" ref="AJ732">_xlfn.XLOOKUP(Contrato[[#This Row],[CONTRATO]]&amp;Contrato[[#This Row],[CDP]],[1]!Tabla6[[#All],[CONTRATO-CDP]],[1]!Tabla6[[#All],[CRP]],_xlfn.XLOOKUP(Contrato[[#This Row],[CDP]],[1]RCPPAGOS!F:F,[1]RCPPAGOS!A:A,"",0),0)</f>
        <v>6450</v>
      </c>
      <c r="AK732" s="58">
        <f>+Contrato[[#This Row],[Columna1]]-Contrato[[#This Row],[RCP]]</f>
        <v>0</v>
      </c>
      <c r="AL732" s="73" cm="1">
        <f t="array" ref="AL732">_xlfn.XLOOKUP(Contrato[[#This Row],[RCP]],[1]!RCPPAGOS[[#All],[CRP]],[1]!RCPPAGOS[[#All],[Total pagado]],0,0)</f>
        <v>86586333</v>
      </c>
      <c r="AM732" s="62">
        <f>+Contrato[[#This Row],[Valor Pagado]]/Contrato[[#This Row],[VALOR CONTRATO]]</f>
        <v>0.16143924428959394</v>
      </c>
      <c r="AN732" s="63">
        <f>+Contrato[[#This Row],[VALOR CONTRATO]]-Contrato[[#This Row],[Valor Pagado]]</f>
        <v>449753721</v>
      </c>
    </row>
    <row r="733" spans="1:40" ht="37.5" customHeight="1">
      <c r="A733" s="89">
        <v>872</v>
      </c>
      <c r="B733" s="76">
        <v>666</v>
      </c>
      <c r="C733" s="235" t="s">
        <v>1736</v>
      </c>
      <c r="D733" s="95" t="s">
        <v>83</v>
      </c>
      <c r="E733" s="147" t="s">
        <v>42</v>
      </c>
      <c r="F733" s="95" t="s">
        <v>43</v>
      </c>
      <c r="G733" s="130" t="s">
        <v>1747</v>
      </c>
      <c r="H733" s="89">
        <v>98709686</v>
      </c>
      <c r="I733" s="236">
        <v>3986061</v>
      </c>
      <c r="J733" s="236">
        <v>34745053</v>
      </c>
      <c r="K733" s="238" t="s">
        <v>1748</v>
      </c>
      <c r="L733" s="237" t="s">
        <v>571</v>
      </c>
      <c r="M733" s="43" t="s">
        <v>1374</v>
      </c>
      <c r="N733" s="44">
        <f>VLOOKUP(Contrato[[#This Row],[SUPERVISOR TITULAR]],[1]SUPERVISORES!$E$1:$F$135,2,FALSE)</f>
        <v>21490893.800000001</v>
      </c>
      <c r="O733" s="43" t="s">
        <v>1373</v>
      </c>
      <c r="P733" s="45">
        <f>VLOOKUP(Contrato[[#This Row],[SUPERVISOR SUPLENTE ]],[1]SUPERVISORES!$E$1:$F$135,2,FALSE)</f>
        <v>3567952.1</v>
      </c>
      <c r="Q733" s="88">
        <v>887</v>
      </c>
      <c r="R733" s="47" cm="1">
        <f t="array" ref="R733">_xlfn.XLOOKUP(Contrato[[#This Row],[CDP]],[1]!CDP[[#All],[consecutivo]],[1]!CDP[[#All],[fecha_aprobacion]],"",0)</f>
        <v>45093.496840277781</v>
      </c>
      <c r="S733" s="48">
        <f>SUMIF([1]!CDP[[#All],[consecutivo]],Contrato[[#This Row],[CDP]],[1]!CDP[[#All],[valor_total_rubro]])</f>
        <v>34745053</v>
      </c>
      <c r="T733" s="49" cm="1">
        <f t="array" ref="T733">_xlfn.XLOOKUP(Contrato[[#This Row],[CONTRATO]]&amp;Contrato[[#This Row],[CDP]],[1]!Tabla6[[#All],[CONTRATO-CDP]],[1]!Tabla6[[#All],[CRP]],_xlfn.XLOOKUP(Contrato[[#This Row],[CDP]],[1]RCPPAGOS!F:F,[1]RCPPAGOS!A:A,"",0),0)</f>
        <v>6448</v>
      </c>
      <c r="U733" s="47">
        <f>+_xlfn.XLOOKUP(Contrato[[#This Row],[RCP]],[1]RCPPAGOS!A:A,[1]RCPPAGOS!B:B,"",0)</f>
        <v>45099.380613425928</v>
      </c>
      <c r="V733" s="50">
        <f>SUMIF([1]!RCPPAGOS[[#All],[CRP]],Contrato[[#This Row],[RCP]],[1]!RCPPAGOS[[#All],[valor_total]])</f>
        <v>34745053</v>
      </c>
      <c r="W733" s="91">
        <v>45098</v>
      </c>
      <c r="X733" s="91">
        <v>45099</v>
      </c>
      <c r="Y733" s="52" t="str">
        <f>+LEFT(_xlfn.XLOOKUP(Contrato[[#This Row],[CONTRATO3DIG]],[1]SECOP_II!AE:AE,[1]SECOP_II!F:F,"",0),10)</f>
        <v>2023-06-22</v>
      </c>
      <c r="Z733" s="53" t="str">
        <f>+LEFT(_xlfn.XLOOKUP(Contrato[[#This Row],[CONTRATO3DIG]],[1]SECOP_II!AE:AE,[1]SECOP_II!G:G,"",0),10)</f>
        <v>2023-12-30</v>
      </c>
      <c r="AA733" s="54" t="str">
        <f>_xlfn.XLOOKUP(Contrato[[#This Row],[CONTRATO3DIG]],[1]SECOP_II!AE:AE,[1]SECOP_II!AA:AA,"",0)</f>
        <v>https://community.secop.gov.co/Public/Tendering/OpportunityDetail/Index?noticeUID=CO1.NTC.4608535&amp;isFromPublicArea=True&amp;isModal=true&amp;asPopupView=true</v>
      </c>
      <c r="AB733" s="251" t="s">
        <v>1749</v>
      </c>
      <c r="AC733" s="147">
        <v>200000096789</v>
      </c>
      <c r="AD733" s="89" t="s">
        <v>50</v>
      </c>
      <c r="AE733" s="58" t="str">
        <f>TEXT(LEFT(Contrato[[#This Row],[CONTRATO]],3),"0")</f>
        <v>666</v>
      </c>
      <c r="AF733" s="58" t="str">
        <f>IF(LEN(Contrato[[#This Row],[Contrato2]])=3,Contrato[[#This Row],[Contrato2]],TEXT(Contrato[[#This Row],[Contrato2]],"000"))</f>
        <v>666</v>
      </c>
      <c r="AG733" s="59">
        <f ca="1">IFERROR(_xlfn.DAYS(Contrato[[#This Row],[Fecha Proyectada liquidació]],TODAY())/30,"")</f>
        <v>-10.066666666666666</v>
      </c>
      <c r="AH733" s="60">
        <f>+Contrato[[#This Row],[FECHA TERMINACIÓN ]]+120</f>
        <v>45410</v>
      </c>
      <c r="AI733" s="60">
        <v>45306</v>
      </c>
      <c r="AJ733" s="58" cm="1">
        <f t="array" ref="AJ733">_xlfn.XLOOKUP(Contrato[[#This Row],[CONTRATO]]&amp;Contrato[[#This Row],[CDP]],[1]!Tabla6[[#All],[CONTRATO-CDP]],[1]!Tabla6[[#All],[CRP]],_xlfn.XLOOKUP(Contrato[[#This Row],[CDP]],[1]RCPPAGOS!F:F,[1]RCPPAGOS!A:A,"",0),0)</f>
        <v>6448</v>
      </c>
      <c r="AK733" s="58">
        <f>+Contrato[[#This Row],[Columna1]]-Contrato[[#This Row],[RCP]]</f>
        <v>0</v>
      </c>
      <c r="AL733" s="61" cm="1">
        <f t="array" ref="AL733">_xlfn.XLOOKUP(Contrato[[#This Row],[RCP]],[1]!RCPPAGOS[[#All],[CRP]],[1]!RCPPAGOS[[#All],[Total pagado]],0,0)</f>
        <v>34514384</v>
      </c>
      <c r="AM733" s="62">
        <f>+Contrato[[#This Row],[Valor Pagado]]/Contrato[[#This Row],[VALOR CONTRATO]]</f>
        <v>0.99336109805329698</v>
      </c>
      <c r="AN733" s="63">
        <f>+Contrato[[#This Row],[VALOR CONTRATO]]-Contrato[[#This Row],[Valor Pagado]]</f>
        <v>230669</v>
      </c>
    </row>
    <row r="734" spans="1:40" ht="37.5" customHeight="1">
      <c r="A734" s="89">
        <v>1121</v>
      </c>
      <c r="B734" s="76">
        <v>666</v>
      </c>
      <c r="C734" s="235" t="s">
        <v>1736</v>
      </c>
      <c r="D734" s="95" t="s">
        <v>83</v>
      </c>
      <c r="E734" s="147" t="s">
        <v>1320</v>
      </c>
      <c r="F734" s="95" t="s">
        <v>43</v>
      </c>
      <c r="G734" s="235" t="s">
        <v>1747</v>
      </c>
      <c r="H734" s="89">
        <v>98709686</v>
      </c>
      <c r="I734" s="180" t="s">
        <v>571</v>
      </c>
      <c r="J734" s="236">
        <v>1472400</v>
      </c>
      <c r="K734" s="238" t="s">
        <v>1490</v>
      </c>
      <c r="L734" s="237" t="s">
        <v>571</v>
      </c>
      <c r="M734" s="43" t="s">
        <v>1374</v>
      </c>
      <c r="N734" s="44">
        <f>VLOOKUP(Contrato[[#This Row],[SUPERVISOR TITULAR]],[1]SUPERVISORES!$E$1:$F$135,2,FALSE)</f>
        <v>21490893.800000001</v>
      </c>
      <c r="O734" s="43" t="s">
        <v>1373</v>
      </c>
      <c r="P734" s="45">
        <f>VLOOKUP(Contrato[[#This Row],[SUPERVISOR SUPLENTE ]],[1]SUPERVISORES!$E$1:$F$135,2,FALSE)</f>
        <v>3567952.1</v>
      </c>
      <c r="Q734" s="88">
        <v>1241</v>
      </c>
      <c r="R734" s="47" cm="1">
        <f t="array" ref="R734">_xlfn.XLOOKUP(Contrato[[#This Row],[CDP]],[1]!CDP[[#All],[consecutivo]],[1]!CDP[[#All],[fecha_aprobacion]],"",0)</f>
        <v>45232.659733796296</v>
      </c>
      <c r="S734" s="48">
        <f>SUMIF([1]!CDP[[#All],[consecutivo]],Contrato[[#This Row],[CDP]],[1]!CDP[[#All],[valor_total_rubro]])</f>
        <v>1472400</v>
      </c>
      <c r="T734" s="4" cm="1">
        <f t="array" ref="T734">_xlfn.XLOOKUP(Contrato[[#This Row],[CONTRATO]]&amp;Contrato[[#This Row],[CDP]],[1]!Tabla6[[#All],[CONTRATO-CDP]],[1]!Tabla6[[#All],[CRP]],_xlfn.XLOOKUP(Contrato[[#This Row],[CDP]],[1]RCPPAGOS!F:F,[1]RCPPAGOS!A:A,"",0),0)</f>
        <v>13274</v>
      </c>
      <c r="U734" s="47">
        <f>+_xlfn.XLOOKUP(Contrato[[#This Row],[RCP]],[1]RCPPAGOS!A:A,[1]RCPPAGOS!B:B,"",0)</f>
        <v>45237.578530092593</v>
      </c>
      <c r="V734" s="50">
        <f>SUMIF([1]!RCPPAGOS[[#All],[CRP]],Contrato[[#This Row],[RCP]],[1]!RCPPAGOS[[#All],[valor_total]])</f>
        <v>1472400</v>
      </c>
      <c r="W734" s="91">
        <v>45237</v>
      </c>
      <c r="X734" s="91">
        <v>45239</v>
      </c>
      <c r="Y734" s="52" t="str">
        <f>+LEFT(_xlfn.XLOOKUP(Contrato[[#This Row],[CONTRATO3DIG]],[1]SECOP_II!AE:AE,[1]SECOP_II!F:F,"",0),10)</f>
        <v>2023-06-22</v>
      </c>
      <c r="Z734" s="53" t="str">
        <f>+LEFT(_xlfn.XLOOKUP(Contrato[[#This Row],[CONTRATO3DIG]],[1]SECOP_II!AE:AE,[1]SECOP_II!G:G,"",0),10)</f>
        <v>2023-12-30</v>
      </c>
      <c r="AA734" s="54" t="str">
        <f>_xlfn.XLOOKUP(Contrato[[#This Row],[CONTRATO3DIG]],[1]SECOP_II!AE:AE,[1]SECOP_II!AA:AA,"",0)</f>
        <v>https://community.secop.gov.co/Public/Tendering/OpportunityDetail/Index?noticeUID=CO1.NTC.4608535&amp;isFromPublicArea=True&amp;isModal=true&amp;asPopupView=true</v>
      </c>
      <c r="AB734" s="147" t="s">
        <v>1749</v>
      </c>
      <c r="AC734" s="147">
        <v>202301020150</v>
      </c>
      <c r="AD734" s="89" t="s">
        <v>50</v>
      </c>
      <c r="AE734" s="58" t="str">
        <f>TEXT(LEFT(Contrato[[#This Row],[CONTRATO]],3),"0")</f>
        <v>666</v>
      </c>
      <c r="AF734" s="58" t="str">
        <f>IF(LEN(Contrato[[#This Row],[Contrato2]])=3,Contrato[[#This Row],[Contrato2]],TEXT(Contrato[[#This Row],[Contrato2]],"000"))</f>
        <v>666</v>
      </c>
      <c r="AG734" s="59">
        <f ca="1">IFERROR(_xlfn.DAYS(Contrato[[#This Row],[Fecha Proyectada liquidació]],TODAY())/30,"")</f>
        <v>-10.066666666666666</v>
      </c>
      <c r="AH734" s="60">
        <f>+Contrato[[#This Row],[FECHA TERMINACIÓN ]]+120</f>
        <v>45410</v>
      </c>
      <c r="AI734" s="58" t="e" cm="1">
        <f t="array" ref="AI734">+Contrato[[#This Row],[Fecha Proyectada liquidació]]-hoy</f>
        <v>#NAME?</v>
      </c>
      <c r="AJ734" s="58" cm="1">
        <f t="array" ref="AJ734">_xlfn.XLOOKUP(Contrato[[#This Row],[CONTRATO]]&amp;Contrato[[#This Row],[CDP]],[1]!Tabla6[[#All],[CONTRATO-CDP]],[1]!Tabla6[[#All],[CRP]],_xlfn.XLOOKUP(Contrato[[#This Row],[CDP]],[1]RCPPAGOS!F:F,[1]RCPPAGOS!A:A,"",0),0)</f>
        <v>13274</v>
      </c>
      <c r="AK734" s="58">
        <f>+Contrato[[#This Row],[Columna1]]-Contrato[[#This Row],[RCP]]</f>
        <v>0</v>
      </c>
      <c r="AL734" s="61" cm="1">
        <f t="array" ref="AL734">_xlfn.XLOOKUP(Contrato[[#This Row],[RCP]],[1]!RCPPAGOS[[#All],[CRP]],[1]!RCPPAGOS[[#All],[Total pagado]],0,0)</f>
        <v>1472400</v>
      </c>
      <c r="AM734" s="62">
        <f>+Contrato[[#This Row],[Valor Pagado]]/Contrato[[#This Row],[VALOR CONTRATO]]</f>
        <v>1</v>
      </c>
      <c r="AN734" s="63">
        <f>+Contrato[[#This Row],[VALOR CONTRATO]]-Contrato[[#This Row],[Valor Pagado]]</f>
        <v>0</v>
      </c>
    </row>
    <row r="735" spans="1:40" ht="37.5" customHeight="1">
      <c r="A735" s="1">
        <v>873</v>
      </c>
      <c r="B735" s="2">
        <v>667</v>
      </c>
      <c r="C735" s="130" t="s">
        <v>1736</v>
      </c>
      <c r="D735" s="95" t="s">
        <v>83</v>
      </c>
      <c r="E735" s="147" t="s">
        <v>42</v>
      </c>
      <c r="F735" s="95" t="s">
        <v>43</v>
      </c>
      <c r="G735" s="130" t="s">
        <v>810</v>
      </c>
      <c r="H735" s="1">
        <v>1000894147</v>
      </c>
      <c r="I735" s="168">
        <v>3986061</v>
      </c>
      <c r="J735" s="168">
        <v>34745053</v>
      </c>
      <c r="K735" s="134" t="s">
        <v>1748</v>
      </c>
      <c r="L735" s="137" t="s">
        <v>571</v>
      </c>
      <c r="M735" s="43" t="s">
        <v>1373</v>
      </c>
      <c r="N735" s="44">
        <f>VLOOKUP(Contrato[[#This Row],[SUPERVISOR TITULAR]],[1]SUPERVISORES!$E$1:$F$135,2,FALSE)</f>
        <v>3567952.1</v>
      </c>
      <c r="O735" s="43" t="s">
        <v>1492</v>
      </c>
      <c r="P735" s="45">
        <f>VLOOKUP(Contrato[[#This Row],[SUPERVISOR SUPLENTE ]],[1]SUPERVISORES!$E$1:$F$135,2,FALSE)</f>
        <v>1083014880.9000001</v>
      </c>
      <c r="Q735" s="75">
        <v>874</v>
      </c>
      <c r="R735" s="47" cm="1">
        <f t="array" ref="R735">_xlfn.XLOOKUP(Contrato[[#This Row],[CDP]],[1]!CDP[[#All],[consecutivo]],[1]!CDP[[#All],[fecha_aprobacion]],"",0)</f>
        <v>45093.466747685183</v>
      </c>
      <c r="S735" s="48">
        <f>SUMIF([1]!CDP[[#All],[consecutivo]],Contrato[[#This Row],[CDP]],[1]!CDP[[#All],[valor_total_rubro]])</f>
        <v>34745053</v>
      </c>
      <c r="T735" s="49" cm="1">
        <f t="array" ref="T735">_xlfn.XLOOKUP(Contrato[[#This Row],[CONTRATO]]&amp;Contrato[[#This Row],[CDP]],[1]!Tabla6[[#All],[CONTRATO-CDP]],[1]!Tabla6[[#All],[CRP]],_xlfn.XLOOKUP(Contrato[[#This Row],[CDP]],[1]RCPPAGOS!F:F,[1]RCPPAGOS!A:A,"",0),0)</f>
        <v>6449</v>
      </c>
      <c r="U735" s="47">
        <f>+_xlfn.XLOOKUP(Contrato[[#This Row],[RCP]],[1]RCPPAGOS!A:A,[1]RCPPAGOS!B:B,"",0)</f>
        <v>45099.380972222221</v>
      </c>
      <c r="V735" s="50">
        <f>SUMIF([1]!RCPPAGOS[[#All],[CRP]],Contrato[[#This Row],[RCP]],[1]!RCPPAGOS[[#All],[valor_total]])</f>
        <v>34745053</v>
      </c>
      <c r="W735" s="51">
        <v>45098</v>
      </c>
      <c r="X735" s="51">
        <v>45099</v>
      </c>
      <c r="Y735" s="52" t="str">
        <f>+LEFT(_xlfn.XLOOKUP(Contrato[[#This Row],[CONTRATO3DIG]],[1]SECOP_II!AE:AE,[1]SECOP_II!F:F,"",0),10)</f>
        <v>2023-06-22</v>
      </c>
      <c r="Z735" s="53" t="str">
        <f>+LEFT(_xlfn.XLOOKUP(Contrato[[#This Row],[CONTRATO3DIG]],[1]SECOP_II!AE:AE,[1]SECOP_II!G:G,"",0),10)</f>
        <v>2023-12-30</v>
      </c>
      <c r="AA735" s="54" t="str">
        <f>_xlfn.XLOOKUP(Contrato[[#This Row],[CONTRATO3DIG]],[1]SECOP_II!AE:AE,[1]SECOP_II!AA:AA,"",0)</f>
        <v>https://community.secop.gov.co/Public/Tendering/OpportunityDetail/Index?noticeUID=CO1.NTC.4610584&amp;isFromPublicArea=True&amp;isModal=true&amp;asPopupView=true</v>
      </c>
      <c r="AB735" s="103" t="s">
        <v>1749</v>
      </c>
      <c r="AC735" s="103">
        <v>200000096795</v>
      </c>
      <c r="AD735" s="1" t="s">
        <v>50</v>
      </c>
      <c r="AE735" s="58" t="str">
        <f>TEXT(LEFT(Contrato[[#This Row],[CONTRATO]],3),"0")</f>
        <v>667</v>
      </c>
      <c r="AF735" s="58" t="str">
        <f>IF(LEN(Contrato[[#This Row],[Contrato2]])=3,Contrato[[#This Row],[Contrato2]],TEXT(Contrato[[#This Row],[Contrato2]],"000"))</f>
        <v>667</v>
      </c>
      <c r="AG735" s="59">
        <f ca="1">IFERROR(_xlfn.DAYS(Contrato[[#This Row],[Fecha Proyectada liquidació]],TODAY())/30,"")</f>
        <v>-10.066666666666666</v>
      </c>
      <c r="AH735" s="60">
        <f>+Contrato[[#This Row],[FECHA TERMINACIÓN ]]+120</f>
        <v>45410</v>
      </c>
      <c r="AI735" s="58" t="e" cm="1">
        <f t="array" ref="AI735">+Contrato[[#This Row],[Fecha Proyectada liquidació]]-hoy</f>
        <v>#NAME?</v>
      </c>
      <c r="AJ735" s="58" cm="1">
        <f t="array" ref="AJ735">_xlfn.XLOOKUP(Contrato[[#This Row],[CONTRATO]]&amp;Contrato[[#This Row],[CDP]],[1]!Tabla6[[#All],[CONTRATO-CDP]],[1]!Tabla6[[#All],[CRP]],_xlfn.XLOOKUP(Contrato[[#This Row],[CDP]],[1]RCPPAGOS!F:F,[1]RCPPAGOS!A:A,"",0),0)</f>
        <v>6449</v>
      </c>
      <c r="AK735" s="58">
        <f>+Contrato[[#This Row],[Columna1]]-Contrato[[#This Row],[RCP]]</f>
        <v>0</v>
      </c>
      <c r="AL735" s="73" cm="1">
        <f t="array" ref="AL735">_xlfn.XLOOKUP(Contrato[[#This Row],[RCP]],[1]!RCPPAGOS[[#All],[CRP]],[1]!RCPPAGOS[[#All],[Total pagado]],0,0)</f>
        <v>28914384</v>
      </c>
      <c r="AM735" s="62">
        <f>+Contrato[[#This Row],[Valor Pagado]]/Contrato[[#This Row],[VALOR CONTRATO]]</f>
        <v>0.83218707422895566</v>
      </c>
      <c r="AN735" s="63">
        <f>+Contrato[[#This Row],[VALOR CONTRATO]]-Contrato[[#This Row],[Valor Pagado]]</f>
        <v>5830669</v>
      </c>
    </row>
    <row r="736" spans="1:40" ht="37.5" customHeight="1">
      <c r="A736" s="89">
        <v>874</v>
      </c>
      <c r="B736" s="76">
        <v>668</v>
      </c>
      <c r="C736" s="235" t="s">
        <v>1750</v>
      </c>
      <c r="D736" s="95" t="s">
        <v>83</v>
      </c>
      <c r="E736" s="147" t="s">
        <v>42</v>
      </c>
      <c r="F736" s="95" t="s">
        <v>43</v>
      </c>
      <c r="G736" s="235" t="s">
        <v>1751</v>
      </c>
      <c r="H736" s="89">
        <v>1017228467</v>
      </c>
      <c r="I736" s="236">
        <v>4191468</v>
      </c>
      <c r="J736" s="236">
        <v>36045964</v>
      </c>
      <c r="K736" s="238" t="s">
        <v>1748</v>
      </c>
      <c r="L736" s="237" t="s">
        <v>571</v>
      </c>
      <c r="M736" s="43" t="s">
        <v>1492</v>
      </c>
      <c r="N736" s="44">
        <f>VLOOKUP(Contrato[[#This Row],[SUPERVISOR TITULAR]],[1]SUPERVISORES!$E$1:$F$135,2,FALSE)</f>
        <v>1083014880.9000001</v>
      </c>
      <c r="O736" s="43" t="s">
        <v>1374</v>
      </c>
      <c r="P736" s="45">
        <f>VLOOKUP(Contrato[[#This Row],[SUPERVISOR SUPLENTE ]],[1]SUPERVISORES!$E$1:$F$135,2,FALSE)</f>
        <v>21490893.800000001</v>
      </c>
      <c r="Q736" s="88">
        <v>881</v>
      </c>
      <c r="R736" s="47" cm="1">
        <f t="array" ref="R736">_xlfn.XLOOKUP(Contrato[[#This Row],[CDP]],[1]!CDP[[#All],[consecutivo]],[1]!CDP[[#All],[fecha_aprobacion]],"",0)</f>
        <v>45093.487766203703</v>
      </c>
      <c r="S736" s="48">
        <f>SUMIF([1]!CDP[[#All],[consecutivo]],Contrato[[#This Row],[CDP]],[1]!CDP[[#All],[valor_total_rubro]])</f>
        <v>36045964</v>
      </c>
      <c r="T736" s="49" cm="1">
        <f t="array" ref="T736">_xlfn.XLOOKUP(Contrato[[#This Row],[CONTRATO]]&amp;Contrato[[#This Row],[CDP]],[1]!Tabla6[[#All],[CONTRATO-CDP]],[1]!Tabla6[[#All],[CRP]],_xlfn.XLOOKUP(Contrato[[#This Row],[CDP]],[1]RCPPAGOS!F:F,[1]RCPPAGOS!A:A,"",0),0)</f>
        <v>6452</v>
      </c>
      <c r="U736" s="47">
        <f>+_xlfn.XLOOKUP(Contrato[[#This Row],[RCP]],[1]RCPPAGOS!A:A,[1]RCPPAGOS!B:B,"",0)</f>
        <v>45099.696967592594</v>
      </c>
      <c r="V736" s="50">
        <f>SUMIF([1]!RCPPAGOS[[#All],[CRP]],Contrato[[#This Row],[RCP]],[1]!RCPPAGOS[[#All],[valor_total]])</f>
        <v>36045964</v>
      </c>
      <c r="W736" s="91">
        <v>45099</v>
      </c>
      <c r="X736" s="91">
        <v>45099</v>
      </c>
      <c r="Y736" s="52" t="str">
        <f>+LEFT(_xlfn.XLOOKUP(Contrato[[#This Row],[CONTRATO3DIG]],[1]SECOP_II!AE:AE,[1]SECOP_II!F:F,"",0),10)</f>
        <v>2023-06-22</v>
      </c>
      <c r="Z736" s="53" t="str">
        <f>+LEFT(_xlfn.XLOOKUP(Contrato[[#This Row],[CONTRATO3DIG]],[1]SECOP_II!AE:AE,[1]SECOP_II!G:G,"",0),10)</f>
        <v>2023-12-30</v>
      </c>
      <c r="AA736" s="54" t="str">
        <f>_xlfn.XLOOKUP(Contrato[[#This Row],[CONTRATO3DIG]],[1]SECOP_II!AE:AE,[1]SECOP_II!AA:AA,"",0)</f>
        <v>https://community.secop.gov.co/Public/Tendering/OpportunityDetail/Index?noticeUID=CO1.NTC.4611850&amp;isFromPublicArea=True&amp;isModal=true&amp;asPopupView=true</v>
      </c>
      <c r="AB736" s="147" t="s">
        <v>1752</v>
      </c>
      <c r="AC736" s="147">
        <v>200000096806</v>
      </c>
      <c r="AD736" s="89" t="s">
        <v>50</v>
      </c>
      <c r="AE736" s="58" t="str">
        <f>TEXT(LEFT(Contrato[[#This Row],[CONTRATO]],3),"0")</f>
        <v>668</v>
      </c>
      <c r="AF736" s="58" t="str">
        <f>IF(LEN(Contrato[[#This Row],[Contrato2]])=3,Contrato[[#This Row],[Contrato2]],TEXT(Contrato[[#This Row],[Contrato2]],"000"))</f>
        <v>668</v>
      </c>
      <c r="AG736" s="59">
        <f ca="1">IFERROR(_xlfn.DAYS(Contrato[[#This Row],[Fecha Proyectada liquidació]],TODAY())/30,"")</f>
        <v>-10.066666666666666</v>
      </c>
      <c r="AH736" s="60">
        <f>+Contrato[[#This Row],[FECHA TERMINACIÓN ]]+120</f>
        <v>45410</v>
      </c>
      <c r="AI736" s="58" t="e" cm="1">
        <f t="array" ref="AI736">+Contrato[[#This Row],[Fecha Proyectada liquidació]]-hoy</f>
        <v>#NAME?</v>
      </c>
      <c r="AJ736" s="58" cm="1">
        <f t="array" ref="AJ736">_xlfn.XLOOKUP(Contrato[[#This Row],[CONTRATO]]&amp;Contrato[[#This Row],[CDP]],[1]!Tabla6[[#All],[CONTRATO-CDP]],[1]!Tabla6[[#All],[CRP]],_xlfn.XLOOKUP(Contrato[[#This Row],[CDP]],[1]RCPPAGOS!F:F,[1]RCPPAGOS!A:A,"",0),0)</f>
        <v>6452</v>
      </c>
      <c r="AK736" s="58">
        <f>+Contrato[[#This Row],[Columna1]]-Contrato[[#This Row],[RCP]]</f>
        <v>0</v>
      </c>
      <c r="AL736" s="61" cm="1">
        <f t="array" ref="AL736">_xlfn.XLOOKUP(Contrato[[#This Row],[RCP]],[1]!RCPPAGOS[[#All],[CRP]],[1]!RCPPAGOS[[#All],[Total pagado]],0,0)</f>
        <v>32544248</v>
      </c>
      <c r="AM736" s="62">
        <f>+Contrato[[#This Row],[Valor Pagado]]/Contrato[[#This Row],[VALOR CONTRATO]]</f>
        <v>0.90285414478025894</v>
      </c>
      <c r="AN736" s="63">
        <f>+Contrato[[#This Row],[VALOR CONTRATO]]-Contrato[[#This Row],[Valor Pagado]]</f>
        <v>3501716</v>
      </c>
    </row>
    <row r="737" spans="1:40" ht="37.5" customHeight="1">
      <c r="A737" s="89">
        <v>696</v>
      </c>
      <c r="B737" s="76">
        <v>669</v>
      </c>
      <c r="C737" s="235" t="s">
        <v>1753</v>
      </c>
      <c r="D737" s="95" t="s">
        <v>41</v>
      </c>
      <c r="E737" s="147" t="s">
        <v>42</v>
      </c>
      <c r="F737" s="95" t="s">
        <v>43</v>
      </c>
      <c r="G737" s="235" t="s">
        <v>1754</v>
      </c>
      <c r="H737" s="89">
        <v>43559929</v>
      </c>
      <c r="I737" s="236">
        <v>6879081</v>
      </c>
      <c r="J737" s="236">
        <v>34395405</v>
      </c>
      <c r="K737" s="89" t="s">
        <v>571</v>
      </c>
      <c r="L737" s="237" t="s">
        <v>571</v>
      </c>
      <c r="M737" s="43" t="s">
        <v>68</v>
      </c>
      <c r="N737" s="44">
        <f>VLOOKUP(Contrato[[#This Row],[SUPERVISOR TITULAR]],[1]SUPERVISORES!$E$1:$F$135,2,FALSE)</f>
        <v>8462777.5</v>
      </c>
      <c r="O737" s="43" t="s">
        <v>558</v>
      </c>
      <c r="P737" s="45">
        <f>VLOOKUP(Contrato[[#This Row],[SUPERVISOR SUPLENTE ]],[1]SUPERVISORES!$E$1:$F$135,2,FALSE)</f>
        <v>1040030533.9</v>
      </c>
      <c r="Q737" s="88">
        <v>894</v>
      </c>
      <c r="R737" s="47" cm="1">
        <f t="array" ref="R737">_xlfn.XLOOKUP(Contrato[[#This Row],[CDP]],[1]!CDP[[#All],[consecutivo]],[1]!CDP[[#All],[fecha_aprobacion]],"",0)</f>
        <v>45093.639618055553</v>
      </c>
      <c r="S737" s="48">
        <f>SUMIF([1]!CDP[[#All],[consecutivo]],Contrato[[#This Row],[CDP]],[1]!CDP[[#All],[valor_total_rubro]])</f>
        <v>36229827</v>
      </c>
      <c r="T737" s="49" cm="1">
        <f t="array" ref="T737">_xlfn.XLOOKUP(Contrato[[#This Row],[CONTRATO]]&amp;Contrato[[#This Row],[CDP]],[1]!Tabla6[[#All],[CONTRATO-CDP]],[1]!Tabla6[[#All],[CRP]],_xlfn.XLOOKUP(Contrato[[#This Row],[CDP]],[1]RCPPAGOS!F:F,[1]RCPPAGOS!A:A,"",0),0)</f>
        <v>6453</v>
      </c>
      <c r="U737" s="47">
        <f>+_xlfn.XLOOKUP(Contrato[[#This Row],[RCP]],[1]RCPPAGOS!A:A,[1]RCPPAGOS!B:B,"",0)</f>
        <v>45099.714884259258</v>
      </c>
      <c r="V737" s="50">
        <f>SUMIF([1]!RCPPAGOS[[#All],[CRP]],Contrato[[#This Row],[RCP]],[1]!RCPPAGOS[[#All],[valor_total]])</f>
        <v>34395405</v>
      </c>
      <c r="W737" s="91">
        <v>45099</v>
      </c>
      <c r="X737" s="91">
        <v>45100</v>
      </c>
      <c r="Y737" s="52" t="str">
        <f>+LEFT(_xlfn.XLOOKUP(Contrato[[#This Row],[CONTRATO3DIG]],[1]SECOP_II!AE:AE,[1]SECOP_II!F:F,"",0),10)</f>
        <v>2023-06-23</v>
      </c>
      <c r="Z737" s="53" t="str">
        <f>+LEFT(_xlfn.XLOOKUP(Contrato[[#This Row],[CONTRATO3DIG]],[1]SECOP_II!AE:AE,[1]SECOP_II!G:G,"",0),10)</f>
        <v>2023-11-23</v>
      </c>
      <c r="AA737" s="54" t="str">
        <f>_xlfn.XLOOKUP(Contrato[[#This Row],[CONTRATO3DIG]],[1]SECOP_II!AE:AE,[1]SECOP_II!AA:AA,"",0)</f>
        <v>https://community.secop.gov.co/Public/Tendering/OpportunityDetail/Index?noticeUID=CO1.NTC.4611738&amp;isFromPublicArea=True&amp;isModal=true&amp;asPopupView=true</v>
      </c>
      <c r="AB737" s="147" t="s">
        <v>1523</v>
      </c>
      <c r="AC737" s="147">
        <v>200000096987</v>
      </c>
      <c r="AD737" s="89" t="s">
        <v>50</v>
      </c>
      <c r="AE737" s="58" t="str">
        <f>TEXT(LEFT(Contrato[[#This Row],[CONTRATO]],3),"0")</f>
        <v>669</v>
      </c>
      <c r="AF737" s="58" t="str">
        <f>IF(LEN(Contrato[[#This Row],[Contrato2]])=3,Contrato[[#This Row],[Contrato2]],TEXT(Contrato[[#This Row],[Contrato2]],"000"))</f>
        <v>669</v>
      </c>
      <c r="AG737" s="59">
        <f ca="1">IFERROR(_xlfn.DAYS(Contrato[[#This Row],[Fecha Proyectada liquidació]],TODAY())/30,"")</f>
        <v>-11.3</v>
      </c>
      <c r="AH737" s="60">
        <f>+Contrato[[#This Row],[FECHA TERMINACIÓN ]]+120</f>
        <v>45373</v>
      </c>
      <c r="AI737" s="58" t="e" cm="1">
        <f t="array" ref="AI737">+Contrato[[#This Row],[Fecha Proyectada liquidació]]-hoy</f>
        <v>#NAME?</v>
      </c>
      <c r="AJ737" s="58" cm="1">
        <f t="array" ref="AJ737">_xlfn.XLOOKUP(Contrato[[#This Row],[CONTRATO]]&amp;Contrato[[#This Row],[CDP]],[1]!Tabla6[[#All],[CONTRATO-CDP]],[1]!Tabla6[[#All],[CRP]],_xlfn.XLOOKUP(Contrato[[#This Row],[CDP]],[1]RCPPAGOS!F:F,[1]RCPPAGOS!A:A,"",0),0)</f>
        <v>6453</v>
      </c>
      <c r="AK737" s="58">
        <f>+Contrato[[#This Row],[Columna1]]-Contrato[[#This Row],[RCP]]</f>
        <v>0</v>
      </c>
      <c r="AL737" s="73" cm="1">
        <f t="array" ref="AL737">_xlfn.XLOOKUP(Contrato[[#This Row],[RCP]],[1]!RCPPAGOS[[#All],[CRP]],[1]!RCPPAGOS[[#All],[Total pagado]],0,0)</f>
        <v>34395405</v>
      </c>
      <c r="AM737" s="62">
        <f>+Contrato[[#This Row],[Valor Pagado]]/Contrato[[#This Row],[VALOR CONTRATO]]</f>
        <v>1</v>
      </c>
      <c r="AN737" s="63">
        <f>+Contrato[[#This Row],[VALOR CONTRATO]]-Contrato[[#This Row],[Valor Pagado]]</f>
        <v>0</v>
      </c>
    </row>
    <row r="738" spans="1:40" ht="37.5" customHeight="1">
      <c r="A738" s="89">
        <v>1017</v>
      </c>
      <c r="B738" s="76">
        <v>669</v>
      </c>
      <c r="C738" s="235" t="s">
        <v>1753</v>
      </c>
      <c r="D738" s="95" t="s">
        <v>41</v>
      </c>
      <c r="E738" s="147" t="s">
        <v>1201</v>
      </c>
      <c r="F738" s="95" t="s">
        <v>43</v>
      </c>
      <c r="G738" s="235" t="s">
        <v>1754</v>
      </c>
      <c r="H738" s="89">
        <v>43559929</v>
      </c>
      <c r="I738" s="180" t="s">
        <v>571</v>
      </c>
      <c r="J738" s="236">
        <v>8713503</v>
      </c>
      <c r="K738" s="89" t="s">
        <v>571</v>
      </c>
      <c r="L738" s="237" t="s">
        <v>571</v>
      </c>
      <c r="M738" s="43" t="s">
        <v>68</v>
      </c>
      <c r="N738" s="44">
        <f>VLOOKUP(Contrato[[#This Row],[SUPERVISOR TITULAR]],[1]SUPERVISORES!$E$1:$F$135,2,FALSE)</f>
        <v>8462777.5</v>
      </c>
      <c r="O738" s="43" t="s">
        <v>558</v>
      </c>
      <c r="P738" s="45">
        <f>VLOOKUP(Contrato[[#This Row],[SUPERVISOR SUPLENTE ]],[1]SUPERVISORES!$E$1:$F$135,2,FALSE)</f>
        <v>1040030533.9</v>
      </c>
      <c r="Q738" s="88">
        <v>1330</v>
      </c>
      <c r="R738" s="47" t="str" cm="1">
        <f t="array" ref="R738">_xlfn.XLOOKUP(Contrato[[#This Row],[CDP]],[1]!CDP[[#All],[consecutivo]],[1]!CDP[[#All],[fecha_aprobacion]],"",0)</f>
        <v/>
      </c>
      <c r="S738" s="48">
        <f>SUMIF([1]!CDP[[#All],[consecutivo]],Contrato[[#This Row],[CDP]],[1]!CDP[[#All],[valor_total_rubro]])</f>
        <v>0</v>
      </c>
      <c r="T738" s="49" cm="1">
        <f t="array" ref="T738">_xlfn.XLOOKUP(Contrato[[#This Row],[CONTRATO]]&amp;Contrato[[#This Row],[CDP]],[1]!Tabla6[[#All],[CONTRATO-CDP]],[1]!Tabla6[[#All],[CRP]],_xlfn.XLOOKUP(Contrato[[#This Row],[CDP]],[1]RCPPAGOS!F:F,[1]RCPPAGOS!A:A,"",0),0)</f>
        <v>15746</v>
      </c>
      <c r="U738" s="47">
        <f>+_xlfn.XLOOKUP(Contrato[[#This Row],[RCP]],[1]RCPPAGOS!A:A,[1]RCPPAGOS!B:B,"",0)</f>
        <v>45252.726770833331</v>
      </c>
      <c r="V738" s="50">
        <f>SUMIF([1]!RCPPAGOS[[#All],[CRP]],Contrato[[#This Row],[RCP]],[1]!RCPPAGOS[[#All],[valor_total]])</f>
        <v>8713503</v>
      </c>
      <c r="W738" s="91">
        <v>45252</v>
      </c>
      <c r="X738" s="91">
        <v>45253</v>
      </c>
      <c r="Y738" s="52" t="str">
        <f>+LEFT(_xlfn.XLOOKUP(Contrato[[#This Row],[CONTRATO3DIG]],[1]SECOP_II!AE:AE,[1]SECOP_II!F:F,"",0),10)</f>
        <v>2023-06-23</v>
      </c>
      <c r="Z738" s="53" t="str">
        <f>+LEFT(_xlfn.XLOOKUP(Contrato[[#This Row],[CONTRATO3DIG]],[1]SECOP_II!AE:AE,[1]SECOP_II!G:G,"",0),10)</f>
        <v>2023-11-23</v>
      </c>
      <c r="AA738" s="54" t="str">
        <f>_xlfn.XLOOKUP(Contrato[[#This Row],[CONTRATO3DIG]],[1]SECOP_II!AE:AE,[1]SECOP_II!AA:AA,"",0)</f>
        <v>https://community.secop.gov.co/Public/Tendering/OpportunityDetail/Index?noticeUID=CO1.NTC.4611738&amp;isFromPublicArea=True&amp;isModal=true&amp;asPopupView=true</v>
      </c>
      <c r="AB738" s="147" t="s">
        <v>1755</v>
      </c>
      <c r="AC738" s="147">
        <v>202301021068</v>
      </c>
      <c r="AD738" s="89" t="s">
        <v>50</v>
      </c>
      <c r="AE738" s="58" t="str">
        <f>TEXT(LEFT(Contrato[[#This Row],[CONTRATO]],3),"0")</f>
        <v>669</v>
      </c>
      <c r="AF738" s="58" t="str">
        <f>IF(LEN(Contrato[[#This Row],[Contrato2]])=3,Contrato[[#This Row],[Contrato2]],TEXT(Contrato[[#This Row],[Contrato2]],"000"))</f>
        <v>669</v>
      </c>
      <c r="AG738" s="59">
        <f ca="1">IFERROR(_xlfn.DAYS(Contrato[[#This Row],[Fecha Proyectada liquidació]],TODAY())/30,"")</f>
        <v>-11.3</v>
      </c>
      <c r="AH738" s="60">
        <f>+Contrato[[#This Row],[FECHA TERMINACIÓN ]]+120</f>
        <v>45373</v>
      </c>
      <c r="AI738" s="58" t="e" cm="1">
        <f t="array" ref="AI738">+Contrato[[#This Row],[Fecha Proyectada liquidació]]-hoy</f>
        <v>#NAME?</v>
      </c>
      <c r="AJ738" s="58" cm="1">
        <f t="array" ref="AJ738">_xlfn.XLOOKUP(Contrato[[#This Row],[CONTRATO]]&amp;Contrato[[#This Row],[CDP]],[1]!Tabla6[[#All],[CONTRATO-CDP]],[1]!Tabla6[[#All],[CRP]],_xlfn.XLOOKUP(Contrato[[#This Row],[CDP]],[1]RCPPAGOS!F:F,[1]RCPPAGOS!A:A,"",0),0)</f>
        <v>15746</v>
      </c>
      <c r="AK738" s="58">
        <f>+Contrato[[#This Row],[Columna1]]-Contrato[[#This Row],[RCP]]</f>
        <v>0</v>
      </c>
      <c r="AL738" s="73" cm="1">
        <f t="array" ref="AL738">_xlfn.XLOOKUP(Contrato[[#This Row],[RCP]],[1]!RCPPAGOS[[#All],[CRP]],[1]!RCPPAGOS[[#All],[Total pagado]],0,0)</f>
        <v>8713503</v>
      </c>
      <c r="AM738" s="62">
        <f>+Contrato[[#This Row],[Valor Pagado]]/Contrato[[#This Row],[VALOR CONTRATO]]</f>
        <v>1</v>
      </c>
      <c r="AN738" s="63">
        <f>+Contrato[[#This Row],[VALOR CONTRATO]]-Contrato[[#This Row],[Valor Pagado]]</f>
        <v>0</v>
      </c>
    </row>
    <row r="739" spans="1:40" ht="37.5" customHeight="1">
      <c r="A739" s="1">
        <v>882</v>
      </c>
      <c r="B739" s="2">
        <v>670</v>
      </c>
      <c r="C739" s="235" t="s">
        <v>1756</v>
      </c>
      <c r="D739" s="95" t="s">
        <v>83</v>
      </c>
      <c r="E739" s="103" t="s">
        <v>42</v>
      </c>
      <c r="F739" s="95" t="s">
        <v>43</v>
      </c>
      <c r="G739" s="235" t="s">
        <v>1757</v>
      </c>
      <c r="H739" s="89">
        <v>71777756</v>
      </c>
      <c r="I739" s="168">
        <v>3986061</v>
      </c>
      <c r="J739" s="168">
        <v>30979316</v>
      </c>
      <c r="K739" s="134" t="s">
        <v>1758</v>
      </c>
      <c r="L739" s="137" t="s">
        <v>571</v>
      </c>
      <c r="M739" s="43" t="s">
        <v>609</v>
      </c>
      <c r="N739" s="44">
        <f>VLOOKUP(Contrato[[#This Row],[SUPERVISOR TITULAR]],[1]SUPERVISORES!$E$1:$F$135,2,FALSE)</f>
        <v>70565097.299999997</v>
      </c>
      <c r="O739" s="43" t="s">
        <v>1374</v>
      </c>
      <c r="P739" s="45">
        <f>VLOOKUP(Contrato[[#This Row],[SUPERVISOR SUPLENTE ]],[1]SUPERVISORES!$E$1:$F$135,2,FALSE)</f>
        <v>21490893.800000001</v>
      </c>
      <c r="Q739" s="75">
        <v>873</v>
      </c>
      <c r="R739" s="47" cm="1">
        <f t="array" ref="R739">_xlfn.XLOOKUP(Contrato[[#This Row],[CDP]],[1]!CDP[[#All],[consecutivo]],[1]!CDP[[#All],[fecha_aprobacion]],"",0)</f>
        <v>45093.466481481482</v>
      </c>
      <c r="S739" s="48">
        <f>SUMIF([1]!CDP[[#All],[consecutivo]],Contrato[[#This Row],[CDP]],[1]!CDP[[#All],[valor_total_rubro]])</f>
        <v>31245053</v>
      </c>
      <c r="T739" s="49" cm="1">
        <f t="array" ref="T739">_xlfn.XLOOKUP(Contrato[[#This Row],[CONTRATO]]&amp;Contrato[[#This Row],[CDP]],[1]!Tabla6[[#All],[CONTRATO-CDP]],[1]!Tabla6[[#All],[CRP]],_xlfn.XLOOKUP(Contrato[[#This Row],[CDP]],[1]RCPPAGOS!F:F,[1]RCPPAGOS!A:A,"",0),0)</f>
        <v>6454</v>
      </c>
      <c r="U739" s="47">
        <f>+_xlfn.XLOOKUP(Contrato[[#This Row],[RCP]],[1]RCPPAGOS!A:A,[1]RCPPAGOS!B:B,"",0)</f>
        <v>45099.724722222221</v>
      </c>
      <c r="V739" s="50">
        <f>SUMIF([1]!RCPPAGOS[[#All],[CRP]],Contrato[[#This Row],[RCP]],[1]!RCPPAGOS[[#All],[valor_total]])</f>
        <v>30979316</v>
      </c>
      <c r="W739" s="51">
        <v>45099</v>
      </c>
      <c r="X739" s="51">
        <v>45100</v>
      </c>
      <c r="Y739" s="52" t="str">
        <f>+LEFT(_xlfn.XLOOKUP(Contrato[[#This Row],[CONTRATO3DIG]],[1]SECOP_II!AE:AE,[1]SECOP_II!F:F,"",0),10)</f>
        <v>2023-06-24</v>
      </c>
      <c r="Z739" s="53" t="str">
        <f>+LEFT(_xlfn.XLOOKUP(Contrato[[#This Row],[CONTRATO3DIG]],[1]SECOP_II!AE:AE,[1]SECOP_II!G:G,"",0),10)</f>
        <v>2023-12-30</v>
      </c>
      <c r="AA739" s="54" t="str">
        <f>_xlfn.XLOOKUP(Contrato[[#This Row],[CONTRATO3DIG]],[1]SECOP_II!AE:AE,[1]SECOP_II!AA:AA,"",0)</f>
        <v>https://community.secop.gov.co/Public/Tendering/OpportunityDetail/Index?noticeUID=CO1.NTC.4613344&amp;isFromPublicArea=True&amp;isModal=true&amp;asPopupView=true</v>
      </c>
      <c r="AB739" s="147" t="s">
        <v>1752</v>
      </c>
      <c r="AC739" s="103">
        <v>200000096997</v>
      </c>
      <c r="AD739" s="1" t="s">
        <v>50</v>
      </c>
      <c r="AE739" s="58" t="str">
        <f>TEXT(LEFT(Contrato[[#This Row],[CONTRATO]],3),"0")</f>
        <v>670</v>
      </c>
      <c r="AF739" s="58" t="str">
        <f>IF(LEN(Contrato[[#This Row],[Contrato2]])=3,Contrato[[#This Row],[Contrato2]],TEXT(Contrato[[#This Row],[Contrato2]],"000"))</f>
        <v>670</v>
      </c>
      <c r="AG739" s="59">
        <f ca="1">IFERROR(_xlfn.DAYS(Contrato[[#This Row],[Fecha Proyectada liquidació]],TODAY())/30,"")</f>
        <v>-10.066666666666666</v>
      </c>
      <c r="AH739" s="60">
        <f>+Contrato[[#This Row],[FECHA TERMINACIÓN ]]+120</f>
        <v>45410</v>
      </c>
      <c r="AI739" s="58" t="e" cm="1">
        <f t="array" ref="AI739">+Contrato[[#This Row],[Fecha Proyectada liquidació]]-hoy</f>
        <v>#NAME?</v>
      </c>
      <c r="AJ739" s="58" cm="1">
        <f t="array" ref="AJ739">_xlfn.XLOOKUP(Contrato[[#This Row],[CONTRATO]]&amp;Contrato[[#This Row],[CDP]],[1]!Tabla6[[#All],[CONTRATO-CDP]],[1]!Tabla6[[#All],[CRP]],_xlfn.XLOOKUP(Contrato[[#This Row],[CDP]],[1]RCPPAGOS!F:F,[1]RCPPAGOS!A:A,"",0),0)</f>
        <v>6454</v>
      </c>
      <c r="AK739" s="58">
        <f>+Contrato[[#This Row],[Columna1]]-Contrato[[#This Row],[RCP]]</f>
        <v>0</v>
      </c>
      <c r="AL739" s="61" cm="1">
        <f t="array" ref="AL739">_xlfn.XLOOKUP(Contrato[[#This Row],[RCP]],[1]!RCPPAGOS[[#All],[CRP]],[1]!RCPPAGOS[[#All],[Total pagado]],0,0)</f>
        <v>17856394</v>
      </c>
      <c r="AM739" s="62">
        <f>+Contrato[[#This Row],[Valor Pagado]]/Contrato[[#This Row],[VALOR CONTRATO]]</f>
        <v>0.57639729682863239</v>
      </c>
      <c r="AN739" s="63">
        <f>+Contrato[[#This Row],[VALOR CONTRATO]]-Contrato[[#This Row],[Valor Pagado]]</f>
        <v>13122922</v>
      </c>
    </row>
    <row r="740" spans="1:40" ht="37.5" customHeight="1">
      <c r="A740" s="89">
        <v>883</v>
      </c>
      <c r="B740" s="76">
        <v>671</v>
      </c>
      <c r="C740" s="235" t="s">
        <v>1759</v>
      </c>
      <c r="D740" s="95" t="s">
        <v>83</v>
      </c>
      <c r="E740" s="147" t="s">
        <v>42</v>
      </c>
      <c r="F740" s="95" t="s">
        <v>43</v>
      </c>
      <c r="G740" s="235" t="s">
        <v>1760</v>
      </c>
      <c r="H740" s="89">
        <v>70565396</v>
      </c>
      <c r="I740" s="236">
        <v>4191468</v>
      </c>
      <c r="J740" s="236">
        <v>34545964</v>
      </c>
      <c r="K740" s="238" t="s">
        <v>1761</v>
      </c>
      <c r="L740" s="237" t="s">
        <v>571</v>
      </c>
      <c r="M740" s="43" t="s">
        <v>609</v>
      </c>
      <c r="N740" s="44">
        <f>VLOOKUP(Contrato[[#This Row],[SUPERVISOR TITULAR]],[1]SUPERVISORES!$E$1:$F$135,2,FALSE)</f>
        <v>70565097.299999997</v>
      </c>
      <c r="O740" s="43" t="s">
        <v>1373</v>
      </c>
      <c r="P740" s="45">
        <f>VLOOKUP(Contrato[[#This Row],[SUPERVISOR SUPLENTE ]],[1]SUPERVISORES!$E$1:$F$135,2,FALSE)</f>
        <v>3567952.1</v>
      </c>
      <c r="Q740" s="88">
        <v>883</v>
      </c>
      <c r="R740" s="47" cm="1">
        <f t="array" ref="R740">_xlfn.XLOOKUP(Contrato[[#This Row],[CDP]],[1]!CDP[[#All],[consecutivo]],[1]!CDP[[#All],[fecha_aprobacion]],"",0)</f>
        <v>45093.48778935185</v>
      </c>
      <c r="S740" s="48">
        <f>SUMIF([1]!CDP[[#All],[consecutivo]],Contrato[[#This Row],[CDP]],[1]!CDP[[#All],[valor_total_rubro]])</f>
        <v>34545964</v>
      </c>
      <c r="T740" s="49" cm="1">
        <f t="array" ref="T740">_xlfn.XLOOKUP(Contrato[[#This Row],[CONTRATO]]&amp;Contrato[[#This Row],[CDP]],[1]!Tabla6[[#All],[CONTRATO-CDP]],[1]!Tabla6[[#All],[CRP]],_xlfn.XLOOKUP(Contrato[[#This Row],[CDP]],[1]RCPPAGOS!F:F,[1]RCPPAGOS!A:A,"",0),0)</f>
        <v>6458</v>
      </c>
      <c r="U740" s="47">
        <f>+_xlfn.XLOOKUP(Contrato[[#This Row],[RCP]],[1]RCPPAGOS!A:A,[1]RCPPAGOS!B:B,"",0)</f>
        <v>45100.584907407407</v>
      </c>
      <c r="V740" s="50">
        <f>SUMIF([1]!RCPPAGOS[[#All],[CRP]],Contrato[[#This Row],[RCP]],[1]!RCPPAGOS[[#All],[valor_total]])</f>
        <v>34406248</v>
      </c>
      <c r="W740" s="91">
        <v>45099</v>
      </c>
      <c r="X740" s="91">
        <v>45099</v>
      </c>
      <c r="Y740" s="52" t="str">
        <f>+LEFT(_xlfn.XLOOKUP(Contrato[[#This Row],[CONTRATO3DIG]],[1]SECOP_II!AE:AE,[1]SECOP_II!F:F,"",0),10)</f>
        <v>2023-06-23</v>
      </c>
      <c r="Z740" s="53" t="str">
        <f>+LEFT(_xlfn.XLOOKUP(Contrato[[#This Row],[CONTRATO3DIG]],[1]SECOP_II!AE:AE,[1]SECOP_II!G:G,"",0),10)</f>
        <v>2023-12-30</v>
      </c>
      <c r="AA740" s="54" t="str">
        <f>_xlfn.XLOOKUP(Contrato[[#This Row],[CONTRATO3DIG]],[1]SECOP_II!AE:AE,[1]SECOP_II!AA:AA,"",0)</f>
        <v>https://community.secop.gov.co/Public/Tendering/OpportunityDetail/Index?noticeUID=CO1.NTC.4614057&amp;isFromPublicArea=True&amp;isModal=true&amp;asPopupView=true</v>
      </c>
      <c r="AB740" s="147" t="s">
        <v>1749</v>
      </c>
      <c r="AC740" s="147">
        <v>200000096984</v>
      </c>
      <c r="AD740" s="89" t="s">
        <v>50</v>
      </c>
      <c r="AE740" s="58" t="str">
        <f>TEXT(LEFT(Contrato[[#This Row],[CONTRATO]],3),"0")</f>
        <v>671</v>
      </c>
      <c r="AF740" s="58" t="str">
        <f>IF(LEN(Contrato[[#This Row],[Contrato2]])=3,Contrato[[#This Row],[Contrato2]],TEXT(Contrato[[#This Row],[Contrato2]],"000"))</f>
        <v>671</v>
      </c>
      <c r="AG740" s="59">
        <f ca="1">IFERROR(_xlfn.DAYS(Contrato[[#This Row],[Fecha Proyectada liquidació]],TODAY())/30,"")</f>
        <v>-10.066666666666666</v>
      </c>
      <c r="AH740" s="60">
        <f>+Contrato[[#This Row],[FECHA TERMINACIÓN ]]+120</f>
        <v>45410</v>
      </c>
      <c r="AI740" s="60">
        <v>45323</v>
      </c>
      <c r="AJ740" s="58" cm="1">
        <f t="array" ref="AJ740">_xlfn.XLOOKUP(Contrato[[#This Row],[CONTRATO]]&amp;Contrato[[#This Row],[CDP]],[1]!Tabla6[[#All],[CONTRATO-CDP]],[1]!Tabla6[[#All],[CRP]],_xlfn.XLOOKUP(Contrato[[#This Row],[CDP]],[1]RCPPAGOS!F:F,[1]RCPPAGOS!A:A,"",0),0)</f>
        <v>6458</v>
      </c>
      <c r="AK740" s="58">
        <f>+Contrato[[#This Row],[Columna1]]-Contrato[[#This Row],[RCP]]</f>
        <v>0</v>
      </c>
      <c r="AL740" s="61" cm="1">
        <f t="array" ref="AL740">_xlfn.XLOOKUP(Contrato[[#This Row],[RCP]],[1]!RCPPAGOS[[#All],[CRP]],[1]!RCPPAGOS[[#All],[Total pagado]],0,0)</f>
        <v>19056825</v>
      </c>
      <c r="AM740" s="62">
        <f>+Contrato[[#This Row],[Valor Pagado]]/Contrato[[#This Row],[VALOR CONTRATO]]</f>
        <v>0.55163679901941653</v>
      </c>
      <c r="AN740" s="63">
        <f>+Contrato[[#This Row],[VALOR CONTRATO]]-Contrato[[#This Row],[Valor Pagado]]</f>
        <v>15489139</v>
      </c>
    </row>
    <row r="741" spans="1:40" ht="37.5" customHeight="1">
      <c r="A741" s="89">
        <v>884</v>
      </c>
      <c r="B741" s="76">
        <v>672</v>
      </c>
      <c r="C741" s="235" t="s">
        <v>1762</v>
      </c>
      <c r="D741" s="95" t="s">
        <v>83</v>
      </c>
      <c r="E741" s="147" t="s">
        <v>42</v>
      </c>
      <c r="F741" s="95" t="s">
        <v>43</v>
      </c>
      <c r="G741" s="235" t="s">
        <v>928</v>
      </c>
      <c r="H741" s="89">
        <v>1020462205</v>
      </c>
      <c r="I741" s="236">
        <v>6879081</v>
      </c>
      <c r="J741" s="236">
        <v>49567513</v>
      </c>
      <c r="K741" s="238" t="s">
        <v>1758</v>
      </c>
      <c r="L741" s="237" t="s">
        <v>571</v>
      </c>
      <c r="M741" s="43" t="s">
        <v>609</v>
      </c>
      <c r="N741" s="44">
        <f>VLOOKUP(Contrato[[#This Row],[SUPERVISOR TITULAR]],[1]SUPERVISORES!$E$1:$F$135,2,FALSE)</f>
        <v>70565097.299999997</v>
      </c>
      <c r="O741" s="43" t="s">
        <v>191</v>
      </c>
      <c r="P741" s="45">
        <f>VLOOKUP(Contrato[[#This Row],[SUPERVISOR SUPLENTE ]],[1]SUPERVISORES!$E$1:$F$135,2,FALSE)</f>
        <v>70140647.099999994</v>
      </c>
      <c r="Q741" s="88">
        <v>884</v>
      </c>
      <c r="R741" s="47" cm="1">
        <f t="array" ref="R741">_xlfn.XLOOKUP(Contrato[[#This Row],[CDP]],[1]!CDP[[#All],[consecutivo]],[1]!CDP[[#All],[fecha_aprobacion]],"",0)</f>
        <v>45093.487800925926</v>
      </c>
      <c r="S741" s="48">
        <f>SUMIF([1]!CDP[[#All],[consecutivo]],Contrato[[#This Row],[CDP]],[1]!CDP[[#All],[valor_total_rubro]])</f>
        <v>49567513</v>
      </c>
      <c r="T741" s="49" cm="1">
        <f t="array" ref="T741">_xlfn.XLOOKUP(Contrato[[#This Row],[CONTRATO]]&amp;Contrato[[#This Row],[CDP]],[1]!Tabla6[[#All],[CONTRATO-CDP]],[1]!Tabla6[[#All],[CRP]],_xlfn.XLOOKUP(Contrato[[#This Row],[CDP]],[1]RCPPAGOS!F:F,[1]RCPPAGOS!A:A,"",0),0)</f>
        <v>6460</v>
      </c>
      <c r="U741" s="47">
        <f>+_xlfn.XLOOKUP(Contrato[[#This Row],[RCP]],[1]RCPPAGOS!A:A,[1]RCPPAGOS!B:B,"",0)</f>
        <v>45100.639201388891</v>
      </c>
      <c r="V741" s="50">
        <f>SUMIF([1]!RCPPAGOS[[#All],[CRP]],Contrato[[#This Row],[RCP]],[1]!RCPPAGOS[[#All],[valor_total]])</f>
        <v>49338210</v>
      </c>
      <c r="W741" s="91">
        <v>45099</v>
      </c>
      <c r="X741" s="91">
        <v>45100</v>
      </c>
      <c r="Y741" s="52" t="str">
        <f>+LEFT(_xlfn.XLOOKUP(Contrato[[#This Row],[CONTRATO3DIG]],[1]SECOP_II!AE:AE,[1]SECOP_II!F:F,"",0),10)</f>
        <v>2023-06-23</v>
      </c>
      <c r="Z741" s="53" t="str">
        <f>+LEFT(_xlfn.XLOOKUP(Contrato[[#This Row],[CONTRATO3DIG]],[1]SECOP_II!AE:AE,[1]SECOP_II!G:G,"",0),10)</f>
        <v>2023-12-30</v>
      </c>
      <c r="AA741" s="54" t="str">
        <f>_xlfn.XLOOKUP(Contrato[[#This Row],[CONTRATO3DIG]],[1]SECOP_II!AE:AE,[1]SECOP_II!AA:AA,"",0)</f>
        <v>https://community.secop.gov.co/Public/Tendering/OpportunityDetail/Index?noticeUID=CO1.NTC.4615224&amp;isFromPublicArea=True&amp;isModal=true&amp;asPopupView=true</v>
      </c>
      <c r="AB741" s="147" t="s">
        <v>1749</v>
      </c>
      <c r="AC741" s="147">
        <v>200000097033</v>
      </c>
      <c r="AD741" s="89" t="s">
        <v>50</v>
      </c>
      <c r="AE741" s="58" t="str">
        <f>TEXT(LEFT(Contrato[[#This Row],[CONTRATO]],3),"0")</f>
        <v>672</v>
      </c>
      <c r="AF741" s="58" t="str">
        <f>IF(LEN(Contrato[[#This Row],[Contrato2]])=3,Contrato[[#This Row],[Contrato2]],TEXT(Contrato[[#This Row],[Contrato2]],"000"))</f>
        <v>672</v>
      </c>
      <c r="AG741" s="59">
        <f ca="1">IFERROR(_xlfn.DAYS(Contrato[[#This Row],[Fecha Proyectada liquidació]],TODAY())/30,"")</f>
        <v>-10.066666666666666</v>
      </c>
      <c r="AH741" s="60">
        <f>+Contrato[[#This Row],[FECHA TERMINACIÓN ]]+120</f>
        <v>45410</v>
      </c>
      <c r="AI741" s="58" t="e" cm="1">
        <f t="array" ref="AI741">+Contrato[[#This Row],[Fecha Proyectada liquidació]]-hoy</f>
        <v>#NAME?</v>
      </c>
      <c r="AJ741" s="58" cm="1">
        <f t="array" ref="AJ741">_xlfn.XLOOKUP(Contrato[[#This Row],[CONTRATO]]&amp;Contrato[[#This Row],[CDP]],[1]!Tabla6[[#All],[CONTRATO-CDP]],[1]!Tabla6[[#All],[CRP]],_xlfn.XLOOKUP(Contrato[[#This Row],[CDP]],[1]RCPPAGOS!F:F,[1]RCPPAGOS!A:A,"",0),0)</f>
        <v>6460</v>
      </c>
      <c r="AK741" s="58">
        <f>+Contrato[[#This Row],[Columna1]]-Contrato[[#This Row],[RCP]]</f>
        <v>0</v>
      </c>
      <c r="AL741" s="61" cm="1">
        <f t="array" ref="AL741">_xlfn.XLOOKUP(Contrato[[#This Row],[RCP]],[1]!RCPPAGOS[[#All],[CRP]],[1]!RCPPAGOS[[#All],[Total pagado]],0,0)</f>
        <v>28519855</v>
      </c>
      <c r="AM741" s="62">
        <f>+Contrato[[#This Row],[Valor Pagado]]/Contrato[[#This Row],[VALOR CONTRATO]]</f>
        <v>0.57537393494000799</v>
      </c>
      <c r="AN741" s="63">
        <f>+Contrato[[#This Row],[VALOR CONTRATO]]-Contrato[[#This Row],[Valor Pagado]]</f>
        <v>21047658</v>
      </c>
    </row>
    <row r="742" spans="1:40" ht="37.5" customHeight="1">
      <c r="A742" s="89">
        <v>885</v>
      </c>
      <c r="B742" s="76">
        <v>673</v>
      </c>
      <c r="C742" s="235" t="s">
        <v>1759</v>
      </c>
      <c r="D742" s="95" t="s">
        <v>83</v>
      </c>
      <c r="E742" s="147" t="s">
        <v>42</v>
      </c>
      <c r="F742" s="95" t="s">
        <v>43</v>
      </c>
      <c r="G742" s="235" t="s">
        <v>931</v>
      </c>
      <c r="H742" s="89">
        <v>98567872</v>
      </c>
      <c r="I742" s="236">
        <v>4191468</v>
      </c>
      <c r="J742" s="236">
        <v>32406248</v>
      </c>
      <c r="K742" s="238" t="s">
        <v>1763</v>
      </c>
      <c r="L742" s="237" t="s">
        <v>571</v>
      </c>
      <c r="M742" s="43" t="s">
        <v>609</v>
      </c>
      <c r="N742" s="44">
        <f>VLOOKUP(Contrato[[#This Row],[SUPERVISOR TITULAR]],[1]SUPERVISORES!$E$1:$F$135,2,FALSE)</f>
        <v>70565097.299999997</v>
      </c>
      <c r="O742" s="43" t="s">
        <v>1374</v>
      </c>
      <c r="P742" s="45">
        <f>VLOOKUP(Contrato[[#This Row],[SUPERVISOR SUPLENTE ]],[1]SUPERVISORES!$E$1:$F$135,2,FALSE)</f>
        <v>21490893.800000001</v>
      </c>
      <c r="Q742" s="88">
        <v>885</v>
      </c>
      <c r="R742" s="47" cm="1">
        <f t="array" ref="R742">_xlfn.XLOOKUP(Contrato[[#This Row],[CDP]],[1]!CDP[[#All],[consecutivo]],[1]!CDP[[#All],[fecha_aprobacion]],"",0)</f>
        <v>45093.487812500003</v>
      </c>
      <c r="S742" s="48">
        <f>SUMIF([1]!CDP[[#All],[consecutivo]],Contrato[[#This Row],[CDP]],[1]!CDP[[#All],[valor_total_rubro]])</f>
        <v>32685680</v>
      </c>
      <c r="T742" s="49" cm="1">
        <f t="array" ref="T742">_xlfn.XLOOKUP(Contrato[[#This Row],[CONTRATO]]&amp;Contrato[[#This Row],[CDP]],[1]!Tabla6[[#All],[CONTRATO-CDP]],[1]!Tabla6[[#All],[CRP]],_xlfn.XLOOKUP(Contrato[[#This Row],[CDP]],[1]RCPPAGOS!F:F,[1]RCPPAGOS!A:A,"",0),0)</f>
        <v>6457</v>
      </c>
      <c r="U742" s="47">
        <f>+_xlfn.XLOOKUP(Contrato[[#This Row],[RCP]],[1]RCPPAGOS!A:A,[1]RCPPAGOS!B:B,"",0)</f>
        <v>45100.564953703702</v>
      </c>
      <c r="V742" s="50">
        <f>SUMIF([1]!RCPPAGOS[[#All],[CRP]],Contrato[[#This Row],[RCP]],[1]!RCPPAGOS[[#All],[valor_total]])</f>
        <v>32406248</v>
      </c>
      <c r="W742" s="91">
        <v>45099</v>
      </c>
      <c r="X742" s="91">
        <v>45100</v>
      </c>
      <c r="Y742" s="52" t="str">
        <f>+LEFT(_xlfn.XLOOKUP(Contrato[[#This Row],[CONTRATO3DIG]],[1]SECOP_II!AE:AE,[1]SECOP_II!F:F,"",0),10)</f>
        <v>2023-06-23</v>
      </c>
      <c r="Z742" s="53" t="str">
        <f>+LEFT(_xlfn.XLOOKUP(Contrato[[#This Row],[CONTRATO3DIG]],[1]SECOP_II!AE:AE,[1]SECOP_II!G:G,"",0),10)</f>
        <v>2023-12-30</v>
      </c>
      <c r="AA742" s="54" t="str">
        <f>_xlfn.XLOOKUP(Contrato[[#This Row],[CONTRATO3DIG]],[1]SECOP_II!AE:AE,[1]SECOP_II!AA:AA,"",0)</f>
        <v>https://community.secop.gov.co/Public/Tendering/OpportunityDetail/Index?noticeUID=CO1.NTC.4614068&amp;isFromPublicArea=True&amp;isModal=true&amp;asPopupView=true</v>
      </c>
      <c r="AB742" s="147" t="s">
        <v>1749</v>
      </c>
      <c r="AC742" s="147">
        <v>200000096962</v>
      </c>
      <c r="AD742" s="89" t="s">
        <v>50</v>
      </c>
      <c r="AE742" s="58" t="str">
        <f>TEXT(LEFT(Contrato[[#This Row],[CONTRATO]],3),"0")</f>
        <v>673</v>
      </c>
      <c r="AF742" s="58" t="str">
        <f>IF(LEN(Contrato[[#This Row],[Contrato2]])=3,Contrato[[#This Row],[Contrato2]],TEXT(Contrato[[#This Row],[Contrato2]],"000"))</f>
        <v>673</v>
      </c>
      <c r="AG742" s="59">
        <f ca="1">IFERROR(_xlfn.DAYS(Contrato[[#This Row],[Fecha Proyectada liquidació]],TODAY())/30,"")</f>
        <v>-10.066666666666666</v>
      </c>
      <c r="AH742" s="60">
        <f>+Contrato[[#This Row],[FECHA TERMINACIÓN ]]+120</f>
        <v>45410</v>
      </c>
      <c r="AI742" s="58" t="e" cm="1">
        <f t="array" ref="AI742">+Contrato[[#This Row],[Fecha Proyectada liquidació]]-hoy</f>
        <v>#NAME?</v>
      </c>
      <c r="AJ742" s="58" cm="1">
        <f t="array" ref="AJ742">_xlfn.XLOOKUP(Contrato[[#This Row],[CONTRATO]]&amp;Contrato[[#This Row],[CDP]],[1]!Tabla6[[#All],[CONTRATO-CDP]],[1]!Tabla6[[#All],[CRP]],_xlfn.XLOOKUP(Contrato[[#This Row],[CDP]],[1]RCPPAGOS!F:F,[1]RCPPAGOS!A:A,"",0),0)</f>
        <v>6457</v>
      </c>
      <c r="AK742" s="58">
        <f>+Contrato[[#This Row],[Columna1]]-Contrato[[#This Row],[RCP]]</f>
        <v>0</v>
      </c>
      <c r="AL742" s="61" cm="1">
        <f t="array" ref="AL742">_xlfn.XLOOKUP(Contrato[[#This Row],[RCP]],[1]!RCPPAGOS[[#All],[CRP]],[1]!RCPPAGOS[[#All],[Total pagado]],0,0)</f>
        <v>18678263</v>
      </c>
      <c r="AM742" s="62">
        <f>+Contrato[[#This Row],[Valor Pagado]]/Contrato[[#This Row],[VALOR CONTRATO]]</f>
        <v>0.57637845022972112</v>
      </c>
      <c r="AN742" s="63">
        <f>+Contrato[[#This Row],[VALOR CONTRATO]]-Contrato[[#This Row],[Valor Pagado]]</f>
        <v>13727985</v>
      </c>
    </row>
    <row r="743" spans="1:40" ht="37.5" customHeight="1">
      <c r="A743" s="89">
        <v>886</v>
      </c>
      <c r="B743" s="76">
        <v>674</v>
      </c>
      <c r="C743" s="235" t="s">
        <v>1764</v>
      </c>
      <c r="D743" s="92" t="s">
        <v>83</v>
      </c>
      <c r="E743" s="147" t="s">
        <v>42</v>
      </c>
      <c r="F743" s="95" t="s">
        <v>43</v>
      </c>
      <c r="G743" s="235" t="s">
        <v>312</v>
      </c>
      <c r="H743" s="89">
        <v>71316872</v>
      </c>
      <c r="I743" s="236">
        <v>9346824</v>
      </c>
      <c r="J743" s="236">
        <v>70884991</v>
      </c>
      <c r="K743" s="238" t="s">
        <v>1765</v>
      </c>
      <c r="L743" s="237" t="s">
        <v>571</v>
      </c>
      <c r="M743" s="43" t="s">
        <v>609</v>
      </c>
      <c r="N743" s="44">
        <f>VLOOKUP(Contrato[[#This Row],[SUPERVISOR TITULAR]],[1]SUPERVISORES!$E$1:$F$135,2,FALSE)</f>
        <v>70565097.299999997</v>
      </c>
      <c r="O743" s="43" t="s">
        <v>191</v>
      </c>
      <c r="P743" s="45">
        <f>VLOOKUP(Contrato[[#This Row],[SUPERVISOR SUPLENTE ]],[1]SUPERVISORES!$E$1:$F$135,2,FALSE)</f>
        <v>70140647.099999994</v>
      </c>
      <c r="Q743" s="88">
        <v>875</v>
      </c>
      <c r="R743" s="47" cm="1">
        <f t="array" ref="R743">_xlfn.XLOOKUP(Contrato[[#This Row],[CDP]],[1]!CDP[[#All],[consecutivo]],[1]!CDP[[#All],[fecha_aprobacion]],"",0)</f>
        <v>45093.466874999998</v>
      </c>
      <c r="S743" s="48">
        <f>SUMIF([1]!CDP[[#All],[consecutivo]],Contrato[[#This Row],[CDP]],[1]!CDP[[#All],[valor_total_rubro]])</f>
        <v>72754356</v>
      </c>
      <c r="T743" s="49" cm="1">
        <f t="array" ref="T743">_xlfn.XLOOKUP(Contrato[[#This Row],[CONTRATO]]&amp;Contrato[[#This Row],[CDP]],[1]!Tabla6[[#All],[CONTRATO-CDP]],[1]!Tabla6[[#All],[CRP]],_xlfn.XLOOKUP(Contrato[[#This Row],[CDP]],[1]RCPPAGOS!F:F,[1]RCPPAGOS!A:A,"",0),0)</f>
        <v>6456</v>
      </c>
      <c r="U743" s="47">
        <f>+_xlfn.XLOOKUP(Contrato[[#This Row],[RCP]],[1]RCPPAGOS!A:A,[1]RCPPAGOS!B:B,"",0)</f>
        <v>45100.563807870371</v>
      </c>
      <c r="V743" s="50">
        <f>SUMIF([1]!RCPPAGOS[[#All],[CRP]],Contrato[[#This Row],[RCP]],[1]!RCPPAGOS[[#All],[valor_total]])</f>
        <v>70884991</v>
      </c>
      <c r="W743" s="91">
        <v>45099</v>
      </c>
      <c r="X743" s="91">
        <v>45099</v>
      </c>
      <c r="Y743" s="52" t="str">
        <f>+LEFT(_xlfn.XLOOKUP(Contrato[[#This Row],[CONTRATO3DIG]],[1]SECOP_II!AE:AE,[1]SECOP_II!F:F,"",0),10)</f>
        <v>2023-06-23</v>
      </c>
      <c r="Z743" s="53" t="str">
        <f>+LEFT(_xlfn.XLOOKUP(Contrato[[#This Row],[CONTRATO3DIG]],[1]SECOP_II!AE:AE,[1]SECOP_II!G:G,"",0),10)</f>
        <v>2023-12-30</v>
      </c>
      <c r="AA743" s="54" t="str">
        <f>_xlfn.XLOOKUP(Contrato[[#This Row],[CONTRATO3DIG]],[1]SECOP_II!AE:AE,[1]SECOP_II!AA:AA,"",0)</f>
        <v>https://community.secop.gov.co/Public/Tendering/OpportunityDetail/Index?noticeUID=CO1.NTC.4616689&amp;isFromPublicArea=True&amp;isModal=true&amp;asPopupView=true</v>
      </c>
      <c r="AB743" s="147" t="s">
        <v>1749</v>
      </c>
      <c r="AC743" s="147">
        <v>200000096955</v>
      </c>
      <c r="AD743" s="89" t="s">
        <v>50</v>
      </c>
      <c r="AE743" s="58" t="str">
        <f>TEXT(LEFT(Contrato[[#This Row],[CONTRATO]],3),"0")</f>
        <v>674</v>
      </c>
      <c r="AF743" s="58" t="str">
        <f>IF(LEN(Contrato[[#This Row],[Contrato2]])=3,Contrato[[#This Row],[Contrato2]],TEXT(Contrato[[#This Row],[Contrato2]],"000"))</f>
        <v>674</v>
      </c>
      <c r="AG743" s="59">
        <f ca="1">IFERROR(_xlfn.DAYS(Contrato[[#This Row],[Fecha Proyectada liquidació]],TODAY())/30,"")</f>
        <v>-10.066666666666666</v>
      </c>
      <c r="AH743" s="60">
        <f>+Contrato[[#This Row],[FECHA TERMINACIÓN ]]+120</f>
        <v>45410</v>
      </c>
      <c r="AI743" s="58" t="e" cm="1">
        <f t="array" ref="AI743">+Contrato[[#This Row],[Fecha Proyectada liquidació]]-hoy</f>
        <v>#NAME?</v>
      </c>
      <c r="AJ743" s="58" cm="1">
        <f t="array" ref="AJ743">_xlfn.XLOOKUP(Contrato[[#This Row],[CONTRATO]]&amp;Contrato[[#This Row],[CDP]],[1]!Tabla6[[#All],[CONTRATO-CDP]],[1]!Tabla6[[#All],[CRP]],_xlfn.XLOOKUP(Contrato[[#This Row],[CDP]],[1]RCPPAGOS!F:F,[1]RCPPAGOS!A:A,"",0),0)</f>
        <v>6456</v>
      </c>
      <c r="AK743" s="58">
        <f>+Contrato[[#This Row],[Columna1]]-Contrato[[#This Row],[RCP]]</f>
        <v>0</v>
      </c>
      <c r="AL743" s="61" cm="1">
        <f t="array" ref="AL743">_xlfn.XLOOKUP(Contrato[[#This Row],[RCP]],[1]!RCPPAGOS[[#All],[CRP]],[1]!RCPPAGOS[[#All],[Total pagado]],0,0)</f>
        <v>42197527</v>
      </c>
      <c r="AM743" s="62">
        <f>+Contrato[[#This Row],[Valor Pagado]]/Contrato[[#This Row],[VALOR CONTRATO]]</f>
        <v>0.59529565292601927</v>
      </c>
      <c r="AN743" s="63">
        <f>+Contrato[[#This Row],[VALOR CONTRATO]]-Contrato[[#This Row],[Valor Pagado]]</f>
        <v>28687464</v>
      </c>
    </row>
    <row r="744" spans="1:40" ht="37.5" customHeight="1">
      <c r="A744" s="89">
        <v>875</v>
      </c>
      <c r="B744" s="76">
        <v>675</v>
      </c>
      <c r="C744" s="235" t="s">
        <v>1485</v>
      </c>
      <c r="D744" s="95" t="s">
        <v>83</v>
      </c>
      <c r="E744" s="95" t="s">
        <v>42</v>
      </c>
      <c r="F744" s="95" t="s">
        <v>43</v>
      </c>
      <c r="G744" s="235" t="s">
        <v>959</v>
      </c>
      <c r="H744" s="89">
        <v>1007416617</v>
      </c>
      <c r="I744" s="236">
        <v>6879081</v>
      </c>
      <c r="J744" s="236">
        <v>56067613</v>
      </c>
      <c r="K744" s="238" t="s">
        <v>1766</v>
      </c>
      <c r="L744" s="237" t="s">
        <v>571</v>
      </c>
      <c r="M744" s="43" t="s">
        <v>191</v>
      </c>
      <c r="N744" s="44">
        <f>VLOOKUP(Contrato[[#This Row],[SUPERVISOR TITULAR]],[1]SUPERVISORES!$E$1:$F$135,2,FALSE)</f>
        <v>70140647.099999994</v>
      </c>
      <c r="O744" s="43" t="s">
        <v>609</v>
      </c>
      <c r="P744" s="45">
        <f>VLOOKUP(Contrato[[#This Row],[SUPERVISOR SUPLENTE ]],[1]SUPERVISORES!$E$1:$F$135,2,FALSE)</f>
        <v>70565097.299999997</v>
      </c>
      <c r="Q744" s="88">
        <v>882</v>
      </c>
      <c r="R744" s="47" cm="1">
        <f t="array" ref="R744">_xlfn.XLOOKUP(Contrato[[#This Row],[CDP]],[1]!CDP[[#All],[consecutivo]],[1]!CDP[[#All],[fecha_aprobacion]],"",0)</f>
        <v>45093.48777777778</v>
      </c>
      <c r="S744" s="48">
        <f>SUMIF([1]!CDP[[#All],[consecutivo]],Contrato[[#This Row],[CDP]],[1]!CDP[[#All],[valor_total_rubro]])</f>
        <v>57214027</v>
      </c>
      <c r="T744" s="49" cm="1">
        <f t="array" ref="T744">_xlfn.XLOOKUP(Contrato[[#This Row],[CONTRATO]]&amp;Contrato[[#This Row],[CDP]],[1]!Tabla6[[#All],[CONTRATO-CDP]],[1]!Tabla6[[#All],[CRP]],_xlfn.XLOOKUP(Contrato[[#This Row],[CDP]],[1]RCPPAGOS!F:F,[1]RCPPAGOS!A:A,"",0),0)</f>
        <v>6455</v>
      </c>
      <c r="U744" s="47">
        <f>+_xlfn.XLOOKUP(Contrato[[#This Row],[RCP]],[1]RCPPAGOS!A:A,[1]RCPPAGOS!B:B,"",0)</f>
        <v>45100.562928240739</v>
      </c>
      <c r="V744" s="50">
        <f>SUMIF([1]!RCPPAGOS[[#All],[CRP]],Contrato[[#This Row],[RCP]],[1]!RCPPAGOS[[#All],[valor_total]])</f>
        <v>55838210</v>
      </c>
      <c r="W744" s="91">
        <v>45099</v>
      </c>
      <c r="X744" s="91">
        <v>45099</v>
      </c>
      <c r="Y744" s="52" t="str">
        <f>+LEFT(_xlfn.XLOOKUP(Contrato[[#This Row],[CONTRATO3DIG]],[1]SECOP_II!AE:AE,[1]SECOP_II!F:F,"",0),10)</f>
        <v>2023-06-23</v>
      </c>
      <c r="Z744" s="53" t="str">
        <f>+LEFT(_xlfn.XLOOKUP(Contrato[[#This Row],[CONTRATO3DIG]],[1]SECOP_II!AE:AE,[1]SECOP_II!G:G,"",0),10)</f>
        <v>2023-12-30</v>
      </c>
      <c r="AA744" s="54" t="str">
        <f>_xlfn.XLOOKUP(Contrato[[#This Row],[CONTRATO3DIG]],[1]SECOP_II!AE:AE,[1]SECOP_II!AA:AA,"",0)</f>
        <v>https://community.secop.gov.co/Public/Tendering/OpportunityDetail/Index?noticeUID=CO1.NTC.4617280&amp;isFromPublicArea=True&amp;isModal=true&amp;asPopupView=true</v>
      </c>
      <c r="AB744" s="147" t="s">
        <v>1749</v>
      </c>
      <c r="AC744" s="147">
        <v>200000096934</v>
      </c>
      <c r="AD744" s="89" t="s">
        <v>50</v>
      </c>
      <c r="AE744" s="58" t="str">
        <f>TEXT(LEFT(Contrato[[#This Row],[CONTRATO]],3),"0")</f>
        <v>675</v>
      </c>
      <c r="AF744" s="58" t="str">
        <f>IF(LEN(Contrato[[#This Row],[Contrato2]])=3,Contrato[[#This Row],[Contrato2]],TEXT(Contrato[[#This Row],[Contrato2]],"000"))</f>
        <v>675</v>
      </c>
      <c r="AG744" s="59">
        <f ca="1">IFERROR(_xlfn.DAYS(Contrato[[#This Row],[Fecha Proyectada liquidació]],TODAY())/30,"")</f>
        <v>-10.066666666666666</v>
      </c>
      <c r="AH744" s="60">
        <f>+Contrato[[#This Row],[FECHA TERMINACIÓN ]]+120</f>
        <v>45410</v>
      </c>
      <c r="AI744" s="58" t="e" cm="1">
        <f t="array" ref="AI744">+Contrato[[#This Row],[Fecha Proyectada liquidació]]-hoy</f>
        <v>#NAME?</v>
      </c>
      <c r="AJ744" s="58" cm="1">
        <f t="array" ref="AJ744">_xlfn.XLOOKUP(Contrato[[#This Row],[CONTRATO]]&amp;Contrato[[#This Row],[CDP]],[1]!Tabla6[[#All],[CONTRATO-CDP]],[1]!Tabla6[[#All],[CRP]],_xlfn.XLOOKUP(Contrato[[#This Row],[CDP]],[1]RCPPAGOS!F:F,[1]RCPPAGOS!A:A,"",0),0)</f>
        <v>6455</v>
      </c>
      <c r="AK744" s="58">
        <f>+Contrato[[#This Row],[Columna1]]-Contrato[[#This Row],[RCP]]</f>
        <v>0</v>
      </c>
      <c r="AL744" s="61" cm="1">
        <f t="array" ref="AL744">_xlfn.XLOOKUP(Contrato[[#This Row],[RCP]],[1]!RCPPAGOS[[#All],[CRP]],[1]!RCPPAGOS[[#All],[Total pagado]],0,0)</f>
        <v>55608907</v>
      </c>
      <c r="AM744" s="62">
        <f>+Contrato[[#This Row],[Valor Pagado]]/Contrato[[#This Row],[VALOR CONTRATO]]</f>
        <v>0.99181869932647215</v>
      </c>
      <c r="AN744" s="63">
        <f>+Contrato[[#This Row],[VALOR CONTRATO]]-Contrato[[#This Row],[Valor Pagado]]</f>
        <v>458706</v>
      </c>
    </row>
    <row r="745" spans="1:40" ht="37.5" customHeight="1">
      <c r="A745" s="89">
        <v>1122</v>
      </c>
      <c r="B745" s="76">
        <v>675</v>
      </c>
      <c r="C745" s="235" t="s">
        <v>1485</v>
      </c>
      <c r="D745" s="95" t="s">
        <v>83</v>
      </c>
      <c r="E745" s="95" t="s">
        <v>741</v>
      </c>
      <c r="F745" s="95" t="s">
        <v>43</v>
      </c>
      <c r="G745" s="235" t="s">
        <v>959</v>
      </c>
      <c r="H745" s="89">
        <v>1007416617</v>
      </c>
      <c r="I745" s="180" t="s">
        <v>571</v>
      </c>
      <c r="J745" s="236">
        <v>2910950</v>
      </c>
      <c r="K745" s="238" t="s">
        <v>1767</v>
      </c>
      <c r="L745" s="237" t="s">
        <v>571</v>
      </c>
      <c r="M745" s="43" t="s">
        <v>191</v>
      </c>
      <c r="N745" s="44">
        <f>VLOOKUP(Contrato[[#This Row],[SUPERVISOR TITULAR]],[1]SUPERVISORES!$E$1:$F$135,2,FALSE)</f>
        <v>70140647.099999994</v>
      </c>
      <c r="O745" s="43" t="s">
        <v>609</v>
      </c>
      <c r="P745" s="45">
        <f>VLOOKUP(Contrato[[#This Row],[SUPERVISOR SUPLENTE ]],[1]SUPERVISORES!$E$1:$F$135,2,FALSE)</f>
        <v>70565097.299999997</v>
      </c>
      <c r="Q745" s="88">
        <v>1238</v>
      </c>
      <c r="R745" s="47" cm="1">
        <f t="array" ref="R745">_xlfn.XLOOKUP(Contrato[[#This Row],[CDP]],[1]!CDP[[#All],[consecutivo]],[1]!CDP[[#All],[fecha_aprobacion]],"",0)</f>
        <v>45232.659722222219</v>
      </c>
      <c r="S745" s="48">
        <f>SUMIF([1]!CDP[[#All],[consecutivo]],Contrato[[#This Row],[CDP]],[1]!CDP[[#All],[valor_total_rubro]])</f>
        <v>2910950</v>
      </c>
      <c r="T745" s="4" cm="1">
        <f t="array" ref="T745">_xlfn.XLOOKUP(Contrato[[#This Row],[CONTRATO]]&amp;Contrato[[#This Row],[CDP]],[1]!Tabla6[[#All],[CONTRATO-CDP]],[1]!Tabla6[[#All],[CRP]],_xlfn.XLOOKUP(Contrato[[#This Row],[CDP]],[1]RCPPAGOS!F:F,[1]RCPPAGOS!A:A,"",0),0)</f>
        <v>13278</v>
      </c>
      <c r="U745" s="47">
        <f>+_xlfn.XLOOKUP(Contrato[[#This Row],[RCP]],[1]RCPPAGOS!A:A,[1]RCPPAGOS!B:B,"",0)</f>
        <v>45237.649675925924</v>
      </c>
      <c r="V745" s="50">
        <f>SUMIF([1]!RCPPAGOS[[#All],[CRP]],Contrato[[#This Row],[RCP]],[1]!RCPPAGOS[[#All],[valor_total]])</f>
        <v>2910950</v>
      </c>
      <c r="W745" s="91">
        <v>45237</v>
      </c>
      <c r="X745" s="91">
        <v>45149</v>
      </c>
      <c r="Y745" s="52" t="str">
        <f>+LEFT(_xlfn.XLOOKUP(Contrato[[#This Row],[CONTRATO3DIG]],[1]SECOP_II!AE:AE,[1]SECOP_II!F:F,"",0),10)</f>
        <v>2023-06-23</v>
      </c>
      <c r="Z745" s="53" t="str">
        <f>+LEFT(_xlfn.XLOOKUP(Contrato[[#This Row],[CONTRATO3DIG]],[1]SECOP_II!AE:AE,[1]SECOP_II!G:G,"",0),10)</f>
        <v>2023-12-30</v>
      </c>
      <c r="AA745" s="54" t="str">
        <f>_xlfn.XLOOKUP(Contrato[[#This Row],[CONTRATO3DIG]],[1]SECOP_II!AE:AE,[1]SECOP_II!AA:AA,"",0)</f>
        <v>https://community.secop.gov.co/Public/Tendering/OpportunityDetail/Index?noticeUID=CO1.NTC.4617280&amp;isFromPublicArea=True&amp;isModal=true&amp;asPopupView=true</v>
      </c>
      <c r="AB745" s="147" t="s">
        <v>1749</v>
      </c>
      <c r="AC745" s="147">
        <v>202301020154</v>
      </c>
      <c r="AD745" s="89" t="s">
        <v>50</v>
      </c>
      <c r="AE745" s="58" t="str">
        <f>TEXT(LEFT(Contrato[[#This Row],[CONTRATO]],3),"0")</f>
        <v>675</v>
      </c>
      <c r="AF745" s="58" t="str">
        <f>IF(LEN(Contrato[[#This Row],[Contrato2]])=3,Contrato[[#This Row],[Contrato2]],TEXT(Contrato[[#This Row],[Contrato2]],"000"))</f>
        <v>675</v>
      </c>
      <c r="AG745" s="59">
        <f ca="1">IFERROR(_xlfn.DAYS(Contrato[[#This Row],[Fecha Proyectada liquidació]],TODAY())/30,"")</f>
        <v>-10.066666666666666</v>
      </c>
      <c r="AH745" s="60">
        <f>+Contrato[[#This Row],[FECHA TERMINACIÓN ]]+120</f>
        <v>45410</v>
      </c>
      <c r="AI745" s="58" t="e" cm="1">
        <f t="array" ref="AI745">+Contrato[[#This Row],[Fecha Proyectada liquidació]]-hoy</f>
        <v>#NAME?</v>
      </c>
      <c r="AJ745" s="58" cm="1">
        <f t="array" ref="AJ745">_xlfn.XLOOKUP(Contrato[[#This Row],[CONTRATO]]&amp;Contrato[[#This Row],[CDP]],[1]!Tabla6[[#All],[CONTRATO-CDP]],[1]!Tabla6[[#All],[CRP]],_xlfn.XLOOKUP(Contrato[[#This Row],[CDP]],[1]RCPPAGOS!F:F,[1]RCPPAGOS!A:A,"",0),0)</f>
        <v>13278</v>
      </c>
      <c r="AK745" s="58">
        <f>+Contrato[[#This Row],[Columna1]]-Contrato[[#This Row],[RCP]]</f>
        <v>0</v>
      </c>
      <c r="AL745" s="61" cm="1">
        <f t="array" ref="AL745">_xlfn.XLOOKUP(Contrato[[#This Row],[RCP]],[1]!RCPPAGOS[[#All],[CRP]],[1]!RCPPAGOS[[#All],[Total pagado]],0,0)</f>
        <v>2638700</v>
      </c>
      <c r="AM745" s="62">
        <f>+Contrato[[#This Row],[Valor Pagado]]/Contrato[[#This Row],[VALOR CONTRATO]]</f>
        <v>0.90647383156701422</v>
      </c>
      <c r="AN745" s="63">
        <f>+Contrato[[#This Row],[VALOR CONTRATO]]-Contrato[[#This Row],[Valor Pagado]]</f>
        <v>272250</v>
      </c>
    </row>
    <row r="746" spans="1:40" ht="37.5" customHeight="1">
      <c r="A746" s="89">
        <v>876</v>
      </c>
      <c r="B746" s="76">
        <v>676</v>
      </c>
      <c r="C746" s="235" t="s">
        <v>1768</v>
      </c>
      <c r="D746" s="95" t="s">
        <v>83</v>
      </c>
      <c r="E746" s="95" t="s">
        <v>42</v>
      </c>
      <c r="F746" s="95" t="s">
        <v>43</v>
      </c>
      <c r="G746" s="235" t="s">
        <v>962</v>
      </c>
      <c r="H746" s="89">
        <v>1128438804</v>
      </c>
      <c r="I746" s="236">
        <v>4191468</v>
      </c>
      <c r="J746" s="236">
        <v>35045964</v>
      </c>
      <c r="K746" s="238" t="s">
        <v>1769</v>
      </c>
      <c r="L746" s="237" t="s">
        <v>571</v>
      </c>
      <c r="M746" s="43" t="s">
        <v>1492</v>
      </c>
      <c r="N746" s="44">
        <f>VLOOKUP(Contrato[[#This Row],[SUPERVISOR TITULAR]],[1]SUPERVISORES!$E$1:$F$135,2,FALSE)</f>
        <v>1083014880.9000001</v>
      </c>
      <c r="O746" s="43" t="s">
        <v>1373</v>
      </c>
      <c r="P746" s="45">
        <f>VLOOKUP(Contrato[[#This Row],[SUPERVISOR SUPLENTE ]],[1]SUPERVISORES!$E$1:$F$135,2,FALSE)</f>
        <v>3567952.1</v>
      </c>
      <c r="Q746" s="88">
        <v>878</v>
      </c>
      <c r="R746" s="47" cm="1">
        <f t="array" ref="R746">_xlfn.XLOOKUP(Contrato[[#This Row],[CDP]],[1]!CDP[[#All],[consecutivo]],[1]!CDP[[#All],[fecha_aprobacion]],"",0)</f>
        <v>45093.467569444445</v>
      </c>
      <c r="S746" s="48">
        <f>SUMIF([1]!CDP[[#All],[consecutivo]],Contrato[[#This Row],[CDP]],[1]!CDP[[#All],[valor_total_rubro]])</f>
        <v>35744542</v>
      </c>
      <c r="T746" s="49" cm="1">
        <f t="array" ref="T746">_xlfn.XLOOKUP(Contrato[[#This Row],[CONTRATO]]&amp;Contrato[[#This Row],[CDP]],[1]!Tabla6[[#All],[CONTRATO-CDP]],[1]!Tabla6[[#All],[CRP]],_xlfn.XLOOKUP(Contrato[[#This Row],[CDP]],[1]RCPPAGOS!F:F,[1]RCPPAGOS!A:A,"",0),0)</f>
        <v>6459</v>
      </c>
      <c r="U746" s="47">
        <f>+_xlfn.XLOOKUP(Contrato[[#This Row],[RCP]],[1]RCPPAGOS!A:A,[1]RCPPAGOS!B:B,"",0)</f>
        <v>45100.585451388892</v>
      </c>
      <c r="V746" s="50">
        <f>SUMIF([1]!RCPPAGOS[[#All],[CRP]],Contrato[[#This Row],[RCP]],[1]!RCPPAGOS[[#All],[valor_total]])</f>
        <v>35045964</v>
      </c>
      <c r="W746" s="91">
        <v>45100</v>
      </c>
      <c r="X746" s="91">
        <v>45100</v>
      </c>
      <c r="Y746" s="52" t="str">
        <f>+LEFT(_xlfn.XLOOKUP(Contrato[[#This Row],[CONTRATO3DIG]],[1]SECOP_II!AE:AE,[1]SECOP_II!F:F,"",0),10)</f>
        <v>2023-06-23</v>
      </c>
      <c r="Z746" s="53" t="str">
        <f>+LEFT(_xlfn.XLOOKUP(Contrato[[#This Row],[CONTRATO3DIG]],[1]SECOP_II!AE:AE,[1]SECOP_II!G:G,"",0),10)</f>
        <v>2023-12-30</v>
      </c>
      <c r="AA746" s="54" t="str">
        <f>_xlfn.XLOOKUP(Contrato[[#This Row],[CONTRATO3DIG]],[1]SECOP_II!AE:AE,[1]SECOP_II!AA:AA,"",0)</f>
        <v>https://community.secop.gov.co/Public/Tendering/OpportunityDetail/Index?noticeUID=CO1.NTC.4616536&amp;isFromPublicArea=True&amp;isModal=true&amp;asPopupView=true</v>
      </c>
      <c r="AB746" s="147" t="s">
        <v>1752</v>
      </c>
      <c r="AC746" s="147">
        <v>200000096946</v>
      </c>
      <c r="AD746" s="89" t="s">
        <v>50</v>
      </c>
      <c r="AE746" s="58" t="str">
        <f>TEXT(LEFT(Contrato[[#This Row],[CONTRATO]],3),"0")</f>
        <v>676</v>
      </c>
      <c r="AF746" s="58" t="str">
        <f>IF(LEN(Contrato[[#This Row],[Contrato2]])=3,Contrato[[#This Row],[Contrato2]],TEXT(Contrato[[#This Row],[Contrato2]],"000"))</f>
        <v>676</v>
      </c>
      <c r="AG746" s="59">
        <f ca="1">IFERROR(_xlfn.DAYS(Contrato[[#This Row],[Fecha Proyectada liquidació]],TODAY())/30,"")</f>
        <v>-10.066666666666666</v>
      </c>
      <c r="AH746" s="60">
        <f>+Contrato[[#This Row],[FECHA TERMINACIÓN ]]+120</f>
        <v>45410</v>
      </c>
      <c r="AI746" s="58" t="e" cm="1">
        <f t="array" ref="AI746">+Contrato[[#This Row],[Fecha Proyectada liquidació]]-hoy</f>
        <v>#NAME?</v>
      </c>
      <c r="AJ746" s="58" cm="1">
        <f t="array" ref="AJ746">_xlfn.XLOOKUP(Contrato[[#This Row],[CONTRATO]]&amp;Contrato[[#This Row],[CDP]],[1]!Tabla6[[#All],[CONTRATO-CDP]],[1]!Tabla6[[#All],[CRP]],_xlfn.XLOOKUP(Contrato[[#This Row],[CDP]],[1]RCPPAGOS!F:F,[1]RCPPAGOS!A:A,"",0),0)</f>
        <v>6459</v>
      </c>
      <c r="AK746" s="58">
        <f>+Contrato[[#This Row],[Columna1]]-Contrato[[#This Row],[RCP]]</f>
        <v>0</v>
      </c>
      <c r="AL746" s="73" cm="1">
        <f t="array" ref="AL746">_xlfn.XLOOKUP(Contrato[[#This Row],[RCP]],[1]!RCPPAGOS[[#All],[CRP]],[1]!RCPPAGOS[[#All],[Total pagado]],0,0)</f>
        <v>35045964</v>
      </c>
      <c r="AM746" s="62">
        <f>+Contrato[[#This Row],[Valor Pagado]]/Contrato[[#This Row],[VALOR CONTRATO]]</f>
        <v>1</v>
      </c>
      <c r="AN746" s="63">
        <f>+Contrato[[#This Row],[VALOR CONTRATO]]-Contrato[[#This Row],[Valor Pagado]]</f>
        <v>0</v>
      </c>
    </row>
    <row r="747" spans="1:40" ht="37.5" customHeight="1">
      <c r="A747" s="89">
        <v>32</v>
      </c>
      <c r="B747" s="76">
        <v>677</v>
      </c>
      <c r="C747" s="235" t="s">
        <v>1770</v>
      </c>
      <c r="D747" s="95" t="s">
        <v>1294</v>
      </c>
      <c r="E747" s="95" t="s">
        <v>42</v>
      </c>
      <c r="F747" s="95" t="s">
        <v>831</v>
      </c>
      <c r="G747" s="235" t="s">
        <v>1771</v>
      </c>
      <c r="H747" s="89">
        <v>890905674</v>
      </c>
      <c r="I747" s="236" t="s">
        <v>571</v>
      </c>
      <c r="J747" s="236">
        <v>230000000</v>
      </c>
      <c r="K747" s="89" t="s">
        <v>571</v>
      </c>
      <c r="L747" s="237" t="s">
        <v>1772</v>
      </c>
      <c r="M747" s="43" t="s">
        <v>103</v>
      </c>
      <c r="N747" s="44">
        <f>VLOOKUP(Contrato[[#This Row],[SUPERVISOR TITULAR]],[1]SUPERVISORES!$E$1:$F$135,2,FALSE)</f>
        <v>3507696.4</v>
      </c>
      <c r="O747" s="43" t="s">
        <v>104</v>
      </c>
      <c r="P747" s="45">
        <f>VLOOKUP(Contrato[[#This Row],[SUPERVISOR SUPLENTE ]],[1]SUPERVISORES!$E$1:$F$135,2,FALSE)</f>
        <v>75075150.099999994</v>
      </c>
      <c r="Q747" s="88">
        <v>895</v>
      </c>
      <c r="R747" s="47" cm="1">
        <f t="array" ref="R747">_xlfn.XLOOKUP(Contrato[[#This Row],[CDP]],[1]!CDP[[#All],[consecutivo]],[1]!CDP[[#All],[fecha_aprobacion]],"",0)</f>
        <v>45093.639641203707</v>
      </c>
      <c r="S747" s="48">
        <f>SUMIF([1]!CDP[[#All],[consecutivo]],Contrato[[#This Row],[CDP]],[1]!CDP[[#All],[valor_total_rubro]])</f>
        <v>230000000</v>
      </c>
      <c r="T747" s="49" cm="1">
        <f t="array" ref="T747">_xlfn.XLOOKUP(Contrato[[#This Row],[CONTRATO]]&amp;Contrato[[#This Row],[CDP]],[1]!Tabla6[[#All],[CONTRATO-CDP]],[1]!Tabla6[[#All],[CRP]],_xlfn.XLOOKUP(Contrato[[#This Row],[CDP]],[1]RCPPAGOS!F:F,[1]RCPPAGOS!A:A,"",0),0)</f>
        <v>6522</v>
      </c>
      <c r="U747" s="47">
        <f>+_xlfn.XLOOKUP(Contrato[[#This Row],[RCP]],[1]RCPPAGOS!A:A,[1]RCPPAGOS!B:B,"",0)</f>
        <v>45103.613958333335</v>
      </c>
      <c r="V747" s="50">
        <f>SUMIF([1]!RCPPAGOS[[#All],[CRP]],Contrato[[#This Row],[RCP]],[1]!RCPPAGOS[[#All],[valor_total]])</f>
        <v>230000000</v>
      </c>
      <c r="W747" s="91">
        <v>45103</v>
      </c>
      <c r="X747" s="91">
        <v>45113</v>
      </c>
      <c r="Y747" s="52" t="str">
        <f>+LEFT(_xlfn.XLOOKUP(Contrato[[#This Row],[CONTRATO3DIG]],[1]SECOP_II!AE:AE,[1]SECOP_II!F:F,"",0),10)</f>
        <v>2023-07-07</v>
      </c>
      <c r="Z747" s="53" t="str">
        <f>+LEFT(_xlfn.XLOOKUP(Contrato[[#This Row],[CONTRATO3DIG]],[1]SECOP_II!AE:AE,[1]SECOP_II!G:G,"",0),10)</f>
        <v>2023-12-30</v>
      </c>
      <c r="AA747" s="54" t="str">
        <f>_xlfn.XLOOKUP(Contrato[[#This Row],[CONTRATO3DIG]],[1]SECOP_II!AE:AE,[1]SECOP_II!AA:AA,"",0)</f>
        <v>https://community.secop.gov.co/Public/Tendering/OpportunityDetail/Index?noticeUID=CO1.NTC.4620630&amp;isFromPublicArea=True&amp;isModal=true&amp;asPopupView=true</v>
      </c>
      <c r="AB747" s="147" t="s">
        <v>1300</v>
      </c>
      <c r="AC747" s="147">
        <v>200000097022</v>
      </c>
      <c r="AD747" s="89" t="s">
        <v>1697</v>
      </c>
      <c r="AE747" s="58" t="str">
        <f>TEXT(LEFT(Contrato[[#This Row],[CONTRATO]],3),"0")</f>
        <v>677</v>
      </c>
      <c r="AF747" s="58" t="str">
        <f>IF(LEN(Contrato[[#This Row],[Contrato2]])=3,Contrato[[#This Row],[Contrato2]],TEXT(Contrato[[#This Row],[Contrato2]],"000"))</f>
        <v>677</v>
      </c>
      <c r="AG747" s="59">
        <f ca="1">IFERROR(_xlfn.DAYS(Contrato[[#This Row],[Fecha Proyectada liquidació]],TODAY())/30,"")</f>
        <v>-10.066666666666666</v>
      </c>
      <c r="AH747" s="60">
        <f>+Contrato[[#This Row],[FECHA TERMINACIÓN ]]+120</f>
        <v>45410</v>
      </c>
      <c r="AI747" s="58" t="e" cm="1">
        <f t="array" ref="AI747">+Contrato[[#This Row],[Fecha Proyectada liquidació]]-hoy</f>
        <v>#NAME?</v>
      </c>
      <c r="AJ747" s="58" cm="1">
        <f t="array" ref="AJ747">_xlfn.XLOOKUP(Contrato[[#This Row],[CONTRATO]]&amp;Contrato[[#This Row],[CDP]],[1]!Tabla6[[#All],[CONTRATO-CDP]],[1]!Tabla6[[#All],[CRP]],_xlfn.XLOOKUP(Contrato[[#This Row],[CDP]],[1]RCPPAGOS!F:F,[1]RCPPAGOS!A:A,"",0),0)</f>
        <v>6522</v>
      </c>
      <c r="AK747" s="58">
        <f>+Contrato[[#This Row],[Columna1]]-Contrato[[#This Row],[RCP]]</f>
        <v>0</v>
      </c>
      <c r="AL747" s="61" cm="1">
        <f t="array" ref="AL747">_xlfn.XLOOKUP(Contrato[[#This Row],[RCP]],[1]!RCPPAGOS[[#All],[CRP]],[1]!RCPPAGOS[[#All],[Total pagado]],0,0)</f>
        <v>174891022</v>
      </c>
      <c r="AM747" s="62">
        <f>+Contrato[[#This Row],[Valor Pagado]]/Contrato[[#This Row],[VALOR CONTRATO]]</f>
        <v>0.76039574782608699</v>
      </c>
      <c r="AN747" s="63">
        <f>+Contrato[[#This Row],[VALOR CONTRATO]]-Contrato[[#This Row],[Valor Pagado]]</f>
        <v>55108978</v>
      </c>
    </row>
    <row r="748" spans="1:40" ht="37.5" customHeight="1">
      <c r="A748" s="89">
        <v>815</v>
      </c>
      <c r="B748" s="76">
        <v>678</v>
      </c>
      <c r="C748" s="235" t="s">
        <v>1773</v>
      </c>
      <c r="D748" s="95" t="s">
        <v>112</v>
      </c>
      <c r="E748" s="147" t="s">
        <v>42</v>
      </c>
      <c r="F748" s="95" t="s">
        <v>581</v>
      </c>
      <c r="G748" s="235" t="s">
        <v>1774</v>
      </c>
      <c r="H748" s="250">
        <v>890982278</v>
      </c>
      <c r="I748" s="236" t="s">
        <v>571</v>
      </c>
      <c r="J748" s="236">
        <v>2270000000</v>
      </c>
      <c r="K748" s="238" t="s">
        <v>1775</v>
      </c>
      <c r="L748" s="237" t="s">
        <v>1772</v>
      </c>
      <c r="M748" s="43" t="s">
        <v>116</v>
      </c>
      <c r="N748" s="44">
        <f>VLOOKUP(Contrato[[#This Row],[SUPERVISOR TITULAR]],[1]SUPERVISORES!$E$1:$F$135,2,FALSE)</f>
        <v>98520651.200000003</v>
      </c>
      <c r="O748" s="43" t="s">
        <v>115</v>
      </c>
      <c r="P748" s="45">
        <f>VLOOKUP(Contrato[[#This Row],[SUPERVISOR SUPLENTE ]],[1]SUPERVISORES!$E$1:$F$135,2,FALSE)</f>
        <v>32244709.699999999</v>
      </c>
      <c r="Q748" s="88">
        <v>864</v>
      </c>
      <c r="R748" s="47" cm="1">
        <f t="array" ref="R748">_xlfn.XLOOKUP(Contrato[[#This Row],[CDP]],[1]!CDP[[#All],[consecutivo]],[1]!CDP[[#All],[fecha_aprobacion]],"",0)</f>
        <v>45091.48841435185</v>
      </c>
      <c r="S748" s="48">
        <f>SUMIF([1]!CDP[[#All],[consecutivo]],Contrato[[#This Row],[CDP]],[1]!CDP[[#All],[valor_total_rubro]])</f>
        <v>2270000000</v>
      </c>
      <c r="T748" s="49" cm="1">
        <f t="array" ref="T748">_xlfn.XLOOKUP(Contrato[[#This Row],[CONTRATO]]&amp;Contrato[[#This Row],[CDP]],[1]!Tabla6[[#All],[CONTRATO-CDP]],[1]!Tabla6[[#All],[CRP]],_xlfn.XLOOKUP(Contrato[[#This Row],[CDP]],[1]RCPPAGOS!F:F,[1]RCPPAGOS!A:A,"",0),0)</f>
        <v>6467</v>
      </c>
      <c r="U748" s="47">
        <f>+_xlfn.XLOOKUP(Contrato[[#This Row],[RCP]],[1]RCPPAGOS!A:A,[1]RCPPAGOS!B:B,"",0)</f>
        <v>45101.607025462959</v>
      </c>
      <c r="V748" s="50">
        <f>SUMIF([1]!RCPPAGOS[[#All],[CRP]],Contrato[[#This Row],[RCP]],[1]!RCPPAGOS[[#All],[valor_total]])</f>
        <v>2270000000</v>
      </c>
      <c r="W748" s="91">
        <v>45100</v>
      </c>
      <c r="X748" s="91">
        <v>45111</v>
      </c>
      <c r="Y748" s="52" t="str">
        <f>+LEFT(_xlfn.XLOOKUP(Contrato[[#This Row],[CONTRATO3DIG]],[1]SECOP_II!AE:AE,[1]SECOP_II!F:F,"",0),10)</f>
        <v>2023-07-04</v>
      </c>
      <c r="Z748" s="53">
        <v>45504</v>
      </c>
      <c r="AA748" s="54" t="str">
        <f>_xlfn.XLOOKUP(Contrato[[#This Row],[CONTRATO3DIG]],[1]SECOP_II!AE:AE,[1]SECOP_II!AA:AA,"",0)</f>
        <v>https://community.secop.gov.co/Public/Tendering/OpportunityDetail/Index?noticeUID=CO1.NTC.4626905&amp;isFromPublicArea=True&amp;isModal=true&amp;asPopupView=true</v>
      </c>
      <c r="AB748" s="147" t="s">
        <v>1300</v>
      </c>
      <c r="AC748" s="147">
        <v>200000095523</v>
      </c>
      <c r="AD748" s="89" t="s">
        <v>50</v>
      </c>
      <c r="AE748" s="58" t="str">
        <f>TEXT(LEFT(Contrato[[#This Row],[CONTRATO]],3),"0")</f>
        <v>678</v>
      </c>
      <c r="AF748" s="58" t="str">
        <f>IF(LEN(Contrato[[#This Row],[Contrato2]])=3,Contrato[[#This Row],[Contrato2]],TEXT(Contrato[[#This Row],[Contrato2]],"000"))</f>
        <v>678</v>
      </c>
      <c r="AG748" s="59">
        <f ca="1">IFERROR(_xlfn.DAYS(Contrato[[#This Row],[Fecha Proyectada liquidació]],TODAY())/30,"")</f>
        <v>-2.9333333333333331</v>
      </c>
      <c r="AH748" s="60">
        <f>+Contrato[[#This Row],[FECHA TERMINACIÓN ]]+120</f>
        <v>45624</v>
      </c>
      <c r="AI748" s="58" t="e" cm="1">
        <f t="array" ref="AI748">+Contrato[[#This Row],[Fecha Proyectada liquidació]]-hoy</f>
        <v>#NAME?</v>
      </c>
      <c r="AJ748" s="58" cm="1">
        <f t="array" ref="AJ748">_xlfn.XLOOKUP(Contrato[[#This Row],[CONTRATO]]&amp;Contrato[[#This Row],[CDP]],[1]!Tabla6[[#All],[CONTRATO-CDP]],[1]!Tabla6[[#All],[CRP]],_xlfn.XLOOKUP(Contrato[[#This Row],[CDP]],[1]RCPPAGOS!F:F,[1]RCPPAGOS!A:A,"",0),0)</f>
        <v>6467</v>
      </c>
      <c r="AK748" s="58">
        <f>+Contrato[[#This Row],[Columna1]]-Contrato[[#This Row],[RCP]]</f>
        <v>0</v>
      </c>
      <c r="AL748" s="73" cm="1">
        <f t="array" ref="AL748">_xlfn.XLOOKUP(Contrato[[#This Row],[RCP]],[1]!RCPPAGOS[[#All],[CRP]],[1]!RCPPAGOS[[#All],[Total pagado]],0,0)</f>
        <v>500000000</v>
      </c>
      <c r="AM748" s="62">
        <f>+Contrato[[#This Row],[Valor Pagado]]/Contrato[[#This Row],[VALOR CONTRATO]]</f>
        <v>0.22026431718061673</v>
      </c>
      <c r="AN748" s="63">
        <f>+Contrato[[#This Row],[VALOR CONTRATO]]-Contrato[[#This Row],[Valor Pagado]]</f>
        <v>1770000000</v>
      </c>
    </row>
    <row r="749" spans="1:40" ht="37.5" customHeight="1">
      <c r="A749" s="89">
        <v>901</v>
      </c>
      <c r="B749" s="76">
        <v>679</v>
      </c>
      <c r="C749" s="235" t="s">
        <v>1776</v>
      </c>
      <c r="D749" s="95" t="s">
        <v>112</v>
      </c>
      <c r="E749" s="147" t="s">
        <v>42</v>
      </c>
      <c r="F749" s="95" t="s">
        <v>581</v>
      </c>
      <c r="G749" s="235" t="s">
        <v>1777</v>
      </c>
      <c r="H749" s="250">
        <v>890980998</v>
      </c>
      <c r="I749" s="236" t="s">
        <v>571</v>
      </c>
      <c r="J749" s="236">
        <v>1299267141</v>
      </c>
      <c r="K749" s="238" t="s">
        <v>1778</v>
      </c>
      <c r="L749" s="237" t="s">
        <v>1772</v>
      </c>
      <c r="M749" s="43" t="s">
        <v>115</v>
      </c>
      <c r="N749" s="44">
        <f>VLOOKUP(Contrato[[#This Row],[SUPERVISOR TITULAR]],[1]SUPERVISORES!$E$1:$F$135,2,FALSE)</f>
        <v>32244709.699999999</v>
      </c>
      <c r="O749" s="43" t="s">
        <v>819</v>
      </c>
      <c r="P749" s="45">
        <f>VLOOKUP(Contrato[[#This Row],[SUPERVISOR SUPLENTE ]],[1]SUPERVISORES!$E$1:$F$135,2,FALSE)</f>
        <v>70058610.799999997</v>
      </c>
      <c r="Q749" s="88">
        <v>899</v>
      </c>
      <c r="R749" s="47" cm="1">
        <f t="array" ref="R749">_xlfn.XLOOKUP(Contrato[[#This Row],[CDP]],[1]!CDP[[#All],[consecutivo]],[1]!CDP[[#All],[fecha_aprobacion]],"",0)</f>
        <v>45098.31354166667</v>
      </c>
      <c r="S749" s="48">
        <f>SUMIF([1]!CDP[[#All],[consecutivo]],Contrato[[#This Row],[CDP]],[1]!CDP[[#All],[valor_total_rubro]])</f>
        <v>1299267141</v>
      </c>
      <c r="T749" s="49" cm="1">
        <f t="array" ref="T749">_xlfn.XLOOKUP(Contrato[[#This Row],[CONTRATO]]&amp;Contrato[[#This Row],[CDP]],[1]!Tabla6[[#All],[CONTRATO-CDP]],[1]!Tabla6[[#All],[CRP]],_xlfn.XLOOKUP(Contrato[[#This Row],[CDP]],[1]RCPPAGOS!F:F,[1]RCPPAGOS!A:A,"",0),0)</f>
        <v>6466</v>
      </c>
      <c r="U749" s="47">
        <f>+_xlfn.XLOOKUP(Contrato[[#This Row],[RCP]],[1]RCPPAGOS!A:A,[1]RCPPAGOS!B:B,"",0)</f>
        <v>45101.603935185187</v>
      </c>
      <c r="V749" s="50">
        <f>SUMIF([1]!RCPPAGOS[[#All],[CRP]],Contrato[[#This Row],[RCP]],[1]!RCPPAGOS[[#All],[valor_total]])</f>
        <v>1299267141</v>
      </c>
      <c r="W749" s="91">
        <v>45100</v>
      </c>
      <c r="X749" s="91">
        <v>45103</v>
      </c>
      <c r="Y749" s="52" t="str">
        <f>+LEFT(_xlfn.XLOOKUP(Contrato[[#This Row],[CONTRATO3DIG]],[1]SECOP_II!AE:AE,[1]SECOP_II!F:F,"",0),10)</f>
        <v>2023-06-28</v>
      </c>
      <c r="Z749" s="53" t="str">
        <f>+LEFT(_xlfn.XLOOKUP(Contrato[[#This Row],[CONTRATO3DIG]],[1]SECOP_II!AE:AE,[1]SECOP_II!G:G,"",0),10)</f>
        <v>2024-01-24</v>
      </c>
      <c r="AA749" s="54" t="str">
        <f>_xlfn.XLOOKUP(Contrato[[#This Row],[CONTRATO3DIG]],[1]SECOP_II!AE:AE,[1]SECOP_II!AA:AA,"",0)</f>
        <v>https://community.secop.gov.co/Public/Tendering/OpportunityDetail/Index?noticeUID=CO1.NTC.4626932&amp;isFromPublicArea=True&amp;isModal=true&amp;asPopupView=true</v>
      </c>
      <c r="AB749" s="147" t="s">
        <v>1300</v>
      </c>
      <c r="AC749" s="147"/>
      <c r="AD749" s="89" t="s">
        <v>50</v>
      </c>
      <c r="AE749" s="58" t="str">
        <f>TEXT(LEFT(Contrato[[#This Row],[CONTRATO]],3),"0")</f>
        <v>679</v>
      </c>
      <c r="AF749" s="58" t="str">
        <f>IF(LEN(Contrato[[#This Row],[Contrato2]])=3,Contrato[[#This Row],[Contrato2]],TEXT(Contrato[[#This Row],[Contrato2]],"000"))</f>
        <v>679</v>
      </c>
      <c r="AG749" s="59">
        <f ca="1">IFERROR(_xlfn.DAYS(Contrato[[#This Row],[Fecha Proyectada liquidació]],TODAY())/30,"")</f>
        <v>-9.2333333333333325</v>
      </c>
      <c r="AH749" s="60">
        <f>+Contrato[[#This Row],[FECHA TERMINACIÓN ]]+120</f>
        <v>45435</v>
      </c>
      <c r="AI749" s="58" t="e" cm="1">
        <f t="array" ref="AI749">+Contrato[[#This Row],[Fecha Proyectada liquidació]]-hoy</f>
        <v>#NAME?</v>
      </c>
      <c r="AJ749" s="58" cm="1">
        <f t="array" ref="AJ749">_xlfn.XLOOKUP(Contrato[[#This Row],[CONTRATO]]&amp;Contrato[[#This Row],[CDP]],[1]!Tabla6[[#All],[CONTRATO-CDP]],[1]!Tabla6[[#All],[CRP]],_xlfn.XLOOKUP(Contrato[[#This Row],[CDP]],[1]RCPPAGOS!F:F,[1]RCPPAGOS!A:A,"",0),0)</f>
        <v>6466</v>
      </c>
      <c r="AK749" s="58">
        <f>+Contrato[[#This Row],[Columna1]]-Contrato[[#This Row],[RCP]]</f>
        <v>0</v>
      </c>
      <c r="AL749" s="73" cm="1">
        <f t="array" ref="AL749">_xlfn.XLOOKUP(Contrato[[#This Row],[RCP]],[1]!RCPPAGOS[[#All],[CRP]],[1]!RCPPAGOS[[#All],[Total pagado]],0,0)</f>
        <v>850123432</v>
      </c>
      <c r="AM749" s="62">
        <f>+Contrato[[#This Row],[Valor Pagado]]/Contrato[[#This Row],[VALOR CONTRATO]]</f>
        <v>0.65430996072577507</v>
      </c>
      <c r="AN749" s="63">
        <f>+Contrato[[#This Row],[VALOR CONTRATO]]-Contrato[[#This Row],[Valor Pagado]]</f>
        <v>449143709</v>
      </c>
    </row>
    <row r="750" spans="1:40" ht="37.5" customHeight="1">
      <c r="A750" s="89">
        <v>888</v>
      </c>
      <c r="B750" s="76">
        <v>680</v>
      </c>
      <c r="C750" s="235" t="s">
        <v>1469</v>
      </c>
      <c r="D750" s="95" t="s">
        <v>83</v>
      </c>
      <c r="E750" s="95" t="s">
        <v>42</v>
      </c>
      <c r="F750" s="95" t="s">
        <v>43</v>
      </c>
      <c r="G750" s="235" t="s">
        <v>1022</v>
      </c>
      <c r="H750" s="89">
        <v>32357555</v>
      </c>
      <c r="I750" s="236">
        <v>6879081</v>
      </c>
      <c r="J750" s="236">
        <v>55108908</v>
      </c>
      <c r="K750" s="238" t="s">
        <v>1639</v>
      </c>
      <c r="L750" s="237" t="s">
        <v>571</v>
      </c>
      <c r="M750" s="43" t="s">
        <v>1260</v>
      </c>
      <c r="N750" s="44">
        <f>VLOOKUP(Contrato[[#This Row],[SUPERVISOR TITULAR]],[1]SUPERVISORES!$E$1:$F$135,2,FALSE)</f>
        <v>1035231868.5</v>
      </c>
      <c r="O750" s="43" t="s">
        <v>605</v>
      </c>
      <c r="P750" s="45">
        <f>VLOOKUP(Contrato[[#This Row],[SUPERVISOR SUPLENTE ]],[1]SUPERVISORES!$E$1:$F$135,2,FALSE)</f>
        <v>43816614.100000001</v>
      </c>
      <c r="Q750" s="88">
        <v>880</v>
      </c>
      <c r="R750" s="47" cm="1">
        <f t="array" ref="R750">_xlfn.XLOOKUP(Contrato[[#This Row],[CDP]],[1]!CDP[[#All],[consecutivo]],[1]!CDP[[#All],[fecha_aprobacion]],"",0)</f>
        <v>45093.487754629627</v>
      </c>
      <c r="S750" s="48">
        <f>SUMIF([1]!CDP[[#All],[consecutivo]],Contrato[[#This Row],[CDP]],[1]!CDP[[#All],[valor_total_rubro]])</f>
        <v>55108908</v>
      </c>
      <c r="T750" s="49" cm="1">
        <f t="array" ref="T750">_xlfn.XLOOKUP(Contrato[[#This Row],[CONTRATO]]&amp;Contrato[[#This Row],[CDP]],[1]!Tabla6[[#All],[CONTRATO-CDP]],[1]!Tabla6[[#All],[CRP]],_xlfn.XLOOKUP(Contrato[[#This Row],[CDP]],[1]RCPPAGOS!F:F,[1]RCPPAGOS!A:A,"",0),0)</f>
        <v>6461</v>
      </c>
      <c r="U750" s="47">
        <f>+_xlfn.XLOOKUP(Contrato[[#This Row],[RCP]],[1]RCPPAGOS!A:A,[1]RCPPAGOS!B:B,"",0)</f>
        <v>45100.7184837963</v>
      </c>
      <c r="V750" s="50">
        <f>SUMIF([1]!RCPPAGOS[[#All],[CRP]],Contrato[[#This Row],[RCP]],[1]!RCPPAGOS[[#All],[valor_total]])</f>
        <v>55108908</v>
      </c>
      <c r="W750" s="91">
        <v>45100</v>
      </c>
      <c r="X750" s="91">
        <v>45100</v>
      </c>
      <c r="Y750" s="52" t="str">
        <f>+LEFT(_xlfn.XLOOKUP(Contrato[[#This Row],[CONTRATO3DIG]],[1]SECOP_II!AE:AE,[1]SECOP_II!F:F,"",0),10)</f>
        <v>2023-06-23</v>
      </c>
      <c r="Z750" s="53" t="str">
        <f>+LEFT(_xlfn.XLOOKUP(Contrato[[#This Row],[CONTRATO3DIG]],[1]SECOP_II!AE:AE,[1]SECOP_II!G:G,"",0),10)</f>
        <v>2023-12-30</v>
      </c>
      <c r="AA750" s="54" t="str">
        <f>_xlfn.XLOOKUP(Contrato[[#This Row],[CONTRATO3DIG]],[1]SECOP_II!AE:AE,[1]SECOP_II!AA:AA,"",0)</f>
        <v>https://community.secop.gov.co/Public/Tendering/OpportunityDetail/Index?noticeUID=CO1.NTC.4622071&amp;isFromPublicArea=True&amp;isModal=true&amp;asPopupView=true</v>
      </c>
      <c r="AB750" s="147" t="s">
        <v>1752</v>
      </c>
      <c r="AC750" s="147">
        <v>200000096856</v>
      </c>
      <c r="AD750" s="89" t="s">
        <v>50</v>
      </c>
      <c r="AE750" s="58" t="str">
        <f>TEXT(LEFT(Contrato[[#This Row],[CONTRATO]],3),"0")</f>
        <v>680</v>
      </c>
      <c r="AF750" s="58" t="str">
        <f>IF(LEN(Contrato[[#This Row],[Contrato2]])=3,Contrato[[#This Row],[Contrato2]],TEXT(Contrato[[#This Row],[Contrato2]],"000"))</f>
        <v>680</v>
      </c>
      <c r="AG750" s="59">
        <f ca="1">IFERROR(_xlfn.DAYS(Contrato[[#This Row],[Fecha Proyectada liquidació]],TODAY())/30,"")</f>
        <v>-10.066666666666666</v>
      </c>
      <c r="AH750" s="60">
        <f>+Contrato[[#This Row],[FECHA TERMINACIÓN ]]+120</f>
        <v>45410</v>
      </c>
      <c r="AI750" s="58" t="e" cm="1">
        <f t="array" ref="AI750">+Contrato[[#This Row],[Fecha Proyectada liquidació]]-hoy</f>
        <v>#NAME?</v>
      </c>
      <c r="AJ750" s="58" cm="1">
        <f t="array" ref="AJ750">_xlfn.XLOOKUP(Contrato[[#This Row],[CONTRATO]]&amp;Contrato[[#This Row],[CDP]],[1]!Tabla6[[#All],[CONTRATO-CDP]],[1]!Tabla6[[#All],[CRP]],_xlfn.XLOOKUP(Contrato[[#This Row],[CDP]],[1]RCPPAGOS!F:F,[1]RCPPAGOS!A:A,"",0),0)</f>
        <v>6461</v>
      </c>
      <c r="AK750" s="58">
        <f>+Contrato[[#This Row],[Columna1]]-Contrato[[#This Row],[RCP]]</f>
        <v>0</v>
      </c>
      <c r="AL750" s="73" cm="1">
        <f t="array" ref="AL750">_xlfn.XLOOKUP(Contrato[[#This Row],[RCP]],[1]!RCPPAGOS[[#All],[CRP]],[1]!RCPPAGOS[[#All],[Total pagado]],0,0)</f>
        <v>11537296</v>
      </c>
      <c r="AM750" s="62">
        <f>+Contrato[[#This Row],[Valor Pagado]]/Contrato[[#This Row],[VALOR CONTRATO]]</f>
        <v>0.20935446588780166</v>
      </c>
      <c r="AN750" s="63">
        <f>+Contrato[[#This Row],[VALOR CONTRATO]]-Contrato[[#This Row],[Valor Pagado]]</f>
        <v>43571612</v>
      </c>
    </row>
    <row r="751" spans="1:40" ht="37.5" customHeight="1">
      <c r="A751" s="89">
        <v>805</v>
      </c>
      <c r="B751" s="76">
        <v>681</v>
      </c>
      <c r="C751" s="235" t="s">
        <v>1779</v>
      </c>
      <c r="D751" s="95" t="s">
        <v>162</v>
      </c>
      <c r="E751" s="95" t="s">
        <v>42</v>
      </c>
      <c r="F751" s="95" t="s">
        <v>43</v>
      </c>
      <c r="G751" s="235" t="s">
        <v>1013</v>
      </c>
      <c r="H751" s="89">
        <v>79456026</v>
      </c>
      <c r="I751" s="236">
        <v>9346824</v>
      </c>
      <c r="J751" s="236">
        <v>68573430</v>
      </c>
      <c r="K751" s="238" t="s">
        <v>1780</v>
      </c>
      <c r="L751" s="237" t="s">
        <v>571</v>
      </c>
      <c r="M751" s="43" t="s">
        <v>164</v>
      </c>
      <c r="N751" s="44">
        <f>VLOOKUP(Contrato[[#This Row],[SUPERVISOR TITULAR]],[1]SUPERVISORES!$E$1:$F$135,2,FALSE)</f>
        <v>71610877.799999997</v>
      </c>
      <c r="O751" s="43" t="s">
        <v>697</v>
      </c>
      <c r="P751" s="45">
        <f>VLOOKUP(Contrato[[#This Row],[SUPERVISOR SUPLENTE ]],[1]SUPERVISORES!$E$1:$F$135,2,FALSE)</f>
        <v>8434266.4000000004</v>
      </c>
      <c r="Q751" s="88">
        <v>837</v>
      </c>
      <c r="R751" s="47" cm="1">
        <f t="array" ref="R751">_xlfn.XLOOKUP(Contrato[[#This Row],[CDP]],[1]!CDP[[#All],[consecutivo]],[1]!CDP[[#All],[fecha_aprobacion]],"",0)</f>
        <v>45082.618634259263</v>
      </c>
      <c r="S751" s="48">
        <f>SUMIF([1]!CDP[[#All],[consecutivo]],Contrato[[#This Row],[CDP]],[1]!CDP[[#All],[valor_total_rubro]])</f>
        <v>68573430</v>
      </c>
      <c r="T751" s="49" cm="1">
        <f t="array" ref="T751">_xlfn.XLOOKUP(Contrato[[#This Row],[CONTRATO]]&amp;Contrato[[#This Row],[CDP]],[1]!Tabla6[[#All],[CONTRATO-CDP]],[1]!Tabla6[[#All],[CRP]],_xlfn.XLOOKUP(Contrato[[#This Row],[CDP]],[1]RCPPAGOS!F:F,[1]RCPPAGOS!A:A,"",0),0)</f>
        <v>6523</v>
      </c>
      <c r="U751" s="47">
        <f>+_xlfn.XLOOKUP(Contrato[[#This Row],[RCP]],[1]RCPPAGOS!A:A,[1]RCPPAGOS!B:B,"",0)</f>
        <v>45103.615289351852</v>
      </c>
      <c r="V751" s="50">
        <f>SUMIF([1]!RCPPAGOS[[#All],[CRP]],Contrato[[#This Row],[RCP]],[1]!RCPPAGOS[[#All],[valor_total]])</f>
        <v>68573430</v>
      </c>
      <c r="W751" s="91">
        <v>45103</v>
      </c>
      <c r="X751" s="91">
        <v>45103</v>
      </c>
      <c r="Y751" s="52" t="str">
        <f>+LEFT(_xlfn.XLOOKUP(Contrato[[#This Row],[CONTRATO3DIG]],[1]SECOP_II!AE:AE,[1]SECOP_II!F:F,"",0),10)</f>
        <v>2023-06-27</v>
      </c>
      <c r="Z751" s="53" t="str">
        <f>+LEFT(_xlfn.XLOOKUP(Contrato[[#This Row],[CONTRATO3DIG]],[1]SECOP_II!AE:AE,[1]SECOP_II!G:G,"",0),10)</f>
        <v>2023-12-30</v>
      </c>
      <c r="AA751" s="54" t="str">
        <f>_xlfn.XLOOKUP(Contrato[[#This Row],[CONTRATO3DIG]],[1]SECOP_II!AE:AE,[1]SECOP_II!AA:AA,"",0)</f>
        <v>https://community.secop.gov.co/Public/Tendering/OpportunityDetail/Index?noticeUID=CO1.NTC.4628850&amp;isFromPublicArea=True&amp;isModal=true&amp;asPopupView=true</v>
      </c>
      <c r="AB751" s="147" t="s">
        <v>1752</v>
      </c>
      <c r="AC751" s="147">
        <v>200000096856</v>
      </c>
      <c r="AD751" s="89" t="s">
        <v>50</v>
      </c>
      <c r="AE751" s="58" t="str">
        <f>TEXT(LEFT(Contrato[[#This Row],[CONTRATO]],3),"0")</f>
        <v>681</v>
      </c>
      <c r="AF751" s="58" t="str">
        <f>IF(LEN(Contrato[[#This Row],[Contrato2]])=3,Contrato[[#This Row],[Contrato2]],TEXT(Contrato[[#This Row],[Contrato2]],"000"))</f>
        <v>681</v>
      </c>
      <c r="AG751" s="59">
        <f ca="1">IFERROR(_xlfn.DAYS(Contrato[[#This Row],[Fecha Proyectada liquidació]],TODAY())/30,"")</f>
        <v>-10.066666666666666</v>
      </c>
      <c r="AH751" s="60">
        <f>+Contrato[[#This Row],[FECHA TERMINACIÓN ]]+120</f>
        <v>45410</v>
      </c>
      <c r="AI751" s="58" t="e" cm="1">
        <f t="array" ref="AI751">+Contrato[[#This Row],[Fecha Proyectada liquidació]]-hoy</f>
        <v>#NAME?</v>
      </c>
      <c r="AJ751" s="58" cm="1">
        <f t="array" ref="AJ751">_xlfn.XLOOKUP(Contrato[[#This Row],[CONTRATO]]&amp;Contrato[[#This Row],[CDP]],[1]!Tabla6[[#All],[CONTRATO-CDP]],[1]!Tabla6[[#All],[CRP]],_xlfn.XLOOKUP(Contrato[[#This Row],[CDP]],[1]RCPPAGOS!F:F,[1]RCPPAGOS!A:A,"",0),0)</f>
        <v>6523</v>
      </c>
      <c r="AK751" s="58">
        <f>+Contrato[[#This Row],[Columna1]]-Contrato[[#This Row],[RCP]]</f>
        <v>0</v>
      </c>
      <c r="AL751" s="61" cm="1">
        <f t="array" ref="AL751">_xlfn.XLOOKUP(Contrato[[#This Row],[RCP]],[1]!RCPPAGOS[[#All],[CRP]],[1]!RCPPAGOS[[#All],[Total pagado]],0,0)</f>
        <v>67021612</v>
      </c>
      <c r="AM751" s="62">
        <f>+Contrato[[#This Row],[Valor Pagado]]/Contrato[[#This Row],[VALOR CONTRATO]]</f>
        <v>0.97736998134700281</v>
      </c>
      <c r="AN751" s="63">
        <f>+Contrato[[#This Row],[VALOR CONTRATO]]-Contrato[[#This Row],[Valor Pagado]]</f>
        <v>1551818</v>
      </c>
    </row>
    <row r="752" spans="1:40" ht="37.5" customHeight="1">
      <c r="A752" s="89">
        <v>1115</v>
      </c>
      <c r="B752" s="76">
        <v>681</v>
      </c>
      <c r="C752" s="130" t="s">
        <v>1779</v>
      </c>
      <c r="D752" s="92" t="s">
        <v>162</v>
      </c>
      <c r="E752" s="92" t="s">
        <v>741</v>
      </c>
      <c r="F752" s="92" t="s">
        <v>43</v>
      </c>
      <c r="G752" s="130" t="s">
        <v>1013</v>
      </c>
      <c r="H752" s="1">
        <v>79456026</v>
      </c>
      <c r="I752" s="111">
        <v>9346824</v>
      </c>
      <c r="J752" s="168">
        <v>4254300</v>
      </c>
      <c r="K752" s="237" t="s">
        <v>571</v>
      </c>
      <c r="L752" s="237" t="s">
        <v>571</v>
      </c>
      <c r="M752" s="43" t="s">
        <v>164</v>
      </c>
      <c r="N752" s="44">
        <f>VLOOKUP(Contrato[[#This Row],[SUPERVISOR TITULAR]],[1]SUPERVISORES!$E$1:$F$135,2,FALSE)</f>
        <v>71610877.799999997</v>
      </c>
      <c r="O752" s="43" t="s">
        <v>697</v>
      </c>
      <c r="P752" s="45">
        <f>VLOOKUP(Contrato[[#This Row],[SUPERVISOR SUPLENTE ]],[1]SUPERVISORES!$E$1:$F$135,2,FALSE)</f>
        <v>8434266.4000000004</v>
      </c>
      <c r="Q752" s="88">
        <v>1235</v>
      </c>
      <c r="R752" s="47" cm="1">
        <f t="array" ref="R752">_xlfn.XLOOKUP(Contrato[[#This Row],[CDP]],[1]!CDP[[#All],[consecutivo]],[1]!CDP[[#All],[fecha_aprobacion]],"",0)</f>
        <v>45232.651759259257</v>
      </c>
      <c r="S752" s="48">
        <f>SUMIF([1]!CDP[[#All],[consecutivo]],Contrato[[#This Row],[CDP]],[1]!CDP[[#All],[valor_total_rubro]])</f>
        <v>5000000</v>
      </c>
      <c r="T752" s="4" cm="1">
        <f t="array" ref="T752">_xlfn.XLOOKUP(Contrato[[#This Row],[CONTRATO]]&amp;Contrato[[#This Row],[CDP]],[1]!Tabla6[[#All],[CONTRATO-CDP]],[1]!Tabla6[[#All],[CRP]],_xlfn.XLOOKUP(Contrato[[#This Row],[CDP]],[1]RCPPAGOS!F:F,[1]RCPPAGOS!A:A,"",0),0)</f>
        <v>13851</v>
      </c>
      <c r="U752" s="47">
        <f>+_xlfn.XLOOKUP(Contrato[[#This Row],[RCP]],[1]RCPPAGOS!A:A,[1]RCPPAGOS!B:B,"",0)</f>
        <v>45239.375648148147</v>
      </c>
      <c r="V752" s="50">
        <f>SUMIF([1]!RCPPAGOS[[#All],[CRP]],Contrato[[#This Row],[RCP]],[1]!RCPPAGOS[[#All],[valor_total]])</f>
        <v>4254300</v>
      </c>
      <c r="W752" s="91">
        <v>45238</v>
      </c>
      <c r="X752" s="91">
        <v>45246</v>
      </c>
      <c r="Y752" s="52" t="str">
        <f>+LEFT(_xlfn.XLOOKUP(Contrato[[#This Row],[CONTRATO3DIG]],[1]SECOP_II!AE:AE,[1]SECOP_II!F:F,"",0),10)</f>
        <v>2023-06-27</v>
      </c>
      <c r="Z752" s="53" t="str">
        <f>+LEFT(_xlfn.XLOOKUP(Contrato[[#This Row],[CONTRATO3DIG]],[1]SECOP_II!AE:AE,[1]SECOP_II!G:G,"",0),10)</f>
        <v>2023-12-30</v>
      </c>
      <c r="AA752" s="139"/>
      <c r="AB752" s="147" t="s">
        <v>571</v>
      </c>
      <c r="AC752" s="147">
        <v>202301020314</v>
      </c>
      <c r="AD752" s="89" t="s">
        <v>50</v>
      </c>
      <c r="AE752" s="58" t="str">
        <f>TEXT(LEFT(Contrato[[#This Row],[CONTRATO]],3),"0")</f>
        <v>681</v>
      </c>
      <c r="AF752" s="58" t="str">
        <f>IF(LEN(Contrato[[#This Row],[Contrato2]])=3,Contrato[[#This Row],[Contrato2]],TEXT(Contrato[[#This Row],[Contrato2]],"000"))</f>
        <v>681</v>
      </c>
      <c r="AG752" s="59">
        <f ca="1">IFERROR(_xlfn.DAYS(Contrato[[#This Row],[Fecha Proyectada liquidació]],TODAY())/30,"")</f>
        <v>-10.066666666666666</v>
      </c>
      <c r="AH752" s="60">
        <f>+Contrato[[#This Row],[FECHA TERMINACIÓN ]]+120</f>
        <v>45410</v>
      </c>
      <c r="AI752" s="58" t="e" cm="1">
        <f t="array" ref="AI752">+Contrato[[#This Row],[Fecha Proyectada liquidació]]-hoy</f>
        <v>#NAME?</v>
      </c>
      <c r="AJ752" s="58" cm="1">
        <f t="array" ref="AJ752">_xlfn.XLOOKUP(Contrato[[#This Row],[CONTRATO]]&amp;Contrato[[#This Row],[CDP]],[1]!Tabla6[[#All],[CONTRATO-CDP]],[1]!Tabla6[[#All],[CRP]],_xlfn.XLOOKUP(Contrato[[#This Row],[CDP]],[1]RCPPAGOS!F:F,[1]RCPPAGOS!A:A,"",0),0)</f>
        <v>13851</v>
      </c>
      <c r="AK752" s="58">
        <f>+Contrato[[#This Row],[Columna1]]-Contrato[[#This Row],[RCP]]</f>
        <v>0</v>
      </c>
      <c r="AL752" s="61" cm="1">
        <f t="array" ref="AL752">_xlfn.XLOOKUP(Contrato[[#This Row],[RCP]],[1]!RCPPAGOS[[#All],[CRP]],[1]!RCPPAGOS[[#All],[Total pagado]],0,0)</f>
        <v>4254300</v>
      </c>
      <c r="AM752" s="62">
        <f>+Contrato[[#This Row],[Valor Pagado]]/Contrato[[#This Row],[VALOR CONTRATO]]</f>
        <v>1</v>
      </c>
      <c r="AN752" s="63">
        <f>+Contrato[[#This Row],[VALOR CONTRATO]]-Contrato[[#This Row],[Valor Pagado]]</f>
        <v>0</v>
      </c>
    </row>
    <row r="753" spans="1:40" ht="37.5" customHeight="1">
      <c r="A753" s="89">
        <v>807</v>
      </c>
      <c r="B753" s="76">
        <v>682</v>
      </c>
      <c r="C753" s="235" t="s">
        <v>1781</v>
      </c>
      <c r="D753" s="95" t="s">
        <v>162</v>
      </c>
      <c r="E753" s="95" t="s">
        <v>42</v>
      </c>
      <c r="F753" s="95" t="s">
        <v>43</v>
      </c>
      <c r="G753" s="235" t="s">
        <v>1017</v>
      </c>
      <c r="H753" s="89">
        <v>42768458</v>
      </c>
      <c r="I753" s="236">
        <v>4191468</v>
      </c>
      <c r="J753" s="236">
        <v>26266533</v>
      </c>
      <c r="K753" s="89" t="s">
        <v>571</v>
      </c>
      <c r="L753" s="237" t="s">
        <v>571</v>
      </c>
      <c r="M753" s="43" t="s">
        <v>164</v>
      </c>
      <c r="N753" s="44">
        <f>VLOOKUP(Contrato[[#This Row],[SUPERVISOR TITULAR]],[1]SUPERVISORES!$E$1:$F$135,2,FALSE)</f>
        <v>71610877.799999997</v>
      </c>
      <c r="O753" s="43" t="s">
        <v>919</v>
      </c>
      <c r="P753" s="45">
        <f>VLOOKUP(Contrato[[#This Row],[SUPERVISOR SUPLENTE ]],[1]SUPERVISORES!$E$1:$F$135,2,FALSE)</f>
        <v>71364469</v>
      </c>
      <c r="Q753" s="88">
        <v>836</v>
      </c>
      <c r="R753" s="47" cm="1">
        <f t="array" ref="R753">_xlfn.XLOOKUP(Contrato[[#This Row],[CDP]],[1]!CDP[[#All],[consecutivo]],[1]!CDP[[#All],[fecha_aprobacion]],"",0)</f>
        <v>45082.618611111109</v>
      </c>
      <c r="S753" s="48">
        <f>SUMIF([1]!CDP[[#All],[consecutivo]],Contrato[[#This Row],[CDP]],[1]!CDP[[#All],[valor_total_rubro]])</f>
        <v>26266533</v>
      </c>
      <c r="T753" s="49" cm="1">
        <f t="array" ref="T753">_xlfn.XLOOKUP(Contrato[[#This Row],[CONTRATO]]&amp;Contrato[[#This Row],[CDP]],[1]!Tabla6[[#All],[CONTRATO-CDP]],[1]!Tabla6[[#All],[CRP]],_xlfn.XLOOKUP(Contrato[[#This Row],[CDP]],[1]RCPPAGOS!F:F,[1]RCPPAGOS!A:A,"",0),0)</f>
        <v>6532</v>
      </c>
      <c r="U753" s="47">
        <f>+_xlfn.XLOOKUP(Contrato[[#This Row],[RCP]],[1]RCPPAGOS!A:A,[1]RCPPAGOS!B:B,"",0)</f>
        <v>45104.452291666668</v>
      </c>
      <c r="V753" s="50">
        <f>SUMIF([1]!RCPPAGOS[[#All],[CRP]],Contrato[[#This Row],[RCP]],[1]!RCPPAGOS[[#All],[valor_total]])</f>
        <v>26266533</v>
      </c>
      <c r="W753" s="91">
        <v>45103</v>
      </c>
      <c r="X753" s="91">
        <v>45103</v>
      </c>
      <c r="Y753" s="52" t="str">
        <f>+LEFT(_xlfn.XLOOKUP(Contrato[[#This Row],[CONTRATO3DIG]],[1]SECOP_II!AE:AE,[1]SECOP_II!F:F,"",0),10)</f>
        <v>2023-06-27</v>
      </c>
      <c r="Z753" s="53" t="str">
        <f>+LEFT(_xlfn.XLOOKUP(Contrato[[#This Row],[CONTRATO3DIG]],[1]SECOP_II!AE:AE,[1]SECOP_II!G:G,"",0),10)</f>
        <v>2023-12-30</v>
      </c>
      <c r="AA753" s="54" t="str">
        <f>_xlfn.XLOOKUP(Contrato[[#This Row],[CONTRATO3DIG]],[1]SECOP_II!AE:AE,[1]SECOP_II!AA:AA,"",0)</f>
        <v>https://community.secop.gov.co/Public/Tendering/OpportunityDetail/Index?noticeUID=CO1.NTC.4623701&amp;isFromPublicArea=True&amp;isModal=true&amp;asPopupView=true</v>
      </c>
      <c r="AB753" s="147" t="s">
        <v>1752</v>
      </c>
      <c r="AC753" s="147">
        <v>200000096863</v>
      </c>
      <c r="AD753" s="89" t="s">
        <v>50</v>
      </c>
      <c r="AE753" s="58" t="str">
        <f>TEXT(LEFT(Contrato[[#This Row],[CONTRATO]],3),"0")</f>
        <v>682</v>
      </c>
      <c r="AF753" s="58" t="str">
        <f>IF(LEN(Contrato[[#This Row],[Contrato2]])=3,Contrato[[#This Row],[Contrato2]],TEXT(Contrato[[#This Row],[Contrato2]],"000"))</f>
        <v>682</v>
      </c>
      <c r="AG753" s="59">
        <f ca="1">IFERROR(_xlfn.DAYS(Contrato[[#This Row],[Fecha Proyectada liquidació]],TODAY())/30,"")</f>
        <v>-10.066666666666666</v>
      </c>
      <c r="AH753" s="60">
        <f>+Contrato[[#This Row],[FECHA TERMINACIÓN ]]+120</f>
        <v>45410</v>
      </c>
      <c r="AI753" s="58" t="e" cm="1">
        <f t="array" ref="AI753">+Contrato[[#This Row],[Fecha Proyectada liquidació]]-hoy</f>
        <v>#NAME?</v>
      </c>
      <c r="AJ753" s="58" cm="1">
        <f t="array" ref="AJ753">_xlfn.XLOOKUP(Contrato[[#This Row],[CONTRATO]]&amp;Contrato[[#This Row],[CDP]],[1]!Tabla6[[#All],[CONTRATO-CDP]],[1]!Tabla6[[#All],[CRP]],_xlfn.XLOOKUP(Contrato[[#This Row],[CDP]],[1]RCPPAGOS!F:F,[1]RCPPAGOS!A:A,"",0),0)</f>
        <v>6532</v>
      </c>
      <c r="AK753" s="58">
        <f>+Contrato[[#This Row],[Columna1]]-Contrato[[#This Row],[RCP]]</f>
        <v>0</v>
      </c>
      <c r="AL753" s="73" cm="1">
        <f t="array" ref="AL753">_xlfn.XLOOKUP(Contrato[[#This Row],[RCP]],[1]!RCPPAGOS[[#All],[CRP]],[1]!RCPPAGOS[[#All],[Total pagado]],0,0)</f>
        <v>26266533</v>
      </c>
      <c r="AM753" s="62">
        <f>+Contrato[[#This Row],[Valor Pagado]]/Contrato[[#This Row],[VALOR CONTRATO]]</f>
        <v>1</v>
      </c>
      <c r="AN753" s="63">
        <f>+Contrato[[#This Row],[VALOR CONTRATO]]-Contrato[[#This Row],[Valor Pagado]]</f>
        <v>0</v>
      </c>
    </row>
    <row r="754" spans="1:40" ht="37.5" customHeight="1">
      <c r="A754" s="89">
        <v>1142</v>
      </c>
      <c r="B754" s="76">
        <v>682</v>
      </c>
      <c r="C754" s="235" t="s">
        <v>1781</v>
      </c>
      <c r="D754" s="95" t="s">
        <v>162</v>
      </c>
      <c r="E754" s="95" t="s">
        <v>741</v>
      </c>
      <c r="F754" s="95" t="s">
        <v>43</v>
      </c>
      <c r="G754" s="235" t="s">
        <v>1017</v>
      </c>
      <c r="H754" s="89">
        <v>42768458</v>
      </c>
      <c r="I754" s="236">
        <v>4191468</v>
      </c>
      <c r="J754" s="236">
        <v>2296800</v>
      </c>
      <c r="K754" s="89" t="s">
        <v>571</v>
      </c>
      <c r="L754" s="237" t="s">
        <v>571</v>
      </c>
      <c r="M754" s="43" t="s">
        <v>164</v>
      </c>
      <c r="N754" s="44">
        <f>VLOOKUP(Contrato[[#This Row],[SUPERVISOR TITULAR]],[1]SUPERVISORES!$E$1:$F$135,2,FALSE)</f>
        <v>71610877.799999997</v>
      </c>
      <c r="O754" s="43" t="s">
        <v>919</v>
      </c>
      <c r="P754" s="45">
        <f>VLOOKUP(Contrato[[#This Row],[SUPERVISOR SUPLENTE ]],[1]SUPERVISORES!$E$1:$F$135,2,FALSE)</f>
        <v>71364469</v>
      </c>
      <c r="Q754" s="88">
        <v>1287</v>
      </c>
      <c r="R754" s="47" cm="1">
        <f t="array" ref="R754">_xlfn.XLOOKUP(Contrato[[#This Row],[CDP]],[1]!CDP[[#All],[consecutivo]],[1]!CDP[[#All],[fecha_aprobacion]],"",0)</f>
        <v>45237.328703703701</v>
      </c>
      <c r="S754" s="48">
        <f>SUMIF([1]!CDP[[#All],[consecutivo]],Contrato[[#This Row],[CDP]],[1]!CDP[[#All],[valor_total_rubro]])</f>
        <v>2296800</v>
      </c>
      <c r="T754" s="4" cm="1">
        <f t="array" ref="T754">_xlfn.XLOOKUP(Contrato[[#This Row],[CONTRATO]]&amp;Contrato[[#This Row],[CDP]],[1]!Tabla6[[#All],[CONTRATO-CDP]],[1]!Tabla6[[#All],[CRP]],_xlfn.XLOOKUP(Contrato[[#This Row],[CDP]],[1]RCPPAGOS!F:F,[1]RCPPAGOS!A:A,"",0),0)</f>
        <v>13846</v>
      </c>
      <c r="U754" s="47">
        <f>+_xlfn.XLOOKUP(Contrato[[#This Row],[RCP]],[1]RCPPAGOS!A:A,[1]RCPPAGOS!B:B,"",0)</f>
        <v>45239.372141203705</v>
      </c>
      <c r="V754" s="50">
        <f>SUMIF([1]!RCPPAGOS[[#All],[CRP]],Contrato[[#This Row],[RCP]],[1]!RCPPAGOS[[#All],[valor_total]])</f>
        <v>2296800</v>
      </c>
      <c r="W754" s="91">
        <v>45238</v>
      </c>
      <c r="X754" s="91">
        <v>45238</v>
      </c>
      <c r="Y754" s="52" t="str">
        <f>+LEFT(_xlfn.XLOOKUP(Contrato[[#This Row],[CONTRATO3DIG]],[1]SECOP_II!AE:AE,[1]SECOP_II!F:F,"",0),10)</f>
        <v>2023-06-27</v>
      </c>
      <c r="Z754" s="53" t="str">
        <f>+LEFT(_xlfn.XLOOKUP(Contrato[[#This Row],[CONTRATO3DIG]],[1]SECOP_II!AE:AE,[1]SECOP_II!G:G,"",0),10)</f>
        <v>2023-12-30</v>
      </c>
      <c r="AA754" s="139"/>
      <c r="AB754" s="147" t="s">
        <v>571</v>
      </c>
      <c r="AC754" s="147">
        <v>202301020362</v>
      </c>
      <c r="AD754" s="89" t="s">
        <v>50</v>
      </c>
      <c r="AE754" s="58" t="str">
        <f>TEXT(LEFT(Contrato[[#This Row],[CONTRATO]],3),"0")</f>
        <v>682</v>
      </c>
      <c r="AF754" s="58" t="str">
        <f>IF(LEN(Contrato[[#This Row],[Contrato2]])=3,Contrato[[#This Row],[Contrato2]],TEXT(Contrato[[#This Row],[Contrato2]],"000"))</f>
        <v>682</v>
      </c>
      <c r="AG754" s="59">
        <f ca="1">IFERROR(_xlfn.DAYS(Contrato[[#This Row],[Fecha Proyectada liquidació]],TODAY())/30,"")</f>
        <v>-10.066666666666666</v>
      </c>
      <c r="AH754" s="60">
        <f>+Contrato[[#This Row],[FECHA TERMINACIÓN ]]+120</f>
        <v>45410</v>
      </c>
      <c r="AI754" s="58" t="e" cm="1">
        <f t="array" ref="AI754">+Contrato[[#This Row],[Fecha Proyectada liquidació]]-hoy</f>
        <v>#NAME?</v>
      </c>
      <c r="AJ754" s="58" cm="1">
        <f t="array" ref="AJ754">_xlfn.XLOOKUP(Contrato[[#This Row],[CONTRATO]]&amp;Contrato[[#This Row],[CDP]],[1]!Tabla6[[#All],[CONTRATO-CDP]],[1]!Tabla6[[#All],[CRP]],_xlfn.XLOOKUP(Contrato[[#This Row],[CDP]],[1]RCPPAGOS!F:F,[1]RCPPAGOS!A:A,"",0),0)</f>
        <v>13846</v>
      </c>
      <c r="AK754" s="58">
        <f>+Contrato[[#This Row],[Columna1]]-Contrato[[#This Row],[RCP]]</f>
        <v>0</v>
      </c>
      <c r="AL754" s="73" cm="1">
        <f t="array" ref="AL754">_xlfn.XLOOKUP(Contrato[[#This Row],[RCP]],[1]!RCPPAGOS[[#All],[CRP]],[1]!RCPPAGOS[[#All],[Total pagado]],0,0)</f>
        <v>1737937</v>
      </c>
      <c r="AM754" s="62">
        <f>+Contrato[[#This Row],[Valor Pagado]]/Contrato[[#This Row],[VALOR CONTRATO]]</f>
        <v>0.75667755137582726</v>
      </c>
      <c r="AN754" s="63">
        <f>+Contrato[[#This Row],[VALOR CONTRATO]]-Contrato[[#This Row],[Valor Pagado]]</f>
        <v>558863</v>
      </c>
    </row>
    <row r="755" spans="1:40" ht="37.5" customHeight="1">
      <c r="A755" s="1">
        <v>806</v>
      </c>
      <c r="B755" s="76">
        <v>683</v>
      </c>
      <c r="C755" s="235" t="s">
        <v>1782</v>
      </c>
      <c r="D755" s="95" t="s">
        <v>162</v>
      </c>
      <c r="E755" s="95" t="s">
        <v>42</v>
      </c>
      <c r="F755" s="95" t="s">
        <v>43</v>
      </c>
      <c r="G755" s="235" t="s">
        <v>1015</v>
      </c>
      <c r="H755" s="89">
        <v>1128461750</v>
      </c>
      <c r="I755" s="236">
        <v>4191468</v>
      </c>
      <c r="J755" s="236">
        <v>32266533</v>
      </c>
      <c r="K755" s="238" t="s">
        <v>1657</v>
      </c>
      <c r="L755" s="237" t="s">
        <v>571</v>
      </c>
      <c r="M755" s="43" t="s">
        <v>164</v>
      </c>
      <c r="N755" s="44">
        <f>VLOOKUP(Contrato[[#This Row],[SUPERVISOR TITULAR]],[1]SUPERVISORES!$E$1:$F$135,2,FALSE)</f>
        <v>71610877.799999997</v>
      </c>
      <c r="O755" s="43" t="s">
        <v>919</v>
      </c>
      <c r="P755" s="45">
        <f>VLOOKUP(Contrato[[#This Row],[SUPERVISOR SUPLENTE ]],[1]SUPERVISORES!$E$1:$F$135,2,FALSE)</f>
        <v>71364469</v>
      </c>
      <c r="Q755" s="75">
        <v>835</v>
      </c>
      <c r="R755" s="47" cm="1">
        <f t="array" ref="R755">_xlfn.XLOOKUP(Contrato[[#This Row],[CDP]],[1]!CDP[[#All],[consecutivo]],[1]!CDP[[#All],[fecha_aprobacion]],"",0)</f>
        <v>45082.618576388886</v>
      </c>
      <c r="S755" s="48">
        <f>SUMIF([1]!CDP[[#All],[consecutivo]],Contrato[[#This Row],[CDP]],[1]!CDP[[#All],[valor_total_rubro]])</f>
        <v>32266533</v>
      </c>
      <c r="T755" s="49" cm="1">
        <f t="array" ref="T755">_xlfn.XLOOKUP(Contrato[[#This Row],[CONTRATO]]&amp;Contrato[[#This Row],[CDP]],[1]!Tabla6[[#All],[CONTRATO-CDP]],[1]!Tabla6[[#All],[CRP]],_xlfn.XLOOKUP(Contrato[[#This Row],[CDP]],[1]RCPPAGOS!F:F,[1]RCPPAGOS!A:A,"",0),0)</f>
        <v>6526</v>
      </c>
      <c r="U755" s="47">
        <f>+_xlfn.XLOOKUP(Contrato[[#This Row],[RCP]],[1]RCPPAGOS!A:A,[1]RCPPAGOS!B:B,"",0)</f>
        <v>45103.6171875</v>
      </c>
      <c r="V755" s="50">
        <f>SUMIF([1]!RCPPAGOS[[#All],[CRP]],Contrato[[#This Row],[RCP]],[1]!RCPPAGOS[[#All],[valor_total]])</f>
        <v>32266533</v>
      </c>
      <c r="W755" s="51">
        <v>45103</v>
      </c>
      <c r="X755" s="51">
        <v>45103</v>
      </c>
      <c r="Y755" s="52" t="str">
        <f>+LEFT(_xlfn.XLOOKUP(Contrato[[#This Row],[CONTRATO3DIG]],[1]SECOP_II!AE:AE,[1]SECOP_II!F:F,"",0),10)</f>
        <v>2023-06-27</v>
      </c>
      <c r="Z755" s="53" t="str">
        <f>+LEFT(_xlfn.XLOOKUP(Contrato[[#This Row],[CONTRATO3DIG]],[1]SECOP_II!AE:AE,[1]SECOP_II!G:G,"",0),10)</f>
        <v>2023-12-30</v>
      </c>
      <c r="AA755" s="54" t="str">
        <f>_xlfn.XLOOKUP(Contrato[[#This Row],[CONTRATO3DIG]],[1]SECOP_II!AE:AE,[1]SECOP_II!AA:AA,"",0)</f>
        <v>https://community.secop.gov.co/Public/Tendering/OpportunityDetail/Index?noticeUID=CO1.NTC.4628531&amp;isFromPublicArea=True&amp;isModal=true&amp;asPopupView=true</v>
      </c>
      <c r="AB755" s="147" t="s">
        <v>1752</v>
      </c>
      <c r="AC755" s="103">
        <v>200000096864</v>
      </c>
      <c r="AD755" s="1" t="s">
        <v>50</v>
      </c>
      <c r="AE755" s="58" t="str">
        <f>TEXT(LEFT(Contrato[[#This Row],[CONTRATO]],3),"0")</f>
        <v>683</v>
      </c>
      <c r="AF755" s="58" t="str">
        <f>IF(LEN(Contrato[[#This Row],[Contrato2]])=3,Contrato[[#This Row],[Contrato2]],TEXT(Contrato[[#This Row],[Contrato2]],"000"))</f>
        <v>683</v>
      </c>
      <c r="AG755" s="59">
        <f ca="1">IFERROR(_xlfn.DAYS(Contrato[[#This Row],[Fecha Proyectada liquidació]],TODAY())/30,"")</f>
        <v>-10.066666666666666</v>
      </c>
      <c r="AH755" s="60">
        <f>+Contrato[[#This Row],[FECHA TERMINACIÓN ]]+120</f>
        <v>45410</v>
      </c>
      <c r="AI755" s="58" t="e" cm="1">
        <f t="array" ref="AI755">+Contrato[[#This Row],[Fecha Proyectada liquidació]]-hoy</f>
        <v>#NAME?</v>
      </c>
      <c r="AJ755" s="58" cm="1">
        <f t="array" ref="AJ755">_xlfn.XLOOKUP(Contrato[[#This Row],[CONTRATO]]&amp;Contrato[[#This Row],[CDP]],[1]!Tabla6[[#All],[CONTRATO-CDP]],[1]!Tabla6[[#All],[CRP]],_xlfn.XLOOKUP(Contrato[[#This Row],[CDP]],[1]RCPPAGOS!F:F,[1]RCPPAGOS!A:A,"",0),0)</f>
        <v>6526</v>
      </c>
      <c r="AK755" s="58">
        <f>+Contrato[[#This Row],[Columna1]]-Contrato[[#This Row],[RCP]]</f>
        <v>0</v>
      </c>
      <c r="AL755" s="73" cm="1">
        <f t="array" ref="AL755">_xlfn.XLOOKUP(Contrato[[#This Row],[RCP]],[1]!RCPPAGOS[[#All],[CRP]],[1]!RCPPAGOS[[#All],[Total pagado]],0,0)</f>
        <v>27846070</v>
      </c>
      <c r="AM755" s="62">
        <f>+Contrato[[#This Row],[Valor Pagado]]/Contrato[[#This Row],[VALOR CONTRATO]]</f>
        <v>0.86300161222775318</v>
      </c>
      <c r="AN755" s="63">
        <f>+Contrato[[#This Row],[VALOR CONTRATO]]-Contrato[[#This Row],[Valor Pagado]]</f>
        <v>4420463</v>
      </c>
    </row>
    <row r="756" spans="1:40" ht="37.5" customHeight="1">
      <c r="A756" s="89">
        <v>880</v>
      </c>
      <c r="B756" s="76">
        <v>684</v>
      </c>
      <c r="C756" s="235" t="s">
        <v>1783</v>
      </c>
      <c r="D756" s="95" t="s">
        <v>83</v>
      </c>
      <c r="E756" s="95" t="s">
        <v>42</v>
      </c>
      <c r="F756" s="95" t="s">
        <v>43</v>
      </c>
      <c r="G756" s="235" t="s">
        <v>991</v>
      </c>
      <c r="H756" s="89">
        <v>70856606</v>
      </c>
      <c r="I756" s="236">
        <v>4171510</v>
      </c>
      <c r="J756" s="236">
        <v>34641463</v>
      </c>
      <c r="K756" s="238" t="s">
        <v>1784</v>
      </c>
      <c r="L756" s="237" t="s">
        <v>571</v>
      </c>
      <c r="M756" s="43" t="s">
        <v>1374</v>
      </c>
      <c r="N756" s="44">
        <f>VLOOKUP(Contrato[[#This Row],[SUPERVISOR TITULAR]],[1]SUPERVISORES!$E$1:$F$135,2,FALSE)</f>
        <v>21490893.800000001</v>
      </c>
      <c r="O756" s="43" t="s">
        <v>1492</v>
      </c>
      <c r="P756" s="45">
        <f>VLOOKUP(Contrato[[#This Row],[SUPERVISOR SUPLENTE ]],[1]SUPERVISORES!$E$1:$F$135,2,FALSE)</f>
        <v>1083014880.9000001</v>
      </c>
      <c r="Q756" s="88">
        <v>872</v>
      </c>
      <c r="R756" s="47" cm="1">
        <f t="array" ref="R756">_xlfn.XLOOKUP(Contrato[[#This Row],[CDP]],[1]!CDP[[#All],[consecutivo]],[1]!CDP[[#All],[fecha_aprobacion]],"",0)</f>
        <v>45093.466099537036</v>
      </c>
      <c r="S756" s="48">
        <f>SUMIF([1]!CDP[[#All],[consecutivo]],Contrato[[#This Row],[CDP]],[1]!CDP[[#All],[valor_total_rubro]])</f>
        <v>34641463</v>
      </c>
      <c r="T756" s="49" cm="1">
        <f t="array" ref="T756">_xlfn.XLOOKUP(Contrato[[#This Row],[CONTRATO]]&amp;Contrato[[#This Row],[CDP]],[1]!Tabla6[[#All],[CONTRATO-CDP]],[1]!Tabla6[[#All],[CRP]],_xlfn.XLOOKUP(Contrato[[#This Row],[CDP]],[1]RCPPAGOS!F:F,[1]RCPPAGOS!A:A,"",0),0)</f>
        <v>6465</v>
      </c>
      <c r="U756" s="47">
        <f>+_xlfn.XLOOKUP(Contrato[[#This Row],[RCP]],[1]RCPPAGOS!A:A,[1]RCPPAGOS!B:B,"",0)</f>
        <v>45101.603877314818</v>
      </c>
      <c r="V756" s="50">
        <f>SUMIF([1]!RCPPAGOS[[#All],[CRP]],Contrato[[#This Row],[RCP]],[1]!RCPPAGOS[[#All],[valor_total]])</f>
        <v>34641463</v>
      </c>
      <c r="W756" s="91">
        <v>45100</v>
      </c>
      <c r="X756" s="91">
        <v>45101</v>
      </c>
      <c r="Y756" s="52" t="str">
        <f>+LEFT(_xlfn.XLOOKUP(Contrato[[#This Row],[CONTRATO3DIG]],[1]SECOP_II!AE:AE,[1]SECOP_II!F:F,"",0),10)</f>
        <v>2023-06-24</v>
      </c>
      <c r="Z756" s="53" t="str">
        <f>+LEFT(_xlfn.XLOOKUP(Contrato[[#This Row],[CONTRATO3DIG]],[1]SECOP_II!AE:AE,[1]SECOP_II!G:G,"",0),10)</f>
        <v>2023-12-30</v>
      </c>
      <c r="AA756" s="54" t="str">
        <f>_xlfn.XLOOKUP(Contrato[[#This Row],[CONTRATO3DIG]],[1]SECOP_II!AE:AE,[1]SECOP_II!AA:AA,"",0)</f>
        <v>https://community.secop.gov.co/Public/Tendering/OpportunityDetail/Index?noticeUID=CO1.NTC.4621685&amp;isFromPublicArea=True&amp;isModal=true&amp;asPopupView=true</v>
      </c>
      <c r="AB756" s="147" t="s">
        <v>1785</v>
      </c>
      <c r="AC756" s="147">
        <v>2000000096910</v>
      </c>
      <c r="AD756" s="89" t="s">
        <v>50</v>
      </c>
      <c r="AE756" s="58" t="str">
        <f>TEXT(LEFT(Contrato[[#This Row],[CONTRATO]],3),"0")</f>
        <v>684</v>
      </c>
      <c r="AF756" s="58" t="str">
        <f>IF(LEN(Contrato[[#This Row],[Contrato2]])=3,Contrato[[#This Row],[Contrato2]],TEXT(Contrato[[#This Row],[Contrato2]],"000"))</f>
        <v>684</v>
      </c>
      <c r="AG756" s="59">
        <f ca="1">IFERROR(_xlfn.DAYS(Contrato[[#This Row],[Fecha Proyectada liquidació]],TODAY())/30,"")</f>
        <v>-10.066666666666666</v>
      </c>
      <c r="AH756" s="60">
        <f>+Contrato[[#This Row],[FECHA TERMINACIÓN ]]+120</f>
        <v>45410</v>
      </c>
      <c r="AI756" s="58" t="e" cm="1">
        <f t="array" ref="AI756">+Contrato[[#This Row],[Fecha Proyectada liquidació]]-hoy</f>
        <v>#NAME?</v>
      </c>
      <c r="AJ756" s="58" cm="1">
        <f t="array" ref="AJ756">_xlfn.XLOOKUP(Contrato[[#This Row],[CONTRATO]]&amp;Contrato[[#This Row],[CDP]],[1]!Tabla6[[#All],[CONTRATO-CDP]],[1]!Tabla6[[#All],[CRP]],_xlfn.XLOOKUP(Contrato[[#This Row],[CDP]],[1]RCPPAGOS!F:F,[1]RCPPAGOS!A:A,"",0),0)</f>
        <v>6465</v>
      </c>
      <c r="AK756" s="58">
        <f>+Contrato[[#This Row],[Columna1]]-Contrato[[#This Row],[RCP]]</f>
        <v>0</v>
      </c>
      <c r="AL756" s="61" cm="1">
        <f t="array" ref="AL756">_xlfn.XLOOKUP(Contrato[[#This Row],[RCP]],[1]!RCPPAGOS[[#All],[CRP]],[1]!RCPPAGOS[[#All],[Total pagado]],0,0)</f>
        <v>34502412</v>
      </c>
      <c r="AM756" s="62">
        <f>+Contrato[[#This Row],[Valor Pagado]]/Contrato[[#This Row],[VALOR CONTRATO]]</f>
        <v>0.99598599516423425</v>
      </c>
      <c r="AN756" s="63">
        <f>+Contrato[[#This Row],[VALOR CONTRATO]]-Contrato[[#This Row],[Valor Pagado]]</f>
        <v>139051</v>
      </c>
    </row>
    <row r="757" spans="1:40" ht="37.5" customHeight="1">
      <c r="A757" s="89">
        <v>1124</v>
      </c>
      <c r="B757" s="76">
        <v>684</v>
      </c>
      <c r="C757" s="235" t="s">
        <v>1783</v>
      </c>
      <c r="D757" s="92" t="s">
        <v>83</v>
      </c>
      <c r="E757" s="95" t="s">
        <v>741</v>
      </c>
      <c r="F757" s="95" t="s">
        <v>43</v>
      </c>
      <c r="G757" s="235" t="s">
        <v>991</v>
      </c>
      <c r="H757" s="89">
        <v>70856606</v>
      </c>
      <c r="I757" s="236">
        <v>0</v>
      </c>
      <c r="J757" s="236">
        <v>1141000</v>
      </c>
      <c r="K757" s="238" t="s">
        <v>1490</v>
      </c>
      <c r="L757" s="237" t="s">
        <v>571</v>
      </c>
      <c r="M757" s="43" t="s">
        <v>1374</v>
      </c>
      <c r="N757" s="44">
        <f>VLOOKUP(Contrato[[#This Row],[SUPERVISOR TITULAR]],[1]SUPERVISORES!$E$1:$F$135,2,FALSE)</f>
        <v>21490893.800000001</v>
      </c>
      <c r="O757" s="43" t="s">
        <v>1492</v>
      </c>
      <c r="P757" s="45">
        <f>VLOOKUP(Contrato[[#This Row],[SUPERVISOR SUPLENTE ]],[1]SUPERVISORES!$E$1:$F$135,2,FALSE)</f>
        <v>1083014880.9000001</v>
      </c>
      <c r="Q757" s="88">
        <v>1240</v>
      </c>
      <c r="R757" s="47" cm="1">
        <f t="array" ref="R757">_xlfn.XLOOKUP(Contrato[[#This Row],[CDP]],[1]!CDP[[#All],[consecutivo]],[1]!CDP[[#All],[fecha_aprobacion]],"",0)</f>
        <v>45232.659733796296</v>
      </c>
      <c r="S757" s="48">
        <f>SUMIF([1]!CDP[[#All],[consecutivo]],Contrato[[#This Row],[CDP]],[1]!CDP[[#All],[valor_total_rubro]])</f>
        <v>1141000</v>
      </c>
      <c r="T757" s="4" cm="1">
        <f t="array" ref="T757">_xlfn.XLOOKUP(Contrato[[#This Row],[CONTRATO]]&amp;Contrato[[#This Row],[CDP]],[1]!Tabla6[[#All],[CONTRATO-CDP]],[1]!Tabla6[[#All],[CRP]],_xlfn.XLOOKUP(Contrato[[#This Row],[CDP]],[1]RCPPAGOS!F:F,[1]RCPPAGOS!A:A,"",0),0)</f>
        <v>13276</v>
      </c>
      <c r="U757" s="47">
        <f>+_xlfn.XLOOKUP(Contrato[[#This Row],[RCP]],[1]RCPPAGOS!A:A,[1]RCPPAGOS!B:B,"",0)</f>
        <v>45237.580381944441</v>
      </c>
      <c r="V757" s="50">
        <f>SUMIF([1]!RCPPAGOS[[#All],[CRP]],Contrato[[#This Row],[RCP]],[1]!RCPPAGOS[[#All],[valor_total]])</f>
        <v>1141000</v>
      </c>
      <c r="W757" s="91">
        <v>45237</v>
      </c>
      <c r="X757" s="91">
        <v>45239</v>
      </c>
      <c r="Y757" s="52" t="str">
        <f>+LEFT(_xlfn.XLOOKUP(Contrato[[#This Row],[CONTRATO3DIG]],[1]SECOP_II!AE:AE,[1]SECOP_II!F:F,"",0),10)</f>
        <v>2023-06-24</v>
      </c>
      <c r="Z757" s="53" t="str">
        <f>+LEFT(_xlfn.XLOOKUP(Contrato[[#This Row],[CONTRATO3DIG]],[1]SECOP_II!AE:AE,[1]SECOP_II!G:G,"",0),10)</f>
        <v>2023-12-30</v>
      </c>
      <c r="AA757" s="54" t="str">
        <f>_xlfn.XLOOKUP(Contrato[[#This Row],[CONTRATO3DIG]],[1]SECOP_II!AE:AE,[1]SECOP_II!AA:AA,"",0)</f>
        <v>https://community.secop.gov.co/Public/Tendering/OpportunityDetail/Index?noticeUID=CO1.NTC.4621685&amp;isFromPublicArea=True&amp;isModal=true&amp;asPopupView=true</v>
      </c>
      <c r="AB757" s="147" t="s">
        <v>1785</v>
      </c>
      <c r="AC757" s="147">
        <v>202301020149</v>
      </c>
      <c r="AD757" s="89" t="s">
        <v>50</v>
      </c>
      <c r="AE757" s="58" t="str">
        <f>TEXT(LEFT(Contrato[[#This Row],[CONTRATO]],3),"0")</f>
        <v>684</v>
      </c>
      <c r="AF757" s="58" t="str">
        <f>IF(LEN(Contrato[[#This Row],[Contrato2]])=3,Contrato[[#This Row],[Contrato2]],TEXT(Contrato[[#This Row],[Contrato2]],"000"))</f>
        <v>684</v>
      </c>
      <c r="AG757" s="59">
        <f ca="1">IFERROR(_xlfn.DAYS(Contrato[[#This Row],[Fecha Proyectada liquidació]],TODAY())/30,"")</f>
        <v>-10.066666666666666</v>
      </c>
      <c r="AH757" s="60">
        <f>+Contrato[[#This Row],[FECHA TERMINACIÓN ]]+120</f>
        <v>45410</v>
      </c>
      <c r="AI757" s="58" t="e" cm="1">
        <f t="array" ref="AI757">+Contrato[[#This Row],[Fecha Proyectada liquidació]]-hoy</f>
        <v>#NAME?</v>
      </c>
      <c r="AJ757" s="58" cm="1">
        <f t="array" ref="AJ757">_xlfn.XLOOKUP(Contrato[[#This Row],[CONTRATO]]&amp;Contrato[[#This Row],[CDP]],[1]!Tabla6[[#All],[CONTRATO-CDP]],[1]!Tabla6[[#All],[CRP]],_xlfn.XLOOKUP(Contrato[[#This Row],[CDP]],[1]RCPPAGOS!F:F,[1]RCPPAGOS!A:A,"",0),0)</f>
        <v>13276</v>
      </c>
      <c r="AK757" s="58">
        <f>+Contrato[[#This Row],[Columna1]]-Contrato[[#This Row],[RCP]]</f>
        <v>0</v>
      </c>
      <c r="AL757" s="61" cm="1">
        <f t="array" ref="AL757">_xlfn.XLOOKUP(Contrato[[#This Row],[RCP]],[1]!RCPPAGOS[[#All],[CRP]],[1]!RCPPAGOS[[#All],[Total pagado]],0,0)</f>
        <v>465800</v>
      </c>
      <c r="AM757" s="62">
        <f>+Contrato[[#This Row],[Valor Pagado]]/Contrato[[#This Row],[VALOR CONTRATO]]</f>
        <v>0.4082383873794917</v>
      </c>
      <c r="AN757" s="63">
        <f>+Contrato[[#This Row],[VALOR CONTRATO]]-Contrato[[#This Row],[Valor Pagado]]</f>
        <v>675200</v>
      </c>
    </row>
    <row r="758" spans="1:40" ht="37.5" customHeight="1">
      <c r="A758" s="89">
        <v>1193</v>
      </c>
      <c r="B758" s="76">
        <v>684</v>
      </c>
      <c r="C758" s="235" t="s">
        <v>1783</v>
      </c>
      <c r="D758" s="92" t="s">
        <v>83</v>
      </c>
      <c r="E758" s="92" t="s">
        <v>741</v>
      </c>
      <c r="F758" s="95" t="s">
        <v>43</v>
      </c>
      <c r="G758" s="235" t="s">
        <v>991</v>
      </c>
      <c r="H758" s="89">
        <v>70856606</v>
      </c>
      <c r="I758" s="111">
        <v>0</v>
      </c>
      <c r="J758" s="236" t="s">
        <v>1786</v>
      </c>
      <c r="K758" s="238" t="s">
        <v>1787</v>
      </c>
      <c r="L758" s="237" t="s">
        <v>571</v>
      </c>
      <c r="M758" s="138" t="s">
        <v>1374</v>
      </c>
      <c r="N758" s="44">
        <f>VLOOKUP(Contrato[[#This Row],[SUPERVISOR TITULAR]],[1]SUPERVISORES!$E$1:$F$135,2,FALSE)</f>
        <v>21490893.800000001</v>
      </c>
      <c r="O758" s="43" t="s">
        <v>1492</v>
      </c>
      <c r="P758" s="45">
        <f>VLOOKUP(Contrato[[#This Row],[SUPERVISOR SUPLENTE ]],[1]SUPERVISORES!$E$1:$F$135,2,FALSE)</f>
        <v>1083014880.9000001</v>
      </c>
      <c r="Q758" s="88">
        <v>1321</v>
      </c>
      <c r="R758" s="47" cm="1">
        <f t="array" ref="R758">_xlfn.XLOOKUP(Contrato[[#This Row],[CDP]],[1]!CDP[[#All],[consecutivo]],[1]!CDP[[#All],[fecha_aprobacion]],"",0)</f>
        <v>45247.582638888889</v>
      </c>
      <c r="S758" s="48">
        <f>SUMIF([1]!CDP[[#All],[consecutivo]],Contrato[[#This Row],[CDP]],[1]!CDP[[#All],[valor_total_rubro]])</f>
        <v>2554400</v>
      </c>
      <c r="T758" s="4" cm="1">
        <f t="array" ref="T758">_xlfn.XLOOKUP(Contrato[[#This Row],[CONTRATO]]&amp;Contrato[[#This Row],[CDP]],[1]!Tabla6[[#All],[CONTRATO-CDP]],[1]!Tabla6[[#All],[CRP]],_xlfn.XLOOKUP(Contrato[[#This Row],[CDP]],[1]RCPPAGOS!F:F,[1]RCPPAGOS!A:A,"",0),0)</f>
        <v>15755</v>
      </c>
      <c r="U758" s="47">
        <f>+_xlfn.XLOOKUP(Contrato[[#This Row],[RCP]],[1]RCPPAGOS!A:A,[1]RCPPAGOS!B:B,"",0)</f>
        <v>45254.748090277775</v>
      </c>
      <c r="V758" s="50">
        <f>SUMIF([1]!RCPPAGOS[[#All],[CRP]],Contrato[[#This Row],[RCP]],[1]!RCPPAGOS[[#All],[valor_total]])</f>
        <v>2554400</v>
      </c>
      <c r="W758" s="91">
        <v>45254</v>
      </c>
      <c r="X758" s="91">
        <v>45254</v>
      </c>
      <c r="Y758" s="52" t="str">
        <f>+LEFT(_xlfn.XLOOKUP(Contrato[[#This Row],[CONTRATO3DIG]],[1]SECOP_II!AE:AE,[1]SECOP_II!F:F,"",0),10)</f>
        <v>2023-06-24</v>
      </c>
      <c r="Z758" s="53" t="str">
        <f>+LEFT(_xlfn.XLOOKUP(Contrato[[#This Row],[CONTRATO3DIG]],[1]SECOP_II!AE:AE,[1]SECOP_II!G:G,"",0),10)</f>
        <v>2023-12-30</v>
      </c>
      <c r="AA758" s="139"/>
      <c r="AB758" s="147" t="s">
        <v>1785</v>
      </c>
      <c r="AC758" s="147"/>
      <c r="AD758" s="89" t="s">
        <v>50</v>
      </c>
      <c r="AE758" s="58" t="str">
        <f>TEXT(LEFT(Contrato[[#This Row],[CONTRATO]],3),"0")</f>
        <v>684</v>
      </c>
      <c r="AF758" s="58" t="str">
        <f>IF(LEN(Contrato[[#This Row],[Contrato2]])=3,Contrato[[#This Row],[Contrato2]],TEXT(Contrato[[#This Row],[Contrato2]],"000"))</f>
        <v>684</v>
      </c>
      <c r="AG758" s="59">
        <f ca="1">IFERROR(_xlfn.DAYS(Contrato[[#This Row],[Fecha Proyectada liquidació]],TODAY())/30,"")</f>
        <v>-10.066666666666666</v>
      </c>
      <c r="AH758" s="60">
        <f>+Contrato[[#This Row],[FECHA TERMINACIÓN ]]+120</f>
        <v>45410</v>
      </c>
      <c r="AI758" s="60">
        <v>45306</v>
      </c>
      <c r="AJ758" s="58" cm="1">
        <f t="array" ref="AJ758">_xlfn.XLOOKUP(Contrato[[#This Row],[CONTRATO]]&amp;Contrato[[#This Row],[CDP]],[1]!Tabla6[[#All],[CONTRATO-CDP]],[1]!Tabla6[[#All],[CRP]],_xlfn.XLOOKUP(Contrato[[#This Row],[CDP]],[1]RCPPAGOS!F:F,[1]RCPPAGOS!A:A,"",0),0)</f>
        <v>15755</v>
      </c>
      <c r="AK758" s="58">
        <f>+Contrato[[#This Row],[Columna1]]-Contrato[[#This Row],[RCP]]</f>
        <v>0</v>
      </c>
      <c r="AL758" s="61" cm="1">
        <f t="array" ref="AL758">_xlfn.XLOOKUP(Contrato[[#This Row],[RCP]],[1]!RCPPAGOS[[#All],[CRP]],[1]!RCPPAGOS[[#All],[Total pagado]],0,0)</f>
        <v>2554400</v>
      </c>
      <c r="AM758" s="62">
        <f>+Contrato[[#This Row],[Valor Pagado]]/Contrato[[#This Row],[VALOR CONTRATO]]</f>
        <v>1</v>
      </c>
      <c r="AN758" s="63">
        <f>+Contrato[[#This Row],[VALOR CONTRATO]]-Contrato[[#This Row],[Valor Pagado]]</f>
        <v>0</v>
      </c>
    </row>
    <row r="759" spans="1:40" ht="37.5" customHeight="1">
      <c r="A759" s="89">
        <v>877</v>
      </c>
      <c r="B759" s="76">
        <v>685</v>
      </c>
      <c r="C759" s="235" t="s">
        <v>1788</v>
      </c>
      <c r="D759" s="92" t="s">
        <v>83</v>
      </c>
      <c r="E759" s="92" t="s">
        <v>42</v>
      </c>
      <c r="F759" s="95" t="s">
        <v>43</v>
      </c>
      <c r="G759" s="192" t="s">
        <v>969</v>
      </c>
      <c r="H759" s="89">
        <v>71934857</v>
      </c>
      <c r="I759" s="236">
        <v>3986061</v>
      </c>
      <c r="J759" s="236">
        <v>33479316</v>
      </c>
      <c r="K759" s="238" t="s">
        <v>1789</v>
      </c>
      <c r="L759" s="237" t="s">
        <v>571</v>
      </c>
      <c r="M759" s="43" t="s">
        <v>1492</v>
      </c>
      <c r="N759" s="44">
        <f>VLOOKUP(Contrato[[#This Row],[SUPERVISOR TITULAR]],[1]SUPERVISORES!$E$1:$F$135,2,FALSE)</f>
        <v>1083014880.9000001</v>
      </c>
      <c r="O759" s="43" t="s">
        <v>1373</v>
      </c>
      <c r="P759" s="45">
        <f>VLOOKUP(Contrato[[#This Row],[SUPERVISOR SUPLENTE ]],[1]SUPERVISORES!$E$1:$F$135,2,FALSE)</f>
        <v>3567952.1</v>
      </c>
      <c r="Q759" s="88">
        <v>871</v>
      </c>
      <c r="R759" s="47" cm="1">
        <f t="array" ref="R759">_xlfn.XLOOKUP(Contrato[[#This Row],[CDP]],[1]!CDP[[#All],[consecutivo]],[1]!CDP[[#All],[fecha_aprobacion]],"",0)</f>
        <v>45093.465775462966</v>
      </c>
      <c r="S759" s="48">
        <f>SUMIF([1]!CDP[[#All],[consecutivo]],Contrato[[#This Row],[CDP]],[1]!CDP[[#All],[valor_total_rubro]])</f>
        <v>33479316</v>
      </c>
      <c r="T759" s="49" cm="1">
        <f t="array" ref="T759">_xlfn.XLOOKUP(Contrato[[#This Row],[CONTRATO]]&amp;Contrato[[#This Row],[CDP]],[1]!Tabla6[[#All],[CONTRATO-CDP]],[1]!Tabla6[[#All],[CRP]],_xlfn.XLOOKUP(Contrato[[#This Row],[CDP]],[1]RCPPAGOS!F:F,[1]RCPPAGOS!A:A,"",0),0)</f>
        <v>6464</v>
      </c>
      <c r="U759" s="47">
        <f>+_xlfn.XLOOKUP(Contrato[[#This Row],[RCP]],[1]RCPPAGOS!A:A,[1]RCPPAGOS!B:B,"",0)</f>
        <v>45101.29478009259</v>
      </c>
      <c r="V759" s="50">
        <f>SUMIF([1]!RCPPAGOS[[#All],[CRP]],Contrato[[#This Row],[RCP]],[1]!RCPPAGOS[[#All],[valor_total]])</f>
        <v>33479316</v>
      </c>
      <c r="W759" s="91">
        <v>45100</v>
      </c>
      <c r="X759" s="91">
        <v>45101</v>
      </c>
      <c r="Y759" s="52" t="str">
        <f>+LEFT(_xlfn.XLOOKUP(Contrato[[#This Row],[CONTRATO3DIG]],[1]SECOP_II!AE:AE,[1]SECOP_II!F:F,"",0),10)</f>
        <v>2023-06-26</v>
      </c>
      <c r="Z759" s="53" t="str">
        <f>+LEFT(_xlfn.XLOOKUP(Contrato[[#This Row],[CONTRATO3DIG]],[1]SECOP_II!AE:AE,[1]SECOP_II!G:G,"",0),10)</f>
        <v>2023-12-30</v>
      </c>
      <c r="AA759" s="54" t="str">
        <f>_xlfn.XLOOKUP(Contrato[[#This Row],[CONTRATO3DIG]],[1]SECOP_II!AE:AE,[1]SECOP_II!AA:AA,"",0)</f>
        <v>https://community.secop.gov.co/Public/Tendering/OpportunityDetail/Index?noticeUID=CO1.NTC.4622968&amp;isFromPublicArea=True&amp;isModal=true&amp;asPopupView=true</v>
      </c>
      <c r="AB759" s="147" t="s">
        <v>1752</v>
      </c>
      <c r="AC759" s="147"/>
      <c r="AD759" s="89" t="s">
        <v>50</v>
      </c>
      <c r="AE759" s="58" t="str">
        <f>TEXT(LEFT(Contrato[[#This Row],[CONTRATO]],3),"0")</f>
        <v>685</v>
      </c>
      <c r="AF759" s="58" t="str">
        <f>IF(LEN(Contrato[[#This Row],[Contrato2]])=3,Contrato[[#This Row],[Contrato2]],TEXT(Contrato[[#This Row],[Contrato2]],"000"))</f>
        <v>685</v>
      </c>
      <c r="AG759" s="59">
        <f ca="1">IFERROR(_xlfn.DAYS(Contrato[[#This Row],[Fecha Proyectada liquidació]],TODAY())/30,"")</f>
        <v>-10.066666666666666</v>
      </c>
      <c r="AH759" s="60">
        <f>+Contrato[[#This Row],[FECHA TERMINACIÓN ]]+120</f>
        <v>45410</v>
      </c>
      <c r="AI759" s="58" t="e" cm="1">
        <f t="array" ref="AI759">+Contrato[[#This Row],[Fecha Proyectada liquidació]]-hoy</f>
        <v>#NAME?</v>
      </c>
      <c r="AJ759" s="58" cm="1">
        <f t="array" ref="AJ759">_xlfn.XLOOKUP(Contrato[[#This Row],[CONTRATO]]&amp;Contrato[[#This Row],[CDP]],[1]!Tabla6[[#All],[CONTRATO-CDP]],[1]!Tabla6[[#All],[CRP]],_xlfn.XLOOKUP(Contrato[[#This Row],[CDP]],[1]RCPPAGOS!F:F,[1]RCPPAGOS!A:A,"",0),0)</f>
        <v>6464</v>
      </c>
      <c r="AK759" s="58">
        <f>+Contrato[[#This Row],[Columna1]]-Contrato[[#This Row],[RCP]]</f>
        <v>0</v>
      </c>
      <c r="AL759" s="61" cm="1">
        <f t="array" ref="AL759">_xlfn.XLOOKUP(Contrato[[#This Row],[RCP]],[1]!RCPPAGOS[[#All],[CRP]],[1]!RCPPAGOS[[#All],[Total pagado]],0,0)</f>
        <v>33080710</v>
      </c>
      <c r="AM759" s="62">
        <f>+Contrato[[#This Row],[Valor Pagado]]/Contrato[[#This Row],[VALOR CONTRATO]]</f>
        <v>0.988093962254187</v>
      </c>
      <c r="AN759" s="63">
        <f>+Contrato[[#This Row],[VALOR CONTRATO]]-Contrato[[#This Row],[Valor Pagado]]</f>
        <v>398606</v>
      </c>
    </row>
    <row r="760" spans="1:40" ht="37.5" customHeight="1">
      <c r="A760" s="89">
        <v>1123</v>
      </c>
      <c r="B760" s="76">
        <v>685</v>
      </c>
      <c r="C760" s="192" t="s">
        <v>1788</v>
      </c>
      <c r="D760" s="92" t="s">
        <v>83</v>
      </c>
      <c r="E760" s="92" t="s">
        <v>741</v>
      </c>
      <c r="F760" s="95" t="s">
        <v>43</v>
      </c>
      <c r="G760" s="235" t="s">
        <v>969</v>
      </c>
      <c r="H760" s="89">
        <v>71934857</v>
      </c>
      <c r="I760" s="180" t="s">
        <v>571</v>
      </c>
      <c r="J760" s="236">
        <v>2113753</v>
      </c>
      <c r="K760" s="238" t="s">
        <v>1790</v>
      </c>
      <c r="L760" s="237" t="s">
        <v>571</v>
      </c>
      <c r="M760" s="43" t="s">
        <v>1492</v>
      </c>
      <c r="N760" s="44">
        <f>VLOOKUP(Contrato[[#This Row],[SUPERVISOR TITULAR]],[1]SUPERVISORES!$E$1:$F$135,2,FALSE)</f>
        <v>1083014880.9000001</v>
      </c>
      <c r="O760" s="43" t="s">
        <v>1373</v>
      </c>
      <c r="P760" s="45">
        <f>VLOOKUP(Contrato[[#This Row],[SUPERVISOR SUPLENTE ]],[1]SUPERVISORES!$E$1:$F$135,2,FALSE)</f>
        <v>3567952.1</v>
      </c>
      <c r="Q760" s="88">
        <v>1239</v>
      </c>
      <c r="R760" s="47" cm="1">
        <f t="array" ref="R760">_xlfn.XLOOKUP(Contrato[[#This Row],[CDP]],[1]!CDP[[#All],[consecutivo]],[1]!CDP[[#All],[fecha_aprobacion]],"",0)</f>
        <v>45232.659733796296</v>
      </c>
      <c r="S760" s="48">
        <f>SUMIF([1]!CDP[[#All],[consecutivo]],Contrato[[#This Row],[CDP]],[1]!CDP[[#All],[valor_total_rubro]])</f>
        <v>2113753</v>
      </c>
      <c r="T760" s="4" cm="1">
        <f t="array" ref="T760">_xlfn.XLOOKUP(Contrato[[#This Row],[CONTRATO]]&amp;Contrato[[#This Row],[CDP]],[1]!Tabla6[[#All],[CONTRATO-CDP]],[1]!Tabla6[[#All],[CRP]],_xlfn.XLOOKUP(Contrato[[#This Row],[CDP]],[1]RCPPAGOS!F:F,[1]RCPPAGOS!A:A,"",0),0)</f>
        <v>13275</v>
      </c>
      <c r="U760" s="47">
        <f>+_xlfn.XLOOKUP(Contrato[[#This Row],[RCP]],[1]RCPPAGOS!A:A,[1]RCPPAGOS!B:B,"",0)</f>
        <v>45237.579861111109</v>
      </c>
      <c r="V760" s="50">
        <f>SUMIF([1]!RCPPAGOS[[#All],[CRP]],Contrato[[#This Row],[RCP]],[1]!RCPPAGOS[[#All],[valor_total]])</f>
        <v>2113753</v>
      </c>
      <c r="W760" s="91">
        <v>45237</v>
      </c>
      <c r="X760" s="91">
        <v>45239</v>
      </c>
      <c r="Y760" s="52" t="str">
        <f>+LEFT(_xlfn.XLOOKUP(Contrato[[#This Row],[CONTRATO3DIG]],[1]SECOP_II!AE:AE,[1]SECOP_II!F:F,"",0),10)</f>
        <v>2023-06-26</v>
      </c>
      <c r="Z760" s="53" t="str">
        <f>+LEFT(_xlfn.XLOOKUP(Contrato[[#This Row],[CONTRATO3DIG]],[1]SECOP_II!AE:AE,[1]SECOP_II!G:G,"",0),10)</f>
        <v>2023-12-30</v>
      </c>
      <c r="AA760" s="54" t="str">
        <f>_xlfn.XLOOKUP(Contrato[[#This Row],[CONTRATO3DIG]],[1]SECOP_II!AE:AE,[1]SECOP_II!AA:AA,"",0)</f>
        <v>https://community.secop.gov.co/Public/Tendering/OpportunityDetail/Index?noticeUID=CO1.NTC.4622968&amp;isFromPublicArea=True&amp;isModal=true&amp;asPopupView=true</v>
      </c>
      <c r="AB760" s="147" t="s">
        <v>1752</v>
      </c>
      <c r="AC760" s="147"/>
      <c r="AD760" s="89" t="s">
        <v>50</v>
      </c>
      <c r="AE760" s="58" t="str">
        <f>TEXT(LEFT(Contrato[[#This Row],[CONTRATO]],3),"0")</f>
        <v>685</v>
      </c>
      <c r="AF760" s="58" t="str">
        <f>IF(LEN(Contrato[[#This Row],[Contrato2]])=3,Contrato[[#This Row],[Contrato2]],TEXT(Contrato[[#This Row],[Contrato2]],"000"))</f>
        <v>685</v>
      </c>
      <c r="AG760" s="59">
        <f ca="1">IFERROR(_xlfn.DAYS(Contrato[[#This Row],[Fecha Proyectada liquidació]],TODAY())/30,"")</f>
        <v>-10.066666666666666</v>
      </c>
      <c r="AH760" s="60">
        <f>+Contrato[[#This Row],[FECHA TERMINACIÓN ]]+120</f>
        <v>45410</v>
      </c>
      <c r="AI760" s="58" t="e" cm="1">
        <f t="array" ref="AI760">+Contrato[[#This Row],[Fecha Proyectada liquidació]]-hoy</f>
        <v>#NAME?</v>
      </c>
      <c r="AJ760" s="58" cm="1">
        <f t="array" ref="AJ760">_xlfn.XLOOKUP(Contrato[[#This Row],[CONTRATO]]&amp;Contrato[[#This Row],[CDP]],[1]!Tabla6[[#All],[CONTRATO-CDP]],[1]!Tabla6[[#All],[CRP]],_xlfn.XLOOKUP(Contrato[[#This Row],[CDP]],[1]RCPPAGOS!F:F,[1]RCPPAGOS!A:A,"",0),0)</f>
        <v>13275</v>
      </c>
      <c r="AK760" s="58">
        <f>+Contrato[[#This Row],[Columna1]]-Contrato[[#This Row],[RCP]]</f>
        <v>0</v>
      </c>
      <c r="AL760" s="61" cm="1">
        <f t="array" ref="AL760">_xlfn.XLOOKUP(Contrato[[#This Row],[RCP]],[1]!RCPPAGOS[[#All],[CRP]],[1]!RCPPAGOS[[#All],[Total pagado]],0,0)</f>
        <v>1928553</v>
      </c>
      <c r="AM760" s="62">
        <f>+Contrato[[#This Row],[Valor Pagado]]/Contrato[[#This Row],[VALOR CONTRATO]]</f>
        <v>0.91238332955648083</v>
      </c>
      <c r="AN760" s="63">
        <f>+Contrato[[#This Row],[VALOR CONTRATO]]-Contrato[[#This Row],[Valor Pagado]]</f>
        <v>185200</v>
      </c>
    </row>
    <row r="761" spans="1:40" ht="37.5" customHeight="1">
      <c r="A761" s="1">
        <v>1190</v>
      </c>
      <c r="B761" s="2">
        <v>685</v>
      </c>
      <c r="C761" s="252" t="s">
        <v>1788</v>
      </c>
      <c r="D761" s="92" t="s">
        <v>83</v>
      </c>
      <c r="E761" s="92" t="s">
        <v>741</v>
      </c>
      <c r="F761" s="253" t="s">
        <v>43</v>
      </c>
      <c r="G761" s="254" t="s">
        <v>969</v>
      </c>
      <c r="H761" s="255">
        <v>71934857</v>
      </c>
      <c r="I761" s="256" t="s">
        <v>571</v>
      </c>
      <c r="J761" s="257" t="s">
        <v>1791</v>
      </c>
      <c r="K761" s="230" t="s">
        <v>1790</v>
      </c>
      <c r="L761" s="258" t="s">
        <v>571</v>
      </c>
      <c r="M761" s="43" t="s">
        <v>1492</v>
      </c>
      <c r="N761" s="44">
        <f>VLOOKUP(Contrato[[#This Row],[SUPERVISOR TITULAR]],[1]SUPERVISORES!$E$1:$F$135,2,FALSE)</f>
        <v>1083014880.9000001</v>
      </c>
      <c r="O761" s="43" t="s">
        <v>1373</v>
      </c>
      <c r="P761" s="45">
        <f>VLOOKUP(Contrato[[#This Row],[SUPERVISOR SUPLENTE ]],[1]SUPERVISORES!$E$1:$F$135,2,FALSE)</f>
        <v>3567952.1</v>
      </c>
      <c r="Q761" s="259">
        <v>1323</v>
      </c>
      <c r="R761" s="47" cm="1">
        <f t="array" ref="R761">_xlfn.XLOOKUP(Contrato[[#This Row],[CDP]],[1]!CDP[[#All],[consecutivo]],[1]!CDP[[#All],[fecha_aprobacion]],"",0)</f>
        <v>45247.583310185182</v>
      </c>
      <c r="S761" s="48">
        <f>SUMIF([1]!CDP[[#All],[consecutivo]],Contrato[[#This Row],[CDP]],[1]!CDP[[#All],[valor_total_rubro]])</f>
        <v>819447</v>
      </c>
      <c r="T761" s="4" cm="1">
        <f t="array" ref="T761">_xlfn.XLOOKUP(Contrato[[#This Row],[CONTRATO]]&amp;Contrato[[#This Row],[CDP]],[1]!Tabla6[[#All],[CONTRATO-CDP]],[1]!Tabla6[[#All],[CRP]],_xlfn.XLOOKUP(Contrato[[#This Row],[CDP]],[1]RCPPAGOS!F:F,[1]RCPPAGOS!A:A,"",0),0)</f>
        <v>15758</v>
      </c>
      <c r="U761" s="47">
        <f>+_xlfn.XLOOKUP(Contrato[[#This Row],[RCP]],[1]RCPPAGOS!A:A,[1]RCPPAGOS!B:B,"",0)</f>
        <v>45254.748136574075</v>
      </c>
      <c r="V761" s="50">
        <f>SUMIF([1]!RCPPAGOS[[#All],[CRP]],Contrato[[#This Row],[RCP]],[1]!RCPPAGOS[[#All],[valor_total]])</f>
        <v>819447</v>
      </c>
      <c r="W761" s="260">
        <v>45254</v>
      </c>
      <c r="X761" s="260">
        <v>45254</v>
      </c>
      <c r="Y761" s="52" t="str">
        <f>+LEFT(_xlfn.XLOOKUP(Contrato[[#This Row],[CONTRATO3DIG]],[1]SECOP_II!AE:AE,[1]SECOP_II!F:F,"",0),10)</f>
        <v>2023-06-26</v>
      </c>
      <c r="Z761" s="53" t="str">
        <f>+LEFT(_xlfn.XLOOKUP(Contrato[[#This Row],[CONTRATO3DIG]],[1]SECOP_II!AE:AE,[1]SECOP_II!G:G,"",0),10)</f>
        <v>2023-12-30</v>
      </c>
      <c r="AA761" s="139"/>
      <c r="AB761" s="103" t="s">
        <v>1752</v>
      </c>
      <c r="AC761" s="261"/>
      <c r="AD761" s="255" t="s">
        <v>50</v>
      </c>
      <c r="AE761" s="58" t="str">
        <f>TEXT(LEFT(Contrato[[#This Row],[CONTRATO]],3),"0")</f>
        <v>685</v>
      </c>
      <c r="AF761" s="58" t="str">
        <f>IF(LEN(Contrato[[#This Row],[Contrato2]])=3,Contrato[[#This Row],[Contrato2]],TEXT(Contrato[[#This Row],[Contrato2]],"000"))</f>
        <v>685</v>
      </c>
      <c r="AG761" s="59">
        <f ca="1">IFERROR(_xlfn.DAYS(Contrato[[#This Row],[Fecha Proyectada liquidació]],TODAY())/30,"")</f>
        <v>-10.066666666666666</v>
      </c>
      <c r="AH761" s="60">
        <f>+Contrato[[#This Row],[FECHA TERMINACIÓN ]]+120</f>
        <v>45410</v>
      </c>
      <c r="AI761" s="58" t="e" cm="1">
        <f t="array" ref="AI761">+Contrato[[#This Row],[Fecha Proyectada liquidació]]-hoy</f>
        <v>#NAME?</v>
      </c>
      <c r="AJ761" s="58" cm="1">
        <f t="array" ref="AJ761">_xlfn.XLOOKUP(Contrato[[#This Row],[CONTRATO]]&amp;Contrato[[#This Row],[CDP]],[1]!Tabla6[[#All],[CONTRATO-CDP]],[1]!Tabla6[[#All],[CRP]],_xlfn.XLOOKUP(Contrato[[#This Row],[CDP]],[1]RCPPAGOS!F:F,[1]RCPPAGOS!A:A,"",0),0)</f>
        <v>15758</v>
      </c>
      <c r="AK761" s="58">
        <f>+Contrato[[#This Row],[Columna1]]-Contrato[[#This Row],[RCP]]</f>
        <v>0</v>
      </c>
      <c r="AL761" s="61" cm="1">
        <f t="array" ref="AL761">_xlfn.XLOOKUP(Contrato[[#This Row],[RCP]],[1]!RCPPAGOS[[#All],[CRP]],[1]!RCPPAGOS[[#All],[Total pagado]],0,0)</f>
        <v>819447</v>
      </c>
      <c r="AM761" s="62">
        <f>+Contrato[[#This Row],[Valor Pagado]]/Contrato[[#This Row],[VALOR CONTRATO]]</f>
        <v>1</v>
      </c>
      <c r="AN761" s="63">
        <f>+Contrato[[#This Row],[VALOR CONTRATO]]-Contrato[[#This Row],[Valor Pagado]]</f>
        <v>0</v>
      </c>
    </row>
    <row r="762" spans="1:40" ht="37.5" customHeight="1">
      <c r="A762" s="1">
        <v>878</v>
      </c>
      <c r="B762" s="2">
        <v>686</v>
      </c>
      <c r="C762" s="130" t="s">
        <v>1736</v>
      </c>
      <c r="D762" s="92" t="s">
        <v>83</v>
      </c>
      <c r="E762" s="92" t="s">
        <v>42</v>
      </c>
      <c r="F762" s="95" t="s">
        <v>43</v>
      </c>
      <c r="G762" s="262" t="s">
        <v>1792</v>
      </c>
      <c r="H762" s="1">
        <v>98565809</v>
      </c>
      <c r="I762" s="168">
        <v>3986061</v>
      </c>
      <c r="J762" s="168">
        <v>34479316</v>
      </c>
      <c r="K762" s="134" t="s">
        <v>1793</v>
      </c>
      <c r="L762" s="137" t="s">
        <v>571</v>
      </c>
      <c r="M762" s="43" t="s">
        <v>1374</v>
      </c>
      <c r="N762" s="44">
        <f>VLOOKUP(Contrato[[#This Row],[SUPERVISOR TITULAR]],[1]SUPERVISORES!$E$1:$F$135,2,FALSE)</f>
        <v>21490893.800000001</v>
      </c>
      <c r="O762" s="43" t="s">
        <v>1492</v>
      </c>
      <c r="P762" s="45">
        <f>VLOOKUP(Contrato[[#This Row],[SUPERVISOR SUPLENTE ]],[1]SUPERVISORES!$E$1:$F$135,2,FALSE)</f>
        <v>1083014880.9000001</v>
      </c>
      <c r="Q762" s="75">
        <v>886</v>
      </c>
      <c r="R762" s="47" cm="1">
        <f t="array" ref="R762">_xlfn.XLOOKUP(Contrato[[#This Row],[CDP]],[1]!CDP[[#All],[consecutivo]],[1]!CDP[[#All],[fecha_aprobacion]],"",0)</f>
        <v>45093.496828703705</v>
      </c>
      <c r="S762" s="48">
        <f>SUMIF([1]!CDP[[#All],[consecutivo]],Contrato[[#This Row],[CDP]],[1]!CDP[[#All],[valor_total_rubro]])</f>
        <v>34479316</v>
      </c>
      <c r="T762" s="49" cm="1">
        <f t="array" ref="T762">_xlfn.XLOOKUP(Contrato[[#This Row],[CONTRATO]]&amp;Contrato[[#This Row],[CDP]],[1]!Tabla6[[#All],[CONTRATO-CDP]],[1]!Tabla6[[#All],[CRP]],_xlfn.XLOOKUP(Contrato[[#This Row],[CDP]],[1]RCPPAGOS!F:F,[1]RCPPAGOS!A:A,"",0),0)</f>
        <v>6463</v>
      </c>
      <c r="U762" s="47">
        <f>+_xlfn.XLOOKUP(Contrato[[#This Row],[RCP]],[1]RCPPAGOS!A:A,[1]RCPPAGOS!B:B,"",0)</f>
        <v>45101.294328703705</v>
      </c>
      <c r="V762" s="50">
        <f>SUMIF([1]!RCPPAGOS[[#All],[CRP]],Contrato[[#This Row],[RCP]],[1]!RCPPAGOS[[#All],[valor_total]])</f>
        <v>34479316</v>
      </c>
      <c r="W762" s="51">
        <v>45100</v>
      </c>
      <c r="X762" s="51">
        <v>45101</v>
      </c>
      <c r="Y762" s="52" t="str">
        <f>+LEFT(_xlfn.XLOOKUP(Contrato[[#This Row],[CONTRATO3DIG]],[1]SECOP_II!AE:AE,[1]SECOP_II!F:F,"",0),10)</f>
        <v>2023-06-26</v>
      </c>
      <c r="Z762" s="53" t="str">
        <f>+LEFT(_xlfn.XLOOKUP(Contrato[[#This Row],[CONTRATO3DIG]],[1]SECOP_II!AE:AE,[1]SECOP_II!G:G,"",0),10)</f>
        <v>2023-12-30</v>
      </c>
      <c r="AA762" s="54" t="str">
        <f>_xlfn.XLOOKUP(Contrato[[#This Row],[CONTRATO3DIG]],[1]SECOP_II!AE:AE,[1]SECOP_II!AA:AA,"",0)</f>
        <v>https://community.secop.gov.co/Public/Tendering/OpportunityDetail/Index?noticeUID=CO1.NTC.4623402&amp;isFromPublicArea=True&amp;isModal=true&amp;asPopupView=true</v>
      </c>
      <c r="AB762" s="103" t="s">
        <v>1752</v>
      </c>
      <c r="AC762" s="103">
        <v>200000097040</v>
      </c>
      <c r="AD762" s="1" t="s">
        <v>50</v>
      </c>
      <c r="AE762" s="58" t="str">
        <f>TEXT(LEFT(Contrato[[#This Row],[CONTRATO]],3),"0")</f>
        <v>686</v>
      </c>
      <c r="AF762" s="58" t="str">
        <f>IF(LEN(Contrato[[#This Row],[Contrato2]])=3,Contrato[[#This Row],[Contrato2]],TEXT(Contrato[[#This Row],[Contrato2]],"000"))</f>
        <v>686</v>
      </c>
      <c r="AG762" s="59">
        <f ca="1">IFERROR(_xlfn.DAYS(Contrato[[#This Row],[Fecha Proyectada liquidació]],TODAY())/30,"")</f>
        <v>-10.066666666666666</v>
      </c>
      <c r="AH762" s="60">
        <f>+Contrato[[#This Row],[FECHA TERMINACIÓN ]]+120</f>
        <v>45410</v>
      </c>
      <c r="AI762" s="60">
        <v>45306</v>
      </c>
      <c r="AJ762" s="58" cm="1">
        <f t="array" ref="AJ762">_xlfn.XLOOKUP(Contrato[[#This Row],[CONTRATO]]&amp;Contrato[[#This Row],[CDP]],[1]!Tabla6[[#All],[CONTRATO-CDP]],[1]!Tabla6[[#All],[CRP]],_xlfn.XLOOKUP(Contrato[[#This Row],[CDP]],[1]RCPPAGOS!F:F,[1]RCPPAGOS!A:A,"",0),0)</f>
        <v>6463</v>
      </c>
      <c r="AK762" s="58">
        <f>+Contrato[[#This Row],[Columna1]]-Contrato[[#This Row],[RCP]]</f>
        <v>0</v>
      </c>
      <c r="AL762" s="61" cm="1">
        <f t="array" ref="AL762">_xlfn.XLOOKUP(Contrato[[#This Row],[RCP]],[1]!RCPPAGOS[[#All],[CRP]],[1]!RCPPAGOS[[#All],[Total pagado]],0,0)</f>
        <v>32131110</v>
      </c>
      <c r="AM762" s="62">
        <f>+Contrato[[#This Row],[Valor Pagado]]/Contrato[[#This Row],[VALOR CONTRATO]]</f>
        <v>0.93189522669185199</v>
      </c>
      <c r="AN762" s="63">
        <f>+Contrato[[#This Row],[VALOR CONTRATO]]-Contrato[[#This Row],[Valor Pagado]]</f>
        <v>2348206</v>
      </c>
    </row>
    <row r="763" spans="1:40" ht="37.5" customHeight="1">
      <c r="A763" s="89" t="s">
        <v>571</v>
      </c>
      <c r="B763" s="76">
        <v>687</v>
      </c>
      <c r="C763" s="130" t="s">
        <v>1794</v>
      </c>
      <c r="D763" s="92" t="s">
        <v>83</v>
      </c>
      <c r="E763" s="103" t="s">
        <v>42</v>
      </c>
      <c r="F763" s="95" t="s">
        <v>581</v>
      </c>
      <c r="G763" s="235" t="s">
        <v>1795</v>
      </c>
      <c r="H763" s="1" t="s">
        <v>571</v>
      </c>
      <c r="I763" s="1" t="s">
        <v>571</v>
      </c>
      <c r="J763" s="1" t="s">
        <v>571</v>
      </c>
      <c r="K763" s="1" t="s">
        <v>571</v>
      </c>
      <c r="L763" s="1" t="s">
        <v>571</v>
      </c>
      <c r="M763" s="43"/>
      <c r="N763" s="44" t="e">
        <f>VLOOKUP(Contrato[[#This Row],[SUPERVISOR TITULAR]],[1]SUPERVISORES!$E$1:$F$135,2,FALSE)</f>
        <v>#N/A</v>
      </c>
      <c r="O763" s="43"/>
      <c r="P763" s="45" t="e">
        <f>VLOOKUP(Contrato[[#This Row],[SUPERVISOR SUPLENTE ]],[1]SUPERVISORES!$E$1:$F$135,2,FALSE)</f>
        <v>#N/A</v>
      </c>
      <c r="Q763" s="111">
        <v>0</v>
      </c>
      <c r="R763" s="47" t="str" cm="1">
        <f t="array" ref="R763">_xlfn.XLOOKUP(Contrato[[#This Row],[CDP]],[1]!CDP[[#All],[consecutivo]],[1]!CDP[[#All],[fecha_aprobacion]],"",0)</f>
        <v/>
      </c>
      <c r="S763" s="48">
        <f>SUMIF([1]!CDP[[#All],[consecutivo]],Contrato[[#This Row],[CDP]],[1]!CDP[[#All],[valor_total_rubro]])</f>
        <v>0</v>
      </c>
      <c r="T763" s="49" t="str" cm="1">
        <f t="array" ref="T763">_xlfn.XLOOKUP(Contrato[[#This Row],[CONTRATO]]&amp;Contrato[[#This Row],[CDP]],[1]!Tabla6[[#All],[CONTRATO-CDP]],[1]!Tabla6[[#All],[CRP]],_xlfn.XLOOKUP(Contrato[[#This Row],[CDP]],[1]RCPPAGOS!F:F,[1]RCPPAGOS!A:A,"",0),0)</f>
        <v/>
      </c>
      <c r="U763" s="47" t="str">
        <f>+_xlfn.XLOOKUP(Contrato[[#This Row],[RCP]],[1]RCPPAGOS!A:A,[1]RCPPAGOS!B:B,"",0)</f>
        <v/>
      </c>
      <c r="V763" s="50">
        <f>SUMIF([1]!RCPPAGOS[[#All],[CRP]],Contrato[[#This Row],[RCP]],[1]!RCPPAGOS[[#All],[valor_total]])</f>
        <v>0</v>
      </c>
      <c r="W763" s="263">
        <v>45105</v>
      </c>
      <c r="X763" s="111">
        <v>0</v>
      </c>
      <c r="Y763" s="52" t="str">
        <f>+LEFT(_xlfn.XLOOKUP(Contrato[[#This Row],[CONTRATO3DIG]],[1]SECOP_II!AE:AE,[1]SECOP_II!F:F,"",0),10)</f>
        <v/>
      </c>
      <c r="Z763" s="53" t="str">
        <f>+LEFT(_xlfn.XLOOKUP(Contrato[[#This Row],[CONTRATO3DIG]],[1]SECOP_II!AE:AE,[1]SECOP_II!G:G,"",0),10)</f>
        <v/>
      </c>
      <c r="AA763" s="54" t="str">
        <f>_xlfn.XLOOKUP(Contrato[[#This Row],[CONTRATO3DIG]],[1]SECOP_II!AE:AE,[1]SECOP_II!AA:AA,"",0)</f>
        <v/>
      </c>
      <c r="AB763" s="111">
        <v>0</v>
      </c>
      <c r="AC763" s="111">
        <v>0</v>
      </c>
      <c r="AD763" s="1" t="s">
        <v>216</v>
      </c>
      <c r="AE763" s="58" t="str">
        <f>TEXT(LEFT(Contrato[[#This Row],[CONTRATO]],3),"0")</f>
        <v>687</v>
      </c>
      <c r="AF763" s="58" t="str">
        <f>IF(LEN(Contrato[[#This Row],[Contrato2]])=3,Contrato[[#This Row],[Contrato2]],TEXT(Contrato[[#This Row],[Contrato2]],"000"))</f>
        <v>687</v>
      </c>
      <c r="AG763" s="59" t="str">
        <f ca="1">IFERROR(_xlfn.DAYS(Contrato[[#This Row],[Fecha Proyectada liquidació]],TODAY())/30,"")</f>
        <v/>
      </c>
      <c r="AH763" s="60" t="e">
        <f>+Contrato[[#This Row],[FECHA TERMINACIÓN ]]+120</f>
        <v>#VALUE!</v>
      </c>
      <c r="AI763" s="58" t="e" cm="1">
        <f t="array" ref="AI763">+Contrato[[#This Row],[Fecha Proyectada liquidació]]-hoy</f>
        <v>#VALUE!</v>
      </c>
      <c r="AJ763" s="58" t="str" cm="1">
        <f t="array" ref="AJ763">_xlfn.XLOOKUP(Contrato[[#This Row],[CONTRATO]]&amp;Contrato[[#This Row],[CDP]],[1]!Tabla6[[#All],[CONTRATO-CDP]],[1]!Tabla6[[#All],[CRP]],_xlfn.XLOOKUP(Contrato[[#This Row],[CDP]],[1]RCPPAGOS!F:F,[1]RCPPAGOS!A:A,"",0),0)</f>
        <v/>
      </c>
      <c r="AK763" s="58" t="e">
        <f>+Contrato[[#This Row],[Columna1]]-Contrato[[#This Row],[RCP]]</f>
        <v>#VALUE!</v>
      </c>
      <c r="AL763" s="61" cm="1">
        <f t="array" ref="AL763">_xlfn.XLOOKUP(Contrato[[#This Row],[RCP]],[1]!RCPPAGOS[[#All],[CRP]],[1]!RCPPAGOS[[#All],[Total pagado]],0,0)</f>
        <v>0</v>
      </c>
      <c r="AM763" s="62" t="e">
        <f>+Contrato[[#This Row],[Valor Pagado]]/Contrato[[#This Row],[VALOR CONTRATO]]</f>
        <v>#VALUE!</v>
      </c>
      <c r="AN763" s="63" t="e">
        <f>+Contrato[[#This Row],[VALOR CONTRATO]]-Contrato[[#This Row],[Valor Pagado]]</f>
        <v>#VALUE!</v>
      </c>
    </row>
    <row r="764" spans="1:40" ht="37.5" customHeight="1">
      <c r="A764" s="89">
        <v>906</v>
      </c>
      <c r="B764" s="76">
        <v>688</v>
      </c>
      <c r="C764" s="235" t="s">
        <v>1796</v>
      </c>
      <c r="D764" s="92" t="s">
        <v>83</v>
      </c>
      <c r="E764" s="92" t="s">
        <v>42</v>
      </c>
      <c r="F764" s="95" t="s">
        <v>43</v>
      </c>
      <c r="G764" s="235" t="s">
        <v>1038</v>
      </c>
      <c r="H764" s="89">
        <v>15254624</v>
      </c>
      <c r="I764" s="236">
        <v>4987847</v>
      </c>
      <c r="J764" s="236">
        <v>31257175</v>
      </c>
      <c r="K764" s="238" t="s">
        <v>1797</v>
      </c>
      <c r="L764" s="237" t="s">
        <v>571</v>
      </c>
      <c r="M764" s="43" t="s">
        <v>1040</v>
      </c>
      <c r="N764" s="44">
        <f>VLOOKUP(Contrato[[#This Row],[SUPERVISOR TITULAR]],[1]SUPERVISORES!$E$1:$F$135,2,FALSE)</f>
        <v>70879080.700000003</v>
      </c>
      <c r="O764" s="43" t="s">
        <v>60</v>
      </c>
      <c r="P764" s="45">
        <f>VLOOKUP(Contrato[[#This Row],[SUPERVISOR SUPLENTE ]],[1]SUPERVISORES!$E$1:$F$135,2,FALSE)</f>
        <v>40075656.899999999</v>
      </c>
      <c r="Q764" s="88">
        <v>909</v>
      </c>
      <c r="R764" s="47" cm="1">
        <f t="array" ref="R764">_xlfn.XLOOKUP(Contrato[[#This Row],[CDP]],[1]!CDP[[#All],[consecutivo]],[1]!CDP[[#All],[fecha_aprobacion]],"",0)</f>
        <v>45099.680381944447</v>
      </c>
      <c r="S764" s="48">
        <f>SUMIF([1]!CDP[[#All],[consecutivo]],Contrato[[#This Row],[CDP]],[1]!CDP[[#All],[valor_total_rubro]])</f>
        <v>31257175</v>
      </c>
      <c r="T764" s="49" cm="1">
        <f t="array" ref="T764">_xlfn.XLOOKUP(Contrato[[#This Row],[CONTRATO]]&amp;Contrato[[#This Row],[CDP]],[1]!Tabla6[[#All],[CONTRATO-CDP]],[1]!Tabla6[[#All],[CRP]],_xlfn.XLOOKUP(Contrato[[#This Row],[CDP]],[1]RCPPAGOS!F:F,[1]RCPPAGOS!A:A,"",0),0)</f>
        <v>6524</v>
      </c>
      <c r="U764" s="47">
        <f>+_xlfn.XLOOKUP(Contrato[[#This Row],[RCP]],[1]RCPPAGOS!A:A,[1]RCPPAGOS!B:B,"",0)</f>
        <v>45103.616018518522</v>
      </c>
      <c r="V764" s="50">
        <f>SUMIF([1]!RCPPAGOS[[#All],[CRP]],Contrato[[#This Row],[RCP]],[1]!RCPPAGOS[[#All],[valor_total]])</f>
        <v>31257175</v>
      </c>
      <c r="W764" s="91">
        <v>45103</v>
      </c>
      <c r="X764" s="91">
        <v>45103</v>
      </c>
      <c r="Y764" s="52" t="str">
        <f>+LEFT(_xlfn.XLOOKUP(Contrato[[#This Row],[CONTRATO3DIG]],[1]SECOP_II!AE:AE,[1]SECOP_II!F:F,"",0),10)</f>
        <v>2023-06-26</v>
      </c>
      <c r="Z764" s="53" t="str">
        <f>+LEFT(_xlfn.XLOOKUP(Contrato[[#This Row],[CONTRATO3DIG]],[1]SECOP_II!AE:AE,[1]SECOP_II!G:G,"",0),10)</f>
        <v>2023-12-30</v>
      </c>
      <c r="AA764" s="54" t="str">
        <f>_xlfn.XLOOKUP(Contrato[[#This Row],[CONTRATO3DIG]],[1]SECOP_II!AE:AE,[1]SECOP_II!AA:AA,"",0)</f>
        <v>https://community.secop.gov.co/Public/Tendering/OpportunityDetail/Index?noticeUID=CO1.NTC.4633035&amp;isFromPublicArea=True&amp;isModal=true&amp;asPopupView=true</v>
      </c>
      <c r="AB764" s="147" t="s">
        <v>1798</v>
      </c>
      <c r="AC764" s="147"/>
      <c r="AD764" s="89" t="s">
        <v>50</v>
      </c>
      <c r="AE764" s="58" t="str">
        <f>TEXT(LEFT(Contrato[[#This Row],[CONTRATO]],3),"0")</f>
        <v>688</v>
      </c>
      <c r="AF764" s="58" t="str">
        <f>IF(LEN(Contrato[[#This Row],[Contrato2]])=3,Contrato[[#This Row],[Contrato2]],TEXT(Contrato[[#This Row],[Contrato2]],"000"))</f>
        <v>688</v>
      </c>
      <c r="AG764" s="59">
        <f ca="1">IFERROR(_xlfn.DAYS(Contrato[[#This Row],[Fecha Proyectada liquidació]],TODAY())/30,"")</f>
        <v>-10.066666666666666</v>
      </c>
      <c r="AH764" s="60">
        <f>+Contrato[[#This Row],[FECHA TERMINACIÓN ]]+120</f>
        <v>45410</v>
      </c>
      <c r="AI764" s="58" t="e" cm="1">
        <f t="array" ref="AI764">+Contrato[[#This Row],[Fecha Proyectada liquidació]]-hoy</f>
        <v>#NAME?</v>
      </c>
      <c r="AJ764" s="58" cm="1">
        <f t="array" ref="AJ764">_xlfn.XLOOKUP(Contrato[[#This Row],[CONTRATO]]&amp;Contrato[[#This Row],[CDP]],[1]!Tabla6[[#All],[CONTRATO-CDP]],[1]!Tabla6[[#All],[CRP]],_xlfn.XLOOKUP(Contrato[[#This Row],[CDP]],[1]RCPPAGOS!F:F,[1]RCPPAGOS!A:A,"",0),0)</f>
        <v>6524</v>
      </c>
      <c r="AK764" s="58">
        <f>+Contrato[[#This Row],[Columna1]]-Contrato[[#This Row],[RCP]]</f>
        <v>0</v>
      </c>
      <c r="AL764" s="61" cm="1">
        <f t="array" ref="AL764">_xlfn.XLOOKUP(Contrato[[#This Row],[RCP]],[1]!RCPPAGOS[[#All],[CRP]],[1]!RCPPAGOS[[#All],[Total pagado]],0,0)</f>
        <v>10940012</v>
      </c>
      <c r="AM764" s="62">
        <f>+Contrato[[#This Row],[Valor Pagado]]/Contrato[[#This Row],[VALOR CONTRATO]]</f>
        <v>0.35000002399449087</v>
      </c>
      <c r="AN764" s="63">
        <f>+Contrato[[#This Row],[VALOR CONTRATO]]-Contrato[[#This Row],[Valor Pagado]]</f>
        <v>20317163</v>
      </c>
    </row>
    <row r="765" spans="1:40" ht="37.5" customHeight="1">
      <c r="A765" s="89">
        <v>887</v>
      </c>
      <c r="B765" s="76">
        <v>689</v>
      </c>
      <c r="C765" s="235" t="s">
        <v>1799</v>
      </c>
      <c r="D765" s="92" t="s">
        <v>83</v>
      </c>
      <c r="E765" s="92" t="s">
        <v>42</v>
      </c>
      <c r="F765" s="95" t="s">
        <v>43</v>
      </c>
      <c r="G765" s="235" t="s">
        <v>1800</v>
      </c>
      <c r="H765" s="89">
        <v>39457740</v>
      </c>
      <c r="I765" s="236">
        <v>7690469</v>
      </c>
      <c r="J765" s="236">
        <v>58706304</v>
      </c>
      <c r="K765" s="238" t="s">
        <v>1801</v>
      </c>
      <c r="L765" s="237" t="s">
        <v>571</v>
      </c>
      <c r="M765" s="43" t="s">
        <v>1477</v>
      </c>
      <c r="N765" s="44">
        <f>VLOOKUP(Contrato[[#This Row],[SUPERVISOR TITULAR]],[1]SUPERVISORES!$E$1:$F$135,2,FALSE)</f>
        <v>71220441</v>
      </c>
      <c r="O765" s="43" t="s">
        <v>1279</v>
      </c>
      <c r="P765" s="45">
        <f>VLOOKUP(Contrato[[#This Row],[SUPERVISOR SUPLENTE ]],[1]SUPERVISORES!$E$1:$F$135,2,FALSE)</f>
        <v>15511884.1</v>
      </c>
      <c r="Q765" s="88">
        <v>879</v>
      </c>
      <c r="R765" s="47" cm="1">
        <f t="array" ref="R765">_xlfn.XLOOKUP(Contrato[[#This Row],[CDP]],[1]!CDP[[#All],[consecutivo]],[1]!CDP[[#All],[fecha_aprobacion]],"",0)</f>
        <v>45093.468414351853</v>
      </c>
      <c r="S765" s="48">
        <f>SUMIF([1]!CDP[[#All],[consecutivo]],Contrato[[#This Row],[CDP]],[1]!CDP[[#All],[valor_total_rubro]])</f>
        <v>58706304</v>
      </c>
      <c r="T765" s="49" cm="1">
        <f t="array" ref="T765">_xlfn.XLOOKUP(Contrato[[#This Row],[CONTRATO]]&amp;Contrato[[#This Row],[CDP]],[1]!Tabla6[[#All],[CONTRATO-CDP]],[1]!Tabla6[[#All],[CRP]],_xlfn.XLOOKUP(Contrato[[#This Row],[CDP]],[1]RCPPAGOS!F:F,[1]RCPPAGOS!A:A,"",0),0)</f>
        <v>6537</v>
      </c>
      <c r="U765" s="47">
        <f>+_xlfn.XLOOKUP(Contrato[[#This Row],[RCP]],[1]RCPPAGOS!A:A,[1]RCPPAGOS!B:B,"",0)</f>
        <v>45104.45239583333</v>
      </c>
      <c r="V765" s="50">
        <f>SUMIF([1]!RCPPAGOS[[#All],[CRP]],Contrato[[#This Row],[RCP]],[1]!RCPPAGOS[[#All],[valor_total]])</f>
        <v>58706304</v>
      </c>
      <c r="W765" s="91">
        <v>45103</v>
      </c>
      <c r="X765" s="91">
        <v>45105</v>
      </c>
      <c r="Y765" s="52" t="str">
        <f>+LEFT(_xlfn.XLOOKUP(Contrato[[#This Row],[CONTRATO3DIG]],[1]SECOP_II!AE:AE,[1]SECOP_II!F:F,"",0),10)</f>
        <v>2023-06-28</v>
      </c>
      <c r="Z765" s="53" t="str">
        <f>+LEFT(_xlfn.XLOOKUP(Contrato[[#This Row],[CONTRATO3DIG]],[1]SECOP_II!AE:AE,[1]SECOP_II!G:G,"",0),10)</f>
        <v>2023-12-30</v>
      </c>
      <c r="AA765" s="54" t="str">
        <f>_xlfn.XLOOKUP(Contrato[[#This Row],[CONTRATO3DIG]],[1]SECOP_II!AE:AE,[1]SECOP_II!AA:AA,"",0)</f>
        <v>https://community.secop.gov.co/Public/Tendering/OpportunityDetail/Index?noticeUID=CO1.NTC.4629853&amp;isFromPublicArea=True&amp;isModal=true&amp;asPopupView=true</v>
      </c>
      <c r="AB765" s="147" t="s">
        <v>1802</v>
      </c>
      <c r="AC765" s="147">
        <v>200000099101</v>
      </c>
      <c r="AD765" s="89" t="s">
        <v>50</v>
      </c>
      <c r="AE765" s="58" t="str">
        <f>TEXT(LEFT(Contrato[[#This Row],[CONTRATO]],3),"0")</f>
        <v>689</v>
      </c>
      <c r="AF765" s="58" t="str">
        <f>IF(LEN(Contrato[[#This Row],[Contrato2]])=3,Contrato[[#This Row],[Contrato2]],TEXT(Contrato[[#This Row],[Contrato2]],"000"))</f>
        <v>689</v>
      </c>
      <c r="AG765" s="59">
        <f ca="1">IFERROR(_xlfn.DAYS(Contrato[[#This Row],[Fecha Proyectada liquidació]],TODAY())/30,"")</f>
        <v>-10.066666666666666</v>
      </c>
      <c r="AH765" s="60">
        <f>+Contrato[[#This Row],[FECHA TERMINACIÓN ]]+120</f>
        <v>45410</v>
      </c>
      <c r="AI765" s="58" t="e" cm="1">
        <f t="array" ref="AI765">+Contrato[[#This Row],[Fecha Proyectada liquidació]]-hoy</f>
        <v>#NAME?</v>
      </c>
      <c r="AJ765" s="58" cm="1">
        <f t="array" ref="AJ765">_xlfn.XLOOKUP(Contrato[[#This Row],[CONTRATO]]&amp;Contrato[[#This Row],[CDP]],[1]!Tabla6[[#All],[CONTRATO-CDP]],[1]!Tabla6[[#All],[CRP]],_xlfn.XLOOKUP(Contrato[[#This Row],[CDP]],[1]RCPPAGOS!F:F,[1]RCPPAGOS!A:A,"",0),0)</f>
        <v>6537</v>
      </c>
      <c r="AK765" s="58">
        <f>+Contrato[[#This Row],[Columna1]]-Contrato[[#This Row],[RCP]]</f>
        <v>0</v>
      </c>
      <c r="AL765" s="61" cm="1">
        <f t="array" ref="AL765">_xlfn.XLOOKUP(Contrato[[#This Row],[RCP]],[1]!RCPPAGOS[[#All],[CRP]],[1]!RCPPAGOS[[#All],[Total pagado]],0,0)</f>
        <v>5960130</v>
      </c>
      <c r="AM765" s="62">
        <f>+Contrato[[#This Row],[Valor Pagado]]/Contrato[[#This Row],[VALOR CONTRATO]]</f>
        <v>0.10152453133482905</v>
      </c>
      <c r="AN765" s="63">
        <f>+Contrato[[#This Row],[VALOR CONTRATO]]-Contrato[[#This Row],[Valor Pagado]]</f>
        <v>52746174</v>
      </c>
    </row>
    <row r="766" spans="1:40" ht="37.5" customHeight="1">
      <c r="A766" s="89">
        <v>923</v>
      </c>
      <c r="B766" s="76">
        <v>690</v>
      </c>
      <c r="C766" s="235" t="s">
        <v>1381</v>
      </c>
      <c r="D766" s="92" t="s">
        <v>112</v>
      </c>
      <c r="E766" s="92" t="s">
        <v>42</v>
      </c>
      <c r="F766" s="95" t="s">
        <v>43</v>
      </c>
      <c r="G766" s="235" t="s">
        <v>1803</v>
      </c>
      <c r="H766" s="89">
        <v>1038410885</v>
      </c>
      <c r="I766" s="168">
        <v>7690469</v>
      </c>
      <c r="J766" s="236">
        <v>40503137</v>
      </c>
      <c r="K766" s="89" t="s">
        <v>571</v>
      </c>
      <c r="L766" s="237" t="s">
        <v>571</v>
      </c>
      <c r="M766" s="43" t="s">
        <v>48</v>
      </c>
      <c r="N766" s="44">
        <f>VLOOKUP(Contrato[[#This Row],[SUPERVISOR TITULAR]],[1]SUPERVISORES!$E$1:$F$135,2,FALSE)</f>
        <v>37864741.100000001</v>
      </c>
      <c r="O766" s="43" t="s">
        <v>733</v>
      </c>
      <c r="P766" s="45">
        <f>VLOOKUP(Contrato[[#This Row],[SUPERVISOR SUPLENTE ]],[1]SUPERVISORES!$E$1:$F$135,2,FALSE)</f>
        <v>1039449337.8</v>
      </c>
      <c r="Q766" s="88">
        <v>925</v>
      </c>
      <c r="R766" s="47" cm="1">
        <f t="array" ref="R766">_xlfn.XLOOKUP(Contrato[[#This Row],[CDP]],[1]!CDP[[#All],[consecutivo]],[1]!CDP[[#All],[fecha_aprobacion]],"",0)</f>
        <v>45100.717569444445</v>
      </c>
      <c r="S766" s="48">
        <f>SUMIF([1]!CDP[[#All],[consecutivo]],Contrato[[#This Row],[CDP]],[1]!CDP[[#All],[valor_total_rubro]])</f>
        <v>40503137</v>
      </c>
      <c r="T766" s="49" cm="1">
        <f t="array" ref="T766">_xlfn.XLOOKUP(Contrato[[#This Row],[CONTRATO]]&amp;Contrato[[#This Row],[CDP]],[1]!Tabla6[[#All],[CONTRATO-CDP]],[1]!Tabla6[[#All],[CRP]],_xlfn.XLOOKUP(Contrato[[#This Row],[CDP]],[1]RCPPAGOS!F:F,[1]RCPPAGOS!A:A,"",0),0)</f>
        <v>6520</v>
      </c>
      <c r="U766" s="47">
        <f>+_xlfn.XLOOKUP(Contrato[[#This Row],[RCP]],[1]RCPPAGOS!A:A,[1]RCPPAGOS!B:B,"",0)</f>
        <v>45103.598321759258</v>
      </c>
      <c r="V766" s="50">
        <f>SUMIF([1]!RCPPAGOS[[#All],[CRP]],Contrato[[#This Row],[RCP]],[1]!RCPPAGOS[[#All],[valor_total]])</f>
        <v>40503137</v>
      </c>
      <c r="W766" s="91">
        <v>45101</v>
      </c>
      <c r="X766" s="91">
        <v>45101</v>
      </c>
      <c r="Y766" s="52" t="str">
        <f>+LEFT(_xlfn.XLOOKUP(Contrato[[#This Row],[CONTRATO3DIG]],[1]SECOP_II!AE:AE,[1]SECOP_II!F:F,"",0),10)</f>
        <v>2023-06-26</v>
      </c>
      <c r="Z766" s="53" t="str">
        <f>+LEFT(_xlfn.XLOOKUP(Contrato[[#This Row],[CONTRATO3DIG]],[1]SECOP_II!AE:AE,[1]SECOP_II!G:G,"",0),10)</f>
        <v>2023-12-30</v>
      </c>
      <c r="AA766" s="54" t="str">
        <f>_xlfn.XLOOKUP(Contrato[[#This Row],[CONTRATO3DIG]],[1]SECOP_II!AE:AE,[1]SECOP_II!AA:AA,"",0)</f>
        <v>https://community.secop.gov.co/Public/Tendering/OpportunityDetail/Index?noticeUID=CO1.NTC.4629356&amp;isFromPublicArea=True&amp;isModal=true&amp;asPopupView=true</v>
      </c>
      <c r="AB766" s="147" t="s">
        <v>1804</v>
      </c>
      <c r="AC766" s="147">
        <v>200000097723</v>
      </c>
      <c r="AD766" s="89" t="s">
        <v>50</v>
      </c>
      <c r="AE766" s="58" t="str">
        <f>TEXT(LEFT(Contrato[[#This Row],[CONTRATO]],3),"0")</f>
        <v>690</v>
      </c>
      <c r="AF766" s="58" t="str">
        <f>IF(LEN(Contrato[[#This Row],[Contrato2]])=3,Contrato[[#This Row],[Contrato2]],TEXT(Contrato[[#This Row],[Contrato2]],"000"))</f>
        <v>690</v>
      </c>
      <c r="AG766" s="59">
        <f ca="1">IFERROR(_xlfn.DAYS(Contrato[[#This Row],[Fecha Proyectada liquidació]],TODAY())/30,"")</f>
        <v>-10.066666666666666</v>
      </c>
      <c r="AH766" s="60">
        <f>+Contrato[[#This Row],[FECHA TERMINACIÓN ]]+120</f>
        <v>45410</v>
      </c>
      <c r="AI766" s="58" t="e" cm="1">
        <f t="array" ref="AI766">+Contrato[[#This Row],[Fecha Proyectada liquidació]]-hoy</f>
        <v>#NAME?</v>
      </c>
      <c r="AJ766" s="58" cm="1">
        <f t="array" ref="AJ766">_xlfn.XLOOKUP(Contrato[[#This Row],[CONTRATO]]&amp;Contrato[[#This Row],[CDP]],[1]!Tabla6[[#All],[CONTRATO-CDP]],[1]!Tabla6[[#All],[CRP]],_xlfn.XLOOKUP(Contrato[[#This Row],[CDP]],[1]RCPPAGOS!F:F,[1]RCPPAGOS!A:A,"",0),0)</f>
        <v>6520</v>
      </c>
      <c r="AK766" s="58">
        <f>+Contrato[[#This Row],[Columna1]]-Contrato[[#This Row],[RCP]]</f>
        <v>0</v>
      </c>
      <c r="AL766" s="61" cm="1">
        <f t="array" ref="AL766">_xlfn.XLOOKUP(Contrato[[#This Row],[RCP]],[1]!RCPPAGOS[[#All],[CRP]],[1]!RCPPAGOS[[#All],[Total pagado]],0,0)</f>
        <v>40503137</v>
      </c>
      <c r="AM766" s="62">
        <f>+Contrato[[#This Row],[Valor Pagado]]/Contrato[[#This Row],[VALOR CONTRATO]]</f>
        <v>1</v>
      </c>
      <c r="AN766" s="63">
        <f>+Contrato[[#This Row],[VALOR CONTRATO]]-Contrato[[#This Row],[Valor Pagado]]</f>
        <v>0</v>
      </c>
    </row>
    <row r="767" spans="1:40" ht="37.5" customHeight="1">
      <c r="A767" s="89">
        <v>1040</v>
      </c>
      <c r="B767" s="76">
        <v>690</v>
      </c>
      <c r="C767" s="235" t="s">
        <v>1381</v>
      </c>
      <c r="D767" s="92" t="s">
        <v>112</v>
      </c>
      <c r="E767" s="92" t="s">
        <v>741</v>
      </c>
      <c r="F767" s="95" t="s">
        <v>43</v>
      </c>
      <c r="G767" s="235" t="s">
        <v>1803</v>
      </c>
      <c r="H767" s="89">
        <v>1038410885</v>
      </c>
      <c r="I767" s="236">
        <v>7690469</v>
      </c>
      <c r="J767" s="236">
        <v>6921422</v>
      </c>
      <c r="K767" s="89" t="s">
        <v>571</v>
      </c>
      <c r="L767" s="237" t="s">
        <v>571</v>
      </c>
      <c r="M767" s="43" t="s">
        <v>48</v>
      </c>
      <c r="N767" s="44">
        <f>VLOOKUP(Contrato[[#This Row],[SUPERVISOR TITULAR]],[1]SUPERVISORES!$E$1:$F$135,2,FALSE)</f>
        <v>37864741.100000001</v>
      </c>
      <c r="O767" s="43" t="s">
        <v>733</v>
      </c>
      <c r="P767" s="45">
        <f>VLOOKUP(Contrato[[#This Row],[SUPERVISOR SUPLENTE ]],[1]SUPERVISORES!$E$1:$F$135,2,FALSE)</f>
        <v>1039449337.8</v>
      </c>
      <c r="Q767" s="88">
        <v>1076</v>
      </c>
      <c r="R767" s="47" cm="1">
        <f t="array" ref="R767">_xlfn.XLOOKUP(Contrato[[#This Row],[CDP]],[1]!CDP[[#All],[consecutivo]],[1]!CDP[[#All],[fecha_aprobacion]],"",0)</f>
        <v>45168.610636574071</v>
      </c>
      <c r="S767" s="48">
        <f>SUMIF([1]!CDP[[#All],[consecutivo]],Contrato[[#This Row],[CDP]],[1]!CDP[[#All],[valor_total_rubro]])</f>
        <v>7690469</v>
      </c>
      <c r="T767" s="4" cm="1">
        <f t="array" ref="T767">_xlfn.XLOOKUP(Contrato[[#This Row],[CONTRATO]]&amp;Contrato[[#This Row],[CDP]],[1]!Tabla6[[#All],[CONTRATO-CDP]],[1]!Tabla6[[#All],[CRP]],_xlfn.XLOOKUP(Contrato[[#This Row],[CDP]],[1]RCPPAGOS!F:F,[1]RCPPAGOS!A:A,"",0),0)</f>
        <v>15763</v>
      </c>
      <c r="U767" s="47">
        <f>+_xlfn.XLOOKUP(Contrato[[#This Row],[RCP]],[1]RCPPAGOS!A:A,[1]RCPPAGOS!B:B,"",0)</f>
        <v>45258.370324074072</v>
      </c>
      <c r="V767" s="50">
        <f>SUMIF([1]!RCPPAGOS[[#All],[CRP]],Contrato[[#This Row],[RCP]],[1]!RCPPAGOS[[#All],[valor_total]])</f>
        <v>6921422</v>
      </c>
      <c r="W767" s="91">
        <v>45254</v>
      </c>
      <c r="X767" s="91">
        <v>45260</v>
      </c>
      <c r="Y767" s="52" t="str">
        <f>+LEFT(_xlfn.XLOOKUP(Contrato[[#This Row],[CONTRATO3DIG]],[1]SECOP_II!AE:AE,[1]SECOP_II!F:F,"",0),10)</f>
        <v>2023-06-26</v>
      </c>
      <c r="Z767" s="53" t="str">
        <f>+LEFT(_xlfn.XLOOKUP(Contrato[[#This Row],[CONTRATO3DIG]],[1]SECOP_II!AE:AE,[1]SECOP_II!G:G,"",0),10)</f>
        <v>2023-12-30</v>
      </c>
      <c r="AA767" s="139"/>
      <c r="AB767" s="147" t="s">
        <v>1805</v>
      </c>
      <c r="AC767" s="147">
        <v>202301021369</v>
      </c>
      <c r="AD767" s="89" t="s">
        <v>50</v>
      </c>
      <c r="AE767" s="58" t="str">
        <f>TEXT(LEFT(Contrato[[#This Row],[CONTRATO]],3),"0")</f>
        <v>690</v>
      </c>
      <c r="AF767" s="58" t="str">
        <f>IF(LEN(Contrato[[#This Row],[Contrato2]])=3,Contrato[[#This Row],[Contrato2]],TEXT(Contrato[[#This Row],[Contrato2]],"000"))</f>
        <v>690</v>
      </c>
      <c r="AG767" s="59">
        <f ca="1">IFERROR(_xlfn.DAYS(Contrato[[#This Row],[Fecha Proyectada liquidació]],TODAY())/30,"")</f>
        <v>-10.066666666666666</v>
      </c>
      <c r="AH767" s="60">
        <f>+Contrato[[#This Row],[FECHA TERMINACIÓN ]]+120</f>
        <v>45410</v>
      </c>
      <c r="AI767" s="58" t="e" cm="1">
        <f t="array" ref="AI767">+Contrato[[#This Row],[Fecha Proyectada liquidació]]-hoy</f>
        <v>#NAME?</v>
      </c>
      <c r="AJ767" s="58" cm="1">
        <f t="array" ref="AJ767">_xlfn.XLOOKUP(Contrato[[#This Row],[CONTRATO]]&amp;Contrato[[#This Row],[CDP]],[1]!Tabla6[[#All],[CONTRATO-CDP]],[1]!Tabla6[[#All],[CRP]],_xlfn.XLOOKUP(Contrato[[#This Row],[CDP]],[1]RCPPAGOS!F:F,[1]RCPPAGOS!A:A,"",0),0)</f>
        <v>15763</v>
      </c>
      <c r="AK767" s="58">
        <f>+Contrato[[#This Row],[Columna1]]-Contrato[[#This Row],[RCP]]</f>
        <v>0</v>
      </c>
      <c r="AL767" s="61" cm="1">
        <f t="array" ref="AL767">_xlfn.XLOOKUP(Contrato[[#This Row],[RCP]],[1]!RCPPAGOS[[#All],[CRP]],[1]!RCPPAGOS[[#All],[Total pagado]],0,0)</f>
        <v>6921422</v>
      </c>
      <c r="AM767" s="62">
        <f>+Contrato[[#This Row],[Valor Pagado]]/Contrato[[#This Row],[VALOR CONTRATO]]</f>
        <v>1</v>
      </c>
      <c r="AN767" s="63">
        <f>+Contrato[[#This Row],[VALOR CONTRATO]]-Contrato[[#This Row],[Valor Pagado]]</f>
        <v>0</v>
      </c>
    </row>
    <row r="768" spans="1:40" ht="37.5" customHeight="1">
      <c r="A768" s="89">
        <v>904</v>
      </c>
      <c r="B768" s="76">
        <v>691</v>
      </c>
      <c r="C768" s="264" t="s">
        <v>1027</v>
      </c>
      <c r="D768" s="95" t="s">
        <v>83</v>
      </c>
      <c r="E768" s="95" t="s">
        <v>42</v>
      </c>
      <c r="F768" s="95" t="s">
        <v>43</v>
      </c>
      <c r="G768" s="235" t="s">
        <v>1028</v>
      </c>
      <c r="H768" s="89">
        <v>1038358601</v>
      </c>
      <c r="I768" s="236">
        <v>7690469</v>
      </c>
      <c r="J768" s="236" t="s">
        <v>1806</v>
      </c>
      <c r="K768" s="238" t="s">
        <v>1807</v>
      </c>
      <c r="L768" s="237" t="s">
        <v>571</v>
      </c>
      <c r="M768" s="43" t="s">
        <v>1440</v>
      </c>
      <c r="N768" s="44">
        <f>VLOOKUP(Contrato[[#This Row],[SUPERVISOR TITULAR]],[1]SUPERVISORES!$E$1:$F$135,2,FALSE)</f>
        <v>1152209808.5999999</v>
      </c>
      <c r="O768" s="43" t="s">
        <v>86</v>
      </c>
      <c r="P768" s="45">
        <f>VLOOKUP(Contrato[[#This Row],[SUPERVISOR SUPLENTE ]],[1]SUPERVISORES!$E$1:$F$135,2,FALSE)</f>
        <v>21509270.5</v>
      </c>
      <c r="Q768" s="88">
        <v>931</v>
      </c>
      <c r="R768" s="47" cm="1">
        <f t="array" ref="R768">_xlfn.XLOOKUP(Contrato[[#This Row],[CDP]],[1]!CDP[[#All],[consecutivo]],[1]!CDP[[#All],[fecha_aprobacion]],"",0)</f>
        <v>45101.285949074074</v>
      </c>
      <c r="S768" s="48">
        <f>SUMIF([1]!CDP[[#All],[consecutivo]],Contrato[[#This Row],[CDP]],[1]!CDP[[#All],[valor_total_rubro]])</f>
        <v>62193606</v>
      </c>
      <c r="T768" s="49" cm="1">
        <f t="array" ref="T768">_xlfn.XLOOKUP(Contrato[[#This Row],[CONTRATO]]&amp;Contrato[[#This Row],[CDP]],[1]!Tabla6[[#All],[CONTRATO-CDP]],[1]!Tabla6[[#All],[CRP]],_xlfn.XLOOKUP(Contrato[[#This Row],[CDP]],[1]RCPPAGOS!F:F,[1]RCPPAGOS!A:A,"",0),0)</f>
        <v>6530</v>
      </c>
      <c r="U768" s="47">
        <f>+_xlfn.XLOOKUP(Contrato[[#This Row],[RCP]],[1]RCPPAGOS!A:A,[1]RCPPAGOS!B:B,"",0)</f>
        <v>45103.73096064815</v>
      </c>
      <c r="V768" s="50">
        <f>SUMIF([1]!RCPPAGOS[[#All],[CRP]],Contrato[[#This Row],[RCP]],[1]!RCPPAGOS[[#All],[valor_total]])</f>
        <v>62193606</v>
      </c>
      <c r="W768" s="91">
        <v>45101</v>
      </c>
      <c r="X768" s="91">
        <v>45103</v>
      </c>
      <c r="Y768" s="52" t="str">
        <f>+LEFT(_xlfn.XLOOKUP(Contrato[[#This Row],[CONTRATO3DIG]],[1]SECOP_II!AE:AE,[1]SECOP_II!F:F,"",0),10)</f>
        <v>2023-06-26</v>
      </c>
      <c r="Z768" s="53" t="str">
        <f>+LEFT(_xlfn.XLOOKUP(Contrato[[#This Row],[CONTRATO3DIG]],[1]SECOP_II!AE:AE,[1]SECOP_II!G:G,"",0),10)</f>
        <v>2023-12-30</v>
      </c>
      <c r="AA768" s="54" t="str">
        <f>_xlfn.XLOOKUP(Contrato[[#This Row],[CONTRATO3DIG]],[1]SECOP_II!AE:AE,[1]SECOP_II!AA:AA,"",0)</f>
        <v>https://community.secop.gov.co/Public/Tendering/OpportunityDetail/Index?noticeUID=CO1.NTC.4630327&amp;isFromPublicArea=True&amp;isModal=true&amp;asPopupView=true</v>
      </c>
      <c r="AB768" s="147" t="s">
        <v>1802</v>
      </c>
      <c r="AC768" s="147">
        <v>200000097018</v>
      </c>
      <c r="AD768" s="89" t="s">
        <v>50</v>
      </c>
      <c r="AE768" s="58" t="str">
        <f>TEXT(LEFT(Contrato[[#This Row],[CONTRATO]],3),"0")</f>
        <v>691</v>
      </c>
      <c r="AF768" s="58" t="str">
        <f>IF(LEN(Contrato[[#This Row],[Contrato2]])=3,Contrato[[#This Row],[Contrato2]],TEXT(Contrato[[#This Row],[Contrato2]],"000"))</f>
        <v>691</v>
      </c>
      <c r="AG768" s="59">
        <f ca="1">IFERROR(_xlfn.DAYS(Contrato[[#This Row],[Fecha Proyectada liquidació]],TODAY())/30,"")</f>
        <v>-10.066666666666666</v>
      </c>
      <c r="AH768" s="60">
        <f>+Contrato[[#This Row],[FECHA TERMINACIÓN ]]+120</f>
        <v>45410</v>
      </c>
      <c r="AI768" s="60">
        <v>45323</v>
      </c>
      <c r="AJ768" s="58" cm="1">
        <f t="array" ref="AJ768">_xlfn.XLOOKUP(Contrato[[#This Row],[CONTRATO]]&amp;Contrato[[#This Row],[CDP]],[1]!Tabla6[[#All],[CONTRATO-CDP]],[1]!Tabla6[[#All],[CRP]],_xlfn.XLOOKUP(Contrato[[#This Row],[CDP]],[1]RCPPAGOS!F:F,[1]RCPPAGOS!A:A,"",0),0)</f>
        <v>6530</v>
      </c>
      <c r="AK768" s="58">
        <f>+Contrato[[#This Row],[Columna1]]-Contrato[[#This Row],[RCP]]</f>
        <v>0</v>
      </c>
      <c r="AL768" s="61" cm="1">
        <f t="array" ref="AL768">_xlfn.XLOOKUP(Contrato[[#This Row],[RCP]],[1]!RCPPAGOS[[#All],[CRP]],[1]!RCPPAGOS[[#All],[Total pagado]],0,0)</f>
        <v>877819</v>
      </c>
      <c r="AM768" s="62" t="e">
        <f>+Contrato[[#This Row],[Valor Pagado]]/Contrato[[#This Row],[VALOR CONTRATO]]</f>
        <v>#VALUE!</v>
      </c>
      <c r="AN768" s="63" t="e">
        <f>+Contrato[[#This Row],[VALOR CONTRATO]]-Contrato[[#This Row],[Valor Pagado]]</f>
        <v>#VALUE!</v>
      </c>
    </row>
    <row r="769" spans="1:40" ht="37.5" customHeight="1">
      <c r="A769" s="89">
        <v>1198</v>
      </c>
      <c r="B769" s="76">
        <v>691</v>
      </c>
      <c r="C769" s="264" t="s">
        <v>1027</v>
      </c>
      <c r="D769" s="95" t="s">
        <v>83</v>
      </c>
      <c r="E769" s="95" t="s">
        <v>741</v>
      </c>
      <c r="F769" s="95" t="s">
        <v>43</v>
      </c>
      <c r="G769" s="235" t="s">
        <v>1028</v>
      </c>
      <c r="H769" s="89">
        <v>1038358601</v>
      </c>
      <c r="I769" s="168">
        <v>7690469</v>
      </c>
      <c r="J769" s="265" t="s">
        <v>1808</v>
      </c>
      <c r="K769" s="238" t="s">
        <v>1809</v>
      </c>
      <c r="L769" s="237" t="s">
        <v>571</v>
      </c>
      <c r="M769" s="138" t="s">
        <v>1440</v>
      </c>
      <c r="N769" s="44">
        <f>VLOOKUP(Contrato[[#This Row],[SUPERVISOR TITULAR]],[1]SUPERVISORES!$E$1:$F$135,2,FALSE)</f>
        <v>1152209808.5999999</v>
      </c>
      <c r="O769" s="43" t="s">
        <v>86</v>
      </c>
      <c r="P769" s="45">
        <f>VLOOKUP(Contrato[[#This Row],[SUPERVISOR SUPLENTE ]],[1]SUPERVISORES!$E$1:$F$135,2,FALSE)</f>
        <v>21509270.5</v>
      </c>
      <c r="Q769" s="88">
        <v>1337</v>
      </c>
      <c r="R769" s="47" t="str" cm="1">
        <f t="array" ref="R769">_xlfn.XLOOKUP(Contrato[[#This Row],[CDP]],[1]!CDP[[#All],[consecutivo]],[1]!CDP[[#All],[fecha_aprobacion]],"",0)</f>
        <v/>
      </c>
      <c r="S769" s="48">
        <f>SUMIF([1]!CDP[[#All],[consecutivo]],Contrato[[#This Row],[CDP]],[1]!CDP[[#All],[valor_total_rubro]])</f>
        <v>0</v>
      </c>
      <c r="T769" s="4" cm="1">
        <f t="array" ref="T769">_xlfn.XLOOKUP(Contrato[[#This Row],[CONTRATO]]&amp;Contrato[[#This Row],[CDP]],[1]!Tabla6[[#All],[CONTRATO-CDP]],[1]!Tabla6[[#All],[CRP]],_xlfn.XLOOKUP(Contrato[[#This Row],[CDP]],[1]RCPPAGOS!F:F,[1]RCPPAGOS!A:A,"",0),0)</f>
        <v>15753</v>
      </c>
      <c r="U769" s="47">
        <f>+_xlfn.XLOOKUP(Contrato[[#This Row],[RCP]],[1]RCPPAGOS!A:A,[1]RCPPAGOS!B:B,"",0)</f>
        <v>45254.705682870372</v>
      </c>
      <c r="V769" s="50">
        <f>SUMIF([1]!RCPPAGOS[[#All],[CRP]],Contrato[[#This Row],[RCP]],[1]!RCPPAGOS[[#All],[valor_total]])</f>
        <v>3490203</v>
      </c>
      <c r="W769" s="91">
        <v>45254</v>
      </c>
      <c r="X769" s="91">
        <v>45260</v>
      </c>
      <c r="Y769" s="52" t="str">
        <f>+LEFT(_xlfn.XLOOKUP(Contrato[[#This Row],[CONTRATO3DIG]],[1]SECOP_II!AE:AE,[1]SECOP_II!F:F,"",0),10)</f>
        <v>2023-06-26</v>
      </c>
      <c r="Z769" s="53" t="str">
        <f>+LEFT(_xlfn.XLOOKUP(Contrato[[#This Row],[CONTRATO3DIG]],[1]SECOP_II!AE:AE,[1]SECOP_II!G:G,"",0),10)</f>
        <v>2023-12-30</v>
      </c>
      <c r="AA769" s="139"/>
      <c r="AB769" s="147" t="s">
        <v>571</v>
      </c>
      <c r="AC769" s="147">
        <v>202301021713</v>
      </c>
      <c r="AD769" s="89" t="s">
        <v>50</v>
      </c>
      <c r="AE769" s="58" t="str">
        <f>TEXT(LEFT(Contrato[[#This Row],[CONTRATO]],3),"0")</f>
        <v>691</v>
      </c>
      <c r="AF769" s="58" t="str">
        <f>IF(LEN(Contrato[[#This Row],[Contrato2]])=3,Contrato[[#This Row],[Contrato2]],TEXT(Contrato[[#This Row],[Contrato2]],"000"))</f>
        <v>691</v>
      </c>
      <c r="AG769" s="59">
        <f ca="1">IFERROR(_xlfn.DAYS(Contrato[[#This Row],[Fecha Proyectada liquidació]],TODAY())/30,"")</f>
        <v>-10.066666666666666</v>
      </c>
      <c r="AH769" s="60">
        <f>+Contrato[[#This Row],[FECHA TERMINACIÓN ]]+120</f>
        <v>45410</v>
      </c>
      <c r="AI769" s="58" t="e" cm="1">
        <f t="array" ref="AI769">+Contrato[[#This Row],[Fecha Proyectada liquidació]]-hoy</f>
        <v>#NAME?</v>
      </c>
      <c r="AJ769" s="58" cm="1">
        <f t="array" ref="AJ769">_xlfn.XLOOKUP(Contrato[[#This Row],[CONTRATO]]&amp;Contrato[[#This Row],[CDP]],[1]!Tabla6[[#All],[CONTRATO-CDP]],[1]!Tabla6[[#All],[CRP]],_xlfn.XLOOKUP(Contrato[[#This Row],[CDP]],[1]RCPPAGOS!F:F,[1]RCPPAGOS!A:A,"",0),0)</f>
        <v>15753</v>
      </c>
      <c r="AK769" s="58">
        <f>+Contrato[[#This Row],[Columna1]]-Contrato[[#This Row],[RCP]]</f>
        <v>0</v>
      </c>
      <c r="AL769" s="61" cm="1">
        <f t="array" ref="AL769">_xlfn.XLOOKUP(Contrato[[#This Row],[RCP]],[1]!RCPPAGOS[[#All],[CRP]],[1]!RCPPAGOS[[#All],[Total pagado]],0,0)</f>
        <v>3290203</v>
      </c>
      <c r="AM769" s="62">
        <f>+Contrato[[#This Row],[Valor Pagado]]/Contrato[[#This Row],[VALOR CONTRATO]]</f>
        <v>0.94269674285421223</v>
      </c>
      <c r="AN769" s="63">
        <f>+Contrato[[#This Row],[VALOR CONTRATO]]-Contrato[[#This Row],[Valor Pagado]]</f>
        <v>200000</v>
      </c>
    </row>
    <row r="770" spans="1:40" ht="37.5" customHeight="1">
      <c r="A770" s="89">
        <v>161</v>
      </c>
      <c r="B770" s="76">
        <v>692</v>
      </c>
      <c r="C770" s="264" t="s">
        <v>1810</v>
      </c>
      <c r="D770" s="92" t="s">
        <v>1168</v>
      </c>
      <c r="E770" s="95" t="s">
        <v>42</v>
      </c>
      <c r="F770" s="95" t="s">
        <v>43</v>
      </c>
      <c r="G770" s="235" t="s">
        <v>1811</v>
      </c>
      <c r="H770" s="89">
        <v>98535287</v>
      </c>
      <c r="I770" s="236">
        <v>3764173</v>
      </c>
      <c r="J770" s="236">
        <v>23312400</v>
      </c>
      <c r="K770" s="89" t="s">
        <v>571</v>
      </c>
      <c r="L770" s="237" t="s">
        <v>571</v>
      </c>
      <c r="M770" s="43" t="s">
        <v>103</v>
      </c>
      <c r="N770" s="44">
        <f>VLOOKUP(Contrato[[#This Row],[SUPERVISOR TITULAR]],[1]SUPERVISORES!$E$1:$F$135,2,FALSE)</f>
        <v>3507696.4</v>
      </c>
      <c r="O770" s="43" t="s">
        <v>104</v>
      </c>
      <c r="P770" s="45">
        <f>VLOOKUP(Contrato[[#This Row],[SUPERVISOR SUPLENTE ]],[1]SUPERVISORES!$E$1:$F$135,2,FALSE)</f>
        <v>75075150.099999994</v>
      </c>
      <c r="Q770" s="88">
        <v>861</v>
      </c>
      <c r="R770" s="47" cm="1">
        <f t="array" ref="R770">_xlfn.XLOOKUP(Contrato[[#This Row],[CDP]],[1]!CDP[[#All],[consecutivo]],[1]!CDP[[#All],[fecha_aprobacion]],"",0)</f>
        <v>45086.589803240742</v>
      </c>
      <c r="S770" s="48">
        <f>SUMIF([1]!CDP[[#All],[consecutivo]],Contrato[[#This Row],[CDP]],[1]!CDP[[#All],[valor_total_rubro]])</f>
        <v>23212400</v>
      </c>
      <c r="T770" s="49" cm="1">
        <f t="array" ref="T770">_xlfn.XLOOKUP(Contrato[[#This Row],[CONTRATO]]&amp;Contrato[[#This Row],[CDP]],[1]!Tabla6[[#All],[CONTRATO-CDP]],[1]!Tabla6[[#All],[CRP]],_xlfn.XLOOKUP(Contrato[[#This Row],[CDP]],[1]RCPPAGOS!F:F,[1]RCPPAGOS!A:A,"",0),0)</f>
        <v>6541</v>
      </c>
      <c r="U770" s="47">
        <f>+_xlfn.XLOOKUP(Contrato[[#This Row],[RCP]],[1]RCPPAGOS!A:A,[1]RCPPAGOS!B:B,"",0)</f>
        <v>45104.453055555554</v>
      </c>
      <c r="V770" s="50">
        <f>SUMIF([1]!RCPPAGOS[[#All],[CRP]],Contrato[[#This Row],[RCP]],[1]!RCPPAGOS[[#All],[valor_total]])</f>
        <v>23212400</v>
      </c>
      <c r="W770" s="91">
        <v>45103</v>
      </c>
      <c r="X770" s="91">
        <v>45106</v>
      </c>
      <c r="Y770" s="52" t="str">
        <f>+LEFT(_xlfn.XLOOKUP(Contrato[[#This Row],[CONTRATO3DIG]],[1]SECOP_II!AE:AE,[1]SECOP_II!F:F,"",0),10)</f>
        <v>2023-07-01</v>
      </c>
      <c r="Z770" s="53" t="str">
        <f>+LEFT(_xlfn.XLOOKUP(Contrato[[#This Row],[CONTRATO3DIG]],[1]SECOP_II!AE:AE,[1]SECOP_II!G:G,"",0),10)</f>
        <v>2023-12-16</v>
      </c>
      <c r="AA770" s="54" t="str">
        <f>_xlfn.XLOOKUP(Contrato[[#This Row],[CONTRATO3DIG]],[1]SECOP_II!AE:AE,[1]SECOP_II!AA:AA,"",0)</f>
        <v>https://community.secop.gov.co/Public/Tendering/OpportunityDetail/Index?noticeUID=CO1.NTC.4634270&amp;isFromPublicArea=True&amp;isModal=true&amp;asPopupView=true</v>
      </c>
      <c r="AB770" s="147" t="s">
        <v>1812</v>
      </c>
      <c r="AC770" s="147">
        <v>200000096988</v>
      </c>
      <c r="AD770" s="89" t="s">
        <v>1697</v>
      </c>
      <c r="AE770" s="58" t="str">
        <f>TEXT(LEFT(Contrato[[#This Row],[CONTRATO]],3),"0")</f>
        <v>692</v>
      </c>
      <c r="AF770" s="58" t="str">
        <f>IF(LEN(Contrato[[#This Row],[Contrato2]])=3,Contrato[[#This Row],[Contrato2]],TEXT(Contrato[[#This Row],[Contrato2]],"000"))</f>
        <v>692</v>
      </c>
      <c r="AG770" s="59">
        <f ca="1">IFERROR(_xlfn.DAYS(Contrato[[#This Row],[Fecha Proyectada liquidació]],TODAY())/30,"")</f>
        <v>-10.533333333333333</v>
      </c>
      <c r="AH770" s="60">
        <f>+Contrato[[#This Row],[FECHA TERMINACIÓN ]]+120</f>
        <v>45396</v>
      </c>
      <c r="AI770" s="58" t="e" cm="1">
        <f t="array" ref="AI770">+Contrato[[#This Row],[Fecha Proyectada liquidació]]-hoy</f>
        <v>#NAME?</v>
      </c>
      <c r="AJ770" s="58" cm="1">
        <f t="array" ref="AJ770">_xlfn.XLOOKUP(Contrato[[#This Row],[CONTRATO]]&amp;Contrato[[#This Row],[CDP]],[1]!Tabla6[[#All],[CONTRATO-CDP]],[1]!Tabla6[[#All],[CRP]],_xlfn.XLOOKUP(Contrato[[#This Row],[CDP]],[1]RCPPAGOS!F:F,[1]RCPPAGOS!A:A,"",0),0)</f>
        <v>6541</v>
      </c>
      <c r="AK770" s="58">
        <f>+Contrato[[#This Row],[Columna1]]-Contrato[[#This Row],[RCP]]</f>
        <v>0</v>
      </c>
      <c r="AL770" s="73" cm="1">
        <f t="array" ref="AL770">_xlfn.XLOOKUP(Contrato[[#This Row],[RCP]],[1]!RCPPAGOS[[#All],[CRP]],[1]!RCPPAGOS[[#All],[Total pagado]],0,0)</f>
        <v>7528346</v>
      </c>
      <c r="AM770" s="62">
        <f>+Contrato[[#This Row],[Valor Pagado]]/Contrato[[#This Row],[VALOR CONTRATO]]</f>
        <v>0.32293311713937645</v>
      </c>
      <c r="AN770" s="63">
        <f>+Contrato[[#This Row],[VALOR CONTRATO]]-Contrato[[#This Row],[Valor Pagado]]</f>
        <v>15784054</v>
      </c>
    </row>
    <row r="771" spans="1:40" ht="37.5" customHeight="1">
      <c r="A771" s="89">
        <v>892</v>
      </c>
      <c r="B771" s="76">
        <v>693</v>
      </c>
      <c r="C771" s="235" t="s">
        <v>1813</v>
      </c>
      <c r="D771" s="92" t="s">
        <v>1168</v>
      </c>
      <c r="E771" s="95" t="s">
        <v>42</v>
      </c>
      <c r="F771" s="95" t="s">
        <v>43</v>
      </c>
      <c r="G771" s="235" t="s">
        <v>1814</v>
      </c>
      <c r="H771" s="89">
        <v>72144343</v>
      </c>
      <c r="I771" s="236">
        <v>2452230</v>
      </c>
      <c r="J771" s="236">
        <v>14386416</v>
      </c>
      <c r="K771" s="89" t="s">
        <v>571</v>
      </c>
      <c r="L771" s="237" t="s">
        <v>571</v>
      </c>
      <c r="M771" s="43" t="s">
        <v>103</v>
      </c>
      <c r="N771" s="44">
        <f>VLOOKUP(Contrato[[#This Row],[SUPERVISOR TITULAR]],[1]SUPERVISORES!$E$1:$F$135,2,FALSE)</f>
        <v>3507696.4</v>
      </c>
      <c r="O771" s="43" t="s">
        <v>104</v>
      </c>
      <c r="P771" s="45">
        <f>VLOOKUP(Contrato[[#This Row],[SUPERVISOR SUPLENTE ]],[1]SUPERVISORES!$E$1:$F$135,2,FALSE)</f>
        <v>75075150.099999994</v>
      </c>
      <c r="Q771" s="88">
        <v>892</v>
      </c>
      <c r="R771" s="47" cm="1">
        <f t="array" ref="R771">_xlfn.XLOOKUP(Contrato[[#This Row],[CDP]],[1]!CDP[[#All],[consecutivo]],[1]!CDP[[#All],[fecha_aprobacion]],"",0)</f>
        <v>45093.639594907407</v>
      </c>
      <c r="S771" s="48">
        <f>SUMIF([1]!CDP[[#All],[consecutivo]],Contrato[[#This Row],[CDP]],[1]!CDP[[#All],[valor_total_rubro]])</f>
        <v>14386416</v>
      </c>
      <c r="T771" s="49" cm="1">
        <f t="array" ref="T771">_xlfn.XLOOKUP(Contrato[[#This Row],[CONTRATO]]&amp;Contrato[[#This Row],[CDP]],[1]!Tabla6[[#All],[CONTRATO-CDP]],[1]!Tabla6[[#All],[CRP]],_xlfn.XLOOKUP(Contrato[[#This Row],[CDP]],[1]RCPPAGOS!F:F,[1]RCPPAGOS!A:A,"",0),0)</f>
        <v>6540</v>
      </c>
      <c r="U771" s="47">
        <f>+_xlfn.XLOOKUP(Contrato[[#This Row],[RCP]],[1]RCPPAGOS!A:A,[1]RCPPAGOS!B:B,"",0)</f>
        <v>45104.452453703707</v>
      </c>
      <c r="V771" s="50">
        <f>SUMIF([1]!RCPPAGOS[[#All],[CRP]],Contrato[[#This Row],[RCP]],[1]!RCPPAGOS[[#All],[valor_total]])</f>
        <v>14386416</v>
      </c>
      <c r="W771" s="91">
        <v>45103</v>
      </c>
      <c r="X771" s="91">
        <v>45106</v>
      </c>
      <c r="Y771" s="52" t="str">
        <f>+LEFT(_xlfn.XLOOKUP(Contrato[[#This Row],[CONTRATO3DIG]],[1]SECOP_II!AE:AE,[1]SECOP_II!F:F,"",0),10)</f>
        <v>2023-07-01</v>
      </c>
      <c r="Z771" s="53" t="str">
        <f>+LEFT(_xlfn.XLOOKUP(Contrato[[#This Row],[CONTRATO3DIG]],[1]SECOP_II!AE:AE,[1]SECOP_II!G:G,"",0),10)</f>
        <v>2023-12-16</v>
      </c>
      <c r="AA771" s="54" t="str">
        <f>_xlfn.XLOOKUP(Contrato[[#This Row],[CONTRATO3DIG]],[1]SECOP_II!AE:AE,[1]SECOP_II!AA:AA,"",0)</f>
        <v>https://community.secop.gov.co/Public/Tendering/OpportunityDetail/Index?noticeUID=CO1.NTC.4634665&amp;isFromPublicArea=True&amp;isModal=true&amp;asPopupView=true</v>
      </c>
      <c r="AB771" s="147" t="s">
        <v>1812</v>
      </c>
      <c r="AC771" s="147">
        <v>200000096991</v>
      </c>
      <c r="AD771" s="89" t="s">
        <v>50</v>
      </c>
      <c r="AE771" s="58" t="str">
        <f>TEXT(LEFT(Contrato[[#This Row],[CONTRATO]],3),"0")</f>
        <v>693</v>
      </c>
      <c r="AF771" s="58" t="str">
        <f>IF(LEN(Contrato[[#This Row],[Contrato2]])=3,Contrato[[#This Row],[Contrato2]],TEXT(Contrato[[#This Row],[Contrato2]],"000"))</f>
        <v>693</v>
      </c>
      <c r="AG771" s="59">
        <f ca="1">IFERROR(_xlfn.DAYS(Contrato[[#This Row],[Fecha Proyectada liquidació]],TODAY())/30,"")</f>
        <v>-10.533333333333333</v>
      </c>
      <c r="AH771" s="60">
        <f>+Contrato[[#This Row],[FECHA TERMINACIÓN ]]+120</f>
        <v>45396</v>
      </c>
      <c r="AI771" s="58" t="e" cm="1">
        <f t="array" ref="AI771">+Contrato[[#This Row],[Fecha Proyectada liquidació]]-hoy</f>
        <v>#NAME?</v>
      </c>
      <c r="AJ771" s="58" cm="1">
        <f t="array" ref="AJ771">_xlfn.XLOOKUP(Contrato[[#This Row],[CONTRATO]]&amp;Contrato[[#This Row],[CDP]],[1]!Tabla6[[#All],[CONTRATO-CDP]],[1]!Tabla6[[#All],[CRP]],_xlfn.XLOOKUP(Contrato[[#This Row],[CDP]],[1]RCPPAGOS!F:F,[1]RCPPAGOS!A:A,"",0),0)</f>
        <v>6540</v>
      </c>
      <c r="AK771" s="58">
        <f>+Contrato[[#This Row],[Columna1]]-Contrato[[#This Row],[RCP]]</f>
        <v>0</v>
      </c>
      <c r="AL771" s="61" cm="1">
        <f t="array" ref="AL771">_xlfn.XLOOKUP(Contrato[[#This Row],[RCP]],[1]!RCPPAGOS[[#All],[CRP]],[1]!RCPPAGOS[[#All],[Total pagado]],0,0)</f>
        <v>13569006</v>
      </c>
      <c r="AM771" s="62">
        <f>+Contrato[[#This Row],[Valor Pagado]]/Contrato[[#This Row],[VALOR CONTRATO]]</f>
        <v>0.94318181818181823</v>
      </c>
      <c r="AN771" s="63">
        <f>+Contrato[[#This Row],[VALOR CONTRATO]]-Contrato[[#This Row],[Valor Pagado]]</f>
        <v>817410</v>
      </c>
    </row>
    <row r="772" spans="1:40" ht="37.5" customHeight="1">
      <c r="A772" s="89">
        <v>891</v>
      </c>
      <c r="B772" s="76">
        <v>694</v>
      </c>
      <c r="C772" s="235" t="s">
        <v>1815</v>
      </c>
      <c r="D772" s="95" t="s">
        <v>1168</v>
      </c>
      <c r="E772" s="95" t="s">
        <v>42</v>
      </c>
      <c r="F772" s="95" t="s">
        <v>43</v>
      </c>
      <c r="G772" s="235" t="s">
        <v>1816</v>
      </c>
      <c r="H772" s="89">
        <v>78688947</v>
      </c>
      <c r="I772" s="236">
        <v>2452230</v>
      </c>
      <c r="J772" s="236">
        <v>14386416</v>
      </c>
      <c r="K772" s="89" t="s">
        <v>571</v>
      </c>
      <c r="L772" s="237" t="s">
        <v>571</v>
      </c>
      <c r="M772" s="43" t="s">
        <v>103</v>
      </c>
      <c r="N772" s="44">
        <f>VLOOKUP(Contrato[[#This Row],[SUPERVISOR TITULAR]],[1]SUPERVISORES!$E$1:$F$135,2,FALSE)</f>
        <v>3507696.4</v>
      </c>
      <c r="O772" s="43" t="s">
        <v>104</v>
      </c>
      <c r="P772" s="45">
        <f>VLOOKUP(Contrato[[#This Row],[SUPERVISOR SUPLENTE ]],[1]SUPERVISORES!$E$1:$F$135,2,FALSE)</f>
        <v>75075150.099999994</v>
      </c>
      <c r="Q772" s="88">
        <v>889</v>
      </c>
      <c r="R772" s="47" cm="1">
        <f t="array" ref="R772">_xlfn.XLOOKUP(Contrato[[#This Row],[CDP]],[1]!CDP[[#All],[consecutivo]],[1]!CDP[[#All],[fecha_aprobacion]],"",0)</f>
        <v>45093.638495370367</v>
      </c>
      <c r="S772" s="48">
        <f>SUMIF([1]!CDP[[#All],[consecutivo]],Contrato[[#This Row],[CDP]],[1]!CDP[[#All],[valor_total_rubro]])</f>
        <v>14386416</v>
      </c>
      <c r="T772" s="49" cm="1">
        <f t="array" ref="T772">_xlfn.XLOOKUP(Contrato[[#This Row],[CONTRATO]]&amp;Contrato[[#This Row],[CDP]],[1]!Tabla6[[#All],[CONTRATO-CDP]],[1]!Tabla6[[#All],[CRP]],_xlfn.XLOOKUP(Contrato[[#This Row],[CDP]],[1]RCPPAGOS!F:F,[1]RCPPAGOS!A:A,"",0),0)</f>
        <v>6542</v>
      </c>
      <c r="U772" s="47">
        <f>+_xlfn.XLOOKUP(Contrato[[#This Row],[RCP]],[1]RCPPAGOS!A:A,[1]RCPPAGOS!B:B,"",0)</f>
        <v>45104.466944444444</v>
      </c>
      <c r="V772" s="50">
        <f>SUMIF([1]!RCPPAGOS[[#All],[CRP]],Contrato[[#This Row],[RCP]],[1]!RCPPAGOS[[#All],[valor_total]])</f>
        <v>14386416</v>
      </c>
      <c r="W772" s="91">
        <v>45103</v>
      </c>
      <c r="X772" s="91">
        <v>45106</v>
      </c>
      <c r="Y772" s="52" t="str">
        <f>+LEFT(_xlfn.XLOOKUP(Contrato[[#This Row],[CONTRATO3DIG]],[1]SECOP_II!AE:AE,[1]SECOP_II!F:F,"",0),10)</f>
        <v>2023-06-30</v>
      </c>
      <c r="Z772" s="53" t="str">
        <f>+LEFT(_xlfn.XLOOKUP(Contrato[[#This Row],[CONTRATO3DIG]],[1]SECOP_II!AE:AE,[1]SECOP_II!G:G,"",0),10)</f>
        <v>2023-12-16</v>
      </c>
      <c r="AA772" s="54" t="str">
        <f>_xlfn.XLOOKUP(Contrato[[#This Row],[CONTRATO3DIG]],[1]SECOP_II!AE:AE,[1]SECOP_II!AA:AA,"",0)</f>
        <v>https://community.secop.gov.co/Public/Tendering/OpportunityDetail/Index?noticeUID=CO1.NTC.4634807&amp;isFromPublicArea=True&amp;isModal=true&amp;asPopupView=true</v>
      </c>
      <c r="AB772" s="147" t="s">
        <v>1812</v>
      </c>
      <c r="AC772" s="147">
        <v>200000096992</v>
      </c>
      <c r="AD772" s="89" t="s">
        <v>50</v>
      </c>
      <c r="AE772" s="58" t="str">
        <f>TEXT(LEFT(Contrato[[#This Row],[CONTRATO]],3),"0")</f>
        <v>694</v>
      </c>
      <c r="AF772" s="58" t="str">
        <f>IF(LEN(Contrato[[#This Row],[Contrato2]])=3,Contrato[[#This Row],[Contrato2]],TEXT(Contrato[[#This Row],[Contrato2]],"000"))</f>
        <v>694</v>
      </c>
      <c r="AG772" s="59">
        <f ca="1">IFERROR(_xlfn.DAYS(Contrato[[#This Row],[Fecha Proyectada liquidació]],TODAY())/30,"")</f>
        <v>-10.533333333333333</v>
      </c>
      <c r="AH772" s="60">
        <f>+Contrato[[#This Row],[FECHA TERMINACIÓN ]]+120</f>
        <v>45396</v>
      </c>
      <c r="AI772" s="58" t="e" cm="1">
        <f t="array" ref="AI772">+Contrato[[#This Row],[Fecha Proyectada liquidació]]-hoy</f>
        <v>#NAME?</v>
      </c>
      <c r="AJ772" s="58" cm="1">
        <f t="array" ref="AJ772">_xlfn.XLOOKUP(Contrato[[#This Row],[CONTRATO]]&amp;Contrato[[#This Row],[CDP]],[1]!Tabla6[[#All],[CONTRATO-CDP]],[1]!Tabla6[[#All],[CRP]],_xlfn.XLOOKUP(Contrato[[#This Row],[CDP]],[1]RCPPAGOS!F:F,[1]RCPPAGOS!A:A,"",0),0)</f>
        <v>6542</v>
      </c>
      <c r="AK772" s="58">
        <f>+Contrato[[#This Row],[Columna1]]-Contrato[[#This Row],[RCP]]</f>
        <v>0</v>
      </c>
      <c r="AL772" s="61" cm="1">
        <f t="array" ref="AL772">_xlfn.XLOOKUP(Contrato[[#This Row],[RCP]],[1]!RCPPAGOS[[#All],[CRP]],[1]!RCPPAGOS[[#All],[Total pagado]],0,0)</f>
        <v>13650747</v>
      </c>
      <c r="AM772" s="62">
        <f>+Contrato[[#This Row],[Valor Pagado]]/Contrato[[#This Row],[VALOR CONTRATO]]</f>
        <v>0.94886363636363635</v>
      </c>
      <c r="AN772" s="63">
        <f>+Contrato[[#This Row],[VALOR CONTRATO]]-Contrato[[#This Row],[Valor Pagado]]</f>
        <v>735669</v>
      </c>
    </row>
    <row r="773" spans="1:40" ht="37.5" customHeight="1">
      <c r="A773" s="1">
        <v>905</v>
      </c>
      <c r="B773" s="2">
        <v>695</v>
      </c>
      <c r="C773" s="130" t="s">
        <v>981</v>
      </c>
      <c r="D773" s="92" t="s">
        <v>83</v>
      </c>
      <c r="E773" s="95" t="s">
        <v>42</v>
      </c>
      <c r="F773" s="95" t="s">
        <v>43</v>
      </c>
      <c r="G773" s="235" t="s">
        <v>982</v>
      </c>
      <c r="H773" s="1">
        <v>43917451</v>
      </c>
      <c r="I773" s="168">
        <v>7690469</v>
      </c>
      <c r="J773" s="168">
        <v>62193606</v>
      </c>
      <c r="K773" s="134" t="s">
        <v>1817</v>
      </c>
      <c r="L773" s="137" t="s">
        <v>571</v>
      </c>
      <c r="M773" s="43" t="s">
        <v>1440</v>
      </c>
      <c r="N773" s="44">
        <f>VLOOKUP(Contrato[[#This Row],[SUPERVISOR TITULAR]],[1]SUPERVISORES!$E$1:$F$135,2,FALSE)</f>
        <v>1152209808.5999999</v>
      </c>
      <c r="O773" s="43" t="s">
        <v>86</v>
      </c>
      <c r="P773" s="45">
        <f>VLOOKUP(Contrato[[#This Row],[SUPERVISOR SUPLENTE ]],[1]SUPERVISORES!$E$1:$F$135,2,FALSE)</f>
        <v>21509270.5</v>
      </c>
      <c r="Q773" s="75">
        <v>927</v>
      </c>
      <c r="R773" s="47" cm="1">
        <f t="array" ref="R773">_xlfn.XLOOKUP(Contrato[[#This Row],[CDP]],[1]!CDP[[#All],[consecutivo]],[1]!CDP[[#All],[fecha_aprobacion]],"",0)</f>
        <v>45101.285208333335</v>
      </c>
      <c r="S773" s="48">
        <f>SUMIF([1]!CDP[[#All],[consecutivo]],Contrato[[#This Row],[CDP]],[1]!CDP[[#All],[valor_total_rubro]])</f>
        <v>62193606</v>
      </c>
      <c r="T773" s="49" cm="1">
        <f t="array" ref="T773">_xlfn.XLOOKUP(Contrato[[#This Row],[CONTRATO]]&amp;Contrato[[#This Row],[CDP]],[1]!Tabla6[[#All],[CONTRATO-CDP]],[1]!Tabla6[[#All],[CRP]],_xlfn.XLOOKUP(Contrato[[#This Row],[CDP]],[1]RCPPAGOS!F:F,[1]RCPPAGOS!A:A,"",0),0)</f>
        <v>6521</v>
      </c>
      <c r="U773" s="47">
        <f>+_xlfn.XLOOKUP(Contrato[[#This Row],[RCP]],[1]RCPPAGOS!A:A,[1]RCPPAGOS!B:B,"",0)</f>
        <v>45103.612685185188</v>
      </c>
      <c r="V773" s="50">
        <f>SUMIF([1]!RCPPAGOS[[#All],[CRP]],Contrato[[#This Row],[RCP]],[1]!RCPPAGOS[[#All],[valor_total]])</f>
        <v>62193606</v>
      </c>
      <c r="W773" s="51">
        <v>45103</v>
      </c>
      <c r="X773" s="51">
        <v>45103</v>
      </c>
      <c r="Y773" s="52" t="str">
        <f>+LEFT(_xlfn.XLOOKUP(Contrato[[#This Row],[CONTRATO3DIG]],[1]SECOP_II!AE:AE,[1]SECOP_II!F:F,"",0),10)</f>
        <v>2023-06-26</v>
      </c>
      <c r="Z773" s="53" t="str">
        <f>+LEFT(_xlfn.XLOOKUP(Contrato[[#This Row],[CONTRATO3DIG]],[1]SECOP_II!AE:AE,[1]SECOP_II!G:G,"",0),10)</f>
        <v>2023-12-30</v>
      </c>
      <c r="AA773" s="54" t="str">
        <f>_xlfn.XLOOKUP(Contrato[[#This Row],[CONTRATO3DIG]],[1]SECOP_II!AE:AE,[1]SECOP_II!AA:AA,"",0)</f>
        <v>https://community.secop.gov.co/Public/Tendering/OpportunityDetail/Index?noticeUID=CO1.NTC.4634449&amp;isFromPublicArea=True&amp;isModal=true&amp;asPopupView=true</v>
      </c>
      <c r="AB773" s="103" t="s">
        <v>1798</v>
      </c>
      <c r="AC773" s="103">
        <v>200000097025</v>
      </c>
      <c r="AD773" s="1" t="s">
        <v>50</v>
      </c>
      <c r="AE773" s="58" t="str">
        <f>TEXT(LEFT(Contrato[[#This Row],[CONTRATO]],3),"0")</f>
        <v>695</v>
      </c>
      <c r="AF773" s="58" t="str">
        <f>IF(LEN(Contrato[[#This Row],[Contrato2]])=3,Contrato[[#This Row],[Contrato2]],TEXT(Contrato[[#This Row],[Contrato2]],"000"))</f>
        <v>695</v>
      </c>
      <c r="AG773" s="59">
        <f ca="1">IFERROR(_xlfn.DAYS(Contrato[[#This Row],[Fecha Proyectada liquidació]],TODAY())/30,"")</f>
        <v>-10.066666666666666</v>
      </c>
      <c r="AH773" s="60">
        <f>+Contrato[[#This Row],[FECHA TERMINACIÓN ]]+120</f>
        <v>45410</v>
      </c>
      <c r="AI773" s="60">
        <v>45323</v>
      </c>
      <c r="AJ773" s="58" cm="1">
        <f t="array" ref="AJ773">_xlfn.XLOOKUP(Contrato[[#This Row],[CONTRATO]]&amp;Contrato[[#This Row],[CDP]],[1]!Tabla6[[#All],[CONTRATO-CDP]],[1]!Tabla6[[#All],[CRP]],_xlfn.XLOOKUP(Contrato[[#This Row],[CDP]],[1]RCPPAGOS!F:F,[1]RCPPAGOS!A:A,"",0),0)</f>
        <v>6521</v>
      </c>
      <c r="AK773" s="58">
        <f>+Contrato[[#This Row],[Columna1]]-Contrato[[#This Row],[RCP]]</f>
        <v>0</v>
      </c>
      <c r="AL773" s="61" cm="1">
        <f t="array" ref="AL773">_xlfn.XLOOKUP(Contrato[[#This Row],[RCP]],[1]!RCPPAGOS[[#All],[CRP]],[1]!RCPPAGOS[[#All],[Total pagado]],0,0)</f>
        <v>877819</v>
      </c>
      <c r="AM773" s="62">
        <f>+Contrato[[#This Row],[Valor Pagado]]/Contrato[[#This Row],[VALOR CONTRATO]]</f>
        <v>1.4114296572544772E-2</v>
      </c>
      <c r="AN773" s="63">
        <f>+Contrato[[#This Row],[VALOR CONTRATO]]-Contrato[[#This Row],[Valor Pagado]]</f>
        <v>61315787</v>
      </c>
    </row>
    <row r="774" spans="1:40" ht="37.5" customHeight="1">
      <c r="A774" s="89">
        <v>908</v>
      </c>
      <c r="B774" s="76">
        <v>696</v>
      </c>
      <c r="C774" s="235" t="s">
        <v>1818</v>
      </c>
      <c r="D774" s="92" t="s">
        <v>83</v>
      </c>
      <c r="E774" s="95" t="s">
        <v>42</v>
      </c>
      <c r="F774" s="95" t="s">
        <v>43</v>
      </c>
      <c r="G774" s="262" t="s">
        <v>1046</v>
      </c>
      <c r="H774" s="89">
        <v>11282775451</v>
      </c>
      <c r="I774" s="236">
        <v>3986061</v>
      </c>
      <c r="J774" s="236">
        <v>33080710</v>
      </c>
      <c r="K774" s="238" t="s">
        <v>1819</v>
      </c>
      <c r="L774" s="237" t="s">
        <v>571</v>
      </c>
      <c r="M774" s="43" t="s">
        <v>1373</v>
      </c>
      <c r="N774" s="44">
        <f>VLOOKUP(Contrato[[#This Row],[SUPERVISOR TITULAR]],[1]SUPERVISORES!$E$1:$F$135,2,FALSE)</f>
        <v>3567952.1</v>
      </c>
      <c r="O774" s="43" t="s">
        <v>1492</v>
      </c>
      <c r="P774" s="45">
        <f>VLOOKUP(Contrato[[#This Row],[SUPERVISOR SUPLENTE ]],[1]SUPERVISORES!$E$1:$F$135,2,FALSE)</f>
        <v>1083014880.9000001</v>
      </c>
      <c r="Q774" s="88">
        <v>906</v>
      </c>
      <c r="R774" s="47" cm="1">
        <f t="array" ref="R774">_xlfn.XLOOKUP(Contrato[[#This Row],[CDP]],[1]!CDP[[#All],[consecutivo]],[1]!CDP[[#All],[fecha_aprobacion]],"",0)</f>
        <v>45099.680335648147</v>
      </c>
      <c r="S774" s="48">
        <f>SUMIF([1]!CDP[[#All],[consecutivo]],Contrato[[#This Row],[CDP]],[1]!CDP[[#All],[valor_total_rubro]])</f>
        <v>33080710</v>
      </c>
      <c r="T774" s="49" cm="1">
        <f t="array" ref="T774">_xlfn.XLOOKUP(Contrato[[#This Row],[CONTRATO]]&amp;Contrato[[#This Row],[CDP]],[1]!Tabla6[[#All],[CONTRATO-CDP]],[1]!Tabla6[[#All],[CRP]],_xlfn.XLOOKUP(Contrato[[#This Row],[CDP]],[1]RCPPAGOS!F:F,[1]RCPPAGOS!A:A,"",0),0)</f>
        <v>6525</v>
      </c>
      <c r="U774" s="47">
        <f>+_xlfn.XLOOKUP(Contrato[[#This Row],[RCP]],[1]RCPPAGOS!A:A,[1]RCPPAGOS!B:B,"",0)</f>
        <v>45103.616736111115</v>
      </c>
      <c r="V774" s="50">
        <f>SUMIF([1]!RCPPAGOS[[#All],[CRP]],Contrato[[#This Row],[RCP]],[1]!RCPPAGOS[[#All],[valor_total]])</f>
        <v>33080710</v>
      </c>
      <c r="W774" s="91">
        <v>45103</v>
      </c>
      <c r="X774" s="91">
        <v>45103</v>
      </c>
      <c r="Y774" s="52" t="str">
        <f>+LEFT(_xlfn.XLOOKUP(Contrato[[#This Row],[CONTRATO3DIG]],[1]SECOP_II!AE:AE,[1]SECOP_II!F:F,"",0),10)</f>
        <v>2023-06-26</v>
      </c>
      <c r="Z774" s="53" t="str">
        <f>+LEFT(_xlfn.XLOOKUP(Contrato[[#This Row],[CONTRATO3DIG]],[1]SECOP_II!AE:AE,[1]SECOP_II!G:G,"",0),10)</f>
        <v>2023-12-30</v>
      </c>
      <c r="AA774" s="54" t="str">
        <f>_xlfn.XLOOKUP(Contrato[[#This Row],[CONTRATO3DIG]],[1]SECOP_II!AE:AE,[1]SECOP_II!AA:AA,"",0)</f>
        <v>https://community.secop.gov.co/Public/Tendering/OpportunityDetail/Index?noticeUID=CO1.NTC.4634855&amp;isFromPublicArea=True&amp;isModal=true&amp;asPopupView=true</v>
      </c>
      <c r="AB774" s="147" t="s">
        <v>1798</v>
      </c>
      <c r="AC774" s="147">
        <v>200000097039</v>
      </c>
      <c r="AD774" s="89" t="s">
        <v>50</v>
      </c>
      <c r="AE774" s="58" t="str">
        <f>TEXT(LEFT(Contrato[[#This Row],[CONTRATO]],3),"0")</f>
        <v>696</v>
      </c>
      <c r="AF774" s="58" t="str">
        <f>IF(LEN(Contrato[[#This Row],[Contrato2]])=3,Contrato[[#This Row],[Contrato2]],TEXT(Contrato[[#This Row],[Contrato2]],"000"))</f>
        <v>696</v>
      </c>
      <c r="AG774" s="59">
        <f ca="1">IFERROR(_xlfn.DAYS(Contrato[[#This Row],[Fecha Proyectada liquidació]],TODAY())/30,"")</f>
        <v>-10.066666666666666</v>
      </c>
      <c r="AH774" s="60">
        <f>+Contrato[[#This Row],[FECHA TERMINACIÓN ]]+120</f>
        <v>45410</v>
      </c>
      <c r="AI774" s="58" t="e" cm="1">
        <f t="array" ref="AI774">+Contrato[[#This Row],[Fecha Proyectada liquidació]]-hoy</f>
        <v>#NAME?</v>
      </c>
      <c r="AJ774" s="58" cm="1">
        <f t="array" ref="AJ774">_xlfn.XLOOKUP(Contrato[[#This Row],[CONTRATO]]&amp;Contrato[[#This Row],[CDP]],[1]!Tabla6[[#All],[CONTRATO-CDP]],[1]!Tabla6[[#All],[CRP]],_xlfn.XLOOKUP(Contrato[[#This Row],[CDP]],[1]RCPPAGOS!F:F,[1]RCPPAGOS!A:A,"",0),0)</f>
        <v>6525</v>
      </c>
      <c r="AK774" s="58">
        <f>+Contrato[[#This Row],[Columna1]]-Contrato[[#This Row],[RCP]]</f>
        <v>0</v>
      </c>
      <c r="AL774" s="61" cm="1">
        <f t="array" ref="AL774">_xlfn.XLOOKUP(Contrato[[#This Row],[RCP]],[1]!RCPPAGOS[[#All],[CRP]],[1]!RCPPAGOS[[#All],[Total pagado]],0,0)</f>
        <v>28473071</v>
      </c>
      <c r="AM774" s="62">
        <f>+Contrato[[#This Row],[Valor Pagado]]/Contrato[[#This Row],[VALOR CONTRATO]]</f>
        <v>0.86071523253279625</v>
      </c>
      <c r="AN774" s="63">
        <f>+Contrato[[#This Row],[VALOR CONTRATO]]-Contrato[[#This Row],[Valor Pagado]]</f>
        <v>4607639</v>
      </c>
    </row>
    <row r="775" spans="1:40" ht="37.5" customHeight="1">
      <c r="A775" s="89">
        <v>879</v>
      </c>
      <c r="B775" s="76">
        <v>697</v>
      </c>
      <c r="C775" s="266" t="s">
        <v>1820</v>
      </c>
      <c r="D775" s="95" t="s">
        <v>83</v>
      </c>
      <c r="E775" s="95" t="s">
        <v>42</v>
      </c>
      <c r="F775" s="95" t="s">
        <v>43</v>
      </c>
      <c r="G775" s="235" t="s">
        <v>987</v>
      </c>
      <c r="H775" s="89">
        <v>1036656008</v>
      </c>
      <c r="I775" s="236">
        <v>6879081</v>
      </c>
      <c r="J775" s="236">
        <v>50691697</v>
      </c>
      <c r="K775" s="238" t="s">
        <v>1821</v>
      </c>
      <c r="L775" s="237" t="s">
        <v>571</v>
      </c>
      <c r="M775" s="43" t="s">
        <v>191</v>
      </c>
      <c r="N775" s="44">
        <f>VLOOKUP(Contrato[[#This Row],[SUPERVISOR TITULAR]],[1]SUPERVISORES!$E$1:$F$135,2,FALSE)</f>
        <v>70140647.099999994</v>
      </c>
      <c r="O775" s="43" t="s">
        <v>609</v>
      </c>
      <c r="P775" s="45">
        <f>VLOOKUP(Contrato[[#This Row],[SUPERVISOR SUPLENTE ]],[1]SUPERVISORES!$E$1:$F$135,2,FALSE)</f>
        <v>70565097.299999997</v>
      </c>
      <c r="Q775" s="88">
        <v>911</v>
      </c>
      <c r="R775" s="47" cm="1">
        <f t="array" ref="R775">_xlfn.XLOOKUP(Contrato[[#This Row],[CDP]],[1]!CDP[[#All],[consecutivo]],[1]!CDP[[#All],[fecha_aprobacion]],"",0)</f>
        <v>45100.316400462965</v>
      </c>
      <c r="S775" s="48">
        <f>SUMIF([1]!CDP[[#All],[consecutivo]],Contrato[[#This Row],[CDP]],[1]!CDP[[#All],[valor_total_rubro]])</f>
        <v>51608908</v>
      </c>
      <c r="T775" s="49" cm="1">
        <f t="array" ref="T775">_xlfn.XLOOKUP(Contrato[[#This Row],[CONTRATO]]&amp;Contrato[[#This Row],[CDP]],[1]!Tabla6[[#All],[CONTRATO-CDP]],[1]!Tabla6[[#All],[CRP]],_xlfn.XLOOKUP(Contrato[[#This Row],[CDP]],[1]RCPPAGOS!F:F,[1]RCPPAGOS!A:A,"",0),0)</f>
        <v>6551</v>
      </c>
      <c r="U775" s="47">
        <f>+_xlfn.XLOOKUP(Contrato[[#This Row],[RCP]],[1]RCPPAGOS!A:A,[1]RCPPAGOS!B:B,"",0)</f>
        <v>45105.603784722225</v>
      </c>
      <c r="V775" s="50">
        <f>SUMIF([1]!RCPPAGOS[[#All],[CRP]],Contrato[[#This Row],[RCP]],[1]!RCPPAGOS[[#All],[valor_total]])</f>
        <v>50691697</v>
      </c>
      <c r="W775" s="91">
        <v>45104</v>
      </c>
      <c r="X775" s="91">
        <v>45104</v>
      </c>
      <c r="Y775" s="52" t="str">
        <f>+LEFT(_xlfn.XLOOKUP(Contrato[[#This Row],[CONTRATO3DIG]],[1]SECOP_II!AE:AE,[1]SECOP_II!F:F,"",0),10)</f>
        <v>2023-06-28</v>
      </c>
      <c r="Z775" s="53" t="str">
        <f>+LEFT(_xlfn.XLOOKUP(Contrato[[#This Row],[CONTRATO3DIG]],[1]SECOP_II!AE:AE,[1]SECOP_II!G:G,"",0),10)</f>
        <v>2023-12-30</v>
      </c>
      <c r="AA775" s="54" t="str">
        <f>_xlfn.XLOOKUP(Contrato[[#This Row],[CONTRATO3DIG]],[1]SECOP_II!AE:AE,[1]SECOP_II!AA:AA,"",0)</f>
        <v>https://community.secop.gov.co/Public/Tendering/OpportunityDetail/Index?noticeUID=CO1.NTC.4647703&amp;isFromPublicArea=True&amp;isModal=true&amp;asPopupView=true</v>
      </c>
      <c r="AB775" s="147" t="s">
        <v>1822</v>
      </c>
      <c r="AC775" s="147">
        <v>200000097072</v>
      </c>
      <c r="AD775" s="89" t="s">
        <v>50</v>
      </c>
      <c r="AE775" s="58" t="str">
        <f>TEXT(LEFT(Contrato[[#This Row],[CONTRATO]],3),"0")</f>
        <v>697</v>
      </c>
      <c r="AF775" s="58" t="str">
        <f>IF(LEN(Contrato[[#This Row],[Contrato2]])=3,Contrato[[#This Row],[Contrato2]],TEXT(Contrato[[#This Row],[Contrato2]],"000"))</f>
        <v>697</v>
      </c>
      <c r="AG775" s="59">
        <f ca="1">IFERROR(_xlfn.DAYS(Contrato[[#This Row],[Fecha Proyectada liquidació]],TODAY())/30,"")</f>
        <v>-10.066666666666666</v>
      </c>
      <c r="AH775" s="60">
        <f>+Contrato[[#This Row],[FECHA TERMINACIÓN ]]+120</f>
        <v>45410</v>
      </c>
      <c r="AI775" s="58" t="e" cm="1">
        <f t="array" ref="AI775">+Contrato[[#This Row],[Fecha Proyectada liquidació]]-hoy</f>
        <v>#NAME?</v>
      </c>
      <c r="AJ775" s="58" cm="1">
        <f t="array" ref="AJ775">_xlfn.XLOOKUP(Contrato[[#This Row],[CONTRATO]]&amp;Contrato[[#This Row],[CDP]],[1]!Tabla6[[#All],[CONTRATO-CDP]],[1]!Tabla6[[#All],[CRP]],_xlfn.XLOOKUP(Contrato[[#This Row],[CDP]],[1]RCPPAGOS!F:F,[1]RCPPAGOS!A:A,"",0),0)</f>
        <v>6551</v>
      </c>
      <c r="AK775" s="58">
        <f>+Contrato[[#This Row],[Columna1]]-Contrato[[#This Row],[RCP]]</f>
        <v>0</v>
      </c>
      <c r="AL775" s="61" cm="1">
        <f t="array" ref="AL775">_xlfn.XLOOKUP(Contrato[[#This Row],[RCP]],[1]!RCPPAGOS[[#All],[CRP]],[1]!RCPPAGOS[[#All],[Total pagado]],0,0)</f>
        <v>50462394</v>
      </c>
      <c r="AM775" s="62">
        <f>+Contrato[[#This Row],[Valor Pagado]]/Contrato[[#This Row],[VALOR CONTRATO]]</f>
        <v>0.99547651758432942</v>
      </c>
      <c r="AN775" s="63">
        <f>+Contrato[[#This Row],[VALOR CONTRATO]]-Contrato[[#This Row],[Valor Pagado]]</f>
        <v>229303</v>
      </c>
    </row>
    <row r="776" spans="1:40" ht="37.5" customHeight="1">
      <c r="A776" s="1">
        <v>910</v>
      </c>
      <c r="B776" s="76">
        <v>698</v>
      </c>
      <c r="C776" s="235" t="s">
        <v>1823</v>
      </c>
      <c r="D776" s="95" t="s">
        <v>83</v>
      </c>
      <c r="E776" s="95" t="s">
        <v>42</v>
      </c>
      <c r="F776" s="95" t="s">
        <v>43</v>
      </c>
      <c r="G776" s="235" t="s">
        <v>1044</v>
      </c>
      <c r="H776" s="89">
        <v>1035424836</v>
      </c>
      <c r="I776" s="236">
        <v>4191468</v>
      </c>
      <c r="J776" s="168">
        <v>34847346</v>
      </c>
      <c r="K776" s="238" t="s">
        <v>1646</v>
      </c>
      <c r="L776" s="237" t="s">
        <v>571</v>
      </c>
      <c r="M776" s="43" t="s">
        <v>597</v>
      </c>
      <c r="N776" s="44">
        <f>VLOOKUP(Contrato[[#This Row],[SUPERVISOR TITULAR]],[1]SUPERVISORES!$E$1:$F$135,2,FALSE)</f>
        <v>39176038.700000003</v>
      </c>
      <c r="O776" s="43" t="s">
        <v>1388</v>
      </c>
      <c r="P776" s="45">
        <f>VLOOKUP(Contrato[[#This Row],[SUPERVISOR SUPLENTE ]],[1]SUPERVISORES!$E$1:$F$135,2,FALSE)</f>
        <v>43671828.600000001</v>
      </c>
      <c r="Q776" s="75">
        <v>908</v>
      </c>
      <c r="R776" s="47" cm="1">
        <f t="array" ref="R776">_xlfn.XLOOKUP(Contrato[[#This Row],[CDP]],[1]!CDP[[#All],[consecutivo]],[1]!CDP[[#All],[fecha_aprobacion]],"",0)</f>
        <v>45099.680358796293</v>
      </c>
      <c r="S776" s="48">
        <f>SUMIF([1]!CDP[[#All],[consecutivo]],Contrato[[#This Row],[CDP]],[1]!CDP[[#All],[valor_total_rubro]])</f>
        <v>34847386</v>
      </c>
      <c r="T776" s="49" cm="1">
        <f t="array" ref="T776">_xlfn.XLOOKUP(Contrato[[#This Row],[CONTRATO]]&amp;Contrato[[#This Row],[CDP]],[1]!Tabla6[[#All],[CONTRATO-CDP]],[1]!Tabla6[[#All],[CRP]],_xlfn.XLOOKUP(Contrato[[#This Row],[CDP]],[1]RCPPAGOS!F:F,[1]RCPPAGOS!A:A,"",0),0)</f>
        <v>6528</v>
      </c>
      <c r="U776" s="47">
        <f>+_xlfn.XLOOKUP(Contrato[[#This Row],[RCP]],[1]RCPPAGOS!A:A,[1]RCPPAGOS!B:B,"",0)</f>
        <v>45103.618171296293</v>
      </c>
      <c r="V776" s="50">
        <f>SUMIF([1]!RCPPAGOS[[#All],[CRP]],Contrato[[#This Row],[RCP]],[1]!RCPPAGOS[[#All],[valor_total]])</f>
        <v>34847386</v>
      </c>
      <c r="W776" s="51">
        <v>45103</v>
      </c>
      <c r="X776" s="51">
        <v>45103</v>
      </c>
      <c r="Y776" s="52" t="str">
        <f>+LEFT(_xlfn.XLOOKUP(Contrato[[#This Row],[CONTRATO3DIG]],[1]SECOP_II!AE:AE,[1]SECOP_II!F:F,"",0),10)</f>
        <v>2023-06-26</v>
      </c>
      <c r="Z776" s="53" t="str">
        <f>+LEFT(_xlfn.XLOOKUP(Contrato[[#This Row],[CONTRATO3DIG]],[1]SECOP_II!AE:AE,[1]SECOP_II!G:G,"",0),10)</f>
        <v>2023-12-30</v>
      </c>
      <c r="AA776" s="54" t="str">
        <f>_xlfn.XLOOKUP(Contrato[[#This Row],[CONTRATO3DIG]],[1]SECOP_II!AE:AE,[1]SECOP_II!AA:AA,"",0)</f>
        <v>https://community.secop.gov.co/Public/Tendering/OpportunityDetail/Index?noticeUID=CO1.NTC.4634133&amp;isFromPublicArea=True&amp;isModal=true&amp;asPopupView=true</v>
      </c>
      <c r="AB776" s="103" t="s">
        <v>1798</v>
      </c>
      <c r="AC776" s="103"/>
      <c r="AD776" s="1" t="s">
        <v>50</v>
      </c>
      <c r="AE776" s="58" t="str">
        <f>TEXT(LEFT(Contrato[[#This Row],[CONTRATO]],3),"0")</f>
        <v>698</v>
      </c>
      <c r="AF776" s="58" t="str">
        <f>IF(LEN(Contrato[[#This Row],[Contrato2]])=3,Contrato[[#This Row],[Contrato2]],TEXT(Contrato[[#This Row],[Contrato2]],"000"))</f>
        <v>698</v>
      </c>
      <c r="AG776" s="59">
        <f ca="1">IFERROR(_xlfn.DAYS(Contrato[[#This Row],[Fecha Proyectada liquidació]],TODAY())/30,"")</f>
        <v>-10.066666666666666</v>
      </c>
      <c r="AH776" s="60">
        <f>+Contrato[[#This Row],[FECHA TERMINACIÓN ]]+120</f>
        <v>45410</v>
      </c>
      <c r="AI776" s="58" t="e" cm="1">
        <f t="array" ref="AI776">+Contrato[[#This Row],[Fecha Proyectada liquidació]]-hoy</f>
        <v>#NAME?</v>
      </c>
      <c r="AJ776" s="58" cm="1">
        <f t="array" ref="AJ776">_xlfn.XLOOKUP(Contrato[[#This Row],[CONTRATO]]&amp;Contrato[[#This Row],[CDP]],[1]!Tabla6[[#All],[CONTRATO-CDP]],[1]!Tabla6[[#All],[CRP]],_xlfn.XLOOKUP(Contrato[[#This Row],[CDP]],[1]RCPPAGOS!F:F,[1]RCPPAGOS!A:A,"",0),0)</f>
        <v>6528</v>
      </c>
      <c r="AK776" s="58">
        <f>+Contrato[[#This Row],[Columna1]]-Contrato[[#This Row],[RCP]]</f>
        <v>0</v>
      </c>
      <c r="AL776" s="73" cm="1">
        <f t="array" ref="AL776">_xlfn.XLOOKUP(Contrato[[#This Row],[RCP]],[1]!RCPPAGOS[[#All],[CRP]],[1]!RCPPAGOS[[#All],[Total pagado]],0,0)</f>
        <v>33319486</v>
      </c>
      <c r="AM776" s="62">
        <f>+Contrato[[#This Row],[Valor Pagado]]/Contrato[[#This Row],[VALOR CONTRATO]]</f>
        <v>0.95615562803548937</v>
      </c>
      <c r="AN776" s="63">
        <f>+Contrato[[#This Row],[VALOR CONTRATO]]-Contrato[[#This Row],[Valor Pagado]]</f>
        <v>1527860</v>
      </c>
    </row>
    <row r="777" spans="1:40" ht="37.5" customHeight="1">
      <c r="A777" s="1">
        <v>909</v>
      </c>
      <c r="B777" s="2">
        <v>699</v>
      </c>
      <c r="C777" s="267" t="s">
        <v>850</v>
      </c>
      <c r="D777" s="95" t="s">
        <v>83</v>
      </c>
      <c r="E777" s="92" t="s">
        <v>42</v>
      </c>
      <c r="F777" s="95" t="s">
        <v>43</v>
      </c>
      <c r="G777" s="235" t="s">
        <v>1036</v>
      </c>
      <c r="H777" s="89">
        <v>1037657397</v>
      </c>
      <c r="I777" s="168">
        <v>3986061</v>
      </c>
      <c r="J777" s="168">
        <v>34447841</v>
      </c>
      <c r="K777" s="134" t="s">
        <v>1824</v>
      </c>
      <c r="L777" s="237" t="s">
        <v>571</v>
      </c>
      <c r="M777" s="43" t="s">
        <v>597</v>
      </c>
      <c r="N777" s="44">
        <f>VLOOKUP(Contrato[[#This Row],[SUPERVISOR TITULAR]],[1]SUPERVISORES!$E$1:$F$135,2,FALSE)</f>
        <v>39176038.700000003</v>
      </c>
      <c r="O777" s="43" t="s">
        <v>1388</v>
      </c>
      <c r="P777" s="45">
        <f>VLOOKUP(Contrato[[#This Row],[SUPERVISOR SUPLENTE ]],[1]SUPERVISORES!$E$1:$F$135,2,FALSE)</f>
        <v>43671828.600000001</v>
      </c>
      <c r="Q777" s="75">
        <v>905</v>
      </c>
      <c r="R777" s="47" cm="1">
        <f t="array" ref="R777">_xlfn.XLOOKUP(Contrato[[#This Row],[CDP]],[1]!CDP[[#All],[consecutivo]],[1]!CDP[[#All],[fecha_aprobacion]],"",0)</f>
        <v>45099.680324074077</v>
      </c>
      <c r="S777" s="48">
        <f>SUMIF([1]!CDP[[#All],[consecutivo]],Contrato[[#This Row],[CDP]],[1]!CDP[[#All],[valor_total_rubro]])</f>
        <v>34447841</v>
      </c>
      <c r="T777" s="49" cm="1">
        <f t="array" ref="T777">_xlfn.XLOOKUP(Contrato[[#This Row],[CONTRATO]]&amp;Contrato[[#This Row],[CDP]],[1]!Tabla6[[#All],[CONTRATO-CDP]],[1]!Tabla6[[#All],[CRP]],_xlfn.XLOOKUP(Contrato[[#This Row],[CDP]],[1]RCPPAGOS!F:F,[1]RCPPAGOS!A:A,"",0),0)</f>
        <v>6527</v>
      </c>
      <c r="U777" s="47">
        <f>+_xlfn.XLOOKUP(Contrato[[#This Row],[RCP]],[1]RCPPAGOS!A:A,[1]RCPPAGOS!B:B,"",0)</f>
        <v>45103.617719907408</v>
      </c>
      <c r="V777" s="50">
        <f>SUMIF([1]!RCPPAGOS[[#All],[CRP]],Contrato[[#This Row],[RCP]],[1]!RCPPAGOS[[#All],[valor_total]])</f>
        <v>34447841</v>
      </c>
      <c r="W777" s="51">
        <v>45103</v>
      </c>
      <c r="X777" s="51">
        <v>45103</v>
      </c>
      <c r="Y777" s="52" t="str">
        <f>+LEFT(_xlfn.XLOOKUP(Contrato[[#This Row],[CONTRATO3DIG]],[1]SECOP_II!AE:AE,[1]SECOP_II!F:F,"",0),10)</f>
        <v>2023-06-27</v>
      </c>
      <c r="Z777" s="53" t="str">
        <f>+LEFT(_xlfn.XLOOKUP(Contrato[[#This Row],[CONTRATO3DIG]],[1]SECOP_II!AE:AE,[1]SECOP_II!G:G,"",0),10)</f>
        <v>2023-12-30</v>
      </c>
      <c r="AA777" s="54" t="str">
        <f>_xlfn.XLOOKUP(Contrato[[#This Row],[CONTRATO3DIG]],[1]SECOP_II!AE:AE,[1]SECOP_II!AA:AA,"",0)</f>
        <v>https://community.secop.gov.co/Public/Tendering/OpportunityDetail/Index?noticeUID=CO1.NTC.4633406&amp;isFromPublicArea=True&amp;isModal=true&amp;asPopupView=true</v>
      </c>
      <c r="AB777" s="147" t="s">
        <v>1798</v>
      </c>
      <c r="AC777" s="103">
        <v>200000097081</v>
      </c>
      <c r="AD777" s="1" t="s">
        <v>50</v>
      </c>
      <c r="AE777" s="58" t="str">
        <f>TEXT(LEFT(Contrato[[#This Row],[CONTRATO]],3),"0")</f>
        <v>699</v>
      </c>
      <c r="AF777" s="58" t="str">
        <f>IF(LEN(Contrato[[#This Row],[Contrato2]])=3,Contrato[[#This Row],[Contrato2]],TEXT(Contrato[[#This Row],[Contrato2]],"000"))</f>
        <v>699</v>
      </c>
      <c r="AG777" s="59">
        <f ca="1">IFERROR(_xlfn.DAYS(Contrato[[#This Row],[Fecha Proyectada liquidació]],TODAY())/30,"")</f>
        <v>-10.066666666666666</v>
      </c>
      <c r="AH777" s="60">
        <f>+Contrato[[#This Row],[FECHA TERMINACIÓN ]]+120</f>
        <v>45410</v>
      </c>
      <c r="AI777" s="58" t="e" cm="1">
        <f t="array" ref="AI777">+Contrato[[#This Row],[Fecha Proyectada liquidació]]-hoy</f>
        <v>#NAME?</v>
      </c>
      <c r="AJ777" s="58" cm="1">
        <f t="array" ref="AJ777">_xlfn.XLOOKUP(Contrato[[#This Row],[CONTRATO]]&amp;Contrato[[#This Row],[CDP]],[1]!Tabla6[[#All],[CONTRATO-CDP]],[1]!Tabla6[[#All],[CRP]],_xlfn.XLOOKUP(Contrato[[#This Row],[CDP]],[1]RCPPAGOS!F:F,[1]RCPPAGOS!A:A,"",0),0)</f>
        <v>6527</v>
      </c>
      <c r="AK777" s="58">
        <f>+Contrato[[#This Row],[Columna1]]-Contrato[[#This Row],[RCP]]</f>
        <v>0</v>
      </c>
      <c r="AL777" s="61" cm="1">
        <f t="array" ref="AL777">_xlfn.XLOOKUP(Contrato[[#This Row],[RCP]],[1]!RCPPAGOS[[#All],[CRP]],[1]!RCPPAGOS[[#All],[Total pagado]],0,0)</f>
        <v>32234141</v>
      </c>
      <c r="AM777" s="62">
        <f>+Contrato[[#This Row],[Valor Pagado]]/Contrato[[#This Row],[VALOR CONTRATO]]</f>
        <v>0.93573762721443121</v>
      </c>
      <c r="AN777" s="63">
        <f>+Contrato[[#This Row],[VALOR CONTRATO]]-Contrato[[#This Row],[Valor Pagado]]</f>
        <v>2213700</v>
      </c>
    </row>
    <row r="778" spans="1:40" ht="37.5" customHeight="1">
      <c r="A778" s="1">
        <v>907</v>
      </c>
      <c r="B778" s="2">
        <v>700</v>
      </c>
      <c r="C778" s="268" t="s">
        <v>1825</v>
      </c>
      <c r="D778" s="95" t="s">
        <v>83</v>
      </c>
      <c r="E778" s="92" t="s">
        <v>42</v>
      </c>
      <c r="F778" s="95" t="s">
        <v>43</v>
      </c>
      <c r="G778" s="235" t="s">
        <v>1042</v>
      </c>
      <c r="H778" s="89">
        <v>71781974</v>
      </c>
      <c r="I778" s="168">
        <v>3986061</v>
      </c>
      <c r="J778" s="168">
        <v>29580710</v>
      </c>
      <c r="K778" s="134" t="s">
        <v>1826</v>
      </c>
      <c r="L778" s="237" t="s">
        <v>571</v>
      </c>
      <c r="M778" s="43" t="s">
        <v>180</v>
      </c>
      <c r="N778" s="44">
        <f>VLOOKUP(Contrato[[#This Row],[SUPERVISOR TITULAR]],[1]SUPERVISORES!$E$1:$F$135,2,FALSE)</f>
        <v>43915464.799999997</v>
      </c>
      <c r="O778" s="43" t="s">
        <v>1040</v>
      </c>
      <c r="P778" s="45">
        <f>VLOOKUP(Contrato[[#This Row],[SUPERVISOR SUPLENTE ]],[1]SUPERVISORES!$E$1:$F$135,2,FALSE)</f>
        <v>70879080.700000003</v>
      </c>
      <c r="Q778" s="75">
        <v>907</v>
      </c>
      <c r="R778" s="47" cm="1">
        <f t="array" ref="R778">_xlfn.XLOOKUP(Contrato[[#This Row],[CDP]],[1]!CDP[[#All],[consecutivo]],[1]!CDP[[#All],[fecha_aprobacion]],"",0)</f>
        <v>45099.680347222224</v>
      </c>
      <c r="S778" s="48">
        <f>SUMIF([1]!CDP[[#All],[consecutivo]],Contrato[[#This Row],[CDP]],[1]!CDP[[#All],[valor_total_rubro]])</f>
        <v>29580710</v>
      </c>
      <c r="T778" s="49" cm="1">
        <f t="array" ref="T778">_xlfn.XLOOKUP(Contrato[[#This Row],[CONTRATO]]&amp;Contrato[[#This Row],[CDP]],[1]!Tabla6[[#All],[CONTRATO-CDP]],[1]!Tabla6[[#All],[CRP]],_xlfn.XLOOKUP(Contrato[[#This Row],[CDP]],[1]RCPPAGOS!F:F,[1]RCPPAGOS!A:A,"",0),0)</f>
        <v>6543</v>
      </c>
      <c r="U778" s="47">
        <f>+_xlfn.XLOOKUP(Contrato[[#This Row],[RCP]],[1]RCPPAGOS!A:A,[1]RCPPAGOS!B:B,"",0)</f>
        <v>45104.710324074076</v>
      </c>
      <c r="V778" s="50">
        <f>SUMIF([1]!RCPPAGOS[[#All],[CRP]],Contrato[[#This Row],[RCP]],[1]!RCPPAGOS[[#All],[valor_total]])</f>
        <v>29580710</v>
      </c>
      <c r="W778" s="51">
        <v>45104</v>
      </c>
      <c r="X778" s="51">
        <v>45104</v>
      </c>
      <c r="Y778" s="52" t="str">
        <f>+LEFT(_xlfn.XLOOKUP(Contrato[[#This Row],[CONTRATO3DIG]],[1]SECOP_II!AE:AE,[1]SECOP_II!F:F,"",0),10)</f>
        <v/>
      </c>
      <c r="Z778" s="53" t="str">
        <f>+LEFT(_xlfn.XLOOKUP(Contrato[[#This Row],[CONTRATO3DIG]],[1]SECOP_II!AE:AE,[1]SECOP_II!G:G,"",0),10)</f>
        <v/>
      </c>
      <c r="AA778" s="54" t="str">
        <f>_xlfn.XLOOKUP(Contrato[[#This Row],[CONTRATO3DIG]],[1]SECOP_II!AE:AE,[1]SECOP_II!AA:AA,"",0)</f>
        <v/>
      </c>
      <c r="AB778" s="103" t="s">
        <v>1822</v>
      </c>
      <c r="AC778" s="103">
        <v>200000097167</v>
      </c>
      <c r="AD778" s="1" t="s">
        <v>50</v>
      </c>
      <c r="AF778" s="58" t="str">
        <f>IF(LEN(Contrato[[#This Row],[Contrato2]])=3,Contrato[[#This Row],[Contrato2]],TEXT(Contrato[[#This Row],[Contrato2]],"000"))</f>
        <v>000</v>
      </c>
      <c r="AG778" s="59" t="str">
        <f ca="1">IFERROR(_xlfn.DAYS(Contrato[[#This Row],[Fecha Proyectada liquidació]],TODAY())/30,"")</f>
        <v/>
      </c>
      <c r="AH778" s="60" t="e">
        <f>+Contrato[[#This Row],[FECHA TERMINACIÓN ]]+120</f>
        <v>#VALUE!</v>
      </c>
      <c r="AI778" s="58" t="e" cm="1">
        <f t="array" ref="AI778">+Contrato[[#This Row],[Fecha Proyectada liquidació]]-hoy</f>
        <v>#VALUE!</v>
      </c>
      <c r="AJ778" s="58" cm="1">
        <f t="array" ref="AJ778">_xlfn.XLOOKUP(Contrato[[#This Row],[CONTRATO]]&amp;Contrato[[#This Row],[CDP]],[1]!Tabla6[[#All],[CONTRATO-CDP]],[1]!Tabla6[[#All],[CRP]],_xlfn.XLOOKUP(Contrato[[#This Row],[CDP]],[1]RCPPAGOS!F:F,[1]RCPPAGOS!A:A,"",0),0)</f>
        <v>6543</v>
      </c>
      <c r="AK778" s="58">
        <f>+Contrato[[#This Row],[Columna1]]-Contrato[[#This Row],[RCP]]</f>
        <v>0</v>
      </c>
      <c r="AL778" s="61" cm="1">
        <f t="array" ref="AL778">_xlfn.XLOOKUP(Contrato[[#This Row],[RCP]],[1]!RCPPAGOS[[#All],[CRP]],[1]!RCPPAGOS[[#All],[Total pagado]],0,0)</f>
        <v>14790355</v>
      </c>
      <c r="AM778" s="62">
        <f>+Contrato[[#This Row],[Valor Pagado]]/Contrato[[#This Row],[VALOR CONTRATO]]</f>
        <v>0.5</v>
      </c>
      <c r="AN778" s="63">
        <f>+Contrato[[#This Row],[VALOR CONTRATO]]-Contrato[[#This Row],[Valor Pagado]]</f>
        <v>14790355</v>
      </c>
    </row>
    <row r="779" spans="1:40" ht="37.5" customHeight="1">
      <c r="A779" s="89">
        <v>899</v>
      </c>
      <c r="B779" s="76">
        <v>701</v>
      </c>
      <c r="C779" s="235" t="s">
        <v>1827</v>
      </c>
      <c r="D779" s="95" t="s">
        <v>112</v>
      </c>
      <c r="E779" s="95" t="s">
        <v>42</v>
      </c>
      <c r="F779" s="95" t="s">
        <v>43</v>
      </c>
      <c r="G779" s="235" t="s">
        <v>1828</v>
      </c>
      <c r="H779" s="89">
        <v>1128268693</v>
      </c>
      <c r="I779" s="236">
        <v>7690469</v>
      </c>
      <c r="J779" s="236">
        <v>48962653</v>
      </c>
      <c r="K779" s="89" t="s">
        <v>571</v>
      </c>
      <c r="L779" s="237" t="s">
        <v>571</v>
      </c>
      <c r="M779" s="43" t="s">
        <v>116</v>
      </c>
      <c r="N779" s="44">
        <f>VLOOKUP(Contrato[[#This Row],[SUPERVISOR TITULAR]],[1]SUPERVISORES!$E$1:$F$135,2,FALSE)</f>
        <v>98520651.200000003</v>
      </c>
      <c r="O779" s="43" t="s">
        <v>115</v>
      </c>
      <c r="P779" s="45">
        <f>VLOOKUP(Contrato[[#This Row],[SUPERVISOR SUPLENTE ]],[1]SUPERVISORES!$E$1:$F$135,2,FALSE)</f>
        <v>32244709.699999999</v>
      </c>
      <c r="Q779" s="88">
        <v>901</v>
      </c>
      <c r="R779" s="47" cm="1">
        <f t="array" ref="R779">_xlfn.XLOOKUP(Contrato[[#This Row],[CDP]],[1]!CDP[[#All],[consecutivo]],[1]!CDP[[#All],[fecha_aprobacion]],"",0)</f>
        <v>45098.313564814816</v>
      </c>
      <c r="S779" s="48">
        <f>SUMIF([1]!CDP[[#All],[consecutivo]],Contrato[[#This Row],[CDP]],[1]!CDP[[#All],[valor_total_rubro]])</f>
        <v>48962653</v>
      </c>
      <c r="T779" s="49" cm="1">
        <f t="array" ref="T779">_xlfn.XLOOKUP(Contrato[[#This Row],[CONTRATO]]&amp;Contrato[[#This Row],[CDP]],[1]!Tabla6[[#All],[CONTRATO-CDP]],[1]!Tabla6[[#All],[CRP]],_xlfn.XLOOKUP(Contrato[[#This Row],[CDP]],[1]RCPPAGOS!F:F,[1]RCPPAGOS!A:A,"",0),0)</f>
        <v>6538</v>
      </c>
      <c r="U779" s="47">
        <f>+_xlfn.XLOOKUP(Contrato[[#This Row],[RCP]],[1]RCPPAGOS!A:A,[1]RCPPAGOS!B:B,"",0)</f>
        <v>45104.452418981484</v>
      </c>
      <c r="V779" s="50">
        <f>SUMIF([1]!RCPPAGOS[[#All],[CRP]],Contrato[[#This Row],[RCP]],[1]!RCPPAGOS[[#All],[valor_total]])</f>
        <v>48962653</v>
      </c>
      <c r="W779" s="91">
        <v>45103</v>
      </c>
      <c r="X779" s="91">
        <v>45104</v>
      </c>
      <c r="Y779" s="52" t="str">
        <f>+LEFT(_xlfn.XLOOKUP(Contrato[[#This Row],[CONTRATO3DIG]],[1]SECOP_II!AE:AE,[1]SECOP_II!F:F,"",0),10)</f>
        <v>2023-06-27</v>
      </c>
      <c r="Z779" s="53" t="str">
        <f>+LEFT(_xlfn.XLOOKUP(Contrato[[#This Row],[CONTRATO3DIG]],[1]SECOP_II!AE:AE,[1]SECOP_II!G:G,"",0),10)</f>
        <v>2023-12-30</v>
      </c>
      <c r="AA779" s="54" t="str">
        <f>_xlfn.XLOOKUP(Contrato[[#This Row],[CONTRATO3DIG]],[1]SECOP_II!AE:AE,[1]SECOP_II!AA:AA,"",0)</f>
        <v>https://community.secop.gov.co/Public/Tendering/OpportunityDetail/Index?noticeUID=CO1.NTC.4636918&amp;isFromPublicArea=True&amp;isModal=true&amp;asPopupView=true</v>
      </c>
      <c r="AB779" s="147" t="s">
        <v>1798</v>
      </c>
      <c r="AC779" s="147">
        <v>200000097244</v>
      </c>
      <c r="AD779" s="89" t="s">
        <v>50</v>
      </c>
      <c r="AE779" s="58" t="str">
        <f>TEXT(LEFT(Contrato[[#This Row],[CONTRATO]],3),"0")</f>
        <v>701</v>
      </c>
      <c r="AF779" s="58" t="str">
        <f>IF(LEN(Contrato[[#This Row],[Contrato2]])=3,Contrato[[#This Row],[Contrato2]],TEXT(Contrato[[#This Row],[Contrato2]],"000"))</f>
        <v>701</v>
      </c>
      <c r="AG779" s="59">
        <f ca="1">IFERROR(_xlfn.DAYS(Contrato[[#This Row],[Fecha Proyectada liquidació]],TODAY())/30,"")</f>
        <v>-10.066666666666666</v>
      </c>
      <c r="AH779" s="60">
        <f>+Contrato[[#This Row],[FECHA TERMINACIÓN ]]+120</f>
        <v>45410</v>
      </c>
      <c r="AI779" s="58" t="e" cm="1">
        <f t="array" ref="AI779">+Contrato[[#This Row],[Fecha Proyectada liquidació]]-hoy</f>
        <v>#NAME?</v>
      </c>
      <c r="AJ779" s="58" cm="1">
        <f t="array" ref="AJ779">_xlfn.XLOOKUP(Contrato[[#This Row],[CONTRATO]]&amp;Contrato[[#This Row],[CDP]],[1]!Tabla6[[#All],[CONTRATO-CDP]],[1]!Tabla6[[#All],[CRP]],_xlfn.XLOOKUP(Contrato[[#This Row],[CDP]],[1]RCPPAGOS!F:F,[1]RCPPAGOS!A:A,"",0),0)</f>
        <v>6538</v>
      </c>
      <c r="AK779" s="58">
        <f>+Contrato[[#This Row],[Columna1]]-Contrato[[#This Row],[RCP]]</f>
        <v>0</v>
      </c>
      <c r="AL779" s="73" cm="1">
        <f t="array" ref="AL779">_xlfn.XLOOKUP(Contrato[[#This Row],[RCP]],[1]!RCPPAGOS[[#All],[CRP]],[1]!RCPPAGOS[[#All],[Total pagado]],0,0)</f>
        <v>47168210</v>
      </c>
      <c r="AM779" s="62">
        <f>+Contrato[[#This Row],[Valor Pagado]]/Contrato[[#This Row],[VALOR CONTRATO]]</f>
        <v>0.9633507808492322</v>
      </c>
      <c r="AN779" s="63">
        <f>+Contrato[[#This Row],[VALOR CONTRATO]]-Contrato[[#This Row],[Valor Pagado]]</f>
        <v>1794443</v>
      </c>
    </row>
    <row r="780" spans="1:40" ht="37.5" customHeight="1">
      <c r="A780" s="89">
        <v>976</v>
      </c>
      <c r="B780" s="76">
        <v>701</v>
      </c>
      <c r="C780" s="235" t="s">
        <v>1829</v>
      </c>
      <c r="D780" s="95" t="s">
        <v>1830</v>
      </c>
      <c r="E780" s="95" t="s">
        <v>1633</v>
      </c>
      <c r="F780" s="95" t="s">
        <v>43</v>
      </c>
      <c r="G780" s="235" t="s">
        <v>1828</v>
      </c>
      <c r="H780" s="89">
        <v>1128268693</v>
      </c>
      <c r="I780" s="236">
        <v>7690469</v>
      </c>
      <c r="J780" s="269">
        <v>2948787</v>
      </c>
      <c r="K780" s="89" t="s">
        <v>571</v>
      </c>
      <c r="L780" s="237" t="s">
        <v>571</v>
      </c>
      <c r="M780" s="138" t="s">
        <v>116</v>
      </c>
      <c r="N780" s="44">
        <f>VLOOKUP(Contrato[[#This Row],[SUPERVISOR TITULAR]],[1]SUPERVISORES!$E$1:$F$135,2,FALSE)</f>
        <v>98520651.200000003</v>
      </c>
      <c r="O780" s="43" t="s">
        <v>115</v>
      </c>
      <c r="P780" s="221">
        <f>VLOOKUP(Contrato[[#This Row],[SUPERVISOR SUPLENTE ]],[1]SUPERVISORES!$E$1:$F$135,2,FALSE)</f>
        <v>32244709.699999999</v>
      </c>
      <c r="Q780" s="88">
        <v>995</v>
      </c>
      <c r="R780" s="222" cm="1">
        <f t="array" ref="R780">_xlfn.XLOOKUP(Contrato[[#This Row],[CDP]],[1]!CDP[[#All],[consecutivo]],[1]!CDP[[#All],[fecha_aprobacion]],"",0)</f>
        <v>45125.476018518515</v>
      </c>
      <c r="S780" s="223">
        <f>SUMIF([1]!CDP[[#All],[consecutivo]],Contrato[[#This Row],[CDP]],[1]!CDP[[#All],[valor_total_rubro]])</f>
        <v>2948787</v>
      </c>
      <c r="T780" s="4" cm="1">
        <f t="array" ref="T780">_xlfn.XLOOKUP(Contrato[[#This Row],[CONTRATO]]&amp;Contrato[[#This Row],[CDP]],[1]!Tabla6[[#All],[CONTRATO-CDP]],[1]!Tabla6[[#All],[CRP]],_xlfn.XLOOKUP(Contrato[[#This Row],[CDP]],[1]RCPPAGOS!F:F,[1]RCPPAGOS!A:A,"",0),0)</f>
        <v>8463</v>
      </c>
      <c r="U780" s="222">
        <f>+_xlfn.XLOOKUP(Contrato[[#This Row],[RCP]],[1]RCPPAGOS!A:A,[1]RCPPAGOS!B:B,"",0)</f>
        <v>45156.312488425923</v>
      </c>
      <c r="V780" s="224">
        <f>SUMIF([1]!RCPPAGOS[[#All],[CRP]],Contrato[[#This Row],[RCP]],[1]!RCPPAGOS[[#All],[valor_total]])</f>
        <v>2948787</v>
      </c>
      <c r="W780" s="91">
        <v>45155</v>
      </c>
      <c r="X780" s="91">
        <v>45195</v>
      </c>
      <c r="Y780" s="225" t="str">
        <f>+LEFT(_xlfn.XLOOKUP(Contrato[[#This Row],[CONTRATO3DIG]],[1]SECOP_II!AE:AE,[1]SECOP_II!F:F,"",0),10)</f>
        <v>2023-06-27</v>
      </c>
      <c r="Z780" s="226" t="str">
        <f>+LEFT(_xlfn.XLOOKUP(Contrato[[#This Row],[CONTRATO3DIG]],[1]SECOP_II!AE:AE,[1]SECOP_II!G:G,"",0),10)</f>
        <v>2023-12-30</v>
      </c>
      <c r="AA780" s="227"/>
      <c r="AB780" s="147" t="s">
        <v>1798</v>
      </c>
      <c r="AC780" s="147"/>
      <c r="AD780" s="89"/>
      <c r="AE780" s="58" t="str">
        <f>TEXT(LEFT(Contrato[[#This Row],[CONTRATO]],3),"0")</f>
        <v>701</v>
      </c>
      <c r="AF780" s="58" t="str">
        <f>IF(LEN(Contrato[[#This Row],[Contrato2]])=3,Contrato[[#This Row],[Contrato2]],TEXT(Contrato[[#This Row],[Contrato2]],"000"))</f>
        <v>701</v>
      </c>
      <c r="AG780" s="59">
        <f ca="1">IFERROR(_xlfn.DAYS(Contrato[[#This Row],[Fecha Proyectada liquidació]],TODAY())/30,"")</f>
        <v>-10.066666666666666</v>
      </c>
      <c r="AH780" s="60">
        <f>+Contrato[[#This Row],[FECHA TERMINACIÓN ]]+120</f>
        <v>45410</v>
      </c>
      <c r="AI780" s="58" t="e" cm="1">
        <f t="array" ref="AI780">+Contrato[[#This Row],[Fecha Proyectada liquidació]]-hoy</f>
        <v>#NAME?</v>
      </c>
      <c r="AJ780" s="58" cm="1">
        <f t="array" ref="AJ780">_xlfn.XLOOKUP(Contrato[[#This Row],[CONTRATO]]&amp;Contrato[[#This Row],[CDP]],[1]!Tabla6[[#All],[CONTRATO-CDP]],[1]!Tabla6[[#All],[CRP]],_xlfn.XLOOKUP(Contrato[[#This Row],[CDP]],[1]RCPPAGOS!F:F,[1]RCPPAGOS!A:A,"",0),0)</f>
        <v>8463</v>
      </c>
      <c r="AK780" s="58">
        <f>+Contrato[[#This Row],[Columna1]]-Contrato[[#This Row],[RCP]]</f>
        <v>0</v>
      </c>
      <c r="AL780" s="73" cm="1">
        <f t="array" ref="AL780">_xlfn.XLOOKUP(Contrato[[#This Row],[RCP]],[1]!RCPPAGOS[[#All],[CRP]],[1]!RCPPAGOS[[#All],[Total pagado]],0,0)</f>
        <v>0</v>
      </c>
      <c r="AM780" s="62">
        <f>+Contrato[[#This Row],[Valor Pagado]]/Contrato[[#This Row],[VALOR CONTRATO]]</f>
        <v>0</v>
      </c>
      <c r="AN780" s="63">
        <f>+Contrato[[#This Row],[VALOR CONTRATO]]-Contrato[[#This Row],[Valor Pagado]]</f>
        <v>2948787</v>
      </c>
    </row>
    <row r="781" spans="1:40" ht="37.5" customHeight="1">
      <c r="A781" s="89">
        <v>890</v>
      </c>
      <c r="B781" s="76">
        <v>702</v>
      </c>
      <c r="C781" s="235" t="s">
        <v>1831</v>
      </c>
      <c r="D781" s="95" t="s">
        <v>1168</v>
      </c>
      <c r="E781" s="95" t="s">
        <v>42</v>
      </c>
      <c r="F781" s="95" t="s">
        <v>43</v>
      </c>
      <c r="G781" s="235" t="s">
        <v>1832</v>
      </c>
      <c r="H781" s="89">
        <v>13821128</v>
      </c>
      <c r="I781" s="236">
        <v>2452230</v>
      </c>
      <c r="J781" s="236">
        <v>13569006</v>
      </c>
      <c r="K781" s="89" t="s">
        <v>571</v>
      </c>
      <c r="L781" s="237" t="s">
        <v>571</v>
      </c>
      <c r="M781" s="43" t="s">
        <v>248</v>
      </c>
      <c r="N781" s="44">
        <f>VLOOKUP(Contrato[[#This Row],[SUPERVISOR TITULAR]],[1]SUPERVISORES!$E$1:$F$135,2,FALSE)</f>
        <v>98556206.299999997</v>
      </c>
      <c r="O781" s="43" t="s">
        <v>249</v>
      </c>
      <c r="P781" s="45">
        <f>VLOOKUP(Contrato[[#This Row],[SUPERVISOR SUPLENTE ]],[1]SUPERVISORES!$E$1:$F$135,2,FALSE)</f>
        <v>10267189.6</v>
      </c>
      <c r="Q781" s="88">
        <v>893</v>
      </c>
      <c r="R781" s="47" cm="1">
        <f t="array" ref="R781">_xlfn.XLOOKUP(Contrato[[#This Row],[CDP]],[1]!CDP[[#All],[consecutivo]],[1]!CDP[[#All],[fecha_aprobacion]],"",0)</f>
        <v>45093.639606481483</v>
      </c>
      <c r="S781" s="48">
        <f>SUMIF([1]!CDP[[#All],[consecutivo]],Contrato[[#This Row],[CDP]],[1]!CDP[[#All],[valor_total_rubro]])</f>
        <v>14386416</v>
      </c>
      <c r="T781" s="49" cm="1">
        <f t="array" ref="T781">_xlfn.XLOOKUP(Contrato[[#This Row],[CONTRATO]]&amp;Contrato[[#This Row],[CDP]],[1]!Tabla6[[#All],[CONTRATO-CDP]],[1]!Tabla6[[#All],[CRP]],_xlfn.XLOOKUP(Contrato[[#This Row],[CDP]],[1]RCPPAGOS!F:F,[1]RCPPAGOS!A:A,"",0),0)</f>
        <v>6539</v>
      </c>
      <c r="U781" s="47">
        <f>+_xlfn.XLOOKUP(Contrato[[#This Row],[RCP]],[1]RCPPAGOS!A:A,[1]RCPPAGOS!B:B,"",0)</f>
        <v>45104.452430555553</v>
      </c>
      <c r="V781" s="50">
        <f>SUMIF([1]!RCPPAGOS[[#All],[CRP]],Contrato[[#This Row],[RCP]],[1]!RCPPAGOS[[#All],[valor_total]])</f>
        <v>13569006</v>
      </c>
      <c r="W781" s="91">
        <v>45103</v>
      </c>
      <c r="X781" s="91">
        <v>45104</v>
      </c>
      <c r="Y781" s="52" t="str">
        <f>+LEFT(_xlfn.XLOOKUP(Contrato[[#This Row],[CONTRATO3DIG]],[1]SECOP_II!AE:AE,[1]SECOP_II!F:F,"",0),10)</f>
        <v>2023-07-01</v>
      </c>
      <c r="Z781" s="53" t="str">
        <f>+LEFT(_xlfn.XLOOKUP(Contrato[[#This Row],[CONTRATO3DIG]],[1]SECOP_II!AE:AE,[1]SECOP_II!G:G,"",0),10)</f>
        <v>2023-12-16</v>
      </c>
      <c r="AA781" s="54" t="str">
        <f>_xlfn.XLOOKUP(Contrato[[#This Row],[CONTRATO3DIG]],[1]SECOP_II!AE:AE,[1]SECOP_II!AA:AA,"",0)</f>
        <v>https://community.secop.gov.co/Public/Tendering/OpportunityDetail/Index?noticeUID=CO1.NTC.4634182&amp;isFromPublicArea=True&amp;isModal=true&amp;asPopupView=true</v>
      </c>
      <c r="AB781" s="147" t="s">
        <v>1812</v>
      </c>
      <c r="AC781" s="147">
        <v>200000097093</v>
      </c>
      <c r="AD781" s="89" t="s">
        <v>50</v>
      </c>
      <c r="AE781" s="58" t="str">
        <f>TEXT(LEFT(Contrato[[#This Row],[CONTRATO]],3),"0")</f>
        <v>702</v>
      </c>
      <c r="AF781" s="58" t="str">
        <f>IF(LEN(Contrato[[#This Row],[Contrato2]])=3,Contrato[[#This Row],[Contrato2]],TEXT(Contrato[[#This Row],[Contrato2]],"000"))</f>
        <v>702</v>
      </c>
      <c r="AG781" s="59">
        <f ca="1">IFERROR(_xlfn.DAYS(Contrato[[#This Row],[Fecha Proyectada liquidació]],TODAY())/30,"")</f>
        <v>-10.533333333333333</v>
      </c>
      <c r="AH781" s="60">
        <f>+Contrato[[#This Row],[FECHA TERMINACIÓN ]]+120</f>
        <v>45396</v>
      </c>
      <c r="AI781" s="58" t="e" cm="1">
        <f t="array" ref="AI781">+Contrato[[#This Row],[Fecha Proyectada liquidació]]-hoy</f>
        <v>#NAME?</v>
      </c>
      <c r="AJ781" s="58" cm="1">
        <f t="array" ref="AJ781">_xlfn.XLOOKUP(Contrato[[#This Row],[CONTRATO]]&amp;Contrato[[#This Row],[CDP]],[1]!Tabla6[[#All],[CONTRATO-CDP]],[1]!Tabla6[[#All],[CRP]],_xlfn.XLOOKUP(Contrato[[#This Row],[CDP]],[1]RCPPAGOS!F:F,[1]RCPPAGOS!A:A,"",0),0)</f>
        <v>6539</v>
      </c>
      <c r="AK781" s="58">
        <f>+Contrato[[#This Row],[Columna1]]-Contrato[[#This Row],[RCP]]</f>
        <v>0</v>
      </c>
      <c r="AL781" s="73" cm="1">
        <f t="array" ref="AL781">_xlfn.XLOOKUP(Contrato[[#This Row],[RCP]],[1]!RCPPAGOS[[#All],[CRP]],[1]!RCPPAGOS[[#All],[Total pagado]],0,0)</f>
        <v>13569006</v>
      </c>
      <c r="AM781" s="62">
        <f>+Contrato[[#This Row],[Valor Pagado]]/Contrato[[#This Row],[VALOR CONTRATO]]</f>
        <v>1</v>
      </c>
      <c r="AN781" s="63">
        <f>+Contrato[[#This Row],[VALOR CONTRATO]]-Contrato[[#This Row],[Valor Pagado]]</f>
        <v>0</v>
      </c>
    </row>
    <row r="782" spans="1:40" ht="37.5" customHeight="1">
      <c r="A782" s="1">
        <v>801</v>
      </c>
      <c r="B782" s="76">
        <v>703</v>
      </c>
      <c r="C782" s="235" t="s">
        <v>1833</v>
      </c>
      <c r="D782" s="95" t="s">
        <v>1168</v>
      </c>
      <c r="E782" s="95" t="s">
        <v>42</v>
      </c>
      <c r="F782" s="95" t="s">
        <v>43</v>
      </c>
      <c r="G782" s="235" t="s">
        <v>691</v>
      </c>
      <c r="H782" s="89">
        <v>71736079</v>
      </c>
      <c r="I782" s="236">
        <v>4191468</v>
      </c>
      <c r="J782" s="168">
        <v>25847386</v>
      </c>
      <c r="K782" s="1" t="s">
        <v>571</v>
      </c>
      <c r="L782" s="237" t="s">
        <v>571</v>
      </c>
      <c r="M782" s="43" t="s">
        <v>652</v>
      </c>
      <c r="N782" s="44">
        <f>VLOOKUP(Contrato[[#This Row],[SUPERVISOR TITULAR]],[1]SUPERVISORES!$E$1:$F$135,2,FALSE)</f>
        <v>43595405.899999999</v>
      </c>
      <c r="O782" s="43" t="s">
        <v>68</v>
      </c>
      <c r="P782" s="45">
        <f>VLOOKUP(Contrato[[#This Row],[SUPERVISOR SUPLENTE ]],[1]SUPERVISORES!$E$1:$F$135,2,FALSE)</f>
        <v>8462777.5</v>
      </c>
      <c r="Q782" s="75">
        <v>910</v>
      </c>
      <c r="R782" s="47" cm="1">
        <f t="array" ref="R782">_xlfn.XLOOKUP(Contrato[[#This Row],[CDP]],[1]!CDP[[#All],[consecutivo]],[1]!CDP[[#All],[fecha_aprobacion]],"",0)</f>
        <v>45099.68178240741</v>
      </c>
      <c r="S782" s="48">
        <f>SUMIF([1]!CDP[[#All],[consecutivo]],Contrato[[#This Row],[CDP]],[1]!CDP[[#All],[valor_total_rubro]])</f>
        <v>26126816</v>
      </c>
      <c r="T782" s="49" cm="1">
        <f t="array" ref="T782">_xlfn.XLOOKUP(Contrato[[#This Row],[CONTRATO]]&amp;Contrato[[#This Row],[CDP]],[1]!Tabla6[[#All],[CONTRATO-CDP]],[1]!Tabla6[[#All],[CRP]],_xlfn.XLOOKUP(Contrato[[#This Row],[CDP]],[1]RCPPAGOS!F:F,[1]RCPPAGOS!A:A,"",0),0)</f>
        <v>6529</v>
      </c>
      <c r="U782" s="47">
        <f>+_xlfn.XLOOKUP(Contrato[[#This Row],[RCP]],[1]RCPPAGOS!A:A,[1]RCPPAGOS!B:B,"",0)</f>
        <v>45103.730532407404</v>
      </c>
      <c r="V782" s="50">
        <f>SUMIF([1]!RCPPAGOS[[#All],[CRP]],Contrato[[#This Row],[RCP]],[1]!RCPPAGOS[[#All],[valor_total]])</f>
        <v>25847386</v>
      </c>
      <c r="W782" s="51">
        <v>45103</v>
      </c>
      <c r="X782" s="51">
        <v>45103</v>
      </c>
      <c r="Y782" s="52" t="str">
        <f>+LEFT(_xlfn.XLOOKUP(Contrato[[#This Row],[CONTRATO3DIG]],[1]SECOP_II!AE:AE,[1]SECOP_II!F:F,"",0),10)</f>
        <v>2023-06-26</v>
      </c>
      <c r="Z782" s="53" t="str">
        <f>+LEFT(_xlfn.XLOOKUP(Contrato[[#This Row],[CONTRATO3DIG]],[1]SECOP_II!AE:AE,[1]SECOP_II!G:G,"",0),10)</f>
        <v>2023-12-30</v>
      </c>
      <c r="AA782" s="54" t="str">
        <f>_xlfn.XLOOKUP(Contrato[[#This Row],[CONTRATO3DIG]],[1]SECOP_II!AE:AE,[1]SECOP_II!AA:AA,"",0)</f>
        <v>https://community.secop.gov.co/Public/Tendering/OpportunityDetail/Index?noticeUID=CO1.NTC.4634146&amp;isFromPublicArea=True&amp;isModal=true&amp;asPopupView=true</v>
      </c>
      <c r="AB782" s="147" t="s">
        <v>1798</v>
      </c>
      <c r="AC782" s="103">
        <v>200000097687</v>
      </c>
      <c r="AD782" s="1" t="s">
        <v>50</v>
      </c>
      <c r="AE782" s="58" t="str">
        <f>TEXT(LEFT(Contrato[[#This Row],[CONTRATO]],3),"0")</f>
        <v>703</v>
      </c>
      <c r="AF782" s="58" t="str">
        <f>IF(LEN(Contrato[[#This Row],[Contrato2]])=3,Contrato[[#This Row],[Contrato2]],TEXT(Contrato[[#This Row],[Contrato2]],"000"))</f>
        <v>703</v>
      </c>
      <c r="AG782" s="59">
        <f ca="1">IFERROR(_xlfn.DAYS(Contrato[[#This Row],[Fecha Proyectada liquidació]],TODAY())/30,"")</f>
        <v>-10.066666666666666</v>
      </c>
      <c r="AH782" s="60">
        <f>+Contrato[[#This Row],[FECHA TERMINACIÓN ]]+120</f>
        <v>45410</v>
      </c>
      <c r="AI782" s="58" t="e" cm="1">
        <f t="array" ref="AI782">+Contrato[[#This Row],[Fecha Proyectada liquidació]]-hoy</f>
        <v>#NAME?</v>
      </c>
      <c r="AJ782" s="58" cm="1">
        <f t="array" ref="AJ782">_xlfn.XLOOKUP(Contrato[[#This Row],[CONTRATO]]&amp;Contrato[[#This Row],[CDP]],[1]!Tabla6[[#All],[CONTRATO-CDP]],[1]!Tabla6[[#All],[CRP]],_xlfn.XLOOKUP(Contrato[[#This Row],[CDP]],[1]RCPPAGOS!F:F,[1]RCPPAGOS!A:A,"",0),0)</f>
        <v>6529</v>
      </c>
      <c r="AK782" s="58">
        <f>+Contrato[[#This Row],[Columna1]]-Contrato[[#This Row],[RCP]]</f>
        <v>0</v>
      </c>
      <c r="AL782" s="61" cm="1">
        <f t="array" ref="AL782">_xlfn.XLOOKUP(Contrato[[#This Row],[RCP]],[1]!RCPPAGOS[[#All],[CRP]],[1]!RCPPAGOS[[#All],[Total pagado]],0,0)</f>
        <v>12460467</v>
      </c>
      <c r="AM782" s="62">
        <f>+Contrato[[#This Row],[Valor Pagado]]/Contrato[[#This Row],[VALOR CONTRATO]]</f>
        <v>0.48207841984485394</v>
      </c>
      <c r="AN782" s="63">
        <f>+Contrato[[#This Row],[VALOR CONTRATO]]-Contrato[[#This Row],[Valor Pagado]]</f>
        <v>13386919</v>
      </c>
    </row>
    <row r="783" spans="1:40" ht="37.5" customHeight="1">
      <c r="A783" s="1">
        <v>692</v>
      </c>
      <c r="B783" s="76">
        <v>704</v>
      </c>
      <c r="C783" s="235" t="s">
        <v>1834</v>
      </c>
      <c r="D783" s="95" t="s">
        <v>41</v>
      </c>
      <c r="E783" s="95" t="s">
        <v>42</v>
      </c>
      <c r="F783" s="95" t="s">
        <v>43</v>
      </c>
      <c r="G783" s="235" t="s">
        <v>1835</v>
      </c>
      <c r="H783" s="89" t="s">
        <v>1836</v>
      </c>
      <c r="I783" s="236" t="s">
        <v>571</v>
      </c>
      <c r="J783" s="236">
        <v>10000000</v>
      </c>
      <c r="K783" s="89" t="s">
        <v>571</v>
      </c>
      <c r="L783" s="237" t="s">
        <v>1772</v>
      </c>
      <c r="M783" s="43" t="s">
        <v>65</v>
      </c>
      <c r="N783" s="44">
        <f>VLOOKUP(Contrato[[#This Row],[SUPERVISOR TITULAR]],[1]SUPERVISORES!$E$1:$F$135,2,FALSE)</f>
        <v>39419422.700000003</v>
      </c>
      <c r="O783" s="43" t="s">
        <v>54</v>
      </c>
      <c r="P783" s="45">
        <f>VLOOKUP(Contrato[[#This Row],[SUPERVISOR SUPLENTE ]],[1]SUPERVISORES!$E$1:$F$135,2,FALSE)</f>
        <v>43610005</v>
      </c>
      <c r="Q783" s="88">
        <v>682</v>
      </c>
      <c r="R783" s="47" cm="1">
        <f t="array" ref="R783">_xlfn.XLOOKUP(Contrato[[#This Row],[CDP]],[1]!CDP[[#All],[consecutivo]],[1]!CDP[[#All],[fecha_aprobacion]],"",0)</f>
        <v>45049.656689814816</v>
      </c>
      <c r="S783" s="48">
        <f>SUMIF([1]!CDP[[#All],[consecutivo]],Contrato[[#This Row],[CDP]],[1]!CDP[[#All],[valor_total_rubro]])</f>
        <v>10000000</v>
      </c>
      <c r="T783" s="49" cm="1">
        <f t="array" ref="T783">_xlfn.XLOOKUP(Contrato[[#This Row],[CONTRATO]]&amp;Contrato[[#This Row],[CDP]],[1]!Tabla6[[#All],[CONTRATO-CDP]],[1]!Tabla6[[#All],[CRP]],_xlfn.XLOOKUP(Contrato[[#This Row],[CDP]],[1]RCPPAGOS!F:F,[1]RCPPAGOS!A:A,"",0),0)</f>
        <v>6547</v>
      </c>
      <c r="U783" s="47">
        <f>+_xlfn.XLOOKUP(Contrato[[#This Row],[RCP]],[1]RCPPAGOS!A:A,[1]RCPPAGOS!B:B,"",0)</f>
        <v>45105.601689814815</v>
      </c>
      <c r="V783" s="50">
        <f>SUMIF([1]!RCPPAGOS[[#All],[CRP]],Contrato[[#This Row],[RCP]],[1]!RCPPAGOS[[#All],[valor_total]])</f>
        <v>10000000</v>
      </c>
      <c r="W783" s="91">
        <v>45105</v>
      </c>
      <c r="X783" s="91">
        <v>45105</v>
      </c>
      <c r="Y783" s="52" t="str">
        <f>+LEFT(_xlfn.XLOOKUP(Contrato[[#This Row],[CONTRATO3DIG]],[1]SECOP_II!AE:AE,[1]SECOP_II!F:F,"",0),10)</f>
        <v>2023-06-29</v>
      </c>
      <c r="Z783" s="53" t="str">
        <f>+LEFT(_xlfn.XLOOKUP(Contrato[[#This Row],[CONTRATO3DIG]],[1]SECOP_II!AE:AE,[1]SECOP_II!G:G,"",0),10)</f>
        <v>2023-12-31</v>
      </c>
      <c r="AA783" s="54" t="str">
        <f>_xlfn.XLOOKUP(Contrato[[#This Row],[CONTRATO3DIG]],[1]SECOP_II!AE:AE,[1]SECOP_II!AA:AA,"",0)</f>
        <v>https://community.secop.gov.co/Public/Tendering/OpportunityDetail/Index?noticeUID=CO1.NTC.4650498&amp;isFromPublicArea=True&amp;isModal=true&amp;asPopupView=true</v>
      </c>
      <c r="AB783" s="147" t="s">
        <v>1300</v>
      </c>
      <c r="AC783" s="103">
        <v>200000096867</v>
      </c>
      <c r="AD783" s="1" t="s">
        <v>50</v>
      </c>
      <c r="AE783" s="58" t="str">
        <f>TEXT(LEFT(Contrato[[#This Row],[CONTRATO]],3),"0")</f>
        <v>704</v>
      </c>
      <c r="AF783" s="58" t="str">
        <f>IF(LEN(Contrato[[#This Row],[Contrato2]])=3,Contrato[[#This Row],[Contrato2]],TEXT(Contrato[[#This Row],[Contrato2]],"000"))</f>
        <v>704</v>
      </c>
      <c r="AG783" s="59">
        <f ca="1">IFERROR(_xlfn.DAYS(Contrato[[#This Row],[Fecha Proyectada liquidació]],TODAY())/30,"")</f>
        <v>-10.033333333333333</v>
      </c>
      <c r="AH783" s="60">
        <f>+Contrato[[#This Row],[FECHA TERMINACIÓN ]]+120</f>
        <v>45411</v>
      </c>
      <c r="AI783" s="58" t="e" cm="1">
        <f t="array" ref="AI783">+Contrato[[#This Row],[Fecha Proyectada liquidació]]-hoy</f>
        <v>#NAME?</v>
      </c>
      <c r="AJ783" s="58" cm="1">
        <f t="array" ref="AJ783">_xlfn.XLOOKUP(Contrato[[#This Row],[CONTRATO]]&amp;Contrato[[#This Row],[CDP]],[1]!Tabla6[[#All],[CONTRATO-CDP]],[1]!Tabla6[[#All],[CRP]],_xlfn.XLOOKUP(Contrato[[#This Row],[CDP]],[1]RCPPAGOS!F:F,[1]RCPPAGOS!A:A,"",0),0)</f>
        <v>6547</v>
      </c>
      <c r="AK783" s="58">
        <f>+Contrato[[#This Row],[Columna1]]-Contrato[[#This Row],[RCP]]</f>
        <v>0</v>
      </c>
      <c r="AL783" s="61" cm="1">
        <f t="array" ref="AL783">_xlfn.XLOOKUP(Contrato[[#This Row],[RCP]],[1]!RCPPAGOS[[#All],[CRP]],[1]!RCPPAGOS[[#All],[Total pagado]],0,0)</f>
        <v>1877000</v>
      </c>
      <c r="AM783" s="62">
        <f>+Contrato[[#This Row],[Valor Pagado]]/Contrato[[#This Row],[VALOR CONTRATO]]</f>
        <v>0.18770000000000001</v>
      </c>
      <c r="AN783" s="63">
        <f>+Contrato[[#This Row],[VALOR CONTRATO]]-Contrato[[#This Row],[Valor Pagado]]</f>
        <v>8123000</v>
      </c>
    </row>
    <row r="784" spans="1:40" ht="37.5" customHeight="1">
      <c r="A784" s="89">
        <v>478</v>
      </c>
      <c r="B784" s="76">
        <v>705</v>
      </c>
      <c r="C784" s="235" t="s">
        <v>1837</v>
      </c>
      <c r="D784" s="95" t="s">
        <v>41</v>
      </c>
      <c r="E784" s="147" t="s">
        <v>1838</v>
      </c>
      <c r="F784" s="95" t="s">
        <v>1839</v>
      </c>
      <c r="G784" s="235" t="s">
        <v>1840</v>
      </c>
      <c r="H784" s="89">
        <v>901253012</v>
      </c>
      <c r="I784" s="168" t="s">
        <v>571</v>
      </c>
      <c r="J784" s="236">
        <v>56749079</v>
      </c>
      <c r="K784" s="89" t="s">
        <v>571</v>
      </c>
      <c r="L784" s="237" t="s">
        <v>1550</v>
      </c>
      <c r="M784" s="43" t="s">
        <v>143</v>
      </c>
      <c r="N784" s="44">
        <f>VLOOKUP(Contrato[[#This Row],[SUPERVISOR TITULAR]],[1]SUPERVISORES!$E$1:$F$135,2,FALSE)</f>
        <v>43754943.200000003</v>
      </c>
      <c r="O784" s="43" t="s">
        <v>69</v>
      </c>
      <c r="P784" s="45">
        <f>VLOOKUP(Contrato[[#This Row],[SUPERVISOR SUPLENTE ]],[1]SUPERVISORES!$E$1:$F$135,2,FALSE)</f>
        <v>43208997.899999999</v>
      </c>
      <c r="Q784" s="88">
        <v>754</v>
      </c>
      <c r="R784" s="47" cm="1">
        <f t="array" ref="R784">_xlfn.XLOOKUP(Contrato[[#This Row],[CDP]],[1]!CDP[[#All],[consecutivo]],[1]!CDP[[#All],[fecha_aprobacion]],"",0)</f>
        <v>45061.491655092592</v>
      </c>
      <c r="S784" s="48">
        <f>SUMIF([1]!CDP[[#All],[consecutivo]],Contrato[[#This Row],[CDP]],[1]!CDP[[#All],[valor_total_rubro]])</f>
        <v>90000000</v>
      </c>
      <c r="T784" s="49" cm="1">
        <f t="array" ref="T784">_xlfn.XLOOKUP(Contrato[[#This Row],[CONTRATO]]&amp;Contrato[[#This Row],[CDP]],[1]!Tabla6[[#All],[CONTRATO-CDP]],[1]!Tabla6[[#All],[CRP]],_xlfn.XLOOKUP(Contrato[[#This Row],[CDP]],[1]RCPPAGOS!F:F,[1]RCPPAGOS!A:A,"",0),0)</f>
        <v>6555</v>
      </c>
      <c r="U784" s="47">
        <f>+_xlfn.XLOOKUP(Contrato[[#This Row],[RCP]],[1]RCPPAGOS!A:A,[1]RCPPAGOS!B:B,"",0)</f>
        <v>45105.654085648152</v>
      </c>
      <c r="V784" s="50">
        <f>SUMIF([1]!RCPPAGOS[[#All],[CRP]],Contrato[[#This Row],[RCP]],[1]!RCPPAGOS[[#All],[valor_total]])</f>
        <v>56749079</v>
      </c>
      <c r="W784" s="91">
        <v>45104</v>
      </c>
      <c r="X784" s="91">
        <v>45107</v>
      </c>
      <c r="Y784" s="52" t="str">
        <f>+LEFT(_xlfn.XLOOKUP(Contrato[[#This Row],[CONTRATO3DIG]],[1]SECOP_II!AE:AE,[1]SECOP_II!F:F,"",0),10)</f>
        <v>2023-06-30</v>
      </c>
      <c r="Z784" s="53" t="str">
        <f>+LEFT(_xlfn.XLOOKUP(Contrato[[#This Row],[CONTRATO3DIG]],[1]SECOP_II!AE:AE,[1]SECOP_II!G:G,"",0),10)</f>
        <v>2023-12-31</v>
      </c>
      <c r="AA784" s="54" t="str">
        <f>_xlfn.XLOOKUP(Contrato[[#This Row],[CONTRATO3DIG]],[1]SECOP_II!AE:AE,[1]SECOP_II!AA:AA,"",0)</f>
        <v>https://community.secop.gov.co/Public/Tendering/OpportunityDetail/Index?noticeUID=CO1.NTC.4555275&amp;isFromPublicArea=True&amp;isModal=true&amp;asPopupView=true</v>
      </c>
      <c r="AB784" s="147" t="s">
        <v>1300</v>
      </c>
      <c r="AC784" s="147">
        <v>200000093309</v>
      </c>
      <c r="AD784" s="89" t="s">
        <v>50</v>
      </c>
      <c r="AE784" s="58" t="str">
        <f>TEXT(LEFT(Contrato[[#This Row],[CONTRATO]],3),"0")</f>
        <v>705</v>
      </c>
      <c r="AF784" s="58" t="str">
        <f>IF(LEN(Contrato[[#This Row],[Contrato2]])=3,Contrato[[#This Row],[Contrato2]],TEXT(Contrato[[#This Row],[Contrato2]],"000"))</f>
        <v>705</v>
      </c>
      <c r="AG784" s="59">
        <f ca="1">IFERROR(_xlfn.DAYS(Contrato[[#This Row],[Fecha Proyectada liquidació]],TODAY())/30,"")</f>
        <v>-10.033333333333333</v>
      </c>
      <c r="AH784" s="60">
        <f>+Contrato[[#This Row],[FECHA TERMINACIÓN ]]+120</f>
        <v>45411</v>
      </c>
      <c r="AI784" s="58" t="e" cm="1">
        <f t="array" ref="AI784">+Contrato[[#This Row],[Fecha Proyectada liquidació]]-hoy</f>
        <v>#NAME?</v>
      </c>
      <c r="AJ784" s="58" cm="1">
        <f t="array" ref="AJ784">_xlfn.XLOOKUP(Contrato[[#This Row],[CONTRATO]]&amp;Contrato[[#This Row],[CDP]],[1]!Tabla6[[#All],[CONTRATO-CDP]],[1]!Tabla6[[#All],[CRP]],_xlfn.XLOOKUP(Contrato[[#This Row],[CDP]],[1]RCPPAGOS!F:F,[1]RCPPAGOS!A:A,"",0),0)</f>
        <v>6555</v>
      </c>
      <c r="AK784" s="58">
        <f>+Contrato[[#This Row],[Columna1]]-Contrato[[#This Row],[RCP]]</f>
        <v>0</v>
      </c>
      <c r="AL784" s="73" cm="1">
        <f t="array" ref="AL784">_xlfn.XLOOKUP(Contrato[[#This Row],[RCP]],[1]!RCPPAGOS[[#All],[CRP]],[1]!RCPPAGOS[[#All],[Total pagado]],0,0)</f>
        <v>38386835</v>
      </c>
      <c r="AM784" s="62">
        <f>+Contrato[[#This Row],[Valor Pagado]]/Contrato[[#This Row],[VALOR CONTRATO]]</f>
        <v>0.67643097784899731</v>
      </c>
      <c r="AN784" s="63">
        <f>+Contrato[[#This Row],[VALOR CONTRATO]]-Contrato[[#This Row],[Valor Pagado]]</f>
        <v>18362244</v>
      </c>
    </row>
    <row r="785" spans="1:40" ht="37.5" customHeight="1">
      <c r="A785" s="1">
        <v>1087</v>
      </c>
      <c r="B785" s="76">
        <v>705</v>
      </c>
      <c r="C785" s="235" t="s">
        <v>1837</v>
      </c>
      <c r="D785" s="95" t="s">
        <v>41</v>
      </c>
      <c r="E785" s="147" t="s">
        <v>1320</v>
      </c>
      <c r="F785" s="95" t="s">
        <v>1839</v>
      </c>
      <c r="G785" s="235" t="s">
        <v>1840</v>
      </c>
      <c r="H785" s="89">
        <v>901253012</v>
      </c>
      <c r="I785" s="168" t="s">
        <v>571</v>
      </c>
      <c r="J785" s="168">
        <v>28374540</v>
      </c>
      <c r="K785" s="89" t="s">
        <v>571</v>
      </c>
      <c r="L785" s="237" t="s">
        <v>1550</v>
      </c>
      <c r="M785" s="43" t="s">
        <v>143</v>
      </c>
      <c r="N785" s="44">
        <f>VLOOKUP(Contrato[[#This Row],[SUPERVISOR TITULAR]],[1]SUPERVISORES!$E$1:$F$135,2,FALSE)</f>
        <v>43754943.200000003</v>
      </c>
      <c r="O785" s="43" t="s">
        <v>69</v>
      </c>
      <c r="P785" s="45">
        <f>VLOOKUP(Contrato[[#This Row],[SUPERVISOR SUPLENTE ]],[1]SUPERVISORES!$E$1:$F$135,2,FALSE)</f>
        <v>43208997.899999999</v>
      </c>
      <c r="Q785" s="75">
        <v>1175</v>
      </c>
      <c r="R785" s="47" cm="1">
        <f t="array" ref="R785">_xlfn.XLOOKUP(Contrato[[#This Row],[CDP]],[1]!CDP[[#All],[consecutivo]],[1]!CDP[[#All],[fecha_aprobacion]],"",0)</f>
        <v>45211.504594907405</v>
      </c>
      <c r="S785" s="48">
        <f>SUMIF([1]!CDP[[#All],[consecutivo]],Contrato[[#This Row],[CDP]],[1]!CDP[[#All],[valor_total_rubro]])</f>
        <v>28374540</v>
      </c>
      <c r="T785" s="4" cm="1">
        <f t="array" ref="T785">_xlfn.XLOOKUP(Contrato[[#This Row],[CONTRATO]]&amp;Contrato[[#This Row],[CDP]],[1]!Tabla6[[#All],[CONTRATO-CDP]],[1]!Tabla6[[#All],[CRP]],_xlfn.XLOOKUP(Contrato[[#This Row],[CDP]],[1]RCPPAGOS!F:F,[1]RCPPAGOS!A:A,"",0),0)</f>
        <v>12867</v>
      </c>
      <c r="U785" s="47">
        <f>+_xlfn.XLOOKUP(Contrato[[#This Row],[RCP]],[1]RCPPAGOS!A:A,[1]RCPPAGOS!B:B,"",0)</f>
        <v>45223.331793981481</v>
      </c>
      <c r="V785" s="50">
        <f>SUMIF([1]!RCPPAGOS[[#All],[CRP]],Contrato[[#This Row],[RCP]],[1]!RCPPAGOS[[#All],[valor_total]])</f>
        <v>28374540</v>
      </c>
      <c r="W785" s="51">
        <v>45222</v>
      </c>
      <c r="X785" s="51">
        <v>45234</v>
      </c>
      <c r="Y785" s="52" t="str">
        <f>+LEFT(_xlfn.XLOOKUP(Contrato[[#This Row],[CONTRATO3DIG]],[1]SECOP_II!AE:AE,[1]SECOP_II!F:F,"",0),10)</f>
        <v>2023-06-30</v>
      </c>
      <c r="Z785" s="53" t="str">
        <f>+LEFT(_xlfn.XLOOKUP(Contrato[[#This Row],[CONTRATO3DIG]],[1]SECOP_II!AE:AE,[1]SECOP_II!G:G,"",0),10)</f>
        <v>2023-12-31</v>
      </c>
      <c r="AA785" s="54" t="str">
        <f>_xlfn.XLOOKUP(Contrato[[#This Row],[CONTRATO3DIG]],[1]SECOP_II!AE:AE,[1]SECOP_II!AA:AA,"",0)</f>
        <v>https://community.secop.gov.co/Public/Tendering/OpportunityDetail/Index?noticeUID=CO1.NTC.4555275&amp;isFromPublicArea=True&amp;isModal=true&amp;asPopupView=true</v>
      </c>
      <c r="AB785" s="147" t="s">
        <v>1300</v>
      </c>
      <c r="AC785" s="103"/>
      <c r="AD785" s="1"/>
      <c r="AE785" s="58" t="str">
        <f>TEXT(LEFT(Contrato[[#This Row],[CONTRATO]],3),"0")</f>
        <v>705</v>
      </c>
      <c r="AF785" s="58" t="str">
        <f>IF(LEN(Contrato[[#This Row],[Contrato2]])=3,Contrato[[#This Row],[Contrato2]],TEXT(Contrato[[#This Row],[Contrato2]],"000"))</f>
        <v>705</v>
      </c>
      <c r="AG785" s="59">
        <f ca="1">IFERROR(_xlfn.DAYS(Contrato[[#This Row],[Fecha Proyectada liquidació]],TODAY())/30,"")</f>
        <v>-10.033333333333333</v>
      </c>
      <c r="AH785" s="60">
        <f>+Contrato[[#This Row],[FECHA TERMINACIÓN ]]+120</f>
        <v>45411</v>
      </c>
      <c r="AI785" s="58" t="e" cm="1">
        <f t="array" ref="AI785">+Contrato[[#This Row],[Fecha Proyectada liquidació]]-hoy</f>
        <v>#NAME?</v>
      </c>
      <c r="AJ785" s="58" cm="1">
        <f t="array" ref="AJ785">_xlfn.XLOOKUP(Contrato[[#This Row],[CONTRATO]]&amp;Contrato[[#This Row],[CDP]],[1]!Tabla6[[#All],[CONTRATO-CDP]],[1]!Tabla6[[#All],[CRP]],_xlfn.XLOOKUP(Contrato[[#This Row],[CDP]],[1]RCPPAGOS!F:F,[1]RCPPAGOS!A:A,"",0),0)</f>
        <v>12867</v>
      </c>
      <c r="AK785" s="58">
        <f>+Contrato[[#This Row],[Columna1]]-Contrato[[#This Row],[RCP]]</f>
        <v>0</v>
      </c>
      <c r="AL785" s="73" cm="1">
        <f t="array" ref="AL785">_xlfn.XLOOKUP(Contrato[[#This Row],[RCP]],[1]!RCPPAGOS[[#All],[CRP]],[1]!RCPPAGOS[[#All],[Total pagado]],0,0)</f>
        <v>20974540</v>
      </c>
      <c r="AM785" s="62">
        <f>+Contrato[[#This Row],[Valor Pagado]]/Contrato[[#This Row],[VALOR CONTRATO]]</f>
        <v>0.73920282055673858</v>
      </c>
      <c r="AN785" s="63">
        <f>+Contrato[[#This Row],[VALOR CONTRATO]]-Contrato[[#This Row],[Valor Pagado]]</f>
        <v>7400000</v>
      </c>
    </row>
    <row r="786" spans="1:40" ht="37.5" customHeight="1">
      <c r="A786" s="89">
        <v>897</v>
      </c>
      <c r="B786" s="76">
        <v>706</v>
      </c>
      <c r="C786" s="235" t="s">
        <v>1841</v>
      </c>
      <c r="D786" s="95" t="s">
        <v>1294</v>
      </c>
      <c r="E786" s="147" t="s">
        <v>42</v>
      </c>
      <c r="F786" s="95" t="s">
        <v>1025</v>
      </c>
      <c r="G786" s="235" t="s">
        <v>1842</v>
      </c>
      <c r="H786" s="89">
        <v>899999143</v>
      </c>
      <c r="I786" s="236" t="s">
        <v>571</v>
      </c>
      <c r="J786" s="236">
        <v>600000000</v>
      </c>
      <c r="K786" s="89" t="s">
        <v>571</v>
      </c>
      <c r="L786" s="237" t="s">
        <v>1843</v>
      </c>
      <c r="M786" s="43" t="s">
        <v>203</v>
      </c>
      <c r="N786" s="44">
        <f>VLOOKUP(Contrato[[#This Row],[SUPERVISOR TITULAR]],[1]SUPERVISORES!$E$1:$F$135,2,FALSE)</f>
        <v>1017148179.9</v>
      </c>
      <c r="O786" s="43" t="s">
        <v>1844</v>
      </c>
      <c r="P786" s="45">
        <f>VLOOKUP(Contrato[[#This Row],[SUPERVISOR SUPLENTE ]],[1]SUPERVISORES!$E$1:$F$135,2,FALSE)</f>
        <v>33376210.399999999</v>
      </c>
      <c r="Q786" s="88">
        <v>888</v>
      </c>
      <c r="R786" s="47" cm="1">
        <f t="array" ref="R786">_xlfn.XLOOKUP(Contrato[[#This Row],[CDP]],[1]!CDP[[#All],[consecutivo]],[1]!CDP[[#All],[fecha_aprobacion]],"",0)</f>
        <v>45093.638368055559</v>
      </c>
      <c r="S786" s="48">
        <f>SUMIF([1]!CDP[[#All],[consecutivo]],Contrato[[#This Row],[CDP]],[1]!CDP[[#All],[valor_total_rubro]])</f>
        <v>600000000</v>
      </c>
      <c r="T786" s="49" cm="1">
        <f t="array" ref="T786">_xlfn.XLOOKUP(Contrato[[#This Row],[CONTRATO]]&amp;Contrato[[#This Row],[CDP]],[1]!Tabla6[[#All],[CONTRATO-CDP]],[1]!Tabla6[[#All],[CRP]],_xlfn.XLOOKUP(Contrato[[#This Row],[CDP]],[1]RCPPAGOS!F:F,[1]RCPPAGOS!A:A,"",0),0)</f>
        <v>6545</v>
      </c>
      <c r="U786" s="47">
        <f>+_xlfn.XLOOKUP(Contrato[[#This Row],[RCP]],[1]RCPPAGOS!A:A,[1]RCPPAGOS!B:B,"",0)</f>
        <v>45105.339166666665</v>
      </c>
      <c r="V786" s="50">
        <f>SUMIF([1]!RCPPAGOS[[#All],[CRP]],Contrato[[#This Row],[RCP]],[1]!RCPPAGOS[[#All],[valor_total]])</f>
        <v>600000000</v>
      </c>
      <c r="W786" s="91">
        <v>45104</v>
      </c>
      <c r="X786" s="91">
        <v>45107</v>
      </c>
      <c r="Y786" s="52" t="str">
        <f>+LEFT(_xlfn.XLOOKUP(Contrato[[#This Row],[CONTRATO3DIG]],[1]SECOP_II!AE:AE,[1]SECOP_II!F:F,"",0),10)</f>
        <v>2023-07-06</v>
      </c>
      <c r="Z786" s="53" t="str">
        <f>+LEFT(_xlfn.XLOOKUP(Contrato[[#This Row],[CONTRATO3DIG]],[1]SECOP_II!AE:AE,[1]SECOP_II!G:G,"",0),10)</f>
        <v>2023-12-31</v>
      </c>
      <c r="AA786" s="54" t="str">
        <f>_xlfn.XLOOKUP(Contrato[[#This Row],[CONTRATO3DIG]],[1]SECOP_II!AE:AE,[1]SECOP_II!AA:AA,"",0)</f>
        <v>https://community.secop.gov.co/Public/Tendering/OpportunityDetail/Index?noticeUID=CO1.NTC.4641396&amp;isFromPublicArea=True&amp;isModal=true&amp;asPopupView=true</v>
      </c>
      <c r="AB786" s="147" t="s">
        <v>1300</v>
      </c>
      <c r="AC786" s="147">
        <v>200000097535</v>
      </c>
      <c r="AD786" s="89" t="s">
        <v>1697</v>
      </c>
      <c r="AE786" s="58" t="str">
        <f>TEXT(LEFT(Contrato[[#This Row],[CONTRATO]],3),"0")</f>
        <v>706</v>
      </c>
      <c r="AF786" s="58" t="str">
        <f>IF(LEN(Contrato[[#This Row],[Contrato2]])=3,Contrato[[#This Row],[Contrato2]],TEXT(Contrato[[#This Row],[Contrato2]],"000"))</f>
        <v>706</v>
      </c>
      <c r="AG786" s="59">
        <f ca="1">IFERROR(_xlfn.DAYS(Contrato[[#This Row],[Fecha Proyectada liquidació]],TODAY())/30,"")</f>
        <v>-10.033333333333333</v>
      </c>
      <c r="AH786" s="60">
        <f>+Contrato[[#This Row],[FECHA TERMINACIÓN ]]+120</f>
        <v>45411</v>
      </c>
      <c r="AI786" s="58" t="e" cm="1">
        <f t="array" ref="AI786">+Contrato[[#This Row],[Fecha Proyectada liquidació]]-hoy</f>
        <v>#NAME?</v>
      </c>
      <c r="AJ786" s="58" cm="1">
        <f t="array" ref="AJ786">_xlfn.XLOOKUP(Contrato[[#This Row],[CONTRATO]]&amp;Contrato[[#This Row],[CDP]],[1]!Tabla6[[#All],[CONTRATO-CDP]],[1]!Tabla6[[#All],[CRP]],_xlfn.XLOOKUP(Contrato[[#This Row],[CDP]],[1]RCPPAGOS!F:F,[1]RCPPAGOS!A:A,"",0),0)</f>
        <v>6545</v>
      </c>
      <c r="AK786" s="58">
        <f>+Contrato[[#This Row],[Columna1]]-Contrato[[#This Row],[RCP]]</f>
        <v>0</v>
      </c>
      <c r="AL786" s="73" cm="1">
        <f t="array" ref="AL786">_xlfn.XLOOKUP(Contrato[[#This Row],[RCP]],[1]!RCPPAGOS[[#All],[CRP]],[1]!RCPPAGOS[[#All],[Total pagado]],0,0)</f>
        <v>485868757</v>
      </c>
      <c r="AM786" s="62">
        <f>+Contrato[[#This Row],[Valor Pagado]]/Contrato[[#This Row],[VALOR CONTRATO]]</f>
        <v>0.80978126166666664</v>
      </c>
      <c r="AN786" s="63">
        <f>+Contrato[[#This Row],[VALOR CONTRATO]]-Contrato[[#This Row],[Valor Pagado]]</f>
        <v>114131243</v>
      </c>
    </row>
    <row r="787" spans="1:40" ht="37.5" customHeight="1">
      <c r="A787" s="89" t="s">
        <v>215</v>
      </c>
      <c r="B787" s="76">
        <v>707</v>
      </c>
      <c r="C787" s="235" t="s">
        <v>215</v>
      </c>
      <c r="D787" s="95" t="s">
        <v>215</v>
      </c>
      <c r="E787" s="235" t="s">
        <v>215</v>
      </c>
      <c r="F787" s="235" t="s">
        <v>215</v>
      </c>
      <c r="G787" s="235" t="s">
        <v>215</v>
      </c>
      <c r="H787" s="235" t="s">
        <v>215</v>
      </c>
      <c r="I787" s="235" t="s">
        <v>215</v>
      </c>
      <c r="J787" s="235" t="s">
        <v>215</v>
      </c>
      <c r="K787" s="89" t="s">
        <v>571</v>
      </c>
      <c r="L787" s="237" t="s">
        <v>1743</v>
      </c>
      <c r="M787" s="43"/>
      <c r="N787" s="44" t="e">
        <f>VLOOKUP(Contrato[[#This Row],[SUPERVISOR TITULAR]],[1]SUPERVISORES!$E$1:$F$135,2,FALSE)</f>
        <v>#N/A</v>
      </c>
      <c r="O787" s="43"/>
      <c r="P787" s="45" t="e">
        <f>VLOOKUP(Contrato[[#This Row],[SUPERVISOR SUPLENTE ]],[1]SUPERVISORES!$E$1:$F$135,2,FALSE)</f>
        <v>#N/A</v>
      </c>
      <c r="Q787" s="180">
        <v>0</v>
      </c>
      <c r="R787" s="47" t="str" cm="1">
        <f t="array" ref="R787">_xlfn.XLOOKUP(Contrato[[#This Row],[CDP]],[1]!CDP[[#All],[consecutivo]],[1]!CDP[[#All],[fecha_aprobacion]],"",0)</f>
        <v/>
      </c>
      <c r="S787" s="48">
        <f>SUMIF([1]!CDP[[#All],[consecutivo]],Contrato[[#This Row],[CDP]],[1]!CDP[[#All],[valor_total_rubro]])</f>
        <v>0</v>
      </c>
      <c r="T787" s="49" t="str" cm="1">
        <f t="array" ref="T787">_xlfn.XLOOKUP(Contrato[[#This Row],[CONTRATO]]&amp;Contrato[[#This Row],[CDP]],[1]!Tabla6[[#All],[CONTRATO-CDP]],[1]!Tabla6[[#All],[CRP]],_xlfn.XLOOKUP(Contrato[[#This Row],[CDP]],[1]RCPPAGOS!F:F,[1]RCPPAGOS!A:A,"",0),0)</f>
        <v/>
      </c>
      <c r="U787" s="47" t="str">
        <f>+_xlfn.XLOOKUP(Contrato[[#This Row],[RCP]],[1]RCPPAGOS!A:A,[1]RCPPAGOS!B:B,"",0)</f>
        <v/>
      </c>
      <c r="V787" s="50">
        <f>SUMIF([1]!RCPPAGOS[[#All],[CRP]],Contrato[[#This Row],[RCP]],[1]!RCPPAGOS[[#All],[valor_total]])</f>
        <v>0</v>
      </c>
      <c r="W787" s="180">
        <v>0</v>
      </c>
      <c r="X787" s="180">
        <v>0</v>
      </c>
      <c r="Y787" s="52" t="str">
        <f>+LEFT(_xlfn.XLOOKUP(Contrato[[#This Row],[CONTRATO3DIG]],[1]SECOP_II!AE:AE,[1]SECOP_II!F:F,"",0),10)</f>
        <v/>
      </c>
      <c r="Z787" s="53" t="str">
        <f>+LEFT(_xlfn.XLOOKUP(Contrato[[#This Row],[CONTRATO3DIG]],[1]SECOP_II!AE:AE,[1]SECOP_II!G:G,"",0),10)</f>
        <v/>
      </c>
      <c r="AA787" s="54" t="str">
        <f>_xlfn.XLOOKUP(Contrato[[#This Row],[CONTRATO3DIG]],[1]SECOP_II!AE:AE,[1]SECOP_II!AA:AA,"",0)</f>
        <v/>
      </c>
      <c r="AB787" s="180">
        <v>0</v>
      </c>
      <c r="AC787" s="147">
        <v>200000096681</v>
      </c>
      <c r="AD787" s="89" t="s">
        <v>216</v>
      </c>
      <c r="AE787" s="58" t="str">
        <f>TEXT(LEFT(Contrato[[#This Row],[CONTRATO]],3),"0")</f>
        <v>707</v>
      </c>
      <c r="AF787" s="58" t="str">
        <f>IF(LEN(Contrato[[#This Row],[Contrato2]])=3,Contrato[[#This Row],[Contrato2]],TEXT(Contrato[[#This Row],[Contrato2]],"000"))</f>
        <v>707</v>
      </c>
      <c r="AG787" s="59" t="str">
        <f ca="1">IFERROR(_xlfn.DAYS(Contrato[[#This Row],[Fecha Proyectada liquidació]],TODAY())/30,"")</f>
        <v/>
      </c>
      <c r="AH787" s="60" t="e">
        <f>+Contrato[[#This Row],[FECHA TERMINACIÓN ]]+120</f>
        <v>#VALUE!</v>
      </c>
      <c r="AI787" s="58" t="e" cm="1">
        <f t="array" ref="AI787">+Contrato[[#This Row],[Fecha Proyectada liquidació]]-hoy</f>
        <v>#VALUE!</v>
      </c>
      <c r="AJ787" s="58" t="str" cm="1">
        <f t="array" ref="AJ787">_xlfn.XLOOKUP(Contrato[[#This Row],[CONTRATO]]&amp;Contrato[[#This Row],[CDP]],[1]!Tabla6[[#All],[CONTRATO-CDP]],[1]!Tabla6[[#All],[CRP]],_xlfn.XLOOKUP(Contrato[[#This Row],[CDP]],[1]RCPPAGOS!F:F,[1]RCPPAGOS!A:A,"",0),0)</f>
        <v/>
      </c>
      <c r="AK787" s="58" t="e">
        <f>+Contrato[[#This Row],[Columna1]]-Contrato[[#This Row],[RCP]]</f>
        <v>#VALUE!</v>
      </c>
      <c r="AL787" s="61" cm="1">
        <f t="array" ref="AL787">_xlfn.XLOOKUP(Contrato[[#This Row],[RCP]],[1]!RCPPAGOS[[#All],[CRP]],[1]!RCPPAGOS[[#All],[Total pagado]],0,0)</f>
        <v>0</v>
      </c>
      <c r="AM787" s="62" t="e">
        <f>+Contrato[[#This Row],[Valor Pagado]]/Contrato[[#This Row],[VALOR CONTRATO]]</f>
        <v>#VALUE!</v>
      </c>
      <c r="AN787" s="63" t="e">
        <f>+Contrato[[#This Row],[VALOR CONTRATO]]-Contrato[[#This Row],[Valor Pagado]]</f>
        <v>#VALUE!</v>
      </c>
    </row>
    <row r="788" spans="1:40" ht="37.5" customHeight="1">
      <c r="A788" s="89">
        <v>859</v>
      </c>
      <c r="B788" s="76">
        <v>708</v>
      </c>
      <c r="C788" s="235" t="s">
        <v>1845</v>
      </c>
      <c r="D788" s="95" t="s">
        <v>83</v>
      </c>
      <c r="E788" s="95" t="s">
        <v>42</v>
      </c>
      <c r="F788" s="95" t="s">
        <v>1846</v>
      </c>
      <c r="G788" s="235" t="s">
        <v>1847</v>
      </c>
      <c r="H788" s="89">
        <v>8909838731</v>
      </c>
      <c r="I788" s="236" t="s">
        <v>571</v>
      </c>
      <c r="J788" s="236">
        <v>105000000</v>
      </c>
      <c r="K788" s="238" t="s">
        <v>1848</v>
      </c>
      <c r="L788" s="237" t="s">
        <v>1743</v>
      </c>
      <c r="M788" s="43" t="s">
        <v>1260</v>
      </c>
      <c r="N788" s="44">
        <f>VLOOKUP(Contrato[[#This Row],[SUPERVISOR TITULAR]],[1]SUPERVISORES!$E$1:$F$135,2,FALSE)</f>
        <v>1035231868.5</v>
      </c>
      <c r="O788" s="43" t="s">
        <v>1400</v>
      </c>
      <c r="P788" s="45">
        <f>VLOOKUP(Contrato[[#This Row],[SUPERVISOR SUPLENTE ]],[1]SUPERVISORES!$E$1:$F$135,2,FALSE)</f>
        <v>96359710.200000003</v>
      </c>
      <c r="Q788" s="88">
        <v>851</v>
      </c>
      <c r="R788" s="47" cm="1">
        <f t="array" ref="R788">_xlfn.XLOOKUP(Contrato[[#This Row],[CDP]],[1]!CDP[[#All],[consecutivo]],[1]!CDP[[#All],[fecha_aprobacion]],"",0)</f>
        <v>45085.725486111114</v>
      </c>
      <c r="S788" s="48">
        <f>SUMIF([1]!CDP[[#All],[consecutivo]],Contrato[[#This Row],[CDP]],[1]!CDP[[#All],[valor_total_rubro]])</f>
        <v>105000000</v>
      </c>
      <c r="T788" s="49" cm="1">
        <f t="array" ref="T788">_xlfn.XLOOKUP(Contrato[[#This Row],[CONTRATO]]&amp;Contrato[[#This Row],[CDP]],[1]!Tabla6[[#All],[CONTRATO-CDP]],[1]!Tabla6[[#All],[CRP]],_xlfn.XLOOKUP(Contrato[[#This Row],[CDP]],[1]RCPPAGOS!F:F,[1]RCPPAGOS!A:A,"",0),0)</f>
        <v>6576</v>
      </c>
      <c r="U788" s="47">
        <f>+_xlfn.XLOOKUP(Contrato[[#This Row],[RCP]],[1]RCPPAGOS!A:A,[1]RCPPAGOS!B:B,"",0)</f>
        <v>45111.58488425926</v>
      </c>
      <c r="V788" s="50">
        <f>SUMIF([1]!RCPPAGOS[[#All],[CRP]],Contrato[[#This Row],[RCP]],[1]!RCPPAGOS[[#All],[valor_total]])</f>
        <v>105000000</v>
      </c>
      <c r="W788" s="91">
        <v>45104</v>
      </c>
      <c r="X788" s="91">
        <v>45134</v>
      </c>
      <c r="Y788" s="52" t="str">
        <f>+LEFT(_xlfn.XLOOKUP(Contrato[[#This Row],[CONTRATO3DIG]],[1]SECOP_II!AE:AE,[1]SECOP_II!F:F,"",0),10)</f>
        <v>2023-07-27</v>
      </c>
      <c r="Z788" s="53" t="str">
        <f>+LEFT(_xlfn.XLOOKUP(Contrato[[#This Row],[CONTRATO3DIG]],[1]SECOP_II!AE:AE,[1]SECOP_II!G:G,"",0),10)</f>
        <v>2023-10-31</v>
      </c>
      <c r="AA788" s="54" t="str">
        <f>_xlfn.XLOOKUP(Contrato[[#This Row],[CONTRATO3DIG]],[1]SECOP_II!AE:AE,[1]SECOP_II!AA:AA,"",0)</f>
        <v>https://community.secop.gov.co/Public/Tendering/OpportunityDetail/Index?noticeUID=CO1.NTC.4644245&amp;isFromPublicArea=True&amp;isModal=true&amp;asPopupView=true</v>
      </c>
      <c r="AB788" s="147" t="s">
        <v>49</v>
      </c>
      <c r="AC788" s="147">
        <v>200000096486</v>
      </c>
      <c r="AD788" s="89" t="s">
        <v>50</v>
      </c>
      <c r="AE788" s="58" t="str">
        <f>TEXT(LEFT(Contrato[[#This Row],[CONTRATO]],3),"0")</f>
        <v>708</v>
      </c>
      <c r="AF788" s="58" t="str">
        <f>IF(LEN(Contrato[[#This Row],[Contrato2]])=3,Contrato[[#This Row],[Contrato2]],TEXT(Contrato[[#This Row],[Contrato2]],"000"))</f>
        <v>708</v>
      </c>
      <c r="AG788" s="59">
        <f ca="1">IFERROR(_xlfn.DAYS(Contrato[[#This Row],[Fecha Proyectada liquidació]],TODAY())/30,"")</f>
        <v>-12.066666666666666</v>
      </c>
      <c r="AH788" s="60">
        <f>+Contrato[[#This Row],[FECHA TERMINACIÓN ]]+120</f>
        <v>45350</v>
      </c>
      <c r="AI788" s="58" t="e" cm="1">
        <f t="array" ref="AI788">+Contrato[[#This Row],[Fecha Proyectada liquidació]]-hoy</f>
        <v>#NAME?</v>
      </c>
      <c r="AJ788" s="58" cm="1">
        <f t="array" ref="AJ788">_xlfn.XLOOKUP(Contrato[[#This Row],[CONTRATO]]&amp;Contrato[[#This Row],[CDP]],[1]!Tabla6[[#All],[CONTRATO-CDP]],[1]!Tabla6[[#All],[CRP]],_xlfn.XLOOKUP(Contrato[[#This Row],[CDP]],[1]RCPPAGOS!F:F,[1]RCPPAGOS!A:A,"",0),0)</f>
        <v>6576</v>
      </c>
      <c r="AK788" s="58">
        <f>+Contrato[[#This Row],[Columna1]]-Contrato[[#This Row],[RCP]]</f>
        <v>0</v>
      </c>
      <c r="AL788" s="73" cm="1">
        <f t="array" ref="AL788">_xlfn.XLOOKUP(Contrato[[#This Row],[RCP]],[1]!RCPPAGOS[[#All],[CRP]],[1]!RCPPAGOS[[#All],[Total pagado]],0,0)</f>
        <v>105000000</v>
      </c>
      <c r="AM788" s="62">
        <f>+Contrato[[#This Row],[Valor Pagado]]/Contrato[[#This Row],[VALOR CONTRATO]]</f>
        <v>1</v>
      </c>
      <c r="AN788" s="63">
        <f>+Contrato[[#This Row],[VALOR CONTRATO]]-Contrato[[#This Row],[Valor Pagado]]</f>
        <v>0</v>
      </c>
    </row>
    <row r="789" spans="1:40" ht="37.5" customHeight="1">
      <c r="A789" s="89">
        <v>919</v>
      </c>
      <c r="B789" s="76">
        <v>709</v>
      </c>
      <c r="C789" s="235" t="s">
        <v>1849</v>
      </c>
      <c r="D789" s="95" t="s">
        <v>112</v>
      </c>
      <c r="E789" s="95" t="s">
        <v>42</v>
      </c>
      <c r="F789" s="95" t="s">
        <v>581</v>
      </c>
      <c r="G789" s="235" t="s">
        <v>1850</v>
      </c>
      <c r="H789" s="89">
        <v>890982494</v>
      </c>
      <c r="I789" s="236" t="s">
        <v>571</v>
      </c>
      <c r="J789" s="236">
        <v>530407798</v>
      </c>
      <c r="K789" s="238" t="s">
        <v>1851</v>
      </c>
      <c r="L789" s="237" t="s">
        <v>1843</v>
      </c>
      <c r="M789" s="43" t="s">
        <v>819</v>
      </c>
      <c r="N789" s="44">
        <f>VLOOKUP(Contrato[[#This Row],[SUPERVISOR TITULAR]],[1]SUPERVISORES!$E$1:$F$135,2,FALSE)</f>
        <v>70058610.799999997</v>
      </c>
      <c r="O789" s="43" t="s">
        <v>115</v>
      </c>
      <c r="P789" s="45">
        <f>VLOOKUP(Contrato[[#This Row],[SUPERVISOR SUPLENTE ]],[1]SUPERVISORES!$E$1:$F$135,2,FALSE)</f>
        <v>32244709.699999999</v>
      </c>
      <c r="Q789" s="88">
        <v>920</v>
      </c>
      <c r="R789" s="47" cm="1">
        <f t="array" ref="R789">_xlfn.XLOOKUP(Contrato[[#This Row],[CDP]],[1]!CDP[[#All],[consecutivo]],[1]!CDP[[#All],[fecha_aprobacion]],"",0)</f>
        <v>45100.476550925923</v>
      </c>
      <c r="S789" s="48">
        <f>SUMIF([1]!CDP[[#All],[consecutivo]],Contrato[[#This Row],[CDP]],[1]!CDP[[#All],[valor_total_rubro]])</f>
        <v>530407798</v>
      </c>
      <c r="T789" s="49" cm="1">
        <f t="array" ref="T789">_xlfn.XLOOKUP(Contrato[[#This Row],[CONTRATO]]&amp;Contrato[[#This Row],[CDP]],[1]!Tabla6[[#All],[CONTRATO-CDP]],[1]!Tabla6[[#All],[CRP]],_xlfn.XLOOKUP(Contrato[[#This Row],[CDP]],[1]RCPPAGOS!F:F,[1]RCPPAGOS!A:A,"",0),0)</f>
        <v>6557</v>
      </c>
      <c r="U789" s="47">
        <f>+_xlfn.XLOOKUP(Contrato[[#This Row],[RCP]],[1]RCPPAGOS!A:A,[1]RCPPAGOS!B:B,"",0)</f>
        <v>45105.656192129631</v>
      </c>
      <c r="V789" s="50">
        <f>SUMIF([1]!RCPPAGOS[[#All],[CRP]],Contrato[[#This Row],[RCP]],[1]!RCPPAGOS[[#All],[valor_total]])</f>
        <v>530407798</v>
      </c>
      <c r="W789" s="91">
        <v>45104</v>
      </c>
      <c r="X789" s="91">
        <v>45106</v>
      </c>
      <c r="Y789" s="52" t="str">
        <f>+LEFT(_xlfn.XLOOKUP(Contrato[[#This Row],[CONTRATO3DIG]],[1]SECOP_II!AE:AE,[1]SECOP_II!F:F,"",0),10)</f>
        <v>2023-06-29</v>
      </c>
      <c r="Z789" s="53" t="str">
        <f>+LEFT(_xlfn.XLOOKUP(Contrato[[#This Row],[CONTRATO3DIG]],[1]SECOP_II!AE:AE,[1]SECOP_II!G:G,"",0),10)</f>
        <v>2023-12-28</v>
      </c>
      <c r="AA789" s="54" t="str">
        <f>_xlfn.XLOOKUP(Contrato[[#This Row],[CONTRATO3DIG]],[1]SECOP_II!AE:AE,[1]SECOP_II!AA:AA,"",0)</f>
        <v>https://community.secop.gov.co/Public/Tendering/OpportunityDetail/Index?noticeUID=CO1.NTC.4649991&amp;isFromPublicArea=True&amp;isModal=true&amp;asPopupView=true</v>
      </c>
      <c r="AB789" s="147" t="s">
        <v>1300</v>
      </c>
      <c r="AC789" s="147">
        <v>200000097706</v>
      </c>
      <c r="AD789" s="89" t="s">
        <v>50</v>
      </c>
      <c r="AE789" s="58" t="str">
        <f>TEXT(LEFT(Contrato[[#This Row],[CONTRATO]],3),"0")</f>
        <v>709</v>
      </c>
      <c r="AF789" s="58" t="str">
        <f>IF(LEN(Contrato[[#This Row],[Contrato2]])=3,Contrato[[#This Row],[Contrato2]],TEXT(Contrato[[#This Row],[Contrato2]],"000"))</f>
        <v>709</v>
      </c>
      <c r="AG789" s="59">
        <f ca="1">IFERROR(_xlfn.DAYS(Contrato[[#This Row],[Fecha Proyectada liquidació]],TODAY())/30,"")</f>
        <v>-10.133333333333333</v>
      </c>
      <c r="AH789" s="60">
        <f>+Contrato[[#This Row],[FECHA TERMINACIÓN ]]+120</f>
        <v>45408</v>
      </c>
      <c r="AI789" s="58" t="e" cm="1">
        <f t="array" ref="AI789">+Contrato[[#This Row],[Fecha Proyectada liquidació]]-hoy</f>
        <v>#NAME?</v>
      </c>
      <c r="AJ789" s="58" cm="1">
        <f t="array" ref="AJ789">_xlfn.XLOOKUP(Contrato[[#This Row],[CONTRATO]]&amp;Contrato[[#This Row],[CDP]],[1]!Tabla6[[#All],[CONTRATO-CDP]],[1]!Tabla6[[#All],[CRP]],_xlfn.XLOOKUP(Contrato[[#This Row],[CDP]],[1]RCPPAGOS!F:F,[1]RCPPAGOS!A:A,"",0),0)</f>
        <v>6557</v>
      </c>
      <c r="AK789" s="58">
        <f>+Contrato[[#This Row],[Columna1]]-Contrato[[#This Row],[RCP]]</f>
        <v>0</v>
      </c>
      <c r="AL789" s="73" cm="1">
        <f t="array" ref="AL789">_xlfn.XLOOKUP(Contrato[[#This Row],[RCP]],[1]!RCPPAGOS[[#All],[CRP]],[1]!RCPPAGOS[[#All],[Total pagado]],0,0)</f>
        <v>529104997</v>
      </c>
      <c r="AM789" s="62">
        <f>+Contrato[[#This Row],[Valor Pagado]]/Contrato[[#This Row],[VALOR CONTRATO]]</f>
        <v>0.99754377479947987</v>
      </c>
      <c r="AN789" s="63">
        <f>+Contrato[[#This Row],[VALOR CONTRATO]]-Contrato[[#This Row],[Valor Pagado]]</f>
        <v>1302801</v>
      </c>
    </row>
    <row r="790" spans="1:40" ht="37.5" customHeight="1">
      <c r="A790" s="89">
        <v>925</v>
      </c>
      <c r="B790" s="76">
        <v>710</v>
      </c>
      <c r="C790" s="235" t="s">
        <v>1852</v>
      </c>
      <c r="D790" s="95" t="s">
        <v>112</v>
      </c>
      <c r="E790" s="95" t="s">
        <v>42</v>
      </c>
      <c r="F790" s="95" t="s">
        <v>581</v>
      </c>
      <c r="G790" s="235" t="s">
        <v>1853</v>
      </c>
      <c r="H790" s="89">
        <v>890907569</v>
      </c>
      <c r="I790" s="236" t="s">
        <v>571</v>
      </c>
      <c r="J790" s="236">
        <v>799501777</v>
      </c>
      <c r="K790" s="238" t="s">
        <v>1854</v>
      </c>
      <c r="L790" s="237" t="s">
        <v>1843</v>
      </c>
      <c r="M790" s="43" t="s">
        <v>1100</v>
      </c>
      <c r="N790" s="44">
        <f>VLOOKUP(Contrato[[#This Row],[SUPERVISOR TITULAR]],[1]SUPERVISORES!$E$1:$F$135,2,FALSE)</f>
        <v>43515795</v>
      </c>
      <c r="O790" s="43" t="s">
        <v>819</v>
      </c>
      <c r="P790" s="45">
        <f>VLOOKUP(Contrato[[#This Row],[SUPERVISOR SUPLENTE ]],[1]SUPERVISORES!$E$1:$F$135,2,FALSE)</f>
        <v>70058610.799999997</v>
      </c>
      <c r="Q790" s="88">
        <v>923</v>
      </c>
      <c r="R790" s="47" cm="1">
        <f t="array" ref="R790">_xlfn.XLOOKUP(Contrato[[#This Row],[CDP]],[1]!CDP[[#All],[consecutivo]],[1]!CDP[[#All],[fecha_aprobacion]],"",0)</f>
        <v>45100.71533564815</v>
      </c>
      <c r="S790" s="48">
        <f>SUMIF([1]!CDP[[#All],[consecutivo]],Contrato[[#This Row],[CDP]],[1]!CDP[[#All],[valor_total_rubro]])</f>
        <v>799501777</v>
      </c>
      <c r="T790" s="49" cm="1">
        <f t="array" ref="T790">_xlfn.XLOOKUP(Contrato[[#This Row],[CONTRATO]]&amp;Contrato[[#This Row],[CDP]],[1]!Tabla6[[#All],[CONTRATO-CDP]],[1]!Tabla6[[#All],[CRP]],_xlfn.XLOOKUP(Contrato[[#This Row],[CDP]],[1]RCPPAGOS!F:F,[1]RCPPAGOS!A:A,"",0),0)</f>
        <v>6550</v>
      </c>
      <c r="U790" s="47">
        <f>+_xlfn.XLOOKUP(Contrato[[#This Row],[RCP]],[1]RCPPAGOS!A:A,[1]RCPPAGOS!B:B,"",0)</f>
        <v>45105.603217592594</v>
      </c>
      <c r="V790" s="50">
        <f>SUMIF([1]!RCPPAGOS[[#All],[CRP]],Contrato[[#This Row],[RCP]],[1]!RCPPAGOS[[#All],[valor_total]])</f>
        <v>799501777</v>
      </c>
      <c r="W790" s="91">
        <v>45104</v>
      </c>
      <c r="X790" s="91">
        <v>45105</v>
      </c>
      <c r="Y790" s="52" t="str">
        <f>+LEFT(_xlfn.XLOOKUP(Contrato[[#This Row],[CONTRATO3DIG]],[1]SECOP_II!AE:AE,[1]SECOP_II!F:F,"",0),10)</f>
        <v>2023-06-28</v>
      </c>
      <c r="Z790" s="53" t="str">
        <f>+LEFT(_xlfn.XLOOKUP(Contrato[[#This Row],[CONTRATO3DIG]],[1]SECOP_II!AE:AE,[1]SECOP_II!G:G,"",0),10)</f>
        <v>2023-12-31</v>
      </c>
      <c r="AA790" s="54" t="str">
        <f>_xlfn.XLOOKUP(Contrato[[#This Row],[CONTRATO3DIG]],[1]SECOP_II!AE:AE,[1]SECOP_II!AA:AA,"",0)</f>
        <v>https://community.secop.gov.co/Public/Tendering/OpportunityDetail/Index?noticeUID=CO1.NTC.4650724&amp;isFromPublicArea=True&amp;isModal=true&amp;asPopupView=true</v>
      </c>
      <c r="AB790" s="147" t="s">
        <v>1523</v>
      </c>
      <c r="AC790" s="147">
        <v>200000097717</v>
      </c>
      <c r="AD790" s="89" t="s">
        <v>50</v>
      </c>
      <c r="AE790" s="58" t="str">
        <f>TEXT(LEFT(Contrato[[#This Row],[CONTRATO]],3),"0")</f>
        <v>710</v>
      </c>
      <c r="AF790" s="58" t="str">
        <f>IF(LEN(Contrato[[#This Row],[Contrato2]])=3,Contrato[[#This Row],[Contrato2]],TEXT(Contrato[[#This Row],[Contrato2]],"000"))</f>
        <v>710</v>
      </c>
      <c r="AG790" s="59">
        <f ca="1">IFERROR(_xlfn.DAYS(Contrato[[#This Row],[Fecha Proyectada liquidació]],TODAY())/30,"")</f>
        <v>-10.033333333333333</v>
      </c>
      <c r="AH790" s="60">
        <f>+Contrato[[#This Row],[FECHA TERMINACIÓN ]]+120</f>
        <v>45411</v>
      </c>
      <c r="AI790" s="58" t="e" cm="1">
        <f t="array" ref="AI790">+Contrato[[#This Row],[Fecha Proyectada liquidació]]-hoy</f>
        <v>#NAME?</v>
      </c>
      <c r="AJ790" s="58" cm="1">
        <f t="array" ref="AJ790">_xlfn.XLOOKUP(Contrato[[#This Row],[CONTRATO]]&amp;Contrato[[#This Row],[CDP]],[1]!Tabla6[[#All],[CONTRATO-CDP]],[1]!Tabla6[[#All],[CRP]],_xlfn.XLOOKUP(Contrato[[#This Row],[CDP]],[1]RCPPAGOS!F:F,[1]RCPPAGOS!A:A,"",0),0)</f>
        <v>6550</v>
      </c>
      <c r="AK790" s="58">
        <f>+Contrato[[#This Row],[Columna1]]-Contrato[[#This Row],[RCP]]</f>
        <v>0</v>
      </c>
      <c r="AL790" s="73" cm="1">
        <f t="array" ref="AL790">_xlfn.XLOOKUP(Contrato[[#This Row],[RCP]],[1]!RCPPAGOS[[#All],[CRP]],[1]!RCPPAGOS[[#All],[Total pagado]],0,0)</f>
        <v>799501777</v>
      </c>
      <c r="AM790" s="62">
        <f>+Contrato[[#This Row],[Valor Pagado]]/Contrato[[#This Row],[VALOR CONTRATO]]</f>
        <v>1</v>
      </c>
      <c r="AN790" s="63">
        <f>+Contrato[[#This Row],[VALOR CONTRATO]]-Contrato[[#This Row],[Valor Pagado]]</f>
        <v>0</v>
      </c>
    </row>
    <row r="791" spans="1:40" ht="37.5" customHeight="1">
      <c r="A791" s="1" t="s">
        <v>1298</v>
      </c>
      <c r="B791" s="76">
        <v>710</v>
      </c>
      <c r="C791" s="235" t="s">
        <v>1852</v>
      </c>
      <c r="D791" s="95" t="s">
        <v>112</v>
      </c>
      <c r="E791" s="95" t="s">
        <v>1855</v>
      </c>
      <c r="F791" s="95" t="s">
        <v>581</v>
      </c>
      <c r="G791" s="235" t="s">
        <v>1853</v>
      </c>
      <c r="H791" s="89">
        <v>890907569</v>
      </c>
      <c r="I791" s="236" t="s">
        <v>571</v>
      </c>
      <c r="J791" s="168">
        <v>799501777</v>
      </c>
      <c r="K791" s="89"/>
      <c r="L791" s="237"/>
      <c r="M791" s="43" t="s">
        <v>1100</v>
      </c>
      <c r="N791" s="44">
        <f>VLOOKUP(Contrato[[#This Row],[SUPERVISOR TITULAR]],[1]SUPERVISORES!$E$1:$F$135,2,FALSE)</f>
        <v>43515795</v>
      </c>
      <c r="O791" s="43" t="s">
        <v>819</v>
      </c>
      <c r="P791" s="45">
        <f>VLOOKUP(Contrato[[#This Row],[SUPERVISOR SUPLENTE ]],[1]SUPERVISORES!$E$1:$F$135,2,FALSE)</f>
        <v>70058610.799999997</v>
      </c>
      <c r="Q791" s="75"/>
      <c r="R791" s="47" t="str" cm="1">
        <f t="array" ref="R791">_xlfn.XLOOKUP(Contrato[[#This Row],[CDP]],[1]!CDP[[#All],[consecutivo]],[1]!CDP[[#All],[fecha_aprobacion]],"",0)</f>
        <v/>
      </c>
      <c r="S791" s="48">
        <f>SUMIF([1]!CDP[[#All],[consecutivo]],Contrato[[#This Row],[CDP]],[1]!CDP[[#All],[valor_total_rubro]])</f>
        <v>0</v>
      </c>
      <c r="T791" s="4" t="str" cm="1">
        <f t="array" ref="T791">_xlfn.XLOOKUP(Contrato[[#This Row],[CONTRATO]]&amp;Contrato[[#This Row],[CDP]],[1]!Tabla6[[#All],[CONTRATO-CDP]],[1]!Tabla6[[#All],[CRP]],_xlfn.XLOOKUP(Contrato[[#This Row],[CDP]],[1]RCPPAGOS!F:F,[1]RCPPAGOS!A:A,"",0),0)</f>
        <v/>
      </c>
      <c r="U791" s="47" t="str">
        <f>+_xlfn.XLOOKUP(Contrato[[#This Row],[RCP]],[1]RCPPAGOS!A:A,[1]RCPPAGOS!B:B,"",0)</f>
        <v/>
      </c>
      <c r="V791" s="50">
        <f>SUMIF([1]!RCPPAGOS[[#All],[CRP]],Contrato[[#This Row],[RCP]],[1]!RCPPAGOS[[#All],[valor_total]])</f>
        <v>0</v>
      </c>
      <c r="W791" s="51"/>
      <c r="X791" s="51"/>
      <c r="Y791" s="52" t="str">
        <f>+LEFT(_xlfn.XLOOKUP(Contrato[[#This Row],[CONTRATO3DIG]],[1]SECOP_II!AE:AE,[1]SECOP_II!F:F,"",0),10)</f>
        <v>2023-06-28</v>
      </c>
      <c r="Z791" s="270">
        <v>45412</v>
      </c>
      <c r="AA791" s="54" t="str">
        <f>_xlfn.XLOOKUP(Contrato[[#This Row],[CONTRATO3DIG]],[1]SECOP_II!AE:AE,[1]SECOP_II!AA:AA,"",0)</f>
        <v>https://community.secop.gov.co/Public/Tendering/OpportunityDetail/Index?noticeUID=CO1.NTC.4650724&amp;isFromPublicArea=True&amp;isModal=true&amp;asPopupView=true</v>
      </c>
      <c r="AB791" s="103"/>
      <c r="AC791" s="103"/>
      <c r="AD791" s="1"/>
      <c r="AE791" s="58" t="str">
        <f>TEXT(LEFT(Contrato[[#This Row],[CONTRATO]],3),"0")</f>
        <v>710</v>
      </c>
      <c r="AF791" s="58" t="str">
        <f>IF(LEN(Contrato[[#This Row],[Contrato2]])=3,Contrato[[#This Row],[Contrato2]],TEXT(Contrato[[#This Row],[Contrato2]],"000"))</f>
        <v>710</v>
      </c>
      <c r="AG791" s="59">
        <f ca="1">IFERROR(_xlfn.DAYS(Contrato[[#This Row],[Fecha Proyectada liquidació]],TODAY())/30,"")</f>
        <v>-6</v>
      </c>
      <c r="AH791" s="60">
        <f>+Contrato[[#This Row],[FECHA TERMINACIÓN ]]+120</f>
        <v>45532</v>
      </c>
      <c r="AI791" s="58" t="e" cm="1">
        <f t="array" ref="AI791">+Contrato[[#This Row],[Fecha Proyectada liquidació]]-hoy</f>
        <v>#NAME?</v>
      </c>
      <c r="AJ791" s="58" t="str" cm="1">
        <f t="array" ref="AJ791">_xlfn.XLOOKUP(Contrato[[#This Row],[CONTRATO]]&amp;Contrato[[#This Row],[CDP]],[1]!Tabla6[[#All],[CONTRATO-CDP]],[1]!Tabla6[[#All],[CRP]],_xlfn.XLOOKUP(Contrato[[#This Row],[CDP]],[1]RCPPAGOS!F:F,[1]RCPPAGOS!A:A,"",0),0)</f>
        <v/>
      </c>
      <c r="AK791" s="58" t="e">
        <f>+Contrato[[#This Row],[Columna1]]-Contrato[[#This Row],[RCP]]</f>
        <v>#VALUE!</v>
      </c>
      <c r="AL791" s="73" cm="1">
        <f t="array" ref="AL791">_xlfn.XLOOKUP(Contrato[[#This Row],[RCP]],[1]!RCPPAGOS[[#All],[CRP]],[1]!RCPPAGOS[[#All],[Total pagado]],0,0)</f>
        <v>0</v>
      </c>
      <c r="AM791" s="62">
        <f>+Contrato[[#This Row],[Valor Pagado]]/Contrato[[#This Row],[VALOR CONTRATO]]</f>
        <v>0</v>
      </c>
      <c r="AN791" s="63">
        <f>+Contrato[[#This Row],[VALOR CONTRATO]]-Contrato[[#This Row],[Valor Pagado]]</f>
        <v>799501777</v>
      </c>
    </row>
    <row r="792" spans="1:40" ht="37.5" customHeight="1">
      <c r="A792" s="1">
        <v>900</v>
      </c>
      <c r="B792" s="76">
        <v>711</v>
      </c>
      <c r="C792" s="235" t="s">
        <v>1856</v>
      </c>
      <c r="D792" s="95" t="s">
        <v>112</v>
      </c>
      <c r="E792" s="92" t="s">
        <v>42</v>
      </c>
      <c r="F792" s="95" t="s">
        <v>43</v>
      </c>
      <c r="G792" s="235" t="s">
        <v>974</v>
      </c>
      <c r="H792" s="89">
        <v>42796692</v>
      </c>
      <c r="I792" s="168">
        <v>7690469</v>
      </c>
      <c r="J792" s="168">
        <v>48962656</v>
      </c>
      <c r="K792" s="1" t="s">
        <v>571</v>
      </c>
      <c r="L792" s="137" t="s">
        <v>571</v>
      </c>
      <c r="M792" s="43" t="s">
        <v>116</v>
      </c>
      <c r="N792" s="44">
        <f>VLOOKUP(Contrato[[#This Row],[SUPERVISOR TITULAR]],[1]SUPERVISORES!$E$1:$F$135,2,FALSE)</f>
        <v>98520651.200000003</v>
      </c>
      <c r="O792" s="43" t="s">
        <v>115</v>
      </c>
      <c r="P792" s="45">
        <f>VLOOKUP(Contrato[[#This Row],[SUPERVISOR SUPLENTE ]],[1]SUPERVISORES!$E$1:$F$135,2,FALSE)</f>
        <v>32244709.699999999</v>
      </c>
      <c r="Q792" s="75">
        <v>898</v>
      </c>
      <c r="R792" s="47" cm="1">
        <f t="array" ref="R792">_xlfn.XLOOKUP(Contrato[[#This Row],[CDP]],[1]!CDP[[#All],[consecutivo]],[1]!CDP[[#All],[fecha_aprobacion]],"",0)</f>
        <v>45098.313518518517</v>
      </c>
      <c r="S792" s="48">
        <f>SUMIF([1]!CDP[[#All],[consecutivo]],Contrato[[#This Row],[CDP]],[1]!CDP[[#All],[valor_total_rubro]])</f>
        <v>48962653</v>
      </c>
      <c r="T792" s="49" cm="1">
        <f t="array" ref="T792">_xlfn.XLOOKUP(Contrato[[#This Row],[CONTRATO]]&amp;Contrato[[#This Row],[CDP]],[1]!Tabla6[[#All],[CONTRATO-CDP]],[1]!Tabla6[[#All],[CRP]],_xlfn.XLOOKUP(Contrato[[#This Row],[CDP]],[1]RCPPAGOS!F:F,[1]RCPPAGOS!A:A,"",0),0)</f>
        <v>6563</v>
      </c>
      <c r="U792" s="47">
        <f>+_xlfn.XLOOKUP(Contrato[[#This Row],[RCP]],[1]RCPPAGOS!A:A,[1]RCPPAGOS!B:B,"",0)</f>
        <v>45106.595520833333</v>
      </c>
      <c r="V792" s="50">
        <f>SUMIF([1]!RCPPAGOS[[#All],[CRP]],Contrato[[#This Row],[RCP]],[1]!RCPPAGOS[[#All],[valor_total]])</f>
        <v>46655512</v>
      </c>
      <c r="W792" s="51">
        <v>45106</v>
      </c>
      <c r="X792" s="51">
        <v>45106</v>
      </c>
      <c r="Y792" s="52" t="str">
        <f>+LEFT(_xlfn.XLOOKUP(Contrato[[#This Row],[CONTRATO3DIG]],[1]SECOP_II!AE:AE,[1]SECOP_II!F:F,"",0),10)</f>
        <v>2023-06-29</v>
      </c>
      <c r="Z792" s="53" t="str">
        <f>+LEFT(_xlfn.XLOOKUP(Contrato[[#This Row],[CONTRATO3DIG]],[1]SECOP_II!AE:AE,[1]SECOP_II!G:G,"",0),10)</f>
        <v>2023-12-30</v>
      </c>
      <c r="AA792" s="54" t="str">
        <f>_xlfn.XLOOKUP(Contrato[[#This Row],[CONTRATO3DIG]],[1]SECOP_II!AE:AE,[1]SECOP_II!AA:AA,"",0)</f>
        <v>https://community.secop.gov.co/Public/Tendering/OpportunityDetail/Index?noticeUID=CO1.NTC.4669741&amp;isFromPublicArea=True&amp;isModal=true&amp;asPopupView=true</v>
      </c>
      <c r="AB792" s="147" t="s">
        <v>1857</v>
      </c>
      <c r="AC792" s="103"/>
      <c r="AD792" s="1" t="s">
        <v>50</v>
      </c>
      <c r="AE792" s="58" t="str">
        <f>TEXT(LEFT(Contrato[[#This Row],[CONTRATO]],3),"0")</f>
        <v>711</v>
      </c>
      <c r="AF792" s="58" t="str">
        <f>IF(LEN(Contrato[[#This Row],[Contrato2]])=3,Contrato[[#This Row],[Contrato2]],TEXT(Contrato[[#This Row],[Contrato2]],"000"))</f>
        <v>711</v>
      </c>
      <c r="AG792" s="59">
        <f ca="1">IFERROR(_xlfn.DAYS(Contrato[[#This Row],[Fecha Proyectada liquidació]],TODAY())/30,"")</f>
        <v>-10.066666666666666</v>
      </c>
      <c r="AH792" s="60">
        <f>+Contrato[[#This Row],[FECHA TERMINACIÓN ]]+120</f>
        <v>45410</v>
      </c>
      <c r="AI792" s="58" t="e" cm="1">
        <f t="array" ref="AI792">+Contrato[[#This Row],[Fecha Proyectada liquidació]]-hoy</f>
        <v>#NAME?</v>
      </c>
      <c r="AJ792" s="58" cm="1">
        <f t="array" ref="AJ792">_xlfn.XLOOKUP(Contrato[[#This Row],[CONTRATO]]&amp;Contrato[[#This Row],[CDP]],[1]!Tabla6[[#All],[CONTRATO-CDP]],[1]!Tabla6[[#All],[CRP]],_xlfn.XLOOKUP(Contrato[[#This Row],[CDP]],[1]RCPPAGOS!F:F,[1]RCPPAGOS!A:A,"",0),0)</f>
        <v>6563</v>
      </c>
      <c r="AK792" s="58">
        <f>+Contrato[[#This Row],[Columna1]]-Contrato[[#This Row],[RCP]]</f>
        <v>0</v>
      </c>
      <c r="AL792" s="61" cm="1">
        <f t="array" ref="AL792">_xlfn.XLOOKUP(Contrato[[#This Row],[RCP]],[1]!RCPPAGOS[[#All],[CRP]],[1]!RCPPAGOS[[#All],[Total pagado]],0,0)</f>
        <v>46655512</v>
      </c>
      <c r="AM792" s="62">
        <f>+Contrato[[#This Row],[Valor Pagado]]/Contrato[[#This Row],[VALOR CONTRATO]]</f>
        <v>0.95287951699352258</v>
      </c>
      <c r="AN792" s="63">
        <f>+Contrato[[#This Row],[VALOR CONTRATO]]-Contrato[[#This Row],[Valor Pagado]]</f>
        <v>2307144</v>
      </c>
    </row>
    <row r="793" spans="1:40" ht="37.5" customHeight="1">
      <c r="A793" s="1">
        <v>881</v>
      </c>
      <c r="B793" s="76">
        <v>712</v>
      </c>
      <c r="C793" s="235" t="s">
        <v>1858</v>
      </c>
      <c r="D793" s="95" t="s">
        <v>83</v>
      </c>
      <c r="E793" s="95" t="s">
        <v>42</v>
      </c>
      <c r="F793" s="95" t="s">
        <v>43</v>
      </c>
      <c r="G793" s="235" t="s">
        <v>1019</v>
      </c>
      <c r="H793" s="89">
        <v>98665969</v>
      </c>
      <c r="I793" s="168">
        <v>6879081</v>
      </c>
      <c r="J793" s="271">
        <v>57022600</v>
      </c>
      <c r="K793" s="134" t="s">
        <v>1859</v>
      </c>
      <c r="L793" s="137" t="s">
        <v>571</v>
      </c>
      <c r="M793" s="43" t="s">
        <v>191</v>
      </c>
      <c r="N793" s="44">
        <f>VLOOKUP(Contrato[[#This Row],[SUPERVISOR TITULAR]],[1]SUPERVISORES!$E$1:$F$135,2,FALSE)</f>
        <v>70140647.099999994</v>
      </c>
      <c r="O793" s="43" t="s">
        <v>609</v>
      </c>
      <c r="P793" s="45">
        <f>VLOOKUP(Contrato[[#This Row],[SUPERVISOR SUPLENTE ]],[1]SUPERVISORES!$E$1:$F$135,2,FALSE)</f>
        <v>70565097.299999997</v>
      </c>
      <c r="Q793" s="75">
        <v>921</v>
      </c>
      <c r="R793" s="47" cm="1">
        <f t="array" ref="R793">_xlfn.XLOOKUP(Contrato[[#This Row],[CDP]],[1]!CDP[[#All],[consecutivo]],[1]!CDP[[#All],[fecha_aprobacion]],"",0)</f>
        <v>45100.561747685184</v>
      </c>
      <c r="S793" s="48">
        <f>SUMIF([1]!CDP[[#All],[consecutivo]],Contrato[[#This Row],[CDP]],[1]!CDP[[#All],[valor_total_rubro]])</f>
        <v>57710508</v>
      </c>
      <c r="T793" s="49" cm="1">
        <f t="array" ref="T793">_xlfn.XLOOKUP(Contrato[[#This Row],[CONTRATO]]&amp;Contrato[[#This Row],[CDP]],[1]!Tabla6[[#All],[CONTRATO-CDP]],[1]!Tabla6[[#All],[CRP]],_xlfn.XLOOKUP(Contrato[[#This Row],[CDP]],[1]RCPPAGOS!F:F,[1]RCPPAGOS!A:A,"",0),0)</f>
        <v>6553</v>
      </c>
      <c r="U793" s="47">
        <f>+_xlfn.XLOOKUP(Contrato[[#This Row],[RCP]],[1]RCPPAGOS!A:A,[1]RCPPAGOS!B:B,"",0)</f>
        <v>45105.604861111111</v>
      </c>
      <c r="V793" s="50">
        <f>SUMIF([1]!RCPPAGOS[[#All],[CRP]],Contrato[[#This Row],[RCP]],[1]!RCPPAGOS[[#All],[valor_total]])</f>
        <v>56793297</v>
      </c>
      <c r="W793" s="51">
        <v>45104</v>
      </c>
      <c r="X793" s="51">
        <v>45105</v>
      </c>
      <c r="Y793" s="52" t="str">
        <f>+LEFT(_xlfn.XLOOKUP(Contrato[[#This Row],[CONTRATO3DIG]],[1]SECOP_II!AE:AE,[1]SECOP_II!F:F,"",0),10)</f>
        <v>2023-06-28</v>
      </c>
      <c r="Z793" s="53" t="str">
        <f>+LEFT(_xlfn.XLOOKUP(Contrato[[#This Row],[CONTRATO3DIG]],[1]SECOP_II!AE:AE,[1]SECOP_II!G:G,"",0),10)</f>
        <v>2023-12-30</v>
      </c>
      <c r="AA793" s="54" t="str">
        <f>_xlfn.XLOOKUP(Contrato[[#This Row],[CONTRATO3DIG]],[1]SECOP_II!AE:AE,[1]SECOP_II!AA:AA,"",0)</f>
        <v>https://community.secop.gov.co/Public/Tendering/OpportunityDetail/Index?noticeUID=CO1.NTC.4644794&amp;isFromPublicArea=True&amp;isModal=true&amp;asPopupView=true</v>
      </c>
      <c r="AB793" s="103" t="s">
        <v>1860</v>
      </c>
      <c r="AC793" s="103" t="s">
        <v>1697</v>
      </c>
      <c r="AD793" s="1"/>
      <c r="AE793" s="58" t="str">
        <f>TEXT(LEFT(Contrato[[#This Row],[CONTRATO]],3),"0")</f>
        <v>712</v>
      </c>
      <c r="AF793" s="58" t="str">
        <f>IF(LEN(Contrato[[#This Row],[Contrato2]])=3,Contrato[[#This Row],[Contrato2]],TEXT(Contrato[[#This Row],[Contrato2]],"000"))</f>
        <v>712</v>
      </c>
      <c r="AG793" s="59">
        <f ca="1">IFERROR(_xlfn.DAYS(Contrato[[#This Row],[Fecha Proyectada liquidació]],TODAY())/30,"")</f>
        <v>-10.066666666666666</v>
      </c>
      <c r="AH793" s="60">
        <f>+Contrato[[#This Row],[FECHA TERMINACIÓN ]]+120</f>
        <v>45410</v>
      </c>
      <c r="AI793" s="58" t="e" cm="1">
        <f t="array" ref="AI793">+Contrato[[#This Row],[Fecha Proyectada liquidació]]-hoy</f>
        <v>#NAME?</v>
      </c>
      <c r="AJ793" s="58" cm="1">
        <f t="array" ref="AJ793">_xlfn.XLOOKUP(Contrato[[#This Row],[CONTRATO]]&amp;Contrato[[#This Row],[CDP]],[1]!Tabla6[[#All],[CONTRATO-CDP]],[1]!Tabla6[[#All],[CRP]],_xlfn.XLOOKUP(Contrato[[#This Row],[CDP]],[1]RCPPAGOS!F:F,[1]RCPPAGOS!A:A,"",0),0)</f>
        <v>6553</v>
      </c>
      <c r="AK793" s="58">
        <f>+Contrato[[#This Row],[Columna1]]-Contrato[[#This Row],[RCP]]</f>
        <v>0</v>
      </c>
      <c r="AL793" s="61" cm="1">
        <f t="array" ref="AL793">_xlfn.XLOOKUP(Contrato[[#This Row],[RCP]],[1]!RCPPAGOS[[#All],[CRP]],[1]!RCPPAGOS[[#All],[Total pagado]],0,0)</f>
        <v>54010242</v>
      </c>
      <c r="AM793" s="62">
        <f>+Contrato[[#This Row],[Valor Pagado]]/Contrato[[#This Row],[VALOR CONTRATO]]</f>
        <v>0.94717255965178715</v>
      </c>
      <c r="AN793" s="63">
        <f>+Contrato[[#This Row],[VALOR CONTRATO]]-Contrato[[#This Row],[Valor Pagado]]</f>
        <v>3012358</v>
      </c>
    </row>
    <row r="794" spans="1:40" ht="37.5" customHeight="1">
      <c r="A794" s="89">
        <v>895</v>
      </c>
      <c r="B794" s="76">
        <v>713</v>
      </c>
      <c r="C794" s="235" t="s">
        <v>1861</v>
      </c>
      <c r="D794" s="95" t="s">
        <v>1294</v>
      </c>
      <c r="E794" s="95" t="s">
        <v>42</v>
      </c>
      <c r="F794" s="95" t="s">
        <v>1025</v>
      </c>
      <c r="G794" s="235" t="s">
        <v>1862</v>
      </c>
      <c r="H794" s="89">
        <v>890937233</v>
      </c>
      <c r="I794" s="236" t="s">
        <v>571</v>
      </c>
      <c r="J794" s="236">
        <v>900000000</v>
      </c>
      <c r="K794" s="89" t="s">
        <v>571</v>
      </c>
      <c r="L794" s="237" t="s">
        <v>1863</v>
      </c>
      <c r="M794" s="43" t="s">
        <v>60</v>
      </c>
      <c r="N794" s="44">
        <f>VLOOKUP(Contrato[[#This Row],[SUPERVISOR TITULAR]],[1]SUPERVISORES!$E$1:$F$135,2,FALSE)</f>
        <v>40075656.899999999</v>
      </c>
      <c r="O794" s="43" t="s">
        <v>61</v>
      </c>
      <c r="P794" s="45">
        <f>VLOOKUP(Contrato[[#This Row],[SUPERVISOR SUPLENTE ]],[1]SUPERVISORES!$E$1:$F$135,2,FALSE)</f>
        <v>43251877.5</v>
      </c>
      <c r="Q794" s="88">
        <v>904</v>
      </c>
      <c r="R794" s="47" cm="1">
        <f t="array" ref="R794">_xlfn.XLOOKUP(Contrato[[#This Row],[CDP]],[1]!CDP[[#All],[consecutivo]],[1]!CDP[[#All],[fecha_aprobacion]],"",0)</f>
        <v>45098.687430555554</v>
      </c>
      <c r="S794" s="48">
        <f>SUMIF([1]!CDP[[#All],[consecutivo]],Contrato[[#This Row],[CDP]],[1]!CDP[[#All],[valor_total_rubro]])</f>
        <v>900000000</v>
      </c>
      <c r="T794" s="49" cm="1">
        <f t="array" ref="T794">_xlfn.XLOOKUP(Contrato[[#This Row],[CONTRATO]]&amp;Contrato[[#This Row],[CDP]],[1]!Tabla6[[#All],[CONTRATO-CDP]],[1]!Tabla6[[#All],[CRP]],_xlfn.XLOOKUP(Contrato[[#This Row],[CDP]],[1]RCPPAGOS!F:F,[1]RCPPAGOS!A:A,"",0),0)</f>
        <v>6554</v>
      </c>
      <c r="U794" s="47">
        <f>+_xlfn.XLOOKUP(Contrato[[#This Row],[RCP]],[1]RCPPAGOS!A:A,[1]RCPPAGOS!B:B,"",0)</f>
        <v>45105.606064814812</v>
      </c>
      <c r="V794" s="50">
        <f>SUMIF([1]!RCPPAGOS[[#All],[CRP]],Contrato[[#This Row],[RCP]],[1]!RCPPAGOS[[#All],[valor_total]])</f>
        <v>900000000</v>
      </c>
      <c r="W794" s="91">
        <v>45105</v>
      </c>
      <c r="X794" s="91">
        <v>45119</v>
      </c>
      <c r="Y794" s="52" t="str">
        <f>+LEFT(_xlfn.XLOOKUP(Contrato[[#This Row],[CONTRATO3DIG]],[1]SECOP_II!AE:AE,[1]SECOP_II!F:F,"",0),10)</f>
        <v>2023-07-12</v>
      </c>
      <c r="Z794" s="53" t="str">
        <f>+LEFT(_xlfn.XLOOKUP(Contrato[[#This Row],[CONTRATO3DIG]],[1]SECOP_II!AE:AE,[1]SECOP_II!G:G,"",0),10)</f>
        <v>2023-12-30</v>
      </c>
      <c r="AA794" s="54" t="str">
        <f>_xlfn.XLOOKUP(Contrato[[#This Row],[CONTRATO3DIG]],[1]SECOP_II!AE:AE,[1]SECOP_II!AA:AA,"",0)</f>
        <v>https://community.secop.gov.co/Public/Tendering/OpportunityDetail/Index?noticeUID=CO1.NTC.4644459&amp;isFromPublicArea=True&amp;isModal=true&amp;asPopupView=true</v>
      </c>
      <c r="AB794" s="147" t="s">
        <v>1300</v>
      </c>
      <c r="AC794" s="147">
        <v>200000097526</v>
      </c>
      <c r="AD794" s="89" t="s">
        <v>50</v>
      </c>
      <c r="AE794" s="58" t="str">
        <f>TEXT(LEFT(Contrato[[#This Row],[CONTRATO]],3),"0")</f>
        <v>713</v>
      </c>
      <c r="AF794" s="58" t="str">
        <f>IF(LEN(Contrato[[#This Row],[Contrato2]])=3,Contrato[[#This Row],[Contrato2]],TEXT(Contrato[[#This Row],[Contrato2]],"000"))</f>
        <v>713</v>
      </c>
      <c r="AG794" s="59">
        <f ca="1">IFERROR(_xlfn.DAYS(Contrato[[#This Row],[Fecha Proyectada liquidació]],TODAY())/30,"")</f>
        <v>-10.066666666666666</v>
      </c>
      <c r="AH794" s="60">
        <f>+Contrato[[#This Row],[FECHA TERMINACIÓN ]]+120</f>
        <v>45410</v>
      </c>
      <c r="AI794" s="58" t="e" cm="1">
        <f t="array" ref="AI794">+Contrato[[#This Row],[Fecha Proyectada liquidació]]-hoy</f>
        <v>#NAME?</v>
      </c>
      <c r="AJ794" s="58" cm="1">
        <f t="array" ref="AJ794">_xlfn.XLOOKUP(Contrato[[#This Row],[CONTRATO]]&amp;Contrato[[#This Row],[CDP]],[1]!Tabla6[[#All],[CONTRATO-CDP]],[1]!Tabla6[[#All],[CRP]],_xlfn.XLOOKUP(Contrato[[#This Row],[CDP]],[1]RCPPAGOS!F:F,[1]RCPPAGOS!A:A,"",0),0)</f>
        <v>6554</v>
      </c>
      <c r="AK794" s="58">
        <f>+Contrato[[#This Row],[Columna1]]-Contrato[[#This Row],[RCP]]</f>
        <v>0</v>
      </c>
      <c r="AL794" s="73" cm="1">
        <f t="array" ref="AL794">_xlfn.XLOOKUP(Contrato[[#This Row],[RCP]],[1]!RCPPAGOS[[#All],[CRP]],[1]!RCPPAGOS[[#All],[Total pagado]],0,0)</f>
        <v>249996503</v>
      </c>
      <c r="AM794" s="62">
        <f>+Contrato[[#This Row],[Valor Pagado]]/Contrato[[#This Row],[VALOR CONTRATO]]</f>
        <v>0.27777389222222221</v>
      </c>
      <c r="AN794" s="63">
        <f>+Contrato[[#This Row],[VALOR CONTRATO]]-Contrato[[#This Row],[Valor Pagado]]</f>
        <v>650003497</v>
      </c>
    </row>
    <row r="795" spans="1:40" ht="37.5" customHeight="1">
      <c r="A795" s="89">
        <v>916</v>
      </c>
      <c r="B795" s="76">
        <v>714</v>
      </c>
      <c r="C795" s="235" t="s">
        <v>1864</v>
      </c>
      <c r="D795" s="95" t="s">
        <v>112</v>
      </c>
      <c r="E795" s="95" t="s">
        <v>42</v>
      </c>
      <c r="F795" s="95" t="s">
        <v>581</v>
      </c>
      <c r="G795" s="235" t="s">
        <v>1865</v>
      </c>
      <c r="H795" s="250">
        <v>890984132</v>
      </c>
      <c r="I795" s="236" t="s">
        <v>571</v>
      </c>
      <c r="J795" s="236">
        <v>322183307</v>
      </c>
      <c r="K795" s="238" t="s">
        <v>1866</v>
      </c>
      <c r="L795" s="237" t="s">
        <v>1863</v>
      </c>
      <c r="M795" s="43" t="s">
        <v>584</v>
      </c>
      <c r="N795" s="44">
        <f>VLOOKUP(Contrato[[#This Row],[SUPERVISOR TITULAR]],[1]SUPERVISORES!$E$1:$F$135,2,FALSE)</f>
        <v>71611751.299999997</v>
      </c>
      <c r="O795" s="43" t="s">
        <v>116</v>
      </c>
      <c r="P795" s="45">
        <f>VLOOKUP(Contrato[[#This Row],[SUPERVISOR SUPLENTE ]],[1]SUPERVISORES!$E$1:$F$135,2,FALSE)</f>
        <v>98520651.200000003</v>
      </c>
      <c r="Q795" s="88">
        <v>916</v>
      </c>
      <c r="R795" s="47" cm="1">
        <f t="array" ref="R795">_xlfn.XLOOKUP(Contrato[[#This Row],[CDP]],[1]!CDP[[#All],[consecutivo]],[1]!CDP[[#All],[fecha_aprobacion]],"",0)</f>
        <v>45100.475787037038</v>
      </c>
      <c r="S795" s="48">
        <f>SUMIF([1]!CDP[[#All],[consecutivo]],Contrato[[#This Row],[CDP]],[1]!CDP[[#All],[valor_total_rubro]])</f>
        <v>322183307</v>
      </c>
      <c r="T795" s="49" cm="1">
        <f t="array" ref="T795">_xlfn.XLOOKUP(Contrato[[#This Row],[CONTRATO]]&amp;Contrato[[#This Row],[CDP]],[1]!Tabla6[[#All],[CONTRATO-CDP]],[1]!Tabla6[[#All],[CRP]],_xlfn.XLOOKUP(Contrato[[#This Row],[CDP]],[1]RCPPAGOS!F:F,[1]RCPPAGOS!A:A,"",0),0)</f>
        <v>6548</v>
      </c>
      <c r="U795" s="47">
        <f>+_xlfn.XLOOKUP(Contrato[[#This Row],[RCP]],[1]RCPPAGOS!A:A,[1]RCPPAGOS!B:B,"",0)</f>
        <v>45105.602268518516</v>
      </c>
      <c r="V795" s="50">
        <f>SUMIF([1]!RCPPAGOS[[#All],[CRP]],Contrato[[#This Row],[RCP]],[1]!RCPPAGOS[[#All],[valor_total]])</f>
        <v>322183307</v>
      </c>
      <c r="W795" s="91">
        <v>45104</v>
      </c>
      <c r="X795" s="91">
        <v>45118</v>
      </c>
      <c r="Y795" s="52" t="str">
        <f>+LEFT(_xlfn.XLOOKUP(Contrato[[#This Row],[CONTRATO3DIG]],[1]SECOP_II!AE:AE,[1]SECOP_II!F:F,"",0),10)</f>
        <v>2023-07-11</v>
      </c>
      <c r="Z795" s="53" t="str">
        <f>+LEFT(_xlfn.XLOOKUP(Contrato[[#This Row],[CONTRATO3DIG]],[1]SECOP_II!AE:AE,[1]SECOP_II!G:G,"",0),10)</f>
        <v>2023-12-31</v>
      </c>
      <c r="AA795" s="54" t="str">
        <f>_xlfn.XLOOKUP(Contrato[[#This Row],[CONTRATO3DIG]],[1]SECOP_II!AE:AE,[1]SECOP_II!AA:AA,"",0)</f>
        <v>https://community.secop.gov.co/Public/Tendering/OpportunityDetail/Index?noticeUID=CO1.NTC.4649953&amp;isFromPublicArea=True&amp;isModal=true&amp;asPopupView=true</v>
      </c>
      <c r="AB795" s="147" t="s">
        <v>1300</v>
      </c>
      <c r="AC795" s="147">
        <v>200000097695</v>
      </c>
      <c r="AD795" s="89" t="s">
        <v>50</v>
      </c>
      <c r="AE795" s="58" t="str">
        <f>TEXT(LEFT(Contrato[[#This Row],[CONTRATO]],3),"0")</f>
        <v>714</v>
      </c>
      <c r="AF795" s="58" t="str">
        <f>IF(LEN(Contrato[[#This Row],[Contrato2]])=3,Contrato[[#This Row],[Contrato2]],TEXT(Contrato[[#This Row],[Contrato2]],"000"))</f>
        <v>714</v>
      </c>
      <c r="AG795" s="59">
        <f ca="1">IFERROR(_xlfn.DAYS(Contrato[[#This Row],[Fecha Proyectada liquidació]],TODAY())/30,"")</f>
        <v>-10.033333333333333</v>
      </c>
      <c r="AH795" s="60">
        <f>+Contrato[[#This Row],[FECHA TERMINACIÓN ]]+120</f>
        <v>45411</v>
      </c>
      <c r="AI795" s="58" t="e" cm="1">
        <f t="array" ref="AI795">+Contrato[[#This Row],[Fecha Proyectada liquidació]]-hoy</f>
        <v>#NAME?</v>
      </c>
      <c r="AJ795" s="58" cm="1">
        <f t="array" ref="AJ795">_xlfn.XLOOKUP(Contrato[[#This Row],[CONTRATO]]&amp;Contrato[[#This Row],[CDP]],[1]!Tabla6[[#All],[CONTRATO-CDP]],[1]!Tabla6[[#All],[CRP]],_xlfn.XLOOKUP(Contrato[[#This Row],[CDP]],[1]RCPPAGOS!F:F,[1]RCPPAGOS!A:A,"",0),0)</f>
        <v>6548</v>
      </c>
      <c r="AK795" s="58">
        <f>+Contrato[[#This Row],[Columna1]]-Contrato[[#This Row],[RCP]]</f>
        <v>0</v>
      </c>
      <c r="AL795" s="73" cm="1">
        <f t="array" ref="AL795">_xlfn.XLOOKUP(Contrato[[#This Row],[RCP]],[1]!RCPPAGOS[[#All],[CRP]],[1]!RCPPAGOS[[#All],[Total pagado]],0,0)</f>
        <v>322183307</v>
      </c>
      <c r="AM795" s="62">
        <f>+Contrato[[#This Row],[Valor Pagado]]/Contrato[[#This Row],[VALOR CONTRATO]]</f>
        <v>1</v>
      </c>
      <c r="AN795" s="63">
        <f>+Contrato[[#This Row],[VALOR CONTRATO]]-Contrato[[#This Row],[Valor Pagado]]</f>
        <v>0</v>
      </c>
    </row>
    <row r="796" spans="1:40" ht="37.5" customHeight="1">
      <c r="A796" s="1">
        <v>869</v>
      </c>
      <c r="B796" s="2">
        <v>715</v>
      </c>
      <c r="C796" s="130" t="s">
        <v>1867</v>
      </c>
      <c r="D796" s="92" t="s">
        <v>112</v>
      </c>
      <c r="E796" s="92" t="s">
        <v>42</v>
      </c>
      <c r="F796" s="95" t="s">
        <v>581</v>
      </c>
      <c r="G796" s="235" t="s">
        <v>1868</v>
      </c>
      <c r="H796" s="170">
        <v>890982321</v>
      </c>
      <c r="I796" s="168" t="s">
        <v>571</v>
      </c>
      <c r="J796" s="168">
        <v>922250000</v>
      </c>
      <c r="K796" s="134" t="s">
        <v>1869</v>
      </c>
      <c r="L796" s="137" t="s">
        <v>1870</v>
      </c>
      <c r="M796" s="43" t="s">
        <v>584</v>
      </c>
      <c r="N796" s="44">
        <f>VLOOKUP(Contrato[[#This Row],[SUPERVISOR TITULAR]],[1]SUPERVISORES!$E$1:$F$135,2,FALSE)</f>
        <v>71611751.299999997</v>
      </c>
      <c r="O796" s="43" t="s">
        <v>116</v>
      </c>
      <c r="P796" s="45">
        <f>VLOOKUP(Contrato[[#This Row],[SUPERVISOR SUPLENTE ]],[1]SUPERVISORES!$E$1:$F$135,2,FALSE)</f>
        <v>98520651.200000003</v>
      </c>
      <c r="Q796" s="75">
        <v>868</v>
      </c>
      <c r="R796" s="47" cm="1">
        <f t="array" ref="R796">_xlfn.XLOOKUP(Contrato[[#This Row],[CDP]],[1]!CDP[[#All],[consecutivo]],[1]!CDP[[#All],[fecha_aprobacion]],"",0)</f>
        <v>45091.611504629633</v>
      </c>
      <c r="S796" s="48">
        <f>SUMIF([1]!CDP[[#All],[consecutivo]],Contrato[[#This Row],[CDP]],[1]!CDP[[#All],[valor_total_rubro]])</f>
        <v>922250000</v>
      </c>
      <c r="T796" s="49" cm="1">
        <f t="array" ref="T796">_xlfn.XLOOKUP(Contrato[[#This Row],[CONTRATO]]&amp;Contrato[[#This Row],[CDP]],[1]!Tabla6[[#All],[CONTRATO-CDP]],[1]!Tabla6[[#All],[CRP]],_xlfn.XLOOKUP(Contrato[[#This Row],[CDP]],[1]RCPPAGOS!F:F,[1]RCPPAGOS!A:A,"",0),0)</f>
        <v>6549</v>
      </c>
      <c r="U796" s="47">
        <f>+_xlfn.XLOOKUP(Contrato[[#This Row],[RCP]],[1]RCPPAGOS!A:A,[1]RCPPAGOS!B:B,"",0)</f>
        <v>45105.602766203701</v>
      </c>
      <c r="V796" s="50">
        <f>SUMIF([1]!RCPPAGOS[[#All],[CRP]],Contrato[[#This Row],[RCP]],[1]!RCPPAGOS[[#All],[valor_total]])</f>
        <v>922250000</v>
      </c>
      <c r="W796" s="51">
        <v>45105</v>
      </c>
      <c r="X796" s="51">
        <v>45121</v>
      </c>
      <c r="Y796" s="52" t="str">
        <f>+LEFT(_xlfn.XLOOKUP(Contrato[[#This Row],[CONTRATO3DIG]],[1]SECOP_II!AE:AE,[1]SECOP_II!F:F,"",0),10)</f>
        <v>2023-07-14</v>
      </c>
      <c r="Z796" s="53" t="str">
        <f>+LEFT(_xlfn.XLOOKUP(Contrato[[#This Row],[CONTRATO3DIG]],[1]SECOP_II!AE:AE,[1]SECOP_II!G:G,"",0),10)</f>
        <v>2023-12-31</v>
      </c>
      <c r="AA796" s="54" t="str">
        <f>_xlfn.XLOOKUP(Contrato[[#This Row],[CONTRATO3DIG]],[1]SECOP_II!AE:AE,[1]SECOP_II!AA:AA,"",0)</f>
        <v>https://community.secop.gov.co/Public/Tendering/OpportunityDetail/Index?noticeUID=CO1.NTC.4649925&amp;isFromPublicArea=True&amp;isModal=true&amp;asPopupView=true</v>
      </c>
      <c r="AB796" s="103" t="s">
        <v>885</v>
      </c>
      <c r="AC796" s="103">
        <v>200000096916</v>
      </c>
      <c r="AD796" s="1" t="s">
        <v>50</v>
      </c>
      <c r="AE796" s="58" t="str">
        <f>TEXT(LEFT(Contrato[[#This Row],[CONTRATO]],3),"0")</f>
        <v>715</v>
      </c>
      <c r="AF796" s="58" t="str">
        <f>IF(LEN(Contrato[[#This Row],[Contrato2]])=3,Contrato[[#This Row],[Contrato2]],TEXT(Contrato[[#This Row],[Contrato2]],"000"))</f>
        <v>715</v>
      </c>
      <c r="AG796" s="59">
        <f ca="1">IFERROR(_xlfn.DAYS(Contrato[[#This Row],[Fecha Proyectada liquidació]],TODAY())/30,"")</f>
        <v>-10.033333333333333</v>
      </c>
      <c r="AH796" s="60">
        <f>+Contrato[[#This Row],[FECHA TERMINACIÓN ]]+120</f>
        <v>45411</v>
      </c>
      <c r="AI796" s="58" t="e" cm="1">
        <f t="array" ref="AI796">+Contrato[[#This Row],[Fecha Proyectada liquidació]]-hoy</f>
        <v>#NAME?</v>
      </c>
      <c r="AJ796" s="58" cm="1">
        <f t="array" ref="AJ796">_xlfn.XLOOKUP(Contrato[[#This Row],[CONTRATO]]&amp;Contrato[[#This Row],[CDP]],[1]!Tabla6[[#All],[CONTRATO-CDP]],[1]!Tabla6[[#All],[CRP]],_xlfn.XLOOKUP(Contrato[[#This Row],[CDP]],[1]RCPPAGOS!F:F,[1]RCPPAGOS!A:A,"",0),0)</f>
        <v>6549</v>
      </c>
      <c r="AK796" s="58">
        <f>+Contrato[[#This Row],[Columna1]]-Contrato[[#This Row],[RCP]]</f>
        <v>0</v>
      </c>
      <c r="AL796" s="73" cm="1">
        <f t="array" ref="AL796">_xlfn.XLOOKUP(Contrato[[#This Row],[RCP]],[1]!RCPPAGOS[[#All],[CRP]],[1]!RCPPAGOS[[#All],[Total pagado]],0,0)</f>
        <v>922250000</v>
      </c>
      <c r="AM796" s="62">
        <f>+Contrato[[#This Row],[Valor Pagado]]/Contrato[[#This Row],[VALOR CONTRATO]]</f>
        <v>1</v>
      </c>
      <c r="AN796" s="63">
        <f>+Contrato[[#This Row],[VALOR CONTRATO]]-Contrato[[#This Row],[Valor Pagado]]</f>
        <v>0</v>
      </c>
    </row>
    <row r="797" spans="1:40" ht="37.5" customHeight="1">
      <c r="A797" s="89" t="s">
        <v>571</v>
      </c>
      <c r="B797" s="76">
        <v>715</v>
      </c>
      <c r="C797" s="235" t="s">
        <v>1867</v>
      </c>
      <c r="D797" s="92" t="s">
        <v>112</v>
      </c>
      <c r="E797" s="92" t="s">
        <v>1855</v>
      </c>
      <c r="F797" s="95" t="s">
        <v>581</v>
      </c>
      <c r="G797" s="262" t="s">
        <v>1868</v>
      </c>
      <c r="H797" s="250">
        <v>890982321</v>
      </c>
      <c r="I797" s="236" t="s">
        <v>571</v>
      </c>
      <c r="J797" s="236">
        <v>0</v>
      </c>
      <c r="K797" s="89"/>
      <c r="L797" s="237"/>
      <c r="M797" s="43" t="s">
        <v>584</v>
      </c>
      <c r="N797" s="44">
        <f>VLOOKUP(Contrato[[#This Row],[SUPERVISOR TITULAR]],[1]SUPERVISORES!$E$1:$F$135,2,FALSE)</f>
        <v>71611751.299999997</v>
      </c>
      <c r="O797" s="43" t="s">
        <v>116</v>
      </c>
      <c r="P797" s="45">
        <f>VLOOKUP(Contrato[[#This Row],[SUPERVISOR SUPLENTE ]],[1]SUPERVISORES!$E$1:$F$135,2,FALSE)</f>
        <v>98520651.200000003</v>
      </c>
      <c r="Q797" s="88"/>
      <c r="R797" s="47" t="str" cm="1">
        <f t="array" ref="R797">_xlfn.XLOOKUP(Contrato[[#This Row],[CDP]],[1]!CDP[[#All],[consecutivo]],[1]!CDP[[#All],[fecha_aprobacion]],"",0)</f>
        <v/>
      </c>
      <c r="S797" s="48">
        <f>SUMIF([1]!CDP[[#All],[consecutivo]],Contrato[[#This Row],[CDP]],[1]!CDP[[#All],[valor_total_rubro]])</f>
        <v>0</v>
      </c>
      <c r="T797" s="4" t="str" cm="1">
        <f t="array" ref="T797">_xlfn.XLOOKUP(Contrato[[#This Row],[CONTRATO]]&amp;Contrato[[#This Row],[CDP]],[1]!Tabla6[[#All],[CONTRATO-CDP]],[1]!Tabla6[[#All],[CRP]],_xlfn.XLOOKUP(Contrato[[#This Row],[CDP]],[1]RCPPAGOS!F:F,[1]RCPPAGOS!A:A,"",0),0)</f>
        <v/>
      </c>
      <c r="U797" s="47" t="str">
        <f>+_xlfn.XLOOKUP(Contrato[[#This Row],[RCP]],[1]RCPPAGOS!A:A,[1]RCPPAGOS!B:B,"",0)</f>
        <v/>
      </c>
      <c r="V797" s="50">
        <f>SUMIF([1]!RCPPAGOS[[#All],[CRP]],Contrato[[#This Row],[RCP]],[1]!RCPPAGOS[[#All],[valor_total]])</f>
        <v>0</v>
      </c>
      <c r="W797" s="91"/>
      <c r="X797" s="91"/>
      <c r="Y797" s="52" t="str">
        <f>+LEFT(_xlfn.XLOOKUP(Contrato[[#This Row],[CONTRATO3DIG]],[1]SECOP_II!AE:AE,[1]SECOP_II!F:F,"",0),10)</f>
        <v>2023-07-14</v>
      </c>
      <c r="Z797" s="53">
        <v>45504</v>
      </c>
      <c r="AA797" s="54" t="str">
        <f>_xlfn.XLOOKUP(Contrato[[#This Row],[CONTRATO3DIG]],[1]SECOP_II!AE:AE,[1]SECOP_II!AA:AA,"",0)</f>
        <v>https://community.secop.gov.co/Public/Tendering/OpportunityDetail/Index?noticeUID=CO1.NTC.4649925&amp;isFromPublicArea=True&amp;isModal=true&amp;asPopupView=true</v>
      </c>
      <c r="AB797" s="147" t="s">
        <v>1300</v>
      </c>
      <c r="AC797" s="147"/>
      <c r="AD797" s="89"/>
      <c r="AE797" s="58" t="str">
        <f>TEXT(LEFT(Contrato[[#This Row],[CONTRATO]],3),"0")</f>
        <v>715</v>
      </c>
      <c r="AF797" s="58" t="str">
        <f>IF(LEN(Contrato[[#This Row],[Contrato2]])=3,Contrato[[#This Row],[Contrato2]],TEXT(Contrato[[#This Row],[Contrato2]],"000"))</f>
        <v>715</v>
      </c>
      <c r="AG797" s="59">
        <f ca="1">IFERROR(_xlfn.DAYS(Contrato[[#This Row],[Fecha Proyectada liquidació]],TODAY())/30,"")</f>
        <v>-2.9333333333333331</v>
      </c>
      <c r="AH797" s="60">
        <f>+Contrato[[#This Row],[FECHA TERMINACIÓN ]]+120</f>
        <v>45624</v>
      </c>
      <c r="AI797" s="58" t="e" cm="1">
        <f t="array" ref="AI797">+Contrato[[#This Row],[Fecha Proyectada liquidació]]-hoy</f>
        <v>#NAME?</v>
      </c>
      <c r="AJ797" s="58" t="str" cm="1">
        <f t="array" ref="AJ797">_xlfn.XLOOKUP(Contrato[[#This Row],[CONTRATO]]&amp;Contrato[[#This Row],[CDP]],[1]!Tabla6[[#All],[CONTRATO-CDP]],[1]!Tabla6[[#All],[CRP]],_xlfn.XLOOKUP(Contrato[[#This Row],[CDP]],[1]RCPPAGOS!F:F,[1]RCPPAGOS!A:A,"",0),0)</f>
        <v/>
      </c>
      <c r="AK797" s="58" t="e">
        <f>+Contrato[[#This Row],[Columna1]]-Contrato[[#This Row],[RCP]]</f>
        <v>#VALUE!</v>
      </c>
      <c r="AL797" s="73" cm="1">
        <f t="array" ref="AL797">_xlfn.XLOOKUP(Contrato[[#This Row],[RCP]],[1]!RCPPAGOS[[#All],[CRP]],[1]!RCPPAGOS[[#All],[Total pagado]],0,0)</f>
        <v>0</v>
      </c>
      <c r="AM797" s="62" t="e">
        <f>+Contrato[[#This Row],[Valor Pagado]]/Contrato[[#This Row],[VALOR CONTRATO]]</f>
        <v>#DIV/0!</v>
      </c>
      <c r="AN797" s="63">
        <f>+Contrato[[#This Row],[VALOR CONTRATO]]-Contrato[[#This Row],[Valor Pagado]]</f>
        <v>0</v>
      </c>
    </row>
    <row r="798" spans="1:40" ht="37.5" customHeight="1">
      <c r="A798" s="89">
        <v>920</v>
      </c>
      <c r="B798" s="76">
        <v>716</v>
      </c>
      <c r="C798" s="235" t="s">
        <v>1871</v>
      </c>
      <c r="D798" s="95" t="s">
        <v>112</v>
      </c>
      <c r="E798" s="95" t="s">
        <v>42</v>
      </c>
      <c r="F798" s="95" t="s">
        <v>581</v>
      </c>
      <c r="G798" s="235" t="s">
        <v>955</v>
      </c>
      <c r="H798" s="250">
        <v>890983740</v>
      </c>
      <c r="I798" s="236" t="s">
        <v>571</v>
      </c>
      <c r="J798" s="236">
        <v>426803363</v>
      </c>
      <c r="K798" s="89" t="s">
        <v>571</v>
      </c>
      <c r="L798" s="237" t="s">
        <v>1870</v>
      </c>
      <c r="M798" s="43" t="s">
        <v>116</v>
      </c>
      <c r="N798" s="44">
        <f>VLOOKUP(Contrato[[#This Row],[SUPERVISOR TITULAR]],[1]SUPERVISORES!$E$1:$F$135,2,FALSE)</f>
        <v>98520651.200000003</v>
      </c>
      <c r="O798" s="43" t="s">
        <v>115</v>
      </c>
      <c r="P798" s="45">
        <f>VLOOKUP(Contrato[[#This Row],[SUPERVISOR SUPLENTE ]],[1]SUPERVISORES!$E$1:$F$135,2,FALSE)</f>
        <v>32244709.699999999</v>
      </c>
      <c r="Q798" s="88">
        <v>918</v>
      </c>
      <c r="R798" s="47" cm="1">
        <f t="array" ref="R798">_xlfn.XLOOKUP(Contrato[[#This Row],[CDP]],[1]!CDP[[#All],[consecutivo]],[1]!CDP[[#All],[fecha_aprobacion]],"",0)</f>
        <v>45100.476111111115</v>
      </c>
      <c r="S798" s="48">
        <f>SUMIF([1]!CDP[[#All],[consecutivo]],Contrato[[#This Row],[CDP]],[1]!CDP[[#All],[valor_total_rubro]])</f>
        <v>426803363</v>
      </c>
      <c r="T798" s="49" cm="1">
        <f t="array" ref="T798">_xlfn.XLOOKUP(Contrato[[#This Row],[CONTRATO]]&amp;Contrato[[#This Row],[CDP]],[1]!Tabla6[[#All],[CONTRATO-CDP]],[1]!Tabla6[[#All],[CRP]],_xlfn.XLOOKUP(Contrato[[#This Row],[CDP]],[1]RCPPAGOS!F:F,[1]RCPPAGOS!A:A,"",0),0)</f>
        <v>6552</v>
      </c>
      <c r="U798" s="47">
        <f>+_xlfn.XLOOKUP(Contrato[[#This Row],[RCP]],[1]RCPPAGOS!A:A,[1]RCPPAGOS!B:B,"",0)</f>
        <v>45105.604305555556</v>
      </c>
      <c r="V798" s="50">
        <f>SUMIF([1]!RCPPAGOS[[#All],[CRP]],Contrato[[#This Row],[RCP]],[1]!RCPPAGOS[[#All],[valor_total]])</f>
        <v>426803363</v>
      </c>
      <c r="W798" s="91">
        <v>45105</v>
      </c>
      <c r="X798" s="91">
        <v>45112</v>
      </c>
      <c r="Y798" s="52" t="str">
        <f>+LEFT(_xlfn.XLOOKUP(Contrato[[#This Row],[CONTRATO3DIG]],[1]SECOP_II!AE:AE,[1]SECOP_II!F:F,"",0),10)</f>
        <v>2023-07-05</v>
      </c>
      <c r="Z798" s="53" t="str">
        <f>+LEFT(_xlfn.XLOOKUP(Contrato[[#This Row],[CONTRATO3DIG]],[1]SECOP_II!AE:AE,[1]SECOP_II!G:G,"",0),10)</f>
        <v>2023-12-30</v>
      </c>
      <c r="AA798" s="54" t="str">
        <f>_xlfn.XLOOKUP(Contrato[[#This Row],[CONTRATO3DIG]],[1]SECOP_II!AE:AE,[1]SECOP_II!AA:AA,"",0)</f>
        <v>https://community.secop.gov.co/Public/Tendering/OpportunityDetail/Index?noticeUID=CO1.NTC.4649190&amp;isFromPublicArea=True&amp;isModal=true&amp;asPopupView=true</v>
      </c>
      <c r="AB798" s="147" t="s">
        <v>1551</v>
      </c>
      <c r="AC798" s="147">
        <v>200000097707</v>
      </c>
      <c r="AD798" s="89" t="s">
        <v>50</v>
      </c>
      <c r="AE798" s="58" t="str">
        <f>TEXT(LEFT(Contrato[[#This Row],[CONTRATO]],3),"0")</f>
        <v>716</v>
      </c>
      <c r="AF798" s="58" t="str">
        <f>IF(LEN(Contrato[[#This Row],[Contrato2]])=3,Contrato[[#This Row],[Contrato2]],TEXT(Contrato[[#This Row],[Contrato2]],"000"))</f>
        <v>716</v>
      </c>
      <c r="AG798" s="59">
        <f ca="1">IFERROR(_xlfn.DAYS(Contrato[[#This Row],[Fecha Proyectada liquidació]],TODAY())/30,"")</f>
        <v>-10.066666666666666</v>
      </c>
      <c r="AH798" s="60">
        <f>+Contrato[[#This Row],[FECHA TERMINACIÓN ]]+120</f>
        <v>45410</v>
      </c>
      <c r="AI798" s="58" t="e" cm="1">
        <f t="array" ref="AI798">+Contrato[[#This Row],[Fecha Proyectada liquidació]]-hoy</f>
        <v>#NAME?</v>
      </c>
      <c r="AJ798" s="58" cm="1">
        <f t="array" ref="AJ798">_xlfn.XLOOKUP(Contrato[[#This Row],[CONTRATO]]&amp;Contrato[[#This Row],[CDP]],[1]!Tabla6[[#All],[CONTRATO-CDP]],[1]!Tabla6[[#All],[CRP]],_xlfn.XLOOKUP(Contrato[[#This Row],[CDP]],[1]RCPPAGOS!F:F,[1]RCPPAGOS!A:A,"",0),0)</f>
        <v>6552</v>
      </c>
      <c r="AK798" s="58">
        <f>+Contrato[[#This Row],[Columna1]]-Contrato[[#This Row],[RCP]]</f>
        <v>0</v>
      </c>
      <c r="AL798" s="73" cm="1">
        <f t="array" ref="AL798">_xlfn.XLOOKUP(Contrato[[#This Row],[RCP]],[1]!RCPPAGOS[[#All],[CRP]],[1]!RCPPAGOS[[#All],[Total pagado]],0,0)</f>
        <v>426803363</v>
      </c>
      <c r="AM798" s="62">
        <f>+Contrato[[#This Row],[Valor Pagado]]/Contrato[[#This Row],[VALOR CONTRATO]]</f>
        <v>1</v>
      </c>
      <c r="AN798" s="63">
        <f>+Contrato[[#This Row],[VALOR CONTRATO]]-Contrato[[#This Row],[Valor Pagado]]</f>
        <v>0</v>
      </c>
    </row>
    <row r="799" spans="1:40" ht="37.5" customHeight="1">
      <c r="A799" s="89">
        <v>930</v>
      </c>
      <c r="B799" s="76">
        <v>717</v>
      </c>
      <c r="C799" s="235" t="s">
        <v>1872</v>
      </c>
      <c r="D799" s="95" t="s">
        <v>41</v>
      </c>
      <c r="E799" s="95" t="s">
        <v>42</v>
      </c>
      <c r="F799" s="95" t="s">
        <v>569</v>
      </c>
      <c r="G799" s="235" t="s">
        <v>1515</v>
      </c>
      <c r="H799" s="250">
        <v>890980040</v>
      </c>
      <c r="I799" s="236" t="s">
        <v>571</v>
      </c>
      <c r="J799" s="236">
        <v>66824000</v>
      </c>
      <c r="K799" s="89" t="s">
        <v>571</v>
      </c>
      <c r="L799" s="237" t="s">
        <v>1870</v>
      </c>
      <c r="M799" s="43" t="s">
        <v>680</v>
      </c>
      <c r="N799" s="44">
        <f>VLOOKUP(Contrato[[#This Row],[SUPERVISOR TITULAR]],[1]SUPERVISORES!$E$1:$F$135,2,FALSE)</f>
        <v>42690418.700000003</v>
      </c>
      <c r="O799" s="43" t="s">
        <v>679</v>
      </c>
      <c r="P799" s="45">
        <f>VLOOKUP(Contrato[[#This Row],[SUPERVISOR SUPLENTE ]],[1]SUPERVISORES!$E$1:$F$135,2,FALSE)</f>
        <v>43150744</v>
      </c>
      <c r="Q799" s="88">
        <v>932</v>
      </c>
      <c r="R799" s="47" cm="1">
        <f t="array" ref="R799">_xlfn.XLOOKUP(Contrato[[#This Row],[CDP]],[1]!CDP[[#All],[consecutivo]],[1]!CDP[[#All],[fecha_aprobacion]],"",0)</f>
        <v>45103.363506944443</v>
      </c>
      <c r="S799" s="48">
        <f>SUMIF([1]!CDP[[#All],[consecutivo]],Contrato[[#This Row],[CDP]],[1]!CDP[[#All],[valor_total_rubro]])</f>
        <v>66824000</v>
      </c>
      <c r="T799" s="49" cm="1">
        <f t="array" ref="T799">_xlfn.XLOOKUP(Contrato[[#This Row],[CONTRATO]]&amp;Contrato[[#This Row],[CDP]],[1]!Tabla6[[#All],[CONTRATO-CDP]],[1]!Tabla6[[#All],[CRP]],_xlfn.XLOOKUP(Contrato[[#This Row],[CDP]],[1]RCPPAGOS!F:F,[1]RCPPAGOS!A:A,"",0),0)</f>
        <v>6556</v>
      </c>
      <c r="U799" s="47">
        <f>+_xlfn.XLOOKUP(Contrato[[#This Row],[RCP]],[1]RCPPAGOS!A:A,[1]RCPPAGOS!B:B,"",0)</f>
        <v>45105.655648148146</v>
      </c>
      <c r="V799" s="50">
        <f>SUMIF([1]!RCPPAGOS[[#All],[CRP]],Contrato[[#This Row],[RCP]],[1]!RCPPAGOS[[#All],[valor_total]])</f>
        <v>66824000</v>
      </c>
      <c r="W799" s="91">
        <v>45105</v>
      </c>
      <c r="X799" s="91">
        <v>45112</v>
      </c>
      <c r="Y799" s="52" t="str">
        <f>+LEFT(_xlfn.XLOOKUP(Contrato[[#This Row],[CONTRATO3DIG]],[1]SECOP_II!AE:AE,[1]SECOP_II!F:F,"",0),10)</f>
        <v>2023-07-10</v>
      </c>
      <c r="Z799" s="53" t="str">
        <f>+LEFT(_xlfn.XLOOKUP(Contrato[[#This Row],[CONTRATO3DIG]],[1]SECOP_II!AE:AE,[1]SECOP_II!G:G,"",0),10)</f>
        <v>2023-12-30</v>
      </c>
      <c r="AA799" s="54" t="str">
        <f>_xlfn.XLOOKUP(Contrato[[#This Row],[CONTRATO3DIG]],[1]SECOP_II!AE:AE,[1]SECOP_II!AA:AA,"",0)</f>
        <v>https://community.secop.gov.co/Public/Tendering/OpportunityDetail/Index?noticeUID=CO1.NTC.4645463&amp;isFromPublicArea=True&amp;isModal=true&amp;asPopupView=true</v>
      </c>
      <c r="AB799" s="147" t="s">
        <v>1551</v>
      </c>
      <c r="AC799" s="147">
        <v>200000097649</v>
      </c>
      <c r="AD799" s="89" t="s">
        <v>50</v>
      </c>
      <c r="AE799" s="58" t="str">
        <f>TEXT(LEFT(Contrato[[#This Row],[CONTRATO]],3),"0")</f>
        <v>717</v>
      </c>
      <c r="AF799" s="58" t="str">
        <f>IF(LEN(Contrato[[#This Row],[Contrato2]])=3,Contrato[[#This Row],[Contrato2]],TEXT(Contrato[[#This Row],[Contrato2]],"000"))</f>
        <v>717</v>
      </c>
      <c r="AG799" s="59">
        <f ca="1">IFERROR(_xlfn.DAYS(Contrato[[#This Row],[Fecha Proyectada liquidació]],TODAY())/30,"")</f>
        <v>-10.066666666666666</v>
      </c>
      <c r="AH799" s="60">
        <f>+Contrato[[#This Row],[FECHA TERMINACIÓN ]]+120</f>
        <v>45410</v>
      </c>
      <c r="AI799" s="58" t="e" cm="1">
        <f t="array" ref="AI799">+Contrato[[#This Row],[Fecha Proyectada liquidació]]-hoy</f>
        <v>#NAME?</v>
      </c>
      <c r="AJ799" s="58" cm="1">
        <f t="array" ref="AJ799">_xlfn.XLOOKUP(Contrato[[#This Row],[CONTRATO]]&amp;Contrato[[#This Row],[CDP]],[1]!Tabla6[[#All],[CONTRATO-CDP]],[1]!Tabla6[[#All],[CRP]],_xlfn.XLOOKUP(Contrato[[#This Row],[CDP]],[1]RCPPAGOS!F:F,[1]RCPPAGOS!A:A,"",0),0)</f>
        <v>6556</v>
      </c>
      <c r="AK799" s="58">
        <f>+Contrato[[#This Row],[Columna1]]-Contrato[[#This Row],[RCP]]</f>
        <v>0</v>
      </c>
      <c r="AL799" s="73" cm="1">
        <f t="array" ref="AL799">_xlfn.XLOOKUP(Contrato[[#This Row],[RCP]],[1]!RCPPAGOS[[#All],[CRP]],[1]!RCPPAGOS[[#All],[Total pagado]],0,0)</f>
        <v>47914000</v>
      </c>
      <c r="AM799" s="62">
        <f>+Contrato[[#This Row],[Valor Pagado]]/Contrato[[#This Row],[VALOR CONTRATO]]</f>
        <v>0.71701783790255003</v>
      </c>
      <c r="AN799" s="63">
        <f>+Contrato[[#This Row],[VALOR CONTRATO]]-Contrato[[#This Row],[Valor Pagado]]</f>
        <v>18910000</v>
      </c>
    </row>
    <row r="800" spans="1:40" ht="37.5" customHeight="1">
      <c r="A800" s="89">
        <v>938</v>
      </c>
      <c r="B800" s="76">
        <v>718</v>
      </c>
      <c r="C800" s="235" t="s">
        <v>1873</v>
      </c>
      <c r="D800" s="95" t="s">
        <v>112</v>
      </c>
      <c r="E800" s="95" t="s">
        <v>42</v>
      </c>
      <c r="F800" s="95" t="s">
        <v>43</v>
      </c>
      <c r="G800" s="235" t="s">
        <v>1874</v>
      </c>
      <c r="H800" s="89">
        <v>42255555</v>
      </c>
      <c r="I800" s="236">
        <v>7690469</v>
      </c>
      <c r="J800" s="236">
        <v>47168210</v>
      </c>
      <c r="K800" s="89" t="s">
        <v>571</v>
      </c>
      <c r="L800" s="237" t="s">
        <v>571</v>
      </c>
      <c r="M800" s="43" t="s">
        <v>65</v>
      </c>
      <c r="N800" s="44">
        <f>VLOOKUP(Contrato[[#This Row],[SUPERVISOR TITULAR]],[1]SUPERVISORES!$E$1:$F$135,2,FALSE)</f>
        <v>39419422.700000003</v>
      </c>
      <c r="O800" s="43" t="s">
        <v>733</v>
      </c>
      <c r="P800" s="45">
        <f>VLOOKUP(Contrato[[#This Row],[SUPERVISOR SUPLENTE ]],[1]SUPERVISORES!$E$1:$F$135,2,FALSE)</f>
        <v>1039449337.8</v>
      </c>
      <c r="Q800" s="88">
        <v>939</v>
      </c>
      <c r="R800" s="47" cm="1">
        <f t="array" ref="R800">_xlfn.XLOOKUP(Contrato[[#This Row],[CDP]],[1]!CDP[[#All],[consecutivo]],[1]!CDP[[#All],[fecha_aprobacion]],"",0)</f>
        <v>45104.384780092594</v>
      </c>
      <c r="S800" s="48">
        <f>SUMIF([1]!CDP[[#All],[consecutivo]],Contrato[[#This Row],[CDP]],[1]!CDP[[#All],[valor_total_rubro]])</f>
        <v>47168210</v>
      </c>
      <c r="T800" s="49" cm="1">
        <f t="array" ref="T800">_xlfn.XLOOKUP(Contrato[[#This Row],[CONTRATO]]&amp;Contrato[[#This Row],[CDP]],[1]!Tabla6[[#All],[CONTRATO-CDP]],[1]!Tabla6[[#All],[CRP]],_xlfn.XLOOKUP(Contrato[[#This Row],[CDP]],[1]RCPPAGOS!F:F,[1]RCPPAGOS!A:A,"",0),0)</f>
        <v>6546</v>
      </c>
      <c r="U800" s="47">
        <f>+_xlfn.XLOOKUP(Contrato[[#This Row],[RCP]],[1]RCPPAGOS!A:A,[1]RCPPAGOS!B:B,"",0)</f>
        <v>45105.342430555553</v>
      </c>
      <c r="V800" s="50">
        <f>SUMIF([1]!RCPPAGOS[[#All],[CRP]],Contrato[[#This Row],[RCP]],[1]!RCPPAGOS[[#All],[valor_total]])</f>
        <v>47168210</v>
      </c>
      <c r="W800" s="91">
        <v>45104</v>
      </c>
      <c r="X800" s="91">
        <v>45104</v>
      </c>
      <c r="Y800" s="52" t="str">
        <f>+LEFT(_xlfn.XLOOKUP(Contrato[[#This Row],[CONTRATO3DIG]],[1]SECOP_II!AE:AE,[1]SECOP_II!F:F,"",0),10)</f>
        <v>2023-06-28</v>
      </c>
      <c r="Z800" s="53" t="str">
        <f>+LEFT(_xlfn.XLOOKUP(Contrato[[#This Row],[CONTRATO3DIG]],[1]SECOP_II!AE:AE,[1]SECOP_II!G:G,"",0),10)</f>
        <v>2023-12-30</v>
      </c>
      <c r="AA800" s="54" t="str">
        <f>_xlfn.XLOOKUP(Contrato[[#This Row],[CONTRATO3DIG]],[1]SECOP_II!AE:AE,[1]SECOP_II!AA:AA,"",0)</f>
        <v>https://community.secop.gov.co/Public/Tendering/OpportunityDetail/Index?noticeUID=CO1.NTC.4646203&amp;isFromPublicArea=True&amp;isModal=true&amp;asPopupView=true</v>
      </c>
      <c r="AB800" s="147" t="s">
        <v>1752</v>
      </c>
      <c r="AC800" s="147"/>
      <c r="AD800" s="89" t="s">
        <v>50</v>
      </c>
      <c r="AE800" s="58" t="str">
        <f>TEXT(LEFT(Contrato[[#This Row],[CONTRATO]],3),"0")</f>
        <v>718</v>
      </c>
      <c r="AF800" s="58" t="str">
        <f>IF(LEN(Contrato[[#This Row],[Contrato2]])=3,Contrato[[#This Row],[Contrato2]],TEXT(Contrato[[#This Row],[Contrato2]],"000"))</f>
        <v>718</v>
      </c>
      <c r="AG800" s="59">
        <f ca="1">IFERROR(_xlfn.DAYS(Contrato[[#This Row],[Fecha Proyectada liquidació]],TODAY())/30,"")</f>
        <v>-10.066666666666666</v>
      </c>
      <c r="AH800" s="60">
        <f>+Contrato[[#This Row],[FECHA TERMINACIÓN ]]+120</f>
        <v>45410</v>
      </c>
      <c r="AI800" s="58" t="e" cm="1">
        <f t="array" ref="AI800">+Contrato[[#This Row],[Fecha Proyectada liquidació]]-hoy</f>
        <v>#NAME?</v>
      </c>
      <c r="AJ800" s="58" cm="1">
        <f t="array" ref="AJ800">_xlfn.XLOOKUP(Contrato[[#This Row],[CONTRATO]]&amp;Contrato[[#This Row],[CDP]],[1]!Tabla6[[#All],[CONTRATO-CDP]],[1]!Tabla6[[#All],[CRP]],_xlfn.XLOOKUP(Contrato[[#This Row],[CDP]],[1]RCPPAGOS!F:F,[1]RCPPAGOS!A:A,"",0),0)</f>
        <v>6546</v>
      </c>
      <c r="AK800" s="58">
        <f>+Contrato[[#This Row],[Columna1]]-Contrato[[#This Row],[RCP]]</f>
        <v>0</v>
      </c>
      <c r="AL800" s="73" cm="1">
        <f t="array" ref="AL800">_xlfn.XLOOKUP(Contrato[[#This Row],[RCP]],[1]!RCPPAGOS[[#All],[CRP]],[1]!RCPPAGOS[[#All],[Total pagado]],0,0)</f>
        <v>46911861</v>
      </c>
      <c r="AM800" s="62">
        <f>+Contrato[[#This Row],[Valor Pagado]]/Contrato[[#This Row],[VALOR CONTRATO]]</f>
        <v>0.99456521669997655</v>
      </c>
      <c r="AN800" s="63">
        <f>+Contrato[[#This Row],[VALOR CONTRATO]]-Contrato[[#This Row],[Valor Pagado]]</f>
        <v>256349</v>
      </c>
    </row>
    <row r="801" spans="1:40" ht="37.5" customHeight="1">
      <c r="A801" s="89">
        <v>932</v>
      </c>
      <c r="B801" s="76">
        <v>719</v>
      </c>
      <c r="C801" s="235" t="s">
        <v>1875</v>
      </c>
      <c r="D801" s="95" t="s">
        <v>83</v>
      </c>
      <c r="E801" s="95" t="s">
        <v>42</v>
      </c>
      <c r="F801" s="95" t="s">
        <v>43</v>
      </c>
      <c r="G801" s="235" t="s">
        <v>1876</v>
      </c>
      <c r="H801" s="89">
        <v>70431602</v>
      </c>
      <c r="I801" s="236">
        <v>4191468</v>
      </c>
      <c r="J801" s="236">
        <v>25428239</v>
      </c>
      <c r="K801" s="89" t="s">
        <v>571</v>
      </c>
      <c r="L801" s="237" t="s">
        <v>571</v>
      </c>
      <c r="M801" s="43" t="s">
        <v>609</v>
      </c>
      <c r="N801" s="44">
        <f>VLOOKUP(Contrato[[#This Row],[SUPERVISOR TITULAR]],[1]SUPERVISORES!$E$1:$F$135,2,FALSE)</f>
        <v>70565097.299999997</v>
      </c>
      <c r="O801" s="43" t="s">
        <v>1373</v>
      </c>
      <c r="P801" s="45">
        <f>VLOOKUP(Contrato[[#This Row],[SUPERVISOR SUPLENTE ]],[1]SUPERVISORES!$E$1:$F$135,2,FALSE)</f>
        <v>3567952.1</v>
      </c>
      <c r="Q801" s="88">
        <v>933</v>
      </c>
      <c r="R801" s="47" cm="1">
        <f t="array" ref="R801">_xlfn.XLOOKUP(Contrato[[#This Row],[CDP]],[1]!CDP[[#All],[consecutivo]],[1]!CDP[[#All],[fecha_aprobacion]],"",0)</f>
        <v>45103.618784722225</v>
      </c>
      <c r="S801" s="48">
        <f>SUMIF([1]!CDP[[#All],[consecutivo]],Contrato[[#This Row],[CDP]],[1]!CDP[[#All],[valor_total_rubro]])</f>
        <v>25847386</v>
      </c>
      <c r="T801" s="49" cm="1">
        <f t="array" ref="T801">_xlfn.XLOOKUP(Contrato[[#This Row],[CONTRATO]]&amp;Contrato[[#This Row],[CDP]],[1]!Tabla6[[#All],[CONTRATO-CDP]],[1]!Tabla6[[#All],[CRP]],_xlfn.XLOOKUP(Contrato[[#This Row],[CDP]],[1]RCPPAGOS!F:F,[1]RCPPAGOS!A:A,"",0),0)</f>
        <v>6559</v>
      </c>
      <c r="U801" s="47">
        <f>+_xlfn.XLOOKUP(Contrato[[#This Row],[RCP]],[1]RCPPAGOS!A:A,[1]RCPPAGOS!B:B,"",0)</f>
        <v>45105.882094907407</v>
      </c>
      <c r="V801" s="50">
        <f>SUMIF([1]!RCPPAGOS[[#All],[CRP]],Contrato[[#This Row],[RCP]],[1]!RCPPAGOS[[#All],[valor_total]])</f>
        <v>25428239</v>
      </c>
      <c r="W801" s="91">
        <v>45105</v>
      </c>
      <c r="X801" s="91">
        <v>45106</v>
      </c>
      <c r="Y801" s="52" t="str">
        <f>+LEFT(_xlfn.XLOOKUP(Contrato[[#This Row],[CONTRATO3DIG]],[1]SECOP_II!AE:AE,[1]SECOP_II!F:F,"",0),10)</f>
        <v>2023-06-29</v>
      </c>
      <c r="Z801" s="53" t="str">
        <f>+LEFT(_xlfn.XLOOKUP(Contrato[[#This Row],[CONTRATO3DIG]],[1]SECOP_II!AE:AE,[1]SECOP_II!G:G,"",0),10)</f>
        <v>2023-12-30</v>
      </c>
      <c r="AA801" s="54" t="str">
        <f>_xlfn.XLOOKUP(Contrato[[#This Row],[CONTRATO3DIG]],[1]SECOP_II!AE:AE,[1]SECOP_II!AA:AA,"",0)</f>
        <v>https://community.secop.gov.co/Public/Tendering/OpportunityDetail/Index?noticeUID=CO1.NTC.4656338&amp;isFromPublicArea=True&amp;isModal=true&amp;asPopupView=true</v>
      </c>
      <c r="AB801" s="147" t="s">
        <v>1877</v>
      </c>
      <c r="AC801" s="147">
        <v>200000097938</v>
      </c>
      <c r="AD801" s="89" t="s">
        <v>50</v>
      </c>
      <c r="AE801" s="58" t="str">
        <f>TEXT(LEFT(Contrato[[#This Row],[CONTRATO]],3),"0")</f>
        <v>719</v>
      </c>
      <c r="AF801" s="58" t="str">
        <f>IF(LEN(Contrato[[#This Row],[Contrato2]])=3,Contrato[[#This Row],[Contrato2]],TEXT(Contrato[[#This Row],[Contrato2]],"000"))</f>
        <v>719</v>
      </c>
      <c r="AG801" s="59">
        <f ca="1">IFERROR(_xlfn.DAYS(Contrato[[#This Row],[Fecha Proyectada liquidació]],TODAY())/30,"")</f>
        <v>-10.066666666666666</v>
      </c>
      <c r="AH801" s="60">
        <f>+Contrato[[#This Row],[FECHA TERMINACIÓN ]]+120</f>
        <v>45410</v>
      </c>
      <c r="AI801" s="58" t="e" cm="1">
        <f t="array" ref="AI801">+Contrato[[#This Row],[Fecha Proyectada liquidació]]-hoy</f>
        <v>#NAME?</v>
      </c>
      <c r="AJ801" s="58" cm="1">
        <f t="array" ref="AJ801">_xlfn.XLOOKUP(Contrato[[#This Row],[CONTRATO]]&amp;Contrato[[#This Row],[CDP]],[1]!Tabla6[[#All],[CONTRATO-CDP]],[1]!Tabla6[[#All],[CRP]],_xlfn.XLOOKUP(Contrato[[#This Row],[CDP]],[1]RCPPAGOS!F:F,[1]RCPPAGOS!A:A,"",0),0)</f>
        <v>6559</v>
      </c>
      <c r="AK801" s="58">
        <f>+Contrato[[#This Row],[Columna1]]-Contrato[[#This Row],[RCP]]</f>
        <v>0</v>
      </c>
      <c r="AL801" s="61" cm="1">
        <f t="array" ref="AL801">_xlfn.XLOOKUP(Contrato[[#This Row],[RCP]],[1]!RCPPAGOS[[#All],[CRP]],[1]!RCPPAGOS[[#All],[Total pagado]],0,0)</f>
        <v>17415549</v>
      </c>
      <c r="AM801" s="62">
        <f>+Contrato[[#This Row],[Valor Pagado]]/Contrato[[#This Row],[VALOR CONTRATO]]</f>
        <v>0.68489009404072376</v>
      </c>
      <c r="AN801" s="63">
        <f>+Contrato[[#This Row],[VALOR CONTRATO]]-Contrato[[#This Row],[Valor Pagado]]</f>
        <v>8012690</v>
      </c>
    </row>
    <row r="802" spans="1:40" ht="37.5" customHeight="1">
      <c r="A802" s="89">
        <v>918</v>
      </c>
      <c r="B802" s="76">
        <v>720</v>
      </c>
      <c r="C802" s="235" t="s">
        <v>1878</v>
      </c>
      <c r="D802" s="95" t="s">
        <v>112</v>
      </c>
      <c r="E802" s="95" t="s">
        <v>42</v>
      </c>
      <c r="F802" s="95" t="s">
        <v>581</v>
      </c>
      <c r="G802" s="235" t="s">
        <v>1879</v>
      </c>
      <c r="H802" s="89">
        <v>890981880</v>
      </c>
      <c r="I802" s="236" t="s">
        <v>571</v>
      </c>
      <c r="J802" s="236">
        <v>650063034</v>
      </c>
      <c r="K802" s="238" t="s">
        <v>1880</v>
      </c>
      <c r="L802" s="237" t="s">
        <v>1863</v>
      </c>
      <c r="M802" s="43" t="s">
        <v>819</v>
      </c>
      <c r="N802" s="44">
        <f>VLOOKUP(Contrato[[#This Row],[SUPERVISOR TITULAR]],[1]SUPERVISORES!$E$1:$F$135,2,FALSE)</f>
        <v>70058610.799999997</v>
      </c>
      <c r="O802" s="43" t="s">
        <v>115</v>
      </c>
      <c r="P802" s="45">
        <f>VLOOKUP(Contrato[[#This Row],[SUPERVISOR SUPLENTE ]],[1]SUPERVISORES!$E$1:$F$135,2,FALSE)</f>
        <v>32244709.699999999</v>
      </c>
      <c r="Q802" s="88">
        <v>917</v>
      </c>
      <c r="R802" s="47" cm="1">
        <f t="array" ref="R802">_xlfn.XLOOKUP(Contrato[[#This Row],[CDP]],[1]!CDP[[#All],[consecutivo]],[1]!CDP[[#All],[fecha_aprobacion]],"",0)</f>
        <v>45100.475960648146</v>
      </c>
      <c r="S802" s="48">
        <f>SUMIF([1]!CDP[[#All],[consecutivo]],Contrato[[#This Row],[CDP]],[1]!CDP[[#All],[valor_total_rubro]])</f>
        <v>650063034</v>
      </c>
      <c r="T802" s="49" cm="1">
        <f t="array" ref="T802">_xlfn.XLOOKUP(Contrato[[#This Row],[CONTRATO]]&amp;Contrato[[#This Row],[CDP]],[1]!Tabla6[[#All],[CONTRATO-CDP]],[1]!Tabla6[[#All],[CRP]],_xlfn.XLOOKUP(Contrato[[#This Row],[CDP]],[1]RCPPAGOS!F:F,[1]RCPPAGOS!A:A,"",0),0)</f>
        <v>6558</v>
      </c>
      <c r="U802" s="47">
        <f>+_xlfn.XLOOKUP(Contrato[[#This Row],[RCP]],[1]RCPPAGOS!A:A,[1]RCPPAGOS!B:B,"",0)</f>
        <v>45105.880729166667</v>
      </c>
      <c r="V802" s="50">
        <f>SUMIF([1]!RCPPAGOS[[#All],[CRP]],Contrato[[#This Row],[RCP]],[1]!RCPPAGOS[[#All],[valor_total]])</f>
        <v>650063034</v>
      </c>
      <c r="W802" s="91">
        <v>45105</v>
      </c>
      <c r="X802" s="91">
        <v>45105</v>
      </c>
      <c r="Y802" s="52" t="str">
        <f>+LEFT(_xlfn.XLOOKUP(Contrato[[#This Row],[CONTRATO3DIG]],[1]SECOP_II!AE:AE,[1]SECOP_II!F:F,"",0),10)</f>
        <v>2023-06-30</v>
      </c>
      <c r="Z802" s="53" t="str">
        <f>+LEFT(_xlfn.XLOOKUP(Contrato[[#This Row],[CONTRATO3DIG]],[1]SECOP_II!AE:AE,[1]SECOP_II!G:G,"",0),10)</f>
        <v>2024-02-23</v>
      </c>
      <c r="AA802" s="54" t="str">
        <f>_xlfn.XLOOKUP(Contrato[[#This Row],[CONTRATO3DIG]],[1]SECOP_II!AE:AE,[1]SECOP_II!AA:AA,"",0)</f>
        <v>https://community.secop.gov.co/Public/Tendering/OpportunityDetail/Index?noticeUID=CO1.NTC.4661541&amp;isFromPublicArea=True&amp;isModal=true&amp;asPopupView=true</v>
      </c>
      <c r="AB802" s="147" t="s">
        <v>1300</v>
      </c>
      <c r="AC802" s="147">
        <v>200000097654</v>
      </c>
      <c r="AD802" s="89" t="s">
        <v>50</v>
      </c>
      <c r="AE802" s="58" t="str">
        <f>TEXT(LEFT(Contrato[[#This Row],[CONTRATO]],3),"0")</f>
        <v>720</v>
      </c>
      <c r="AF802" s="58" t="str">
        <f>IF(LEN(Contrato[[#This Row],[Contrato2]])=3,Contrato[[#This Row],[Contrato2]],TEXT(Contrato[[#This Row],[Contrato2]],"000"))</f>
        <v>720</v>
      </c>
      <c r="AG802" s="59">
        <f ca="1">IFERROR(_xlfn.DAYS(Contrato[[#This Row],[Fecha Proyectada liquidació]],TODAY())/30,"")</f>
        <v>-8.2333333333333325</v>
      </c>
      <c r="AH802" s="60">
        <f>+Contrato[[#This Row],[FECHA TERMINACIÓN ]]+120</f>
        <v>45465</v>
      </c>
      <c r="AI802" s="58" t="e" cm="1">
        <f t="array" ref="AI802">+Contrato[[#This Row],[Fecha Proyectada liquidació]]-hoy</f>
        <v>#NAME?</v>
      </c>
      <c r="AJ802" s="58" cm="1">
        <f t="array" ref="AJ802">_xlfn.XLOOKUP(Contrato[[#This Row],[CONTRATO]]&amp;Contrato[[#This Row],[CDP]],[1]!Tabla6[[#All],[CONTRATO-CDP]],[1]!Tabla6[[#All],[CRP]],_xlfn.XLOOKUP(Contrato[[#This Row],[CDP]],[1]RCPPAGOS!F:F,[1]RCPPAGOS!A:A,"",0),0)</f>
        <v>6558</v>
      </c>
      <c r="AK802" s="58">
        <f>+Contrato[[#This Row],[Columna1]]-Contrato[[#This Row],[RCP]]</f>
        <v>0</v>
      </c>
      <c r="AL802" s="73" cm="1">
        <f t="array" ref="AL802">_xlfn.XLOOKUP(Contrato[[#This Row],[RCP]],[1]!RCPPAGOS[[#All],[CRP]],[1]!RCPPAGOS[[#All],[Total pagado]],0,0)</f>
        <v>650063034</v>
      </c>
      <c r="AM802" s="62">
        <f>+Contrato[[#This Row],[Valor Pagado]]/Contrato[[#This Row],[VALOR CONTRATO]]</f>
        <v>1</v>
      </c>
      <c r="AN802" s="63">
        <f>+Contrato[[#This Row],[VALOR CONTRATO]]-Contrato[[#This Row],[Valor Pagado]]</f>
        <v>0</v>
      </c>
    </row>
    <row r="803" spans="1:40" ht="37.5" customHeight="1">
      <c r="A803" s="1">
        <v>934</v>
      </c>
      <c r="B803" s="2">
        <v>721</v>
      </c>
      <c r="C803" s="235" t="s">
        <v>1881</v>
      </c>
      <c r="D803" s="95" t="s">
        <v>83</v>
      </c>
      <c r="E803" s="92" t="s">
        <v>42</v>
      </c>
      <c r="F803" s="95" t="s">
        <v>1882</v>
      </c>
      <c r="G803" s="235" t="s">
        <v>1883</v>
      </c>
      <c r="H803" s="89">
        <v>901554663</v>
      </c>
      <c r="I803" s="168" t="s">
        <v>571</v>
      </c>
      <c r="J803" s="168">
        <v>220000000</v>
      </c>
      <c r="K803" s="1" t="s">
        <v>571</v>
      </c>
      <c r="L803" s="237" t="s">
        <v>1743</v>
      </c>
      <c r="M803" s="43" t="s">
        <v>87</v>
      </c>
      <c r="N803" s="44">
        <f>VLOOKUP(Contrato[[#This Row],[SUPERVISOR TITULAR]],[1]SUPERVISORES!$E$1:$F$135,2,FALSE)</f>
        <v>98707511.400000006</v>
      </c>
      <c r="O803" s="43" t="s">
        <v>609</v>
      </c>
      <c r="P803" s="45">
        <f>VLOOKUP(Contrato[[#This Row],[SUPERVISOR SUPLENTE ]],[1]SUPERVISORES!$E$1:$F$135,2,FALSE)</f>
        <v>70565097.299999997</v>
      </c>
      <c r="Q803" s="75">
        <v>935</v>
      </c>
      <c r="R803" s="47" cm="1">
        <f t="array" ref="R803">_xlfn.XLOOKUP(Contrato[[#This Row],[CDP]],[1]!CDP[[#All],[consecutivo]],[1]!CDP[[#All],[fecha_aprobacion]],"",0)</f>
        <v>45103.618807870371</v>
      </c>
      <c r="S803" s="48">
        <f>SUMIF([1]!CDP[[#All],[consecutivo]],Contrato[[#This Row],[CDP]],[1]!CDP[[#All],[valor_total_rubro]])</f>
        <v>220000000</v>
      </c>
      <c r="T803" s="49" cm="1">
        <f t="array" ref="T803">_xlfn.XLOOKUP(Contrato[[#This Row],[CONTRATO]]&amp;Contrato[[#This Row],[CDP]],[1]!Tabla6[[#All],[CONTRATO-CDP]],[1]!Tabla6[[#All],[CRP]],_xlfn.XLOOKUP(Contrato[[#This Row],[CDP]],[1]RCPPAGOS!F:F,[1]RCPPAGOS!A:A,"",0),0)</f>
        <v>6577</v>
      </c>
      <c r="U803" s="47">
        <f>+_xlfn.XLOOKUP(Contrato[[#This Row],[RCP]],[1]RCPPAGOS!A:A,[1]RCPPAGOS!B:B,"",0)</f>
        <v>45111.643680555557</v>
      </c>
      <c r="V803" s="50">
        <f>SUMIF([1]!RCPPAGOS[[#All],[CRP]],Contrato[[#This Row],[RCP]],[1]!RCPPAGOS[[#All],[valor_total]])</f>
        <v>220000000</v>
      </c>
      <c r="W803" s="51">
        <v>45105</v>
      </c>
      <c r="X803" s="51">
        <v>45107</v>
      </c>
      <c r="Y803" s="52" t="str">
        <f>+LEFT(_xlfn.XLOOKUP(Contrato[[#This Row],[CONTRATO3DIG]],[1]SECOP_II!AE:AE,[1]SECOP_II!F:F,"",0),10)</f>
        <v>2023-08-01</v>
      </c>
      <c r="Z803" s="53" t="str">
        <f>+LEFT(_xlfn.XLOOKUP(Contrato[[#This Row],[CONTRATO3DIG]],[1]SECOP_II!AE:AE,[1]SECOP_II!G:G,"",0),10)</f>
        <v>2023-10-31</v>
      </c>
      <c r="AA803" s="54" t="str">
        <f>_xlfn.XLOOKUP(Contrato[[#This Row],[CONTRATO3DIG]],[1]SECOP_II!AE:AE,[1]SECOP_II!AA:AA,"",0)</f>
        <v>https://community.secop.gov.co/Public/Tendering/OpportunityDetail/Index?noticeUID=CO1.NTC.4651752&amp;isFromPublicArea=True&amp;isModal=true&amp;asPopupView=true</v>
      </c>
      <c r="AB803" s="147" t="s">
        <v>49</v>
      </c>
      <c r="AC803" s="103">
        <v>200000097881</v>
      </c>
      <c r="AD803" s="1" t="s">
        <v>216</v>
      </c>
      <c r="AE803" s="58" t="str">
        <f>TEXT(LEFT(Contrato[[#This Row],[CONTRATO]],3),"0")</f>
        <v>721</v>
      </c>
      <c r="AF803" s="58" t="str">
        <f>IF(LEN(Contrato[[#This Row],[Contrato2]])=3,Contrato[[#This Row],[Contrato2]],TEXT(Contrato[[#This Row],[Contrato2]],"000"))</f>
        <v>721</v>
      </c>
      <c r="AG803" s="59">
        <f ca="1">IFERROR(_xlfn.DAYS(Contrato[[#This Row],[Fecha Proyectada liquidació]],TODAY())/30,"")</f>
        <v>-12.066666666666666</v>
      </c>
      <c r="AH803" s="60">
        <f>+Contrato[[#This Row],[FECHA TERMINACIÓN ]]+120</f>
        <v>45350</v>
      </c>
      <c r="AI803" s="58" t="e" cm="1">
        <f t="array" ref="AI803">+Contrato[[#This Row],[Fecha Proyectada liquidació]]-hoy</f>
        <v>#NAME?</v>
      </c>
      <c r="AJ803" s="58" cm="1">
        <f t="array" ref="AJ803">_xlfn.XLOOKUP(Contrato[[#This Row],[CONTRATO]]&amp;Contrato[[#This Row],[CDP]],[1]!Tabla6[[#All],[CONTRATO-CDP]],[1]!Tabla6[[#All],[CRP]],_xlfn.XLOOKUP(Contrato[[#This Row],[CDP]],[1]RCPPAGOS!F:F,[1]RCPPAGOS!A:A,"",0),0)</f>
        <v>6577</v>
      </c>
      <c r="AK803" s="58">
        <f>+Contrato[[#This Row],[Columna1]]-Contrato[[#This Row],[RCP]]</f>
        <v>0</v>
      </c>
      <c r="AL803" s="73" cm="1">
        <f t="array" ref="AL803">_xlfn.XLOOKUP(Contrato[[#This Row],[RCP]],[1]!RCPPAGOS[[#All],[CRP]],[1]!RCPPAGOS[[#All],[Total pagado]],0,0)</f>
        <v>214916973</v>
      </c>
      <c r="AM803" s="62">
        <f>+Contrato[[#This Row],[Valor Pagado]]/Contrato[[#This Row],[VALOR CONTRATO]]</f>
        <v>0.97689533181818178</v>
      </c>
      <c r="AN803" s="63">
        <f>+Contrato[[#This Row],[VALOR CONTRATO]]-Contrato[[#This Row],[Valor Pagado]]</f>
        <v>5083027</v>
      </c>
    </row>
    <row r="804" spans="1:40" ht="37.5" customHeight="1">
      <c r="A804" s="89">
        <v>926</v>
      </c>
      <c r="B804" s="76">
        <v>722</v>
      </c>
      <c r="C804" s="272" t="s">
        <v>1884</v>
      </c>
      <c r="D804" s="95" t="s">
        <v>1294</v>
      </c>
      <c r="E804" s="95" t="s">
        <v>42</v>
      </c>
      <c r="F804" s="95" t="s">
        <v>1882</v>
      </c>
      <c r="G804" s="235" t="s">
        <v>1372</v>
      </c>
      <c r="H804" s="89">
        <v>901437957</v>
      </c>
      <c r="I804" s="236" t="s">
        <v>571</v>
      </c>
      <c r="J804" s="180">
        <v>16640403012</v>
      </c>
      <c r="K804" s="89" t="s">
        <v>571</v>
      </c>
      <c r="L804" s="237" t="s">
        <v>1885</v>
      </c>
      <c r="M804" s="43" t="s">
        <v>648</v>
      </c>
      <c r="N804" s="44">
        <f>VLOOKUP(Contrato[[#This Row],[SUPERVISOR TITULAR]],[1]SUPERVISORES!$E$1:$F$135,2,FALSE)</f>
        <v>71732965.099999994</v>
      </c>
      <c r="O804" s="43" t="s">
        <v>103</v>
      </c>
      <c r="P804" s="45">
        <f>VLOOKUP(Contrato[[#This Row],[SUPERVISOR SUPLENTE ]],[1]SUPERVISORES!$E$1:$F$135,2,FALSE)</f>
        <v>3507696.4</v>
      </c>
      <c r="Q804" s="88">
        <v>929</v>
      </c>
      <c r="R804" s="47" cm="1">
        <f t="array" ref="R804">_xlfn.XLOOKUP(Contrato[[#This Row],[CDP]],[1]!CDP[[#All],[consecutivo]],[1]!CDP[[#All],[fecha_aprobacion]],"",0)</f>
        <v>45101.285601851851</v>
      </c>
      <c r="S804" s="48">
        <f>SUMIF([1]!CDP[[#All],[consecutivo]],Contrato[[#This Row],[CDP]],[1]!CDP[[#All],[valor_total_rubro]])</f>
        <v>16640403012</v>
      </c>
      <c r="T804" s="49" cm="1">
        <f t="array" ref="T804">_xlfn.XLOOKUP(Contrato[[#This Row],[CONTRATO]]&amp;Contrato[[#This Row],[CDP]],[1]!Tabla6[[#All],[CONTRATO-CDP]],[1]!Tabla6[[#All],[CRP]],_xlfn.XLOOKUP(Contrato[[#This Row],[CDP]],[1]RCPPAGOS!F:F,[1]RCPPAGOS!A:A,"",0),0)</f>
        <v>6568</v>
      </c>
      <c r="U804" s="47">
        <f>+_xlfn.XLOOKUP(Contrato[[#This Row],[RCP]],[1]RCPPAGOS!A:A,[1]RCPPAGOS!B:B,"",0)</f>
        <v>45107.469699074078</v>
      </c>
      <c r="V804" s="50">
        <f>SUMIF([1]!RCPPAGOS[[#All],[CRP]],Contrato[[#This Row],[RCP]],[1]!RCPPAGOS[[#All],[valor_total]])</f>
        <v>16640403012</v>
      </c>
      <c r="W804" s="91">
        <v>45099</v>
      </c>
      <c r="X804" s="91">
        <v>44742</v>
      </c>
      <c r="Y804" s="52" t="str">
        <f>+LEFT(_xlfn.XLOOKUP(Contrato[[#This Row],[CONTRATO3DIG]],[1]SECOP_II!AE:AE,[1]SECOP_II!F:F,"",0),10)</f>
        <v>2023-06-30</v>
      </c>
      <c r="Z804" s="53" t="str">
        <f>+LEFT(_xlfn.XLOOKUP(Contrato[[#This Row],[CONTRATO3DIG]],[1]SECOP_II!AE:AE,[1]SECOP_II!G:G,"",0),10)</f>
        <v>2023-12-30</v>
      </c>
      <c r="AA804" s="54" t="str">
        <f>_xlfn.XLOOKUP(Contrato[[#This Row],[CONTRATO3DIG]],[1]SECOP_II!AE:AE,[1]SECOP_II!AA:AA,"",0)</f>
        <v>https://community.secop.gov.co/Public/Tendering/OpportunityDetail/Index?noticeUID=CO1.NTC.4657861&amp;isFromPublicArea=True&amp;isModal=true&amp;asPopupView=true</v>
      </c>
      <c r="AB804" s="147" t="s">
        <v>1300</v>
      </c>
      <c r="AC804" s="147">
        <v>200000098374</v>
      </c>
      <c r="AD804" s="89" t="s">
        <v>50</v>
      </c>
      <c r="AE804" s="58" t="str">
        <f>TEXT(LEFT(Contrato[[#This Row],[CONTRATO]],3),"0")</f>
        <v>722</v>
      </c>
      <c r="AF804" s="58" t="str">
        <f>IF(LEN(Contrato[[#This Row],[Contrato2]])=3,Contrato[[#This Row],[Contrato2]],TEXT(Contrato[[#This Row],[Contrato2]],"000"))</f>
        <v>722</v>
      </c>
      <c r="AG804" s="59">
        <f ca="1">IFERROR(_xlfn.DAYS(Contrato[[#This Row],[Fecha Proyectada liquidació]],TODAY())/30,"")</f>
        <v>-10.066666666666666</v>
      </c>
      <c r="AH804" s="60">
        <f>+Contrato[[#This Row],[FECHA TERMINACIÓN ]]+120</f>
        <v>45410</v>
      </c>
      <c r="AI804" s="58" t="e" cm="1">
        <f t="array" ref="AI804">+Contrato[[#This Row],[Fecha Proyectada liquidació]]-hoy</f>
        <v>#NAME?</v>
      </c>
      <c r="AJ804" s="58" cm="1">
        <f t="array" ref="AJ804">_xlfn.XLOOKUP(Contrato[[#This Row],[CONTRATO]]&amp;Contrato[[#This Row],[CDP]],[1]!Tabla6[[#All],[CONTRATO-CDP]],[1]!Tabla6[[#All],[CRP]],_xlfn.XLOOKUP(Contrato[[#This Row],[CDP]],[1]RCPPAGOS!F:F,[1]RCPPAGOS!A:A,"",0),0)</f>
        <v>6568</v>
      </c>
      <c r="AK804" s="58">
        <f>+Contrato[[#This Row],[Columna1]]-Contrato[[#This Row],[RCP]]</f>
        <v>0</v>
      </c>
      <c r="AL804" s="61" cm="1">
        <f t="array" ref="AL804">_xlfn.XLOOKUP(Contrato[[#This Row],[RCP]],[1]!RCPPAGOS[[#All],[CRP]],[1]!RCPPAGOS[[#All],[Total pagado]],0,0)</f>
        <v>12952940040</v>
      </c>
      <c r="AM804" s="62">
        <f>+Contrato[[#This Row],[Valor Pagado]]/Contrato[[#This Row],[VALOR CONTRATO]]</f>
        <v>0.77840302489423863</v>
      </c>
      <c r="AN804" s="63">
        <f>+Contrato[[#This Row],[VALOR CONTRATO]]-Contrato[[#This Row],[Valor Pagado]]</f>
        <v>3687462972</v>
      </c>
    </row>
    <row r="805" spans="1:40" ht="37.5" customHeight="1">
      <c r="A805" s="1">
        <v>927</v>
      </c>
      <c r="B805" s="76">
        <v>722</v>
      </c>
      <c r="C805" s="272" t="s">
        <v>1884</v>
      </c>
      <c r="D805" s="95" t="s">
        <v>1294</v>
      </c>
      <c r="E805" s="92" t="s">
        <v>1320</v>
      </c>
      <c r="F805" s="95" t="s">
        <v>1882</v>
      </c>
      <c r="G805" s="235" t="s">
        <v>1372</v>
      </c>
      <c r="H805" s="89">
        <v>901437957</v>
      </c>
      <c r="I805" s="168" t="s">
        <v>571</v>
      </c>
      <c r="J805" s="111">
        <v>278118380</v>
      </c>
      <c r="K805" s="134" t="s">
        <v>1886</v>
      </c>
      <c r="L805" s="237" t="s">
        <v>1887</v>
      </c>
      <c r="M805" s="43" t="s">
        <v>648</v>
      </c>
      <c r="N805" s="44">
        <f>VLOOKUP(Contrato[[#This Row],[SUPERVISOR TITULAR]],[1]SUPERVISORES!$E$1:$F$135,2,FALSE)</f>
        <v>71732965.099999994</v>
      </c>
      <c r="O805" s="43" t="s">
        <v>103</v>
      </c>
      <c r="P805" s="45">
        <f>VLOOKUP(Contrato[[#This Row],[SUPERVISOR SUPLENTE ]],[1]SUPERVISORES!$E$1:$F$135,2,FALSE)</f>
        <v>3507696.4</v>
      </c>
      <c r="Q805" s="75">
        <v>1290</v>
      </c>
      <c r="R805" s="47" cm="1">
        <f t="array" ref="R805">_xlfn.XLOOKUP(Contrato[[#This Row],[CDP]],[1]!CDP[[#All],[consecutivo]],[1]!CDP[[#All],[fecha_aprobacion]],"",0)</f>
        <v>45237.636354166665</v>
      </c>
      <c r="S805" s="48">
        <f>SUMIF([1]!CDP[[#All],[consecutivo]],Contrato[[#This Row],[CDP]],[1]!CDP[[#All],[valor_total_rubro]])</f>
        <v>278118380</v>
      </c>
      <c r="T805" s="4" cm="1">
        <f t="array" ref="T805">_xlfn.XLOOKUP(Contrato[[#This Row],[CONTRATO]]&amp;Contrato[[#This Row],[CDP]],[1]!Tabla6[[#All],[CONTRATO-CDP]],[1]!Tabla6[[#All],[CRP]],_xlfn.XLOOKUP(Contrato[[#This Row],[CDP]],[1]RCPPAGOS!F:F,[1]RCPPAGOS!A:A,"",0),0)</f>
        <v>13848</v>
      </c>
      <c r="U805" s="47">
        <f>+_xlfn.XLOOKUP(Contrato[[#This Row],[RCP]],[1]RCPPAGOS!A:A,[1]RCPPAGOS!B:B,"",0)</f>
        <v>45239.374027777776</v>
      </c>
      <c r="V805" s="50">
        <f>SUMIF([1]!RCPPAGOS[[#All],[CRP]],Contrato[[#This Row],[RCP]],[1]!RCPPAGOS[[#All],[valor_total]])</f>
        <v>278118380</v>
      </c>
      <c r="W805" s="51">
        <v>45238</v>
      </c>
      <c r="X805" s="51">
        <v>45239</v>
      </c>
      <c r="Y805" s="52" t="str">
        <f>+LEFT(_xlfn.XLOOKUP(Contrato[[#This Row],[CONTRATO3DIG]],[1]SECOP_II!AE:AE,[1]SECOP_II!F:F,"",0),10)</f>
        <v>2023-06-30</v>
      </c>
      <c r="Z805" s="53" t="str">
        <f>+LEFT(_xlfn.XLOOKUP(Contrato[[#This Row],[CONTRATO3DIG]],[1]SECOP_II!AE:AE,[1]SECOP_II!G:G,"",0),10)</f>
        <v>2023-12-30</v>
      </c>
      <c r="AA805" s="54" t="str">
        <f>_xlfn.XLOOKUP(Contrato[[#This Row],[CONTRATO3DIG]],[1]SECOP_II!AE:AE,[1]SECOP_II!AA:AA,"",0)</f>
        <v>https://community.secop.gov.co/Public/Tendering/OpportunityDetail/Index?noticeUID=CO1.NTC.4657861&amp;isFromPublicArea=True&amp;isModal=true&amp;asPopupView=true</v>
      </c>
      <c r="AB805" s="147" t="s">
        <v>1300</v>
      </c>
      <c r="AC805" s="103"/>
      <c r="AD805" s="1"/>
      <c r="AE805" s="58" t="str">
        <f>TEXT(LEFT(Contrato[[#This Row],[CONTRATO]],3),"0")</f>
        <v>722</v>
      </c>
      <c r="AF805" s="58" t="str">
        <f>IF(LEN(Contrato[[#This Row],[Contrato2]])=3,Contrato[[#This Row],[Contrato2]],TEXT(Contrato[[#This Row],[Contrato2]],"000"))</f>
        <v>722</v>
      </c>
      <c r="AG805" s="59">
        <f ca="1">IFERROR(_xlfn.DAYS(Contrato[[#This Row],[Fecha Proyectada liquidació]],TODAY())/30,"")</f>
        <v>-10.066666666666666</v>
      </c>
      <c r="AH805" s="60">
        <f>+Contrato[[#This Row],[FECHA TERMINACIÓN ]]+120</f>
        <v>45410</v>
      </c>
      <c r="AI805" s="58" t="e" cm="1">
        <f t="array" ref="AI805">+Contrato[[#This Row],[Fecha Proyectada liquidació]]-hoy</f>
        <v>#NAME?</v>
      </c>
      <c r="AJ805" s="58" cm="1">
        <f t="array" ref="AJ805">_xlfn.XLOOKUP(Contrato[[#This Row],[CONTRATO]]&amp;Contrato[[#This Row],[CDP]],[1]!Tabla6[[#All],[CONTRATO-CDP]],[1]!Tabla6[[#All],[CRP]],_xlfn.XLOOKUP(Contrato[[#This Row],[CDP]],[1]RCPPAGOS!F:F,[1]RCPPAGOS!A:A,"",0),0)</f>
        <v>13848</v>
      </c>
      <c r="AK805" s="58">
        <f>+Contrato[[#This Row],[Columna1]]-Contrato[[#This Row],[RCP]]</f>
        <v>0</v>
      </c>
      <c r="AL805" s="61" cm="1">
        <f t="array" ref="AL805">_xlfn.XLOOKUP(Contrato[[#This Row],[RCP]],[1]!RCPPAGOS[[#All],[CRP]],[1]!RCPPAGOS[[#All],[Total pagado]],0,0)</f>
        <v>0</v>
      </c>
      <c r="AM805" s="62">
        <f>+Contrato[[#This Row],[Valor Pagado]]/Contrato[[#This Row],[VALOR CONTRATO]]</f>
        <v>0</v>
      </c>
      <c r="AN805" s="63">
        <f>+Contrato[[#This Row],[VALOR CONTRATO]]-Contrato[[#This Row],[Valor Pagado]]</f>
        <v>278118380</v>
      </c>
    </row>
    <row r="806" spans="1:40" ht="37.5" customHeight="1">
      <c r="A806" s="89">
        <v>929</v>
      </c>
      <c r="B806" s="76">
        <v>723</v>
      </c>
      <c r="C806" s="273" t="s">
        <v>1888</v>
      </c>
      <c r="D806" s="95" t="s">
        <v>112</v>
      </c>
      <c r="E806" s="95" t="s">
        <v>42</v>
      </c>
      <c r="F806" s="95" t="s">
        <v>581</v>
      </c>
      <c r="G806" s="235" t="s">
        <v>1889</v>
      </c>
      <c r="H806" s="89">
        <v>890981251</v>
      </c>
      <c r="I806" s="236" t="s">
        <v>571</v>
      </c>
      <c r="J806" s="180">
        <v>500000000</v>
      </c>
      <c r="K806" s="238" t="s">
        <v>1890</v>
      </c>
      <c r="L806" s="237" t="s">
        <v>1891</v>
      </c>
      <c r="M806" s="43" t="s">
        <v>1100</v>
      </c>
      <c r="N806" s="44">
        <f>VLOOKUP(Contrato[[#This Row],[SUPERVISOR TITULAR]],[1]SUPERVISORES!$E$1:$F$135,2,FALSE)</f>
        <v>43515795</v>
      </c>
      <c r="O806" s="43" t="s">
        <v>116</v>
      </c>
      <c r="P806" s="45">
        <f>VLOOKUP(Contrato[[#This Row],[SUPERVISOR SUPLENTE ]],[1]SUPERVISORES!$E$1:$F$135,2,FALSE)</f>
        <v>98520651.200000003</v>
      </c>
      <c r="Q806" s="88">
        <v>928</v>
      </c>
      <c r="R806" s="47" cm="1">
        <f t="array" ref="R806">_xlfn.XLOOKUP(Contrato[[#This Row],[CDP]],[1]!CDP[[#All],[consecutivo]],[1]!CDP[[#All],[fecha_aprobacion]],"",0)</f>
        <v>45101.285381944443</v>
      </c>
      <c r="S806" s="48">
        <f>SUMIF([1]!CDP[[#All],[consecutivo]],Contrato[[#This Row],[CDP]],[1]!CDP[[#All],[valor_total_rubro]])</f>
        <v>500000000</v>
      </c>
      <c r="T806" s="49" cm="1">
        <f t="array" ref="T806">_xlfn.XLOOKUP(Contrato[[#This Row],[CONTRATO]]&amp;Contrato[[#This Row],[CDP]],[1]!Tabla6[[#All],[CONTRATO-CDP]],[1]!Tabla6[[#All],[CRP]],_xlfn.XLOOKUP(Contrato[[#This Row],[CDP]],[1]RCPPAGOS!F:F,[1]RCPPAGOS!A:A,"",0),0)</f>
        <v>6567</v>
      </c>
      <c r="U806" s="47">
        <f>+_xlfn.XLOOKUP(Contrato[[#This Row],[RCP]],[1]RCPPAGOS!A:A,[1]RCPPAGOS!B:B,"",0)</f>
        <v>45107.439699074072</v>
      </c>
      <c r="V806" s="50">
        <f>SUMIF([1]!RCPPAGOS[[#All],[CRP]],Contrato[[#This Row],[RCP]],[1]!RCPPAGOS[[#All],[valor_total]])</f>
        <v>500000000</v>
      </c>
      <c r="W806" s="91">
        <v>45105</v>
      </c>
      <c r="X806" s="91">
        <v>45111</v>
      </c>
      <c r="Y806" s="52" t="str">
        <f>+LEFT(_xlfn.XLOOKUP(Contrato[[#This Row],[CONTRATO3DIG]],[1]SECOP_II!AE:AE,[1]SECOP_II!F:F,"",0),10)</f>
        <v>2023-07-04</v>
      </c>
      <c r="Z806" s="53">
        <v>45412</v>
      </c>
      <c r="AA806" s="54" t="str">
        <f>_xlfn.XLOOKUP(Contrato[[#This Row],[CONTRATO3DIG]],[1]SECOP_II!AE:AE,[1]SECOP_II!AA:AA,"",0)</f>
        <v>https://community.secop.gov.co/Public/Tendering/OpportunityDetail/Index?noticeUID=CO1.NTC.4666447&amp;isFromPublicArea=True&amp;isModal=true&amp;asPopupView=true</v>
      </c>
      <c r="AB806" s="147" t="s">
        <v>1300</v>
      </c>
      <c r="AC806" s="147"/>
      <c r="AD806" s="89" t="s">
        <v>50</v>
      </c>
      <c r="AE806" s="58" t="str">
        <f>TEXT(LEFT(Contrato[[#This Row],[CONTRATO]],3),"0")</f>
        <v>723</v>
      </c>
      <c r="AF806" s="58" t="str">
        <f>IF(LEN(Contrato[[#This Row],[Contrato2]])=3,Contrato[[#This Row],[Contrato2]],TEXT(Contrato[[#This Row],[Contrato2]],"000"))</f>
        <v>723</v>
      </c>
      <c r="AG806" s="59">
        <f ca="1">IFERROR(_xlfn.DAYS(Contrato[[#This Row],[Fecha Proyectada liquidació]],TODAY())/30,"")</f>
        <v>-6</v>
      </c>
      <c r="AH806" s="60">
        <f>+Contrato[[#This Row],[FECHA TERMINACIÓN ]]+120</f>
        <v>45532</v>
      </c>
      <c r="AI806" s="58" t="e" cm="1">
        <f t="array" ref="AI806">+Contrato[[#This Row],[Fecha Proyectada liquidació]]-hoy</f>
        <v>#NAME?</v>
      </c>
      <c r="AJ806" s="58" cm="1">
        <f t="array" ref="AJ806">_xlfn.XLOOKUP(Contrato[[#This Row],[CONTRATO]]&amp;Contrato[[#This Row],[CDP]],[1]!Tabla6[[#All],[CONTRATO-CDP]],[1]!Tabla6[[#All],[CRP]],_xlfn.XLOOKUP(Contrato[[#This Row],[CDP]],[1]RCPPAGOS!F:F,[1]RCPPAGOS!A:A,"",0),0)</f>
        <v>6567</v>
      </c>
      <c r="AK806" s="58">
        <f>+Contrato[[#This Row],[Columna1]]-Contrato[[#This Row],[RCP]]</f>
        <v>0</v>
      </c>
      <c r="AL806" s="73" cm="1">
        <f t="array" ref="AL806">_xlfn.XLOOKUP(Contrato[[#This Row],[RCP]],[1]!RCPPAGOS[[#All],[CRP]],[1]!RCPPAGOS[[#All],[Total pagado]],0,0)</f>
        <v>500000000</v>
      </c>
      <c r="AM806" s="62">
        <f>+Contrato[[#This Row],[Valor Pagado]]/Contrato[[#This Row],[VALOR CONTRATO]]</f>
        <v>1</v>
      </c>
      <c r="AN806" s="63">
        <f>+Contrato[[#This Row],[VALOR CONTRATO]]-Contrato[[#This Row],[Valor Pagado]]</f>
        <v>0</v>
      </c>
    </row>
    <row r="807" spans="1:40" ht="37.5" customHeight="1">
      <c r="A807" s="89" t="s">
        <v>571</v>
      </c>
      <c r="B807" s="76">
        <v>724</v>
      </c>
      <c r="C807" s="235" t="s">
        <v>1892</v>
      </c>
      <c r="D807" s="95" t="s">
        <v>1168</v>
      </c>
      <c r="E807" s="95" t="s">
        <v>42</v>
      </c>
      <c r="F807" s="95" t="s">
        <v>581</v>
      </c>
      <c r="G807" s="235" t="s">
        <v>1893</v>
      </c>
      <c r="H807" s="1">
        <v>890980179</v>
      </c>
      <c r="I807" s="168">
        <v>0</v>
      </c>
      <c r="J807" s="168">
        <v>0</v>
      </c>
      <c r="K807" s="274" t="s">
        <v>1894</v>
      </c>
      <c r="L807" s="137" t="s">
        <v>1895</v>
      </c>
      <c r="M807" s="43" t="s">
        <v>648</v>
      </c>
      <c r="N807" s="44">
        <f>VLOOKUP(Contrato[[#This Row],[SUPERVISOR TITULAR]],[1]SUPERVISORES!$E$1:$F$135,2,FALSE)</f>
        <v>71732965.099999994</v>
      </c>
      <c r="O807" s="43" t="s">
        <v>103</v>
      </c>
      <c r="P807" s="45">
        <f>VLOOKUP(Contrato[[#This Row],[SUPERVISOR SUPLENTE ]],[1]SUPERVISORES!$E$1:$F$135,2,FALSE)</f>
        <v>3507696.4</v>
      </c>
      <c r="Q807" s="111">
        <v>0</v>
      </c>
      <c r="R807" s="47" t="str" cm="1">
        <f t="array" ref="R807">_xlfn.XLOOKUP(Contrato[[#This Row],[CDP]],[1]!CDP[[#All],[consecutivo]],[1]!CDP[[#All],[fecha_aprobacion]],"",0)</f>
        <v/>
      </c>
      <c r="S807" s="48">
        <f>SUMIF([1]!CDP[[#All],[consecutivo]],Contrato[[#This Row],[CDP]],[1]!CDP[[#All],[valor_total_rubro]])</f>
        <v>0</v>
      </c>
      <c r="T807" s="49" t="str" cm="1">
        <f t="array" ref="T807">_xlfn.XLOOKUP(Contrato[[#This Row],[CONTRATO]]&amp;Contrato[[#This Row],[CDP]],[1]!Tabla6[[#All],[CONTRATO-CDP]],[1]!Tabla6[[#All],[CRP]],_xlfn.XLOOKUP(Contrato[[#This Row],[CDP]],[1]RCPPAGOS!F:F,[1]RCPPAGOS!A:A,"",0),0)</f>
        <v/>
      </c>
      <c r="U807" s="47" t="str">
        <f>+_xlfn.XLOOKUP(Contrato[[#This Row],[RCP]],[1]RCPPAGOS!A:A,[1]RCPPAGOS!B:B,"",0)</f>
        <v/>
      </c>
      <c r="V807" s="50">
        <f>SUMIF([1]!RCPPAGOS[[#All],[CRP]],Contrato[[#This Row],[RCP]],[1]!RCPPAGOS[[#All],[valor_total]])</f>
        <v>0</v>
      </c>
      <c r="W807" s="111">
        <v>0</v>
      </c>
      <c r="X807" s="111">
        <v>0</v>
      </c>
      <c r="Y807" s="52" t="str">
        <f>+LEFT(_xlfn.XLOOKUP(Contrato[[#This Row],[CONTRATO3DIG]],[1]SECOP_II!AE:AE,[1]SECOP_II!F:F,"",0),10)</f>
        <v/>
      </c>
      <c r="Z807" s="53" t="str">
        <f>+LEFT(_xlfn.XLOOKUP(Contrato[[#This Row],[CONTRATO3DIG]],[1]SECOP_II!AE:AE,[1]SECOP_II!G:G,"",0),10)</f>
        <v/>
      </c>
      <c r="AA807" s="54" t="str">
        <f>_xlfn.XLOOKUP(Contrato[[#This Row],[CONTRATO3DIG]],[1]SECOP_II!AE:AE,[1]SECOP_II!AA:AA,"",0)</f>
        <v/>
      </c>
      <c r="AB807" s="111">
        <v>0</v>
      </c>
      <c r="AC807" s="111">
        <v>0</v>
      </c>
      <c r="AD807" s="89" t="s">
        <v>216</v>
      </c>
      <c r="AE807" s="58" t="str">
        <f>TEXT(LEFT(Contrato[[#This Row],[CONTRATO]],3),"0")</f>
        <v>724</v>
      </c>
      <c r="AF807" s="58" t="str">
        <f>IF(LEN(Contrato[[#This Row],[Contrato2]])=3,Contrato[[#This Row],[Contrato2]],TEXT(Contrato[[#This Row],[Contrato2]],"000"))</f>
        <v>724</v>
      </c>
      <c r="AG807" s="59" t="str">
        <f ca="1">IFERROR(_xlfn.DAYS(Contrato[[#This Row],[Fecha Proyectada liquidació]],TODAY())/30,"")</f>
        <v/>
      </c>
      <c r="AH807" s="60" t="e">
        <f>+Contrato[[#This Row],[FECHA TERMINACIÓN ]]+120</f>
        <v>#VALUE!</v>
      </c>
      <c r="AI807" s="58" t="e" cm="1">
        <f t="array" ref="AI807">+Contrato[[#This Row],[Fecha Proyectada liquidació]]-hoy</f>
        <v>#VALUE!</v>
      </c>
      <c r="AJ807" s="58" t="str" cm="1">
        <f t="array" ref="AJ807">_xlfn.XLOOKUP(Contrato[[#This Row],[CONTRATO]]&amp;Contrato[[#This Row],[CDP]],[1]!Tabla6[[#All],[CONTRATO-CDP]],[1]!Tabla6[[#All],[CRP]],_xlfn.XLOOKUP(Contrato[[#This Row],[CDP]],[1]RCPPAGOS!F:F,[1]RCPPAGOS!A:A,"",0),0)</f>
        <v/>
      </c>
      <c r="AK807" s="58" t="e">
        <f>+Contrato[[#This Row],[Columna1]]-Contrato[[#This Row],[RCP]]</f>
        <v>#VALUE!</v>
      </c>
      <c r="AL807" s="61" cm="1">
        <f t="array" ref="AL807">_xlfn.XLOOKUP(Contrato[[#This Row],[RCP]],[1]!RCPPAGOS[[#All],[CRP]],[1]!RCPPAGOS[[#All],[Total pagado]],0,0)</f>
        <v>0</v>
      </c>
      <c r="AM807" s="62" t="e">
        <f>+Contrato[[#This Row],[Valor Pagado]]/Contrato[[#This Row],[VALOR CONTRATO]]</f>
        <v>#DIV/0!</v>
      </c>
      <c r="AN807" s="63">
        <f>+Contrato[[#This Row],[VALOR CONTRATO]]-Contrato[[#This Row],[Valor Pagado]]</f>
        <v>0</v>
      </c>
    </row>
    <row r="808" spans="1:40" ht="37.5" customHeight="1">
      <c r="A808" s="89">
        <v>922</v>
      </c>
      <c r="B808" s="76">
        <v>725</v>
      </c>
      <c r="C808" s="273" t="s">
        <v>1896</v>
      </c>
      <c r="D808" s="95" t="s">
        <v>112</v>
      </c>
      <c r="E808" s="95" t="s">
        <v>42</v>
      </c>
      <c r="F808" s="95" t="s">
        <v>581</v>
      </c>
      <c r="G808" s="235" t="s">
        <v>1897</v>
      </c>
      <c r="H808" s="89">
        <v>811009017</v>
      </c>
      <c r="I808" s="236" t="s">
        <v>571</v>
      </c>
      <c r="J808" s="236">
        <v>314929924</v>
      </c>
      <c r="K808" s="238" t="s">
        <v>1898</v>
      </c>
      <c r="L808" s="237" t="s">
        <v>1895</v>
      </c>
      <c r="M808" s="43" t="s">
        <v>584</v>
      </c>
      <c r="N808" s="44">
        <f>VLOOKUP(Contrato[[#This Row],[SUPERVISOR TITULAR]],[1]SUPERVISORES!$E$1:$F$135,2,FALSE)</f>
        <v>71611751.299999997</v>
      </c>
      <c r="O808" s="43" t="s">
        <v>116</v>
      </c>
      <c r="P808" s="45">
        <f>VLOOKUP(Contrato[[#This Row],[SUPERVISOR SUPLENTE ]],[1]SUPERVISORES!$E$1:$F$135,2,FALSE)</f>
        <v>98520651.200000003</v>
      </c>
      <c r="Q808" s="88">
        <v>924</v>
      </c>
      <c r="R808" s="47" cm="1">
        <f t="array" ref="R808">_xlfn.XLOOKUP(Contrato[[#This Row],[CDP]],[1]!CDP[[#All],[consecutivo]],[1]!CDP[[#All],[fecha_aprobacion]],"",0)</f>
        <v>45100.71534722222</v>
      </c>
      <c r="S808" s="48">
        <f>SUMIF([1]!CDP[[#All],[consecutivo]],Contrato[[#This Row],[CDP]],[1]!CDP[[#All],[valor_total_rubro]])</f>
        <v>314929924</v>
      </c>
      <c r="T808" s="49" cm="1">
        <f t="array" ref="T808">_xlfn.XLOOKUP(Contrato[[#This Row],[CONTRATO]]&amp;Contrato[[#This Row],[CDP]],[1]!Tabla6[[#All],[CONTRATO-CDP]],[1]!Tabla6[[#All],[CRP]],_xlfn.XLOOKUP(Contrato[[#This Row],[CDP]],[1]RCPPAGOS!F:F,[1]RCPPAGOS!A:A,"",0),0)</f>
        <v>6566</v>
      </c>
      <c r="U808" s="47">
        <f>+_xlfn.XLOOKUP(Contrato[[#This Row],[RCP]],[1]RCPPAGOS!A:A,[1]RCPPAGOS!B:B,"",0)</f>
        <v>45107.438854166663</v>
      </c>
      <c r="V808" s="50">
        <f>SUMIF([1]!RCPPAGOS[[#All],[CRP]],Contrato[[#This Row],[RCP]],[1]!RCPPAGOS[[#All],[valor_total]])</f>
        <v>314929924</v>
      </c>
      <c r="W808" s="91">
        <v>45105</v>
      </c>
      <c r="X808" s="91">
        <v>45142</v>
      </c>
      <c r="Y808" s="52" t="str">
        <f>+LEFT(_xlfn.XLOOKUP(Contrato[[#This Row],[CONTRATO3DIG]],[1]SECOP_II!AE:AE,[1]SECOP_II!F:F,"",0),10)</f>
        <v>2023-08-04</v>
      </c>
      <c r="Z808" s="53" t="str">
        <f>+LEFT(_xlfn.XLOOKUP(Contrato[[#This Row],[CONTRATO3DIG]],[1]SECOP_II!AE:AE,[1]SECOP_II!G:G,"",0),10)</f>
        <v>2023-12-30</v>
      </c>
      <c r="AA808" s="54" t="str">
        <f>_xlfn.XLOOKUP(Contrato[[#This Row],[CONTRATO3DIG]],[1]SECOP_II!AE:AE,[1]SECOP_II!AA:AA,"",0)</f>
        <v>https://community.secop.gov.co/Public/Tendering/OpportunityDetail/Index?noticeUID=CO1.NTC.4662495&amp;isFromPublicArea=True&amp;isModal=true&amp;asPopupView=true</v>
      </c>
      <c r="AB808" s="147" t="s">
        <v>1300</v>
      </c>
      <c r="AC808" s="147">
        <v>200000098142</v>
      </c>
      <c r="AD808" s="89" t="s">
        <v>50</v>
      </c>
      <c r="AE808" s="58" t="str">
        <f>TEXT(LEFT(Contrato[[#This Row],[CONTRATO]],3),"0")</f>
        <v>725</v>
      </c>
      <c r="AF808" s="58" t="str">
        <f>IF(LEN(Contrato[[#This Row],[Contrato2]])=3,Contrato[[#This Row],[Contrato2]],TEXT(Contrato[[#This Row],[Contrato2]],"000"))</f>
        <v>725</v>
      </c>
      <c r="AG808" s="59">
        <f ca="1">IFERROR(_xlfn.DAYS(Contrato[[#This Row],[Fecha Proyectada liquidació]],TODAY())/30,"")</f>
        <v>-10.066666666666666</v>
      </c>
      <c r="AH808" s="60">
        <f>+Contrato[[#This Row],[FECHA TERMINACIÓN ]]+120</f>
        <v>45410</v>
      </c>
      <c r="AI808" s="58" t="e" cm="1">
        <f t="array" ref="AI808">+Contrato[[#This Row],[Fecha Proyectada liquidació]]-hoy</f>
        <v>#NAME?</v>
      </c>
      <c r="AJ808" s="58" cm="1">
        <f t="array" ref="AJ808">_xlfn.XLOOKUP(Contrato[[#This Row],[CONTRATO]]&amp;Contrato[[#This Row],[CDP]],[1]!Tabla6[[#All],[CONTRATO-CDP]],[1]!Tabla6[[#All],[CRP]],_xlfn.XLOOKUP(Contrato[[#This Row],[CDP]],[1]RCPPAGOS!F:F,[1]RCPPAGOS!A:A,"",0),0)</f>
        <v>6566</v>
      </c>
      <c r="AK808" s="58">
        <f>+Contrato[[#This Row],[Columna1]]-Contrato[[#This Row],[RCP]]</f>
        <v>0</v>
      </c>
      <c r="AL808" s="73" cm="1">
        <f t="array" ref="AL808">_xlfn.XLOOKUP(Contrato[[#This Row],[RCP]],[1]!RCPPAGOS[[#All],[CRP]],[1]!RCPPAGOS[[#All],[Total pagado]],0,0)</f>
        <v>314929924</v>
      </c>
      <c r="AM808" s="62">
        <f>+Contrato[[#This Row],[Valor Pagado]]/Contrato[[#This Row],[VALOR CONTRATO]]</f>
        <v>1</v>
      </c>
      <c r="AN808" s="63">
        <f>+Contrato[[#This Row],[VALOR CONTRATO]]-Contrato[[#This Row],[Valor Pagado]]</f>
        <v>0</v>
      </c>
    </row>
    <row r="809" spans="1:40" ht="37.5" customHeight="1">
      <c r="A809" s="89">
        <v>936</v>
      </c>
      <c r="B809" s="76">
        <v>726</v>
      </c>
      <c r="C809" s="272" t="s">
        <v>1899</v>
      </c>
      <c r="D809" s="95" t="s">
        <v>112</v>
      </c>
      <c r="E809" s="95" t="s">
        <v>42</v>
      </c>
      <c r="F809" s="95" t="s">
        <v>581</v>
      </c>
      <c r="G809" s="235" t="s">
        <v>1900</v>
      </c>
      <c r="H809" s="89">
        <v>890984030</v>
      </c>
      <c r="I809" s="236" t="s">
        <v>571</v>
      </c>
      <c r="J809" s="236">
        <v>324000000</v>
      </c>
      <c r="K809" s="238" t="s">
        <v>1901</v>
      </c>
      <c r="L809" s="237" t="s">
        <v>1895</v>
      </c>
      <c r="M809" s="43" t="s">
        <v>819</v>
      </c>
      <c r="N809" s="44">
        <f>VLOOKUP(Contrato[[#This Row],[SUPERVISOR TITULAR]],[1]SUPERVISORES!$E$1:$F$135,2,FALSE)</f>
        <v>70058610.799999997</v>
      </c>
      <c r="O809" s="43" t="s">
        <v>115</v>
      </c>
      <c r="P809" s="45">
        <f>VLOOKUP(Contrato[[#This Row],[SUPERVISOR SUPLENTE ]],[1]SUPERVISORES!$E$1:$F$135,2,FALSE)</f>
        <v>32244709.699999999</v>
      </c>
      <c r="Q809" s="88">
        <v>942</v>
      </c>
      <c r="R809" s="47" cm="1">
        <f t="array" ref="R809">_xlfn.XLOOKUP(Contrato[[#This Row],[CDP]],[1]!CDP[[#All],[consecutivo]],[1]!CDP[[#All],[fecha_aprobacion]],"",0)</f>
        <v>45104.384814814817</v>
      </c>
      <c r="S809" s="48">
        <f>SUMIF([1]!CDP[[#All],[consecutivo]],Contrato[[#This Row],[CDP]],[1]!CDP[[#All],[valor_total_rubro]])</f>
        <v>324000000</v>
      </c>
      <c r="T809" s="49" cm="1">
        <f t="array" ref="T809">_xlfn.XLOOKUP(Contrato[[#This Row],[CONTRATO]]&amp;Contrato[[#This Row],[CDP]],[1]!Tabla6[[#All],[CONTRATO-CDP]],[1]!Tabla6[[#All],[CRP]],_xlfn.XLOOKUP(Contrato[[#This Row],[CDP]],[1]RCPPAGOS!F:F,[1]RCPPAGOS!A:A,"",0),0)</f>
        <v>6575</v>
      </c>
      <c r="U809" s="47">
        <f>+_xlfn.XLOOKUP(Contrato[[#This Row],[RCP]],[1]RCPPAGOS!A:A,[1]RCPPAGOS!B:B,"",0)</f>
        <v>45111.556168981479</v>
      </c>
      <c r="V809" s="50">
        <f>SUMIF([1]!RCPPAGOS[[#All],[CRP]],Contrato[[#This Row],[RCP]],[1]!RCPPAGOS[[#All],[valor_total]])</f>
        <v>324000000</v>
      </c>
      <c r="W809" s="91">
        <v>45105</v>
      </c>
      <c r="X809" s="91">
        <v>45112</v>
      </c>
      <c r="Y809" s="52" t="str">
        <f>+LEFT(_xlfn.XLOOKUP(Contrato[[#This Row],[CONTRATO3DIG]],[1]SECOP_II!AE:AE,[1]SECOP_II!F:F,"",0),10)</f>
        <v>2023-07-05</v>
      </c>
      <c r="Z809" s="53" t="str">
        <f>+LEFT(_xlfn.XLOOKUP(Contrato[[#This Row],[CONTRATO3DIG]],[1]SECOP_II!AE:AE,[1]SECOP_II!G:G,"",0),10)</f>
        <v>2023-12-31</v>
      </c>
      <c r="AA809" s="54" t="str">
        <f>_xlfn.XLOOKUP(Contrato[[#This Row],[CONTRATO3DIG]],[1]SECOP_II!AE:AE,[1]SECOP_II!AA:AA,"",0)</f>
        <v>https://community.secop.gov.co/Public/Tendering/OpportunityDetail/Index?noticeUID=CO1.NTC.4667518&amp;isFromPublicArea=True&amp;isModal=true&amp;asPopupView=true</v>
      </c>
      <c r="AB809" s="147" t="s">
        <v>1300</v>
      </c>
      <c r="AC809" s="147">
        <v>200000098184</v>
      </c>
      <c r="AD809" s="89" t="s">
        <v>50</v>
      </c>
      <c r="AE809" s="58" t="str">
        <f>TEXT(LEFT(Contrato[[#This Row],[CONTRATO]],3),"0")</f>
        <v>726</v>
      </c>
      <c r="AF809" s="58" t="str">
        <f>IF(LEN(Contrato[[#This Row],[Contrato2]])=3,Contrato[[#This Row],[Contrato2]],TEXT(Contrato[[#This Row],[Contrato2]],"000"))</f>
        <v>726</v>
      </c>
      <c r="AG809" s="59">
        <f ca="1">IFERROR(_xlfn.DAYS(Contrato[[#This Row],[Fecha Proyectada liquidació]],TODAY())/30,"")</f>
        <v>-10.033333333333333</v>
      </c>
      <c r="AH809" s="60">
        <f>+Contrato[[#This Row],[FECHA TERMINACIÓN ]]+120</f>
        <v>45411</v>
      </c>
      <c r="AI809" s="58" t="e" cm="1">
        <f t="array" ref="AI809">+Contrato[[#This Row],[Fecha Proyectada liquidació]]-hoy</f>
        <v>#NAME?</v>
      </c>
      <c r="AJ809" s="58" cm="1">
        <f t="array" ref="AJ809">_xlfn.XLOOKUP(Contrato[[#This Row],[CONTRATO]]&amp;Contrato[[#This Row],[CDP]],[1]!Tabla6[[#All],[CONTRATO-CDP]],[1]!Tabla6[[#All],[CRP]],_xlfn.XLOOKUP(Contrato[[#This Row],[CDP]],[1]RCPPAGOS!F:F,[1]RCPPAGOS!A:A,"",0),0)</f>
        <v>6575</v>
      </c>
      <c r="AK809" s="58">
        <f>+Contrato[[#This Row],[Columna1]]-Contrato[[#This Row],[RCP]]</f>
        <v>0</v>
      </c>
      <c r="AL809" s="73" cm="1">
        <f t="array" ref="AL809">_xlfn.XLOOKUP(Contrato[[#This Row],[RCP]],[1]!RCPPAGOS[[#All],[CRP]],[1]!RCPPAGOS[[#All],[Total pagado]],0,0)</f>
        <v>324000000</v>
      </c>
      <c r="AM809" s="62">
        <f>+Contrato[[#This Row],[Valor Pagado]]/Contrato[[#This Row],[VALOR CONTRATO]]</f>
        <v>1</v>
      </c>
      <c r="AN809" s="63">
        <f>+Contrato[[#This Row],[VALOR CONTRATO]]-Contrato[[#This Row],[Valor Pagado]]</f>
        <v>0</v>
      </c>
    </row>
    <row r="810" spans="1:40" ht="37.5" customHeight="1">
      <c r="A810" s="89">
        <v>937</v>
      </c>
      <c r="B810" s="76">
        <v>727</v>
      </c>
      <c r="C810" s="273" t="s">
        <v>1902</v>
      </c>
      <c r="D810" s="95" t="s">
        <v>112</v>
      </c>
      <c r="E810" s="95" t="s">
        <v>42</v>
      </c>
      <c r="F810" s="95" t="s">
        <v>581</v>
      </c>
      <c r="G810" s="235" t="s">
        <v>1903</v>
      </c>
      <c r="H810" s="89">
        <v>890981115</v>
      </c>
      <c r="I810" s="236" t="s">
        <v>571</v>
      </c>
      <c r="J810" s="236">
        <v>189136169</v>
      </c>
      <c r="K810" s="238" t="s">
        <v>1904</v>
      </c>
      <c r="L810" s="237" t="s">
        <v>1895</v>
      </c>
      <c r="M810" s="43" t="s">
        <v>584</v>
      </c>
      <c r="N810" s="44">
        <f>VLOOKUP(Contrato[[#This Row],[SUPERVISOR TITULAR]],[1]SUPERVISORES!$E$1:$F$135,2,FALSE)</f>
        <v>71611751.299999997</v>
      </c>
      <c r="O810" s="43" t="s">
        <v>819</v>
      </c>
      <c r="P810" s="45">
        <f>VLOOKUP(Contrato[[#This Row],[SUPERVISOR SUPLENTE ]],[1]SUPERVISORES!$E$1:$F$135,2,FALSE)</f>
        <v>70058610.799999997</v>
      </c>
      <c r="Q810" s="88">
        <v>940</v>
      </c>
      <c r="R810" s="47" cm="1">
        <f t="array" ref="R810">_xlfn.XLOOKUP(Contrato[[#This Row],[CDP]],[1]!CDP[[#All],[consecutivo]],[1]!CDP[[#All],[fecha_aprobacion]],"",0)</f>
        <v>45104.384791666664</v>
      </c>
      <c r="S810" s="48">
        <f>SUMIF([1]!CDP[[#All],[consecutivo]],Contrato[[#This Row],[CDP]],[1]!CDP[[#All],[valor_total_rubro]])</f>
        <v>189136169</v>
      </c>
      <c r="T810" s="49" cm="1">
        <f t="array" ref="T810">_xlfn.XLOOKUP(Contrato[[#This Row],[CONTRATO]]&amp;Contrato[[#This Row],[CDP]],[1]!Tabla6[[#All],[CONTRATO-CDP]],[1]!Tabla6[[#All],[CRP]],_xlfn.XLOOKUP(Contrato[[#This Row],[CDP]],[1]RCPPAGOS!F:F,[1]RCPPAGOS!A:A,"",0),0)</f>
        <v>6560</v>
      </c>
      <c r="U810" s="47">
        <f>+_xlfn.XLOOKUP(Contrato[[#This Row],[RCP]],[1]RCPPAGOS!A:A,[1]RCPPAGOS!B:B,"",0)</f>
        <v>45105.884548611109</v>
      </c>
      <c r="V810" s="50">
        <f>SUMIF([1]!RCPPAGOS[[#All],[CRP]],Contrato[[#This Row],[RCP]],[1]!RCPPAGOS[[#All],[valor_total]])</f>
        <v>189136169</v>
      </c>
      <c r="W810" s="91">
        <v>45105</v>
      </c>
      <c r="X810" s="91">
        <v>45112</v>
      </c>
      <c r="Y810" s="52" t="str">
        <f>+LEFT(_xlfn.XLOOKUP(Contrato[[#This Row],[CONTRATO3DIG]],[1]SECOP_II!AE:AE,[1]SECOP_II!F:F,"",0),10)</f>
        <v>2023-07-14</v>
      </c>
      <c r="Z810" s="53" t="str">
        <f>+LEFT(_xlfn.XLOOKUP(Contrato[[#This Row],[CONTRATO3DIG]],[1]SECOP_II!AE:AE,[1]SECOP_II!G:G,"",0),10)</f>
        <v>2023-12-31</v>
      </c>
      <c r="AA810" s="54" t="str">
        <f>_xlfn.XLOOKUP(Contrato[[#This Row],[CONTRATO3DIG]],[1]SECOP_II!AE:AE,[1]SECOP_II!AA:AA,"",0)</f>
        <v>https://community.secop.gov.co/Public/Tendering/OpportunityDetail/Index?noticeUID=CO1.NTC.4662098&amp;isFromPublicArea=True&amp;isModal=true&amp;asPopupView=true</v>
      </c>
      <c r="AB810" s="147" t="s">
        <v>1300</v>
      </c>
      <c r="AC810" s="147">
        <v>200000098071</v>
      </c>
      <c r="AD810" s="89" t="s">
        <v>50</v>
      </c>
      <c r="AE810" s="58" t="str">
        <f>TEXT(LEFT(Contrato[[#This Row],[CONTRATO]],3),"0")</f>
        <v>727</v>
      </c>
      <c r="AF810" s="58" t="str">
        <f>IF(LEN(Contrato[[#This Row],[Contrato2]])=3,Contrato[[#This Row],[Contrato2]],TEXT(Contrato[[#This Row],[Contrato2]],"000"))</f>
        <v>727</v>
      </c>
      <c r="AG810" s="59">
        <f ca="1">IFERROR(_xlfn.DAYS(Contrato[[#This Row],[Fecha Proyectada liquidació]],TODAY())/30,"")</f>
        <v>-10.033333333333333</v>
      </c>
      <c r="AH810" s="60">
        <f>+Contrato[[#This Row],[FECHA TERMINACIÓN ]]+120</f>
        <v>45411</v>
      </c>
      <c r="AI810" s="58" t="e" cm="1">
        <f t="array" ref="AI810">+Contrato[[#This Row],[Fecha Proyectada liquidació]]-hoy</f>
        <v>#NAME?</v>
      </c>
      <c r="AJ810" s="58" cm="1">
        <f t="array" ref="AJ810">_xlfn.XLOOKUP(Contrato[[#This Row],[CONTRATO]]&amp;Contrato[[#This Row],[CDP]],[1]!Tabla6[[#All],[CONTRATO-CDP]],[1]!Tabla6[[#All],[CRP]],_xlfn.XLOOKUP(Contrato[[#This Row],[CDP]],[1]RCPPAGOS!F:F,[1]RCPPAGOS!A:A,"",0),0)</f>
        <v>6560</v>
      </c>
      <c r="AK810" s="58">
        <f>+Contrato[[#This Row],[Columna1]]-Contrato[[#This Row],[RCP]]</f>
        <v>0</v>
      </c>
      <c r="AL810" s="73" cm="1">
        <f t="array" ref="AL810">_xlfn.XLOOKUP(Contrato[[#This Row],[RCP]],[1]!RCPPAGOS[[#All],[CRP]],[1]!RCPPAGOS[[#All],[Total pagado]],0,0)</f>
        <v>189136169</v>
      </c>
      <c r="AM810" s="62">
        <f>+Contrato[[#This Row],[Valor Pagado]]/Contrato[[#This Row],[VALOR CONTRATO]]</f>
        <v>1</v>
      </c>
      <c r="AN810" s="63">
        <f>+Contrato[[#This Row],[VALOR CONTRATO]]-Contrato[[#This Row],[Valor Pagado]]</f>
        <v>0</v>
      </c>
    </row>
    <row r="811" spans="1:40" ht="37.5" customHeight="1">
      <c r="A811" s="89" t="s">
        <v>215</v>
      </c>
      <c r="B811" s="76">
        <v>728</v>
      </c>
      <c r="C811" s="275" t="s">
        <v>1905</v>
      </c>
      <c r="D811" s="95" t="s">
        <v>112</v>
      </c>
      <c r="E811" s="95" t="s">
        <v>42</v>
      </c>
      <c r="F811" s="95" t="s">
        <v>1906</v>
      </c>
      <c r="G811" s="235" t="s">
        <v>1907</v>
      </c>
      <c r="H811" s="89" t="s">
        <v>571</v>
      </c>
      <c r="I811" s="89" t="s">
        <v>571</v>
      </c>
      <c r="J811" s="236">
        <v>523382830</v>
      </c>
      <c r="K811" s="76" t="s">
        <v>214</v>
      </c>
      <c r="L811" s="237" t="s">
        <v>1895</v>
      </c>
      <c r="M811" s="43"/>
      <c r="N811" s="44" t="e">
        <f>VLOOKUP(Contrato[[#This Row],[SUPERVISOR TITULAR]],[1]SUPERVISORES!$E$1:$F$135,2,FALSE)</f>
        <v>#N/A</v>
      </c>
      <c r="O811" s="43"/>
      <c r="P811" s="45" t="e">
        <f>VLOOKUP(Contrato[[#This Row],[SUPERVISOR SUPLENTE ]],[1]SUPERVISORES!$E$1:$F$135,2,FALSE)</f>
        <v>#N/A</v>
      </c>
      <c r="Q811" s="180">
        <v>0</v>
      </c>
      <c r="R811" s="47" t="str" cm="1">
        <f t="array" ref="R811">_xlfn.XLOOKUP(Contrato[[#This Row],[CDP]],[1]!CDP[[#All],[consecutivo]],[1]!CDP[[#All],[fecha_aprobacion]],"",0)</f>
        <v/>
      </c>
      <c r="S811" s="48">
        <f>SUMIF([1]!CDP[[#All],[consecutivo]],Contrato[[#This Row],[CDP]],[1]!CDP[[#All],[valor_total_rubro]])</f>
        <v>0</v>
      </c>
      <c r="T811" s="4" t="str" cm="1">
        <f t="array" ref="T811">_xlfn.XLOOKUP(Contrato[[#This Row],[CONTRATO]]&amp;Contrato[[#This Row],[CDP]],[1]!Tabla6[[#All],[CONTRATO-CDP]],[1]!Tabla6[[#All],[CRP]],_xlfn.XLOOKUP(Contrato[[#This Row],[CDP]],[1]RCPPAGOS!F:F,[1]RCPPAGOS!A:A,"",0),0)</f>
        <v/>
      </c>
      <c r="U811" s="47" t="str">
        <f>+_xlfn.XLOOKUP(Contrato[[#This Row],[RCP]],[1]RCPPAGOS!A:A,[1]RCPPAGOS!B:B,"",0)</f>
        <v/>
      </c>
      <c r="V811" s="50">
        <f>SUMIF([1]!RCPPAGOS[[#All],[CRP]],Contrato[[#This Row],[RCP]],[1]!RCPPAGOS[[#All],[valor_total]])</f>
        <v>0</v>
      </c>
      <c r="W811" s="180">
        <v>0</v>
      </c>
      <c r="X811" s="180">
        <v>0</v>
      </c>
      <c r="Y811" s="52" t="str">
        <f>+LEFT(_xlfn.XLOOKUP(Contrato[[#This Row],[CONTRATO3DIG]],[1]SECOP_II!AE:AE,[1]SECOP_II!F:F,"",0),10)</f>
        <v/>
      </c>
      <c r="Z811" s="53" t="str">
        <f>+LEFT(_xlfn.XLOOKUP(Contrato[[#This Row],[CONTRATO3DIG]],[1]SECOP_II!AE:AE,[1]SECOP_II!G:G,"",0),10)</f>
        <v/>
      </c>
      <c r="AA811" s="54" t="str">
        <f>_xlfn.XLOOKUP(Contrato[[#This Row],[CONTRATO3DIG]],[1]SECOP_II!AE:AE,[1]SECOP_II!AA:AA,"",0)</f>
        <v/>
      </c>
      <c r="AB811" s="180">
        <v>0</v>
      </c>
      <c r="AC811" s="180">
        <v>0</v>
      </c>
      <c r="AD811" s="89" t="s">
        <v>216</v>
      </c>
      <c r="AE811" s="58" t="str">
        <f>TEXT(LEFT(Contrato[[#This Row],[CONTRATO]],3),"0")</f>
        <v>728</v>
      </c>
      <c r="AF811" s="58" t="str">
        <f>IF(LEN(Contrato[[#This Row],[Contrato2]])=3,Contrato[[#This Row],[Contrato2]],TEXT(Contrato[[#This Row],[Contrato2]],"000"))</f>
        <v>728</v>
      </c>
      <c r="AG811" s="59" t="str">
        <f ca="1">IFERROR(_xlfn.DAYS(Contrato[[#This Row],[Fecha Proyectada liquidació]],TODAY())/30,"")</f>
        <v/>
      </c>
      <c r="AH811" s="60" t="e">
        <f>+Contrato[[#This Row],[FECHA TERMINACIÓN ]]+120</f>
        <v>#VALUE!</v>
      </c>
      <c r="AI811" s="58" t="e" cm="1">
        <f t="array" ref="AI811">+Contrato[[#This Row],[Fecha Proyectada liquidació]]-hoy</f>
        <v>#VALUE!</v>
      </c>
      <c r="AJ811" s="58" t="str" cm="1">
        <f t="array" ref="AJ811">_xlfn.XLOOKUP(Contrato[[#This Row],[CONTRATO]]&amp;Contrato[[#This Row],[CDP]],[1]!Tabla6[[#All],[CONTRATO-CDP]],[1]!Tabla6[[#All],[CRP]],_xlfn.XLOOKUP(Contrato[[#This Row],[CDP]],[1]RCPPAGOS!F:F,[1]RCPPAGOS!A:A,"",0),0)</f>
        <v/>
      </c>
      <c r="AK811" s="58" t="e">
        <f>+Contrato[[#This Row],[Columna1]]-Contrato[[#This Row],[RCP]]</f>
        <v>#VALUE!</v>
      </c>
      <c r="AL811" s="73" cm="1">
        <f t="array" ref="AL811">_xlfn.XLOOKUP(Contrato[[#This Row],[RCP]],[1]!RCPPAGOS[[#All],[CRP]],[1]!RCPPAGOS[[#All],[Total pagado]],0,0)</f>
        <v>0</v>
      </c>
      <c r="AM811" s="62">
        <f>+Contrato[[#This Row],[Valor Pagado]]/Contrato[[#This Row],[VALOR CONTRATO]]</f>
        <v>0</v>
      </c>
      <c r="AN811" s="63">
        <f>+Contrato[[#This Row],[VALOR CONTRATO]]-Contrato[[#This Row],[Valor Pagado]]</f>
        <v>523382830</v>
      </c>
    </row>
    <row r="812" spans="1:40" ht="37.5" customHeight="1">
      <c r="A812" s="89">
        <v>939</v>
      </c>
      <c r="B812" s="76">
        <v>729</v>
      </c>
      <c r="C812" s="276" t="s">
        <v>1908</v>
      </c>
      <c r="D812" s="95" t="s">
        <v>112</v>
      </c>
      <c r="E812" s="95" t="s">
        <v>42</v>
      </c>
      <c r="F812" s="95" t="s">
        <v>581</v>
      </c>
      <c r="G812" s="235" t="s">
        <v>1909</v>
      </c>
      <c r="H812" s="89">
        <v>890980342</v>
      </c>
      <c r="I812" s="236" t="s">
        <v>571</v>
      </c>
      <c r="J812" s="236">
        <v>700000000</v>
      </c>
      <c r="K812" s="238" t="s">
        <v>1910</v>
      </c>
      <c r="L812" s="237" t="s">
        <v>1895</v>
      </c>
      <c r="M812" s="43" t="s">
        <v>584</v>
      </c>
      <c r="N812" s="44">
        <f>VLOOKUP(Contrato[[#This Row],[SUPERVISOR TITULAR]],[1]SUPERVISORES!$E$1:$F$135,2,FALSE)</f>
        <v>71611751.299999997</v>
      </c>
      <c r="O812" s="43" t="s">
        <v>115</v>
      </c>
      <c r="P812" s="45">
        <f>VLOOKUP(Contrato[[#This Row],[SUPERVISOR SUPLENTE ]],[1]SUPERVISORES!$E$1:$F$135,2,FALSE)</f>
        <v>32244709.699999999</v>
      </c>
      <c r="Q812" s="88">
        <v>945</v>
      </c>
      <c r="R812" s="47" cm="1">
        <f t="array" ref="R812">_xlfn.XLOOKUP(Contrato[[#This Row],[CDP]],[1]!CDP[[#All],[consecutivo]],[1]!CDP[[#All],[fecha_aprobacion]],"",0)</f>
        <v>45105.338599537034</v>
      </c>
      <c r="S812" s="48">
        <f>SUMIF([1]!CDP[[#All],[consecutivo]],Contrato[[#This Row],[CDP]],[1]!CDP[[#All],[valor_total_rubro]])</f>
        <v>700000000</v>
      </c>
      <c r="T812" s="49" cm="1">
        <f t="array" ref="T812">_xlfn.XLOOKUP(Contrato[[#This Row],[CONTRATO]]&amp;Contrato[[#This Row],[CDP]],[1]!Tabla6[[#All],[CONTRATO-CDP]],[1]!Tabla6[[#All],[CRP]],_xlfn.XLOOKUP(Contrato[[#This Row],[CDP]],[1]RCPPAGOS!F:F,[1]RCPPAGOS!A:A,"",0),0)</f>
        <v>6580</v>
      </c>
      <c r="U812" s="47">
        <f>+_xlfn.XLOOKUP(Contrato[[#This Row],[RCP]],[1]RCPPAGOS!A:A,[1]RCPPAGOS!B:B,"",0)</f>
        <v>45111.69258101852</v>
      </c>
      <c r="V812" s="50">
        <f>SUMIF([1]!RCPPAGOS[[#All],[CRP]],Contrato[[#This Row],[RCP]],[1]!RCPPAGOS[[#All],[valor_total]])</f>
        <v>700000000</v>
      </c>
      <c r="W812" s="91">
        <v>45105</v>
      </c>
      <c r="X812" s="91">
        <v>45113</v>
      </c>
      <c r="Y812" s="52" t="str">
        <f>+LEFT(_xlfn.XLOOKUP(Contrato[[#This Row],[CONTRATO3DIG]],[1]SECOP_II!AE:AE,[1]SECOP_II!F:F,"",0),10)</f>
        <v>2023-07-06</v>
      </c>
      <c r="Z812" s="53">
        <v>45473</v>
      </c>
      <c r="AA812" s="54" t="str">
        <f>_xlfn.XLOOKUP(Contrato[[#This Row],[CONTRATO3DIG]],[1]SECOP_II!AE:AE,[1]SECOP_II!AA:AA,"",0)</f>
        <v>https://community.secop.gov.co/Public/Tendering/OpportunityDetail/Index?noticeUID=CO1.NTC.4668404&amp;isFromPublicArea=True&amp;isModal=true&amp;asPopupView=true</v>
      </c>
      <c r="AB812" s="147" t="s">
        <v>1300</v>
      </c>
      <c r="AC812" s="147">
        <v>200000098462</v>
      </c>
      <c r="AD812" s="89" t="s">
        <v>50</v>
      </c>
      <c r="AE812" s="58" t="str">
        <f>TEXT(LEFT(Contrato[[#This Row],[CONTRATO]],3),"0")</f>
        <v>729</v>
      </c>
      <c r="AF812" s="58" t="str">
        <f>IF(LEN(Contrato[[#This Row],[Contrato2]])=3,Contrato[[#This Row],[Contrato2]],TEXT(Contrato[[#This Row],[Contrato2]],"000"))</f>
        <v>729</v>
      </c>
      <c r="AG812" s="59">
        <f ca="1">IFERROR(_xlfn.DAYS(Contrato[[#This Row],[Fecha Proyectada liquidació]],TODAY())/30,"")</f>
        <v>-3.9666666666666668</v>
      </c>
      <c r="AH812" s="60">
        <f>+Contrato[[#This Row],[FECHA TERMINACIÓN ]]+120</f>
        <v>45593</v>
      </c>
      <c r="AI812" s="58" t="e" cm="1">
        <f t="array" ref="AI812">+Contrato[[#This Row],[Fecha Proyectada liquidació]]-hoy</f>
        <v>#NAME?</v>
      </c>
      <c r="AJ812" s="58" cm="1">
        <f t="array" ref="AJ812">_xlfn.XLOOKUP(Contrato[[#This Row],[CONTRATO]]&amp;Contrato[[#This Row],[CDP]],[1]!Tabla6[[#All],[CONTRATO-CDP]],[1]!Tabla6[[#All],[CRP]],_xlfn.XLOOKUP(Contrato[[#This Row],[CDP]],[1]RCPPAGOS!F:F,[1]RCPPAGOS!A:A,"",0),0)</f>
        <v>6580</v>
      </c>
      <c r="AK812" s="58">
        <f>+Contrato[[#This Row],[Columna1]]-Contrato[[#This Row],[RCP]]</f>
        <v>0</v>
      </c>
      <c r="AL812" s="73" cm="1">
        <f t="array" ref="AL812">_xlfn.XLOOKUP(Contrato[[#This Row],[RCP]],[1]!RCPPAGOS[[#All],[CRP]],[1]!RCPPAGOS[[#All],[Total pagado]],0,0)</f>
        <v>523944088</v>
      </c>
      <c r="AM812" s="62">
        <f>+Contrato[[#This Row],[Valor Pagado]]/Contrato[[#This Row],[VALOR CONTRATO]]</f>
        <v>0.74849155428571423</v>
      </c>
      <c r="AN812" s="63">
        <f>+Contrato[[#This Row],[VALOR CONTRATO]]-Contrato[[#This Row],[Valor Pagado]]</f>
        <v>176055912</v>
      </c>
    </row>
    <row r="813" spans="1:40" ht="37.5" customHeight="1">
      <c r="A813" s="89" t="s">
        <v>215</v>
      </c>
      <c r="B813" s="76">
        <v>730</v>
      </c>
      <c r="C813" s="180">
        <v>0</v>
      </c>
      <c r="D813" s="95" t="s">
        <v>112</v>
      </c>
      <c r="E813" s="95" t="s">
        <v>42</v>
      </c>
      <c r="F813" s="95" t="s">
        <v>1906</v>
      </c>
      <c r="G813" s="235" t="s">
        <v>1911</v>
      </c>
      <c r="H813" s="89" t="s">
        <v>571</v>
      </c>
      <c r="I813" s="89" t="s">
        <v>571</v>
      </c>
      <c r="J813" s="180">
        <v>0</v>
      </c>
      <c r="K813" s="76" t="s">
        <v>214</v>
      </c>
      <c r="L813" s="237" t="s">
        <v>1895</v>
      </c>
      <c r="M813" s="43"/>
      <c r="N813" s="44" t="e">
        <f>VLOOKUP(Contrato[[#This Row],[SUPERVISOR TITULAR]],[1]SUPERVISORES!$E$1:$F$135,2,FALSE)</f>
        <v>#N/A</v>
      </c>
      <c r="O813" s="43"/>
      <c r="P813" s="45" t="e">
        <f>VLOOKUP(Contrato[[#This Row],[SUPERVISOR SUPLENTE ]],[1]SUPERVISORES!$E$1:$F$135,2,FALSE)</f>
        <v>#N/A</v>
      </c>
      <c r="Q813" s="180">
        <v>0</v>
      </c>
      <c r="R813" s="47" t="str" cm="1">
        <f t="array" ref="R813">_xlfn.XLOOKUP(Contrato[[#This Row],[CDP]],[1]!CDP[[#All],[consecutivo]],[1]!CDP[[#All],[fecha_aprobacion]],"",0)</f>
        <v/>
      </c>
      <c r="S813" s="48">
        <f>SUMIF([1]!CDP[[#All],[consecutivo]],Contrato[[#This Row],[CDP]],[1]!CDP[[#All],[valor_total_rubro]])</f>
        <v>0</v>
      </c>
      <c r="T813" s="4" t="str" cm="1">
        <f t="array" ref="T813">_xlfn.XLOOKUP(Contrato[[#This Row],[CONTRATO]]&amp;Contrato[[#This Row],[CDP]],[1]!Tabla6[[#All],[CONTRATO-CDP]],[1]!Tabla6[[#All],[CRP]],_xlfn.XLOOKUP(Contrato[[#This Row],[CDP]],[1]RCPPAGOS!F:F,[1]RCPPAGOS!A:A,"",0),0)</f>
        <v/>
      </c>
      <c r="U813" s="47" t="str">
        <f>+_xlfn.XLOOKUP(Contrato[[#This Row],[RCP]],[1]RCPPAGOS!A:A,[1]RCPPAGOS!B:B,"",0)</f>
        <v/>
      </c>
      <c r="V813" s="50">
        <f>SUMIF([1]!RCPPAGOS[[#All],[CRP]],Contrato[[#This Row],[RCP]],[1]!RCPPAGOS[[#All],[valor_total]])</f>
        <v>0</v>
      </c>
      <c r="W813" s="180">
        <v>0</v>
      </c>
      <c r="X813" s="180">
        <v>0</v>
      </c>
      <c r="Y813" s="52" t="str">
        <f>+LEFT(_xlfn.XLOOKUP(Contrato[[#This Row],[CONTRATO3DIG]],[1]SECOP_II!AE:AE,[1]SECOP_II!F:F,"",0),10)</f>
        <v/>
      </c>
      <c r="Z813" s="53" t="str">
        <f>+LEFT(_xlfn.XLOOKUP(Contrato[[#This Row],[CONTRATO3DIG]],[1]SECOP_II!AE:AE,[1]SECOP_II!G:G,"",0),10)</f>
        <v/>
      </c>
      <c r="AA813" s="54" t="str">
        <f>_xlfn.XLOOKUP(Contrato[[#This Row],[CONTRATO3DIG]],[1]SECOP_II!AE:AE,[1]SECOP_II!AA:AA,"",0)</f>
        <v/>
      </c>
      <c r="AB813" s="180">
        <v>0</v>
      </c>
      <c r="AC813" s="180">
        <v>0</v>
      </c>
      <c r="AD813" s="89" t="s">
        <v>216</v>
      </c>
      <c r="AE813" s="58" t="str">
        <f>TEXT(LEFT(Contrato[[#This Row],[CONTRATO]],3),"0")</f>
        <v>730</v>
      </c>
      <c r="AF813" s="58" t="str">
        <f>IF(LEN(Contrato[[#This Row],[Contrato2]])=3,Contrato[[#This Row],[Contrato2]],TEXT(Contrato[[#This Row],[Contrato2]],"000"))</f>
        <v>730</v>
      </c>
      <c r="AG813" s="59" t="str">
        <f ca="1">IFERROR(_xlfn.DAYS(Contrato[[#This Row],[Fecha Proyectada liquidació]],TODAY())/30,"")</f>
        <v/>
      </c>
      <c r="AH813" s="60" t="e">
        <f>+Contrato[[#This Row],[FECHA TERMINACIÓN ]]+120</f>
        <v>#VALUE!</v>
      </c>
      <c r="AI813" s="58" t="e" cm="1">
        <f t="array" ref="AI813">+Contrato[[#This Row],[Fecha Proyectada liquidació]]-hoy</f>
        <v>#VALUE!</v>
      </c>
      <c r="AJ813" s="58" t="str" cm="1">
        <f t="array" ref="AJ813">_xlfn.XLOOKUP(Contrato[[#This Row],[CONTRATO]]&amp;Contrato[[#This Row],[CDP]],[1]!Tabla6[[#All],[CONTRATO-CDP]],[1]!Tabla6[[#All],[CRP]],_xlfn.XLOOKUP(Contrato[[#This Row],[CDP]],[1]RCPPAGOS!F:F,[1]RCPPAGOS!A:A,"",0),0)</f>
        <v/>
      </c>
      <c r="AK813" s="58" t="e">
        <f>+Contrato[[#This Row],[Columna1]]-Contrato[[#This Row],[RCP]]</f>
        <v>#VALUE!</v>
      </c>
      <c r="AL813" s="73" cm="1">
        <f t="array" ref="AL813">_xlfn.XLOOKUP(Contrato[[#This Row],[RCP]],[1]!RCPPAGOS[[#All],[CRP]],[1]!RCPPAGOS[[#All],[Total pagado]],0,0)</f>
        <v>0</v>
      </c>
      <c r="AM813" s="62" t="e">
        <f>+Contrato[[#This Row],[Valor Pagado]]/Contrato[[#This Row],[VALOR CONTRATO]]</f>
        <v>#DIV/0!</v>
      </c>
      <c r="AN813" s="63">
        <f>+Contrato[[#This Row],[VALOR CONTRATO]]-Contrato[[#This Row],[Valor Pagado]]</f>
        <v>0</v>
      </c>
    </row>
    <row r="814" spans="1:40" ht="37.5" customHeight="1">
      <c r="A814" s="89">
        <v>913</v>
      </c>
      <c r="B814" s="76">
        <v>731</v>
      </c>
      <c r="C814" s="273" t="s">
        <v>1912</v>
      </c>
      <c r="D814" s="95" t="s">
        <v>112</v>
      </c>
      <c r="E814" s="95" t="s">
        <v>42</v>
      </c>
      <c r="F814" s="95" t="s">
        <v>581</v>
      </c>
      <c r="G814" s="235" t="s">
        <v>1913</v>
      </c>
      <c r="H814" s="89">
        <v>890981000</v>
      </c>
      <c r="I814" s="236" t="s">
        <v>571</v>
      </c>
      <c r="J814" s="236">
        <v>299390673</v>
      </c>
      <c r="K814" s="238" t="s">
        <v>1914</v>
      </c>
      <c r="L814" s="237" t="s">
        <v>1895</v>
      </c>
      <c r="M814" s="43" t="s">
        <v>584</v>
      </c>
      <c r="N814" s="44">
        <f>VLOOKUP(Contrato[[#This Row],[SUPERVISOR TITULAR]],[1]SUPERVISORES!$E$1:$F$135,2,FALSE)</f>
        <v>71611751.299999997</v>
      </c>
      <c r="O814" s="43" t="s">
        <v>116</v>
      </c>
      <c r="P814" s="45">
        <f>VLOOKUP(Contrato[[#This Row],[SUPERVISOR SUPLENTE ]],[1]SUPERVISORES!$E$1:$F$135,2,FALSE)</f>
        <v>98520651.200000003</v>
      </c>
      <c r="Q814" s="88">
        <v>938</v>
      </c>
      <c r="R814" s="47" cm="1">
        <f t="array" ref="R814">_xlfn.XLOOKUP(Contrato[[#This Row],[CDP]],[1]!CDP[[#All],[consecutivo]],[1]!CDP[[#All],[fecha_aprobacion]],"",0)</f>
        <v>45104.384768518517</v>
      </c>
      <c r="S814" s="48">
        <f>SUMIF([1]!CDP[[#All],[consecutivo]],Contrato[[#This Row],[CDP]],[1]!CDP[[#All],[valor_total_rubro]])</f>
        <v>299390673</v>
      </c>
      <c r="T814" s="49" cm="1">
        <f t="array" ref="T814">_xlfn.XLOOKUP(Contrato[[#This Row],[CONTRATO]]&amp;Contrato[[#This Row],[CDP]],[1]!Tabla6[[#All],[CONTRATO-CDP]],[1]!Tabla6[[#All],[CRP]],_xlfn.XLOOKUP(Contrato[[#This Row],[CDP]],[1]RCPPAGOS!F:F,[1]RCPPAGOS!A:A,"",0),0)</f>
        <v>6571</v>
      </c>
      <c r="U814" s="47">
        <f>+_xlfn.XLOOKUP(Contrato[[#This Row],[RCP]],[1]RCPPAGOS!A:A,[1]RCPPAGOS!B:B,"",0)</f>
        <v>45107.584039351852</v>
      </c>
      <c r="V814" s="50">
        <f>SUMIF([1]!RCPPAGOS[[#All],[CRP]],Contrato[[#This Row],[RCP]],[1]!RCPPAGOS[[#All],[valor_total]])</f>
        <v>299390673</v>
      </c>
      <c r="W814" s="91">
        <v>45105</v>
      </c>
      <c r="X814" s="91">
        <v>45117</v>
      </c>
      <c r="Y814" s="52" t="str">
        <f>+LEFT(_xlfn.XLOOKUP(Contrato[[#This Row],[CONTRATO3DIG]],[1]SECOP_II!AE:AE,[1]SECOP_II!F:F,"",0),10)</f>
        <v>2023-07-10</v>
      </c>
      <c r="Z814" s="53" t="str">
        <f>+LEFT(_xlfn.XLOOKUP(Contrato[[#This Row],[CONTRATO3DIG]],[1]SECOP_II!AE:AE,[1]SECOP_II!G:G,"",0),10)</f>
        <v>2023-12-31</v>
      </c>
      <c r="AA814" s="54" t="str">
        <f>_xlfn.XLOOKUP(Contrato[[#This Row],[CONTRATO3DIG]],[1]SECOP_II!AE:AE,[1]SECOP_II!AA:AA,"",0)</f>
        <v>https://community.secop.gov.co/Public/Tendering/OpportunityDetail/Index?noticeUID=CO1.NTC.4668380&amp;isFromPublicArea=True&amp;isModal=true&amp;asPopupView=true</v>
      </c>
      <c r="AB814" s="147" t="s">
        <v>1300</v>
      </c>
      <c r="AC814" s="147">
        <v>200000098471</v>
      </c>
      <c r="AD814" s="89" t="s">
        <v>50</v>
      </c>
      <c r="AE814" s="58" t="str">
        <f>TEXT(LEFT(Contrato[[#This Row],[CONTRATO]],3),"0")</f>
        <v>731</v>
      </c>
      <c r="AF814" s="58" t="str">
        <f>IF(LEN(Contrato[[#This Row],[Contrato2]])=3,Contrato[[#This Row],[Contrato2]],TEXT(Contrato[[#This Row],[Contrato2]],"000"))</f>
        <v>731</v>
      </c>
      <c r="AG814" s="59">
        <f ca="1">IFERROR(_xlfn.DAYS(Contrato[[#This Row],[Fecha Proyectada liquidació]],TODAY())/30,"")</f>
        <v>-10.033333333333333</v>
      </c>
      <c r="AH814" s="60">
        <f>+Contrato[[#This Row],[FECHA TERMINACIÓN ]]+120</f>
        <v>45411</v>
      </c>
      <c r="AI814" s="58" t="e" cm="1">
        <f t="array" ref="AI814">+Contrato[[#This Row],[Fecha Proyectada liquidació]]-hoy</f>
        <v>#NAME?</v>
      </c>
      <c r="AJ814" s="58" cm="1">
        <f t="array" ref="AJ814">_xlfn.XLOOKUP(Contrato[[#This Row],[CONTRATO]]&amp;Contrato[[#This Row],[CDP]],[1]!Tabla6[[#All],[CONTRATO-CDP]],[1]!Tabla6[[#All],[CRP]],_xlfn.XLOOKUP(Contrato[[#This Row],[CDP]],[1]RCPPAGOS!F:F,[1]RCPPAGOS!A:A,"",0),0)</f>
        <v>6571</v>
      </c>
      <c r="AK814" s="58">
        <f>+Contrato[[#This Row],[Columna1]]-Contrato[[#This Row],[RCP]]</f>
        <v>0</v>
      </c>
      <c r="AL814" s="73" cm="1">
        <f t="array" ref="AL814">_xlfn.XLOOKUP(Contrato[[#This Row],[RCP]],[1]!RCPPAGOS[[#All],[CRP]],[1]!RCPPAGOS[[#All],[Total pagado]],0,0)</f>
        <v>291410936</v>
      </c>
      <c r="AM814" s="62">
        <f>+Contrato[[#This Row],[Valor Pagado]]/Contrato[[#This Row],[VALOR CONTRATO]]</f>
        <v>0.97334674149985967</v>
      </c>
      <c r="AN814" s="63">
        <f>+Contrato[[#This Row],[VALOR CONTRATO]]-Contrato[[#This Row],[Valor Pagado]]</f>
        <v>7979737</v>
      </c>
    </row>
    <row r="815" spans="1:40" ht="37.5" customHeight="1">
      <c r="A815" s="1">
        <v>943</v>
      </c>
      <c r="B815" s="2">
        <v>732</v>
      </c>
      <c r="C815" s="272" t="s">
        <v>1915</v>
      </c>
      <c r="D815" s="95" t="s">
        <v>112</v>
      </c>
      <c r="E815" s="95" t="s">
        <v>42</v>
      </c>
      <c r="F815" s="95" t="s">
        <v>581</v>
      </c>
      <c r="G815" s="235" t="s">
        <v>1916</v>
      </c>
      <c r="H815" s="89">
        <v>890982055</v>
      </c>
      <c r="I815" s="168" t="s">
        <v>571</v>
      </c>
      <c r="J815" s="236">
        <v>253943284</v>
      </c>
      <c r="K815" s="134" t="s">
        <v>1917</v>
      </c>
      <c r="L815" s="137" t="s">
        <v>1895</v>
      </c>
      <c r="M815" s="43" t="s">
        <v>819</v>
      </c>
      <c r="N815" s="44">
        <f>VLOOKUP(Contrato[[#This Row],[SUPERVISOR TITULAR]],[1]SUPERVISORES!$E$1:$F$135,2,FALSE)</f>
        <v>70058610.799999997</v>
      </c>
      <c r="O815" s="43" t="s">
        <v>115</v>
      </c>
      <c r="P815" s="45">
        <f>VLOOKUP(Contrato[[#This Row],[SUPERVISOR SUPLENTE ]],[1]SUPERVISORES!$E$1:$F$135,2,FALSE)</f>
        <v>32244709.699999999</v>
      </c>
      <c r="Q815" s="75">
        <v>951</v>
      </c>
      <c r="R815" s="47" cm="1">
        <f t="array" ref="R815">_xlfn.XLOOKUP(Contrato[[#This Row],[CDP]],[1]!CDP[[#All],[consecutivo]],[1]!CDP[[#All],[fecha_aprobacion]],"",0)</f>
        <v>45105.778460648151</v>
      </c>
      <c r="S815" s="48">
        <f>SUMIF([1]!CDP[[#All],[consecutivo]],Contrato[[#This Row],[CDP]],[1]!CDP[[#All],[valor_total_rubro]])</f>
        <v>253943284</v>
      </c>
      <c r="T815" s="49" cm="1">
        <f t="array" ref="T815">_xlfn.XLOOKUP(Contrato[[#This Row],[CONTRATO]]&amp;Contrato[[#This Row],[CDP]],[1]!Tabla6[[#All],[CONTRATO-CDP]],[1]!Tabla6[[#All],[CRP]],_xlfn.XLOOKUP(Contrato[[#This Row],[CDP]],[1]RCPPAGOS!F:F,[1]RCPPAGOS!A:A,"",0),0)</f>
        <v>6564</v>
      </c>
      <c r="U815" s="47">
        <f>+_xlfn.XLOOKUP(Contrato[[#This Row],[RCP]],[1]RCPPAGOS!A:A,[1]RCPPAGOS!B:B,"",0)</f>
        <v>45107.43712962963</v>
      </c>
      <c r="V815" s="50">
        <f>SUMIF([1]!RCPPAGOS[[#All],[CRP]],Contrato[[#This Row],[RCP]],[1]!RCPPAGOS[[#All],[valor_total]])</f>
        <v>253943284</v>
      </c>
      <c r="W815" s="51">
        <v>45105</v>
      </c>
      <c r="X815" s="51">
        <v>45126</v>
      </c>
      <c r="Y815" s="52" t="str">
        <f>+LEFT(_xlfn.XLOOKUP(Contrato[[#This Row],[CONTRATO3DIG]],[1]SECOP_II!AE:AE,[1]SECOP_II!F:F,"",0),10)</f>
        <v>2023-07-19</v>
      </c>
      <c r="Z815" s="53" t="str">
        <f>+LEFT(_xlfn.XLOOKUP(Contrato[[#This Row],[CONTRATO3DIG]],[1]SECOP_II!AE:AE,[1]SECOP_II!G:G,"",0),10)</f>
        <v>2023-12-18</v>
      </c>
      <c r="AA815" s="54" t="str">
        <f>_xlfn.XLOOKUP(Contrato[[#This Row],[CONTRATO3DIG]],[1]SECOP_II!AE:AE,[1]SECOP_II!AA:AA,"",0)</f>
        <v>https://community.secop.gov.co/Public/Tendering/OpportunityDetail/Index?noticeUID=CO1.NTC.4667194&amp;isFromPublicArea=True&amp;isModal=true&amp;asPopupView=true</v>
      </c>
      <c r="AB815" s="103" t="s">
        <v>1523</v>
      </c>
      <c r="AC815" s="103">
        <v>200000098599</v>
      </c>
      <c r="AD815" s="1" t="s">
        <v>50</v>
      </c>
      <c r="AE815" s="58" t="str">
        <f>TEXT(LEFT(Contrato[[#This Row],[CONTRATO]],3),"0")</f>
        <v>732</v>
      </c>
      <c r="AF815" s="58" t="str">
        <f>IF(LEN(Contrato[[#This Row],[Contrato2]])=3,Contrato[[#This Row],[Contrato2]],TEXT(Contrato[[#This Row],[Contrato2]],"000"))</f>
        <v>732</v>
      </c>
      <c r="AG815" s="59">
        <f ca="1">IFERROR(_xlfn.DAYS(Contrato[[#This Row],[Fecha Proyectada liquidació]],TODAY())/30,"")</f>
        <v>-10.466666666666667</v>
      </c>
      <c r="AH815" s="60">
        <f>+Contrato[[#This Row],[FECHA TERMINACIÓN ]]+120</f>
        <v>45398</v>
      </c>
      <c r="AI815" s="58" t="e" cm="1">
        <f t="array" ref="AI815">+Contrato[[#This Row],[Fecha Proyectada liquidació]]-hoy</f>
        <v>#NAME?</v>
      </c>
      <c r="AJ815" s="58" cm="1">
        <f t="array" ref="AJ815">_xlfn.XLOOKUP(Contrato[[#This Row],[CONTRATO]]&amp;Contrato[[#This Row],[CDP]],[1]!Tabla6[[#All],[CONTRATO-CDP]],[1]!Tabla6[[#All],[CRP]],_xlfn.XLOOKUP(Contrato[[#This Row],[CDP]],[1]RCPPAGOS!F:F,[1]RCPPAGOS!A:A,"",0),0)</f>
        <v>6564</v>
      </c>
      <c r="AK815" s="58">
        <f>+Contrato[[#This Row],[Columna1]]-Contrato[[#This Row],[RCP]]</f>
        <v>0</v>
      </c>
      <c r="AL815" s="73" cm="1">
        <f t="array" ref="AL815">_xlfn.XLOOKUP(Contrato[[#This Row],[RCP]],[1]!RCPPAGOS[[#All],[CRP]],[1]!RCPPAGOS[[#All],[Total pagado]],0,0)</f>
        <v>253943284</v>
      </c>
      <c r="AM815" s="62">
        <f>+Contrato[[#This Row],[Valor Pagado]]/Contrato[[#This Row],[VALOR CONTRATO]]</f>
        <v>1</v>
      </c>
      <c r="AN815" s="63">
        <f>+Contrato[[#This Row],[VALOR CONTRATO]]-Contrato[[#This Row],[Valor Pagado]]</f>
        <v>0</v>
      </c>
    </row>
    <row r="816" spans="1:40" ht="37.5" customHeight="1">
      <c r="A816" s="89">
        <v>914</v>
      </c>
      <c r="B816" s="76">
        <v>733</v>
      </c>
      <c r="C816" s="235" t="s">
        <v>1918</v>
      </c>
      <c r="D816" s="95" t="s">
        <v>112</v>
      </c>
      <c r="E816" s="95" t="s">
        <v>42</v>
      </c>
      <c r="F816" s="95" t="s">
        <v>581</v>
      </c>
      <c r="G816" s="235" t="s">
        <v>1919</v>
      </c>
      <c r="H816" s="277">
        <v>890981238</v>
      </c>
      <c r="I816" s="236" t="s">
        <v>571</v>
      </c>
      <c r="J816" s="236">
        <v>200877329</v>
      </c>
      <c r="K816" s="238" t="s">
        <v>1920</v>
      </c>
      <c r="L816" s="237" t="s">
        <v>1895</v>
      </c>
      <c r="M816" s="43" t="s">
        <v>584</v>
      </c>
      <c r="N816" s="44">
        <f>VLOOKUP(Contrato[[#This Row],[SUPERVISOR TITULAR]],[1]SUPERVISORES!$E$1:$F$135,2,FALSE)</f>
        <v>71611751.299999997</v>
      </c>
      <c r="O816" s="43" t="s">
        <v>116</v>
      </c>
      <c r="P816" s="45">
        <f>VLOOKUP(Contrato[[#This Row],[SUPERVISOR SUPLENTE ]],[1]SUPERVISORES!$E$1:$F$135,2,FALSE)</f>
        <v>98520651.200000003</v>
      </c>
      <c r="Q816" s="88">
        <v>941</v>
      </c>
      <c r="R816" s="47" cm="1">
        <f t="array" ref="R816">_xlfn.XLOOKUP(Contrato[[#This Row],[CDP]],[1]!CDP[[#All],[consecutivo]],[1]!CDP[[#All],[fecha_aprobacion]],"",0)</f>
        <v>45104.38480324074</v>
      </c>
      <c r="S816" s="48">
        <f>SUMIF([1]!CDP[[#All],[consecutivo]],Contrato[[#This Row],[CDP]],[1]!CDP[[#All],[valor_total_rubro]])</f>
        <v>200877329</v>
      </c>
      <c r="T816" s="49" cm="1">
        <f t="array" ref="T816">_xlfn.XLOOKUP(Contrato[[#This Row],[CONTRATO]]&amp;Contrato[[#This Row],[CDP]],[1]!Tabla6[[#All],[CONTRATO-CDP]],[1]!Tabla6[[#All],[CRP]],_xlfn.XLOOKUP(Contrato[[#This Row],[CDP]],[1]RCPPAGOS!F:F,[1]RCPPAGOS!A:A,"",0),0)</f>
        <v>6578</v>
      </c>
      <c r="U816" s="47">
        <f>+_xlfn.XLOOKUP(Contrato[[#This Row],[RCP]],[1]RCPPAGOS!A:A,[1]RCPPAGOS!B:B,"",0)</f>
        <v>45111.645243055558</v>
      </c>
      <c r="V816" s="50">
        <f>SUMIF([1]!RCPPAGOS[[#All],[CRP]],Contrato[[#This Row],[RCP]],[1]!RCPPAGOS[[#All],[valor_total]])</f>
        <v>200877329</v>
      </c>
      <c r="W816" s="91">
        <v>45105</v>
      </c>
      <c r="X816" s="91">
        <v>45111</v>
      </c>
      <c r="Y816" s="52" t="str">
        <f>+LEFT(_xlfn.XLOOKUP(Contrato[[#This Row],[CONTRATO3DIG]],[1]SECOP_II!AE:AE,[1]SECOP_II!F:F,"",0),10)</f>
        <v>2023-07-04</v>
      </c>
      <c r="Z816" s="53" t="str">
        <f>+LEFT(_xlfn.XLOOKUP(Contrato[[#This Row],[CONTRATO3DIG]],[1]SECOP_II!AE:AE,[1]SECOP_II!G:G,"",0),10)</f>
        <v>2023-12-31</v>
      </c>
      <c r="AA816" s="54" t="str">
        <f>_xlfn.XLOOKUP(Contrato[[#This Row],[CONTRATO3DIG]],[1]SECOP_II!AE:AE,[1]SECOP_II!AA:AA,"",0)</f>
        <v>https://community.secop.gov.co/Public/Tendering/OpportunityDetail/Index?noticeUID=CO1.NTC.4667044&amp;isFromPublicArea=True&amp;isModal=true&amp;asPopupView=true</v>
      </c>
      <c r="AB816" s="147" t="s">
        <v>1300</v>
      </c>
      <c r="AC816" s="147"/>
      <c r="AD816" s="89" t="s">
        <v>50</v>
      </c>
      <c r="AE816" s="58" t="str">
        <f>TEXT(LEFT(Contrato[[#This Row],[CONTRATO]],3),"0")</f>
        <v>733</v>
      </c>
      <c r="AF816" s="58" t="str">
        <f>IF(LEN(Contrato[[#This Row],[Contrato2]])=3,Contrato[[#This Row],[Contrato2]],TEXT(Contrato[[#This Row],[Contrato2]],"000"))</f>
        <v>733</v>
      </c>
      <c r="AG816" s="59">
        <f ca="1">IFERROR(_xlfn.DAYS(Contrato[[#This Row],[Fecha Proyectada liquidació]],TODAY())/30,"")</f>
        <v>-10.033333333333333</v>
      </c>
      <c r="AH816" s="60">
        <f>+Contrato[[#This Row],[FECHA TERMINACIÓN ]]+120</f>
        <v>45411</v>
      </c>
      <c r="AI816" s="58" t="e" cm="1">
        <f t="array" ref="AI816">+Contrato[[#This Row],[Fecha Proyectada liquidació]]-hoy</f>
        <v>#NAME?</v>
      </c>
      <c r="AJ816" s="58" cm="1">
        <f t="array" ref="AJ816">_xlfn.XLOOKUP(Contrato[[#This Row],[CONTRATO]]&amp;Contrato[[#This Row],[CDP]],[1]!Tabla6[[#All],[CONTRATO-CDP]],[1]!Tabla6[[#All],[CRP]],_xlfn.XLOOKUP(Contrato[[#This Row],[CDP]],[1]RCPPAGOS!F:F,[1]RCPPAGOS!A:A,"",0),0)</f>
        <v>6578</v>
      </c>
      <c r="AK816" s="58">
        <f>+Contrato[[#This Row],[Columna1]]-Contrato[[#This Row],[RCP]]</f>
        <v>0</v>
      </c>
      <c r="AL816" s="73" cm="1">
        <f t="array" ref="AL816">_xlfn.XLOOKUP(Contrato[[#This Row],[RCP]],[1]!RCPPAGOS[[#All],[CRP]],[1]!RCPPAGOS[[#All],[Total pagado]],0,0)</f>
        <v>200877329</v>
      </c>
      <c r="AM816" s="62">
        <f>+Contrato[[#This Row],[Valor Pagado]]/Contrato[[#This Row],[VALOR CONTRATO]]</f>
        <v>1</v>
      </c>
      <c r="AN816" s="63">
        <f>+Contrato[[#This Row],[VALOR CONTRATO]]-Contrato[[#This Row],[Valor Pagado]]</f>
        <v>0</v>
      </c>
    </row>
    <row r="817" spans="1:40" ht="37.5" customHeight="1">
      <c r="A817" s="89">
        <v>935</v>
      </c>
      <c r="B817" s="76">
        <v>734</v>
      </c>
      <c r="C817" s="235" t="s">
        <v>1921</v>
      </c>
      <c r="D817" s="95" t="s">
        <v>112</v>
      </c>
      <c r="E817" s="95" t="s">
        <v>42</v>
      </c>
      <c r="F817" s="95" t="s">
        <v>581</v>
      </c>
      <c r="G817" s="235" t="s">
        <v>1922</v>
      </c>
      <c r="H817" s="89">
        <v>890981150</v>
      </c>
      <c r="I817" s="236" t="s">
        <v>571</v>
      </c>
      <c r="J817" s="236">
        <v>600000000</v>
      </c>
      <c r="K817" s="238" t="s">
        <v>1923</v>
      </c>
      <c r="L817" s="237" t="s">
        <v>1895</v>
      </c>
      <c r="M817" s="43" t="s">
        <v>116</v>
      </c>
      <c r="N817" s="44">
        <f>VLOOKUP(Contrato[[#This Row],[SUPERVISOR TITULAR]],[1]SUPERVISORES!$E$1:$F$135,2,FALSE)</f>
        <v>98520651.200000003</v>
      </c>
      <c r="O817" s="43" t="s">
        <v>584</v>
      </c>
      <c r="P817" s="45">
        <f>VLOOKUP(Contrato[[#This Row],[SUPERVISOR SUPLENTE ]],[1]SUPERVISORES!$E$1:$F$135,2,FALSE)</f>
        <v>71611751.299999997</v>
      </c>
      <c r="Q817" s="88">
        <v>937</v>
      </c>
      <c r="R817" s="47" cm="1">
        <f t="array" ref="R817">_xlfn.XLOOKUP(Contrato[[#This Row],[CDP]],[1]!CDP[[#All],[consecutivo]],[1]!CDP[[#All],[fecha_aprobacion]],"",0)</f>
        <v>45104.384756944448</v>
      </c>
      <c r="S817" s="48">
        <f>SUMIF([1]!CDP[[#All],[consecutivo]],Contrato[[#This Row],[CDP]],[1]!CDP[[#All],[valor_total_rubro]])</f>
        <v>600000000</v>
      </c>
      <c r="T817" s="49" cm="1">
        <f t="array" ref="T817">_xlfn.XLOOKUP(Contrato[[#This Row],[CONTRATO]]&amp;Contrato[[#This Row],[CDP]],[1]!Tabla6[[#All],[CONTRATO-CDP]],[1]!Tabla6[[#All],[CRP]],_xlfn.XLOOKUP(Contrato[[#This Row],[CDP]],[1]RCPPAGOS!F:F,[1]RCPPAGOS!A:A,"",0),0)</f>
        <v>6565</v>
      </c>
      <c r="U817" s="47">
        <f>+_xlfn.XLOOKUP(Contrato[[#This Row],[RCP]],[1]RCPPAGOS!A:A,[1]RCPPAGOS!B:B,"",0)</f>
        <v>45107.438333333332</v>
      </c>
      <c r="V817" s="50">
        <f>SUMIF([1]!RCPPAGOS[[#All],[CRP]],Contrato[[#This Row],[RCP]],[1]!RCPPAGOS[[#All],[valor_total]])</f>
        <v>600000000</v>
      </c>
      <c r="W817" s="91">
        <v>45105</v>
      </c>
      <c r="X817" s="91">
        <v>45118</v>
      </c>
      <c r="Y817" s="52" t="str">
        <f>+LEFT(_xlfn.XLOOKUP(Contrato[[#This Row],[CONTRATO3DIG]],[1]SECOP_II!AE:AE,[1]SECOP_II!F:F,"",0),10)</f>
        <v>2023-07-11</v>
      </c>
      <c r="Z817" s="53" t="str">
        <f>+LEFT(_xlfn.XLOOKUP(Contrato[[#This Row],[CONTRATO3DIG]],[1]SECOP_II!AE:AE,[1]SECOP_II!G:G,"",0),10)</f>
        <v>2023-12-30</v>
      </c>
      <c r="AA817" s="54" t="str">
        <f>_xlfn.XLOOKUP(Contrato[[#This Row],[CONTRATO3DIG]],[1]SECOP_II!AE:AE,[1]SECOP_II!AA:AA,"",0)</f>
        <v>https://community.secop.gov.co/Public/Tendering/OpportunityDetail/Index?noticeUID=CO1.NTC.4667969&amp;isFromPublicArea=True&amp;isModal=true&amp;asPopupView=true</v>
      </c>
      <c r="AB817" s="147" t="s">
        <v>885</v>
      </c>
      <c r="AC817" s="147"/>
      <c r="AD817" s="89" t="s">
        <v>1697</v>
      </c>
      <c r="AE817" s="58" t="str">
        <f>TEXT(LEFT(Contrato[[#This Row],[CONTRATO]],3),"0")</f>
        <v>734</v>
      </c>
      <c r="AF817" s="58" t="str">
        <f>IF(LEN(Contrato[[#This Row],[Contrato2]])=3,Contrato[[#This Row],[Contrato2]],TEXT(Contrato[[#This Row],[Contrato2]],"000"))</f>
        <v>734</v>
      </c>
      <c r="AG817" s="59">
        <f ca="1">IFERROR(_xlfn.DAYS(Contrato[[#This Row],[Fecha Proyectada liquidació]],TODAY())/30,"")</f>
        <v>-10.066666666666666</v>
      </c>
      <c r="AH817" s="60">
        <f>+Contrato[[#This Row],[FECHA TERMINACIÓN ]]+120</f>
        <v>45410</v>
      </c>
      <c r="AI817" s="58" t="e" cm="1">
        <f t="array" ref="AI817">+Contrato[[#This Row],[Fecha Proyectada liquidació]]-hoy</f>
        <v>#NAME?</v>
      </c>
      <c r="AJ817" s="58" cm="1">
        <f t="array" ref="AJ817">_xlfn.XLOOKUP(Contrato[[#This Row],[CONTRATO]]&amp;Contrato[[#This Row],[CDP]],[1]!Tabla6[[#All],[CONTRATO-CDP]],[1]!Tabla6[[#All],[CRP]],_xlfn.XLOOKUP(Contrato[[#This Row],[CDP]],[1]RCPPAGOS!F:F,[1]RCPPAGOS!A:A,"",0),0)</f>
        <v>6565</v>
      </c>
      <c r="AK817" s="58">
        <f>+Contrato[[#This Row],[Columna1]]-Contrato[[#This Row],[RCP]]</f>
        <v>0</v>
      </c>
      <c r="AL817" s="73" cm="1">
        <f t="array" ref="AL817">_xlfn.XLOOKUP(Contrato[[#This Row],[RCP]],[1]!RCPPAGOS[[#All],[CRP]],[1]!RCPPAGOS[[#All],[Total pagado]],0,0)</f>
        <v>600000000</v>
      </c>
      <c r="AM817" s="62">
        <f>+Contrato[[#This Row],[Valor Pagado]]/Contrato[[#This Row],[VALOR CONTRATO]]</f>
        <v>1</v>
      </c>
      <c r="AN817" s="63">
        <f>+Contrato[[#This Row],[VALOR CONTRATO]]-Contrato[[#This Row],[Valor Pagado]]</f>
        <v>0</v>
      </c>
    </row>
    <row r="818" spans="1:40" ht="37.5" customHeight="1">
      <c r="A818" s="89" t="s">
        <v>571</v>
      </c>
      <c r="B818" s="76">
        <v>735</v>
      </c>
      <c r="C818" s="192" t="s">
        <v>1924</v>
      </c>
      <c r="D818" s="95" t="s">
        <v>112</v>
      </c>
      <c r="E818" s="95" t="s">
        <v>42</v>
      </c>
      <c r="F818" s="95" t="s">
        <v>581</v>
      </c>
      <c r="G818" s="235" t="s">
        <v>1925</v>
      </c>
      <c r="H818" s="180">
        <v>0</v>
      </c>
      <c r="I818" s="180">
        <v>0</v>
      </c>
      <c r="J818" s="180">
        <v>0</v>
      </c>
      <c r="K818" s="278" t="s">
        <v>1926</v>
      </c>
      <c r="L818" s="279" t="s">
        <v>1895</v>
      </c>
      <c r="M818" s="43" t="s">
        <v>116</v>
      </c>
      <c r="N818" s="44">
        <f>VLOOKUP(Contrato[[#This Row],[SUPERVISOR TITULAR]],[1]SUPERVISORES!$E$1:$F$135,2,FALSE)</f>
        <v>98520651.200000003</v>
      </c>
      <c r="O818" s="43" t="s">
        <v>115</v>
      </c>
      <c r="P818" s="45">
        <f>VLOOKUP(Contrato[[#This Row],[SUPERVISOR SUPLENTE ]],[1]SUPERVISORES!$E$1:$F$135,2,FALSE)</f>
        <v>32244709.699999999</v>
      </c>
      <c r="Q818" s="180">
        <v>0</v>
      </c>
      <c r="R818" s="47" t="str" cm="1">
        <f t="array" ref="R818">_xlfn.XLOOKUP(Contrato[[#This Row],[CDP]],[1]!CDP[[#All],[consecutivo]],[1]!CDP[[#All],[fecha_aprobacion]],"",0)</f>
        <v/>
      </c>
      <c r="S818" s="48">
        <f>SUMIF([1]!CDP[[#All],[consecutivo]],Contrato[[#This Row],[CDP]],[1]!CDP[[#All],[valor_total_rubro]])</f>
        <v>0</v>
      </c>
      <c r="T818" s="49" t="str" cm="1">
        <f t="array" ref="T818">_xlfn.XLOOKUP(Contrato[[#This Row],[CONTRATO]]&amp;Contrato[[#This Row],[CDP]],[1]!Tabla6[[#All],[CONTRATO-CDP]],[1]!Tabla6[[#All],[CRP]],_xlfn.XLOOKUP(Contrato[[#This Row],[CDP]],[1]RCPPAGOS!F:F,[1]RCPPAGOS!A:A,"",0),0)</f>
        <v/>
      </c>
      <c r="U818" s="47" t="str">
        <f>+_xlfn.XLOOKUP(Contrato[[#This Row],[RCP]],[1]RCPPAGOS!A:A,[1]RCPPAGOS!B:B,"",0)</f>
        <v/>
      </c>
      <c r="V818" s="50">
        <f>SUMIF([1]!RCPPAGOS[[#All],[CRP]],Contrato[[#This Row],[RCP]],[1]!RCPPAGOS[[#All],[valor_total]])</f>
        <v>0</v>
      </c>
      <c r="W818" s="180">
        <v>0</v>
      </c>
      <c r="X818" s="180">
        <v>0</v>
      </c>
      <c r="Y818" s="52" t="str">
        <f>+LEFT(_xlfn.XLOOKUP(Contrato[[#This Row],[CONTRATO3DIG]],[1]SECOP_II!AE:AE,[1]SECOP_II!F:F,"",0),10)</f>
        <v/>
      </c>
      <c r="Z818" s="53" t="str">
        <f>+LEFT(_xlfn.XLOOKUP(Contrato[[#This Row],[CONTRATO3DIG]],[1]SECOP_II!AE:AE,[1]SECOP_II!G:G,"",0),10)</f>
        <v/>
      </c>
      <c r="AA818" s="54" t="str">
        <f>_xlfn.XLOOKUP(Contrato[[#This Row],[CONTRATO3DIG]],[1]SECOP_II!AE:AE,[1]SECOP_II!AA:AA,"",0)</f>
        <v/>
      </c>
      <c r="AB818" s="180">
        <v>0</v>
      </c>
      <c r="AC818" s="180">
        <v>0</v>
      </c>
      <c r="AD818" s="89" t="s">
        <v>216</v>
      </c>
      <c r="AE818" s="58" t="str">
        <f>TEXT(LEFT(Contrato[[#This Row],[CONTRATO]],3),"0")</f>
        <v>735</v>
      </c>
      <c r="AF818" s="58" t="str">
        <f>IF(LEN(Contrato[[#This Row],[Contrato2]])=3,Contrato[[#This Row],[Contrato2]],TEXT(Contrato[[#This Row],[Contrato2]],"000"))</f>
        <v>735</v>
      </c>
      <c r="AG818" s="59" t="str">
        <f ca="1">IFERROR(_xlfn.DAYS(Contrato[[#This Row],[Fecha Proyectada liquidació]],TODAY())/30,"")</f>
        <v/>
      </c>
      <c r="AH818" s="60" t="e">
        <f>+Contrato[[#This Row],[FECHA TERMINACIÓN ]]+120</f>
        <v>#VALUE!</v>
      </c>
      <c r="AI818" s="58" t="e" cm="1">
        <f t="array" ref="AI818">+Contrato[[#This Row],[Fecha Proyectada liquidació]]-hoy</f>
        <v>#VALUE!</v>
      </c>
      <c r="AJ818" s="58" t="str" cm="1">
        <f t="array" ref="AJ818">_xlfn.XLOOKUP(Contrato[[#This Row],[CONTRATO]]&amp;Contrato[[#This Row],[CDP]],[1]!Tabla6[[#All],[CONTRATO-CDP]],[1]!Tabla6[[#All],[CRP]],_xlfn.XLOOKUP(Contrato[[#This Row],[CDP]],[1]RCPPAGOS!F:F,[1]RCPPAGOS!A:A,"",0),0)</f>
        <v/>
      </c>
      <c r="AK818" s="58" t="e">
        <f>+Contrato[[#This Row],[Columna1]]-Contrato[[#This Row],[RCP]]</f>
        <v>#VALUE!</v>
      </c>
      <c r="AL818" s="61" cm="1">
        <f t="array" ref="AL818">_xlfn.XLOOKUP(Contrato[[#This Row],[RCP]],[1]!RCPPAGOS[[#All],[CRP]],[1]!RCPPAGOS[[#All],[Total pagado]],0,0)</f>
        <v>0</v>
      </c>
      <c r="AM818" s="62" t="e">
        <f>+Contrato[[#This Row],[Valor Pagado]]/Contrato[[#This Row],[VALOR CONTRATO]]</f>
        <v>#DIV/0!</v>
      </c>
      <c r="AN818" s="63">
        <f>+Contrato[[#This Row],[VALOR CONTRATO]]-Contrato[[#This Row],[Valor Pagado]]</f>
        <v>0</v>
      </c>
    </row>
    <row r="819" spans="1:40" ht="37.5" customHeight="1">
      <c r="A819" s="89">
        <v>902</v>
      </c>
      <c r="B819" s="76">
        <v>736</v>
      </c>
      <c r="C819" s="235" t="s">
        <v>1927</v>
      </c>
      <c r="D819" s="95" t="s">
        <v>112</v>
      </c>
      <c r="E819" s="95" t="s">
        <v>42</v>
      </c>
      <c r="F819" s="95" t="s">
        <v>581</v>
      </c>
      <c r="G819" s="235" t="s">
        <v>1928</v>
      </c>
      <c r="H819" s="89">
        <v>890983706</v>
      </c>
      <c r="I819" s="236" t="s">
        <v>571</v>
      </c>
      <c r="J819" s="236">
        <v>1499770432</v>
      </c>
      <c r="K819" s="278" t="s">
        <v>1929</v>
      </c>
      <c r="L819" s="237" t="s">
        <v>1895</v>
      </c>
      <c r="M819" s="43" t="s">
        <v>584</v>
      </c>
      <c r="N819" s="44">
        <f>VLOOKUP(Contrato[[#This Row],[SUPERVISOR TITULAR]],[1]SUPERVISORES!$E$1:$F$135,2,FALSE)</f>
        <v>71611751.299999997</v>
      </c>
      <c r="O819" s="43" t="s">
        <v>116</v>
      </c>
      <c r="P819" s="45">
        <f>VLOOKUP(Contrato[[#This Row],[SUPERVISOR SUPLENTE ]],[1]SUPERVISORES!$E$1:$F$135,2,FALSE)</f>
        <v>98520651.200000003</v>
      </c>
      <c r="Q819" s="88">
        <v>900</v>
      </c>
      <c r="R819" s="47" cm="1">
        <f t="array" ref="R819">_xlfn.XLOOKUP(Contrato[[#This Row],[CDP]],[1]!CDP[[#All],[consecutivo]],[1]!CDP[[#All],[fecha_aprobacion]],"",0)</f>
        <v>45098.31354166667</v>
      </c>
      <c r="S819" s="48">
        <f>SUMIF([1]!CDP[[#All],[consecutivo]],Contrato[[#This Row],[CDP]],[1]!CDP[[#All],[valor_total_rubro]])</f>
        <v>1499770432</v>
      </c>
      <c r="T819" s="49" cm="1">
        <f t="array" ref="T819">_xlfn.XLOOKUP(Contrato[[#This Row],[CONTRATO]]&amp;Contrato[[#This Row],[CDP]],[1]!Tabla6[[#All],[CONTRATO-CDP]],[1]!Tabla6[[#All],[CRP]],_xlfn.XLOOKUP(Contrato[[#This Row],[CDP]],[1]RCPPAGOS!F:F,[1]RCPPAGOS!A:A,"",0),0)</f>
        <v>6570</v>
      </c>
      <c r="U819" s="47">
        <f>+_xlfn.XLOOKUP(Contrato[[#This Row],[RCP]],[1]RCPPAGOS!A:A,[1]RCPPAGOS!B:B,"",0)</f>
        <v>45107.49422453704</v>
      </c>
      <c r="V819" s="50">
        <f>SUMIF([1]!RCPPAGOS[[#All],[CRP]],Contrato[[#This Row],[RCP]],[1]!RCPPAGOS[[#All],[valor_total]])</f>
        <v>1499770432</v>
      </c>
      <c r="W819" s="91">
        <v>45105</v>
      </c>
      <c r="X819" s="91">
        <v>45113</v>
      </c>
      <c r="Y819" s="52" t="str">
        <f>+LEFT(_xlfn.XLOOKUP(Contrato[[#This Row],[CONTRATO3DIG]],[1]SECOP_II!AE:AE,[1]SECOP_II!F:F,"",0),10)</f>
        <v>2023-07-06</v>
      </c>
      <c r="Z819" s="53" t="str">
        <f>+LEFT(_xlfn.XLOOKUP(Contrato[[#This Row],[CONTRATO3DIG]],[1]SECOP_II!AE:AE,[1]SECOP_II!G:G,"",0),10)</f>
        <v>2023-12-30</v>
      </c>
      <c r="AA819" s="54" t="str">
        <f>_xlfn.XLOOKUP(Contrato[[#This Row],[CONTRATO3DIG]],[1]SECOP_II!AE:AE,[1]SECOP_II!AA:AA,"",0)</f>
        <v>https://community.secop.gov.co/Public/Tendering/OpportunityDetail/Index?noticeUID=CO1.NTC.4663164&amp;isFromPublicArea=True&amp;isModal=true&amp;asPopupView=true</v>
      </c>
      <c r="AB819" s="147" t="s">
        <v>1300</v>
      </c>
      <c r="AC819" s="147">
        <v>200000096296</v>
      </c>
      <c r="AD819" s="89" t="s">
        <v>50</v>
      </c>
      <c r="AE819" s="58" t="str">
        <f>TEXT(LEFT(Contrato[[#This Row],[CONTRATO]],3),"0")</f>
        <v>736</v>
      </c>
      <c r="AF819" s="58" t="str">
        <f>IF(LEN(Contrato[[#This Row],[Contrato2]])=3,Contrato[[#This Row],[Contrato2]],TEXT(Contrato[[#This Row],[Contrato2]],"000"))</f>
        <v>736</v>
      </c>
      <c r="AG819" s="59">
        <f ca="1">IFERROR(_xlfn.DAYS(Contrato[[#This Row],[Fecha Proyectada liquidació]],TODAY())/30,"")</f>
        <v>-10.066666666666666</v>
      </c>
      <c r="AH819" s="60">
        <f>+Contrato[[#This Row],[FECHA TERMINACIÓN ]]+120</f>
        <v>45410</v>
      </c>
      <c r="AI819" s="58" t="e" cm="1">
        <f t="array" ref="AI819">+Contrato[[#This Row],[Fecha Proyectada liquidació]]-hoy</f>
        <v>#NAME?</v>
      </c>
      <c r="AJ819" s="58" cm="1">
        <f t="array" ref="AJ819">_xlfn.XLOOKUP(Contrato[[#This Row],[CONTRATO]]&amp;Contrato[[#This Row],[CDP]],[1]!Tabla6[[#All],[CONTRATO-CDP]],[1]!Tabla6[[#All],[CRP]],_xlfn.XLOOKUP(Contrato[[#This Row],[CDP]],[1]RCPPAGOS!F:F,[1]RCPPAGOS!A:A,"",0),0)</f>
        <v>6570</v>
      </c>
      <c r="AK819" s="58">
        <f>+Contrato[[#This Row],[Columna1]]-Contrato[[#This Row],[RCP]]</f>
        <v>0</v>
      </c>
      <c r="AL819" s="73" cm="1">
        <f t="array" ref="AL819">_xlfn.XLOOKUP(Contrato[[#This Row],[RCP]],[1]!RCPPAGOS[[#All],[CRP]],[1]!RCPPAGOS[[#All],[Total pagado]],0,0)</f>
        <v>1469741052</v>
      </c>
      <c r="AM819" s="62">
        <f>+Contrato[[#This Row],[Valor Pagado]]/Contrato[[#This Row],[VALOR CONTRATO]]</f>
        <v>0.97997734896003075</v>
      </c>
      <c r="AN819" s="63">
        <f>+Contrato[[#This Row],[VALOR CONTRATO]]-Contrato[[#This Row],[Valor Pagado]]</f>
        <v>30029380</v>
      </c>
    </row>
    <row r="820" spans="1:40" ht="37.5" customHeight="1">
      <c r="A820" s="89" t="s">
        <v>571</v>
      </c>
      <c r="B820" s="76">
        <v>737</v>
      </c>
      <c r="C820" s="192" t="s">
        <v>1930</v>
      </c>
      <c r="D820" s="95" t="s">
        <v>112</v>
      </c>
      <c r="E820" s="95" t="s">
        <v>42</v>
      </c>
      <c r="F820" s="95" t="s">
        <v>1906</v>
      </c>
      <c r="G820" s="235" t="s">
        <v>1931</v>
      </c>
      <c r="H820" s="89">
        <v>901105143</v>
      </c>
      <c r="I820" s="236" t="s">
        <v>571</v>
      </c>
      <c r="J820" s="236">
        <v>7362174016</v>
      </c>
      <c r="K820" s="279" t="s">
        <v>1932</v>
      </c>
      <c r="L820" s="237" t="s">
        <v>1895</v>
      </c>
      <c r="M820" s="43" t="s">
        <v>1100</v>
      </c>
      <c r="N820" s="44">
        <f>VLOOKUP(Contrato[[#This Row],[SUPERVISOR TITULAR]],[1]SUPERVISORES!$E$1:$F$135,2,FALSE)</f>
        <v>43515795</v>
      </c>
      <c r="O820" s="43" t="s">
        <v>116</v>
      </c>
      <c r="P820" s="45">
        <f>VLOOKUP(Contrato[[#This Row],[SUPERVISOR SUPLENTE ]],[1]SUPERVISORES!$E$1:$F$135,2,FALSE)</f>
        <v>98520651.200000003</v>
      </c>
      <c r="Q820" s="180">
        <v>0</v>
      </c>
      <c r="R820" s="47" t="str" cm="1">
        <f t="array" ref="R820">_xlfn.XLOOKUP(Contrato[[#This Row],[CDP]],[1]!CDP[[#All],[consecutivo]],[1]!CDP[[#All],[fecha_aprobacion]],"",0)</f>
        <v/>
      </c>
      <c r="S820" s="48">
        <f>SUMIF([1]!CDP[[#All],[consecutivo]],Contrato[[#This Row],[CDP]],[1]!CDP[[#All],[valor_total_rubro]])</f>
        <v>0</v>
      </c>
      <c r="T820" s="49" t="str" cm="1">
        <f t="array" ref="T820">_xlfn.XLOOKUP(Contrato[[#This Row],[CONTRATO]]&amp;Contrato[[#This Row],[CDP]],[1]!Tabla6[[#All],[CONTRATO-CDP]],[1]!Tabla6[[#All],[CRP]],_xlfn.XLOOKUP(Contrato[[#This Row],[CDP]],[1]RCPPAGOS!F:F,[1]RCPPAGOS!A:A,"",0),0)</f>
        <v/>
      </c>
      <c r="U820" s="47" t="str">
        <f>+_xlfn.XLOOKUP(Contrato[[#This Row],[RCP]],[1]RCPPAGOS!A:A,[1]RCPPAGOS!B:B,"",0)</f>
        <v/>
      </c>
      <c r="V820" s="50">
        <f>SUMIF([1]!RCPPAGOS[[#All],[CRP]],Contrato[[#This Row],[RCP]],[1]!RCPPAGOS[[#All],[valor_total]])</f>
        <v>0</v>
      </c>
      <c r="W820" s="91">
        <v>45105</v>
      </c>
      <c r="X820" s="91">
        <v>45113</v>
      </c>
      <c r="Y820" s="52" t="str">
        <f>+LEFT(_xlfn.XLOOKUP(Contrato[[#This Row],[CONTRATO3DIG]],[1]SECOP_II!AE:AE,[1]SECOP_II!F:F,"",0),10)</f>
        <v>2023-07-21</v>
      </c>
      <c r="Z820" s="53" t="str">
        <f>+LEFT(_xlfn.XLOOKUP(Contrato[[#This Row],[CONTRATO3DIG]],[1]SECOP_II!AE:AE,[1]SECOP_II!G:G,"",0),10)</f>
        <v>2024-01-05</v>
      </c>
      <c r="AA820" s="54" t="str">
        <f>_xlfn.XLOOKUP(Contrato[[#This Row],[CONTRATO3DIG]],[1]SECOP_II!AE:AE,[1]SECOP_II!AA:AA,"",0)</f>
        <v>https://community.secop.gov.co/Public/Tendering/OpportunityDetail/Index?noticeUID=CO1.NTC.4668480&amp;isFromPublicArea=True&amp;isModal=true&amp;asPopupView=true</v>
      </c>
      <c r="AB820" s="147" t="s">
        <v>1523</v>
      </c>
      <c r="AC820" s="147">
        <v>200000098366</v>
      </c>
      <c r="AD820" s="89" t="s">
        <v>216</v>
      </c>
      <c r="AE820" s="58" t="str">
        <f>TEXT(LEFT(Contrato[[#This Row],[CONTRATO]],3),"0")</f>
        <v>737</v>
      </c>
      <c r="AF820" s="58" t="str">
        <f>IF(LEN(Contrato[[#This Row],[Contrato2]])=3,Contrato[[#This Row],[Contrato2]],TEXT(Contrato[[#This Row],[Contrato2]],"000"))</f>
        <v>737</v>
      </c>
      <c r="AG820" s="59">
        <f ca="1">IFERROR(_xlfn.DAYS(Contrato[[#This Row],[Fecha Proyectada liquidació]],TODAY())/30,"")</f>
        <v>-9.8666666666666671</v>
      </c>
      <c r="AH820" s="60">
        <f>+Contrato[[#This Row],[FECHA TERMINACIÓN ]]+120</f>
        <v>45416</v>
      </c>
      <c r="AI820" s="58" t="e" cm="1">
        <f t="array" ref="AI820">+Contrato[[#This Row],[Fecha Proyectada liquidació]]-hoy</f>
        <v>#NAME?</v>
      </c>
      <c r="AJ820" s="58" t="str" cm="1">
        <f t="array" ref="AJ820">_xlfn.XLOOKUP(Contrato[[#This Row],[CONTRATO]]&amp;Contrato[[#This Row],[CDP]],[1]!Tabla6[[#All],[CONTRATO-CDP]],[1]!Tabla6[[#All],[CRP]],_xlfn.XLOOKUP(Contrato[[#This Row],[CDP]],[1]RCPPAGOS!F:F,[1]RCPPAGOS!A:A,"",0),0)</f>
        <v/>
      </c>
      <c r="AK820" s="58" t="e">
        <f>+Contrato[[#This Row],[Columna1]]-Contrato[[#This Row],[RCP]]</f>
        <v>#VALUE!</v>
      </c>
      <c r="AL820" s="61" cm="1">
        <f t="array" ref="AL820">_xlfn.XLOOKUP(Contrato[[#This Row],[RCP]],[1]!RCPPAGOS[[#All],[CRP]],[1]!RCPPAGOS[[#All],[Total pagado]],0,0)</f>
        <v>0</v>
      </c>
      <c r="AM820" s="62">
        <f>+Contrato[[#This Row],[Valor Pagado]]/Contrato[[#This Row],[VALOR CONTRATO]]</f>
        <v>0</v>
      </c>
      <c r="AN820" s="63">
        <f>+Contrato[[#This Row],[VALOR CONTRATO]]-Contrato[[#This Row],[Valor Pagado]]</f>
        <v>7362174016</v>
      </c>
    </row>
    <row r="821" spans="1:40" ht="37.5" customHeight="1">
      <c r="A821" s="1" t="s">
        <v>571</v>
      </c>
      <c r="B821" s="76">
        <v>738</v>
      </c>
      <c r="C821" s="192" t="s">
        <v>1933</v>
      </c>
      <c r="D821" s="95" t="s">
        <v>112</v>
      </c>
      <c r="E821" s="95" t="s">
        <v>42</v>
      </c>
      <c r="F821" s="95" t="s">
        <v>1906</v>
      </c>
      <c r="G821" s="235" t="s">
        <v>1934</v>
      </c>
      <c r="H821" s="89">
        <v>900988911</v>
      </c>
      <c r="I821" s="236" t="s">
        <v>571</v>
      </c>
      <c r="J821" s="236">
        <v>948555728</v>
      </c>
      <c r="K821" s="208" t="s">
        <v>1932</v>
      </c>
      <c r="L821" s="137" t="s">
        <v>1895</v>
      </c>
      <c r="M821" s="43" t="s">
        <v>116</v>
      </c>
      <c r="N821" s="44">
        <f>VLOOKUP(Contrato[[#This Row],[SUPERVISOR TITULAR]],[1]SUPERVISORES!$E$1:$F$135,2,FALSE)</f>
        <v>98520651.200000003</v>
      </c>
      <c r="O821" s="43" t="s">
        <v>116</v>
      </c>
      <c r="P821" s="45">
        <f>VLOOKUP(Contrato[[#This Row],[SUPERVISOR SUPLENTE ]],[1]SUPERVISORES!$E$1:$F$135,2,FALSE)</f>
        <v>98520651.200000003</v>
      </c>
      <c r="Q821" s="111">
        <v>0</v>
      </c>
      <c r="R821" s="47" t="str" cm="1">
        <f t="array" ref="R821">_xlfn.XLOOKUP(Contrato[[#This Row],[CDP]],[1]!CDP[[#All],[consecutivo]],[1]!CDP[[#All],[fecha_aprobacion]],"",0)</f>
        <v/>
      </c>
      <c r="S821" s="48">
        <f>SUMIF([1]!CDP[[#All],[consecutivo]],Contrato[[#This Row],[CDP]],[1]!CDP[[#All],[valor_total_rubro]])</f>
        <v>0</v>
      </c>
      <c r="T821" s="49" t="str" cm="1">
        <f t="array" ref="T821">_xlfn.XLOOKUP(Contrato[[#This Row],[CONTRATO]]&amp;Contrato[[#This Row],[CDP]],[1]!Tabla6[[#All],[CONTRATO-CDP]],[1]!Tabla6[[#All],[CRP]],_xlfn.XLOOKUP(Contrato[[#This Row],[CDP]],[1]RCPPAGOS!F:F,[1]RCPPAGOS!A:A,"",0),0)</f>
        <v/>
      </c>
      <c r="U821" s="47" t="str">
        <f>+_xlfn.XLOOKUP(Contrato[[#This Row],[RCP]],[1]RCPPAGOS!A:A,[1]RCPPAGOS!B:B,"",0)</f>
        <v/>
      </c>
      <c r="V821" s="50">
        <f>SUMIF([1]!RCPPAGOS[[#All],[CRP]],Contrato[[#This Row],[RCP]],[1]!RCPPAGOS[[#All],[valor_total]])</f>
        <v>0</v>
      </c>
      <c r="W821" s="51">
        <v>45105</v>
      </c>
      <c r="X821" s="51">
        <v>45128</v>
      </c>
      <c r="Y821" s="52" t="str">
        <f>+LEFT(_xlfn.XLOOKUP(Contrato[[#This Row],[CONTRATO3DIG]],[1]SECOP_II!AE:AE,[1]SECOP_II!F:F,"",0),10)</f>
        <v>2023-07-21</v>
      </c>
      <c r="Z821" s="53" t="str">
        <f>+LEFT(_xlfn.XLOOKUP(Contrato[[#This Row],[CONTRATO3DIG]],[1]SECOP_II!AE:AE,[1]SECOP_II!G:G,"",0),10)</f>
        <v>2023-12-31</v>
      </c>
      <c r="AA821" s="54" t="str">
        <f>_xlfn.XLOOKUP(Contrato[[#This Row],[CONTRATO3DIG]],[1]SECOP_II!AE:AE,[1]SECOP_II!AA:AA,"",0)</f>
        <v>https://community.secop.gov.co/Public/Tendering/OpportunityDetail/Index?noticeUID=CO1.NTC.4667437&amp;isFromPublicArea=True&amp;isModal=true&amp;asPopupView=true</v>
      </c>
      <c r="AB821" s="103" t="s">
        <v>1300</v>
      </c>
      <c r="AC821" s="103">
        <v>200000097229</v>
      </c>
      <c r="AD821" s="1" t="s">
        <v>216</v>
      </c>
      <c r="AE821" s="58" t="str">
        <f>TEXT(LEFT(Contrato[[#This Row],[CONTRATO]],3),"0")</f>
        <v>738</v>
      </c>
      <c r="AF821" s="58" t="str">
        <f>IF(LEN(Contrato[[#This Row],[Contrato2]])=3,Contrato[[#This Row],[Contrato2]],TEXT(Contrato[[#This Row],[Contrato2]],"000"))</f>
        <v>738</v>
      </c>
      <c r="AG821" s="59">
        <f ca="1">IFERROR(_xlfn.DAYS(Contrato[[#This Row],[Fecha Proyectada liquidació]],TODAY())/30,"")</f>
        <v>-10.033333333333333</v>
      </c>
      <c r="AH821" s="60">
        <f>+Contrato[[#This Row],[FECHA TERMINACIÓN ]]+120</f>
        <v>45411</v>
      </c>
      <c r="AI821" s="58" t="e" cm="1">
        <f t="array" ref="AI821">+Contrato[[#This Row],[Fecha Proyectada liquidació]]-hoy</f>
        <v>#NAME?</v>
      </c>
      <c r="AJ821" s="58" t="str" cm="1">
        <f t="array" ref="AJ821">_xlfn.XLOOKUP(Contrato[[#This Row],[CONTRATO]]&amp;Contrato[[#This Row],[CDP]],[1]!Tabla6[[#All],[CONTRATO-CDP]],[1]!Tabla6[[#All],[CRP]],_xlfn.XLOOKUP(Contrato[[#This Row],[CDP]],[1]RCPPAGOS!F:F,[1]RCPPAGOS!A:A,"",0),0)</f>
        <v/>
      </c>
      <c r="AK821" s="58" t="e">
        <f>+Contrato[[#This Row],[Columna1]]-Contrato[[#This Row],[RCP]]</f>
        <v>#VALUE!</v>
      </c>
      <c r="AL821" s="73" cm="1">
        <f t="array" ref="AL821">_xlfn.XLOOKUP(Contrato[[#This Row],[RCP]],[1]!RCPPAGOS[[#All],[CRP]],[1]!RCPPAGOS[[#All],[Total pagado]],0,0)</f>
        <v>0</v>
      </c>
      <c r="AM821" s="62">
        <f>+Contrato[[#This Row],[Valor Pagado]]/Contrato[[#This Row],[VALOR CONTRATO]]</f>
        <v>0</v>
      </c>
      <c r="AN821" s="63">
        <f>+Contrato[[#This Row],[VALOR CONTRATO]]-Contrato[[#This Row],[Valor Pagado]]</f>
        <v>948555728</v>
      </c>
    </row>
    <row r="822" spans="1:40" ht="37.5" customHeight="1">
      <c r="A822" s="89" t="s">
        <v>571</v>
      </c>
      <c r="B822" s="76">
        <v>739</v>
      </c>
      <c r="C822" s="192" t="s">
        <v>1935</v>
      </c>
      <c r="D822" s="95" t="s">
        <v>1168</v>
      </c>
      <c r="E822" s="95" t="s">
        <v>42</v>
      </c>
      <c r="F822" s="95" t="s">
        <v>581</v>
      </c>
      <c r="G822" s="235" t="s">
        <v>1936</v>
      </c>
      <c r="H822" s="236">
        <v>0</v>
      </c>
      <c r="I822" s="236">
        <v>0</v>
      </c>
      <c r="J822" s="236">
        <v>0</v>
      </c>
      <c r="K822" s="238" t="s">
        <v>1937</v>
      </c>
      <c r="L822" s="236">
        <v>0</v>
      </c>
      <c r="M822" s="43"/>
      <c r="N822" s="44" t="e">
        <f>VLOOKUP(Contrato[[#This Row],[SUPERVISOR TITULAR]],[1]SUPERVISORES!$E$1:$F$135,2,FALSE)</f>
        <v>#N/A</v>
      </c>
      <c r="O822" s="43"/>
      <c r="P822" s="45" t="e">
        <f>VLOOKUP(Contrato[[#This Row],[SUPERVISOR SUPLENTE ]],[1]SUPERVISORES!$E$1:$F$135,2,FALSE)</f>
        <v>#N/A</v>
      </c>
      <c r="Q822" s="236">
        <v>0</v>
      </c>
      <c r="R822" s="47" t="str" cm="1">
        <f t="array" ref="R822">_xlfn.XLOOKUP(Contrato[[#This Row],[CDP]],[1]!CDP[[#All],[consecutivo]],[1]!CDP[[#All],[fecha_aprobacion]],"",0)</f>
        <v/>
      </c>
      <c r="S822" s="48">
        <f>SUMIF([1]!CDP[[#All],[consecutivo]],Contrato[[#This Row],[CDP]],[1]!CDP[[#All],[valor_total_rubro]])</f>
        <v>0</v>
      </c>
      <c r="T822" s="49" t="str" cm="1">
        <f t="array" ref="T822">_xlfn.XLOOKUP(Contrato[[#This Row],[CONTRATO]]&amp;Contrato[[#This Row],[CDP]],[1]!Tabla6[[#All],[CONTRATO-CDP]],[1]!Tabla6[[#All],[CRP]],_xlfn.XLOOKUP(Contrato[[#This Row],[CDP]],[1]RCPPAGOS!F:F,[1]RCPPAGOS!A:A,"",0),0)</f>
        <v/>
      </c>
      <c r="U822" s="47" t="str">
        <f>+_xlfn.XLOOKUP(Contrato[[#This Row],[RCP]],[1]RCPPAGOS!A:A,[1]RCPPAGOS!B:B,"",0)</f>
        <v/>
      </c>
      <c r="V822" s="50">
        <f>SUMIF([1]!RCPPAGOS[[#All],[CRP]],Contrato[[#This Row],[RCP]],[1]!RCPPAGOS[[#All],[valor_total]])</f>
        <v>0</v>
      </c>
      <c r="W822" s="236">
        <v>0</v>
      </c>
      <c r="X822" s="236">
        <v>0</v>
      </c>
      <c r="Y822" s="52" t="str">
        <f>+LEFT(_xlfn.XLOOKUP(Contrato[[#This Row],[CONTRATO3DIG]],[1]SECOP_II!AE:AE,[1]SECOP_II!F:F,"",0),10)</f>
        <v/>
      </c>
      <c r="Z822" s="53" t="str">
        <f>+LEFT(_xlfn.XLOOKUP(Contrato[[#This Row],[CONTRATO3DIG]],[1]SECOP_II!AE:AE,[1]SECOP_II!G:G,"",0),10)</f>
        <v/>
      </c>
      <c r="AA822" s="54" t="str">
        <f>_xlfn.XLOOKUP(Contrato[[#This Row],[CONTRATO3DIG]],[1]SECOP_II!AE:AE,[1]SECOP_II!AA:AA,"",0)</f>
        <v/>
      </c>
      <c r="AB822" s="236">
        <v>0</v>
      </c>
      <c r="AC822" s="236">
        <v>0</v>
      </c>
      <c r="AD822" s="236">
        <v>0</v>
      </c>
      <c r="AE822" s="58" t="str">
        <f>TEXT(LEFT(Contrato[[#This Row],[CONTRATO]],3),"0")</f>
        <v>739</v>
      </c>
      <c r="AF822" s="58" t="str">
        <f>IF(LEN(Contrato[[#This Row],[Contrato2]])=3,Contrato[[#This Row],[Contrato2]],TEXT(Contrato[[#This Row],[Contrato2]],"000"))</f>
        <v>739</v>
      </c>
      <c r="AG822" s="59" t="str">
        <f ca="1">IFERROR(_xlfn.DAYS(Contrato[[#This Row],[Fecha Proyectada liquidació]],TODAY())/30,"")</f>
        <v/>
      </c>
      <c r="AH822" s="60" t="e">
        <f>+Contrato[[#This Row],[FECHA TERMINACIÓN ]]+120</f>
        <v>#VALUE!</v>
      </c>
      <c r="AI822" s="58" t="e" cm="1">
        <f t="array" ref="AI822">+Contrato[[#This Row],[Fecha Proyectada liquidació]]-hoy</f>
        <v>#VALUE!</v>
      </c>
      <c r="AJ822" s="58" t="str" cm="1">
        <f t="array" ref="AJ822">_xlfn.XLOOKUP(Contrato[[#This Row],[CONTRATO]]&amp;Contrato[[#This Row],[CDP]],[1]!Tabla6[[#All],[CONTRATO-CDP]],[1]!Tabla6[[#All],[CRP]],_xlfn.XLOOKUP(Contrato[[#This Row],[CDP]],[1]RCPPAGOS!F:F,[1]RCPPAGOS!A:A,"",0),0)</f>
        <v/>
      </c>
      <c r="AK822" s="58" t="e">
        <f>+Contrato[[#This Row],[Columna1]]-Contrato[[#This Row],[RCP]]</f>
        <v>#VALUE!</v>
      </c>
      <c r="AL822" s="73" cm="1">
        <f t="array" ref="AL822">_xlfn.XLOOKUP(Contrato[[#This Row],[RCP]],[1]!RCPPAGOS[[#All],[CRP]],[1]!RCPPAGOS[[#All],[Total pagado]],0,0)</f>
        <v>0</v>
      </c>
      <c r="AM822" s="62" t="e">
        <f>+Contrato[[#This Row],[Valor Pagado]]/Contrato[[#This Row],[VALOR CONTRATO]]</f>
        <v>#DIV/0!</v>
      </c>
      <c r="AN822" s="63">
        <f>+Contrato[[#This Row],[VALOR CONTRATO]]-Contrato[[#This Row],[Valor Pagado]]</f>
        <v>0</v>
      </c>
    </row>
    <row r="823" spans="1:40" ht="37.5" customHeight="1">
      <c r="A823" s="89" t="s">
        <v>571</v>
      </c>
      <c r="B823" s="76">
        <v>740</v>
      </c>
      <c r="C823" s="235" t="s">
        <v>1938</v>
      </c>
      <c r="D823" s="95" t="s">
        <v>1294</v>
      </c>
      <c r="E823" s="95" t="s">
        <v>42</v>
      </c>
      <c r="F823" s="95" t="s">
        <v>1939</v>
      </c>
      <c r="G823" s="235" t="s">
        <v>1940</v>
      </c>
      <c r="H823" s="236">
        <v>0</v>
      </c>
      <c r="I823" s="236">
        <v>0</v>
      </c>
      <c r="J823" s="236">
        <v>0</v>
      </c>
      <c r="K823" s="89" t="s">
        <v>1941</v>
      </c>
      <c r="L823" s="236">
        <v>47</v>
      </c>
      <c r="M823" s="43" t="s">
        <v>648</v>
      </c>
      <c r="N823" s="44">
        <f>VLOOKUP(Contrato[[#This Row],[SUPERVISOR TITULAR]],[1]SUPERVISORES!$E$1:$F$135,2,FALSE)</f>
        <v>71732965.099999994</v>
      </c>
      <c r="O823" s="43" t="s">
        <v>103</v>
      </c>
      <c r="P823" s="45">
        <f>VLOOKUP(Contrato[[#This Row],[SUPERVISOR SUPLENTE ]],[1]SUPERVISORES!$E$1:$F$135,2,FALSE)</f>
        <v>3507696.4</v>
      </c>
      <c r="Q823" s="236">
        <v>0</v>
      </c>
      <c r="R823" s="47" t="str" cm="1">
        <f t="array" ref="R823">_xlfn.XLOOKUP(Contrato[[#This Row],[CDP]],[1]!CDP[[#All],[consecutivo]],[1]!CDP[[#All],[fecha_aprobacion]],"",0)</f>
        <v/>
      </c>
      <c r="S823" s="48">
        <f>SUMIF([1]!CDP[[#All],[consecutivo]],Contrato[[#This Row],[CDP]],[1]!CDP[[#All],[valor_total_rubro]])</f>
        <v>0</v>
      </c>
      <c r="T823" s="49" t="str" cm="1">
        <f t="array" ref="T823">_xlfn.XLOOKUP(Contrato[[#This Row],[CONTRATO]]&amp;Contrato[[#This Row],[CDP]],[1]!Tabla6[[#All],[CONTRATO-CDP]],[1]!Tabla6[[#All],[CRP]],_xlfn.XLOOKUP(Contrato[[#This Row],[CDP]],[1]RCPPAGOS!F:F,[1]RCPPAGOS!A:A,"",0),0)</f>
        <v/>
      </c>
      <c r="U823" s="47" t="str">
        <f>+_xlfn.XLOOKUP(Contrato[[#This Row],[RCP]],[1]RCPPAGOS!A:A,[1]RCPPAGOS!B:B,"",0)</f>
        <v/>
      </c>
      <c r="V823" s="50">
        <f>SUMIF([1]!RCPPAGOS[[#All],[CRP]],Contrato[[#This Row],[RCP]],[1]!RCPPAGOS[[#All],[valor_total]])</f>
        <v>0</v>
      </c>
      <c r="W823" s="280">
        <v>45105</v>
      </c>
      <c r="X823" s="236">
        <v>0</v>
      </c>
      <c r="Y823" s="52" t="str">
        <f>+LEFT(_xlfn.XLOOKUP(Contrato[[#This Row],[CONTRATO3DIG]],[1]SECOP_II!AE:AE,[1]SECOP_II!F:F,"",0),10)</f>
        <v/>
      </c>
      <c r="Z823" s="53" t="str">
        <f>+LEFT(_xlfn.XLOOKUP(Contrato[[#This Row],[CONTRATO3DIG]],[1]SECOP_II!AE:AE,[1]SECOP_II!G:G,"",0),10)</f>
        <v/>
      </c>
      <c r="AA823" s="281" t="s">
        <v>1942</v>
      </c>
      <c r="AB823" s="282" t="s">
        <v>1943</v>
      </c>
      <c r="AC823" s="236">
        <v>0</v>
      </c>
      <c r="AD823" s="236">
        <v>0</v>
      </c>
      <c r="AE823" s="58" t="str">
        <f>TEXT(LEFT(Contrato[[#This Row],[CONTRATO]],3),"0")</f>
        <v>740</v>
      </c>
      <c r="AF823" s="58" t="str">
        <f>IF(LEN(Contrato[[#This Row],[Contrato2]])=3,Contrato[[#This Row],[Contrato2]],TEXT(Contrato[[#This Row],[Contrato2]],"000"))</f>
        <v>740</v>
      </c>
      <c r="AG823" s="59" t="str">
        <f ca="1">IFERROR(_xlfn.DAYS(Contrato[[#This Row],[Fecha Proyectada liquidació]],TODAY())/30,"")</f>
        <v/>
      </c>
      <c r="AH823" s="60" t="e">
        <f>+Contrato[[#This Row],[FECHA TERMINACIÓN ]]+120</f>
        <v>#VALUE!</v>
      </c>
      <c r="AI823" s="58" t="e" cm="1">
        <f t="array" ref="AI823">+Contrato[[#This Row],[Fecha Proyectada liquidació]]-hoy</f>
        <v>#VALUE!</v>
      </c>
      <c r="AJ823" s="58" t="str" cm="1">
        <f t="array" ref="AJ823">_xlfn.XLOOKUP(Contrato[[#This Row],[CONTRATO]]&amp;Contrato[[#This Row],[CDP]],[1]!Tabla6[[#All],[CONTRATO-CDP]],[1]!Tabla6[[#All],[CRP]],_xlfn.XLOOKUP(Contrato[[#This Row],[CDP]],[1]RCPPAGOS!F:F,[1]RCPPAGOS!A:A,"",0),0)</f>
        <v/>
      </c>
      <c r="AK823" s="58" t="e">
        <f>+Contrato[[#This Row],[Columna1]]-Contrato[[#This Row],[RCP]]</f>
        <v>#VALUE!</v>
      </c>
      <c r="AL823" s="73" cm="1">
        <f t="array" ref="AL823">_xlfn.XLOOKUP(Contrato[[#This Row],[RCP]],[1]!RCPPAGOS[[#All],[CRP]],[1]!RCPPAGOS[[#All],[Total pagado]],0,0)</f>
        <v>0</v>
      </c>
      <c r="AM823" s="62" t="e">
        <f>+Contrato[[#This Row],[Valor Pagado]]/Contrato[[#This Row],[VALOR CONTRATO]]</f>
        <v>#DIV/0!</v>
      </c>
      <c r="AN823" s="63">
        <f>+Contrato[[#This Row],[VALOR CONTRATO]]-Contrato[[#This Row],[Valor Pagado]]</f>
        <v>0</v>
      </c>
    </row>
    <row r="824" spans="1:40" ht="37.5" customHeight="1">
      <c r="A824" s="89">
        <v>711</v>
      </c>
      <c r="B824" s="76">
        <v>741</v>
      </c>
      <c r="C824" s="235" t="s">
        <v>1944</v>
      </c>
      <c r="D824" s="95" t="s">
        <v>41</v>
      </c>
      <c r="E824" s="95" t="s">
        <v>42</v>
      </c>
      <c r="F824" s="95" t="s">
        <v>43</v>
      </c>
      <c r="G824" s="235" t="s">
        <v>1062</v>
      </c>
      <c r="H824" s="89">
        <v>8409278</v>
      </c>
      <c r="I824" s="236">
        <v>3986081</v>
      </c>
      <c r="J824" s="236">
        <v>15944244</v>
      </c>
      <c r="K824" s="89" t="s">
        <v>571</v>
      </c>
      <c r="L824" s="237" t="s">
        <v>571</v>
      </c>
      <c r="M824" s="66" t="s">
        <v>652</v>
      </c>
      <c r="N824" s="44">
        <f>VLOOKUP(Contrato[[#This Row],[SUPERVISOR TITULAR]],[1]SUPERVISORES!$E$1:$F$135,2,FALSE)</f>
        <v>43595405.899999999</v>
      </c>
      <c r="O824" s="66" t="s">
        <v>68</v>
      </c>
      <c r="P824" s="80">
        <f>VLOOKUP(Contrato[[#This Row],[SUPERVISOR SUPLENTE ]],[1]SUPERVISORES!$E$1:$F$135,2,FALSE)</f>
        <v>8462777.5</v>
      </c>
      <c r="Q824" s="88">
        <v>650</v>
      </c>
      <c r="R824" s="82" cm="1">
        <f t="array" ref="R824">_xlfn.XLOOKUP(Contrato[[#This Row],[CDP]],[1]!CDP[[#All],[consecutivo]],[1]!CDP[[#All],[fecha_aprobacion]],"",0)</f>
        <v>45043.65587962963</v>
      </c>
      <c r="S824" s="83">
        <f>SUMIF([1]!CDP[[#All],[consecutivo]],Contrato[[#This Row],[CDP]],[1]!CDP[[#All],[valor_total_rubro]])</f>
        <v>16342850</v>
      </c>
      <c r="T824" s="84" cm="1">
        <f t="array" ref="T824">_xlfn.XLOOKUP(Contrato[[#This Row],[CONTRATO]]&amp;Contrato[[#This Row],[CDP]],[1]!Tabla6[[#All],[CONTRATO-CDP]],[1]!Tabla6[[#All],[CRP]],_xlfn.XLOOKUP(Contrato[[#This Row],[CDP]],[1]RCPPAGOS!F:F,[1]RCPPAGOS!A:A,"",0),0)</f>
        <v>6579</v>
      </c>
      <c r="U824" s="82">
        <f>+_xlfn.XLOOKUP(Contrato[[#This Row],[RCP]],[1]RCPPAGOS!A:A,[1]RCPPAGOS!B:B,"",0)</f>
        <v>45111.645694444444</v>
      </c>
      <c r="V824" s="85">
        <f>SUMIF([1]!RCPPAGOS[[#All],[CRP]],Contrato[[#This Row],[RCP]],[1]!RCPPAGOS[[#All],[valor_total]])</f>
        <v>15944244</v>
      </c>
      <c r="W824" s="91">
        <v>45111</v>
      </c>
      <c r="X824" s="91">
        <v>45111</v>
      </c>
      <c r="Y824" s="86" t="str">
        <f>+LEFT(_xlfn.XLOOKUP(Contrato[[#This Row],[CONTRATO3DIG]],[1]SECOP_II!AE:AE,[1]SECOP_II!F:F,"",0),10)</f>
        <v>2023-07-04</v>
      </c>
      <c r="Z824" s="67" t="str">
        <f>+LEFT(_xlfn.XLOOKUP(Contrato[[#This Row],[CONTRATO3DIG]],[1]SECOP_II!AE:AE,[1]SECOP_II!G:G,"",0),10)</f>
        <v>2023-12-30</v>
      </c>
      <c r="AA824" s="96" t="str">
        <f>_xlfn.XLOOKUP(Contrato[[#This Row],[CONTRATO3DIG]],[1]SECOP_II!AE:AE,[1]SECOP_II!AA:AA,"",0)</f>
        <v>https://community.secop.gov.co/Public/Tendering/OpportunityDetail/Index?noticeUID=CO1.NTC.4686260&amp;isFromPublicArea=True&amp;isModal=true&amp;asPopupView=true</v>
      </c>
      <c r="AB824" s="147" t="s">
        <v>49</v>
      </c>
      <c r="AC824" s="147">
        <v>200000098372</v>
      </c>
      <c r="AD824" s="89" t="s">
        <v>50</v>
      </c>
      <c r="AE824" s="58" t="str">
        <f>TEXT(LEFT(Contrato[[#This Row],[CONTRATO]],3),"0")</f>
        <v>741</v>
      </c>
      <c r="AF824" s="58" t="str">
        <f>IF(LEN(Contrato[[#This Row],[Contrato2]])=3,Contrato[[#This Row],[Contrato2]],TEXT(Contrato[[#This Row],[Contrato2]],"000"))</f>
        <v>741</v>
      </c>
      <c r="AG824" s="59">
        <f ca="1">IFERROR(_xlfn.DAYS(Contrato[[#This Row],[Fecha Proyectada liquidació]],TODAY())/30,"")</f>
        <v>-10.066666666666666</v>
      </c>
      <c r="AH824" s="60">
        <f>+Contrato[[#This Row],[FECHA TERMINACIÓN ]]+120</f>
        <v>45410</v>
      </c>
      <c r="AI824" s="58" t="e" cm="1">
        <f t="array" ref="AI824">+Contrato[[#This Row],[Fecha Proyectada liquidació]]-hoy</f>
        <v>#NAME?</v>
      </c>
      <c r="AJ824" s="58" cm="1">
        <f t="array" ref="AJ824">_xlfn.XLOOKUP(Contrato[[#This Row],[CONTRATO]]&amp;Contrato[[#This Row],[CDP]],[1]!Tabla6[[#All],[CONTRATO-CDP]],[1]!Tabla6[[#All],[CRP]],_xlfn.XLOOKUP(Contrato[[#This Row],[CDP]],[1]RCPPAGOS!F:F,[1]RCPPAGOS!A:A,"",0),0)</f>
        <v>6579</v>
      </c>
      <c r="AK824" s="58">
        <f>+Contrato[[#This Row],[Columna1]]-Contrato[[#This Row],[RCP]]</f>
        <v>0</v>
      </c>
      <c r="AL824" s="61" cm="1">
        <f t="array" ref="AL824">_xlfn.XLOOKUP(Contrato[[#This Row],[RCP]],[1]!RCPPAGOS[[#All],[CRP]],[1]!RCPPAGOS[[#All],[Total pagado]],0,0)</f>
        <v>15944244</v>
      </c>
      <c r="AM824" s="62">
        <f>+Contrato[[#This Row],[Valor Pagado]]/Contrato[[#This Row],[VALOR CONTRATO]]</f>
        <v>1</v>
      </c>
      <c r="AN824" s="63">
        <f>+Contrato[[#This Row],[VALOR CONTRATO]]-Contrato[[#This Row],[Valor Pagado]]</f>
        <v>0</v>
      </c>
    </row>
    <row r="825" spans="1:40" ht="37.5" customHeight="1">
      <c r="A825" s="89">
        <v>1032</v>
      </c>
      <c r="B825" s="76">
        <v>741</v>
      </c>
      <c r="C825" s="235" t="s">
        <v>1944</v>
      </c>
      <c r="D825" s="95" t="s">
        <v>41</v>
      </c>
      <c r="E825" s="95" t="s">
        <v>741</v>
      </c>
      <c r="F825" s="95" t="s">
        <v>43</v>
      </c>
      <c r="G825" s="235" t="s">
        <v>1062</v>
      </c>
      <c r="H825" s="89">
        <v>8409278</v>
      </c>
      <c r="I825" s="236">
        <v>3986081</v>
      </c>
      <c r="J825" s="236">
        <v>7573516</v>
      </c>
      <c r="K825" s="89" t="s">
        <v>571</v>
      </c>
      <c r="L825" s="237" t="s">
        <v>571</v>
      </c>
      <c r="M825" s="43" t="s">
        <v>652</v>
      </c>
      <c r="N825" s="44">
        <f>VLOOKUP(Contrato[[#This Row],[SUPERVISOR TITULAR]],[1]SUPERVISORES!$E$1:$F$135,2,FALSE)</f>
        <v>43595405.899999999</v>
      </c>
      <c r="O825" s="43" t="s">
        <v>68</v>
      </c>
      <c r="P825" s="45">
        <f>VLOOKUP(Contrato[[#This Row],[SUPERVISOR SUPLENTE ]],[1]SUPERVISORES!$E$1:$F$135,2,FALSE)</f>
        <v>8462777.5</v>
      </c>
      <c r="Q825" s="88">
        <v>1198</v>
      </c>
      <c r="R825" s="47" cm="1">
        <f t="array" ref="R825">_xlfn.XLOOKUP(Contrato[[#This Row],[CDP]],[1]!CDP[[#All],[consecutivo]],[1]!CDP[[#All],[fecha_aprobacion]],"",0)</f>
        <v>45222.324525462966</v>
      </c>
      <c r="S825" s="48">
        <f>SUMIF([1]!CDP[[#All],[consecutivo]],Contrato[[#This Row],[CDP]],[1]!CDP[[#All],[valor_total_rubro]])</f>
        <v>7573516</v>
      </c>
      <c r="T825" s="4" cm="1">
        <f t="array" ref="T825">_xlfn.XLOOKUP(Contrato[[#This Row],[CONTRATO]]&amp;Contrato[[#This Row],[CDP]],[1]!Tabla6[[#All],[CONTRATO-CDP]],[1]!Tabla6[[#All],[CRP]],_xlfn.XLOOKUP(Contrato[[#This Row],[CDP]],[1]RCPPAGOS!F:F,[1]RCPPAGOS!A:A,"",0),0)</f>
        <v>13254</v>
      </c>
      <c r="U825" s="47">
        <f>+_xlfn.XLOOKUP(Contrato[[#This Row],[RCP]],[1]RCPPAGOS!A:A,[1]RCPPAGOS!B:B,"",0)</f>
        <v>45229.673113425924</v>
      </c>
      <c r="V825" s="50">
        <f>SUMIF([1]!RCPPAGOS[[#All],[CRP]],Contrato[[#This Row],[RCP]],[1]!RCPPAGOS[[#All],[valor_total]])</f>
        <v>7573516</v>
      </c>
      <c r="W825" s="91">
        <v>45230</v>
      </c>
      <c r="X825" s="91">
        <v>45230</v>
      </c>
      <c r="Y825" s="52" t="str">
        <f>+LEFT(_xlfn.XLOOKUP(Contrato[[#This Row],[CONTRATO3DIG]],[1]SECOP_II!AE:AE,[1]SECOP_II!F:F,"",0),10)</f>
        <v>2023-07-04</v>
      </c>
      <c r="Z825" s="53" t="str">
        <f>+LEFT(_xlfn.XLOOKUP(Contrato[[#This Row],[CONTRATO3DIG]],[1]SECOP_II!AE:AE,[1]SECOP_II!G:G,"",0),10)</f>
        <v>2023-12-30</v>
      </c>
      <c r="AA825" s="54" t="str">
        <f>_xlfn.XLOOKUP(Contrato[[#This Row],[CONTRATO3DIG]],[1]SECOP_II!AE:AE,[1]SECOP_II!AA:AA,"",0)</f>
        <v>https://community.secop.gov.co/Public/Tendering/OpportunityDetail/Index?noticeUID=CO1.NTC.4686260&amp;isFromPublicArea=True&amp;isModal=true&amp;asPopupView=true</v>
      </c>
      <c r="AB825" s="147" t="s">
        <v>1945</v>
      </c>
      <c r="AC825" s="147"/>
      <c r="AD825" s="89"/>
      <c r="AE825" s="58" t="str">
        <f>TEXT(LEFT(Contrato[[#This Row],[CONTRATO]],3),"0")</f>
        <v>741</v>
      </c>
      <c r="AF825" s="58" t="str">
        <f>IF(LEN(Contrato[[#This Row],[Contrato2]])=3,Contrato[[#This Row],[Contrato2]],TEXT(Contrato[[#This Row],[Contrato2]],"000"))</f>
        <v>741</v>
      </c>
      <c r="AG825" s="59">
        <f ca="1">IFERROR(_xlfn.DAYS(Contrato[[#This Row],[Fecha Proyectada liquidació]],TODAY())/30,"")</f>
        <v>-10.066666666666666</v>
      </c>
      <c r="AH825" s="60">
        <f>+Contrato[[#This Row],[FECHA TERMINACIÓN ]]+120</f>
        <v>45410</v>
      </c>
      <c r="AI825" s="58" t="e" cm="1">
        <f t="array" ref="AI825">+Contrato[[#This Row],[Fecha Proyectada liquidació]]-hoy</f>
        <v>#NAME?</v>
      </c>
      <c r="AJ825" s="58" cm="1">
        <f t="array" ref="AJ825">_xlfn.XLOOKUP(Contrato[[#This Row],[CONTRATO]]&amp;Contrato[[#This Row],[CDP]],[1]!Tabla6[[#All],[CONTRATO-CDP]],[1]!Tabla6[[#All],[CRP]],_xlfn.XLOOKUP(Contrato[[#This Row],[CDP]],[1]RCPPAGOS!F:F,[1]RCPPAGOS!A:A,"",0),0)</f>
        <v>13254</v>
      </c>
      <c r="AK825" s="58">
        <f>+Contrato[[#This Row],[Columna1]]-Contrato[[#This Row],[RCP]]</f>
        <v>0</v>
      </c>
      <c r="AL825" s="61" cm="1">
        <f t="array" ref="AL825">_xlfn.XLOOKUP(Contrato[[#This Row],[RCP]],[1]!RCPPAGOS[[#All],[CRP]],[1]!RCPPAGOS[[#All],[Total pagado]],0,0)</f>
        <v>7573515</v>
      </c>
      <c r="AM825" s="62">
        <f>+Contrato[[#This Row],[Valor Pagado]]/Contrato[[#This Row],[VALOR CONTRATO]]</f>
        <v>0.99999986796093121</v>
      </c>
      <c r="AN825" s="63">
        <f>+Contrato[[#This Row],[VALOR CONTRATO]]-Contrato[[#This Row],[Valor Pagado]]</f>
        <v>1</v>
      </c>
    </row>
    <row r="826" spans="1:40" ht="37.5" customHeight="1">
      <c r="A826" s="89">
        <v>946</v>
      </c>
      <c r="B826" s="76">
        <v>742</v>
      </c>
      <c r="C826" s="235" t="s">
        <v>1946</v>
      </c>
      <c r="D826" s="95" t="s">
        <v>83</v>
      </c>
      <c r="E826" s="95" t="s">
        <v>42</v>
      </c>
      <c r="F826" s="95" t="s">
        <v>43</v>
      </c>
      <c r="G826" s="235" t="s">
        <v>893</v>
      </c>
      <c r="H826" s="89">
        <v>15518344</v>
      </c>
      <c r="I826" s="236">
        <v>7690469</v>
      </c>
      <c r="J826" s="236">
        <v>46399163</v>
      </c>
      <c r="K826" s="89" t="s">
        <v>571</v>
      </c>
      <c r="L826" s="237" t="s">
        <v>571</v>
      </c>
      <c r="M826" s="43" t="s">
        <v>733</v>
      </c>
      <c r="N826" s="44">
        <f>VLOOKUP(Contrato[[#This Row],[SUPERVISOR TITULAR]],[1]SUPERVISORES!$E$1:$F$135,2,FALSE)</f>
        <v>1039449337.8</v>
      </c>
      <c r="O826" s="43" t="s">
        <v>54</v>
      </c>
      <c r="P826" s="45">
        <f>VLOOKUP(Contrato[[#This Row],[SUPERVISOR SUPLENTE ]],[1]SUPERVISORES!$E$1:$F$135,2,FALSE)</f>
        <v>43610005</v>
      </c>
      <c r="Q826" s="88">
        <v>957</v>
      </c>
      <c r="R826" s="47" cm="1">
        <f t="array" ref="R826">_xlfn.XLOOKUP(Contrato[[#This Row],[CDP]],[1]!CDP[[#All],[consecutivo]],[1]!CDP[[#All],[fecha_aprobacion]],"",0)</f>
        <v>45107.322731481479</v>
      </c>
      <c r="S826" s="48">
        <f>SUMIF([1]!CDP[[#All],[consecutivo]],Contrato[[#This Row],[CDP]],[1]!CDP[[#All],[valor_total_rubro]])</f>
        <v>46399163</v>
      </c>
      <c r="T826" s="49" cm="1">
        <f t="array" ref="T826">_xlfn.XLOOKUP(Contrato[[#This Row],[CONTRATO]]&amp;Contrato[[#This Row],[CDP]],[1]!Tabla6[[#All],[CONTRATO-CDP]],[1]!Tabla6[[#All],[CRP]],_xlfn.XLOOKUP(Contrato[[#This Row],[CDP]],[1]RCPPAGOS!F:F,[1]RCPPAGOS!A:A,"",0),0)</f>
        <v>6573</v>
      </c>
      <c r="U826" s="47">
        <f>+_xlfn.XLOOKUP(Contrato[[#This Row],[RCP]],[1]RCPPAGOS!A:A,[1]RCPPAGOS!B:B,"",0)</f>
        <v>45107.614560185182</v>
      </c>
      <c r="V826" s="50">
        <f>SUMIF([1]!RCPPAGOS[[#All],[CRP]],Contrato[[#This Row],[RCP]],[1]!RCPPAGOS[[#All],[valor_total]])</f>
        <v>46399163</v>
      </c>
      <c r="W826" s="91">
        <v>45107</v>
      </c>
      <c r="X826" s="91">
        <v>45107</v>
      </c>
      <c r="Y826" s="52" t="str">
        <f>+LEFT(_xlfn.XLOOKUP(Contrato[[#This Row],[CONTRATO3DIG]],[1]SECOP_II!AE:AE,[1]SECOP_II!F:F,"",0),10)</f>
        <v>2023-06-30</v>
      </c>
      <c r="Z826" s="53" t="str">
        <f>+LEFT(_xlfn.XLOOKUP(Contrato[[#This Row],[CONTRATO3DIG]],[1]SECOP_II!AE:AE,[1]SECOP_II!G:G,"",0),10)</f>
        <v>2023-12-30</v>
      </c>
      <c r="AA826" s="54" t="str">
        <f>_xlfn.XLOOKUP(Contrato[[#This Row],[CONTRATO3DIG]],[1]SECOP_II!AE:AE,[1]SECOP_II!AA:AA,"",0)</f>
        <v>https://community.secop.gov.co/Public/Tendering/OpportunityDetail/Index?noticeUID=CO1.NTC.4677627&amp;isFromPublicArea=True&amp;isModal=true&amp;asPopupView=true</v>
      </c>
      <c r="AB826" s="147" t="s">
        <v>1947</v>
      </c>
      <c r="AC826" s="147">
        <v>200000098554</v>
      </c>
      <c r="AD826" s="89" t="s">
        <v>50</v>
      </c>
      <c r="AE826" s="58" t="str">
        <f>TEXT(LEFT(Contrato[[#This Row],[CONTRATO]],3),"0")</f>
        <v>742</v>
      </c>
      <c r="AF826" s="58" t="str">
        <f>IF(LEN(Contrato[[#This Row],[Contrato2]])=3,Contrato[[#This Row],[Contrato2]],TEXT(Contrato[[#This Row],[Contrato2]],"000"))</f>
        <v>742</v>
      </c>
      <c r="AG826" s="59">
        <f ca="1">IFERROR(_xlfn.DAYS(Contrato[[#This Row],[Fecha Proyectada liquidació]],TODAY())/30,"")</f>
        <v>-10.066666666666666</v>
      </c>
      <c r="AH826" s="60">
        <f>+Contrato[[#This Row],[FECHA TERMINACIÓN ]]+120</f>
        <v>45410</v>
      </c>
      <c r="AI826" s="58" t="e" cm="1">
        <f t="array" ref="AI826">+Contrato[[#This Row],[Fecha Proyectada liquidació]]-hoy</f>
        <v>#NAME?</v>
      </c>
      <c r="AJ826" s="58" cm="1">
        <f t="array" ref="AJ826">_xlfn.XLOOKUP(Contrato[[#This Row],[CONTRATO]]&amp;Contrato[[#This Row],[CDP]],[1]!Tabla6[[#All],[CONTRATO-CDP]],[1]!Tabla6[[#All],[CRP]],_xlfn.XLOOKUP(Contrato[[#This Row],[CDP]],[1]RCPPAGOS!F:F,[1]RCPPAGOS!A:A,"",0),0)</f>
        <v>6573</v>
      </c>
      <c r="AK826" s="58">
        <f>+Contrato[[#This Row],[Columna1]]-Contrato[[#This Row],[RCP]]</f>
        <v>0</v>
      </c>
      <c r="AL826" s="61" cm="1">
        <f t="array" ref="AL826">_xlfn.XLOOKUP(Contrato[[#This Row],[RCP]],[1]!RCPPAGOS[[#All],[CRP]],[1]!RCPPAGOS[[#All],[Total pagado]],0,0)</f>
        <v>31558225</v>
      </c>
      <c r="AM826" s="62">
        <f>+Contrato[[#This Row],[Valor Pagado]]/Contrato[[#This Row],[VALOR CONTRATO]]</f>
        <v>0.68014642850346241</v>
      </c>
      <c r="AN826" s="63">
        <f>+Contrato[[#This Row],[VALOR CONTRATO]]-Contrato[[#This Row],[Valor Pagado]]</f>
        <v>14840938</v>
      </c>
    </row>
    <row r="827" spans="1:40" ht="37.5" customHeight="1">
      <c r="A827" s="89">
        <v>933</v>
      </c>
      <c r="B827" s="76">
        <v>743</v>
      </c>
      <c r="C827" s="235" t="s">
        <v>1948</v>
      </c>
      <c r="D827" s="95" t="s">
        <v>83</v>
      </c>
      <c r="E827" s="95" t="s">
        <v>42</v>
      </c>
      <c r="F827" s="95" t="s">
        <v>43</v>
      </c>
      <c r="G827" s="235" t="s">
        <v>1949</v>
      </c>
      <c r="H827" s="89">
        <v>1128282035</v>
      </c>
      <c r="I827" s="236">
        <v>6879081</v>
      </c>
      <c r="J827" s="236">
        <v>40357275</v>
      </c>
      <c r="K827" s="89" t="s">
        <v>571</v>
      </c>
      <c r="L827" s="237" t="s">
        <v>571</v>
      </c>
      <c r="M827" s="43" t="s">
        <v>609</v>
      </c>
      <c r="N827" s="44">
        <f>VLOOKUP(Contrato[[#This Row],[SUPERVISOR TITULAR]],[1]SUPERVISORES!$E$1:$F$135,2,FALSE)</f>
        <v>70565097.299999997</v>
      </c>
      <c r="O827" s="43" t="s">
        <v>191</v>
      </c>
      <c r="P827" s="45">
        <f>VLOOKUP(Contrato[[#This Row],[SUPERVISOR SUPLENTE ]],[1]SUPERVISORES!$E$1:$F$135,2,FALSE)</f>
        <v>70140647.099999994</v>
      </c>
      <c r="Q827" s="88">
        <v>934</v>
      </c>
      <c r="R827" s="47" cm="1">
        <f t="array" ref="R827">_xlfn.XLOOKUP(Contrato[[#This Row],[CDP]],[1]!CDP[[#All],[consecutivo]],[1]!CDP[[#All],[fecha_aprobacion]],"",0)</f>
        <v>45103.618796296294</v>
      </c>
      <c r="S827" s="48">
        <f>SUMIF([1]!CDP[[#All],[consecutivo]],Contrato[[#This Row],[CDP]],[1]!CDP[[#All],[valor_total_rubro]])</f>
        <v>40815881</v>
      </c>
      <c r="T827" s="4" cm="1">
        <f t="array" ref="T827">_xlfn.XLOOKUP(Contrato[[#This Row],[CONTRATO]]&amp;Contrato[[#This Row],[CDP]],[1]!Tabla6[[#All],[CONTRATO-CDP]],[1]!Tabla6[[#All],[CRP]],_xlfn.XLOOKUP(Contrato[[#This Row],[CDP]],[1]RCPPAGOS!F:F,[1]RCPPAGOS!A:A,"",0),0)</f>
        <v>7565</v>
      </c>
      <c r="U827" s="47">
        <f>+_xlfn.XLOOKUP(Contrato[[#This Row],[RCP]],[1]RCPPAGOS!A:A,[1]RCPPAGOS!B:B,"",0)</f>
        <v>45114.379305555558</v>
      </c>
      <c r="V827" s="50">
        <f>SUMIF([1]!RCPPAGOS[[#All],[CRP]],Contrato[[#This Row],[RCP]],[1]!RCPPAGOS[[#All],[valor_total]])</f>
        <v>40357275</v>
      </c>
      <c r="W827" s="91">
        <v>45113</v>
      </c>
      <c r="X827" s="91">
        <v>45113</v>
      </c>
      <c r="Y827" s="52" t="str">
        <f>+LEFT(_xlfn.XLOOKUP(Contrato[[#This Row],[CONTRATO3DIG]],[1]SECOP_II!AE:AE,[1]SECOP_II!F:F,"",0),10)</f>
        <v>2023-07-07</v>
      </c>
      <c r="Z827" s="53" t="str">
        <f>+LEFT(_xlfn.XLOOKUP(Contrato[[#This Row],[CONTRATO3DIG]],[1]SECOP_II!AE:AE,[1]SECOP_II!G:G,"",0),10)</f>
        <v>2023-12-30</v>
      </c>
      <c r="AA827" s="54" t="str">
        <f>_xlfn.XLOOKUP(Contrato[[#This Row],[CONTRATO3DIG]],[1]SECOP_II!AE:AE,[1]SECOP_II!AA:AA,"",0)</f>
        <v>https://community.secop.gov.co/Public/Tendering/OpportunityDetail/Index?noticeUID=CO1.NTC.4703940&amp;isFromPublicArea=True&amp;isModal=true&amp;asPopupView=true</v>
      </c>
      <c r="AB827" s="147" t="s">
        <v>1822</v>
      </c>
      <c r="AC827" s="147">
        <v>200000098802</v>
      </c>
      <c r="AD827" s="89" t="s">
        <v>50</v>
      </c>
      <c r="AE827" s="58" t="str">
        <f>TEXT(LEFT(Contrato[[#This Row],[CONTRATO]],3),"0")</f>
        <v>743</v>
      </c>
      <c r="AF827" s="58" t="str">
        <f>IF(LEN(Contrato[[#This Row],[Contrato2]])=3,Contrato[[#This Row],[Contrato2]],TEXT(Contrato[[#This Row],[Contrato2]],"000"))</f>
        <v>743</v>
      </c>
      <c r="AG827" s="59">
        <f ca="1">IFERROR(_xlfn.DAYS(Contrato[[#This Row],[Fecha Proyectada liquidació]],TODAY())/30,"")</f>
        <v>-10.066666666666666</v>
      </c>
      <c r="AH827" s="60">
        <f>+Contrato[[#This Row],[FECHA TERMINACIÓN ]]+120</f>
        <v>45410</v>
      </c>
      <c r="AI827" s="58" t="e" cm="1">
        <f t="array" ref="AI827">+Contrato[[#This Row],[Fecha Proyectada liquidació]]-hoy</f>
        <v>#NAME?</v>
      </c>
      <c r="AJ827" s="58" cm="1">
        <f t="array" ref="AJ827">_xlfn.XLOOKUP(Contrato[[#This Row],[CONTRATO]]&amp;Contrato[[#This Row],[CDP]],[1]!Tabla6[[#All],[CONTRATO-CDP]],[1]!Tabla6[[#All],[CRP]],_xlfn.XLOOKUP(Contrato[[#This Row],[CDP]],[1]RCPPAGOS!F:F,[1]RCPPAGOS!A:A,"",0),0)</f>
        <v>7565</v>
      </c>
      <c r="AK827" s="58">
        <f>+Contrato[[#This Row],[Columna1]]-Contrato[[#This Row],[RCP]]</f>
        <v>0</v>
      </c>
      <c r="AL827" s="61" cm="1">
        <f t="array" ref="AL827">_xlfn.XLOOKUP(Contrato[[#This Row],[RCP]],[1]!RCPPAGOS[[#All],[CRP]],[1]!RCPPAGOS[[#All],[Total pagado]],0,0)</f>
        <v>27704352</v>
      </c>
      <c r="AM827" s="62">
        <f>+Contrato[[#This Row],[Valor Pagado]]/Contrato[[#This Row],[VALOR CONTRATO]]</f>
        <v>0.68647727082663534</v>
      </c>
      <c r="AN827" s="63">
        <f>+Contrato[[#This Row],[VALOR CONTRATO]]-Contrato[[#This Row],[Valor Pagado]]</f>
        <v>12652923</v>
      </c>
    </row>
    <row r="828" spans="1:40" ht="37.5" customHeight="1">
      <c r="A828" s="89">
        <v>903</v>
      </c>
      <c r="B828" s="76">
        <v>744</v>
      </c>
      <c r="C828" s="235" t="s">
        <v>1950</v>
      </c>
      <c r="D828" s="95" t="s">
        <v>112</v>
      </c>
      <c r="E828" s="95" t="s">
        <v>42</v>
      </c>
      <c r="F828" s="95" t="s">
        <v>43</v>
      </c>
      <c r="G828" s="235" t="s">
        <v>1951</v>
      </c>
      <c r="H828" s="89">
        <v>43998319</v>
      </c>
      <c r="I828" s="236">
        <v>6879081</v>
      </c>
      <c r="J828" s="236">
        <v>42388351</v>
      </c>
      <c r="K828" s="238" t="s">
        <v>1952</v>
      </c>
      <c r="L828" s="237" t="s">
        <v>571</v>
      </c>
      <c r="M828" s="138" t="s">
        <v>819</v>
      </c>
      <c r="N828" s="44">
        <f>VLOOKUP(Contrato[[#This Row],[SUPERVISOR TITULAR]],[1]SUPERVISORES!$E$1:$F$135,2,FALSE)</f>
        <v>70058610.799999997</v>
      </c>
      <c r="O828" s="43" t="s">
        <v>584</v>
      </c>
      <c r="P828" s="221">
        <f>VLOOKUP(Contrato[[#This Row],[SUPERVISOR SUPLENTE ]],[1]SUPERVISORES!$E$1:$F$135,2,FALSE)</f>
        <v>71611751.299999997</v>
      </c>
      <c r="Q828" s="88">
        <v>902</v>
      </c>
      <c r="R828" s="47" cm="1">
        <f t="array" ref="R828">_xlfn.XLOOKUP(Contrato[[#This Row],[CDP]],[1]!CDP[[#All],[consecutivo]],[1]!CDP[[#All],[fecha_aprobacion]],"",0)</f>
        <v>45098.369097222225</v>
      </c>
      <c r="S828" s="48">
        <f>SUMIF([1]!CDP[[#All],[consecutivo]],Contrato[[#This Row],[CDP]],[1]!CDP[[#All],[valor_total_rubro]])</f>
        <v>42388851</v>
      </c>
      <c r="T828" s="4" cm="1">
        <f t="array" ref="T828">_xlfn.XLOOKUP(Contrato[[#This Row],[CONTRATO]]&amp;Contrato[[#This Row],[CDP]],[1]!Tabla6[[#All],[CONTRATO-CDP]],[1]!Tabla6[[#All],[CRP]],_xlfn.XLOOKUP(Contrato[[#This Row],[CDP]],[1]RCPPAGOS!F:F,[1]RCPPAGOS!A:A,"",0),0)</f>
        <v>7582</v>
      </c>
      <c r="U828" s="47">
        <f>+_xlfn.XLOOKUP(Contrato[[#This Row],[RCP]],[1]RCPPAGOS!A:A,[1]RCPPAGOS!B:B,"",0)</f>
        <v>45118.571516203701</v>
      </c>
      <c r="V828" s="50">
        <f>SUMIF([1]!RCPPAGOS[[#All],[CRP]],Contrato[[#This Row],[RCP]],[1]!RCPPAGOS[[#All],[valor_total]])</f>
        <v>42388851</v>
      </c>
      <c r="W828" s="91">
        <v>45118</v>
      </c>
      <c r="X828" s="91">
        <v>45119</v>
      </c>
      <c r="Y828" s="225" t="str">
        <f>+LEFT(_xlfn.XLOOKUP(Contrato[[#This Row],[CONTRATO3DIG]],[1]SECOP_II!AE:AE,[1]SECOP_II!F:F,"",0),10)</f>
        <v>2023-07-11</v>
      </c>
      <c r="Z828" s="226" t="str">
        <f>+LEFT(_xlfn.XLOOKUP(Contrato[[#This Row],[CONTRATO3DIG]],[1]SECOP_II!AE:AE,[1]SECOP_II!G:G,"",0),10)</f>
        <v>2023-12-30</v>
      </c>
      <c r="AA828" s="54" t="str">
        <f>_xlfn.XLOOKUP(Contrato[[#This Row],[CONTRATO3DIG]],[1]SECOP_II!AE:AE,[1]SECOP_II!AA:AA,"",0)</f>
        <v>https://community.secop.gov.co/Public/Tendering/OpportunityDetail/Index?noticeUID=CO1.NTC.4718005&amp;isFromPublicArea=True&amp;isModal=true&amp;asPopupView=true</v>
      </c>
      <c r="AB828" s="147" t="s">
        <v>1953</v>
      </c>
      <c r="AC828" s="147"/>
      <c r="AD828" s="89"/>
      <c r="AE828" s="58" t="str">
        <f>TEXT(LEFT(Contrato[[#This Row],[CONTRATO]],3),"0")</f>
        <v>744</v>
      </c>
      <c r="AF828" s="58" t="str">
        <f>IF(LEN(Contrato[[#This Row],[Contrato2]])=3,Contrato[[#This Row],[Contrato2]],TEXT(Contrato[[#This Row],[Contrato2]],"000"))</f>
        <v>744</v>
      </c>
      <c r="AG828" s="59">
        <f ca="1">IFERROR(_xlfn.DAYS(Contrato[[#This Row],[Fecha Proyectada liquidació]],TODAY())/30,"")</f>
        <v>-10.066666666666666</v>
      </c>
      <c r="AH828" s="60">
        <f>+Contrato[[#This Row],[FECHA TERMINACIÓN ]]+120</f>
        <v>45410</v>
      </c>
      <c r="AI828" s="58" t="e" cm="1">
        <f t="array" ref="AI828">+Contrato[[#This Row],[Fecha Proyectada liquidació]]-hoy</f>
        <v>#NAME?</v>
      </c>
      <c r="AJ828" s="58" cm="1">
        <f t="array" ref="AJ828">_xlfn.XLOOKUP(Contrato[[#This Row],[CONTRATO]]&amp;Contrato[[#This Row],[CDP]],[1]!Tabla6[[#All],[CONTRATO-CDP]],[1]!Tabla6[[#All],[CRP]],_xlfn.XLOOKUP(Contrato[[#This Row],[CDP]],[1]RCPPAGOS!F:F,[1]RCPPAGOS!A:A,"",0),0)</f>
        <v>7582</v>
      </c>
      <c r="AK828" s="58">
        <f>+Contrato[[#This Row],[Columna1]]-Contrato[[#This Row],[RCP]]</f>
        <v>0</v>
      </c>
      <c r="AL828" s="61" cm="1">
        <f t="array" ref="AL828">_xlfn.XLOOKUP(Contrato[[#This Row],[RCP]],[1]!RCPPAGOS[[#All],[CRP]],[1]!RCPPAGOS[[#All],[Total pagado]],0,0)</f>
        <v>39308159</v>
      </c>
      <c r="AM828" s="62">
        <f>+Contrato[[#This Row],[Valor Pagado]]/Contrato[[#This Row],[VALOR CONTRATO]]</f>
        <v>0.92733399796562033</v>
      </c>
      <c r="AN828" s="63">
        <f>+Contrato[[#This Row],[VALOR CONTRATO]]-Contrato[[#This Row],[Valor Pagado]]</f>
        <v>3080192</v>
      </c>
    </row>
    <row r="829" spans="1:40" ht="37.5" customHeight="1">
      <c r="A829" s="1">
        <v>680</v>
      </c>
      <c r="B829" s="2">
        <v>745</v>
      </c>
      <c r="C829" s="235" t="s">
        <v>1954</v>
      </c>
      <c r="D829" s="95" t="s">
        <v>162</v>
      </c>
      <c r="E829" s="95" t="s">
        <v>42</v>
      </c>
      <c r="F829" s="95" t="s">
        <v>205</v>
      </c>
      <c r="G829" s="235" t="s">
        <v>1955</v>
      </c>
      <c r="H829" s="89">
        <v>800174381</v>
      </c>
      <c r="I829" s="236" t="s">
        <v>571</v>
      </c>
      <c r="J829" s="168">
        <v>9597350</v>
      </c>
      <c r="K829" s="89" t="s">
        <v>571</v>
      </c>
      <c r="L829" s="137" t="s">
        <v>1891</v>
      </c>
      <c r="M829" s="138" t="s">
        <v>1956</v>
      </c>
      <c r="N829" s="44">
        <f>VLOOKUP(Contrato[[#This Row],[SUPERVISOR TITULAR]],[1]SUPERVISORES!$E$1:$F$135,2,FALSE)</f>
        <v>51809755.100000001</v>
      </c>
      <c r="O829" s="43"/>
      <c r="P829" s="221" t="e">
        <f>VLOOKUP(Contrato[[#This Row],[SUPERVISOR SUPLENTE ]],[1]SUPERVISORES!$E$1:$F$135,2,FALSE)</f>
        <v>#N/A</v>
      </c>
      <c r="Q829" s="75">
        <v>694</v>
      </c>
      <c r="R829" s="222" cm="1">
        <f t="array" ref="R829">_xlfn.XLOOKUP(Contrato[[#This Row],[CDP]],[1]!CDP[[#All],[consecutivo]],[1]!CDP[[#All],[fecha_aprobacion]],"",0)</f>
        <v>45051.434155092589</v>
      </c>
      <c r="S829" s="223">
        <f>SUMIF([1]!CDP[[#All],[consecutivo]],Contrato[[#This Row],[CDP]],[1]!CDP[[#All],[valor_total_rubro]])</f>
        <v>11000000</v>
      </c>
      <c r="T829" s="4" cm="1">
        <f t="array" ref="T829">_xlfn.XLOOKUP(Contrato[[#This Row],[CONTRATO]]&amp;Contrato[[#This Row],[CDP]],[1]!Tabla6[[#All],[CONTRATO-CDP]],[1]!Tabla6[[#All],[CRP]],_xlfn.XLOOKUP(Contrato[[#This Row],[CDP]],[1]RCPPAGOS!F:F,[1]RCPPAGOS!A:A,"",0),0)</f>
        <v>7688</v>
      </c>
      <c r="U829" s="222">
        <f>+_xlfn.XLOOKUP(Contrato[[#This Row],[RCP]],[1]RCPPAGOS!A:A,[1]RCPPAGOS!B:B,"",0)</f>
        <v>45138.377638888887</v>
      </c>
      <c r="V829" s="224">
        <f>SUMIF([1]!RCPPAGOS[[#All],[CRP]],Contrato[[#This Row],[RCP]],[1]!RCPPAGOS[[#All],[valor_total]])</f>
        <v>9597350</v>
      </c>
      <c r="W829" s="51">
        <v>45135</v>
      </c>
      <c r="X829" s="51">
        <v>45138</v>
      </c>
      <c r="Y829" s="225" t="str">
        <f>+LEFT(_xlfn.XLOOKUP(Contrato[[#This Row],[CONTRATO3DIG]],[1]SECOP_II!AE:AE,[1]SECOP_II!F:F,"",0),10)</f>
        <v>2023-07-31</v>
      </c>
      <c r="Z829" s="226" t="str">
        <f>+LEFT(_xlfn.XLOOKUP(Contrato[[#This Row],[CONTRATO3DIG]],[1]SECOP_II!AE:AE,[1]SECOP_II!G:G,"",0),10)</f>
        <v>2023-09-26</v>
      </c>
      <c r="AA829" s="54" t="str">
        <f>_xlfn.XLOOKUP(Contrato[[#This Row],[CONTRATO3DIG]],[1]SECOP_II!AE:AE,[1]SECOP_II!AA:AA,"",0)</f>
        <v>https://community.secop.gov.co/Public/Tendering/OpportunityDetail/Index?noticeUID=CO1.NTC.4779749&amp;isFromPublicArea=True&amp;isModal=true&amp;asPopupView=true</v>
      </c>
      <c r="AB829" s="147" t="s">
        <v>1333</v>
      </c>
      <c r="AC829" s="103">
        <v>200000093103</v>
      </c>
      <c r="AD829" s="1" t="s">
        <v>50</v>
      </c>
      <c r="AE829" s="58" t="str">
        <f>TEXT(LEFT(Contrato[[#This Row],[CONTRATO]],3),"0")</f>
        <v>745</v>
      </c>
      <c r="AF829" s="58" t="str">
        <f>IF(LEN(Contrato[[#This Row],[Contrato2]])=3,Contrato[[#This Row],[Contrato2]],TEXT(Contrato[[#This Row],[Contrato2]],"000"))</f>
        <v>745</v>
      </c>
      <c r="AG829" s="59">
        <f ca="1">IFERROR(_xlfn.DAYS(Contrato[[#This Row],[Fecha Proyectada liquidació]],TODAY())/30,"")</f>
        <v>-13.233333333333333</v>
      </c>
      <c r="AH829" s="60">
        <f>+Contrato[[#This Row],[FECHA TERMINACIÓN ]]+120</f>
        <v>45315</v>
      </c>
      <c r="AI829" s="58" t="e" cm="1">
        <f t="array" ref="AI829">+Contrato[[#This Row],[Fecha Proyectada liquidació]]-hoy</f>
        <v>#NAME?</v>
      </c>
      <c r="AJ829" s="58" cm="1">
        <f t="array" ref="AJ829">_xlfn.XLOOKUP(Contrato[[#This Row],[CONTRATO]]&amp;Contrato[[#This Row],[CDP]],[1]!Tabla6[[#All],[CONTRATO-CDP]],[1]!Tabla6[[#All],[CRP]],_xlfn.XLOOKUP(Contrato[[#This Row],[CDP]],[1]RCPPAGOS!F:F,[1]RCPPAGOS!A:A,"",0),0)</f>
        <v>7688</v>
      </c>
      <c r="AK829" s="58">
        <f>+Contrato[[#This Row],[Columna1]]-Contrato[[#This Row],[RCP]]</f>
        <v>0</v>
      </c>
      <c r="AL829" s="61" cm="1">
        <f t="array" ref="AL829">_xlfn.XLOOKUP(Contrato[[#This Row],[RCP]],[1]!RCPPAGOS[[#All],[CRP]],[1]!RCPPAGOS[[#All],[Total pagado]],0,0)</f>
        <v>5075350</v>
      </c>
      <c r="AM829" s="62">
        <f>+Contrato[[#This Row],[Valor Pagado]]/Contrato[[#This Row],[VALOR CONTRATO]]</f>
        <v>0.52882827030378177</v>
      </c>
      <c r="AN829" s="63">
        <f>+Contrato[[#This Row],[VALOR CONTRATO]]-Contrato[[#This Row],[Valor Pagado]]</f>
        <v>4522000</v>
      </c>
    </row>
    <row r="830" spans="1:40" ht="37.5" customHeight="1">
      <c r="A830" s="89">
        <v>726</v>
      </c>
      <c r="B830" s="76">
        <v>746</v>
      </c>
      <c r="C830" s="235" t="s">
        <v>1957</v>
      </c>
      <c r="D830" s="95" t="s">
        <v>41</v>
      </c>
      <c r="E830" s="95" t="s">
        <v>42</v>
      </c>
      <c r="F830" s="95" t="s">
        <v>43</v>
      </c>
      <c r="G830" s="235" t="s">
        <v>1094</v>
      </c>
      <c r="H830" s="1">
        <v>42827675</v>
      </c>
      <c r="I830" s="236">
        <v>3986061</v>
      </c>
      <c r="J830" s="236">
        <v>14482688</v>
      </c>
      <c r="K830" s="89" t="s">
        <v>571</v>
      </c>
      <c r="L830" s="237" t="s">
        <v>571</v>
      </c>
      <c r="M830" s="138" t="s">
        <v>1095</v>
      </c>
      <c r="N830" s="44">
        <f>VLOOKUP(Contrato[[#This Row],[SUPERVISOR TITULAR]],[1]SUPERVISORES!$E$1:$F$135,2,FALSE)</f>
        <v>1017174088.7</v>
      </c>
      <c r="O830" s="43" t="s">
        <v>68</v>
      </c>
      <c r="P830" s="221">
        <f>VLOOKUP(Contrato[[#This Row],[SUPERVISOR SUPLENTE ]],[1]SUPERVISORES!$E$1:$F$135,2,FALSE)</f>
        <v>8462777.5</v>
      </c>
      <c r="Q830" s="88">
        <v>648</v>
      </c>
      <c r="R830" s="222" cm="1">
        <f t="array" ref="R830">_xlfn.XLOOKUP(Contrato[[#This Row],[CDP]],[1]!CDP[[#All],[consecutivo]],[1]!CDP[[#All],[fecha_aprobacion]],"",0)</f>
        <v>45043.655844907407</v>
      </c>
      <c r="S830" s="223">
        <f>SUMIF([1]!CDP[[#All],[consecutivo]],Contrato[[#This Row],[CDP]],[1]!CDP[[#All],[valor_total_rubro]])</f>
        <v>14482688</v>
      </c>
      <c r="T830" s="4" cm="1">
        <f t="array" ref="T830">_xlfn.XLOOKUP(Contrato[[#This Row],[CONTRATO]]&amp;Contrato[[#This Row],[CDP]],[1]!Tabla6[[#All],[CONTRATO-CDP]],[1]!Tabla6[[#All],[CRP]],_xlfn.XLOOKUP(Contrato[[#This Row],[CDP]],[1]RCPPAGOS!F:F,[1]RCPPAGOS!A:A,"",0),0)</f>
        <v>7581</v>
      </c>
      <c r="U830" s="222">
        <f>+_xlfn.XLOOKUP(Contrato[[#This Row],[RCP]],[1]RCPPAGOS!A:A,[1]RCPPAGOS!B:B,"",0)</f>
        <v>45118.570462962962</v>
      </c>
      <c r="V830" s="224">
        <f>SUMIF([1]!RCPPAGOS[[#All],[CRP]],Contrato[[#This Row],[RCP]],[1]!RCPPAGOS[[#All],[valor_total]])</f>
        <v>14482688</v>
      </c>
      <c r="W830" s="91">
        <v>45118</v>
      </c>
      <c r="X830" s="91">
        <v>45118</v>
      </c>
      <c r="Y830" s="225" t="str">
        <f>+LEFT(_xlfn.XLOOKUP(Contrato[[#This Row],[CONTRATO3DIG]],[1]SECOP_II!AE:AE,[1]SECOP_II!F:F,"",0),10)</f>
        <v>2023-07-12</v>
      </c>
      <c r="Z830" s="226" t="str">
        <f>+LEFT(_xlfn.XLOOKUP(Contrato[[#This Row],[CONTRATO3DIG]],[1]SECOP_II!AE:AE,[1]SECOP_II!G:G,"",0),10)</f>
        <v>2023-12-24</v>
      </c>
      <c r="AA830" s="54" t="str">
        <f>_xlfn.XLOOKUP(Contrato[[#This Row],[CONTRATO3DIG]],[1]SECOP_II!AE:AE,[1]SECOP_II!AA:AA,"",0)</f>
        <v>https://community.secop.gov.co/Public/Tendering/OpportunityDetail/Index?noticeUID=CO1.NTC.4719982&amp;isFromPublicArea=True&amp;isModal=true&amp;asPopupView=true</v>
      </c>
      <c r="AB830" s="147" t="s">
        <v>1958</v>
      </c>
      <c r="AC830" s="147"/>
      <c r="AD830" s="89" t="s">
        <v>50</v>
      </c>
      <c r="AE830" s="58" t="str">
        <f>TEXT(LEFT(Contrato[[#This Row],[CONTRATO]],3),"0")</f>
        <v>746</v>
      </c>
      <c r="AF830" s="58" t="str">
        <f>IF(LEN(Contrato[[#This Row],[Contrato2]])=3,Contrato[[#This Row],[Contrato2]],TEXT(Contrato[[#This Row],[Contrato2]],"000"))</f>
        <v>746</v>
      </c>
      <c r="AG830" s="59">
        <f ca="1">IFERROR(_xlfn.DAYS(Contrato[[#This Row],[Fecha Proyectada liquidació]],TODAY())/30,"")</f>
        <v>-10.266666666666667</v>
      </c>
      <c r="AH830" s="60">
        <f>+Contrato[[#This Row],[FECHA TERMINACIÓN ]]+120</f>
        <v>45404</v>
      </c>
      <c r="AI830" s="60">
        <v>45329</v>
      </c>
      <c r="AJ830" s="58" cm="1">
        <f t="array" ref="AJ830">_xlfn.XLOOKUP(Contrato[[#This Row],[CONTRATO]]&amp;Contrato[[#This Row],[CDP]],[1]!Tabla6[[#All],[CONTRATO-CDP]],[1]!Tabla6[[#All],[CRP]],_xlfn.XLOOKUP(Contrato[[#This Row],[CDP]],[1]RCPPAGOS!F:F,[1]RCPPAGOS!A:A,"",0),0)</f>
        <v>7581</v>
      </c>
      <c r="AK830" s="58">
        <f>+Contrato[[#This Row],[Columna1]]-Contrato[[#This Row],[RCP]]</f>
        <v>0</v>
      </c>
      <c r="AL830" s="61" cm="1">
        <f t="array" ref="AL830">_xlfn.XLOOKUP(Contrato[[#This Row],[RCP]],[1]!RCPPAGOS[[#All],[CRP]],[1]!RCPPAGOS[[#All],[Total pagado]],0,0)</f>
        <v>14482688</v>
      </c>
      <c r="AM830" s="62">
        <f>+Contrato[[#This Row],[Valor Pagado]]/Contrato[[#This Row],[VALOR CONTRATO]]</f>
        <v>1</v>
      </c>
      <c r="AN830" s="63">
        <f>+Contrato[[#This Row],[VALOR CONTRATO]]-Contrato[[#This Row],[Valor Pagado]]</f>
        <v>0</v>
      </c>
    </row>
    <row r="831" spans="1:40" ht="37.5" customHeight="1">
      <c r="A831" s="1">
        <v>1033</v>
      </c>
      <c r="B831" s="2">
        <v>746</v>
      </c>
      <c r="C831" s="130" t="s">
        <v>1957</v>
      </c>
      <c r="D831" s="95" t="s">
        <v>41</v>
      </c>
      <c r="E831" s="92" t="s">
        <v>741</v>
      </c>
      <c r="F831" s="92" t="s">
        <v>43</v>
      </c>
      <c r="G831" s="130" t="s">
        <v>1094</v>
      </c>
      <c r="H831" s="1">
        <v>42827675</v>
      </c>
      <c r="I831" s="111" t="s">
        <v>571</v>
      </c>
      <c r="J831" s="168">
        <v>7174910</v>
      </c>
      <c r="K831" s="1" t="s">
        <v>571</v>
      </c>
      <c r="L831" s="137" t="s">
        <v>571</v>
      </c>
      <c r="M831" s="138" t="s">
        <v>1095</v>
      </c>
      <c r="N831" s="44">
        <f>VLOOKUP(Contrato[[#This Row],[SUPERVISOR TITULAR]],[1]SUPERVISORES!$E$1:$F$135,2,FALSE)</f>
        <v>1017174088.7</v>
      </c>
      <c r="O831" s="43" t="s">
        <v>68</v>
      </c>
      <c r="P831" s="221">
        <f>VLOOKUP(Contrato[[#This Row],[SUPERVISOR SUPLENTE ]],[1]SUPERVISORES!$E$1:$F$135,2,FALSE)</f>
        <v>8462777.5</v>
      </c>
      <c r="Q831" s="75">
        <v>1193</v>
      </c>
      <c r="R831" s="222" cm="1">
        <f t="array" ref="R831">_xlfn.XLOOKUP(Contrato[[#This Row],[CDP]],[1]!CDP[[#All],[consecutivo]],[1]!CDP[[#All],[fecha_aprobacion]],"",0)</f>
        <v>45222.324502314812</v>
      </c>
      <c r="S831" s="223">
        <f>SUMIF([1]!CDP[[#All],[consecutivo]],Contrato[[#This Row],[CDP]],[1]!CDP[[#All],[valor_total_rubro]])</f>
        <v>7174910</v>
      </c>
      <c r="T831" s="4" cm="1">
        <f t="array" ref="T831">_xlfn.XLOOKUP(Contrato[[#This Row],[CONTRATO]]&amp;Contrato[[#This Row],[CDP]],[1]!Tabla6[[#All],[CONTRATO-CDP]],[1]!Tabla6[[#All],[CRP]],_xlfn.XLOOKUP(Contrato[[#This Row],[CDP]],[1]RCPPAGOS!F:F,[1]RCPPAGOS!A:A,"",0),0)</f>
        <v>13251</v>
      </c>
      <c r="U831" s="222">
        <f>+_xlfn.XLOOKUP(Contrato[[#This Row],[RCP]],[1]RCPPAGOS!A:A,[1]RCPPAGOS!B:B,"",0)</f>
        <v>45229.617696759262</v>
      </c>
      <c r="V831" s="224">
        <f>SUMIF([1]!RCPPAGOS[[#All],[CRP]],Contrato[[#This Row],[RCP]],[1]!RCPPAGOS[[#All],[valor_total]])</f>
        <v>7174910</v>
      </c>
      <c r="W831" s="51">
        <v>45230</v>
      </c>
      <c r="X831" s="51">
        <v>45230</v>
      </c>
      <c r="Y831" s="225" t="str">
        <f>+LEFT(_xlfn.XLOOKUP(Contrato[[#This Row],[CONTRATO3DIG]],[1]SECOP_II!AE:AE,[1]SECOP_II!F:F,"",0),10)</f>
        <v>2023-07-12</v>
      </c>
      <c r="Z831" s="226" t="str">
        <f>+LEFT(_xlfn.XLOOKUP(Contrato[[#This Row],[CONTRATO3DIG]],[1]SECOP_II!AE:AE,[1]SECOP_II!G:G,"",0),10)</f>
        <v>2023-12-24</v>
      </c>
      <c r="AA831" s="54" t="str">
        <f>_xlfn.XLOOKUP(Contrato[[#This Row],[CONTRATO3DIG]],[1]SECOP_II!AE:AE,[1]SECOP_II!AA:AA,"",0)</f>
        <v>https://community.secop.gov.co/Public/Tendering/OpportunityDetail/Index?noticeUID=CO1.NTC.4719982&amp;isFromPublicArea=True&amp;isModal=true&amp;asPopupView=true</v>
      </c>
      <c r="AB831" s="103" t="s">
        <v>1959</v>
      </c>
      <c r="AC831" s="103"/>
      <c r="AD831" s="1"/>
      <c r="AE831" s="58" t="str">
        <f>TEXT(LEFT(Contrato[[#This Row],[CONTRATO]],3),"0")</f>
        <v>746</v>
      </c>
      <c r="AF831" s="58" t="str">
        <f>IF(LEN(Contrato[[#This Row],[Contrato2]])=3,Contrato[[#This Row],[Contrato2]],TEXT(Contrato[[#This Row],[Contrato2]],"000"))</f>
        <v>746</v>
      </c>
      <c r="AG831" s="59">
        <f ca="1">IFERROR(_xlfn.DAYS(Contrato[[#This Row],[Fecha Proyectada liquidació]],TODAY())/30,"")</f>
        <v>-10.266666666666667</v>
      </c>
      <c r="AH831" s="60">
        <f>+Contrato[[#This Row],[FECHA TERMINACIÓN ]]+120</f>
        <v>45404</v>
      </c>
      <c r="AI831" s="60">
        <v>45329</v>
      </c>
      <c r="AJ831" s="58" cm="1">
        <f t="array" ref="AJ831">_xlfn.XLOOKUP(Contrato[[#This Row],[CONTRATO]]&amp;Contrato[[#This Row],[CDP]],[1]!Tabla6[[#All],[CONTRATO-CDP]],[1]!Tabla6[[#All],[CRP]],_xlfn.XLOOKUP(Contrato[[#This Row],[CDP]],[1]RCPPAGOS!F:F,[1]RCPPAGOS!A:A,"",0),0)</f>
        <v>13251</v>
      </c>
      <c r="AK831" s="58">
        <f>+Contrato[[#This Row],[Columna1]]-Contrato[[#This Row],[RCP]]</f>
        <v>0</v>
      </c>
      <c r="AL831" s="61" cm="1">
        <f t="array" ref="AL831">_xlfn.XLOOKUP(Contrato[[#This Row],[RCP]],[1]!RCPPAGOS[[#All],[CRP]],[1]!RCPPAGOS[[#All],[Total pagado]],0,0)</f>
        <v>7174910</v>
      </c>
      <c r="AM831" s="62">
        <f>+Contrato[[#This Row],[Valor Pagado]]/Contrato[[#This Row],[VALOR CONTRATO]]</f>
        <v>1</v>
      </c>
      <c r="AN831" s="63">
        <f>+Contrato[[#This Row],[VALOR CONTRATO]]-Contrato[[#This Row],[Valor Pagado]]</f>
        <v>0</v>
      </c>
    </row>
    <row r="832" spans="1:40" ht="37.5" customHeight="1">
      <c r="A832" s="89">
        <v>605</v>
      </c>
      <c r="B832" s="76">
        <v>747</v>
      </c>
      <c r="C832" s="235" t="s">
        <v>1960</v>
      </c>
      <c r="D832" s="37" t="s">
        <v>71</v>
      </c>
      <c r="E832" s="95" t="s">
        <v>1582</v>
      </c>
      <c r="F832" s="95" t="s">
        <v>1088</v>
      </c>
      <c r="G832" s="262" t="s">
        <v>1961</v>
      </c>
      <c r="H832" s="1">
        <v>901095387</v>
      </c>
      <c r="I832" s="236" t="s">
        <v>571</v>
      </c>
      <c r="J832" s="236">
        <v>58772434</v>
      </c>
      <c r="K832" s="89" t="s">
        <v>571</v>
      </c>
      <c r="L832" s="237" t="s">
        <v>1508</v>
      </c>
      <c r="M832" s="138" t="s">
        <v>1732</v>
      </c>
      <c r="N832" s="44">
        <f>VLOOKUP(Contrato[[#This Row],[SUPERVISOR TITULAR]],[1]SUPERVISORES!$E$1:$F$135,2,FALSE)</f>
        <v>1037583054.4</v>
      </c>
      <c r="O832" s="43" t="s">
        <v>77</v>
      </c>
      <c r="P832" s="221">
        <f>VLOOKUP(Contrato[[#This Row],[SUPERVISOR SUPLENTE ]],[1]SUPERVISORES!$E$1:$F$135,2,FALSE)</f>
        <v>71265476.799999997</v>
      </c>
      <c r="Q832" s="88">
        <v>727</v>
      </c>
      <c r="R832" s="222" cm="1">
        <f t="array" ref="R832">_xlfn.XLOOKUP(Contrato[[#This Row],[CDP]],[1]!CDP[[#All],[consecutivo]],[1]!CDP[[#All],[fecha_aprobacion]],"",0)</f>
        <v>45056.57744212963</v>
      </c>
      <c r="S832" s="223">
        <f>SUMIF([1]!CDP[[#All],[consecutivo]],Contrato[[#This Row],[CDP]],[1]!CDP[[#All],[valor_total_rubro]])</f>
        <v>60000000</v>
      </c>
      <c r="T832" s="4" cm="1">
        <f t="array" ref="T832">_xlfn.XLOOKUP(Contrato[[#This Row],[CONTRATO]]&amp;Contrato[[#This Row],[CDP]],[1]!Tabla6[[#All],[CONTRATO-CDP]],[1]!Tabla6[[#All],[CRP]],_xlfn.XLOOKUP(Contrato[[#This Row],[CDP]],[1]RCPPAGOS!F:F,[1]RCPPAGOS!A:A,"",0),0)</f>
        <v>7590</v>
      </c>
      <c r="U832" s="222">
        <f>+_xlfn.XLOOKUP(Contrato[[#This Row],[RCP]],[1]RCPPAGOS!A:A,[1]RCPPAGOS!B:B,"",0)</f>
        <v>45121.56653935185</v>
      </c>
      <c r="V832" s="224">
        <f>SUMIF([1]!RCPPAGOS[[#All],[CRP]],Contrato[[#This Row],[RCP]],[1]!RCPPAGOS[[#All],[valor_total]])</f>
        <v>58772434</v>
      </c>
      <c r="W832" s="91">
        <v>45118</v>
      </c>
      <c r="X832" s="91">
        <v>45124</v>
      </c>
      <c r="Y832" s="225" t="str">
        <f>+LEFT(_xlfn.XLOOKUP(Contrato[[#This Row],[CONTRATO3DIG]],[1]SECOP_II!AE:AE,[1]SECOP_II!F:F,"",0),10)</f>
        <v>2023-07-25</v>
      </c>
      <c r="Z832" s="226" t="str">
        <f>+LEFT(_xlfn.XLOOKUP(Contrato[[#This Row],[CONTRATO3DIG]],[1]SECOP_II!AE:AE,[1]SECOP_II!G:G,"",0),10)</f>
        <v>2023-09-25</v>
      </c>
      <c r="AA832" s="54" t="str">
        <f>_xlfn.XLOOKUP(Contrato[[#This Row],[CONTRATO3DIG]],[1]SECOP_II!AE:AE,[1]SECOP_II!AA:AA,"",0)</f>
        <v>https://community.secop.gov.co/Public/Tendering/OpportunityDetail/Index?noticeUID=CO1.NTC.4527187&amp;isFromPublicArea=True&amp;isModal=true&amp;asPopupView=true</v>
      </c>
      <c r="AB832" s="147" t="s">
        <v>1333</v>
      </c>
      <c r="AC832" s="147">
        <v>200000091847</v>
      </c>
      <c r="AD832" s="89" t="s">
        <v>50</v>
      </c>
      <c r="AE832" s="58" t="str">
        <f>TEXT(LEFT(Contrato[[#This Row],[CONTRATO]],3),"0")</f>
        <v>747</v>
      </c>
      <c r="AF832" s="58" t="str">
        <f>IF(LEN(Contrato[[#This Row],[Contrato2]])=3,Contrato[[#This Row],[Contrato2]],TEXT(Contrato[[#This Row],[Contrato2]],"000"))</f>
        <v>747</v>
      </c>
      <c r="AG832" s="59">
        <f ca="1">IFERROR(_xlfn.DAYS(Contrato[[#This Row],[Fecha Proyectada liquidació]],TODAY())/30,"")</f>
        <v>-13.266666666666667</v>
      </c>
      <c r="AH832" s="60">
        <f>+Contrato[[#This Row],[FECHA TERMINACIÓN ]]+120</f>
        <v>45314</v>
      </c>
      <c r="AI832" s="58" t="e" cm="1">
        <f t="array" ref="AI832">+Contrato[[#This Row],[Fecha Proyectada liquidació]]-hoy</f>
        <v>#NAME?</v>
      </c>
      <c r="AJ832" s="58" cm="1">
        <f t="array" ref="AJ832">_xlfn.XLOOKUP(Contrato[[#This Row],[CONTRATO]]&amp;Contrato[[#This Row],[CDP]],[1]!Tabla6[[#All],[CONTRATO-CDP]],[1]!Tabla6[[#All],[CRP]],_xlfn.XLOOKUP(Contrato[[#This Row],[CDP]],[1]RCPPAGOS!F:F,[1]RCPPAGOS!A:A,"",0),0)</f>
        <v>7590</v>
      </c>
      <c r="AK832" s="58">
        <f>+Contrato[[#This Row],[Columna1]]-Contrato[[#This Row],[RCP]]</f>
        <v>0</v>
      </c>
      <c r="AL832" s="73" cm="1">
        <f t="array" ref="AL832">_xlfn.XLOOKUP(Contrato[[#This Row],[RCP]],[1]!RCPPAGOS[[#All],[CRP]],[1]!RCPPAGOS[[#All],[Total pagado]],0,0)</f>
        <v>37261684</v>
      </c>
      <c r="AM832" s="62">
        <f>+Contrato[[#This Row],[Valor Pagado]]/Contrato[[#This Row],[VALOR CONTRATO]]</f>
        <v>0.6339993337692974</v>
      </c>
      <c r="AN832" s="63">
        <f>+Contrato[[#This Row],[VALOR CONTRATO]]-Contrato[[#This Row],[Valor Pagado]]</f>
        <v>21510750</v>
      </c>
    </row>
    <row r="833" spans="1:40" ht="37.5" customHeight="1">
      <c r="A833" s="89">
        <v>953</v>
      </c>
      <c r="B833" s="76">
        <v>748</v>
      </c>
      <c r="C833" s="235" t="s">
        <v>1962</v>
      </c>
      <c r="D833" s="95" t="s">
        <v>1294</v>
      </c>
      <c r="E833" s="95" t="s">
        <v>42</v>
      </c>
      <c r="F833" s="95" t="s">
        <v>831</v>
      </c>
      <c r="G833" s="235" t="s">
        <v>1963</v>
      </c>
      <c r="H833" s="89">
        <v>811021812</v>
      </c>
      <c r="I833" s="236" t="s">
        <v>571</v>
      </c>
      <c r="J833" s="236">
        <v>500000000</v>
      </c>
      <c r="K833" s="89" t="s">
        <v>571</v>
      </c>
      <c r="L833" s="237" t="s">
        <v>1964</v>
      </c>
      <c r="M833" s="138" t="s">
        <v>103</v>
      </c>
      <c r="N833" s="44">
        <f>VLOOKUP(Contrato[[#This Row],[SUPERVISOR TITULAR]],[1]SUPERVISORES!$E$1:$F$135,2,FALSE)</f>
        <v>3507696.4</v>
      </c>
      <c r="O833" s="43" t="s">
        <v>104</v>
      </c>
      <c r="P833" s="221">
        <f>VLOOKUP(Contrato[[#This Row],[SUPERVISOR SUPLENTE ]],[1]SUPERVISORES!$E$1:$F$135,2,FALSE)</f>
        <v>75075150.099999994</v>
      </c>
      <c r="Q833" s="88">
        <v>975</v>
      </c>
      <c r="R833" s="222" cm="1">
        <f t="array" ref="R833">_xlfn.XLOOKUP(Contrato[[#This Row],[CDP]],[1]!CDP[[#All],[consecutivo]],[1]!CDP[[#All],[fecha_aprobacion]],"",0)</f>
        <v>45118.572557870371</v>
      </c>
      <c r="S833" s="223">
        <f>SUMIF([1]!CDP[[#All],[consecutivo]],Contrato[[#This Row],[CDP]],[1]!CDP[[#All],[valor_total_rubro]])</f>
        <v>500000000</v>
      </c>
      <c r="T833" s="4" cm="1">
        <f t="array" ref="T833">_xlfn.XLOOKUP(Contrato[[#This Row],[CONTRATO]]&amp;Contrato[[#This Row],[CDP]],[1]!Tabla6[[#All],[CONTRATO-CDP]],[1]!Tabla6[[#All],[CRP]],_xlfn.XLOOKUP(Contrato[[#This Row],[CDP]],[1]RCPPAGOS!F:F,[1]RCPPAGOS!A:A,"",0),0)</f>
        <v>7583</v>
      </c>
      <c r="U833" s="222">
        <f>+_xlfn.XLOOKUP(Contrato[[#This Row],[RCP]],[1]RCPPAGOS!A:A,[1]RCPPAGOS!B:B,"",0)</f>
        <v>45119.438090277778</v>
      </c>
      <c r="V833" s="224">
        <f>SUMIF([1]!RCPPAGOS[[#All],[CRP]],Contrato[[#This Row],[RCP]],[1]!RCPPAGOS[[#All],[valor_total]])</f>
        <v>500000000</v>
      </c>
      <c r="W833" s="91">
        <v>45119</v>
      </c>
      <c r="X833" s="91">
        <v>45119</v>
      </c>
      <c r="Y833" s="225" t="str">
        <f>+LEFT(_xlfn.XLOOKUP(Contrato[[#This Row],[CONTRATO3DIG]],[1]SECOP_II!AE:AE,[1]SECOP_II!F:F,"",0),10)</f>
        <v>2023-07-12</v>
      </c>
      <c r="Z833" s="226" t="str">
        <f>+LEFT(_xlfn.XLOOKUP(Contrato[[#This Row],[CONTRATO3DIG]],[1]SECOP_II!AE:AE,[1]SECOP_II!G:G,"",0),10)</f>
        <v>2023-12-15</v>
      </c>
      <c r="AA833" s="54" t="str">
        <f>_xlfn.XLOOKUP(Contrato[[#This Row],[CONTRATO3DIG]],[1]SECOP_II!AE:AE,[1]SECOP_II!AA:AA,"",0)</f>
        <v>https://community.secop.gov.co/Public/Tendering/OpportunityDetail/Index?noticeUID=CO1.NTC.4724846&amp;isFromPublicArea=True&amp;isModal=true&amp;asPopupView=true</v>
      </c>
      <c r="AB833" s="147" t="s">
        <v>824</v>
      </c>
      <c r="AC833" s="147">
        <v>200000099189</v>
      </c>
      <c r="AD833" s="89" t="s">
        <v>1697</v>
      </c>
      <c r="AE833" s="58" t="str">
        <f>TEXT(LEFT(Contrato[[#This Row],[CONTRATO]],3),"0")</f>
        <v>748</v>
      </c>
      <c r="AF833" s="58" t="str">
        <f>IF(LEN(Contrato[[#This Row],[Contrato2]])=3,Contrato[[#This Row],[Contrato2]],TEXT(Contrato[[#This Row],[Contrato2]],"000"))</f>
        <v>748</v>
      </c>
      <c r="AG833" s="59">
        <f ca="1">IFERROR(_xlfn.DAYS(Contrato[[#This Row],[Fecha Proyectada liquidació]],TODAY())/30,"")</f>
        <v>-10.566666666666666</v>
      </c>
      <c r="AH833" s="60">
        <f>+Contrato[[#This Row],[FECHA TERMINACIÓN ]]+120</f>
        <v>45395</v>
      </c>
      <c r="AI833" s="58" t="e" cm="1">
        <f t="array" ref="AI833">+Contrato[[#This Row],[Fecha Proyectada liquidació]]-hoy</f>
        <v>#NAME?</v>
      </c>
      <c r="AJ833" s="58" cm="1">
        <f t="array" ref="AJ833">_xlfn.XLOOKUP(Contrato[[#This Row],[CONTRATO]]&amp;Contrato[[#This Row],[CDP]],[1]!Tabla6[[#All],[CONTRATO-CDP]],[1]!Tabla6[[#All],[CRP]],_xlfn.XLOOKUP(Contrato[[#This Row],[CDP]],[1]RCPPAGOS!F:F,[1]RCPPAGOS!A:A,"",0),0)</f>
        <v>7583</v>
      </c>
      <c r="AK833" s="58">
        <f>+Contrato[[#This Row],[Columna1]]-Contrato[[#This Row],[RCP]]</f>
        <v>0</v>
      </c>
      <c r="AL833" s="61" cm="1">
        <f t="array" ref="AL833">_xlfn.XLOOKUP(Contrato[[#This Row],[RCP]],[1]!RCPPAGOS[[#All],[CRP]],[1]!RCPPAGOS[[#All],[Total pagado]],0,0)</f>
        <v>498491727</v>
      </c>
      <c r="AM833" s="62">
        <f>+Contrato[[#This Row],[Valor Pagado]]/Contrato[[#This Row],[VALOR CONTRATO]]</f>
        <v>0.99698345399999999</v>
      </c>
      <c r="AN833" s="63">
        <f>+Contrato[[#This Row],[VALOR CONTRATO]]-Contrato[[#This Row],[Valor Pagado]]</f>
        <v>1508273</v>
      </c>
    </row>
    <row r="834" spans="1:40" ht="37.5" customHeight="1">
      <c r="A834" s="89">
        <v>928</v>
      </c>
      <c r="B834" s="76">
        <v>749</v>
      </c>
      <c r="C834" s="235" t="s">
        <v>1965</v>
      </c>
      <c r="D834" s="95" t="s">
        <v>1294</v>
      </c>
      <c r="E834" s="95" t="s">
        <v>42</v>
      </c>
      <c r="F834" s="95" t="s">
        <v>831</v>
      </c>
      <c r="G834" s="235" t="s">
        <v>1966</v>
      </c>
      <c r="H834" s="89">
        <v>860077223</v>
      </c>
      <c r="I834" s="236" t="s">
        <v>571</v>
      </c>
      <c r="J834" s="236">
        <v>300000000</v>
      </c>
      <c r="K834" s="89" t="s">
        <v>571</v>
      </c>
      <c r="L834" s="237" t="s">
        <v>1967</v>
      </c>
      <c r="M834" s="138" t="s">
        <v>249</v>
      </c>
      <c r="N834" s="44">
        <f>VLOOKUP(Contrato[[#This Row],[SUPERVISOR TITULAR]],[1]SUPERVISORES!$E$1:$F$135,2,FALSE)</f>
        <v>10267189.6</v>
      </c>
      <c r="O834" s="138" t="s">
        <v>248</v>
      </c>
      <c r="P834" s="221">
        <f>VLOOKUP(Contrato[[#This Row],[SUPERVISOR SUPLENTE ]],[1]SUPERVISORES!$E$1:$F$135,2,FALSE)</f>
        <v>98556206.299999997</v>
      </c>
      <c r="Q834" s="88">
        <v>960</v>
      </c>
      <c r="R834" s="222" cm="1">
        <f t="array" ref="R834">_xlfn.XLOOKUP(Contrato[[#This Row],[CDP]],[1]!CDP[[#All],[consecutivo]],[1]!CDP[[#All],[fecha_aprobacion]],"",0)</f>
        <v>45112.581041666665</v>
      </c>
      <c r="S834" s="223">
        <f>SUMIF([1]!CDP[[#All],[consecutivo]],Contrato[[#This Row],[CDP]],[1]!CDP[[#All],[valor_total_rubro]])</f>
        <v>300000000</v>
      </c>
      <c r="T834" s="4" cm="1">
        <f t="array" ref="T834">_xlfn.XLOOKUP(Contrato[[#This Row],[CONTRATO]]&amp;Contrato[[#This Row],[CDP]],[1]!Tabla6[[#All],[CONTRATO-CDP]],[1]!Tabla6[[#All],[CRP]],_xlfn.XLOOKUP(Contrato[[#This Row],[CDP]],[1]RCPPAGOS!F:F,[1]RCPPAGOS!A:A,"",0),0)</f>
        <v>7587</v>
      </c>
      <c r="U834" s="222">
        <f>+_xlfn.XLOOKUP(Contrato[[#This Row],[RCP]],[1]RCPPAGOS!A:A,[1]RCPPAGOS!B:B,"",0)</f>
        <v>45121.320219907408</v>
      </c>
      <c r="V834" s="224">
        <f>SUMIF([1]!RCPPAGOS[[#All],[CRP]],Contrato[[#This Row],[RCP]],[1]!RCPPAGOS[[#All],[valor_total]])</f>
        <v>300000000</v>
      </c>
      <c r="W834" s="91">
        <v>45120</v>
      </c>
      <c r="X834" s="91">
        <v>45121</v>
      </c>
      <c r="Y834" s="225" t="str">
        <f>+LEFT(_xlfn.XLOOKUP(Contrato[[#This Row],[CONTRATO3DIG]],[1]SECOP_II!AE:AE,[1]SECOP_II!F:F,"",0),10)</f>
        <v>2023-07-14</v>
      </c>
      <c r="Z834" s="226" t="str">
        <f>+LEFT(_xlfn.XLOOKUP(Contrato[[#This Row],[CONTRATO3DIG]],[1]SECOP_II!AE:AE,[1]SECOP_II!G:G,"",0),10)</f>
        <v>2023-09-13</v>
      </c>
      <c r="AA834" s="54" t="str">
        <f>_xlfn.XLOOKUP(Contrato[[#This Row],[CONTRATO3DIG]],[1]SECOP_II!AE:AE,[1]SECOP_II!AA:AA,"",0)</f>
        <v>https://community.secop.gov.co/Public/Tendering/OpportunityDetail/Index?noticeUID=CO1.NTC.4730528&amp;isFromPublicArea=True&amp;isModal=true&amp;asPopupView=true</v>
      </c>
      <c r="AB834" s="147" t="s">
        <v>1333</v>
      </c>
      <c r="AC834" s="147">
        <v>200000098914</v>
      </c>
      <c r="AD834" s="89" t="s">
        <v>50</v>
      </c>
      <c r="AE834" s="58" t="str">
        <f>TEXT(LEFT(Contrato[[#This Row],[CONTRATO]],3),"0")</f>
        <v>749</v>
      </c>
      <c r="AF834" s="58" t="str">
        <f>IF(LEN(Contrato[[#This Row],[Contrato2]])=3,Contrato[[#This Row],[Contrato2]],TEXT(Contrato[[#This Row],[Contrato2]],"000"))</f>
        <v>749</v>
      </c>
      <c r="AG834" s="59">
        <f ca="1">IFERROR(_xlfn.DAYS(Contrato[[#This Row],[Fecha Proyectada liquidació]],TODAY())/30,"")</f>
        <v>-13.666666666666666</v>
      </c>
      <c r="AH834" s="60">
        <f>+Contrato[[#This Row],[FECHA TERMINACIÓN ]]+120</f>
        <v>45302</v>
      </c>
      <c r="AI834" s="58" t="e" cm="1">
        <f t="array" ref="AI834">+Contrato[[#This Row],[Fecha Proyectada liquidació]]-hoy</f>
        <v>#NAME?</v>
      </c>
      <c r="AJ834" s="58" cm="1">
        <f t="array" ref="AJ834">_xlfn.XLOOKUP(Contrato[[#This Row],[CONTRATO]]&amp;Contrato[[#This Row],[CDP]],[1]!Tabla6[[#All],[CONTRATO-CDP]],[1]!Tabla6[[#All],[CRP]],_xlfn.XLOOKUP(Contrato[[#This Row],[CDP]],[1]RCPPAGOS!F:F,[1]RCPPAGOS!A:A,"",0),0)</f>
        <v>7587</v>
      </c>
      <c r="AK834" s="58">
        <f>+Contrato[[#This Row],[Columna1]]-Contrato[[#This Row],[RCP]]</f>
        <v>0</v>
      </c>
      <c r="AL834" s="61" cm="1">
        <f t="array" ref="AL834">_xlfn.XLOOKUP(Contrato[[#This Row],[RCP]],[1]!RCPPAGOS[[#All],[CRP]],[1]!RCPPAGOS[[#All],[Total pagado]],0,0)</f>
        <v>100000000</v>
      </c>
      <c r="AM834" s="62">
        <f>+Contrato[[#This Row],[Valor Pagado]]/Contrato[[#This Row],[VALOR CONTRATO]]</f>
        <v>0.33333333333333331</v>
      </c>
      <c r="AN834" s="63">
        <f>+Contrato[[#This Row],[VALOR CONTRATO]]-Contrato[[#This Row],[Valor Pagado]]</f>
        <v>200000000</v>
      </c>
    </row>
    <row r="835" spans="1:40" ht="37.5" customHeight="1">
      <c r="A835" s="89">
        <v>19</v>
      </c>
      <c r="B835" s="76">
        <v>750</v>
      </c>
      <c r="C835" s="235" t="s">
        <v>1968</v>
      </c>
      <c r="D835" s="95" t="s">
        <v>1294</v>
      </c>
      <c r="E835" s="95" t="s">
        <v>42</v>
      </c>
      <c r="F835" s="95" t="s">
        <v>831</v>
      </c>
      <c r="G835" s="235" t="s">
        <v>1969</v>
      </c>
      <c r="H835" s="89">
        <v>890905626</v>
      </c>
      <c r="I835" s="236" t="s">
        <v>571</v>
      </c>
      <c r="J835" s="236">
        <v>95500000</v>
      </c>
      <c r="K835" s="89" t="s">
        <v>571</v>
      </c>
      <c r="L835" s="237" t="s">
        <v>1967</v>
      </c>
      <c r="M835" s="138" t="s">
        <v>249</v>
      </c>
      <c r="N835" s="44">
        <f>VLOOKUP(Contrato[[#This Row],[SUPERVISOR TITULAR]],[1]SUPERVISORES!$E$1:$F$135,2,FALSE)</f>
        <v>10267189.6</v>
      </c>
      <c r="O835" s="138" t="s">
        <v>248</v>
      </c>
      <c r="P835" s="221">
        <f>VLOOKUP(Contrato[[#This Row],[SUPERVISOR SUPLENTE ]],[1]SUPERVISORES!$E$1:$F$135,2,FALSE)</f>
        <v>98556206.299999997</v>
      </c>
      <c r="Q835" s="88">
        <v>962</v>
      </c>
      <c r="R835" s="222" cm="1">
        <f t="array" ref="R835">_xlfn.XLOOKUP(Contrato[[#This Row],[CDP]],[1]!CDP[[#All],[consecutivo]],[1]!CDP[[#All],[fecha_aprobacion]],"",0)</f>
        <v>45114.314942129633</v>
      </c>
      <c r="S835" s="223">
        <f>SUMIF([1]!CDP[[#All],[consecutivo]],Contrato[[#This Row],[CDP]],[1]!CDP[[#All],[valor_total_rubro]])</f>
        <v>95500000</v>
      </c>
      <c r="T835" s="4" cm="1">
        <f t="array" ref="T835">_xlfn.XLOOKUP(Contrato[[#This Row],[CONTRATO]]&amp;Contrato[[#This Row],[CDP]],[1]!Tabla6[[#All],[CONTRATO-CDP]],[1]!Tabla6[[#All],[CRP]],_xlfn.XLOOKUP(Contrato[[#This Row],[CDP]],[1]RCPPAGOS!F:F,[1]RCPPAGOS!A:A,"",0),0)</f>
        <v>7585</v>
      </c>
      <c r="U835" s="222">
        <f>+_xlfn.XLOOKUP(Contrato[[#This Row],[RCP]],[1]RCPPAGOS!A:A,[1]RCPPAGOS!B:B,"",0)</f>
        <v>45121.318726851852</v>
      </c>
      <c r="V835" s="224">
        <f>SUMIF([1]!RCPPAGOS[[#All],[CRP]],Contrato[[#This Row],[RCP]],[1]!RCPPAGOS[[#All],[valor_total]])</f>
        <v>95500000</v>
      </c>
      <c r="W835" s="91">
        <v>45120</v>
      </c>
      <c r="X835" s="91">
        <v>45121</v>
      </c>
      <c r="Y835" s="225" t="str">
        <f>+LEFT(_xlfn.XLOOKUP(Contrato[[#This Row],[CONTRATO3DIG]],[1]SECOP_II!AE:AE,[1]SECOP_II!F:F,"",0),10)</f>
        <v>2023-07-14</v>
      </c>
      <c r="Z835" s="226" t="str">
        <f>+LEFT(_xlfn.XLOOKUP(Contrato[[#This Row],[CONTRATO3DIG]],[1]SECOP_II!AE:AE,[1]SECOP_II!G:G,"",0),10)</f>
        <v>2023-12-30</v>
      </c>
      <c r="AA835" s="54" t="str">
        <f>_xlfn.XLOOKUP(Contrato[[#This Row],[CONTRATO3DIG]],[1]SECOP_II!AE:AE,[1]SECOP_II!AA:AA,"",0)</f>
        <v>https://community.secop.gov.co/Public/Tendering/OpportunityDetail/Index?noticeUID=CO1.NTC.4730537&amp;isFromPublicArea=True&amp;isModal=true&amp;asPopupView=true</v>
      </c>
      <c r="AB835" s="147" t="s">
        <v>1970</v>
      </c>
      <c r="AC835" s="147">
        <v>200000098998</v>
      </c>
      <c r="AD835" s="89" t="s">
        <v>50</v>
      </c>
      <c r="AE835" s="58" t="str">
        <f>TEXT(LEFT(Contrato[[#This Row],[CONTRATO]],3),"0")</f>
        <v>750</v>
      </c>
      <c r="AF835" s="58" t="str">
        <f>IF(LEN(Contrato[[#This Row],[Contrato2]])=3,Contrato[[#This Row],[Contrato2]],TEXT(Contrato[[#This Row],[Contrato2]],"000"))</f>
        <v>750</v>
      </c>
      <c r="AG835" s="59">
        <f ca="1">IFERROR(_xlfn.DAYS(Contrato[[#This Row],[Fecha Proyectada liquidació]],TODAY())/30,"")</f>
        <v>-10.066666666666666</v>
      </c>
      <c r="AH835" s="60">
        <f>+Contrato[[#This Row],[FECHA TERMINACIÓN ]]+120</f>
        <v>45410</v>
      </c>
      <c r="AI835" s="58" t="e" cm="1">
        <f t="array" ref="AI835">+Contrato[[#This Row],[Fecha Proyectada liquidació]]-hoy</f>
        <v>#NAME?</v>
      </c>
      <c r="AJ835" s="58" cm="1">
        <f t="array" ref="AJ835">_xlfn.XLOOKUP(Contrato[[#This Row],[CONTRATO]]&amp;Contrato[[#This Row],[CDP]],[1]!Tabla6[[#All],[CONTRATO-CDP]],[1]!Tabla6[[#All],[CRP]],_xlfn.XLOOKUP(Contrato[[#This Row],[CDP]],[1]RCPPAGOS!F:F,[1]RCPPAGOS!A:A,"",0),0)</f>
        <v>7585</v>
      </c>
      <c r="AK835" s="58">
        <f>+Contrato[[#This Row],[Columna1]]-Contrato[[#This Row],[RCP]]</f>
        <v>0</v>
      </c>
      <c r="AL835" s="61" cm="1">
        <f t="array" ref="AL835">_xlfn.XLOOKUP(Contrato[[#This Row],[RCP]],[1]!RCPPAGOS[[#All],[CRP]],[1]!RCPPAGOS[[#All],[Total pagado]],0,0)</f>
        <v>13000000</v>
      </c>
      <c r="AM835" s="62">
        <f>+Contrato[[#This Row],[Valor Pagado]]/Contrato[[#This Row],[VALOR CONTRATO]]</f>
        <v>0.13612565445026178</v>
      </c>
      <c r="AN835" s="63">
        <f>+Contrato[[#This Row],[VALOR CONTRATO]]-Contrato[[#This Row],[Valor Pagado]]</f>
        <v>82500000</v>
      </c>
    </row>
    <row r="836" spans="1:40" ht="37.5" customHeight="1">
      <c r="A836" s="89">
        <v>15</v>
      </c>
      <c r="B836" s="76">
        <v>751</v>
      </c>
      <c r="C836" s="235" t="s">
        <v>1971</v>
      </c>
      <c r="D836" s="95" t="s">
        <v>1294</v>
      </c>
      <c r="E836" s="95" t="s">
        <v>42</v>
      </c>
      <c r="F836" s="95" t="s">
        <v>831</v>
      </c>
      <c r="G836" s="235" t="s">
        <v>1972</v>
      </c>
      <c r="H836" s="89">
        <v>890982451</v>
      </c>
      <c r="I836" s="236" t="s">
        <v>571</v>
      </c>
      <c r="J836" s="236">
        <v>200000000</v>
      </c>
      <c r="K836" s="89" t="s">
        <v>571</v>
      </c>
      <c r="L836" s="237" t="s">
        <v>1967</v>
      </c>
      <c r="M836" s="138" t="s">
        <v>248</v>
      </c>
      <c r="N836" s="44">
        <f>VLOOKUP(Contrato[[#This Row],[SUPERVISOR TITULAR]],[1]SUPERVISORES!$E$1:$F$135,2,FALSE)</f>
        <v>98556206.299999997</v>
      </c>
      <c r="O836" s="138" t="s">
        <v>249</v>
      </c>
      <c r="P836" s="221">
        <f>VLOOKUP(Contrato[[#This Row],[SUPERVISOR SUPLENTE ]],[1]SUPERVISORES!$E$1:$F$135,2,FALSE)</f>
        <v>10267189.6</v>
      </c>
      <c r="Q836" s="88">
        <v>954</v>
      </c>
      <c r="R836" s="222" cm="1">
        <f t="array" ref="R836">_xlfn.XLOOKUP(Contrato[[#This Row],[CDP]],[1]!CDP[[#All],[consecutivo]],[1]!CDP[[#All],[fecha_aprobacion]],"",0)</f>
        <v>45106.621203703704</v>
      </c>
      <c r="S836" s="223">
        <f>SUMIF([1]!CDP[[#All],[consecutivo]],Contrato[[#This Row],[CDP]],[1]!CDP[[#All],[valor_total_rubro]])</f>
        <v>200000000</v>
      </c>
      <c r="T836" s="4" cm="1">
        <f t="array" ref="T836">_xlfn.XLOOKUP(Contrato[[#This Row],[CONTRATO]]&amp;Contrato[[#This Row],[CDP]],[1]!Tabla6[[#All],[CONTRATO-CDP]],[1]!Tabla6[[#All],[CRP]],_xlfn.XLOOKUP(Contrato[[#This Row],[CDP]],[1]RCPPAGOS!F:F,[1]RCPPAGOS!A:A,"",0),0)</f>
        <v>7586</v>
      </c>
      <c r="U836" s="222">
        <f>+_xlfn.XLOOKUP(Contrato[[#This Row],[RCP]],[1]RCPPAGOS!A:A,[1]RCPPAGOS!B:B,"",0)</f>
        <v>45121.319212962961</v>
      </c>
      <c r="V836" s="224">
        <f>SUMIF([1]!RCPPAGOS[[#All],[CRP]],Contrato[[#This Row],[RCP]],[1]!RCPPAGOS[[#All],[valor_total]])</f>
        <v>200000000</v>
      </c>
      <c r="W836" s="91">
        <v>45120</v>
      </c>
      <c r="X836" s="91">
        <v>45120</v>
      </c>
      <c r="Y836" s="225" t="str">
        <f>+LEFT(_xlfn.XLOOKUP(Contrato[[#This Row],[CONTRATO3DIG]],[1]SECOP_II!AE:AE,[1]SECOP_II!F:F,"",0),10)</f>
        <v>2023-07-14</v>
      </c>
      <c r="Z836" s="226" t="str">
        <f>+LEFT(_xlfn.XLOOKUP(Contrato[[#This Row],[CONTRATO3DIG]],[1]SECOP_II!AE:AE,[1]SECOP_II!G:G,"",0),10)</f>
        <v>2023-12-30</v>
      </c>
      <c r="AA836" s="54" t="str">
        <f>_xlfn.XLOOKUP(Contrato[[#This Row],[CONTRATO3DIG]],[1]SECOP_II!AE:AE,[1]SECOP_II!AA:AA,"",0)</f>
        <v>https://community.secop.gov.co/Public/Tendering/OpportunityDetail/Index?noticeUID=CO1.NTC.4730877&amp;isFromPublicArea=True&amp;isModal=true&amp;asPopupView=true</v>
      </c>
      <c r="AB836" s="147" t="s">
        <v>1970</v>
      </c>
      <c r="AC836" s="147">
        <v>200000098823</v>
      </c>
      <c r="AD836" s="89" t="s">
        <v>50</v>
      </c>
      <c r="AE836" s="58" t="str">
        <f>TEXT(LEFT(Contrato[[#This Row],[CONTRATO]],3),"0")</f>
        <v>751</v>
      </c>
      <c r="AF836" s="58" t="str">
        <f>IF(LEN(Contrato[[#This Row],[Contrato2]])=3,Contrato[[#This Row],[Contrato2]],TEXT(Contrato[[#This Row],[Contrato2]],"000"))</f>
        <v>751</v>
      </c>
      <c r="AG836" s="59">
        <f ca="1">IFERROR(_xlfn.DAYS(Contrato[[#This Row],[Fecha Proyectada liquidació]],TODAY())/30,"")</f>
        <v>-10.066666666666666</v>
      </c>
      <c r="AH836" s="60">
        <f>+Contrato[[#This Row],[FECHA TERMINACIÓN ]]+120</f>
        <v>45410</v>
      </c>
      <c r="AI836" s="58" t="e" cm="1">
        <f t="array" ref="AI836">+Contrato[[#This Row],[Fecha Proyectada liquidació]]-hoy</f>
        <v>#NAME?</v>
      </c>
      <c r="AJ836" s="58" cm="1">
        <f t="array" ref="AJ836">_xlfn.XLOOKUP(Contrato[[#This Row],[CONTRATO]]&amp;Contrato[[#This Row],[CDP]],[1]!Tabla6[[#All],[CONTRATO-CDP]],[1]!Tabla6[[#All],[CRP]],_xlfn.XLOOKUP(Contrato[[#This Row],[CDP]],[1]RCPPAGOS!F:F,[1]RCPPAGOS!A:A,"",0),0)</f>
        <v>7586</v>
      </c>
      <c r="AK836" s="58">
        <f>+Contrato[[#This Row],[Columna1]]-Contrato[[#This Row],[RCP]]</f>
        <v>0</v>
      </c>
      <c r="AL836" s="61" cm="1">
        <f t="array" ref="AL836">_xlfn.XLOOKUP(Contrato[[#This Row],[RCP]],[1]!RCPPAGOS[[#All],[CRP]],[1]!RCPPAGOS[[#All],[Total pagado]],0,0)</f>
        <v>175000000</v>
      </c>
      <c r="AM836" s="62">
        <f>+Contrato[[#This Row],[Valor Pagado]]/Contrato[[#This Row],[VALOR CONTRATO]]</f>
        <v>0.875</v>
      </c>
      <c r="AN836" s="63">
        <f>+Contrato[[#This Row],[VALOR CONTRATO]]-Contrato[[#This Row],[Valor Pagado]]</f>
        <v>25000000</v>
      </c>
    </row>
    <row r="837" spans="1:40" ht="37.5" customHeight="1">
      <c r="A837" s="89">
        <v>287</v>
      </c>
      <c r="B837" s="76">
        <v>752</v>
      </c>
      <c r="C837" s="235" t="s">
        <v>1973</v>
      </c>
      <c r="D837" s="37" t="s">
        <v>71</v>
      </c>
      <c r="E837" s="95" t="s">
        <v>1582</v>
      </c>
      <c r="F837" s="95" t="s">
        <v>1123</v>
      </c>
      <c r="G837" s="235" t="s">
        <v>1974</v>
      </c>
      <c r="H837" s="89">
        <v>900384295</v>
      </c>
      <c r="I837" s="236" t="s">
        <v>571</v>
      </c>
      <c r="J837" s="236">
        <v>38191000</v>
      </c>
      <c r="K837" s="89" t="s">
        <v>571</v>
      </c>
      <c r="L837" s="237" t="s">
        <v>1606</v>
      </c>
      <c r="M837" s="138" t="s">
        <v>77</v>
      </c>
      <c r="N837" s="44">
        <f>VLOOKUP(Contrato[[#This Row],[SUPERVISOR TITULAR]],[1]SUPERVISORES!$E$1:$F$135,2,FALSE)</f>
        <v>71265476.799999997</v>
      </c>
      <c r="O837" s="43" t="s">
        <v>1732</v>
      </c>
      <c r="P837" s="221">
        <f>VLOOKUP(Contrato[[#This Row],[SUPERVISOR SUPLENTE ]],[1]SUPERVISORES!$E$1:$F$135,2,FALSE)</f>
        <v>1037583054.4</v>
      </c>
      <c r="Q837" s="88">
        <v>678</v>
      </c>
      <c r="R837" s="222" cm="1">
        <f t="array" ref="R837">_xlfn.XLOOKUP(Contrato[[#This Row],[CDP]],[1]!CDP[[#All],[consecutivo]],[1]!CDP[[#All],[fecha_aprobacion]],"",0)</f>
        <v>45048.587210648147</v>
      </c>
      <c r="S837" s="223">
        <f>SUMIF([1]!CDP[[#All],[consecutivo]],Contrato[[#This Row],[CDP]],[1]!CDP[[#All],[valor_total_rubro]])</f>
        <v>38200000</v>
      </c>
      <c r="T837" s="4" cm="1">
        <f t="array" ref="T837">_xlfn.XLOOKUP(Contrato[[#This Row],[CONTRATO]]&amp;Contrato[[#This Row],[CDP]],[1]!Tabla6[[#All],[CONTRATO-CDP]],[1]!Tabla6[[#All],[CRP]],_xlfn.XLOOKUP(Contrato[[#This Row],[CDP]],[1]RCPPAGOS!F:F,[1]RCPPAGOS!A:A,"",0),0)</f>
        <v>7603</v>
      </c>
      <c r="U837" s="222">
        <f>+_xlfn.XLOOKUP(Contrato[[#This Row],[RCP]],[1]RCPPAGOS!A:A,[1]RCPPAGOS!B:B,"",0)</f>
        <v>45126.616932870369</v>
      </c>
      <c r="V837" s="224">
        <f>SUMIF([1]!RCPPAGOS[[#All],[CRP]],Contrato[[#This Row],[RCP]],[1]!RCPPAGOS[[#All],[valor_total]])</f>
        <v>38191000</v>
      </c>
      <c r="W837" s="91">
        <v>45125</v>
      </c>
      <c r="X837" s="91">
        <v>45142</v>
      </c>
      <c r="Y837" s="225" t="str">
        <f>+LEFT(_xlfn.XLOOKUP(Contrato[[#This Row],[CONTRATO3DIG]],[1]SECOP_II!AE:AE,[1]SECOP_II!F:F,"",0),10)</f>
        <v>2023-08-14</v>
      </c>
      <c r="Z837" s="226" t="str">
        <f>+LEFT(_xlfn.XLOOKUP(Contrato[[#This Row],[CONTRATO3DIG]],[1]SECOP_II!AE:AE,[1]SECOP_II!G:G,"",0),10)</f>
        <v>2023-09-14</v>
      </c>
      <c r="AA837" s="54" t="str">
        <f>_xlfn.XLOOKUP(Contrato[[#This Row],[CONTRATO3DIG]],[1]SECOP_II!AE:AE,[1]SECOP_II!AA:AA,"",0)</f>
        <v>https://community.secop.gov.co/Public/Tendering/OpportunityDetail/Index?noticeUID=CO1.NTC.4562982&amp;isFromPublicArea=True&amp;isModal=true&amp;asPopupView=true</v>
      </c>
      <c r="AB837" s="147" t="s">
        <v>1106</v>
      </c>
      <c r="AC837" s="147">
        <v>200000093191</v>
      </c>
      <c r="AD837" s="89" t="s">
        <v>50</v>
      </c>
      <c r="AE837" s="58" t="str">
        <f>TEXT(LEFT(Contrato[[#This Row],[CONTRATO]],3),"0")</f>
        <v>752</v>
      </c>
      <c r="AF837" s="58" t="str">
        <f>IF(LEN(Contrato[[#This Row],[Contrato2]])=3,Contrato[[#This Row],[Contrato2]],TEXT(Contrato[[#This Row],[Contrato2]],"000"))</f>
        <v>752</v>
      </c>
      <c r="AG837" s="59">
        <f ca="1">IFERROR(_xlfn.DAYS(Contrato[[#This Row],[Fecha Proyectada liquidació]],TODAY())/30,"")</f>
        <v>-13.633333333333333</v>
      </c>
      <c r="AH837" s="60">
        <f>+Contrato[[#This Row],[FECHA TERMINACIÓN ]]+120</f>
        <v>45303</v>
      </c>
      <c r="AI837" s="58" t="e" cm="1">
        <f t="array" ref="AI837">+Contrato[[#This Row],[Fecha Proyectada liquidació]]-hoy</f>
        <v>#NAME?</v>
      </c>
      <c r="AJ837" s="58" cm="1">
        <f t="array" ref="AJ837">_xlfn.XLOOKUP(Contrato[[#This Row],[CONTRATO]]&amp;Contrato[[#This Row],[CDP]],[1]!Tabla6[[#All],[CONTRATO-CDP]],[1]!Tabla6[[#All],[CRP]],_xlfn.XLOOKUP(Contrato[[#This Row],[CDP]],[1]RCPPAGOS!F:F,[1]RCPPAGOS!A:A,"",0),0)</f>
        <v>7603</v>
      </c>
      <c r="AK837" s="58">
        <f>+Contrato[[#This Row],[Columna1]]-Contrato[[#This Row],[RCP]]</f>
        <v>0</v>
      </c>
      <c r="AL837" s="61" cm="1">
        <f t="array" ref="AL837">_xlfn.XLOOKUP(Contrato[[#This Row],[RCP]],[1]!RCPPAGOS[[#All],[CRP]],[1]!RCPPAGOS[[#All],[Total pagado]],0,0)</f>
        <v>38191000</v>
      </c>
      <c r="AM837" s="62">
        <f>+Contrato[[#This Row],[Valor Pagado]]/Contrato[[#This Row],[VALOR CONTRATO]]</f>
        <v>1</v>
      </c>
      <c r="AN837" s="63">
        <f>+Contrato[[#This Row],[VALOR CONTRATO]]-Contrato[[#This Row],[Valor Pagado]]</f>
        <v>0</v>
      </c>
    </row>
    <row r="838" spans="1:40" ht="37.5" customHeight="1">
      <c r="A838" s="1" t="s">
        <v>1975</v>
      </c>
      <c r="B838" s="2">
        <v>753</v>
      </c>
      <c r="C838" s="130" t="s">
        <v>1976</v>
      </c>
      <c r="D838" s="37" t="s">
        <v>71</v>
      </c>
      <c r="E838" s="37" t="s">
        <v>1087</v>
      </c>
      <c r="F838" s="95" t="s">
        <v>1088</v>
      </c>
      <c r="G838" s="235" t="s">
        <v>1977</v>
      </c>
      <c r="H838" s="1">
        <v>811021363</v>
      </c>
      <c r="I838" s="168" t="s">
        <v>571</v>
      </c>
      <c r="J838" s="168">
        <v>299435632</v>
      </c>
      <c r="K838" s="134" t="s">
        <v>1978</v>
      </c>
      <c r="L838" s="137" t="s">
        <v>1704</v>
      </c>
      <c r="M838" s="138" t="s">
        <v>77</v>
      </c>
      <c r="N838" s="44">
        <f>VLOOKUP(Contrato[[#This Row],[SUPERVISOR TITULAR]],[1]SUPERVISORES!$E$1:$F$135,2,FALSE)</f>
        <v>71265476.799999997</v>
      </c>
      <c r="O838" s="43" t="s">
        <v>1732</v>
      </c>
      <c r="P838" s="221">
        <f>VLOOKUP(Contrato[[#This Row],[SUPERVISOR SUPLENTE ]],[1]SUPERVISORES!$E$1:$F$135,2,FALSE)</f>
        <v>1037583054.4</v>
      </c>
      <c r="Q838" s="75">
        <v>838</v>
      </c>
      <c r="R838" s="222" cm="1">
        <f t="array" ref="R838">_xlfn.XLOOKUP(Contrato[[#This Row],[CDP]],[1]!CDP[[#All],[consecutivo]],[1]!CDP[[#All],[fecha_aprobacion]],"",0)</f>
        <v>45082.652071759258</v>
      </c>
      <c r="S838" s="223">
        <f>SUMIF([1]!CDP[[#All],[consecutivo]],Contrato[[#This Row],[CDP]],[1]!CDP[[#All],[valor_total_rubro]])</f>
        <v>311310750</v>
      </c>
      <c r="T838" s="4" cm="1">
        <f t="array" ref="T838">_xlfn.XLOOKUP(Contrato[[#This Row],[CONTRATO]]&amp;Contrato[[#This Row],[CDP]],[1]!Tabla6[[#All],[CONTRATO-CDP]],[1]!Tabla6[[#All],[CRP]],_xlfn.XLOOKUP(Contrato[[#This Row],[CDP]],[1]RCPPAGOS!F:F,[1]RCPPAGOS!A:A,"",0),0)</f>
        <v>7642</v>
      </c>
      <c r="U838" s="222">
        <f>+_xlfn.XLOOKUP(Contrato[[#This Row],[RCP]],[1]RCPPAGOS!A:A,[1]RCPPAGOS!B:B,"",0)</f>
        <v>45131.612141203703</v>
      </c>
      <c r="V838" s="224">
        <f>SUMIF([1]!RCPPAGOS[[#All],[CRP]],Contrato[[#This Row],[RCP]],[1]!RCPPAGOS[[#All],[valor_total]])</f>
        <v>299435632</v>
      </c>
      <c r="W838" s="51">
        <v>45125</v>
      </c>
      <c r="X838" s="51">
        <v>45128</v>
      </c>
      <c r="Y838" s="225">
        <v>45128</v>
      </c>
      <c r="Z838" s="226">
        <v>45180</v>
      </c>
      <c r="AA838" s="54" t="s">
        <v>1979</v>
      </c>
      <c r="AB838" s="103" t="s">
        <v>1333</v>
      </c>
      <c r="AC838" s="111">
        <v>0</v>
      </c>
      <c r="AD838" s="1" t="s">
        <v>50</v>
      </c>
      <c r="AE838" s="58" t="str">
        <f>TEXT(LEFT(Contrato[[#This Row],[CONTRATO]],3),"0")</f>
        <v>753</v>
      </c>
      <c r="AF838" s="58" t="str">
        <f>IF(LEN(Contrato[[#This Row],[Contrato2]])=3,Contrato[[#This Row],[Contrato2]],TEXT(Contrato[[#This Row],[Contrato2]],"000"))</f>
        <v>753</v>
      </c>
      <c r="AG838" s="59">
        <f ca="1">IFERROR(_xlfn.DAYS(Contrato[[#This Row],[Fecha Proyectada liquidació]],TODAY())/30,"")</f>
        <v>-13.733333333333333</v>
      </c>
      <c r="AH838" s="60">
        <f>+Contrato[[#This Row],[FECHA TERMINACIÓN ]]+120</f>
        <v>45300</v>
      </c>
      <c r="AI838" s="58" t="e" cm="1">
        <f t="array" ref="AI838">+Contrato[[#This Row],[Fecha Proyectada liquidació]]-hoy</f>
        <v>#NAME?</v>
      </c>
      <c r="AJ838" s="58" cm="1">
        <f t="array" ref="AJ838">_xlfn.XLOOKUP(Contrato[[#This Row],[CONTRATO]]&amp;Contrato[[#This Row],[CDP]],[1]!Tabla6[[#All],[CONTRATO-CDP]],[1]!Tabla6[[#All],[CRP]],_xlfn.XLOOKUP(Contrato[[#This Row],[CDP]],[1]RCPPAGOS!F:F,[1]RCPPAGOS!A:A,"",0),0)</f>
        <v>7642</v>
      </c>
      <c r="AK838" s="58">
        <f>+Contrato[[#This Row],[Columna1]]-Contrato[[#This Row],[RCP]]</f>
        <v>0</v>
      </c>
      <c r="AL838" s="73" cm="1">
        <f t="array" ref="AL838">_xlfn.XLOOKUP(Contrato[[#This Row],[RCP]],[1]!RCPPAGOS[[#All],[CRP]],[1]!RCPPAGOS[[#All],[Total pagado]],0,0)</f>
        <v>299435631</v>
      </c>
      <c r="AM838" s="62">
        <f>+Contrato[[#This Row],[Valor Pagado]]/Contrato[[#This Row],[VALOR CONTRATO]]</f>
        <v>0.99999999666038408</v>
      </c>
      <c r="AN838" s="63">
        <f>+Contrato[[#This Row],[VALOR CONTRATO]]-Contrato[[#This Row],[Valor Pagado]]</f>
        <v>1</v>
      </c>
    </row>
    <row r="839" spans="1:40" ht="37.5" customHeight="1">
      <c r="A839" s="283" t="s">
        <v>1980</v>
      </c>
      <c r="B839" s="284">
        <v>754</v>
      </c>
      <c r="C839" s="130" t="s">
        <v>1976</v>
      </c>
      <c r="D839" s="37" t="s">
        <v>71</v>
      </c>
      <c r="E839" s="37" t="s">
        <v>1087</v>
      </c>
      <c r="F839" s="95" t="s">
        <v>1088</v>
      </c>
      <c r="G839" s="285" t="s">
        <v>1981</v>
      </c>
      <c r="H839" s="1">
        <v>815001055</v>
      </c>
      <c r="I839" s="168" t="s">
        <v>571</v>
      </c>
      <c r="J839" s="168">
        <v>7206640</v>
      </c>
      <c r="K839" s="134" t="s">
        <v>1982</v>
      </c>
      <c r="L839" s="137" t="s">
        <v>1704</v>
      </c>
      <c r="M839" s="138" t="s">
        <v>77</v>
      </c>
      <c r="N839" s="44">
        <f>VLOOKUP(Contrato[[#This Row],[SUPERVISOR TITULAR]],[1]SUPERVISORES!$E$1:$F$135,2,FALSE)</f>
        <v>71265476.799999997</v>
      </c>
      <c r="O839" s="43" t="s">
        <v>1732</v>
      </c>
      <c r="P839" s="221">
        <f>VLOOKUP(Contrato[[#This Row],[SUPERVISOR SUPLENTE ]],[1]SUPERVISORES!$E$1:$F$135,2,FALSE)</f>
        <v>1037583054.4</v>
      </c>
      <c r="Q839" s="75">
        <v>838</v>
      </c>
      <c r="R839" s="222" cm="1">
        <f t="array" ref="R839">_xlfn.XLOOKUP(Contrato[[#This Row],[CDP]],[1]!CDP[[#All],[consecutivo]],[1]!CDP[[#All],[fecha_aprobacion]],"",0)</f>
        <v>45082.652071759258</v>
      </c>
      <c r="S839" s="223">
        <f>SUMIF([1]!CDP[[#All],[consecutivo]],Contrato[[#This Row],[CDP]],[1]!CDP[[#All],[valor_total_rubro]])</f>
        <v>311310750</v>
      </c>
      <c r="T839" s="4" cm="1">
        <f t="array" ref="T839">_xlfn.XLOOKUP(Contrato[[#This Row],[CONTRATO]]&amp;Contrato[[#This Row],[CDP]],[1]!Tabla6[[#All],[CONTRATO-CDP]],[1]!Tabla6[[#All],[CRP]],_xlfn.XLOOKUP(Contrato[[#This Row],[CDP]],[1]RCPPAGOS!F:F,[1]RCPPAGOS!A:A,"",0),0)</f>
        <v>7641</v>
      </c>
      <c r="U839" s="222">
        <f>+_xlfn.XLOOKUP(Contrato[[#This Row],[RCP]],[1]RCPPAGOS!A:A,[1]RCPPAGOS!B:B,"",0)</f>
        <v>45131.612118055556</v>
      </c>
      <c r="V839" s="286">
        <f>SUMIF([1]!RCPPAGOS[[#All],[CRP]],Contrato[[#This Row],[RCP]],[1]!RCPPAGOS[[#All],[valor_total]])</f>
        <v>7206640</v>
      </c>
      <c r="W839" s="51">
        <v>45125</v>
      </c>
      <c r="X839" s="51">
        <v>45128</v>
      </c>
      <c r="Y839" s="225">
        <v>45140</v>
      </c>
      <c r="Z839" s="226">
        <v>45230</v>
      </c>
      <c r="AA839" s="54" t="s">
        <v>1983</v>
      </c>
      <c r="AB839" s="103" t="s">
        <v>1333</v>
      </c>
      <c r="AC839" s="111">
        <v>0</v>
      </c>
      <c r="AD839" s="1" t="s">
        <v>50</v>
      </c>
      <c r="AE839" s="58" t="str">
        <f>TEXT(LEFT(Contrato[[#This Row],[CONTRATO]],3),"0")</f>
        <v>754</v>
      </c>
      <c r="AF839" s="58" t="str">
        <f>IF(LEN(Contrato[[#This Row],[Contrato2]])=3,Contrato[[#This Row],[Contrato2]],TEXT(Contrato[[#This Row],[Contrato2]],"000"))</f>
        <v>754</v>
      </c>
      <c r="AG839" s="59">
        <f ca="1">IFERROR(_xlfn.DAYS(Contrato[[#This Row],[Fecha Proyectada liquidació]],TODAY())/30,"")</f>
        <v>-12.066666666666666</v>
      </c>
      <c r="AH839" s="60">
        <f>+Contrato[[#This Row],[FECHA TERMINACIÓN ]]+120</f>
        <v>45350</v>
      </c>
      <c r="AI839" s="58" t="e" cm="1">
        <f t="array" ref="AI839">+Contrato[[#This Row],[Fecha Proyectada liquidació]]-hoy</f>
        <v>#NAME?</v>
      </c>
      <c r="AJ839" s="58" cm="1">
        <f t="array" ref="AJ839">_xlfn.XLOOKUP(Contrato[[#This Row],[CONTRATO]]&amp;Contrato[[#This Row],[CDP]],[1]!Tabla6[[#All],[CONTRATO-CDP]],[1]!Tabla6[[#All],[CRP]],_xlfn.XLOOKUP(Contrato[[#This Row],[CDP]],[1]RCPPAGOS!F:F,[1]RCPPAGOS!A:A,"",0),0)</f>
        <v>7641</v>
      </c>
      <c r="AK839" s="58">
        <f>+Contrato[[#This Row],[Columna1]]-Contrato[[#This Row],[RCP]]</f>
        <v>0</v>
      </c>
      <c r="AL839" s="73" cm="1">
        <f t="array" ref="AL839">_xlfn.XLOOKUP(Contrato[[#This Row],[RCP]],[1]!RCPPAGOS[[#All],[CRP]],[1]!RCPPAGOS[[#All],[Total pagado]],0,0)</f>
        <v>7206640</v>
      </c>
      <c r="AM839" s="62">
        <f>+Contrato[[#This Row],[Valor Pagado]]/Contrato[[#This Row],[VALOR CONTRATO]]</f>
        <v>1</v>
      </c>
      <c r="AN839" s="63">
        <f>+Contrato[[#This Row],[VALOR CONTRATO]]-Contrato[[#This Row],[Valor Pagado]]</f>
        <v>0</v>
      </c>
    </row>
    <row r="840" spans="1:40" ht="37.5" customHeight="1">
      <c r="A840" s="89">
        <v>600</v>
      </c>
      <c r="B840" s="76">
        <v>755</v>
      </c>
      <c r="C840" s="235" t="s">
        <v>1984</v>
      </c>
      <c r="D840" s="37" t="s">
        <v>71</v>
      </c>
      <c r="E840" s="95" t="s">
        <v>42</v>
      </c>
      <c r="F840" s="95" t="s">
        <v>205</v>
      </c>
      <c r="G840" s="262" t="s">
        <v>1985</v>
      </c>
      <c r="H840" s="89">
        <v>800167494</v>
      </c>
      <c r="I840" s="236" t="s">
        <v>571</v>
      </c>
      <c r="J840" s="287">
        <v>96969713</v>
      </c>
      <c r="K840" s="89" t="s">
        <v>571</v>
      </c>
      <c r="L840" s="237" t="s">
        <v>1986</v>
      </c>
      <c r="M840" s="138" t="s">
        <v>77</v>
      </c>
      <c r="N840" s="44">
        <f>VLOOKUP(Contrato[[#This Row],[SUPERVISOR TITULAR]],[1]SUPERVISORES!$E$1:$F$135,2,FALSE)</f>
        <v>71265476.799999997</v>
      </c>
      <c r="O840" s="43" t="s">
        <v>1732</v>
      </c>
      <c r="P840" s="221">
        <f>VLOOKUP(Contrato[[#This Row],[SUPERVISOR SUPLENTE ]],[1]SUPERVISORES!$E$1:$F$135,2,FALSE)</f>
        <v>1037583054.4</v>
      </c>
      <c r="Q840" s="88">
        <v>965</v>
      </c>
      <c r="R840" s="222" cm="1">
        <f t="array" ref="R840">_xlfn.XLOOKUP(Contrato[[#This Row],[CDP]],[1]!CDP[[#All],[consecutivo]],[1]!CDP[[#All],[fecha_aprobacion]],"",0)</f>
        <v>45114.597743055558</v>
      </c>
      <c r="S840" s="223">
        <f>SUMIF([1]!CDP[[#All],[consecutivo]],Contrato[[#This Row],[CDP]],[1]!CDP[[#All],[valor_total_rubro]])</f>
        <v>96969713</v>
      </c>
      <c r="T840" s="4" cm="1">
        <f t="array" ref="T840">_xlfn.XLOOKUP(Contrato[[#This Row],[CONTRATO]]&amp;Contrato[[#This Row],[CDP]],[1]!Tabla6[[#All],[CONTRATO-CDP]],[1]!Tabla6[[#All],[CRP]],_xlfn.XLOOKUP(Contrato[[#This Row],[CDP]],[1]RCPPAGOS!F:F,[1]RCPPAGOS!A:A,"",0),0)</f>
        <v>7593</v>
      </c>
      <c r="U840" s="222">
        <f>+_xlfn.XLOOKUP(Contrato[[#This Row],[RCP]],[1]RCPPAGOS!A:A,[1]RCPPAGOS!B:B,"",0)</f>
        <v>45124.548298611109</v>
      </c>
      <c r="V840" s="224">
        <f>SUMIF([1]!RCPPAGOS[[#All],[CRP]],Contrato[[#This Row],[RCP]],[1]!RCPPAGOS[[#All],[valor_total]])</f>
        <v>96969713</v>
      </c>
      <c r="W840" s="91">
        <v>45124</v>
      </c>
      <c r="X840" s="91">
        <v>45124</v>
      </c>
      <c r="Y840" s="225" t="str">
        <f>+LEFT(_xlfn.XLOOKUP(Contrato[[#This Row],[CONTRATO3DIG]],[1]SECOP_II!AE:AE,[1]SECOP_II!F:F,"",0),10)</f>
        <v>2023-07-17</v>
      </c>
      <c r="Z840" s="226" t="str">
        <f>+LEFT(_xlfn.XLOOKUP(Contrato[[#This Row],[CONTRATO3DIG]],[1]SECOP_II!AE:AE,[1]SECOP_II!G:G,"",0),10)</f>
        <v>2024-01-31</v>
      </c>
      <c r="AA840" s="54" t="str">
        <f>_xlfn.XLOOKUP(Contrato[[#This Row],[CONTRATO3DIG]],[1]SECOP_II!AE:AE,[1]SECOP_II!AA:AA,"",0)</f>
        <v>https://community.secop.gov.co/Public/Tendering/OpportunityDetail/Index?noticeUID=CO1.NTC.4739751&amp;isFromPublicArea=True&amp;isModal=true&amp;asPopupView=true</v>
      </c>
      <c r="AB840" s="147" t="s">
        <v>1812</v>
      </c>
      <c r="AC840" s="147">
        <v>200000099045</v>
      </c>
      <c r="AD840" s="89" t="s">
        <v>50</v>
      </c>
      <c r="AE840" s="58" t="str">
        <f>TEXT(LEFT(Contrato[[#This Row],[CONTRATO]],3),"0")</f>
        <v>755</v>
      </c>
      <c r="AF840" s="58" t="str">
        <f>IF(LEN(Contrato[[#This Row],[Contrato2]])=3,Contrato[[#This Row],[Contrato2]],TEXT(Contrato[[#This Row],[Contrato2]],"000"))</f>
        <v>755</v>
      </c>
      <c r="AG840" s="59">
        <f ca="1">IFERROR(_xlfn.DAYS(Contrato[[#This Row],[Fecha Proyectada liquidació]],TODAY())/30,"")</f>
        <v>-9</v>
      </c>
      <c r="AH840" s="60">
        <f>+Contrato[[#This Row],[FECHA TERMINACIÓN ]]+120</f>
        <v>45442</v>
      </c>
      <c r="AI840" s="58" t="e" cm="1">
        <f t="array" ref="AI840">+Contrato[[#This Row],[Fecha Proyectada liquidació]]-hoy</f>
        <v>#NAME?</v>
      </c>
      <c r="AJ840" s="58" cm="1">
        <f t="array" ref="AJ840">_xlfn.XLOOKUP(Contrato[[#This Row],[CONTRATO]]&amp;Contrato[[#This Row],[CDP]],[1]!Tabla6[[#All],[CONTRATO-CDP]],[1]!Tabla6[[#All],[CRP]],_xlfn.XLOOKUP(Contrato[[#This Row],[CDP]],[1]RCPPAGOS!F:F,[1]RCPPAGOS!A:A,"",0),0)</f>
        <v>7593</v>
      </c>
      <c r="AK840" s="58">
        <f>+Contrato[[#This Row],[Columna1]]-Contrato[[#This Row],[RCP]]</f>
        <v>0</v>
      </c>
      <c r="AL840" s="73" cm="1">
        <f t="array" ref="AL840">_xlfn.XLOOKUP(Contrato[[#This Row],[RCP]],[1]!RCPPAGOS[[#All],[CRP]],[1]!RCPPAGOS[[#All],[Total pagado]],0,0)</f>
        <v>89638048</v>
      </c>
      <c r="AM840" s="62">
        <f>+Contrato[[#This Row],[Valor Pagado]]/Contrato[[#This Row],[VALOR CONTRATO]]</f>
        <v>0.92439221718641162</v>
      </c>
      <c r="AN840" s="63">
        <f>+Contrato[[#This Row],[VALOR CONTRATO]]-Contrato[[#This Row],[Valor Pagado]]</f>
        <v>7331665</v>
      </c>
    </row>
    <row r="841" spans="1:40" ht="37.5" customHeight="1">
      <c r="A841" s="89">
        <v>1208</v>
      </c>
      <c r="B841" s="76">
        <v>755</v>
      </c>
      <c r="C841" s="235" t="s">
        <v>1984</v>
      </c>
      <c r="D841" s="37" t="s">
        <v>71</v>
      </c>
      <c r="E841" s="95" t="s">
        <v>1201</v>
      </c>
      <c r="F841" s="95" t="s">
        <v>205</v>
      </c>
      <c r="G841" s="235" t="s">
        <v>1985</v>
      </c>
      <c r="H841" s="89">
        <v>800167494</v>
      </c>
      <c r="I841" s="236"/>
      <c r="J841" s="236">
        <v>20075456</v>
      </c>
      <c r="K841" s="89"/>
      <c r="L841" s="237"/>
      <c r="M841" s="138" t="s">
        <v>77</v>
      </c>
      <c r="N841" s="44">
        <f>VLOOKUP(Contrato[[#This Row],[SUPERVISOR TITULAR]],[1]SUPERVISORES!$E$1:$F$135,2,FALSE)</f>
        <v>71265476.799999997</v>
      </c>
      <c r="O841" s="66" t="s">
        <v>1732</v>
      </c>
      <c r="P841" s="221">
        <f>VLOOKUP(Contrato[[#This Row],[SUPERVISOR SUPLENTE ]],[1]SUPERVISORES!$E$1:$F$135,2,FALSE)</f>
        <v>1037583054.4</v>
      </c>
      <c r="Q841" s="88">
        <v>1358</v>
      </c>
      <c r="R841" s="222" t="str" cm="1">
        <f t="array" ref="R841">_xlfn.XLOOKUP(Contrato[[#This Row],[CDP]],[1]!CDP[[#All],[consecutivo]],[1]!CDP[[#All],[fecha_aprobacion]],"",0)</f>
        <v/>
      </c>
      <c r="S841" s="223">
        <f>SUMIF([1]!CDP[[#All],[consecutivo]],Contrato[[#This Row],[CDP]],[1]!CDP[[#All],[valor_total_rubro]])</f>
        <v>0</v>
      </c>
      <c r="T841" s="4" cm="1">
        <f t="array" ref="T841">_xlfn.XLOOKUP(Contrato[[#This Row],[CONTRATO]]&amp;Contrato[[#This Row],[CDP]],[1]!Tabla6[[#All],[CONTRATO-CDP]],[1]!Tabla6[[#All],[CRP]],_xlfn.XLOOKUP(Contrato[[#This Row],[CDP]],[1]RCPPAGOS!F:F,[1]RCPPAGOS!A:A,"",0),0)</f>
        <v>16259</v>
      </c>
      <c r="U841" s="222">
        <f>+_xlfn.XLOOKUP(Contrato[[#This Row],[RCP]],[1]RCPPAGOS!A:A,[1]RCPPAGOS!B:B,"",0)</f>
        <v>45286.481689814813</v>
      </c>
      <c r="V841" s="224">
        <f>SUMIF([1]!RCPPAGOS[[#All],[CRP]],Contrato[[#This Row],[RCP]],[1]!RCPPAGOS[[#All],[valor_total]])</f>
        <v>20075456</v>
      </c>
      <c r="W841" s="91">
        <v>45281</v>
      </c>
      <c r="X841" s="91">
        <v>45281</v>
      </c>
      <c r="Y841" s="225" t="str">
        <f>+LEFT(_xlfn.XLOOKUP(Contrato[[#This Row],[CONTRATO3DIG]],[1]SECOP_II!AE:AE,[1]SECOP_II!F:F,"",0),10)</f>
        <v>2023-07-17</v>
      </c>
      <c r="Z841" s="226" t="str">
        <f>+LEFT(_xlfn.XLOOKUP(Contrato[[#This Row],[CONTRATO3DIG]],[1]SECOP_II!AE:AE,[1]SECOP_II!G:G,"",0),10)</f>
        <v>2024-01-31</v>
      </c>
      <c r="AA841" s="54" t="str">
        <f>_xlfn.XLOOKUP(Contrato[[#This Row],[CONTRATO3DIG]],[1]SECOP_II!AE:AE,[1]SECOP_II!AA:AA,"",0)</f>
        <v>https://community.secop.gov.co/Public/Tendering/OpportunityDetail/Index?noticeUID=CO1.NTC.4739751&amp;isFromPublicArea=True&amp;isModal=true&amp;asPopupView=true</v>
      </c>
      <c r="AB841" s="147"/>
      <c r="AC841" s="147"/>
      <c r="AD841" s="89"/>
      <c r="AE841" s="58" t="str">
        <f>TEXT(LEFT(Contrato[[#This Row],[CONTRATO]],3),"0")</f>
        <v>755</v>
      </c>
      <c r="AF841" s="58" t="str">
        <f>IF(LEN(Contrato[[#This Row],[Contrato2]])=3,Contrato[[#This Row],[Contrato2]],TEXT(Contrato[[#This Row],[Contrato2]],"000"))</f>
        <v>755</v>
      </c>
      <c r="AG841" s="59">
        <f ca="1">IFERROR(_xlfn.DAYS(Contrato[[#This Row],[Fecha Proyectada liquidació]],TODAY())/30,"")</f>
        <v>-9</v>
      </c>
      <c r="AH841" s="60">
        <f>+Contrato[[#This Row],[FECHA TERMINACIÓN ]]+120</f>
        <v>45442</v>
      </c>
      <c r="AI841" s="58" t="e" cm="1">
        <f t="array" ref="AI841">+Contrato[[#This Row],[Fecha Proyectada liquidació]]-hoy</f>
        <v>#NAME?</v>
      </c>
      <c r="AJ841" s="58" cm="1">
        <f t="array" ref="AJ841">_xlfn.XLOOKUP(Contrato[[#This Row],[CONTRATO]]&amp;Contrato[[#This Row],[CDP]],[1]!Tabla6[[#All],[CONTRATO-CDP]],[1]!Tabla6[[#All],[CRP]],_xlfn.XLOOKUP(Contrato[[#This Row],[CDP]],[1]RCPPAGOS!F:F,[1]RCPPAGOS!A:A,"",0),0)</f>
        <v>16259</v>
      </c>
      <c r="AK841" s="58">
        <f>+Contrato[[#This Row],[Columna1]]-Contrato[[#This Row],[RCP]]</f>
        <v>0</v>
      </c>
      <c r="AL841" s="73" cm="1">
        <f t="array" ref="AL841">_xlfn.XLOOKUP(Contrato[[#This Row],[RCP]],[1]!RCPPAGOS[[#All],[CRP]],[1]!RCPPAGOS[[#All],[Total pagado]],0,0)</f>
        <v>0</v>
      </c>
      <c r="AM841" s="62">
        <f>+Contrato[[#This Row],[Valor Pagado]]/Contrato[[#This Row],[VALOR CONTRATO]]</f>
        <v>0</v>
      </c>
      <c r="AN841" s="63">
        <f>+Contrato[[#This Row],[VALOR CONTRATO]]-Contrato[[#This Row],[Valor Pagado]]</f>
        <v>20075456</v>
      </c>
    </row>
    <row r="842" spans="1:40" ht="37.5" customHeight="1">
      <c r="A842" s="89">
        <v>951</v>
      </c>
      <c r="B842" s="76">
        <v>756</v>
      </c>
      <c r="C842" s="235" t="s">
        <v>1987</v>
      </c>
      <c r="D842" s="95" t="s">
        <v>1988</v>
      </c>
      <c r="E842" s="95" t="s">
        <v>42</v>
      </c>
      <c r="F842" s="95" t="s">
        <v>43</v>
      </c>
      <c r="G842" s="235" t="s">
        <v>1989</v>
      </c>
      <c r="H842" s="250">
        <v>70565179</v>
      </c>
      <c r="I842" s="236">
        <v>7690469</v>
      </c>
      <c r="J842" s="236">
        <v>42297580</v>
      </c>
      <c r="K842" s="89" t="s">
        <v>571</v>
      </c>
      <c r="L842" s="237" t="s">
        <v>571</v>
      </c>
      <c r="M842" s="138" t="s">
        <v>54</v>
      </c>
      <c r="N842" s="44">
        <f>VLOOKUP(Contrato[[#This Row],[SUPERVISOR TITULAR]],[1]SUPERVISORES!$E$1:$F$135,2,FALSE)</f>
        <v>43610005</v>
      </c>
      <c r="O842" s="66" t="s">
        <v>733</v>
      </c>
      <c r="P842" s="221">
        <f>VLOOKUP(Contrato[[#This Row],[SUPERVISOR SUPLENTE ]],[1]SUPERVISORES!$E$1:$F$135,2,FALSE)</f>
        <v>1039449337.8</v>
      </c>
      <c r="Q842" s="88">
        <v>981</v>
      </c>
      <c r="R842" s="222" cm="1">
        <f t="array" ref="R842">_xlfn.XLOOKUP(Contrato[[#This Row],[CDP]],[1]!CDP[[#All],[consecutivo]],[1]!CDP[[#All],[fecha_aprobacion]],"",0)</f>
        <v>45120.655682870369</v>
      </c>
      <c r="S842" s="223">
        <f>SUMIF([1]!CDP[[#All],[consecutivo]],Contrato[[#This Row],[CDP]],[1]!CDP[[#All],[valor_total_rubro]])</f>
        <v>42297580</v>
      </c>
      <c r="T842" s="4" cm="1">
        <f t="array" ref="T842">_xlfn.XLOOKUP(Contrato[[#This Row],[CONTRATO]]&amp;Contrato[[#This Row],[CDP]],[1]!Tabla6[[#All],[CONTRATO-CDP]],[1]!Tabla6[[#All],[CRP]],_xlfn.XLOOKUP(Contrato[[#This Row],[CDP]],[1]RCPPAGOS!F:F,[1]RCPPAGOS!A:A,"",0),0)</f>
        <v>7595</v>
      </c>
      <c r="U842" s="222">
        <f>+_xlfn.XLOOKUP(Contrato[[#This Row],[RCP]],[1]RCPPAGOS!A:A,[1]RCPPAGOS!B:B,"",0)</f>
        <v>45125.477152777778</v>
      </c>
      <c r="V842" s="224">
        <f>SUMIF([1]!RCPPAGOS[[#All],[CRP]],Contrato[[#This Row],[RCP]],[1]!RCPPAGOS[[#All],[valor_total]])</f>
        <v>42297580</v>
      </c>
      <c r="W842" s="91">
        <v>45124</v>
      </c>
      <c r="X842" s="91">
        <v>45125</v>
      </c>
      <c r="Y842" s="225" t="str">
        <f>+LEFT(_xlfn.XLOOKUP(Contrato[[#This Row],[CONTRATO3DIG]],[1]SECOP_II!AE:AE,[1]SECOP_II!F:F,"",0),10)</f>
        <v>2023-07-18</v>
      </c>
      <c r="Z842" s="226" t="str">
        <f>+LEFT(_xlfn.XLOOKUP(Contrato[[#This Row],[CONTRATO3DIG]],[1]SECOP_II!AE:AE,[1]SECOP_II!G:G,"",0),10)</f>
        <v>2023-12-30</v>
      </c>
      <c r="AA842" s="54" t="str">
        <f>_xlfn.XLOOKUP(Contrato[[#This Row],[CONTRATO3DIG]],[1]SECOP_II!AE:AE,[1]SECOP_II!AA:AA,"",0)</f>
        <v>https://community.secop.gov.co/Public/Tendering/OpportunityDetail/Index?noticeUID=CO1.NTC.4745742&amp;isFromPublicArea=True&amp;isModal=true&amp;asPopupView=true</v>
      </c>
      <c r="AB842" s="147" t="s">
        <v>1990</v>
      </c>
      <c r="AC842" s="147">
        <v>200000099585</v>
      </c>
      <c r="AD842" s="89" t="s">
        <v>50</v>
      </c>
      <c r="AE842" s="58" t="str">
        <f>TEXT(LEFT(Contrato[[#This Row],[CONTRATO]],3),"0")</f>
        <v>756</v>
      </c>
      <c r="AF842" s="58" t="str">
        <f>IF(LEN(Contrato[[#This Row],[Contrato2]])=3,Contrato[[#This Row],[Contrato2]],TEXT(Contrato[[#This Row],[Contrato2]],"000"))</f>
        <v>756</v>
      </c>
      <c r="AG842" s="59">
        <f ca="1">IFERROR(_xlfn.DAYS(Contrato[[#This Row],[Fecha Proyectada liquidació]],TODAY())/30,"")</f>
        <v>-10.066666666666666</v>
      </c>
      <c r="AH842" s="60">
        <f>+Contrato[[#This Row],[FECHA TERMINACIÓN ]]+120</f>
        <v>45410</v>
      </c>
      <c r="AI842" s="58" t="e" cm="1">
        <f t="array" ref="AI842">+Contrato[[#This Row],[Fecha Proyectada liquidació]]-hoy</f>
        <v>#NAME?</v>
      </c>
      <c r="AJ842" s="58" cm="1">
        <f t="array" ref="AJ842">_xlfn.XLOOKUP(Contrato[[#This Row],[CONTRATO]]&amp;Contrato[[#This Row],[CDP]],[1]!Tabla6[[#All],[CONTRATO-CDP]],[1]!Tabla6[[#All],[CRP]],_xlfn.XLOOKUP(Contrato[[#This Row],[CDP]],[1]RCPPAGOS!F:F,[1]RCPPAGOS!A:A,"",0),0)</f>
        <v>7595</v>
      </c>
      <c r="AK842" s="58">
        <f>+Contrato[[#This Row],[Columna1]]-Contrato[[#This Row],[RCP]]</f>
        <v>0</v>
      </c>
      <c r="AL842" s="61" cm="1">
        <f t="array" ref="AL842">_xlfn.XLOOKUP(Contrato[[#This Row],[RCP]],[1]!RCPPAGOS[[#All],[CRP]],[1]!RCPPAGOS[[#All],[Total pagado]],0,0)</f>
        <v>41784882</v>
      </c>
      <c r="AM842" s="62">
        <f>+Contrato[[#This Row],[Valor Pagado]]/Contrato[[#This Row],[VALOR CONTRATO]]</f>
        <v>0.98787878644593852</v>
      </c>
      <c r="AN842" s="63">
        <f>+Contrato[[#This Row],[VALOR CONTRATO]]-Contrato[[#This Row],[Valor Pagado]]</f>
        <v>512698</v>
      </c>
    </row>
    <row r="843" spans="1:40" ht="37.5" customHeight="1">
      <c r="A843" s="89">
        <v>1103</v>
      </c>
      <c r="B843" s="76">
        <v>756</v>
      </c>
      <c r="C843" s="235" t="s">
        <v>1987</v>
      </c>
      <c r="D843" s="95" t="s">
        <v>1988</v>
      </c>
      <c r="E843" s="95" t="s">
        <v>741</v>
      </c>
      <c r="F843" s="95" t="s">
        <v>43</v>
      </c>
      <c r="G843" s="235" t="s">
        <v>1989</v>
      </c>
      <c r="H843" s="250">
        <v>70565179</v>
      </c>
      <c r="I843" s="236">
        <v>7690469</v>
      </c>
      <c r="J843" s="236">
        <v>1197800</v>
      </c>
      <c r="K843" s="89" t="s">
        <v>571</v>
      </c>
      <c r="L843" s="237" t="s">
        <v>571</v>
      </c>
      <c r="M843" s="138" t="s">
        <v>54</v>
      </c>
      <c r="N843" s="44">
        <f>VLOOKUP(Contrato[[#This Row],[SUPERVISOR TITULAR]],[1]SUPERVISORES!$E$1:$F$135,2,FALSE)</f>
        <v>43610005</v>
      </c>
      <c r="O843" s="66" t="s">
        <v>733</v>
      </c>
      <c r="P843" s="221">
        <f>VLOOKUP(Contrato[[#This Row],[SUPERVISOR SUPLENTE ]],[1]SUPERVISORES!$E$1:$F$135,2,FALSE)</f>
        <v>1039449337.8</v>
      </c>
      <c r="Q843" s="88">
        <v>1221</v>
      </c>
      <c r="R843" s="222" cm="1">
        <f t="array" ref="R843">_xlfn.XLOOKUP(Contrato[[#This Row],[CDP]],[1]!CDP[[#All],[consecutivo]],[1]!CDP[[#All],[fecha_aprobacion]],"",0)</f>
        <v>45229.620520833334</v>
      </c>
      <c r="S843" s="223">
        <f>SUMIF([1]!CDP[[#All],[consecutivo]],Contrato[[#This Row],[CDP]],[1]!CDP[[#All],[valor_total_rubro]])</f>
        <v>3000000</v>
      </c>
      <c r="T843" s="4" cm="1">
        <f t="array" ref="T843">_xlfn.XLOOKUP(Contrato[[#This Row],[CONTRATO]]&amp;Contrato[[#This Row],[CDP]],[1]!Tabla6[[#All],[CONTRATO-CDP]],[1]!Tabla6[[#All],[CRP]],_xlfn.XLOOKUP(Contrato[[#This Row],[CDP]],[1]RCPPAGOS!F:F,[1]RCPPAGOS!A:A,"",0),0)</f>
        <v>15747</v>
      </c>
      <c r="U843" s="222">
        <f>+_xlfn.XLOOKUP(Contrato[[#This Row],[RCP]],[1]RCPPAGOS!A:A,[1]RCPPAGOS!B:B,"",0)</f>
        <v>45253.403738425928</v>
      </c>
      <c r="V843" s="224">
        <f>SUMIF([1]!RCPPAGOS[[#All],[CRP]],Contrato[[#This Row],[RCP]],[1]!RCPPAGOS[[#All],[valor_total]])</f>
        <v>1197900</v>
      </c>
      <c r="W843" s="91">
        <v>45251</v>
      </c>
      <c r="X843" s="91">
        <v>45252</v>
      </c>
      <c r="Y843" s="225" t="str">
        <f>+LEFT(_xlfn.XLOOKUP(Contrato[[#This Row],[CONTRATO3DIG]],[1]SECOP_II!AE:AE,[1]SECOP_II!F:F,"",0),10)</f>
        <v>2023-07-18</v>
      </c>
      <c r="Z843" s="226" t="str">
        <f>+LEFT(_xlfn.XLOOKUP(Contrato[[#This Row],[CONTRATO3DIG]],[1]SECOP_II!AE:AE,[1]SECOP_II!G:G,"",0),10)</f>
        <v>2023-12-30</v>
      </c>
      <c r="AA843" s="139"/>
      <c r="AB843" s="147" t="s">
        <v>571</v>
      </c>
      <c r="AC843" s="147">
        <v>202301021013</v>
      </c>
      <c r="AD843" s="89" t="s">
        <v>50</v>
      </c>
      <c r="AE843" s="58" t="str">
        <f>TEXT(LEFT(Contrato[[#This Row],[CONTRATO]],3),"0")</f>
        <v>756</v>
      </c>
      <c r="AF843" s="58" t="str">
        <f>IF(LEN(Contrato[[#This Row],[Contrato2]])=3,Contrato[[#This Row],[Contrato2]],TEXT(Contrato[[#This Row],[Contrato2]],"000"))</f>
        <v>756</v>
      </c>
      <c r="AG843" s="59">
        <f ca="1">IFERROR(_xlfn.DAYS(Contrato[[#This Row],[Fecha Proyectada liquidació]],TODAY())/30,"")</f>
        <v>-10.066666666666666</v>
      </c>
      <c r="AH843" s="60">
        <f>+Contrato[[#This Row],[FECHA TERMINACIÓN ]]+120</f>
        <v>45410</v>
      </c>
      <c r="AI843" s="58" t="e" cm="1">
        <f t="array" ref="AI843">+Contrato[[#This Row],[Fecha Proyectada liquidació]]-hoy</f>
        <v>#NAME?</v>
      </c>
      <c r="AJ843" s="58" cm="1">
        <f t="array" ref="AJ843">_xlfn.XLOOKUP(Contrato[[#This Row],[CONTRATO]]&amp;Contrato[[#This Row],[CDP]],[1]!Tabla6[[#All],[CONTRATO-CDP]],[1]!Tabla6[[#All],[CRP]],_xlfn.XLOOKUP(Contrato[[#This Row],[CDP]],[1]RCPPAGOS!F:F,[1]RCPPAGOS!A:A,"",0),0)</f>
        <v>15747</v>
      </c>
      <c r="AK843" s="58">
        <f>+Contrato[[#This Row],[Columna1]]-Contrato[[#This Row],[RCP]]</f>
        <v>0</v>
      </c>
      <c r="AL843" s="61" cm="1">
        <f t="array" ref="AL843">_xlfn.XLOOKUP(Contrato[[#This Row],[RCP]],[1]!RCPPAGOS[[#All],[CRP]],[1]!RCPPAGOS[[#All],[Total pagado]],0,0)</f>
        <v>1143450</v>
      </c>
      <c r="AM843" s="62">
        <f>+Contrato[[#This Row],[Valor Pagado]]/Contrato[[#This Row],[VALOR CONTRATO]]</f>
        <v>0.95462514610118554</v>
      </c>
      <c r="AN843" s="63">
        <f>+Contrato[[#This Row],[VALOR CONTRATO]]-Contrato[[#This Row],[Valor Pagado]]</f>
        <v>54350</v>
      </c>
    </row>
    <row r="844" spans="1:40" ht="37.5" customHeight="1">
      <c r="A844" s="89">
        <v>952</v>
      </c>
      <c r="B844" s="76">
        <v>757</v>
      </c>
      <c r="C844" s="235" t="s">
        <v>1991</v>
      </c>
      <c r="D844" s="95" t="s">
        <v>1988</v>
      </c>
      <c r="E844" s="95" t="s">
        <v>42</v>
      </c>
      <c r="F844" s="95" t="s">
        <v>43</v>
      </c>
      <c r="G844" s="235" t="s">
        <v>1992</v>
      </c>
      <c r="H844" s="250">
        <v>1128443004</v>
      </c>
      <c r="I844" s="236">
        <v>6879081</v>
      </c>
      <c r="J844" s="236">
        <v>37834946</v>
      </c>
      <c r="K844" s="89" t="s">
        <v>571</v>
      </c>
      <c r="L844" s="237" t="s">
        <v>571</v>
      </c>
      <c r="M844" s="138" t="s">
        <v>733</v>
      </c>
      <c r="N844" s="44">
        <f>VLOOKUP(Contrato[[#This Row],[SUPERVISOR TITULAR]],[1]SUPERVISORES!$E$1:$F$135,2,FALSE)</f>
        <v>1039449337.8</v>
      </c>
      <c r="O844" s="66" t="s">
        <v>54</v>
      </c>
      <c r="P844" s="221">
        <f>VLOOKUP(Contrato[[#This Row],[SUPERVISOR SUPLENTE ]],[1]SUPERVISORES!$E$1:$F$135,2,FALSE)</f>
        <v>43610005</v>
      </c>
      <c r="Q844" s="88">
        <v>980</v>
      </c>
      <c r="R844" s="222" cm="1">
        <f t="array" ref="R844">_xlfn.XLOOKUP(Contrato[[#This Row],[CDP]],[1]!CDP[[#All],[consecutivo]],[1]!CDP[[#All],[fecha_aprobacion]],"",0)</f>
        <v>45120.655671296299</v>
      </c>
      <c r="S844" s="223">
        <f>SUMIF([1]!CDP[[#All],[consecutivo]],Contrato[[#This Row],[CDP]],[1]!CDP[[#All],[valor_total_rubro]])</f>
        <v>37834946</v>
      </c>
      <c r="T844" s="4" cm="1">
        <f t="array" ref="T844">_xlfn.XLOOKUP(Contrato[[#This Row],[CONTRATO]]&amp;Contrato[[#This Row],[CDP]],[1]!Tabla6[[#All],[CONTRATO-CDP]],[1]!Tabla6[[#All],[CRP]],_xlfn.XLOOKUP(Contrato[[#This Row],[CDP]],[1]RCPPAGOS!F:F,[1]RCPPAGOS!A:A,"",0),0)</f>
        <v>7597</v>
      </c>
      <c r="U844" s="222">
        <f>+_xlfn.XLOOKUP(Contrato[[#This Row],[RCP]],[1]RCPPAGOS!A:A,[1]RCPPAGOS!B:B,"",0)</f>
        <v>45125.478344907409</v>
      </c>
      <c r="V844" s="224">
        <f>SUMIF([1]!RCPPAGOS[[#All],[CRP]],Contrato[[#This Row],[RCP]],[1]!RCPPAGOS[[#All],[valor_total]])</f>
        <v>37834946</v>
      </c>
      <c r="W844" s="91">
        <v>45124</v>
      </c>
      <c r="X844" s="91">
        <v>45125</v>
      </c>
      <c r="Y844" s="225" t="str">
        <f>+LEFT(_xlfn.XLOOKUP(Contrato[[#This Row],[CONTRATO3DIG]],[1]SECOP_II!AE:AE,[1]SECOP_II!F:F,"",0),10)</f>
        <v>2023-07-18</v>
      </c>
      <c r="Z844" s="226" t="str">
        <f>+LEFT(_xlfn.XLOOKUP(Contrato[[#This Row],[CONTRATO3DIG]],[1]SECOP_II!AE:AE,[1]SECOP_II!G:G,"",0),10)</f>
        <v>2023-12-30</v>
      </c>
      <c r="AA844" s="54" t="str">
        <f>_xlfn.XLOOKUP(Contrato[[#This Row],[CONTRATO3DIG]],[1]SECOP_II!AE:AE,[1]SECOP_II!AA:AA,"",0)</f>
        <v>https://community.secop.gov.co/Public/Tendering/OpportunityDetail/Index?noticeUID=CO1.NTC.4745921&amp;isFromPublicArea=True&amp;isModal=true&amp;asPopupView=true</v>
      </c>
      <c r="AB844" s="147" t="s">
        <v>1990</v>
      </c>
      <c r="AC844" s="147">
        <v>200000099586</v>
      </c>
      <c r="AD844" s="89" t="s">
        <v>50</v>
      </c>
      <c r="AE844" s="58" t="str">
        <f>TEXT(LEFT(Contrato[[#This Row],[CONTRATO]],3),"0")</f>
        <v>757</v>
      </c>
      <c r="AF844" s="58" t="str">
        <f>IF(LEN(Contrato[[#This Row],[Contrato2]])=3,Contrato[[#This Row],[Contrato2]],TEXT(Contrato[[#This Row],[Contrato2]],"000"))</f>
        <v>757</v>
      </c>
      <c r="AG844" s="59">
        <f ca="1">IFERROR(_xlfn.DAYS(Contrato[[#This Row],[Fecha Proyectada liquidació]],TODAY())/30,"")</f>
        <v>-10.066666666666666</v>
      </c>
      <c r="AH844" s="60">
        <f>+Contrato[[#This Row],[FECHA TERMINACIÓN ]]+120</f>
        <v>45410</v>
      </c>
      <c r="AI844" s="58" t="e" cm="1">
        <f t="array" ref="AI844">+Contrato[[#This Row],[Fecha Proyectada liquidació]]-hoy</f>
        <v>#NAME?</v>
      </c>
      <c r="AJ844" s="58" cm="1">
        <f t="array" ref="AJ844">_xlfn.XLOOKUP(Contrato[[#This Row],[CONTRATO]]&amp;Contrato[[#This Row],[CDP]],[1]!Tabla6[[#All],[CONTRATO-CDP]],[1]!Tabla6[[#All],[CRP]],_xlfn.XLOOKUP(Contrato[[#This Row],[CDP]],[1]RCPPAGOS!F:F,[1]RCPPAGOS!A:A,"",0),0)</f>
        <v>7597</v>
      </c>
      <c r="AK844" s="58">
        <f>+Contrato[[#This Row],[Columna1]]-Contrato[[#This Row],[RCP]]</f>
        <v>0</v>
      </c>
      <c r="AL844" s="73" cm="1">
        <f t="array" ref="AL844">_xlfn.XLOOKUP(Contrato[[#This Row],[RCP]],[1]!RCPPAGOS[[#All],[CRP]],[1]!RCPPAGOS[[#All],[Total pagado]],0,0)</f>
        <v>37376340</v>
      </c>
      <c r="AM844" s="62">
        <f>+Contrato[[#This Row],[Valor Pagado]]/Contrato[[#This Row],[VALOR CONTRATO]]</f>
        <v>0.98787877218061837</v>
      </c>
      <c r="AN844" s="63">
        <f>+Contrato[[#This Row],[VALOR CONTRATO]]-Contrato[[#This Row],[Valor Pagado]]</f>
        <v>458606</v>
      </c>
    </row>
    <row r="845" spans="1:40" ht="37.5" customHeight="1">
      <c r="A845" s="89">
        <v>1102</v>
      </c>
      <c r="B845" s="76">
        <v>757</v>
      </c>
      <c r="C845" s="235" t="s">
        <v>1991</v>
      </c>
      <c r="D845" s="95" t="s">
        <v>1988</v>
      </c>
      <c r="E845" s="95" t="s">
        <v>1320</v>
      </c>
      <c r="F845" s="95" t="s">
        <v>43</v>
      </c>
      <c r="G845" s="235" t="s">
        <v>1992</v>
      </c>
      <c r="H845" s="250">
        <v>1128443004</v>
      </c>
      <c r="I845" s="180" t="s">
        <v>571</v>
      </c>
      <c r="J845" s="236">
        <v>1960200</v>
      </c>
      <c r="K845" s="89" t="s">
        <v>571</v>
      </c>
      <c r="L845" s="237" t="s">
        <v>571</v>
      </c>
      <c r="M845" s="138" t="s">
        <v>733</v>
      </c>
      <c r="N845" s="44">
        <f>VLOOKUP(Contrato[[#This Row],[SUPERVISOR TITULAR]],[1]SUPERVISORES!$E$1:$F$135,2,FALSE)</f>
        <v>1039449337.8</v>
      </c>
      <c r="O845" s="66" t="s">
        <v>54</v>
      </c>
      <c r="P845" s="221">
        <f>VLOOKUP(Contrato[[#This Row],[SUPERVISOR SUPLENTE ]],[1]SUPERVISORES!$E$1:$F$135,2,FALSE)</f>
        <v>43610005</v>
      </c>
      <c r="Q845" s="88">
        <v>1218</v>
      </c>
      <c r="R845" s="222" cm="1">
        <f t="array" ref="R845">_xlfn.XLOOKUP(Contrato[[#This Row],[CDP]],[1]!CDP[[#All],[consecutivo]],[1]!CDP[[#All],[fecha_aprobacion]],"",0)</f>
        <v>45229.619872685187</v>
      </c>
      <c r="S845" s="223">
        <f>SUMIF([1]!CDP[[#All],[consecutivo]],Contrato[[#This Row],[CDP]],[1]!CDP[[#All],[valor_total_rubro]])</f>
        <v>3000000</v>
      </c>
      <c r="T845" s="4" cm="1">
        <f t="array" ref="T845">_xlfn.XLOOKUP(Contrato[[#This Row],[CONTRATO]]&amp;Contrato[[#This Row],[CDP]],[1]!Tabla6[[#All],[CONTRATO-CDP]],[1]!Tabla6[[#All],[CRP]],_xlfn.XLOOKUP(Contrato[[#This Row],[CDP]],[1]RCPPAGOS!F:F,[1]RCPPAGOS!A:A,"",0),0)</f>
        <v>13854</v>
      </c>
      <c r="U845" s="222">
        <f>+_xlfn.XLOOKUP(Contrato[[#This Row],[RCP]],[1]RCPPAGOS!A:A,[1]RCPPAGOS!B:B,"",0)</f>
        <v>45239.615081018521</v>
      </c>
      <c r="V845" s="224">
        <f>SUMIF([1]!RCPPAGOS[[#All],[CRP]],Contrato[[#This Row],[RCP]],[1]!RCPPAGOS[[#All],[valor_total]])</f>
        <v>1960200</v>
      </c>
      <c r="W845" s="91">
        <v>45238</v>
      </c>
      <c r="X845" s="91">
        <v>45239</v>
      </c>
      <c r="Y845" s="225" t="str">
        <f>+LEFT(_xlfn.XLOOKUP(Contrato[[#This Row],[CONTRATO3DIG]],[1]SECOP_II!AE:AE,[1]SECOP_II!F:F,"",0),10)</f>
        <v>2023-07-18</v>
      </c>
      <c r="Z845" s="226" t="str">
        <f>+LEFT(_xlfn.XLOOKUP(Contrato[[#This Row],[CONTRATO3DIG]],[1]SECOP_II!AE:AE,[1]SECOP_II!G:G,"",0),10)</f>
        <v>2023-12-30</v>
      </c>
      <c r="AA845" s="139"/>
      <c r="AB845" s="147" t="s">
        <v>1990</v>
      </c>
      <c r="AC845" s="147">
        <v>202301020353</v>
      </c>
      <c r="AD845" s="89" t="s">
        <v>50</v>
      </c>
      <c r="AE845" s="58" t="str">
        <f>TEXT(LEFT(Contrato[[#This Row],[CONTRATO]],3),"0")</f>
        <v>757</v>
      </c>
      <c r="AF845" s="58" t="str">
        <f>IF(LEN(Contrato[[#This Row],[Contrato2]])=3,Contrato[[#This Row],[Contrato2]],TEXT(Contrato[[#This Row],[Contrato2]],"000"))</f>
        <v>757</v>
      </c>
      <c r="AG845" s="59">
        <f ca="1">IFERROR(_xlfn.DAYS(Contrato[[#This Row],[Fecha Proyectada liquidació]],TODAY())/30,"")</f>
        <v>-10.066666666666666</v>
      </c>
      <c r="AH845" s="60">
        <f>+Contrato[[#This Row],[FECHA TERMINACIÓN ]]+120</f>
        <v>45410</v>
      </c>
      <c r="AI845" s="58" t="e" cm="1">
        <f t="array" ref="AI845">+Contrato[[#This Row],[Fecha Proyectada liquidació]]-hoy</f>
        <v>#NAME?</v>
      </c>
      <c r="AJ845" s="58" cm="1">
        <f t="array" ref="AJ845">_xlfn.XLOOKUP(Contrato[[#This Row],[CONTRATO]]&amp;Contrato[[#This Row],[CDP]],[1]!Tabla6[[#All],[CONTRATO-CDP]],[1]!Tabla6[[#All],[CRP]],_xlfn.XLOOKUP(Contrato[[#This Row],[CDP]],[1]RCPPAGOS!F:F,[1]RCPPAGOS!A:A,"",0),0)</f>
        <v>13854</v>
      </c>
      <c r="AK845" s="58">
        <f>+Contrato[[#This Row],[Columna1]]-Contrato[[#This Row],[RCP]]</f>
        <v>0</v>
      </c>
      <c r="AL845" s="73" cm="1">
        <f t="array" ref="AL845">_xlfn.XLOOKUP(Contrato[[#This Row],[RCP]],[1]!RCPPAGOS[[#All],[CRP]],[1]!RCPPAGOS[[#All],[Total pagado]],0,0)</f>
        <v>1905750</v>
      </c>
      <c r="AM845" s="62">
        <f>+Contrato[[#This Row],[Valor Pagado]]/Contrato[[#This Row],[VALOR CONTRATO]]</f>
        <v>0.97222222222222221</v>
      </c>
      <c r="AN845" s="63">
        <f>+Contrato[[#This Row],[VALOR CONTRATO]]-Contrato[[#This Row],[Valor Pagado]]</f>
        <v>54450</v>
      </c>
    </row>
    <row r="846" spans="1:40" ht="37.5" customHeight="1">
      <c r="A846" s="1">
        <v>800</v>
      </c>
      <c r="B846" s="2">
        <v>758</v>
      </c>
      <c r="C846" s="192" t="s">
        <v>1993</v>
      </c>
      <c r="D846" s="95" t="s">
        <v>1988</v>
      </c>
      <c r="E846" s="92" t="s">
        <v>42</v>
      </c>
      <c r="F846" s="95" t="s">
        <v>43</v>
      </c>
      <c r="G846" s="235" t="s">
        <v>1119</v>
      </c>
      <c r="H846" s="1">
        <v>71699736</v>
      </c>
      <c r="I846" s="168">
        <v>7690469</v>
      </c>
      <c r="J846" s="111">
        <v>52041231</v>
      </c>
      <c r="K846" s="134" t="s">
        <v>1994</v>
      </c>
      <c r="L846" s="134" t="s">
        <v>571</v>
      </c>
      <c r="M846" s="138" t="s">
        <v>1120</v>
      </c>
      <c r="N846" s="44">
        <f>VLOOKUP(Contrato[[#This Row],[SUPERVISOR TITULAR]],[1]SUPERVISORES!$E$1:$F$135,2,FALSE)</f>
        <v>98556496.200000003</v>
      </c>
      <c r="O846" s="43" t="s">
        <v>1040</v>
      </c>
      <c r="P846" s="221">
        <f>VLOOKUP(Contrato[[#This Row],[SUPERVISOR SUPLENTE ]],[1]SUPERVISORES!$E$1:$F$135,2,FALSE)</f>
        <v>70879080.700000003</v>
      </c>
      <c r="Q846" s="75">
        <v>968</v>
      </c>
      <c r="R846" s="222" cm="1">
        <f t="array" ref="R846">_xlfn.XLOOKUP(Contrato[[#This Row],[CDP]],[1]!CDP[[#All],[consecutivo]],[1]!CDP[[#All],[fecha_aprobacion]],"",0)</f>
        <v>45117.548020833332</v>
      </c>
      <c r="S846" s="223">
        <f>SUMIF([1]!CDP[[#All],[consecutivo]],Contrato[[#This Row],[CDP]],[1]!CDP[[#All],[valor_total_rubro]])</f>
        <v>52041231</v>
      </c>
      <c r="T846" s="4" cm="1">
        <f t="array" ref="T846">_xlfn.XLOOKUP(Contrato[[#This Row],[CONTRATO]]&amp;Contrato[[#This Row],[CDP]],[1]!Tabla6[[#All],[CONTRATO-CDP]],[1]!Tabla6[[#All],[CRP]],_xlfn.XLOOKUP(Contrato[[#This Row],[CDP]],[1]RCPPAGOS!F:F,[1]RCPPAGOS!A:A,"",0),0)</f>
        <v>7594</v>
      </c>
      <c r="U846" s="222">
        <f>+_xlfn.XLOOKUP(Contrato[[#This Row],[RCP]],[1]RCPPAGOS!A:A,[1]RCPPAGOS!B:B,"",0)</f>
        <v>45124.707280092596</v>
      </c>
      <c r="V846" s="224">
        <f>SUMIF([1]!RCPPAGOS[[#All],[CRP]],Contrato[[#This Row],[RCP]],[1]!RCPPAGOS[[#All],[valor_total]])</f>
        <v>52041231</v>
      </c>
      <c r="W846" s="51">
        <v>45124</v>
      </c>
      <c r="X846" s="51">
        <v>45125</v>
      </c>
      <c r="Y846" s="225" t="str">
        <f>+LEFT(_xlfn.XLOOKUP(Contrato[[#This Row],[CONTRATO3DIG]],[1]SECOP_II!AE:AE,[1]SECOP_II!F:F,"",0),10)</f>
        <v>2023-07-18</v>
      </c>
      <c r="Z846" s="226" t="str">
        <f>+LEFT(_xlfn.XLOOKUP(Contrato[[#This Row],[CONTRATO3DIG]],[1]SECOP_II!AE:AE,[1]SECOP_II!G:G,"",0),10)</f>
        <v>2023-12-30</v>
      </c>
      <c r="AA846" s="54" t="str">
        <f>_xlfn.XLOOKUP(Contrato[[#This Row],[CONTRATO3DIG]],[1]SECOP_II!AE:AE,[1]SECOP_II!AA:AA,"",0)</f>
        <v>https://community.secop.gov.co/Public/Tendering/OpportunityDetail/Index?noticeUID=CO1.NTC.4745724&amp;isFromPublicArea=True&amp;isModal=true&amp;asPopupView=true</v>
      </c>
      <c r="AB846" s="103" t="s">
        <v>1995</v>
      </c>
      <c r="AC846" s="103">
        <v>200000099238</v>
      </c>
      <c r="AD846" s="1" t="s">
        <v>50</v>
      </c>
      <c r="AE846" s="58" t="str">
        <f>TEXT(LEFT(Contrato[[#This Row],[CONTRATO]],3),"0")</f>
        <v>758</v>
      </c>
      <c r="AF846" s="58" t="str">
        <f>IF(LEN(Contrato[[#This Row],[Contrato2]])=3,Contrato[[#This Row],[Contrato2]],TEXT(Contrato[[#This Row],[Contrato2]],"000"))</f>
        <v>758</v>
      </c>
      <c r="AG846" s="59">
        <f ca="1">IFERROR(_xlfn.DAYS(Contrato[[#This Row],[Fecha Proyectada liquidació]],TODAY())/30,"")</f>
        <v>-10.066666666666666</v>
      </c>
      <c r="AH846" s="60">
        <f>+Contrato[[#This Row],[FECHA TERMINACIÓN ]]+120</f>
        <v>45410</v>
      </c>
      <c r="AI846" s="58" t="e" cm="1">
        <f t="array" ref="AI846">+Contrato[[#This Row],[Fecha Proyectada liquidació]]-hoy</f>
        <v>#NAME?</v>
      </c>
      <c r="AJ846" s="58" cm="1">
        <f t="array" ref="AJ846">_xlfn.XLOOKUP(Contrato[[#This Row],[CONTRATO]]&amp;Contrato[[#This Row],[CDP]],[1]!Tabla6[[#All],[CONTRATO-CDP]],[1]!Tabla6[[#All],[CRP]],_xlfn.XLOOKUP(Contrato[[#This Row],[CDP]],[1]RCPPAGOS!F:F,[1]RCPPAGOS!A:A,"",0),0)</f>
        <v>7594</v>
      </c>
      <c r="AK846" s="58">
        <f>+Contrato[[#This Row],[Columna1]]-Contrato[[#This Row],[RCP]]</f>
        <v>0</v>
      </c>
      <c r="AL846" s="73" cm="1">
        <f t="array" ref="AL846">_xlfn.XLOOKUP(Contrato[[#This Row],[RCP]],[1]!RCPPAGOS[[#All],[CRP]],[1]!RCPPAGOS[[#All],[Total pagado]],0,0)</f>
        <v>44834081</v>
      </c>
      <c r="AM846" s="62">
        <f>+Contrato[[#This Row],[Valor Pagado]]/Contrato[[#This Row],[VALOR CONTRATO]]</f>
        <v>0.86151077018143551</v>
      </c>
      <c r="AN846" s="63">
        <f>+Contrato[[#This Row],[VALOR CONTRATO]]-Contrato[[#This Row],[Valor Pagado]]</f>
        <v>7207150</v>
      </c>
    </row>
    <row r="847" spans="1:40" ht="37.5" customHeight="1">
      <c r="A847" s="1">
        <v>950</v>
      </c>
      <c r="B847" s="2">
        <v>759</v>
      </c>
      <c r="C847" s="192" t="s">
        <v>1996</v>
      </c>
      <c r="D847" s="95" t="s">
        <v>1988</v>
      </c>
      <c r="E847" s="92" t="s">
        <v>42</v>
      </c>
      <c r="F847" s="95" t="s">
        <v>43</v>
      </c>
      <c r="G847" s="235" t="s">
        <v>1997</v>
      </c>
      <c r="H847" s="1">
        <v>1037596753</v>
      </c>
      <c r="I847" s="168">
        <v>9346824</v>
      </c>
      <c r="J847" s="168">
        <v>51407532</v>
      </c>
      <c r="K847" s="1" t="s">
        <v>571</v>
      </c>
      <c r="L847" s="137" t="s">
        <v>571</v>
      </c>
      <c r="M847" s="138" t="s">
        <v>648</v>
      </c>
      <c r="N847" s="44">
        <f>VLOOKUP(Contrato[[#This Row],[SUPERVISOR TITULAR]],[1]SUPERVISORES!$E$1:$F$135,2,FALSE)</f>
        <v>71732965.099999994</v>
      </c>
      <c r="O847" s="43" t="s">
        <v>103</v>
      </c>
      <c r="P847" s="221">
        <f>VLOOKUP(Contrato[[#This Row],[SUPERVISOR SUPLENTE ]],[1]SUPERVISORES!$E$1:$F$135,2,FALSE)</f>
        <v>3507696.4</v>
      </c>
      <c r="Q847" s="75">
        <v>969</v>
      </c>
      <c r="R847" s="222" cm="1">
        <f t="array" ref="R847">_xlfn.XLOOKUP(Contrato[[#This Row],[CDP]],[1]!CDP[[#All],[consecutivo]],[1]!CDP[[#All],[fecha_aprobacion]],"",0)</f>
        <v>45117.548032407409</v>
      </c>
      <c r="S847" s="223">
        <f>SUMIF([1]!CDP[[#All],[consecutivo]],Contrato[[#This Row],[CDP]],[1]!CDP[[#All],[valor_total_rubro]])</f>
        <v>51407532</v>
      </c>
      <c r="T847" s="4" cm="1">
        <f t="array" ref="T847">_xlfn.XLOOKUP(Contrato[[#This Row],[CONTRATO]]&amp;Contrato[[#This Row],[CDP]],[1]!Tabla6[[#All],[CONTRATO-CDP]],[1]!Tabla6[[#All],[CRP]],_xlfn.XLOOKUP(Contrato[[#This Row],[CDP]],[1]RCPPAGOS!F:F,[1]RCPPAGOS!A:A,"",0),0)</f>
        <v>7600</v>
      </c>
      <c r="U847" s="222">
        <f>+_xlfn.XLOOKUP(Contrato[[#This Row],[RCP]],[1]RCPPAGOS!A:A,[1]RCPPAGOS!B:B,"",0)</f>
        <v>45126.614907407406</v>
      </c>
      <c r="V847" s="224">
        <f>SUMIF([1]!RCPPAGOS[[#All],[CRP]],Contrato[[#This Row],[RCP]],[1]!RCPPAGOS[[#All],[valor_total]])</f>
        <v>51407532</v>
      </c>
      <c r="W847" s="51">
        <v>45126</v>
      </c>
      <c r="X847" s="51">
        <v>45126</v>
      </c>
      <c r="Y847" s="225" t="str">
        <f>+LEFT(_xlfn.XLOOKUP(Contrato[[#This Row],[CONTRATO3DIG]],[1]SECOP_II!AE:AE,[1]SECOP_II!F:F,"",0),10)</f>
        <v>2023-07-19</v>
      </c>
      <c r="Z847" s="226" t="str">
        <f>+LEFT(_xlfn.XLOOKUP(Contrato[[#This Row],[CONTRATO3DIG]],[1]SECOP_II!AE:AE,[1]SECOP_II!G:G,"",0),10)</f>
        <v>2023-12-30</v>
      </c>
      <c r="AA847" s="54" t="str">
        <f>_xlfn.XLOOKUP(Contrato[[#This Row],[CONTRATO3DIG]],[1]SECOP_II!AE:AE,[1]SECOP_II!AA:AA,"",0)</f>
        <v>https://community.secop.gov.co/Public/Tendering/OpportunityDetail/Index?noticeUID=CO1.NTC.4754109&amp;isFromPublicArea=True&amp;isModal=true&amp;asPopupView=true</v>
      </c>
      <c r="AB847" s="103" t="s">
        <v>1995</v>
      </c>
      <c r="AC847" s="103">
        <v>200000099174</v>
      </c>
      <c r="AD847" s="1" t="s">
        <v>50</v>
      </c>
      <c r="AE847" s="58" t="str">
        <f>TEXT(LEFT(Contrato[[#This Row],[CONTRATO]],3),"0")</f>
        <v>759</v>
      </c>
      <c r="AF847" s="58" t="str">
        <f>IF(LEN(Contrato[[#This Row],[Contrato2]])=3,Contrato[[#This Row],[Contrato2]],TEXT(Contrato[[#This Row],[Contrato2]],"000"))</f>
        <v>759</v>
      </c>
      <c r="AG847" s="59">
        <f ca="1">IFERROR(_xlfn.DAYS(Contrato[[#This Row],[Fecha Proyectada liquidació]],TODAY())/30,"")</f>
        <v>-10.066666666666666</v>
      </c>
      <c r="AH847" s="60">
        <f>+Contrato[[#This Row],[FECHA TERMINACIÓN ]]+120</f>
        <v>45410</v>
      </c>
      <c r="AI847" s="58" t="e" cm="1">
        <f t="array" ref="AI847">+Contrato[[#This Row],[Fecha Proyectada liquidació]]-hoy</f>
        <v>#NAME?</v>
      </c>
      <c r="AJ847" s="58" cm="1">
        <f t="array" ref="AJ847">_xlfn.XLOOKUP(Contrato[[#This Row],[CONTRATO]]&amp;Contrato[[#This Row],[CDP]],[1]!Tabla6[[#All],[CONTRATO-CDP]],[1]!Tabla6[[#All],[CRP]],_xlfn.XLOOKUP(Contrato[[#This Row],[CDP]],[1]RCPPAGOS!F:F,[1]RCPPAGOS!A:A,"",0),0)</f>
        <v>7600</v>
      </c>
      <c r="AK847" s="58">
        <f>+Contrato[[#This Row],[Columna1]]-Contrato[[#This Row],[RCP]]</f>
        <v>0</v>
      </c>
      <c r="AL847" s="61" cm="1">
        <f t="array" ref="AL847">_xlfn.XLOOKUP(Contrato[[#This Row],[RCP]],[1]!RCPPAGOS[[#All],[CRP]],[1]!RCPPAGOS[[#All],[Total pagado]],0,0)</f>
        <v>50472950</v>
      </c>
      <c r="AM847" s="62">
        <f>+Contrato[[#This Row],[Valor Pagado]]/Contrato[[#This Row],[VALOR CONTRATO]]</f>
        <v>0.98182013483938502</v>
      </c>
      <c r="AN847" s="63">
        <f>+Contrato[[#This Row],[VALOR CONTRATO]]-Contrato[[#This Row],[Valor Pagado]]</f>
        <v>934582</v>
      </c>
    </row>
    <row r="848" spans="1:40" ht="37.5" customHeight="1">
      <c r="A848" s="1">
        <v>1105</v>
      </c>
      <c r="B848" s="2">
        <v>759</v>
      </c>
      <c r="C848" s="192" t="s">
        <v>1996</v>
      </c>
      <c r="D848" s="95" t="s">
        <v>1988</v>
      </c>
      <c r="E848" s="92" t="s">
        <v>1320</v>
      </c>
      <c r="F848" s="95" t="s">
        <v>43</v>
      </c>
      <c r="G848" s="235" t="s">
        <v>1997</v>
      </c>
      <c r="H848" s="1">
        <v>1037596753</v>
      </c>
      <c r="I848" s="111" t="s">
        <v>571</v>
      </c>
      <c r="J848" s="168">
        <v>4401000</v>
      </c>
      <c r="K848" s="134" t="s">
        <v>1998</v>
      </c>
      <c r="L848" s="137" t="s">
        <v>571</v>
      </c>
      <c r="M848" s="138" t="s">
        <v>648</v>
      </c>
      <c r="N848" s="44">
        <f>VLOOKUP(Contrato[[#This Row],[SUPERVISOR TITULAR]],[1]SUPERVISORES!$E$1:$F$135,2,FALSE)</f>
        <v>71732965.099999994</v>
      </c>
      <c r="O848" s="43" t="s">
        <v>103</v>
      </c>
      <c r="P848" s="221">
        <f>VLOOKUP(Contrato[[#This Row],[SUPERVISOR SUPLENTE ]],[1]SUPERVISORES!$E$1:$F$135,2,FALSE)</f>
        <v>3507696.4</v>
      </c>
      <c r="Q848" s="75">
        <v>1214</v>
      </c>
      <c r="R848" s="222" cm="1">
        <f t="array" ref="R848">_xlfn.XLOOKUP(Contrato[[#This Row],[CDP]],[1]!CDP[[#All],[consecutivo]],[1]!CDP[[#All],[fecha_aprobacion]],"",0)</f>
        <v>45229.619803240741</v>
      </c>
      <c r="S848" s="223">
        <f>SUMIF([1]!CDP[[#All],[consecutivo]],Contrato[[#This Row],[CDP]],[1]!CDP[[#All],[valor_total_rubro]])</f>
        <v>5000000</v>
      </c>
      <c r="T848" s="4" cm="1">
        <f t="array" ref="T848">_xlfn.XLOOKUP(Contrato[[#This Row],[CONTRATO]]&amp;Contrato[[#This Row],[CDP]],[1]!Tabla6[[#All],[CONTRATO-CDP]],[1]!Tabla6[[#All],[CRP]],_xlfn.XLOOKUP(Contrato[[#This Row],[CDP]],[1]RCPPAGOS!F:F,[1]RCPPAGOS!A:A,"",0),0)</f>
        <v>15306</v>
      </c>
      <c r="U848" s="222">
        <f>+_xlfn.XLOOKUP(Contrato[[#This Row],[RCP]],[1]RCPPAGOS!A:A,[1]RCPPAGOS!B:B,"",0)</f>
        <v>45245.657858796294</v>
      </c>
      <c r="V848" s="224">
        <f>SUMIF([1]!RCPPAGOS[[#All],[CRP]],Contrato[[#This Row],[RCP]],[1]!RCPPAGOS[[#All],[valor_total]])</f>
        <v>4401000</v>
      </c>
      <c r="W848" s="51">
        <v>45239</v>
      </c>
      <c r="X848" s="51">
        <v>45246</v>
      </c>
      <c r="Y848" s="225" t="str">
        <f>+LEFT(_xlfn.XLOOKUP(Contrato[[#This Row],[CONTRATO3DIG]],[1]SECOP_II!AE:AE,[1]SECOP_II!F:F,"",0),10)</f>
        <v>2023-07-19</v>
      </c>
      <c r="Z848" s="226" t="str">
        <f>+LEFT(_xlfn.XLOOKUP(Contrato[[#This Row],[CONTRATO3DIG]],[1]SECOP_II!AE:AE,[1]SECOP_II!G:G,"",0),10)</f>
        <v>2023-12-30</v>
      </c>
      <c r="AA848" s="139"/>
      <c r="AB848" s="103" t="s">
        <v>1995</v>
      </c>
      <c r="AC848" s="103">
        <v>202301020318</v>
      </c>
      <c r="AD848" s="1" t="s">
        <v>50</v>
      </c>
      <c r="AE848" s="58" t="str">
        <f>TEXT(LEFT(Contrato[[#This Row],[CONTRATO]],3),"0")</f>
        <v>759</v>
      </c>
      <c r="AF848" s="58" t="str">
        <f>IF(LEN(Contrato[[#This Row],[Contrato2]])=3,Contrato[[#This Row],[Contrato2]],TEXT(Contrato[[#This Row],[Contrato2]],"000"))</f>
        <v>759</v>
      </c>
      <c r="AG848" s="59">
        <f ca="1">IFERROR(_xlfn.DAYS(Contrato[[#This Row],[Fecha Proyectada liquidació]],TODAY())/30,"")</f>
        <v>-10.066666666666666</v>
      </c>
      <c r="AH848" s="60">
        <f>+Contrato[[#This Row],[FECHA TERMINACIÓN ]]+120</f>
        <v>45410</v>
      </c>
      <c r="AI848" s="58" t="e" cm="1">
        <f t="array" ref="AI848">+Contrato[[#This Row],[Fecha Proyectada liquidació]]-hoy</f>
        <v>#NAME?</v>
      </c>
      <c r="AJ848" s="58" cm="1">
        <f t="array" ref="AJ848">_xlfn.XLOOKUP(Contrato[[#This Row],[CONTRATO]]&amp;Contrato[[#This Row],[CDP]],[1]!Tabla6[[#All],[CONTRATO-CDP]],[1]!Tabla6[[#All],[CRP]],_xlfn.XLOOKUP(Contrato[[#This Row],[CDP]],[1]RCPPAGOS!F:F,[1]RCPPAGOS!A:A,"",0),0)</f>
        <v>15306</v>
      </c>
      <c r="AK848" s="58">
        <f>+Contrato[[#This Row],[Columna1]]-Contrato[[#This Row],[RCP]]</f>
        <v>0</v>
      </c>
      <c r="AL848" s="61" cm="1">
        <f t="array" ref="AL848">_xlfn.XLOOKUP(Contrato[[#This Row],[RCP]],[1]!RCPPAGOS[[#All],[CRP]],[1]!RCPPAGOS[[#All],[Total pagado]],0,0)</f>
        <v>3887550</v>
      </c>
      <c r="AM848" s="62">
        <f>+Contrato[[#This Row],[Valor Pagado]]/Contrato[[#This Row],[VALOR CONTRATO]]</f>
        <v>0.8833333333333333</v>
      </c>
      <c r="AN848" s="63">
        <f>+Contrato[[#This Row],[VALOR CONTRATO]]-Contrato[[#This Row],[Valor Pagado]]</f>
        <v>513450</v>
      </c>
    </row>
    <row r="849" spans="1:40" ht="37.5" customHeight="1">
      <c r="A849" s="1">
        <v>949</v>
      </c>
      <c r="B849" s="2">
        <v>760</v>
      </c>
      <c r="C849" s="130" t="s">
        <v>1999</v>
      </c>
      <c r="D849" s="92" t="s">
        <v>1988</v>
      </c>
      <c r="E849" s="92" t="s">
        <v>42</v>
      </c>
      <c r="F849" s="95" t="s">
        <v>43</v>
      </c>
      <c r="G849" s="235" t="s">
        <v>2000</v>
      </c>
      <c r="H849" s="1">
        <v>98638601</v>
      </c>
      <c r="I849" s="168">
        <v>9346824</v>
      </c>
      <c r="J849" s="168">
        <v>51407532</v>
      </c>
      <c r="K849" s="1" t="s">
        <v>571</v>
      </c>
      <c r="L849" s="137" t="s">
        <v>571</v>
      </c>
      <c r="M849" s="138" t="s">
        <v>648</v>
      </c>
      <c r="N849" s="44">
        <f>VLOOKUP(Contrato[[#This Row],[SUPERVISOR TITULAR]],[1]SUPERVISORES!$E$1:$F$135,2,FALSE)</f>
        <v>71732965.099999994</v>
      </c>
      <c r="O849" s="43" t="s">
        <v>103</v>
      </c>
      <c r="P849" s="221">
        <f>VLOOKUP(Contrato[[#This Row],[SUPERVISOR SUPLENTE ]],[1]SUPERVISORES!$E$1:$F$135,2,FALSE)</f>
        <v>3507696.4</v>
      </c>
      <c r="Q849" s="75">
        <v>970</v>
      </c>
      <c r="R849" s="222" cm="1">
        <f t="array" ref="R849">_xlfn.XLOOKUP(Contrato[[#This Row],[CDP]],[1]!CDP[[#All],[consecutivo]],[1]!CDP[[#All],[fecha_aprobacion]],"",0)</f>
        <v>45117.548043981478</v>
      </c>
      <c r="S849" s="223">
        <f>SUMIF([1]!CDP[[#All],[consecutivo]],Contrato[[#This Row],[CDP]],[1]!CDP[[#All],[valor_total_rubro]])</f>
        <v>51407532</v>
      </c>
      <c r="T849" s="4" cm="1">
        <f t="array" ref="T849">_xlfn.XLOOKUP(Contrato[[#This Row],[CONTRATO]]&amp;Contrato[[#This Row],[CDP]],[1]!Tabla6[[#All],[CONTRATO-CDP]],[1]!Tabla6[[#All],[CRP]],_xlfn.XLOOKUP(Contrato[[#This Row],[CDP]],[1]RCPPAGOS!F:F,[1]RCPPAGOS!A:A,"",0),0)</f>
        <v>7601</v>
      </c>
      <c r="U849" s="222">
        <f>+_xlfn.XLOOKUP(Contrato[[#This Row],[RCP]],[1]RCPPAGOS!A:A,[1]RCPPAGOS!B:B,"",0)</f>
        <v>45126.615949074076</v>
      </c>
      <c r="V849" s="224">
        <f>SUMIF([1]!RCPPAGOS[[#All],[CRP]],Contrato[[#This Row],[RCP]],[1]!RCPPAGOS[[#All],[valor_total]])</f>
        <v>51407532</v>
      </c>
      <c r="W849" s="51">
        <v>45126</v>
      </c>
      <c r="X849" s="51">
        <v>45126</v>
      </c>
      <c r="Y849" s="225" t="str">
        <f>+LEFT(_xlfn.XLOOKUP(Contrato[[#This Row],[CONTRATO3DIG]],[1]SECOP_II!AE:AE,[1]SECOP_II!F:F,"",0),10)</f>
        <v>2023-07-19</v>
      </c>
      <c r="Z849" s="226" t="str">
        <f>+LEFT(_xlfn.XLOOKUP(Contrato[[#This Row],[CONTRATO3DIG]],[1]SECOP_II!AE:AE,[1]SECOP_II!G:G,"",0),10)</f>
        <v>2023-12-30</v>
      </c>
      <c r="AA849" s="54" t="str">
        <f>_xlfn.XLOOKUP(Contrato[[#This Row],[CONTRATO3DIG]],[1]SECOP_II!AE:AE,[1]SECOP_II!AA:AA,"",0)</f>
        <v>https://community.secop.gov.co/Public/Tendering/OpportunityDetail/Index?noticeUID=CO1.NTC.4754215&amp;isFromPublicArea=True&amp;isModal=true&amp;asPopupView=true</v>
      </c>
      <c r="AB849" s="103" t="s">
        <v>1995</v>
      </c>
      <c r="AC849" s="103"/>
      <c r="AD849" s="1" t="s">
        <v>50</v>
      </c>
      <c r="AE849" s="58" t="str">
        <f>TEXT(LEFT(Contrato[[#This Row],[CONTRATO]],3),"0")</f>
        <v>760</v>
      </c>
      <c r="AF849" s="58" t="str">
        <f>IF(LEN(Contrato[[#This Row],[Contrato2]])=3,Contrato[[#This Row],[Contrato2]],TEXT(Contrato[[#This Row],[Contrato2]],"000"))</f>
        <v>760</v>
      </c>
      <c r="AG849" s="59">
        <f ca="1">IFERROR(_xlfn.DAYS(Contrato[[#This Row],[Fecha Proyectada liquidació]],TODAY())/30,"")</f>
        <v>-10.066666666666666</v>
      </c>
      <c r="AH849" s="60">
        <f>+Contrato[[#This Row],[FECHA TERMINACIÓN ]]+120</f>
        <v>45410</v>
      </c>
      <c r="AI849" s="58" t="e" cm="1">
        <f t="array" ref="AI849">+Contrato[[#This Row],[Fecha Proyectada liquidació]]-hoy</f>
        <v>#NAME?</v>
      </c>
      <c r="AJ849" s="58" cm="1">
        <f t="array" ref="AJ849">_xlfn.XLOOKUP(Contrato[[#This Row],[CONTRATO]]&amp;Contrato[[#This Row],[CDP]],[1]!Tabla6[[#All],[CONTRATO-CDP]],[1]!Tabla6[[#All],[CRP]],_xlfn.XLOOKUP(Contrato[[#This Row],[CDP]],[1]RCPPAGOS!F:F,[1]RCPPAGOS!A:A,"",0),0)</f>
        <v>7601</v>
      </c>
      <c r="AK849" s="58">
        <f>+Contrato[[#This Row],[Columna1]]-Contrato[[#This Row],[RCP]]</f>
        <v>0</v>
      </c>
      <c r="AL849" s="61" cm="1">
        <f t="array" ref="AL849">_xlfn.XLOOKUP(Contrato[[#This Row],[RCP]],[1]!RCPPAGOS[[#All],[CRP]],[1]!RCPPAGOS[[#All],[Total pagado]],0,0)</f>
        <v>50472850</v>
      </c>
      <c r="AM849" s="62">
        <f>+Contrato[[#This Row],[Valor Pagado]]/Contrato[[#This Row],[VALOR CONTRATO]]</f>
        <v>0.9818181895991428</v>
      </c>
      <c r="AN849" s="63">
        <f>+Contrato[[#This Row],[VALOR CONTRATO]]-Contrato[[#This Row],[Valor Pagado]]</f>
        <v>934682</v>
      </c>
    </row>
    <row r="850" spans="1:40" ht="37.5" customHeight="1">
      <c r="A850" s="1">
        <v>1104</v>
      </c>
      <c r="B850" s="2">
        <v>760</v>
      </c>
      <c r="C850" s="192" t="s">
        <v>1999</v>
      </c>
      <c r="D850" s="95" t="s">
        <v>1988</v>
      </c>
      <c r="E850" s="92" t="s">
        <v>1654</v>
      </c>
      <c r="F850" s="95" t="s">
        <v>43</v>
      </c>
      <c r="G850" s="235" t="s">
        <v>2000</v>
      </c>
      <c r="H850" s="1">
        <v>98638601</v>
      </c>
      <c r="I850" s="111" t="s">
        <v>571</v>
      </c>
      <c r="J850" s="168">
        <v>3080700</v>
      </c>
      <c r="K850" s="134" t="s">
        <v>1998</v>
      </c>
      <c r="L850" s="137" t="s">
        <v>571</v>
      </c>
      <c r="M850" s="138" t="s">
        <v>648</v>
      </c>
      <c r="N850" s="44">
        <f>VLOOKUP(Contrato[[#This Row],[SUPERVISOR TITULAR]],[1]SUPERVISORES!$E$1:$F$135,2,FALSE)</f>
        <v>71732965.099999994</v>
      </c>
      <c r="O850" s="43" t="s">
        <v>103</v>
      </c>
      <c r="P850" s="221">
        <f>VLOOKUP(Contrato[[#This Row],[SUPERVISOR SUPLENTE ]],[1]SUPERVISORES!$E$1:$F$135,2,FALSE)</f>
        <v>3507696.4</v>
      </c>
      <c r="Q850" s="75">
        <v>1217</v>
      </c>
      <c r="R850" s="222" cm="1">
        <f t="array" ref="R850">_xlfn.XLOOKUP(Contrato[[#This Row],[CDP]],[1]!CDP[[#All],[consecutivo]],[1]!CDP[[#All],[fecha_aprobacion]],"",0)</f>
        <v>45229.61986111111</v>
      </c>
      <c r="S850" s="223">
        <f>SUMIF([1]!CDP[[#All],[consecutivo]],Contrato[[#This Row],[CDP]],[1]!CDP[[#All],[valor_total_rubro]])</f>
        <v>3500000</v>
      </c>
      <c r="T850" s="4" cm="1">
        <f t="array" ref="T850">_xlfn.XLOOKUP(Contrato[[#This Row],[CONTRATO]]&amp;Contrato[[#This Row],[CDP]],[1]!Tabla6[[#All],[CONTRATO-CDP]],[1]!Tabla6[[#All],[CRP]],_xlfn.XLOOKUP(Contrato[[#This Row],[CDP]],[1]RCPPAGOS!F:F,[1]RCPPAGOS!A:A,"",0),0)</f>
        <v>14451</v>
      </c>
      <c r="U850" s="222">
        <f>+_xlfn.XLOOKUP(Contrato[[#This Row],[RCP]],[1]RCPPAGOS!A:A,[1]RCPPAGOS!B:B,"",0)</f>
        <v>45240.476724537039</v>
      </c>
      <c r="V850" s="224">
        <f>SUMIF([1]!RCPPAGOS[[#All],[CRP]],Contrato[[#This Row],[RCP]],[1]!RCPPAGOS[[#All],[valor_total]])</f>
        <v>3080700</v>
      </c>
      <c r="W850" s="51">
        <v>45239</v>
      </c>
      <c r="X850" s="51">
        <v>45240</v>
      </c>
      <c r="Y850" s="225" t="str">
        <f>+LEFT(_xlfn.XLOOKUP(Contrato[[#This Row],[CONTRATO3DIG]],[1]SECOP_II!AE:AE,[1]SECOP_II!F:F,"",0),10)</f>
        <v>2023-07-19</v>
      </c>
      <c r="Z850" s="226" t="str">
        <f>+LEFT(_xlfn.XLOOKUP(Contrato[[#This Row],[CONTRATO3DIG]],[1]SECOP_II!AE:AE,[1]SECOP_II!G:G,"",0),10)</f>
        <v>2023-12-30</v>
      </c>
      <c r="AA850" s="139"/>
      <c r="AB850" s="103" t="s">
        <v>1995</v>
      </c>
      <c r="AC850" s="103">
        <v>200000112502</v>
      </c>
      <c r="AD850" s="1" t="s">
        <v>50</v>
      </c>
      <c r="AE850" s="58" t="str">
        <f>TEXT(LEFT(Contrato[[#This Row],[CONTRATO]],3),"0")</f>
        <v>760</v>
      </c>
      <c r="AF850" s="58" t="str">
        <f>IF(LEN(Contrato[[#This Row],[Contrato2]])=3,Contrato[[#This Row],[Contrato2]],TEXT(Contrato[[#This Row],[Contrato2]],"000"))</f>
        <v>760</v>
      </c>
      <c r="AG850" s="59">
        <f ca="1">IFERROR(_xlfn.DAYS(Contrato[[#This Row],[Fecha Proyectada liquidació]],TODAY())/30,"")</f>
        <v>-10.066666666666666</v>
      </c>
      <c r="AH850" s="60">
        <f>+Contrato[[#This Row],[FECHA TERMINACIÓN ]]+120</f>
        <v>45410</v>
      </c>
      <c r="AI850" s="58" t="e" cm="1">
        <f t="array" ref="AI850">+Contrato[[#This Row],[Fecha Proyectada liquidació]]-hoy</f>
        <v>#NAME?</v>
      </c>
      <c r="AJ850" s="58" cm="1">
        <f t="array" ref="AJ850">_xlfn.XLOOKUP(Contrato[[#This Row],[CONTRATO]]&amp;Contrato[[#This Row],[CDP]],[1]!Tabla6[[#All],[CONTRATO-CDP]],[1]!Tabla6[[#All],[CRP]],_xlfn.XLOOKUP(Contrato[[#This Row],[CDP]],[1]RCPPAGOS!F:F,[1]RCPPAGOS!A:A,"",0),0)</f>
        <v>14451</v>
      </c>
      <c r="AK850" s="58">
        <f>+Contrato[[#This Row],[Columna1]]-Contrato[[#This Row],[RCP]]</f>
        <v>0</v>
      </c>
      <c r="AL850" s="61" cm="1">
        <f t="array" ref="AL850">_xlfn.XLOOKUP(Contrato[[#This Row],[RCP]],[1]!RCPPAGOS[[#All],[CRP]],[1]!RCPPAGOS[[#All],[Total pagado]],0,0)</f>
        <v>2567250</v>
      </c>
      <c r="AM850" s="62">
        <f>+Contrato[[#This Row],[Valor Pagado]]/Contrato[[#This Row],[VALOR CONTRATO]]</f>
        <v>0.83333333333333337</v>
      </c>
      <c r="AN850" s="63">
        <f>+Contrato[[#This Row],[VALOR CONTRATO]]-Contrato[[#This Row],[Valor Pagado]]</f>
        <v>513450</v>
      </c>
    </row>
    <row r="851" spans="1:40" ht="37.5" customHeight="1">
      <c r="A851" s="1" t="s">
        <v>215</v>
      </c>
      <c r="B851" s="2">
        <v>761</v>
      </c>
      <c r="C851" s="192" t="s">
        <v>215</v>
      </c>
      <c r="D851" s="95" t="s">
        <v>215</v>
      </c>
      <c r="E851" s="92" t="s">
        <v>215</v>
      </c>
      <c r="F851" s="95" t="s">
        <v>215</v>
      </c>
      <c r="G851" s="235" t="s">
        <v>215</v>
      </c>
      <c r="H851" s="130" t="s">
        <v>215</v>
      </c>
      <c r="I851" s="130" t="s">
        <v>215</v>
      </c>
      <c r="J851" s="130" t="s">
        <v>215</v>
      </c>
      <c r="K851" s="1" t="s">
        <v>215</v>
      </c>
      <c r="L851" s="137" t="s">
        <v>215</v>
      </c>
      <c r="M851" s="138"/>
      <c r="N851" s="44" t="e">
        <f>VLOOKUP(Contrato[[#This Row],[SUPERVISOR TITULAR]],[1]SUPERVISORES!$E$1:$F$135,2,FALSE)</f>
        <v>#N/A</v>
      </c>
      <c r="O851" s="43"/>
      <c r="P851" s="221" t="e">
        <f>VLOOKUP(Contrato[[#This Row],[SUPERVISOR SUPLENTE ]],[1]SUPERVISORES!$E$1:$F$135,2,FALSE)</f>
        <v>#N/A</v>
      </c>
      <c r="Q851" s="111">
        <v>0</v>
      </c>
      <c r="R851" s="222" t="str" cm="1">
        <f t="array" ref="R851">_xlfn.XLOOKUP(Contrato[[#This Row],[CDP]],[1]!CDP[[#All],[consecutivo]],[1]!CDP[[#All],[fecha_aprobacion]],"",0)</f>
        <v/>
      </c>
      <c r="S851" s="223">
        <f>SUMIF([1]!CDP[[#All],[consecutivo]],Contrato[[#This Row],[CDP]],[1]!CDP[[#All],[valor_total_rubro]])</f>
        <v>0</v>
      </c>
      <c r="T851" s="4" t="str" cm="1">
        <f t="array" ref="T851">_xlfn.XLOOKUP(Contrato[[#This Row],[CONTRATO]]&amp;Contrato[[#This Row],[CDP]],[1]!Tabla6[[#All],[CONTRATO-CDP]],[1]!Tabla6[[#All],[CRP]],_xlfn.XLOOKUP(Contrato[[#This Row],[CDP]],[1]RCPPAGOS!F:F,[1]RCPPAGOS!A:A,"",0),0)</f>
        <v/>
      </c>
      <c r="U851" s="222" t="str">
        <f>+_xlfn.XLOOKUP(Contrato[[#This Row],[RCP]],[1]RCPPAGOS!A:A,[1]RCPPAGOS!B:B,"",0)</f>
        <v/>
      </c>
      <c r="V851" s="224">
        <f>SUMIF([1]!RCPPAGOS[[#All],[CRP]],Contrato[[#This Row],[RCP]],[1]!RCPPAGOS[[#All],[valor_total]])</f>
        <v>0</v>
      </c>
      <c r="W851" s="111">
        <v>0</v>
      </c>
      <c r="X851" s="111">
        <v>0</v>
      </c>
      <c r="Y851" s="225" t="str">
        <f>+LEFT(_xlfn.XLOOKUP(Contrato[[#This Row],[CONTRATO3DIG]],[1]SECOP_II!AE:AE,[1]SECOP_II!F:F,"",0),10)</f>
        <v/>
      </c>
      <c r="Z851" s="226" t="str">
        <f>+LEFT(_xlfn.XLOOKUP(Contrato[[#This Row],[CONTRATO3DIG]],[1]SECOP_II!AE:AE,[1]SECOP_II!G:G,"",0),10)</f>
        <v/>
      </c>
      <c r="AA851" s="54" t="str">
        <f>_xlfn.XLOOKUP(Contrato[[#This Row],[CONTRATO3DIG]],[1]SECOP_II!AE:AE,[1]SECOP_II!AA:AA,"",0)</f>
        <v/>
      </c>
      <c r="AB851" s="111">
        <v>0</v>
      </c>
      <c r="AC851" s="111">
        <v>0</v>
      </c>
      <c r="AD851" s="1" t="s">
        <v>216</v>
      </c>
      <c r="AE851" s="58" t="str">
        <f>TEXT(LEFT(Contrato[[#This Row],[CONTRATO]],3),"0")</f>
        <v>761</v>
      </c>
      <c r="AF851" s="58" t="str">
        <f>IF(LEN(Contrato[[#This Row],[Contrato2]])=3,Contrato[[#This Row],[Contrato2]],TEXT(Contrato[[#This Row],[Contrato2]],"000"))</f>
        <v>761</v>
      </c>
      <c r="AG851" s="59" t="str">
        <f ca="1">IFERROR(_xlfn.DAYS(Contrato[[#This Row],[Fecha Proyectada liquidació]],TODAY())/30,"")</f>
        <v/>
      </c>
      <c r="AH851" s="60" t="e">
        <f>+Contrato[[#This Row],[FECHA TERMINACIÓN ]]+120</f>
        <v>#VALUE!</v>
      </c>
      <c r="AI851" s="58" t="e" cm="1">
        <f t="array" ref="AI851">+Contrato[[#This Row],[Fecha Proyectada liquidació]]-hoy</f>
        <v>#VALUE!</v>
      </c>
      <c r="AJ851" s="58" t="str" cm="1">
        <f t="array" ref="AJ851">_xlfn.XLOOKUP(Contrato[[#This Row],[CONTRATO]]&amp;Contrato[[#This Row],[CDP]],[1]!Tabla6[[#All],[CONTRATO-CDP]],[1]!Tabla6[[#All],[CRP]],_xlfn.XLOOKUP(Contrato[[#This Row],[CDP]],[1]RCPPAGOS!F:F,[1]RCPPAGOS!A:A,"",0),0)</f>
        <v/>
      </c>
      <c r="AK851" s="58" t="e">
        <f>+Contrato[[#This Row],[Columna1]]-Contrato[[#This Row],[RCP]]</f>
        <v>#VALUE!</v>
      </c>
      <c r="AL851" s="61" cm="1">
        <f t="array" ref="AL851">_xlfn.XLOOKUP(Contrato[[#This Row],[RCP]],[1]!RCPPAGOS[[#All],[CRP]],[1]!RCPPAGOS[[#All],[Total pagado]],0,0)</f>
        <v>0</v>
      </c>
      <c r="AM851" s="62" t="e">
        <f>+Contrato[[#This Row],[Valor Pagado]]/Contrato[[#This Row],[VALOR CONTRATO]]</f>
        <v>#VALUE!</v>
      </c>
      <c r="AN851" s="63" t="e">
        <f>+Contrato[[#This Row],[VALOR CONTRATO]]-Contrato[[#This Row],[Valor Pagado]]</f>
        <v>#VALUE!</v>
      </c>
    </row>
    <row r="852" spans="1:40" ht="37.5" customHeight="1">
      <c r="A852" s="1">
        <v>958</v>
      </c>
      <c r="B852" s="2">
        <v>762</v>
      </c>
      <c r="C852" s="192" t="s">
        <v>2001</v>
      </c>
      <c r="D852" s="95" t="s">
        <v>162</v>
      </c>
      <c r="E852" s="92" t="s">
        <v>42</v>
      </c>
      <c r="F852" s="95" t="s">
        <v>43</v>
      </c>
      <c r="G852" s="235" t="s">
        <v>2002</v>
      </c>
      <c r="H852" s="1">
        <v>1022953983</v>
      </c>
      <c r="I852" s="168">
        <v>7690469</v>
      </c>
      <c r="J852" s="168">
        <v>41528533</v>
      </c>
      <c r="K852" s="1" t="s">
        <v>571</v>
      </c>
      <c r="L852" s="137" t="s">
        <v>571</v>
      </c>
      <c r="M852" s="138" t="s">
        <v>164</v>
      </c>
      <c r="N852" s="44">
        <f>VLOOKUP(Contrato[[#This Row],[SUPERVISOR TITULAR]],[1]SUPERVISORES!$E$1:$F$135,2,FALSE)</f>
        <v>71610877.799999997</v>
      </c>
      <c r="O852" s="43" t="s">
        <v>2003</v>
      </c>
      <c r="P852" s="221">
        <f>VLOOKUP(Contrato[[#This Row],[SUPERVISOR SUPLENTE ]],[1]SUPERVISORES!$E$1:$F$135,2,FALSE)</f>
        <v>71757610</v>
      </c>
      <c r="Q852" s="75">
        <v>991</v>
      </c>
      <c r="R852" s="222" cm="1">
        <f t="array" ref="R852">_xlfn.XLOOKUP(Contrato[[#This Row],[CDP]],[1]!CDP[[#All],[consecutivo]],[1]!CDP[[#All],[fecha_aprobacion]],"",0)</f>
        <v>45121.491539351853</v>
      </c>
      <c r="S852" s="223">
        <f>SUMIF([1]!CDP[[#All],[consecutivo]],Contrato[[#This Row],[CDP]],[1]!CDP[[#All],[valor_total_rubro]])</f>
        <v>42297579</v>
      </c>
      <c r="T852" s="4" cm="1">
        <f t="array" ref="T852">_xlfn.XLOOKUP(Contrato[[#This Row],[CONTRATO]]&amp;Contrato[[#This Row],[CDP]],[1]!Tabla6[[#All],[CONTRATO-CDP]],[1]!Tabla6[[#All],[CRP]],_xlfn.XLOOKUP(Contrato[[#This Row],[CDP]],[1]RCPPAGOS!F:F,[1]RCPPAGOS!A:A,"",0),0)</f>
        <v>7602</v>
      </c>
      <c r="U852" s="222">
        <f>+_xlfn.XLOOKUP(Contrato[[#This Row],[RCP]],[1]RCPPAGOS!A:A,[1]RCPPAGOS!B:B,"",0)</f>
        <v>45126.616400462961</v>
      </c>
      <c r="V852" s="224">
        <f>SUMIF([1]!RCPPAGOS[[#All],[CRP]],Contrato[[#This Row],[RCP]],[1]!RCPPAGOS[[#All],[valor_total]])</f>
        <v>41528533</v>
      </c>
      <c r="W852" s="51">
        <v>45126</v>
      </c>
      <c r="X852" s="51">
        <v>45126</v>
      </c>
      <c r="Y852" s="225" t="str">
        <f>+LEFT(_xlfn.XLOOKUP(Contrato[[#This Row],[CONTRATO3DIG]],[1]SECOP_II!AE:AE,[1]SECOP_II!F:F,"",0),10)</f>
        <v>2023-07-19</v>
      </c>
      <c r="Z852" s="226" t="str">
        <f>+LEFT(_xlfn.XLOOKUP(Contrato[[#This Row],[CONTRATO3DIG]],[1]SECOP_II!AE:AE,[1]SECOP_II!G:G,"",0),10)</f>
        <v>2023-12-31</v>
      </c>
      <c r="AA852" s="54" t="str">
        <f>_xlfn.XLOOKUP(Contrato[[#This Row],[CONTRATO3DIG]],[1]SECOP_II!AE:AE,[1]SECOP_II!AA:AA,"",0)</f>
        <v>https://community.secop.gov.co/Public/Tendering/OpportunityDetail/Index?noticeUID=CO1.NTC.4751044&amp;isFromPublicArea=True&amp;isModal=true&amp;asPopupView=true</v>
      </c>
      <c r="AB852" s="103" t="s">
        <v>2004</v>
      </c>
      <c r="AC852" s="103">
        <v>200000099517</v>
      </c>
      <c r="AD852" s="1" t="s">
        <v>50</v>
      </c>
      <c r="AE852" s="58" t="str">
        <f>TEXT(LEFT(Contrato[[#This Row],[CONTRATO]],3),"0")</f>
        <v>762</v>
      </c>
      <c r="AF852" s="58" t="str">
        <f>IF(LEN(Contrato[[#This Row],[Contrato2]])=3,Contrato[[#This Row],[Contrato2]],TEXT(Contrato[[#This Row],[Contrato2]],"000"))</f>
        <v>762</v>
      </c>
      <c r="AG852" s="59">
        <f ca="1">IFERROR(_xlfn.DAYS(Contrato[[#This Row],[Fecha Proyectada liquidació]],TODAY())/30,"")</f>
        <v>-10.033333333333333</v>
      </c>
      <c r="AH852" s="60">
        <f>+Contrato[[#This Row],[FECHA TERMINACIÓN ]]+120</f>
        <v>45411</v>
      </c>
      <c r="AI852" s="58" t="e" cm="1">
        <f t="array" ref="AI852">+Contrato[[#This Row],[Fecha Proyectada liquidació]]-hoy</f>
        <v>#NAME?</v>
      </c>
      <c r="AJ852" s="58" cm="1">
        <f t="array" ref="AJ852">_xlfn.XLOOKUP(Contrato[[#This Row],[CONTRATO]]&amp;Contrato[[#This Row],[CDP]],[1]!Tabla6[[#All],[CONTRATO-CDP]],[1]!Tabla6[[#All],[CRP]],_xlfn.XLOOKUP(Contrato[[#This Row],[CDP]],[1]RCPPAGOS!F:F,[1]RCPPAGOS!A:A,"",0),0)</f>
        <v>7602</v>
      </c>
      <c r="AK852" s="58">
        <f>+Contrato[[#This Row],[Columna1]]-Contrato[[#This Row],[RCP]]</f>
        <v>0</v>
      </c>
      <c r="AL852" s="61" cm="1">
        <f t="array" ref="AL852">_xlfn.XLOOKUP(Contrato[[#This Row],[RCP]],[1]!RCPPAGOS[[#All],[CRP]],[1]!RCPPAGOS[[#All],[Total pagado]],0,0)</f>
        <v>41528532</v>
      </c>
      <c r="AM852" s="62">
        <f>+Contrato[[#This Row],[Valor Pagado]]/Contrato[[#This Row],[VALOR CONTRATO]]</f>
        <v>0.99999997592017031</v>
      </c>
      <c r="AN852" s="63">
        <f>+Contrato[[#This Row],[VALOR CONTRATO]]-Contrato[[#This Row],[Valor Pagado]]</f>
        <v>1</v>
      </c>
    </row>
    <row r="853" spans="1:40" ht="37.5" customHeight="1">
      <c r="A853" s="1">
        <v>1116</v>
      </c>
      <c r="B853" s="2">
        <v>762</v>
      </c>
      <c r="C853" s="192" t="s">
        <v>2001</v>
      </c>
      <c r="D853" s="95" t="s">
        <v>162</v>
      </c>
      <c r="E853" s="92" t="s">
        <v>741</v>
      </c>
      <c r="F853" s="95" t="s">
        <v>43</v>
      </c>
      <c r="G853" s="235" t="s">
        <v>2002</v>
      </c>
      <c r="H853" s="1">
        <v>1022953983</v>
      </c>
      <c r="I853" s="111">
        <v>7690469</v>
      </c>
      <c r="J853" s="168">
        <v>3158100</v>
      </c>
      <c r="K853" s="148" t="s">
        <v>571</v>
      </c>
      <c r="L853" s="137" t="s">
        <v>571</v>
      </c>
      <c r="M853" s="138" t="s">
        <v>164</v>
      </c>
      <c r="N853" s="44">
        <f>VLOOKUP(Contrato[[#This Row],[SUPERVISOR TITULAR]],[1]SUPERVISORES!$E$1:$F$135,2,FALSE)</f>
        <v>71610877.799999997</v>
      </c>
      <c r="O853" s="43" t="s">
        <v>2003</v>
      </c>
      <c r="P853" s="221">
        <f>VLOOKUP(Contrato[[#This Row],[SUPERVISOR SUPLENTE ]],[1]SUPERVISORES!$E$1:$F$135,2,FALSE)</f>
        <v>71757610</v>
      </c>
      <c r="Q853" s="75">
        <v>1236</v>
      </c>
      <c r="R853" s="222" cm="1">
        <f t="array" ref="R853">_xlfn.XLOOKUP(Contrato[[#This Row],[CDP]],[1]!CDP[[#All],[consecutivo]],[1]!CDP[[#All],[fecha_aprobacion]],"",0)</f>
        <v>45232.651770833334</v>
      </c>
      <c r="S853" s="223">
        <f>SUMIF([1]!CDP[[#All],[consecutivo]],Contrato[[#This Row],[CDP]],[1]!CDP[[#All],[valor_total_rubro]])</f>
        <v>3500000</v>
      </c>
      <c r="T853" s="4" cm="1">
        <f t="array" ref="T853">_xlfn.XLOOKUP(Contrato[[#This Row],[CONTRATO]]&amp;Contrato[[#This Row],[CDP]],[1]!Tabla6[[#All],[CONTRATO-CDP]],[1]!Tabla6[[#All],[CRP]],_xlfn.XLOOKUP(Contrato[[#This Row],[CDP]],[1]RCPPAGOS!F:F,[1]RCPPAGOS!A:A,"",0),0)</f>
        <v>13853</v>
      </c>
      <c r="U853" s="222">
        <f>+_xlfn.XLOOKUP(Contrato[[#This Row],[RCP]],[1]RCPPAGOS!A:A,[1]RCPPAGOS!B:B,"",0)</f>
        <v>45239.615081018521</v>
      </c>
      <c r="V853" s="224">
        <f>SUMIF([1]!RCPPAGOS[[#All],[CRP]],Contrato[[#This Row],[RCP]],[1]!RCPPAGOS[[#All],[valor_total]])</f>
        <v>3158100</v>
      </c>
      <c r="W853" s="51">
        <v>45238</v>
      </c>
      <c r="X853" s="51">
        <v>45246</v>
      </c>
      <c r="Y853" s="225" t="str">
        <f>+LEFT(_xlfn.XLOOKUP(Contrato[[#This Row],[CONTRATO3DIG]],[1]SECOP_II!AE:AE,[1]SECOP_II!F:F,"",0),10)</f>
        <v>2023-07-19</v>
      </c>
      <c r="Z853" s="226" t="str">
        <f>+LEFT(_xlfn.XLOOKUP(Contrato[[#This Row],[CONTRATO3DIG]],[1]SECOP_II!AE:AE,[1]SECOP_II!G:G,"",0),10)</f>
        <v>2023-12-31</v>
      </c>
      <c r="AA853" s="139"/>
      <c r="AB853" s="103" t="s">
        <v>571</v>
      </c>
      <c r="AC853" s="103">
        <v>202301020317</v>
      </c>
      <c r="AD853" s="1" t="s">
        <v>50</v>
      </c>
      <c r="AE853" s="58" t="str">
        <f>TEXT(LEFT(Contrato[[#This Row],[CONTRATO]],3),"0")</f>
        <v>762</v>
      </c>
      <c r="AF853" s="58" t="str">
        <f>IF(LEN(Contrato[[#This Row],[Contrato2]])=3,Contrato[[#This Row],[Contrato2]],TEXT(Contrato[[#This Row],[Contrato2]],"000"))</f>
        <v>762</v>
      </c>
      <c r="AG853" s="59">
        <f ca="1">IFERROR(_xlfn.DAYS(Contrato[[#This Row],[Fecha Proyectada liquidació]],TODAY())/30,"")</f>
        <v>-10.033333333333333</v>
      </c>
      <c r="AH853" s="60">
        <f>+Contrato[[#This Row],[FECHA TERMINACIÓN ]]+120</f>
        <v>45411</v>
      </c>
      <c r="AI853" s="58" t="e" cm="1">
        <f t="array" ref="AI853">+Contrato[[#This Row],[Fecha Proyectada liquidació]]-hoy</f>
        <v>#NAME?</v>
      </c>
      <c r="AJ853" s="58" cm="1">
        <f t="array" ref="AJ853">_xlfn.XLOOKUP(Contrato[[#This Row],[CONTRATO]]&amp;Contrato[[#This Row],[CDP]],[1]!Tabla6[[#All],[CONTRATO-CDP]],[1]!Tabla6[[#All],[CRP]],_xlfn.XLOOKUP(Contrato[[#This Row],[CDP]],[1]RCPPAGOS!F:F,[1]RCPPAGOS!A:A,"",0),0)</f>
        <v>13853</v>
      </c>
      <c r="AK853" s="58">
        <f>+Contrato[[#This Row],[Columna1]]-Contrato[[#This Row],[RCP]]</f>
        <v>0</v>
      </c>
      <c r="AL853" s="61" cm="1">
        <f t="array" ref="AL853">_xlfn.XLOOKUP(Contrato[[#This Row],[RCP]],[1]!RCPPAGOS[[#All],[CRP]],[1]!RCPPAGOS[[#All],[Total pagado]],0,0)</f>
        <v>3158100</v>
      </c>
      <c r="AM853" s="62">
        <f>+Contrato[[#This Row],[Valor Pagado]]/Contrato[[#This Row],[VALOR CONTRATO]]</f>
        <v>1</v>
      </c>
      <c r="AN853" s="63">
        <f>+Contrato[[#This Row],[VALOR CONTRATO]]-Contrato[[#This Row],[Valor Pagado]]</f>
        <v>0</v>
      </c>
    </row>
    <row r="854" spans="1:40" ht="37.5" customHeight="1">
      <c r="A854" s="1" t="s">
        <v>214</v>
      </c>
      <c r="B854" s="2">
        <v>763</v>
      </c>
      <c r="C854" s="192" t="s">
        <v>215</v>
      </c>
      <c r="D854" s="95" t="s">
        <v>215</v>
      </c>
      <c r="E854" s="92" t="s">
        <v>215</v>
      </c>
      <c r="F854" s="95" t="s">
        <v>215</v>
      </c>
      <c r="G854" s="235" t="s">
        <v>215</v>
      </c>
      <c r="H854" s="130" t="s">
        <v>215</v>
      </c>
      <c r="I854" s="130" t="s">
        <v>215</v>
      </c>
      <c r="J854" s="130" t="s">
        <v>215</v>
      </c>
      <c r="K854" s="1" t="s">
        <v>215</v>
      </c>
      <c r="L854" s="137" t="s">
        <v>215</v>
      </c>
      <c r="M854" s="138"/>
      <c r="N854" s="110"/>
      <c r="O854" s="43"/>
      <c r="P854" s="221" t="e">
        <f>VLOOKUP(Contrato[[#This Row],[SUPERVISOR SUPLENTE ]],[1]SUPERVISORES!$E$1:$F$135,2,FALSE)</f>
        <v>#N/A</v>
      </c>
      <c r="Q854" s="111">
        <v>0</v>
      </c>
      <c r="R854" s="222" t="str" cm="1">
        <f t="array" ref="R854">_xlfn.XLOOKUP(Contrato[[#This Row],[CDP]],[1]!CDP[[#All],[consecutivo]],[1]!CDP[[#All],[fecha_aprobacion]],"",0)</f>
        <v/>
      </c>
      <c r="S854" s="223">
        <f>SUMIF([1]!CDP[[#All],[consecutivo]],Contrato[[#This Row],[CDP]],[1]!CDP[[#All],[valor_total_rubro]])</f>
        <v>0</v>
      </c>
      <c r="T854" s="4" t="str" cm="1">
        <f t="array" ref="T854">_xlfn.XLOOKUP(Contrato[[#This Row],[CONTRATO]]&amp;Contrato[[#This Row],[CDP]],[1]!Tabla6[[#All],[CONTRATO-CDP]],[1]!Tabla6[[#All],[CRP]],_xlfn.XLOOKUP(Contrato[[#This Row],[CDP]],[1]RCPPAGOS!F:F,[1]RCPPAGOS!A:A,"",0),0)</f>
        <v/>
      </c>
      <c r="U854" s="222" t="str">
        <f>+_xlfn.XLOOKUP(Contrato[[#This Row],[RCP]],[1]RCPPAGOS!A:A,[1]RCPPAGOS!B:B,"",0)</f>
        <v/>
      </c>
      <c r="V854" s="224">
        <f>SUMIF([1]!RCPPAGOS[[#All],[CRP]],Contrato[[#This Row],[RCP]],[1]!RCPPAGOS[[#All],[valor_total]])</f>
        <v>0</v>
      </c>
      <c r="W854" s="111">
        <v>0</v>
      </c>
      <c r="X854" s="111">
        <v>0</v>
      </c>
      <c r="Y854" s="225" t="str">
        <f>+LEFT(_xlfn.XLOOKUP(Contrato[[#This Row],[CONTRATO3DIG]],[1]SECOP_II!AE:AE,[1]SECOP_II!F:F,"",0),10)</f>
        <v/>
      </c>
      <c r="Z854" s="226" t="str">
        <f>+LEFT(_xlfn.XLOOKUP(Contrato[[#This Row],[CONTRATO3DIG]],[1]SECOP_II!AE:AE,[1]SECOP_II!G:G,"",0),10)</f>
        <v/>
      </c>
      <c r="AA854" s="54" t="str">
        <f>_xlfn.XLOOKUP(Contrato[[#This Row],[CONTRATO3DIG]],[1]SECOP_II!AE:AE,[1]SECOP_II!AA:AA,"",0)</f>
        <v/>
      </c>
      <c r="AB854" s="111">
        <v>0</v>
      </c>
      <c r="AC854" s="111">
        <v>0</v>
      </c>
      <c r="AD854" s="1" t="s">
        <v>216</v>
      </c>
      <c r="AE854" s="58" t="str">
        <f>TEXT(LEFT(Contrato[[#This Row],[CONTRATO]],3),"0")</f>
        <v>763</v>
      </c>
      <c r="AF854" s="58" t="str">
        <f>IF(LEN(Contrato[[#This Row],[Contrato2]])=3,Contrato[[#This Row],[Contrato2]],TEXT(Contrato[[#This Row],[Contrato2]],"000"))</f>
        <v>763</v>
      </c>
      <c r="AG854" s="59" t="str">
        <f ca="1">IFERROR(_xlfn.DAYS(Contrato[[#This Row],[Fecha Proyectada liquidació]],TODAY())/30,"")</f>
        <v/>
      </c>
      <c r="AH854" s="60" t="e">
        <f>+Contrato[[#This Row],[FECHA TERMINACIÓN ]]+120</f>
        <v>#VALUE!</v>
      </c>
      <c r="AI854" s="58" t="e" cm="1">
        <f t="array" ref="AI854">+Contrato[[#This Row],[Fecha Proyectada liquidació]]-hoy</f>
        <v>#VALUE!</v>
      </c>
      <c r="AJ854" s="58" t="str" cm="1">
        <f t="array" ref="AJ854">_xlfn.XLOOKUP(Contrato[[#This Row],[CONTRATO]]&amp;Contrato[[#This Row],[CDP]],[1]!Tabla6[[#All],[CONTRATO-CDP]],[1]!Tabla6[[#All],[CRP]],_xlfn.XLOOKUP(Contrato[[#This Row],[CDP]],[1]RCPPAGOS!F:F,[1]RCPPAGOS!A:A,"",0),0)</f>
        <v/>
      </c>
      <c r="AK854" s="58" t="e">
        <f>+Contrato[[#This Row],[Columna1]]-Contrato[[#This Row],[RCP]]</f>
        <v>#VALUE!</v>
      </c>
      <c r="AL854" s="61" cm="1">
        <f t="array" ref="AL854">_xlfn.XLOOKUP(Contrato[[#This Row],[RCP]],[1]!RCPPAGOS[[#All],[CRP]],[1]!RCPPAGOS[[#All],[Total pagado]],0,0)</f>
        <v>0</v>
      </c>
      <c r="AM854" s="62" t="e">
        <f>+Contrato[[#This Row],[Valor Pagado]]/Contrato[[#This Row],[VALOR CONTRATO]]</f>
        <v>#VALUE!</v>
      </c>
      <c r="AN854" s="63" t="e">
        <f>+Contrato[[#This Row],[VALOR CONTRATO]]-Contrato[[#This Row],[Valor Pagado]]</f>
        <v>#VALUE!</v>
      </c>
    </row>
    <row r="855" spans="1:40" ht="37.5" customHeight="1">
      <c r="A855" s="1" t="s">
        <v>214</v>
      </c>
      <c r="B855" s="2">
        <v>764</v>
      </c>
      <c r="C855" s="130" t="s">
        <v>215</v>
      </c>
      <c r="D855" s="95" t="s">
        <v>215</v>
      </c>
      <c r="E855" s="92" t="s">
        <v>215</v>
      </c>
      <c r="F855" s="95" t="s">
        <v>215</v>
      </c>
      <c r="G855" s="235" t="s">
        <v>215</v>
      </c>
      <c r="H855" s="130" t="s">
        <v>215</v>
      </c>
      <c r="I855" s="130" t="s">
        <v>215</v>
      </c>
      <c r="J855" s="130" t="s">
        <v>215</v>
      </c>
      <c r="K855" s="148" t="s">
        <v>215</v>
      </c>
      <c r="L855" s="137" t="s">
        <v>215</v>
      </c>
      <c r="M855" s="138"/>
      <c r="N855" s="110"/>
      <c r="O855" s="43"/>
      <c r="P855" s="221" t="e">
        <f>VLOOKUP(Contrato[[#This Row],[SUPERVISOR SUPLENTE ]],[1]SUPERVISORES!$E$1:$F$135,2,FALSE)</f>
        <v>#N/A</v>
      </c>
      <c r="Q855" s="111">
        <v>0</v>
      </c>
      <c r="R855" s="222" t="str" cm="1">
        <f t="array" ref="R855">_xlfn.XLOOKUP(Contrato[[#This Row],[CDP]],[1]!CDP[[#All],[consecutivo]],[1]!CDP[[#All],[fecha_aprobacion]],"",0)</f>
        <v/>
      </c>
      <c r="S855" s="223">
        <f>SUMIF([1]!CDP[[#All],[consecutivo]],Contrato[[#This Row],[CDP]],[1]!CDP[[#All],[valor_total_rubro]])</f>
        <v>0</v>
      </c>
      <c r="T855" s="4" t="str" cm="1">
        <f t="array" ref="T855">_xlfn.XLOOKUP(Contrato[[#This Row],[CONTRATO]]&amp;Contrato[[#This Row],[CDP]],[1]!Tabla6[[#All],[CONTRATO-CDP]],[1]!Tabla6[[#All],[CRP]],_xlfn.XLOOKUP(Contrato[[#This Row],[CDP]],[1]RCPPAGOS!F:F,[1]RCPPAGOS!A:A,"",0),0)</f>
        <v/>
      </c>
      <c r="U855" s="222" t="str">
        <f>+_xlfn.XLOOKUP(Contrato[[#This Row],[RCP]],[1]RCPPAGOS!A:A,[1]RCPPAGOS!B:B,"",0)</f>
        <v/>
      </c>
      <c r="V855" s="224">
        <f>SUMIF([1]!RCPPAGOS[[#All],[CRP]],Contrato[[#This Row],[RCP]],[1]!RCPPAGOS[[#All],[valor_total]])</f>
        <v>0</v>
      </c>
      <c r="W855" s="111">
        <v>0</v>
      </c>
      <c r="X855" s="111">
        <v>0</v>
      </c>
      <c r="Y855" s="225" t="str">
        <f>+LEFT(_xlfn.XLOOKUP(Contrato[[#This Row],[CONTRATO3DIG]],[1]SECOP_II!AE:AE,[1]SECOP_II!F:F,"",0),10)</f>
        <v/>
      </c>
      <c r="Z855" s="226" t="str">
        <f>+LEFT(_xlfn.XLOOKUP(Contrato[[#This Row],[CONTRATO3DIG]],[1]SECOP_II!AE:AE,[1]SECOP_II!G:G,"",0),10)</f>
        <v/>
      </c>
      <c r="AA855" s="54" t="str">
        <f>_xlfn.XLOOKUP(Contrato[[#This Row],[CONTRATO3DIG]],[1]SECOP_II!AE:AE,[1]SECOP_II!AA:AA,"",0)</f>
        <v/>
      </c>
      <c r="AB855" s="111">
        <v>0</v>
      </c>
      <c r="AC855" s="111">
        <v>0</v>
      </c>
      <c r="AD855" s="1" t="s">
        <v>216</v>
      </c>
      <c r="AE855" s="58" t="str">
        <f>TEXT(LEFT(Contrato[[#This Row],[CONTRATO]],3),"0")</f>
        <v>764</v>
      </c>
      <c r="AF855" s="58" t="str">
        <f>IF(LEN(Contrato[[#This Row],[Contrato2]])=3,Contrato[[#This Row],[Contrato2]],TEXT(Contrato[[#This Row],[Contrato2]],"000"))</f>
        <v>764</v>
      </c>
      <c r="AG855" s="59" t="str">
        <f ca="1">IFERROR(_xlfn.DAYS(Contrato[[#This Row],[Fecha Proyectada liquidació]],TODAY())/30,"")</f>
        <v/>
      </c>
      <c r="AH855" s="60" t="e">
        <f>+Contrato[[#This Row],[FECHA TERMINACIÓN ]]+120</f>
        <v>#VALUE!</v>
      </c>
      <c r="AI855" s="58" t="e" cm="1">
        <f t="array" ref="AI855">+Contrato[[#This Row],[Fecha Proyectada liquidació]]-hoy</f>
        <v>#VALUE!</v>
      </c>
      <c r="AJ855" s="58" t="str" cm="1">
        <f t="array" ref="AJ855">_xlfn.XLOOKUP(Contrato[[#This Row],[CONTRATO]]&amp;Contrato[[#This Row],[CDP]],[1]!Tabla6[[#All],[CONTRATO-CDP]],[1]!Tabla6[[#All],[CRP]],_xlfn.XLOOKUP(Contrato[[#This Row],[CDP]],[1]RCPPAGOS!F:F,[1]RCPPAGOS!A:A,"",0),0)</f>
        <v/>
      </c>
      <c r="AK855" s="58" t="e">
        <f>+Contrato[[#This Row],[Columna1]]-Contrato[[#This Row],[RCP]]</f>
        <v>#VALUE!</v>
      </c>
      <c r="AL855" s="61" cm="1">
        <f t="array" ref="AL855">_xlfn.XLOOKUP(Contrato[[#This Row],[RCP]],[1]!RCPPAGOS[[#All],[CRP]],[1]!RCPPAGOS[[#All],[Total pagado]],0,0)</f>
        <v>0</v>
      </c>
      <c r="AM855" s="62" t="e">
        <f>+Contrato[[#This Row],[Valor Pagado]]/Contrato[[#This Row],[VALOR CONTRATO]]</f>
        <v>#VALUE!</v>
      </c>
      <c r="AN855" s="63" t="e">
        <f>+Contrato[[#This Row],[VALOR CONTRATO]]-Contrato[[#This Row],[Valor Pagado]]</f>
        <v>#VALUE!</v>
      </c>
    </row>
    <row r="856" spans="1:40" ht="37.5" customHeight="1">
      <c r="A856" s="1">
        <v>803</v>
      </c>
      <c r="B856" s="2">
        <v>765</v>
      </c>
      <c r="C856" s="192" t="s">
        <v>2005</v>
      </c>
      <c r="D856" s="95" t="s">
        <v>1988</v>
      </c>
      <c r="E856" s="92" t="s">
        <v>42</v>
      </c>
      <c r="F856" s="95" t="s">
        <v>43</v>
      </c>
      <c r="G856" s="235" t="s">
        <v>2006</v>
      </c>
      <c r="H856" s="1">
        <v>15440433</v>
      </c>
      <c r="I856" s="168">
        <v>2452230</v>
      </c>
      <c r="J856" s="168">
        <v>11688963</v>
      </c>
      <c r="K856" s="1" t="s">
        <v>571</v>
      </c>
      <c r="L856" s="137" t="s">
        <v>571</v>
      </c>
      <c r="M856" s="138" t="s">
        <v>103</v>
      </c>
      <c r="N856" s="44">
        <f>VLOOKUP(Contrato[[#This Row],[SUPERVISOR TITULAR]],[1]SUPERVISORES!$E$1:$F$135,2,FALSE)</f>
        <v>3507696.4</v>
      </c>
      <c r="O856" s="43" t="s">
        <v>104</v>
      </c>
      <c r="P856" s="221">
        <f>VLOOKUP(Contrato[[#This Row],[SUPERVISOR SUPLENTE ]],[1]SUPERVISORES!$E$1:$F$135,2,FALSE)</f>
        <v>75075150.099999994</v>
      </c>
      <c r="Q856" s="75">
        <v>973</v>
      </c>
      <c r="R856" s="222" cm="1">
        <f t="array" ref="R856">_xlfn.XLOOKUP(Contrato[[#This Row],[CDP]],[1]!CDP[[#All],[consecutivo]],[1]!CDP[[#All],[fecha_aprobacion]],"",0)</f>
        <v>45118.348611111112</v>
      </c>
      <c r="S856" s="223">
        <f>SUMIF([1]!CDP[[#All],[consecutivo]],Contrato[[#This Row],[CDP]],[1]!CDP[[#All],[valor_total_rubro]])</f>
        <v>11688963</v>
      </c>
      <c r="T856" s="4" cm="1">
        <f t="array" ref="T856">_xlfn.XLOOKUP(Contrato[[#This Row],[CONTRATO]]&amp;Contrato[[#This Row],[CDP]],[1]!Tabla6[[#All],[CONTRATO-CDP]],[1]!Tabla6[[#All],[CRP]],_xlfn.XLOOKUP(Contrato[[#This Row],[CDP]],[1]RCPPAGOS!F:F,[1]RCPPAGOS!A:A,"",0),0)</f>
        <v>7605</v>
      </c>
      <c r="U856" s="222">
        <f>+_xlfn.XLOOKUP(Contrato[[#This Row],[RCP]],[1]RCPPAGOS!A:A,[1]RCPPAGOS!B:B,"",0)</f>
        <v>45126.617465277777</v>
      </c>
      <c r="V856" s="224">
        <f>SUMIF([1]!RCPPAGOS[[#All],[CRP]],Contrato[[#This Row],[RCP]],[1]!RCPPAGOS[[#All],[valor_total]])</f>
        <v>11688963</v>
      </c>
      <c r="W856" s="51">
        <v>45125</v>
      </c>
      <c r="X856" s="51">
        <v>45128</v>
      </c>
      <c r="Y856" s="225" t="str">
        <f>+LEFT(_xlfn.XLOOKUP(Contrato[[#This Row],[CONTRATO3DIG]],[1]SECOP_II!AE:AE,[1]SECOP_II!F:F,"",0),10)</f>
        <v>2023-07-24</v>
      </c>
      <c r="Z856" s="226" t="str">
        <f>+LEFT(_xlfn.XLOOKUP(Contrato[[#This Row],[CONTRATO3DIG]],[1]SECOP_II!AE:AE,[1]SECOP_II!G:G,"",0),10)</f>
        <v>2023-12-16</v>
      </c>
      <c r="AA856" s="54" t="str">
        <f>_xlfn.XLOOKUP(Contrato[[#This Row],[CONTRATO3DIG]],[1]SECOP_II!AE:AE,[1]SECOP_II!AA:AA,"",0)</f>
        <v>https://community.secop.gov.co/Public/Tendering/OpportunityDetail/Index?noticeUID=CO1.NTC.4748814&amp;isFromPublicArea=True&amp;isModal=true&amp;asPopupView=true</v>
      </c>
      <c r="AB856" s="103" t="s">
        <v>2007</v>
      </c>
      <c r="AC856" s="103">
        <v>200000099234</v>
      </c>
      <c r="AD856" s="1" t="s">
        <v>50</v>
      </c>
      <c r="AE856" s="58" t="str">
        <f>TEXT(LEFT(Contrato[[#This Row],[CONTRATO]],3),"0")</f>
        <v>765</v>
      </c>
      <c r="AF856" s="58" t="str">
        <f>IF(LEN(Contrato[[#This Row],[Contrato2]])=3,Contrato[[#This Row],[Contrato2]],TEXT(Contrato[[#This Row],[Contrato2]],"000"))</f>
        <v>765</v>
      </c>
      <c r="AG856" s="59">
        <f ca="1">IFERROR(_xlfn.DAYS(Contrato[[#This Row],[Fecha Proyectada liquidació]],TODAY())/30,"")</f>
        <v>-10.533333333333333</v>
      </c>
      <c r="AH856" s="60">
        <f>+Contrato[[#This Row],[FECHA TERMINACIÓN ]]+120</f>
        <v>45396</v>
      </c>
      <c r="AI856" s="58" t="e" cm="1">
        <f t="array" ref="AI856">+Contrato[[#This Row],[Fecha Proyectada liquidació]]-hoy</f>
        <v>#NAME?</v>
      </c>
      <c r="AJ856" s="58" cm="1">
        <f t="array" ref="AJ856">_xlfn.XLOOKUP(Contrato[[#This Row],[CONTRATO]]&amp;Contrato[[#This Row],[CDP]],[1]!Tabla6[[#All],[CONTRATO-CDP]],[1]!Tabla6[[#All],[CRP]],_xlfn.XLOOKUP(Contrato[[#This Row],[CDP]],[1]RCPPAGOS!F:F,[1]RCPPAGOS!A:A,"",0),0)</f>
        <v>7605</v>
      </c>
      <c r="AK856" s="58">
        <f>+Contrato[[#This Row],[Columna1]]-Contrato[[#This Row],[RCP]]</f>
        <v>0</v>
      </c>
      <c r="AL856" s="73" cm="1">
        <f t="array" ref="AL856">_xlfn.XLOOKUP(Contrato[[#This Row],[RCP]],[1]!RCPPAGOS[[#All],[CRP]],[1]!RCPPAGOS[[#All],[Total pagado]],0,0)</f>
        <v>11611222</v>
      </c>
      <c r="AM856" s="62">
        <f>+Contrato[[#This Row],[Valor Pagado]]/Contrato[[#This Row],[VALOR CONTRATO]]</f>
        <v>0.99334919616051487</v>
      </c>
      <c r="AN856" s="63">
        <f>+Contrato[[#This Row],[VALOR CONTRATO]]-Contrato[[#This Row],[Valor Pagado]]</f>
        <v>77741</v>
      </c>
    </row>
    <row r="857" spans="1:40" ht="37.5" customHeight="1">
      <c r="A857" s="1">
        <v>870</v>
      </c>
      <c r="B857" s="2">
        <v>766</v>
      </c>
      <c r="C857" s="192" t="s">
        <v>2008</v>
      </c>
      <c r="D857" s="95" t="s">
        <v>2009</v>
      </c>
      <c r="E857" s="92" t="s">
        <v>42</v>
      </c>
      <c r="F857" s="95" t="s">
        <v>2010</v>
      </c>
      <c r="G857" s="235" t="s">
        <v>2011</v>
      </c>
      <c r="H857" s="1">
        <v>890981611</v>
      </c>
      <c r="I857" s="168" t="s">
        <v>571</v>
      </c>
      <c r="J857" s="168">
        <v>0</v>
      </c>
      <c r="K857" s="274" t="s">
        <v>2012</v>
      </c>
      <c r="L857" s="137" t="s">
        <v>2013</v>
      </c>
      <c r="M857" s="138" t="s">
        <v>652</v>
      </c>
      <c r="N857" s="44">
        <f>VLOOKUP(Contrato[[#This Row],[SUPERVISOR TITULAR]],[1]SUPERVISORES!$E$1:$F$135,2,FALSE)</f>
        <v>43595405.899999999</v>
      </c>
      <c r="O857" s="43" t="s">
        <v>68</v>
      </c>
      <c r="P857" s="221">
        <f>VLOOKUP(Contrato[[#This Row],[SUPERVISOR SUPLENTE ]],[1]SUPERVISORES!$E$1:$F$135,2,FALSE)</f>
        <v>8462777.5</v>
      </c>
      <c r="Q857" s="75">
        <v>0</v>
      </c>
      <c r="R857" s="222" t="str" cm="1">
        <f t="array" ref="R857">_xlfn.XLOOKUP(Contrato[[#This Row],[CDP]],[1]!CDP[[#All],[consecutivo]],[1]!CDP[[#All],[fecha_aprobacion]],"",0)</f>
        <v/>
      </c>
      <c r="S857" s="223">
        <f>SUMIF([1]!CDP[[#All],[consecutivo]],Contrato[[#This Row],[CDP]],[1]!CDP[[#All],[valor_total_rubro]])</f>
        <v>0</v>
      </c>
      <c r="T857" s="4" t="str" cm="1">
        <f t="array" ref="T857">_xlfn.XLOOKUP(Contrato[[#This Row],[CONTRATO]]&amp;Contrato[[#This Row],[CDP]],[1]!Tabla6[[#All],[CONTRATO-CDP]],[1]!Tabla6[[#All],[CRP]],_xlfn.XLOOKUP(Contrato[[#This Row],[CDP]],[1]RCPPAGOS!F:F,[1]RCPPAGOS!A:A,"",0),0)</f>
        <v/>
      </c>
      <c r="U857" s="222" t="str">
        <f>+_xlfn.XLOOKUP(Contrato[[#This Row],[RCP]],[1]RCPPAGOS!A:A,[1]RCPPAGOS!B:B,"",0)</f>
        <v/>
      </c>
      <c r="V857" s="224">
        <f>SUMIF([1]!RCPPAGOS[[#All],[CRP]],Contrato[[#This Row],[RCP]],[1]!RCPPAGOS[[#All],[valor_total]])</f>
        <v>0</v>
      </c>
      <c r="W857" s="51">
        <v>45126</v>
      </c>
      <c r="X857" s="288">
        <v>45126</v>
      </c>
      <c r="Y857" s="225" t="str">
        <f>+LEFT(_xlfn.XLOOKUP(Contrato[[#This Row],[CONTRATO3DIG]],[1]SECOP_II!AE:AE,[1]SECOP_II!F:F,"",0),10)</f>
        <v>2023-07-26</v>
      </c>
      <c r="Z857" s="226" t="str">
        <f>+LEFT(_xlfn.XLOOKUP(Contrato[[#This Row],[CONTRATO3DIG]],[1]SECOP_II!AE:AE,[1]SECOP_II!G:G,"",0),10)</f>
        <v>2025-07-25</v>
      </c>
      <c r="AA857" s="54" t="str">
        <f>_xlfn.XLOOKUP(Contrato[[#This Row],[CONTRATO3DIG]],[1]SECOP_II!AE:AE,[1]SECOP_II!AA:AA,"",0)</f>
        <v>https://community.secop.gov.co/Public/Tendering/OpportunityDetail/Index?noticeUID=CO1.NTC.4745593&amp;isFromPublicArea=True&amp;isModal=true&amp;asPopupView=true</v>
      </c>
      <c r="AB857" s="103" t="s">
        <v>2014</v>
      </c>
      <c r="AC857" s="103">
        <v>200000093930</v>
      </c>
      <c r="AD857" s="1" t="s">
        <v>216</v>
      </c>
      <c r="AE857" s="58" t="str">
        <f>TEXT(LEFT(Contrato[[#This Row],[CONTRATO]],3),"0")</f>
        <v>766</v>
      </c>
      <c r="AF857" s="58" t="str">
        <f>IF(LEN(Contrato[[#This Row],[Contrato2]])=3,Contrato[[#This Row],[Contrato2]],TEXT(Contrato[[#This Row],[Contrato2]],"000"))</f>
        <v>766</v>
      </c>
      <c r="AG857" s="59">
        <f ca="1">IFERROR(_xlfn.DAYS(Contrato[[#This Row],[Fecha Proyectada liquidació]],TODAY())/30,"")</f>
        <v>9.0333333333333332</v>
      </c>
      <c r="AH857" s="60">
        <f>+Contrato[[#This Row],[FECHA TERMINACIÓN ]]+120</f>
        <v>45983</v>
      </c>
      <c r="AI857" s="58" t="e" cm="1">
        <f t="array" ref="AI857">+Contrato[[#This Row],[Fecha Proyectada liquidació]]-hoy</f>
        <v>#NAME?</v>
      </c>
      <c r="AJ857" s="58" t="str" cm="1">
        <f t="array" ref="AJ857">_xlfn.XLOOKUP(Contrato[[#This Row],[CONTRATO]]&amp;Contrato[[#This Row],[CDP]],[1]!Tabla6[[#All],[CONTRATO-CDP]],[1]!Tabla6[[#All],[CRP]],_xlfn.XLOOKUP(Contrato[[#This Row],[CDP]],[1]RCPPAGOS!F:F,[1]RCPPAGOS!A:A,"",0),0)</f>
        <v/>
      </c>
      <c r="AK857" s="58" t="e">
        <f>+Contrato[[#This Row],[Columna1]]-Contrato[[#This Row],[RCP]]</f>
        <v>#VALUE!</v>
      </c>
      <c r="AL857" s="61" cm="1">
        <f t="array" ref="AL857">_xlfn.XLOOKUP(Contrato[[#This Row],[RCP]],[1]!RCPPAGOS[[#All],[CRP]],[1]!RCPPAGOS[[#All],[Total pagado]],0,0)</f>
        <v>0</v>
      </c>
      <c r="AM857" s="62" t="e">
        <f>+Contrato[[#This Row],[Valor Pagado]]/Contrato[[#This Row],[VALOR CONTRATO]]</f>
        <v>#DIV/0!</v>
      </c>
      <c r="AN857" s="63">
        <f>+Contrato[[#This Row],[VALOR CONTRATO]]-Contrato[[#This Row],[Valor Pagado]]</f>
        <v>0</v>
      </c>
    </row>
    <row r="858" spans="1:40" ht="37.5" customHeight="1">
      <c r="A858" s="1">
        <v>948</v>
      </c>
      <c r="B858" s="2">
        <v>767</v>
      </c>
      <c r="C858" s="130" t="s">
        <v>2015</v>
      </c>
      <c r="D858" s="37" t="s">
        <v>124</v>
      </c>
      <c r="E858" s="92" t="s">
        <v>42</v>
      </c>
      <c r="F858" s="95" t="s">
        <v>43</v>
      </c>
      <c r="G858" s="235" t="s">
        <v>2016</v>
      </c>
      <c r="H858" s="58">
        <v>71639671</v>
      </c>
      <c r="I858" s="168">
        <v>6879081</v>
      </c>
      <c r="J858" s="168">
        <v>37605643</v>
      </c>
      <c r="K858" s="210" t="s">
        <v>1361</v>
      </c>
      <c r="L858" s="137" t="s">
        <v>571</v>
      </c>
      <c r="M858" s="138" t="s">
        <v>652</v>
      </c>
      <c r="N858" s="44">
        <f>VLOOKUP(Contrato[[#This Row],[SUPERVISOR TITULAR]],[1]SUPERVISORES!$E$1:$F$135,2,FALSE)</f>
        <v>43595405.899999999</v>
      </c>
      <c r="O858" s="43" t="s">
        <v>128</v>
      </c>
      <c r="P858" s="221">
        <f>VLOOKUP(Contrato[[#This Row],[SUPERVISOR SUPLENTE ]],[1]SUPERVISORES!$E$1:$F$135,2,FALSE)</f>
        <v>98557958.799999997</v>
      </c>
      <c r="Q858" s="75">
        <v>974</v>
      </c>
      <c r="R858" s="222" cm="1">
        <f t="array" ref="R858">_xlfn.XLOOKUP(Contrato[[#This Row],[CDP]],[1]!CDP[[#All],[consecutivo]],[1]!CDP[[#All],[fecha_aprobacion]],"",0)</f>
        <v>45118.348622685182</v>
      </c>
      <c r="S858" s="223">
        <f>SUMIF([1]!CDP[[#All],[consecutivo]],Contrato[[#This Row],[CDP]],[1]!CDP[[#All],[valor_total_rubro]])</f>
        <v>38981459</v>
      </c>
      <c r="T858" s="4" cm="1">
        <f t="array" ref="T858">_xlfn.XLOOKUP(Contrato[[#This Row],[CONTRATO]]&amp;Contrato[[#This Row],[CDP]],[1]!Tabla6[[#All],[CONTRATO-CDP]],[1]!Tabla6[[#All],[CRP]],_xlfn.XLOOKUP(Contrato[[#This Row],[CDP]],[1]RCPPAGOS!F:F,[1]RCPPAGOS!A:A,"",0),0)</f>
        <v>7598</v>
      </c>
      <c r="U858" s="222">
        <f>+_xlfn.XLOOKUP(Contrato[[#This Row],[RCP]],[1]RCPPAGOS!A:A,[1]RCPPAGOS!B:B,"",0)</f>
        <v>45126.33253472222</v>
      </c>
      <c r="V858" s="224">
        <f>SUMIF([1]!RCPPAGOS[[#All],[CRP]],Contrato[[#This Row],[RCP]],[1]!RCPPAGOS[[#All],[valor_total]])</f>
        <v>37376340</v>
      </c>
      <c r="W858" s="51">
        <v>45125</v>
      </c>
      <c r="X858" s="51">
        <v>45125</v>
      </c>
      <c r="Y858" s="225" t="str">
        <f>+LEFT(_xlfn.XLOOKUP(Contrato[[#This Row],[CONTRATO3DIG]],[1]SECOP_II!AE:AE,[1]SECOP_II!F:F,"",0),10)</f>
        <v>2023-07-19</v>
      </c>
      <c r="Z858" s="226" t="str">
        <f>+LEFT(_xlfn.XLOOKUP(Contrato[[#This Row],[CONTRATO3DIG]],[1]SECOP_II!AE:AE,[1]SECOP_II!G:G,"",0),10)</f>
        <v>2023-12-30</v>
      </c>
      <c r="AA858" s="54" t="str">
        <f>_xlfn.XLOOKUP(Contrato[[#This Row],[CONTRATO3DIG]],[1]SECOP_II!AE:AE,[1]SECOP_II!AA:AA,"",0)</f>
        <v>https://community.secop.gov.co/Public/Tendering/OpportunityDetail/Index?noticeUID=CO1.NTC.4749894&amp;isFromPublicArea=True&amp;isModal=true&amp;asPopupView=true</v>
      </c>
      <c r="AB858" s="103" t="s">
        <v>1990</v>
      </c>
      <c r="AC858" s="103"/>
      <c r="AD858" s="1" t="s">
        <v>50</v>
      </c>
      <c r="AE858" s="58" t="str">
        <f>TEXT(LEFT(Contrato[[#This Row],[CONTRATO]],3),"0")</f>
        <v>767</v>
      </c>
      <c r="AF858" s="58" t="str">
        <f>IF(LEN(Contrato[[#This Row],[Contrato2]])=3,Contrato[[#This Row],[Contrato2]],TEXT(Contrato[[#This Row],[Contrato2]],"000"))</f>
        <v>767</v>
      </c>
      <c r="AG858" s="59">
        <f ca="1">IFERROR(_xlfn.DAYS(Contrato[[#This Row],[Fecha Proyectada liquidació]],TODAY())/30,"")</f>
        <v>-10.066666666666666</v>
      </c>
      <c r="AH858" s="60">
        <f>+Contrato[[#This Row],[FECHA TERMINACIÓN ]]+120</f>
        <v>45410</v>
      </c>
      <c r="AI858" s="58" t="e" cm="1">
        <f t="array" ref="AI858">+Contrato[[#This Row],[Fecha Proyectada liquidació]]-hoy</f>
        <v>#NAME?</v>
      </c>
      <c r="AJ858" s="58" cm="1">
        <f t="array" ref="AJ858">_xlfn.XLOOKUP(Contrato[[#This Row],[CONTRATO]]&amp;Contrato[[#This Row],[CDP]],[1]!Tabla6[[#All],[CONTRATO-CDP]],[1]!Tabla6[[#All],[CRP]],_xlfn.XLOOKUP(Contrato[[#This Row],[CDP]],[1]RCPPAGOS!F:F,[1]RCPPAGOS!A:A,"",0),0)</f>
        <v>7598</v>
      </c>
      <c r="AK858" s="58">
        <f>+Contrato[[#This Row],[Columna1]]-Contrato[[#This Row],[RCP]]</f>
        <v>0</v>
      </c>
      <c r="AL858" s="73" cm="1">
        <f t="array" ref="AL858">_xlfn.XLOOKUP(Contrato[[#This Row],[RCP]],[1]!RCPPAGOS[[#All],[CRP]],[1]!RCPPAGOS[[#All],[Total pagado]],0,0)</f>
        <v>35080901</v>
      </c>
      <c r="AM858" s="62">
        <f>+Contrato[[#This Row],[Valor Pagado]]/Contrato[[#This Row],[VALOR CONTRATO]]</f>
        <v>0.93286268233732905</v>
      </c>
      <c r="AN858" s="63">
        <f>+Contrato[[#This Row],[VALOR CONTRATO]]-Contrato[[#This Row],[Valor Pagado]]</f>
        <v>2524742</v>
      </c>
    </row>
    <row r="859" spans="1:40" ht="37.5" customHeight="1">
      <c r="A859" s="1">
        <v>970</v>
      </c>
      <c r="B859" s="2">
        <v>768</v>
      </c>
      <c r="C859" s="130" t="s">
        <v>2017</v>
      </c>
      <c r="D859" s="95" t="s">
        <v>83</v>
      </c>
      <c r="E859" s="92" t="s">
        <v>42</v>
      </c>
      <c r="F859" s="95" t="s">
        <v>43</v>
      </c>
      <c r="G859" s="235" t="s">
        <v>1130</v>
      </c>
      <c r="H859" s="1">
        <v>1152438640</v>
      </c>
      <c r="I859" s="168">
        <v>6879081</v>
      </c>
      <c r="J859" s="168">
        <v>36668432</v>
      </c>
      <c r="K859" s="289" t="s">
        <v>2018</v>
      </c>
      <c r="L859" s="137" t="s">
        <v>571</v>
      </c>
      <c r="M859" s="138" t="s">
        <v>609</v>
      </c>
      <c r="N859" s="44">
        <f>VLOOKUP(Contrato[[#This Row],[SUPERVISOR TITULAR]],[1]SUPERVISORES!$E$1:$F$135,2,FALSE)</f>
        <v>70565097.299999997</v>
      </c>
      <c r="O859" s="43" t="s">
        <v>191</v>
      </c>
      <c r="P859" s="221">
        <f>VLOOKUP(Contrato[[#This Row],[SUPERVISOR SUPLENTE ]],[1]SUPERVISORES!$E$1:$F$135,2,FALSE)</f>
        <v>70140647.099999994</v>
      </c>
      <c r="Q859" s="75">
        <v>988</v>
      </c>
      <c r="R859" s="222" cm="1">
        <f t="array" ref="R859">_xlfn.XLOOKUP(Contrato[[#This Row],[CDP]],[1]!CDP[[#All],[consecutivo]],[1]!CDP[[#All],[fecha_aprobacion]],"",0)</f>
        <v>45121.317708333336</v>
      </c>
      <c r="S859" s="223">
        <f>SUMIF([1]!CDP[[#All],[consecutivo]],Contrato[[#This Row],[CDP]],[1]!CDP[[#All],[valor_total_rubro]])</f>
        <v>36688432</v>
      </c>
      <c r="T859" s="4" cm="1">
        <f t="array" ref="T859">_xlfn.XLOOKUP(Contrato[[#This Row],[CONTRATO]]&amp;Contrato[[#This Row],[CDP]],[1]!Tabla6[[#All],[CONTRATO-CDP]],[1]!Tabla6[[#All],[CRP]],_xlfn.XLOOKUP(Contrato[[#This Row],[CDP]],[1]RCPPAGOS!F:F,[1]RCPPAGOS!A:A,"",0),0)</f>
        <v>7609</v>
      </c>
      <c r="U859" s="222">
        <f>+_xlfn.XLOOKUP(Contrato[[#This Row],[RCP]],[1]RCPPAGOS!A:A,[1]RCPPAGOS!B:B,"",0)</f>
        <v>45126.720312500001</v>
      </c>
      <c r="V859" s="224">
        <f>SUMIF([1]!RCPPAGOS[[#All],[CRP]],Contrato[[#This Row],[RCP]],[1]!RCPPAGOS[[#All],[valor_total]])</f>
        <v>36688432</v>
      </c>
      <c r="W859" s="51">
        <v>45125</v>
      </c>
      <c r="X859" s="51">
        <v>45125</v>
      </c>
      <c r="Y859" s="225" t="str">
        <f>+LEFT(_xlfn.XLOOKUP(Contrato[[#This Row],[CONTRATO3DIG]],[1]SECOP_II!AE:AE,[1]SECOP_II!F:F,"",0),10)</f>
        <v>2023-07-21</v>
      </c>
      <c r="Z859" s="226" t="str">
        <f>+LEFT(_xlfn.XLOOKUP(Contrato[[#This Row],[CONTRATO3DIG]],[1]SECOP_II!AE:AE,[1]SECOP_II!G:G,"",0),10)</f>
        <v>2023-12-30</v>
      </c>
      <c r="AA859" s="54" t="str">
        <f>_xlfn.XLOOKUP(Contrato[[#This Row],[CONTRATO3DIG]],[1]SECOP_II!AE:AE,[1]SECOP_II!AA:AA,"",0)</f>
        <v>https://community.secop.gov.co/Public/Tendering/OpportunityDetail/Index?noticeUID=CO1.NTC.4754839&amp;isFromPublicArea=True&amp;isModal=true&amp;asPopupView=true</v>
      </c>
      <c r="AB859" s="103" t="s">
        <v>1990</v>
      </c>
      <c r="AC859" s="103">
        <v>200000099533</v>
      </c>
      <c r="AD859" s="1" t="s">
        <v>50</v>
      </c>
      <c r="AE859" s="58" t="str">
        <f>TEXT(LEFT(Contrato[[#This Row],[CONTRATO]],3),"0")</f>
        <v>768</v>
      </c>
      <c r="AF859" s="58" t="str">
        <f>IF(LEN(Contrato[[#This Row],[Contrato2]])=3,Contrato[[#This Row],[Contrato2]],TEXT(Contrato[[#This Row],[Contrato2]],"000"))</f>
        <v>768</v>
      </c>
      <c r="AG859" s="59">
        <f ca="1">IFERROR(_xlfn.DAYS(Contrato[[#This Row],[Fecha Proyectada liquidació]],TODAY())/30,"")</f>
        <v>-10.066666666666666</v>
      </c>
      <c r="AH859" s="60">
        <f>+Contrato[[#This Row],[FECHA TERMINACIÓN ]]+120</f>
        <v>45410</v>
      </c>
      <c r="AI859" s="58" t="e" cm="1">
        <f t="array" ref="AI859">+Contrato[[#This Row],[Fecha Proyectada liquidació]]-hoy</f>
        <v>#NAME?</v>
      </c>
      <c r="AJ859" s="58" cm="1">
        <f t="array" ref="AJ859">_xlfn.XLOOKUP(Contrato[[#This Row],[CONTRATO]]&amp;Contrato[[#This Row],[CDP]],[1]!Tabla6[[#All],[CONTRATO-CDP]],[1]!Tabla6[[#All],[CRP]],_xlfn.XLOOKUP(Contrato[[#This Row],[CDP]],[1]RCPPAGOS!F:F,[1]RCPPAGOS!A:A,"",0),0)</f>
        <v>7609</v>
      </c>
      <c r="AK859" s="58">
        <f>+Contrato[[#This Row],[Columna1]]-Contrato[[#This Row],[RCP]]</f>
        <v>0</v>
      </c>
      <c r="AL859" s="73" cm="1">
        <f t="array" ref="AL859">_xlfn.XLOOKUP(Contrato[[#This Row],[RCP]],[1]!RCPPAGOS[[#All],[CRP]],[1]!RCPPAGOS[[#All],[Total pagado]],0,0)</f>
        <v>22308719</v>
      </c>
      <c r="AM859" s="62">
        <f>+Contrato[[#This Row],[Valor Pagado]]/Contrato[[#This Row],[VALOR CONTRATO]]</f>
        <v>0.60839031786251452</v>
      </c>
      <c r="AN859" s="63">
        <f>+Contrato[[#This Row],[VALOR CONTRATO]]-Contrato[[#This Row],[Valor Pagado]]</f>
        <v>14359713</v>
      </c>
    </row>
    <row r="860" spans="1:40" ht="37.5" customHeight="1">
      <c r="A860" s="1">
        <v>969</v>
      </c>
      <c r="B860" s="2">
        <v>769</v>
      </c>
      <c r="C860" s="130" t="s">
        <v>2019</v>
      </c>
      <c r="D860" s="95" t="s">
        <v>83</v>
      </c>
      <c r="E860" s="92" t="s">
        <v>42</v>
      </c>
      <c r="F860" s="95" t="s">
        <v>43</v>
      </c>
      <c r="G860" s="235" t="s">
        <v>1128</v>
      </c>
      <c r="H860" s="1">
        <v>71082036</v>
      </c>
      <c r="I860" s="168">
        <v>6879081</v>
      </c>
      <c r="J860" s="168">
        <v>36668432</v>
      </c>
      <c r="K860" s="1" t="s">
        <v>571</v>
      </c>
      <c r="L860" s="137" t="s">
        <v>571</v>
      </c>
      <c r="M860" s="138" t="s">
        <v>609</v>
      </c>
      <c r="N860" s="44">
        <f>VLOOKUP(Contrato[[#This Row],[SUPERVISOR TITULAR]],[1]SUPERVISORES!$E$1:$F$135,2,FALSE)</f>
        <v>70565097.299999997</v>
      </c>
      <c r="O860" s="43" t="s">
        <v>191</v>
      </c>
      <c r="P860" s="221">
        <f>VLOOKUP(Contrato[[#This Row],[SUPERVISOR SUPLENTE ]],[1]SUPERVISORES!$E$1:$F$135,2,FALSE)</f>
        <v>70140647.099999994</v>
      </c>
      <c r="Q860" s="75">
        <v>983</v>
      </c>
      <c r="R860" s="222" cm="1">
        <f t="array" ref="R860">_xlfn.XLOOKUP(Contrato[[#This Row],[CDP]],[1]!CDP[[#All],[consecutivo]],[1]!CDP[[#All],[fecha_aprobacion]],"",0)</f>
        <v>45121.317662037036</v>
      </c>
      <c r="S860" s="223">
        <f>SUMIF([1]!CDP[[#All],[consecutivo]],Contrato[[#This Row],[CDP]],[1]!CDP[[#All],[valor_total_rubro]])</f>
        <v>36688432</v>
      </c>
      <c r="T860" s="4" cm="1">
        <f t="array" ref="T860">_xlfn.XLOOKUP(Contrato[[#This Row],[CONTRATO]]&amp;Contrato[[#This Row],[CDP]],[1]!Tabla6[[#All],[CONTRATO-CDP]],[1]!Tabla6[[#All],[CRP]],_xlfn.XLOOKUP(Contrato[[#This Row],[CDP]],[1]RCPPAGOS!F:F,[1]RCPPAGOS!A:A,"",0),0)</f>
        <v>7610</v>
      </c>
      <c r="U860" s="222">
        <f>+_xlfn.XLOOKUP(Contrato[[#This Row],[RCP]],[1]RCPPAGOS!A:A,[1]RCPPAGOS!B:B,"",0)</f>
        <v>45126.720763888887</v>
      </c>
      <c r="V860" s="224">
        <f>SUMIF([1]!RCPPAGOS[[#All],[CRP]],Contrato[[#This Row],[RCP]],[1]!RCPPAGOS[[#All],[valor_total]])</f>
        <v>36688432</v>
      </c>
      <c r="W860" s="51">
        <v>45126</v>
      </c>
      <c r="X860" s="51">
        <v>45128</v>
      </c>
      <c r="Y860" s="225" t="str">
        <f>+LEFT(_xlfn.XLOOKUP(Contrato[[#This Row],[CONTRATO3DIG]],[1]SECOP_II!AE:AE,[1]SECOP_II!F:F,"",0),10)</f>
        <v>2023-07-21</v>
      </c>
      <c r="Z860" s="226" t="str">
        <f>+LEFT(_xlfn.XLOOKUP(Contrato[[#This Row],[CONTRATO3DIG]],[1]SECOP_II!AE:AE,[1]SECOP_II!G:G,"",0),10)</f>
        <v>2023-12-30</v>
      </c>
      <c r="AA860" s="54" t="str">
        <f>_xlfn.XLOOKUP(Contrato[[#This Row],[CONTRATO3DIG]],[1]SECOP_II!AE:AE,[1]SECOP_II!AA:AA,"",0)</f>
        <v>https://community.secop.gov.co/Public/Tendering/OpportunityDetail/Index?noticeUID=CO1.NTC.4754627&amp;isFromPublicArea=True&amp;isModal=true&amp;asPopupView=true</v>
      </c>
      <c r="AB860" s="103" t="s">
        <v>2020</v>
      </c>
      <c r="AC860" s="103"/>
      <c r="AD860" s="1" t="s">
        <v>50</v>
      </c>
      <c r="AE860" s="58" t="str">
        <f>TEXT(LEFT(Contrato[[#This Row],[CONTRATO]],3),"0")</f>
        <v>769</v>
      </c>
      <c r="AF860" s="58" t="str">
        <f>IF(LEN(Contrato[[#This Row],[Contrato2]])=3,Contrato[[#This Row],[Contrato2]],TEXT(Contrato[[#This Row],[Contrato2]],"000"))</f>
        <v>769</v>
      </c>
      <c r="AG860" s="59">
        <f ca="1">IFERROR(_xlfn.DAYS(Contrato[[#This Row],[Fecha Proyectada liquidació]],TODAY())/30,"")</f>
        <v>-10.066666666666666</v>
      </c>
      <c r="AH860" s="60">
        <f>+Contrato[[#This Row],[FECHA TERMINACIÓN ]]+120</f>
        <v>45410</v>
      </c>
      <c r="AI860" s="58" t="e" cm="1">
        <f t="array" ref="AI860">+Contrato[[#This Row],[Fecha Proyectada liquidació]]-hoy</f>
        <v>#NAME?</v>
      </c>
      <c r="AJ860" s="58" cm="1">
        <f t="array" ref="AJ860">_xlfn.XLOOKUP(Contrato[[#This Row],[CONTRATO]]&amp;Contrato[[#This Row],[CDP]],[1]!Tabla6[[#All],[CONTRATO-CDP]],[1]!Tabla6[[#All],[CRP]],_xlfn.XLOOKUP(Contrato[[#This Row],[CDP]],[1]RCPPAGOS!F:F,[1]RCPPAGOS!A:A,"",0),0)</f>
        <v>7610</v>
      </c>
      <c r="AK860" s="58">
        <f>+Contrato[[#This Row],[Columna1]]-Contrato[[#This Row],[RCP]]</f>
        <v>0</v>
      </c>
      <c r="AL860" s="61" cm="1">
        <f t="array" ref="AL860">_xlfn.XLOOKUP(Contrato[[#This Row],[RCP]],[1]!RCPPAGOS[[#All],[CRP]],[1]!RCPPAGOS[[#All],[Total pagado]],0,0)</f>
        <v>22308719</v>
      </c>
      <c r="AM860" s="62">
        <f>+Contrato[[#This Row],[Valor Pagado]]/Contrato[[#This Row],[VALOR CONTRATO]]</f>
        <v>0.60839031786251452</v>
      </c>
      <c r="AN860" s="63">
        <f>+Contrato[[#This Row],[VALOR CONTRATO]]-Contrato[[#This Row],[Valor Pagado]]</f>
        <v>14359713</v>
      </c>
    </row>
    <row r="861" spans="1:40" ht="37.5" customHeight="1">
      <c r="A861" s="1">
        <v>971</v>
      </c>
      <c r="B861" s="2">
        <v>770</v>
      </c>
      <c r="C861" s="130" t="s">
        <v>2021</v>
      </c>
      <c r="D861" s="95" t="s">
        <v>83</v>
      </c>
      <c r="E861" s="92" t="s">
        <v>42</v>
      </c>
      <c r="F861" s="95" t="s">
        <v>43</v>
      </c>
      <c r="G861" s="235" t="s">
        <v>1132</v>
      </c>
      <c r="H861" s="1">
        <v>1128460641</v>
      </c>
      <c r="I861" s="168">
        <v>6879081</v>
      </c>
      <c r="J861" s="168">
        <v>36668432</v>
      </c>
      <c r="K861" s="1" t="s">
        <v>571</v>
      </c>
      <c r="L861" s="137" t="s">
        <v>571</v>
      </c>
      <c r="M861" s="138" t="s">
        <v>609</v>
      </c>
      <c r="N861" s="44">
        <f>VLOOKUP(Contrato[[#This Row],[SUPERVISOR TITULAR]],[1]SUPERVISORES!$E$1:$F$135,2,FALSE)</f>
        <v>70565097.299999997</v>
      </c>
      <c r="O861" s="43" t="s">
        <v>191</v>
      </c>
      <c r="P861" s="221">
        <f>VLOOKUP(Contrato[[#This Row],[SUPERVISOR SUPLENTE ]],[1]SUPERVISORES!$E$1:$F$135,2,FALSE)</f>
        <v>70140647.099999994</v>
      </c>
      <c r="Q861" s="75">
        <v>985</v>
      </c>
      <c r="R861" s="222" cm="1">
        <f t="array" ref="R861">_xlfn.XLOOKUP(Contrato[[#This Row],[CDP]],[1]!CDP[[#All],[consecutivo]],[1]!CDP[[#All],[fecha_aprobacion]],"",0)</f>
        <v>45121.317685185182</v>
      </c>
      <c r="S861" s="223">
        <f>SUMIF([1]!CDP[[#All],[consecutivo]],Contrato[[#This Row],[CDP]],[1]!CDP[[#All],[valor_total_rubro]])</f>
        <v>36688432</v>
      </c>
      <c r="T861" s="4" cm="1">
        <f t="array" ref="T861">_xlfn.XLOOKUP(Contrato[[#This Row],[CONTRATO]]&amp;Contrato[[#This Row],[CDP]],[1]!Tabla6[[#All],[CONTRATO-CDP]],[1]!Tabla6[[#All],[CRP]],_xlfn.XLOOKUP(Contrato[[#This Row],[CDP]],[1]RCPPAGOS!F:F,[1]RCPPAGOS!A:A,"",0),0)</f>
        <v>7608</v>
      </c>
      <c r="U861" s="222">
        <f>+_xlfn.XLOOKUP(Contrato[[#This Row],[RCP]],[1]RCPPAGOS!A:A,[1]RCPPAGOS!B:B,"",0)</f>
        <v>45126.720011574071</v>
      </c>
      <c r="V861" s="224">
        <f>SUMIF([1]!RCPPAGOS[[#All],[CRP]],Contrato[[#This Row],[RCP]],[1]!RCPPAGOS[[#All],[valor_total]])</f>
        <v>36688432</v>
      </c>
      <c r="W861" s="51">
        <v>45126</v>
      </c>
      <c r="X861" s="51">
        <v>45126</v>
      </c>
      <c r="Y861" s="225" t="str">
        <f>+LEFT(_xlfn.XLOOKUP(Contrato[[#This Row],[CONTRATO3DIG]],[1]SECOP_II!AE:AE,[1]SECOP_II!F:F,"",0),10)</f>
        <v>2023-07-21</v>
      </c>
      <c r="Z861" s="226" t="str">
        <f>+LEFT(_xlfn.XLOOKUP(Contrato[[#This Row],[CONTRATO3DIG]],[1]SECOP_II!AE:AE,[1]SECOP_II!G:G,"",0),10)</f>
        <v>2023-12-30</v>
      </c>
      <c r="AA861" s="54" t="str">
        <f>_xlfn.XLOOKUP(Contrato[[#This Row],[CONTRATO3DIG]],[1]SECOP_II!AE:AE,[1]SECOP_II!AA:AA,"",0)</f>
        <v>https://community.secop.gov.co/Public/Tendering/OpportunityDetail/Index?noticeUID=CO1.NTC.4754678&amp;isFromPublicArea=True&amp;isModal=true&amp;asPopupView=true</v>
      </c>
      <c r="AB861" s="103" t="s">
        <v>2020</v>
      </c>
      <c r="AC861" s="103">
        <v>200000099629</v>
      </c>
      <c r="AD861" s="1" t="s">
        <v>50</v>
      </c>
      <c r="AE861" s="58" t="str">
        <f>TEXT(LEFT(Contrato[[#This Row],[CONTRATO]],3),"0")</f>
        <v>770</v>
      </c>
      <c r="AF861" s="58" t="str">
        <f>IF(LEN(Contrato[[#This Row],[Contrato2]])=3,Contrato[[#This Row],[Contrato2]],TEXT(Contrato[[#This Row],[Contrato2]],"000"))</f>
        <v>770</v>
      </c>
      <c r="AG861" s="59">
        <f ca="1">IFERROR(_xlfn.DAYS(Contrato[[#This Row],[Fecha Proyectada liquidació]],TODAY())/30,"")</f>
        <v>-10.066666666666666</v>
      </c>
      <c r="AH861" s="60">
        <f>+Contrato[[#This Row],[FECHA TERMINACIÓN ]]+120</f>
        <v>45410</v>
      </c>
      <c r="AI861" s="58" t="e" cm="1">
        <f t="array" ref="AI861">+Contrato[[#This Row],[Fecha Proyectada liquidació]]-hoy</f>
        <v>#NAME?</v>
      </c>
      <c r="AJ861" s="58" cm="1">
        <f t="array" ref="AJ861">_xlfn.XLOOKUP(Contrato[[#This Row],[CONTRATO]]&amp;Contrato[[#This Row],[CDP]],[1]!Tabla6[[#All],[CONTRATO-CDP]],[1]!Tabla6[[#All],[CRP]],_xlfn.XLOOKUP(Contrato[[#This Row],[CDP]],[1]RCPPAGOS!F:F,[1]RCPPAGOS!A:A,"",0),0)</f>
        <v>7608</v>
      </c>
      <c r="AK861" s="58">
        <f>+Contrato[[#This Row],[Columna1]]-Contrato[[#This Row],[RCP]]</f>
        <v>0</v>
      </c>
      <c r="AL861" s="61" cm="1">
        <f t="array" ref="AL861">_xlfn.XLOOKUP(Contrato[[#This Row],[RCP]],[1]!RCPPAGOS[[#All],[CRP]],[1]!RCPPAGOS[[#All],[Total pagado]],0,0)</f>
        <v>22308719</v>
      </c>
      <c r="AM861" s="62">
        <f>+Contrato[[#This Row],[Valor Pagado]]/Contrato[[#This Row],[VALOR CONTRATO]]</f>
        <v>0.60839031786251452</v>
      </c>
      <c r="AN861" s="63">
        <f>+Contrato[[#This Row],[VALOR CONTRATO]]-Contrato[[#This Row],[Valor Pagado]]</f>
        <v>14359713</v>
      </c>
    </row>
    <row r="862" spans="1:40" ht="37.5" customHeight="1">
      <c r="A862" s="1">
        <v>972</v>
      </c>
      <c r="B862" s="2">
        <v>771</v>
      </c>
      <c r="C862" s="130" t="s">
        <v>2019</v>
      </c>
      <c r="D862" s="95" t="s">
        <v>83</v>
      </c>
      <c r="E862" s="92" t="s">
        <v>42</v>
      </c>
      <c r="F862" s="95" t="s">
        <v>43</v>
      </c>
      <c r="G862" s="235" t="s">
        <v>1135</v>
      </c>
      <c r="H862" s="1">
        <v>1037579687</v>
      </c>
      <c r="I862" s="168">
        <v>6879081</v>
      </c>
      <c r="J862" s="168">
        <v>35771221</v>
      </c>
      <c r="K862" s="1" t="s">
        <v>571</v>
      </c>
      <c r="L862" s="137" t="s">
        <v>571</v>
      </c>
      <c r="M862" s="138" t="s">
        <v>609</v>
      </c>
      <c r="N862" s="44">
        <f>VLOOKUP(Contrato[[#This Row],[SUPERVISOR TITULAR]],[1]SUPERVISORES!$E$1:$F$135,2,FALSE)</f>
        <v>70565097.299999997</v>
      </c>
      <c r="O862" s="43" t="s">
        <v>191</v>
      </c>
      <c r="P862" s="221">
        <f>VLOOKUP(Contrato[[#This Row],[SUPERVISOR SUPLENTE ]],[1]SUPERVISORES!$E$1:$F$135,2,FALSE)</f>
        <v>70140647.099999994</v>
      </c>
      <c r="Q862" s="75">
        <v>986</v>
      </c>
      <c r="R862" s="222" cm="1">
        <f t="array" ref="R862">_xlfn.XLOOKUP(Contrato[[#This Row],[CDP]],[1]!CDP[[#All],[consecutivo]],[1]!CDP[[#All],[fecha_aprobacion]],"",0)</f>
        <v>45121.317685185182</v>
      </c>
      <c r="S862" s="223">
        <f>SUMIF([1]!CDP[[#All],[consecutivo]],Contrato[[#This Row],[CDP]],[1]!CDP[[#All],[valor_total_rubro]])</f>
        <v>36688432</v>
      </c>
      <c r="T862" s="4" cm="1">
        <f t="array" ref="T862">_xlfn.XLOOKUP(Contrato[[#This Row],[CONTRATO]]&amp;Contrato[[#This Row],[CDP]],[1]!Tabla6[[#All],[CONTRATO-CDP]],[1]!Tabla6[[#All],[CRP]],_xlfn.XLOOKUP(Contrato[[#This Row],[CDP]],[1]RCPPAGOS!F:F,[1]RCPPAGOS!A:A,"",0),0)</f>
        <v>7607</v>
      </c>
      <c r="U862" s="222">
        <f>+_xlfn.XLOOKUP(Contrato[[#This Row],[RCP]],[1]RCPPAGOS!A:A,[1]RCPPAGOS!B:B,"",0)</f>
        <v>45126.719571759262</v>
      </c>
      <c r="V862" s="224">
        <f>SUMIF([1]!RCPPAGOS[[#All],[CRP]],Contrato[[#This Row],[RCP]],[1]!RCPPAGOS[[#All],[valor_total]])</f>
        <v>36688432</v>
      </c>
      <c r="W862" s="51">
        <v>45126</v>
      </c>
      <c r="X862" s="51">
        <v>45128</v>
      </c>
      <c r="Y862" s="225" t="str">
        <f>+LEFT(_xlfn.XLOOKUP(Contrato[[#This Row],[CONTRATO3DIG]],[1]SECOP_II!AE:AE,[1]SECOP_II!F:F,"",0),10)</f>
        <v>2023-07-21</v>
      </c>
      <c r="Z862" s="226" t="str">
        <f>+LEFT(_xlfn.XLOOKUP(Contrato[[#This Row],[CONTRATO3DIG]],[1]SECOP_II!AE:AE,[1]SECOP_II!G:G,"",0),10)</f>
        <v>2023-12-30</v>
      </c>
      <c r="AA862" s="54" t="str">
        <f>_xlfn.XLOOKUP(Contrato[[#This Row],[CONTRATO3DIG]],[1]SECOP_II!AE:AE,[1]SECOP_II!AA:AA,"",0)</f>
        <v>https://community.secop.gov.co/Public/Tendering/OpportunityDetail/Index?noticeUID=CO1.NTC.4755311&amp;isFromPublicArea=True&amp;isModal=true&amp;asPopupView=true</v>
      </c>
      <c r="AB862" s="103" t="s">
        <v>2020</v>
      </c>
      <c r="AC862" s="103">
        <v>200000099631</v>
      </c>
      <c r="AD862" s="1" t="s">
        <v>50</v>
      </c>
      <c r="AE862" s="58" t="str">
        <f>TEXT(LEFT(Contrato[[#This Row],[CONTRATO]],3),"0")</f>
        <v>771</v>
      </c>
      <c r="AF862" s="58" t="str">
        <f>IF(LEN(Contrato[[#This Row],[Contrato2]])=3,Contrato[[#This Row],[Contrato2]],TEXT(Contrato[[#This Row],[Contrato2]],"000"))</f>
        <v>771</v>
      </c>
      <c r="AG862" s="59">
        <f ca="1">IFERROR(_xlfn.DAYS(Contrato[[#This Row],[Fecha Proyectada liquidació]],TODAY())/30,"")</f>
        <v>-10.066666666666666</v>
      </c>
      <c r="AH862" s="60">
        <f>+Contrato[[#This Row],[FECHA TERMINACIÓN ]]+120</f>
        <v>45410</v>
      </c>
      <c r="AI862" s="58" t="e" cm="1">
        <f t="array" ref="AI862">+Contrato[[#This Row],[Fecha Proyectada liquidació]]-hoy</f>
        <v>#NAME?</v>
      </c>
      <c r="AJ862" s="58" cm="1">
        <f t="array" ref="AJ862">_xlfn.XLOOKUP(Contrato[[#This Row],[CONTRATO]]&amp;Contrato[[#This Row],[CDP]],[1]!Tabla6[[#All],[CONTRATO-CDP]],[1]!Tabla6[[#All],[CRP]],_xlfn.XLOOKUP(Contrato[[#This Row],[CDP]],[1]RCPPAGOS!F:F,[1]RCPPAGOS!A:A,"",0),0)</f>
        <v>7607</v>
      </c>
      <c r="AK862" s="58">
        <f>+Contrato[[#This Row],[Columna1]]-Contrato[[#This Row],[RCP]]</f>
        <v>0</v>
      </c>
      <c r="AL862" s="61" cm="1">
        <f t="array" ref="AL862">_xlfn.XLOOKUP(Contrato[[#This Row],[RCP]],[1]!RCPPAGOS[[#All],[CRP]],[1]!RCPPAGOS[[#All],[Total pagado]],0,0)</f>
        <v>22308719</v>
      </c>
      <c r="AM862" s="62">
        <f>+Contrato[[#This Row],[Valor Pagado]]/Contrato[[#This Row],[VALOR CONTRATO]]</f>
        <v>0.62364991678645798</v>
      </c>
      <c r="AN862" s="63">
        <f>+Contrato[[#This Row],[VALOR CONTRATO]]-Contrato[[#This Row],[Valor Pagado]]</f>
        <v>13462502</v>
      </c>
    </row>
    <row r="863" spans="1:40" ht="37.5" customHeight="1">
      <c r="A863" s="1">
        <v>973</v>
      </c>
      <c r="B863" s="2">
        <v>772</v>
      </c>
      <c r="C863" s="130" t="s">
        <v>2022</v>
      </c>
      <c r="D863" s="95" t="s">
        <v>83</v>
      </c>
      <c r="E863" s="92" t="s">
        <v>42</v>
      </c>
      <c r="F863" s="95" t="s">
        <v>43</v>
      </c>
      <c r="G863" s="235" t="s">
        <v>2023</v>
      </c>
      <c r="H863" s="1">
        <v>1152436973</v>
      </c>
      <c r="I863" s="168">
        <v>4191468</v>
      </c>
      <c r="J863" s="168">
        <v>22354496</v>
      </c>
      <c r="K863" s="1" t="s">
        <v>571</v>
      </c>
      <c r="L863" s="137" t="s">
        <v>571</v>
      </c>
      <c r="M863" s="138" t="s">
        <v>1374</v>
      </c>
      <c r="N863" s="44">
        <f>VLOOKUP(Contrato[[#This Row],[SUPERVISOR TITULAR]],[1]SUPERVISORES!$E$1:$F$135,2,FALSE)</f>
        <v>21490893.800000001</v>
      </c>
      <c r="O863" s="43" t="s">
        <v>1373</v>
      </c>
      <c r="P863" s="221">
        <f>VLOOKUP(Contrato[[#This Row],[SUPERVISOR SUPLENTE ]],[1]SUPERVISORES!$E$1:$F$135,2,FALSE)</f>
        <v>3567952.1</v>
      </c>
      <c r="Q863" s="75">
        <v>989</v>
      </c>
      <c r="R863" s="222" cm="1">
        <f t="array" ref="R863">_xlfn.XLOOKUP(Contrato[[#This Row],[CDP]],[1]!CDP[[#All],[consecutivo]],[1]!CDP[[#All],[fecha_aprobacion]],"",0)</f>
        <v>45121.317719907405</v>
      </c>
      <c r="S863" s="223">
        <f>SUMIF([1]!CDP[[#All],[consecutivo]],Contrato[[#This Row],[CDP]],[1]!CDP[[#All],[valor_total_rubro]])</f>
        <v>22354496</v>
      </c>
      <c r="T863" s="4" cm="1">
        <f t="array" ref="T863">_xlfn.XLOOKUP(Contrato[[#This Row],[CONTRATO]]&amp;Contrato[[#This Row],[CDP]],[1]!Tabla6[[#All],[CONTRATO-CDP]],[1]!Tabla6[[#All],[CRP]],_xlfn.XLOOKUP(Contrato[[#This Row],[CDP]],[1]RCPPAGOS!F:F,[1]RCPPAGOS!A:A,"",0),0)</f>
        <v>7613</v>
      </c>
      <c r="U863" s="222">
        <f>+_xlfn.XLOOKUP(Contrato[[#This Row],[RCP]],[1]RCPPAGOS!A:A,[1]RCPPAGOS!B:B,"",0)</f>
        <v>45128.488807870373</v>
      </c>
      <c r="V863" s="224">
        <f>SUMIF([1]!RCPPAGOS[[#All],[CRP]],Contrato[[#This Row],[RCP]],[1]!RCPPAGOS[[#All],[valor_total]])</f>
        <v>22354496</v>
      </c>
      <c r="W863" s="51">
        <v>45126</v>
      </c>
      <c r="X863" s="51">
        <v>45128</v>
      </c>
      <c r="Y863" s="225" t="str">
        <f>+LEFT(_xlfn.XLOOKUP(Contrato[[#This Row],[CONTRATO3DIG]],[1]SECOP_II!AE:AE,[1]SECOP_II!F:F,"",0),10)</f>
        <v>2023-07-21</v>
      </c>
      <c r="Z863" s="226" t="str">
        <f>+LEFT(_xlfn.XLOOKUP(Contrato[[#This Row],[CONTRATO3DIG]],[1]SECOP_II!AE:AE,[1]SECOP_II!G:G,"",0),10)</f>
        <v>2023-12-30</v>
      </c>
      <c r="AA863" s="54" t="str">
        <f>_xlfn.XLOOKUP(Contrato[[#This Row],[CONTRATO3DIG]],[1]SECOP_II!AE:AE,[1]SECOP_II!AA:AA,"",0)</f>
        <v>https://community.secop.gov.co/Public/Tendering/OpportunityDetail/Index?noticeUID=CO1.NTC.4756522&amp;isFromPublicArea=True&amp;isModal=true&amp;asPopupView=true</v>
      </c>
      <c r="AB863" s="103" t="s">
        <v>2020</v>
      </c>
      <c r="AC863" s="103">
        <v>200000099699</v>
      </c>
      <c r="AD863" s="1" t="s">
        <v>50</v>
      </c>
      <c r="AE863" s="58" t="str">
        <f>TEXT(LEFT(Contrato[[#This Row],[CONTRATO]],3),"0")</f>
        <v>772</v>
      </c>
      <c r="AF863" s="58" t="str">
        <f>IF(LEN(Contrato[[#This Row],[Contrato2]])=3,Contrato[[#This Row],[Contrato2]],TEXT(Contrato[[#This Row],[Contrato2]],"000"))</f>
        <v>772</v>
      </c>
      <c r="AG863" s="59">
        <f ca="1">IFERROR(_xlfn.DAYS(Contrato[[#This Row],[Fecha Proyectada liquidació]],TODAY())/30,"")</f>
        <v>-10.066666666666666</v>
      </c>
      <c r="AH863" s="60">
        <f>+Contrato[[#This Row],[FECHA TERMINACIÓN ]]+120</f>
        <v>45410</v>
      </c>
      <c r="AI863" s="58" t="e" cm="1">
        <f t="array" ref="AI863">+Contrato[[#This Row],[Fecha Proyectada liquidació]]-hoy</f>
        <v>#NAME?</v>
      </c>
      <c r="AJ863" s="58" cm="1">
        <f t="array" ref="AJ863">_xlfn.XLOOKUP(Contrato[[#This Row],[CONTRATO]]&amp;Contrato[[#This Row],[CDP]],[1]!Tabla6[[#All],[CONTRATO-CDP]],[1]!Tabla6[[#All],[CRP]],_xlfn.XLOOKUP(Contrato[[#This Row],[CDP]],[1]RCPPAGOS!F:F,[1]RCPPAGOS!A:A,"",0),0)</f>
        <v>7613</v>
      </c>
      <c r="AK863" s="58">
        <f>+Contrato[[#This Row],[Columna1]]-Contrato[[#This Row],[RCP]]</f>
        <v>0</v>
      </c>
      <c r="AL863" s="61" cm="1">
        <f t="array" ref="AL863">_xlfn.XLOOKUP(Contrato[[#This Row],[RCP]],[1]!RCPPAGOS[[#All],[CRP]],[1]!RCPPAGOS[[#All],[Total pagado]],0,0)</f>
        <v>13592845</v>
      </c>
      <c r="AM863" s="62">
        <f>+Contrato[[#This Row],[Valor Pagado]]/Contrato[[#This Row],[VALOR CONTRATO]]</f>
        <v>0.60805866524568486</v>
      </c>
      <c r="AN863" s="63">
        <f>+Contrato[[#This Row],[VALOR CONTRATO]]-Contrato[[#This Row],[Valor Pagado]]</f>
        <v>8761651</v>
      </c>
    </row>
    <row r="864" spans="1:40" ht="37.5" customHeight="1">
      <c r="A864" s="1">
        <v>975</v>
      </c>
      <c r="B864" s="2">
        <v>773</v>
      </c>
      <c r="C864" s="130" t="s">
        <v>1174</v>
      </c>
      <c r="D864" s="92" t="s">
        <v>83</v>
      </c>
      <c r="E864" s="92" t="s">
        <v>42</v>
      </c>
      <c r="F864" s="95" t="s">
        <v>43</v>
      </c>
      <c r="G864" s="235" t="s">
        <v>1175</v>
      </c>
      <c r="H864" s="1">
        <v>1128283740</v>
      </c>
      <c r="I864" s="168">
        <v>6879081</v>
      </c>
      <c r="J864" s="168">
        <v>35771221</v>
      </c>
      <c r="K864" s="1" t="s">
        <v>571</v>
      </c>
      <c r="L864" s="137" t="s">
        <v>571</v>
      </c>
      <c r="M864" s="138" t="s">
        <v>609</v>
      </c>
      <c r="N864" s="44">
        <f>VLOOKUP(Contrato[[#This Row],[SUPERVISOR TITULAR]],[1]SUPERVISORES!$E$1:$F$135,2,FALSE)</f>
        <v>70565097.299999997</v>
      </c>
      <c r="O864" s="43" t="s">
        <v>191</v>
      </c>
      <c r="P864" s="221">
        <f>VLOOKUP(Contrato[[#This Row],[SUPERVISOR SUPLENTE ]],[1]SUPERVISORES!$E$1:$F$135,2,FALSE)</f>
        <v>70140647.099999994</v>
      </c>
      <c r="Q864" s="75">
        <v>987</v>
      </c>
      <c r="R864" s="222" cm="1">
        <f t="array" ref="R864">_xlfn.XLOOKUP(Contrato[[#This Row],[CDP]],[1]!CDP[[#All],[consecutivo]],[1]!CDP[[#All],[fecha_aprobacion]],"",0)</f>
        <v>45121.317696759259</v>
      </c>
      <c r="S864" s="223">
        <f>SUMIF([1]!CDP[[#All],[consecutivo]],Contrato[[#This Row],[CDP]],[1]!CDP[[#All],[valor_total_rubro]])</f>
        <v>35771221</v>
      </c>
      <c r="T864" s="4" cm="1">
        <f t="array" ref="T864">_xlfn.XLOOKUP(Contrato[[#This Row],[CONTRATO]]&amp;Contrato[[#This Row],[CDP]],[1]!Tabla6[[#All],[CONTRATO-CDP]],[1]!Tabla6[[#All],[CRP]],_xlfn.XLOOKUP(Contrato[[#This Row],[CDP]],[1]RCPPAGOS!F:F,[1]RCPPAGOS!A:A,"",0),0)</f>
        <v>7612</v>
      </c>
      <c r="U864" s="222">
        <f>+_xlfn.XLOOKUP(Contrato[[#This Row],[RCP]],[1]RCPPAGOS!A:A,[1]RCPPAGOS!B:B,"",0)</f>
        <v>45128.464675925927</v>
      </c>
      <c r="V864" s="224">
        <f>SUMIF([1]!RCPPAGOS[[#All],[CRP]],Contrato[[#This Row],[RCP]],[1]!RCPPAGOS[[#All],[valor_total]])</f>
        <v>35771221</v>
      </c>
      <c r="W864" s="51">
        <v>45126</v>
      </c>
      <c r="X864" s="51">
        <v>45131</v>
      </c>
      <c r="Y864" s="225" t="str">
        <f>+LEFT(_xlfn.XLOOKUP(Contrato[[#This Row],[CONTRATO3DIG]],[1]SECOP_II!AE:AE,[1]SECOP_II!F:F,"",0),10)</f>
        <v>2023-07-25</v>
      </c>
      <c r="Z864" s="226" t="str">
        <f>+LEFT(_xlfn.XLOOKUP(Contrato[[#This Row],[CONTRATO3DIG]],[1]SECOP_II!AE:AE,[1]SECOP_II!G:G,"",0),10)</f>
        <v>2023-12-30</v>
      </c>
      <c r="AA864" s="54" t="str">
        <f>_xlfn.XLOOKUP(Contrato[[#This Row],[CONTRATO3DIG]],[1]SECOP_II!AE:AE,[1]SECOP_II!AA:AA,"",0)</f>
        <v>https://community.secop.gov.co/Public/Tendering/OpportunityDetail/Index?noticeUID=CO1.NTC.4757308&amp;isFromPublicArea=True&amp;isModal=true&amp;asPopupView=true</v>
      </c>
      <c r="AB864" s="103" t="s">
        <v>2024</v>
      </c>
      <c r="AC864" s="103">
        <v>200000099632</v>
      </c>
      <c r="AD864" s="1" t="s">
        <v>50</v>
      </c>
      <c r="AE864" s="58" t="str">
        <f>TEXT(LEFT(Contrato[[#This Row],[CONTRATO]],3),"0")</f>
        <v>773</v>
      </c>
      <c r="AF864" s="58" t="str">
        <f>IF(LEN(Contrato[[#This Row],[Contrato2]])=3,Contrato[[#This Row],[Contrato2]],TEXT(Contrato[[#This Row],[Contrato2]],"000"))</f>
        <v>773</v>
      </c>
      <c r="AG864" s="59">
        <f ca="1">IFERROR(_xlfn.DAYS(Contrato[[#This Row],[Fecha Proyectada liquidació]],TODAY())/30,"")</f>
        <v>-10.066666666666666</v>
      </c>
      <c r="AH864" s="60">
        <f>+Contrato[[#This Row],[FECHA TERMINACIÓN ]]+120</f>
        <v>45410</v>
      </c>
      <c r="AI864" s="58" t="e" cm="1">
        <f t="array" ref="AI864">+Contrato[[#This Row],[Fecha Proyectada liquidació]]-hoy</f>
        <v>#NAME?</v>
      </c>
      <c r="AJ864" s="58" cm="1">
        <f t="array" ref="AJ864">_xlfn.XLOOKUP(Contrato[[#This Row],[CONTRATO]]&amp;Contrato[[#This Row],[CDP]],[1]!Tabla6[[#All],[CONTRATO-CDP]],[1]!Tabla6[[#All],[CRP]],_xlfn.XLOOKUP(Contrato[[#This Row],[CDP]],[1]RCPPAGOS!F:F,[1]RCPPAGOS!A:A,"",0),0)</f>
        <v>7612</v>
      </c>
      <c r="AK864" s="58">
        <f>+Contrato[[#This Row],[Columna1]]-Contrato[[#This Row],[RCP]]</f>
        <v>0</v>
      </c>
      <c r="AL864" s="61" cm="1">
        <f t="array" ref="AL864">_xlfn.XLOOKUP(Contrato[[#This Row],[RCP]],[1]!RCPPAGOS[[#All],[CRP]],[1]!RCPPAGOS[[#All],[Total pagado]],0,0)</f>
        <v>21751001</v>
      </c>
      <c r="AM864" s="62">
        <f>+Contrato[[#This Row],[Valor Pagado]]/Contrato[[#This Row],[VALOR CONTRATO]]</f>
        <v>0.60805866816791077</v>
      </c>
      <c r="AN864" s="63">
        <f>+Contrato[[#This Row],[VALOR CONTRATO]]-Contrato[[#This Row],[Valor Pagado]]</f>
        <v>14020220</v>
      </c>
    </row>
    <row r="865" spans="1:40" ht="37.5" customHeight="1">
      <c r="A865" s="1">
        <v>814</v>
      </c>
      <c r="B865" s="2">
        <v>774</v>
      </c>
      <c r="C865" s="130" t="s">
        <v>2025</v>
      </c>
      <c r="D865" s="92" t="s">
        <v>83</v>
      </c>
      <c r="E865" s="92" t="s">
        <v>42</v>
      </c>
      <c r="F865" s="95" t="s">
        <v>43</v>
      </c>
      <c r="G865" s="235" t="s">
        <v>2026</v>
      </c>
      <c r="H865" s="1">
        <v>1037621169</v>
      </c>
      <c r="I865" s="168">
        <v>7690469</v>
      </c>
      <c r="J865" s="168">
        <v>23071407</v>
      </c>
      <c r="K865" s="290" t="s">
        <v>571</v>
      </c>
      <c r="L865" s="137" t="s">
        <v>571</v>
      </c>
      <c r="M865" s="138" t="s">
        <v>1120</v>
      </c>
      <c r="N865" s="44">
        <f>VLOOKUP(Contrato[[#This Row],[SUPERVISOR TITULAR]],[1]SUPERVISORES!$E$1:$F$135,2,FALSE)</f>
        <v>98556496.200000003</v>
      </c>
      <c r="O865" s="43" t="s">
        <v>180</v>
      </c>
      <c r="P865" s="221">
        <f>VLOOKUP(Contrato[[#This Row],[SUPERVISOR SUPLENTE ]],[1]SUPERVISORES!$E$1:$F$135,2,FALSE)</f>
        <v>43915464.799999997</v>
      </c>
      <c r="Q865" s="75">
        <v>789</v>
      </c>
      <c r="R865" s="222" cm="1">
        <f t="array" ref="R865">_xlfn.XLOOKUP(Contrato[[#This Row],[CDP]],[1]!CDP[[#All],[consecutivo]],[1]!CDP[[#All],[fecha_aprobacion]],"",0)</f>
        <v>45069.577164351853</v>
      </c>
      <c r="S865" s="223">
        <f>SUMIF([1]!CDP[[#All],[consecutivo]],Contrato[[#This Row],[CDP]],[1]!CDP[[#All],[valor_total_rubro]])</f>
        <v>23071407</v>
      </c>
      <c r="T865" s="4" cm="1">
        <f t="array" ref="T865">_xlfn.XLOOKUP(Contrato[[#This Row],[CONTRATO]]&amp;Contrato[[#This Row],[CDP]],[1]!Tabla6[[#All],[CONTRATO-CDP]],[1]!Tabla6[[#All],[CRP]],_xlfn.XLOOKUP(Contrato[[#This Row],[CDP]],[1]RCPPAGOS!F:F,[1]RCPPAGOS!A:A,"",0),0)</f>
        <v>8450</v>
      </c>
      <c r="U865" s="222">
        <f>+_xlfn.XLOOKUP(Contrato[[#This Row],[RCP]],[1]RCPPAGOS!A:A,[1]RCPPAGOS!B:B,"",0)</f>
        <v>45146.736574074072</v>
      </c>
      <c r="V865" s="224">
        <f>SUMIF([1]!RCPPAGOS[[#All],[CRP]],Contrato[[#This Row],[RCP]],[1]!RCPPAGOS[[#All],[valor_total]])</f>
        <v>23071407</v>
      </c>
      <c r="W865" s="51">
        <v>45146</v>
      </c>
      <c r="X865" s="51">
        <v>45146</v>
      </c>
      <c r="Y865" s="225" t="str">
        <f>+LEFT(_xlfn.XLOOKUP(Contrato[[#This Row],[CONTRATO3DIG]],[1]SECOP_II!AE:AE,[1]SECOP_II!F:F,"",0),10)</f>
        <v>2023-08-10</v>
      </c>
      <c r="Z865" s="226" t="str">
        <f>+LEFT(_xlfn.XLOOKUP(Contrato[[#This Row],[CONTRATO3DIG]],[1]SECOP_II!AE:AE,[1]SECOP_II!G:G,"",0),10)</f>
        <v>2023-11-10</v>
      </c>
      <c r="AA865" s="54" t="str">
        <f>_xlfn.XLOOKUP(Contrato[[#This Row],[CONTRATO3DIG]],[1]SECOP_II!AE:AE,[1]SECOP_II!AA:AA,"",0)</f>
        <v>https://community.secop.gov.co/Public/Tendering/OpportunityDetail/Index?noticeUID=CO1.NTC.4760437&amp;isFromPublicArea=True&amp;isModal=true&amp;asPopupView=true</v>
      </c>
      <c r="AB865" s="103" t="s">
        <v>734</v>
      </c>
      <c r="AC865" s="103">
        <v>200000099196</v>
      </c>
      <c r="AD865" s="1" t="s">
        <v>50</v>
      </c>
      <c r="AE865" s="58" t="str">
        <f>TEXT(LEFT(Contrato[[#This Row],[CONTRATO]],3),"0")</f>
        <v>774</v>
      </c>
      <c r="AF865" s="58" t="str">
        <f>IF(LEN(Contrato[[#This Row],[Contrato2]])=3,Contrato[[#This Row],[Contrato2]],TEXT(Contrato[[#This Row],[Contrato2]],"000"))</f>
        <v>774</v>
      </c>
      <c r="AG865" s="59">
        <f ca="1">IFERROR(_xlfn.DAYS(Contrato[[#This Row],[Fecha Proyectada liquidació]],TODAY())/30,"")</f>
        <v>-11.733333333333333</v>
      </c>
      <c r="AH865" s="60">
        <f>+Contrato[[#This Row],[FECHA TERMINACIÓN ]]+120</f>
        <v>45360</v>
      </c>
      <c r="AI865" s="58" t="e" cm="1">
        <f t="array" ref="AI865">+Contrato[[#This Row],[Fecha Proyectada liquidació]]-hoy</f>
        <v>#NAME?</v>
      </c>
      <c r="AJ865" s="58" cm="1">
        <f t="array" ref="AJ865">_xlfn.XLOOKUP(Contrato[[#This Row],[CONTRATO]]&amp;Contrato[[#This Row],[CDP]],[1]!Tabla6[[#All],[CONTRATO-CDP]],[1]!Tabla6[[#All],[CRP]],_xlfn.XLOOKUP(Contrato[[#This Row],[CDP]],[1]RCPPAGOS!F:F,[1]RCPPAGOS!A:A,"",0),0)</f>
        <v>8450</v>
      </c>
      <c r="AK865" s="58">
        <f>+Contrato[[#This Row],[Columna1]]-Contrato[[#This Row],[RCP]]</f>
        <v>0</v>
      </c>
      <c r="AL865" s="73" cm="1">
        <f t="array" ref="AL865">_xlfn.XLOOKUP(Contrato[[#This Row],[RCP]],[1]!RCPPAGOS[[#All],[CRP]],[1]!RCPPAGOS[[#All],[Total pagado]],0,0)</f>
        <v>23071407</v>
      </c>
      <c r="AM865" s="62">
        <f>+Contrato[[#This Row],[Valor Pagado]]/Contrato[[#This Row],[VALOR CONTRATO]]</f>
        <v>1</v>
      </c>
      <c r="AN865" s="63">
        <f>+Contrato[[#This Row],[VALOR CONTRATO]]-Contrato[[#This Row],[Valor Pagado]]</f>
        <v>0</v>
      </c>
    </row>
    <row r="866" spans="1:40" ht="37.5" customHeight="1">
      <c r="A866" s="1">
        <v>974</v>
      </c>
      <c r="B866" s="2">
        <v>775</v>
      </c>
      <c r="C866" s="130" t="s">
        <v>2027</v>
      </c>
      <c r="D866" s="92" t="s">
        <v>83</v>
      </c>
      <c r="E866" s="92" t="s">
        <v>42</v>
      </c>
      <c r="F866" s="95" t="s">
        <v>43</v>
      </c>
      <c r="G866" s="235" t="s">
        <v>1178</v>
      </c>
      <c r="H866" s="1">
        <v>1152451901</v>
      </c>
      <c r="I866" s="168">
        <v>6879081</v>
      </c>
      <c r="J866" s="168">
        <v>35771221</v>
      </c>
      <c r="K866" s="1" t="s">
        <v>571</v>
      </c>
      <c r="L866" s="137" t="s">
        <v>571</v>
      </c>
      <c r="M866" s="138" t="s">
        <v>609</v>
      </c>
      <c r="N866" s="44">
        <f>VLOOKUP(Contrato[[#This Row],[SUPERVISOR TITULAR]],[1]SUPERVISORES!$E$1:$F$135,2,FALSE)</f>
        <v>70565097.299999997</v>
      </c>
      <c r="O866" s="43" t="s">
        <v>191</v>
      </c>
      <c r="P866" s="221">
        <f>VLOOKUP(Contrato[[#This Row],[SUPERVISOR SUPLENTE ]],[1]SUPERVISORES!$E$1:$F$135,2,FALSE)</f>
        <v>70140647.099999994</v>
      </c>
      <c r="Q866" s="75">
        <v>984</v>
      </c>
      <c r="R866" s="222" cm="1">
        <f t="array" ref="R866">_xlfn.XLOOKUP(Contrato[[#This Row],[CDP]],[1]!CDP[[#All],[consecutivo]],[1]!CDP[[#All],[fecha_aprobacion]],"",0)</f>
        <v>45121.317673611113</v>
      </c>
      <c r="S866" s="223">
        <f>SUMIF([1]!CDP[[#All],[consecutivo]],Contrato[[#This Row],[CDP]],[1]!CDP[[#All],[valor_total_rubro]])</f>
        <v>35771221</v>
      </c>
      <c r="T866" s="4" cm="1">
        <f t="array" ref="T866">_xlfn.XLOOKUP(Contrato[[#This Row],[CONTRATO]]&amp;Contrato[[#This Row],[CDP]],[1]!Tabla6[[#All],[CONTRATO-CDP]],[1]!Tabla6[[#All],[CRP]],_xlfn.XLOOKUP(Contrato[[#This Row],[CDP]],[1]RCPPAGOS!F:F,[1]RCPPAGOS!A:A,"",0),0)</f>
        <v>7640</v>
      </c>
      <c r="U866" s="222">
        <f>+_xlfn.XLOOKUP(Contrato[[#This Row],[RCP]],[1]RCPPAGOS!A:A,[1]RCPPAGOS!B:B,"",0)</f>
        <v>45131.61209490741</v>
      </c>
      <c r="V866" s="224">
        <f>SUMIF([1]!RCPPAGOS[[#All],[CRP]],Contrato[[#This Row],[RCP]],[1]!RCPPAGOS[[#All],[valor_total]])</f>
        <v>35771221</v>
      </c>
      <c r="W866" s="51">
        <v>45131</v>
      </c>
      <c r="X866" s="51">
        <v>45131</v>
      </c>
      <c r="Y866" s="225" t="str">
        <f>+LEFT(_xlfn.XLOOKUP(Contrato[[#This Row],[CONTRATO3DIG]],[1]SECOP_II!AE:AE,[1]SECOP_II!F:F,"",0),10)</f>
        <v>2023-07-25</v>
      </c>
      <c r="Z866" s="226" t="str">
        <f>+LEFT(_xlfn.XLOOKUP(Contrato[[#This Row],[CONTRATO3DIG]],[1]SECOP_II!AE:AE,[1]SECOP_II!G:G,"",0),10)</f>
        <v>2023-12-30</v>
      </c>
      <c r="AA866" s="54" t="str">
        <f>_xlfn.XLOOKUP(Contrato[[#This Row],[CONTRATO3DIG]],[1]SECOP_II!AE:AE,[1]SECOP_II!AA:AA,"",0)</f>
        <v>https://community.secop.gov.co/Public/Tendering/OpportunityDetail/Index?noticeUID=CO1.NTC.4765770&amp;isFromPublicArea=True&amp;isModal=true&amp;asPopupView=true</v>
      </c>
      <c r="AB866" s="103" t="s">
        <v>2028</v>
      </c>
      <c r="AC866" s="103">
        <v>200000099892</v>
      </c>
      <c r="AD866" s="1" t="s">
        <v>50</v>
      </c>
      <c r="AE866" s="58" t="str">
        <f>TEXT(LEFT(Contrato[[#This Row],[CONTRATO]],3),"0")</f>
        <v>775</v>
      </c>
      <c r="AF866" s="58" t="str">
        <f>IF(LEN(Contrato[[#This Row],[Contrato2]])=3,Contrato[[#This Row],[Contrato2]],TEXT(Contrato[[#This Row],[Contrato2]],"000"))</f>
        <v>775</v>
      </c>
      <c r="AG866" s="59">
        <f ca="1">IFERROR(_xlfn.DAYS(Contrato[[#This Row],[Fecha Proyectada liquidació]],TODAY())/30,"")</f>
        <v>-10.066666666666666</v>
      </c>
      <c r="AH866" s="60">
        <f>+Contrato[[#This Row],[FECHA TERMINACIÓN ]]+120</f>
        <v>45410</v>
      </c>
      <c r="AI866" s="58" t="e" cm="1">
        <f t="array" ref="AI866">+Contrato[[#This Row],[Fecha Proyectada liquidació]]-hoy</f>
        <v>#NAME?</v>
      </c>
      <c r="AJ866" s="58" cm="1">
        <f t="array" ref="AJ866">_xlfn.XLOOKUP(Contrato[[#This Row],[CONTRATO]]&amp;Contrato[[#This Row],[CDP]],[1]!Tabla6[[#All],[CONTRATO-CDP]],[1]!Tabla6[[#All],[CRP]],_xlfn.XLOOKUP(Contrato[[#This Row],[CDP]],[1]RCPPAGOS!F:F,[1]RCPPAGOS!A:A,"",0),0)</f>
        <v>7640</v>
      </c>
      <c r="AK866" s="58">
        <f>+Contrato[[#This Row],[Columna1]]-Contrato[[#This Row],[RCP]]</f>
        <v>0</v>
      </c>
      <c r="AL866" s="61" cm="1">
        <f t="array" ref="AL866">_xlfn.XLOOKUP(Contrato[[#This Row],[RCP]],[1]!RCPPAGOS[[#All],[CRP]],[1]!RCPPAGOS[[#All],[Total pagado]],0,0)</f>
        <v>21751001</v>
      </c>
      <c r="AM866" s="62">
        <f>+Contrato[[#This Row],[Valor Pagado]]/Contrato[[#This Row],[VALOR CONTRATO]]</f>
        <v>0.60805866816791077</v>
      </c>
      <c r="AN866" s="63">
        <f>+Contrato[[#This Row],[VALOR CONTRATO]]-Contrato[[#This Row],[Valor Pagado]]</f>
        <v>14020220</v>
      </c>
    </row>
    <row r="867" spans="1:40" ht="37.5" customHeight="1">
      <c r="A867" s="1">
        <v>981</v>
      </c>
      <c r="B867" s="2">
        <v>776</v>
      </c>
      <c r="C867" s="130" t="s">
        <v>1174</v>
      </c>
      <c r="D867" s="92" t="s">
        <v>83</v>
      </c>
      <c r="E867" s="92" t="s">
        <v>42</v>
      </c>
      <c r="F867" s="95" t="s">
        <v>43</v>
      </c>
      <c r="G867" s="235" t="s">
        <v>1180</v>
      </c>
      <c r="H867" s="1">
        <v>43985924</v>
      </c>
      <c r="I867" s="168">
        <v>6879081</v>
      </c>
      <c r="J867" s="168">
        <v>35771221</v>
      </c>
      <c r="K867" s="1" t="s">
        <v>571</v>
      </c>
      <c r="L867" s="137" t="s">
        <v>571</v>
      </c>
      <c r="M867" s="138" t="s">
        <v>609</v>
      </c>
      <c r="N867" s="44">
        <f>VLOOKUP(Contrato[[#This Row],[SUPERVISOR TITULAR]],[1]SUPERVISORES!$E$1:$F$135,2,FALSE)</f>
        <v>70565097.299999997</v>
      </c>
      <c r="O867" s="43" t="s">
        <v>191</v>
      </c>
      <c r="P867" s="221">
        <f>VLOOKUP(Contrato[[#This Row],[SUPERVISOR SUPLENTE ]],[1]SUPERVISORES!$E$1:$F$135,2,FALSE)</f>
        <v>70140647.099999994</v>
      </c>
      <c r="Q867" s="75">
        <v>1009</v>
      </c>
      <c r="R867" s="222" cm="1">
        <f t="array" ref="R867">_xlfn.XLOOKUP(Contrato[[#This Row],[CDP]],[1]!CDP[[#All],[consecutivo]],[1]!CDP[[#All],[fecha_aprobacion]],"",0)</f>
        <v>45131.405590277776</v>
      </c>
      <c r="S867" s="223">
        <f>SUMIF([1]!CDP[[#All],[consecutivo]],Contrato[[#This Row],[CDP]],[1]!CDP[[#All],[valor_total_rubro]])</f>
        <v>35771221</v>
      </c>
      <c r="T867" s="4" cm="1">
        <f t="array" ref="T867">_xlfn.XLOOKUP(Contrato[[#This Row],[CONTRATO]]&amp;Contrato[[#This Row],[CDP]],[1]!Tabla6[[#All],[CONTRATO-CDP]],[1]!Tabla6[[#All],[CRP]],_xlfn.XLOOKUP(Contrato[[#This Row],[CDP]],[1]RCPPAGOS!F:F,[1]RCPPAGOS!A:A,"",0),0)</f>
        <v>7664</v>
      </c>
      <c r="U867" s="222">
        <f>+_xlfn.XLOOKUP(Contrato[[#This Row],[RCP]],[1]RCPPAGOS!A:A,[1]RCPPAGOS!B:B,"",0)</f>
        <v>45133.385138888887</v>
      </c>
      <c r="V867" s="224">
        <f>SUMIF([1]!RCPPAGOS[[#All],[CRP]],Contrato[[#This Row],[RCP]],[1]!RCPPAGOS[[#All],[valor_total]])</f>
        <v>35771221</v>
      </c>
      <c r="W867" s="51">
        <v>45132</v>
      </c>
      <c r="X867" s="51">
        <v>45133</v>
      </c>
      <c r="Y867" s="225" t="str">
        <f>+LEFT(_xlfn.XLOOKUP(Contrato[[#This Row],[CONTRATO3DIG]],[1]SECOP_II!AE:AE,[1]SECOP_II!F:F,"",0),10)</f>
        <v>2023-07-26</v>
      </c>
      <c r="Z867" s="226" t="str">
        <f>+LEFT(_xlfn.XLOOKUP(Contrato[[#This Row],[CONTRATO3DIG]],[1]SECOP_II!AE:AE,[1]SECOP_II!G:G,"",0),10)</f>
        <v>2023-12-30</v>
      </c>
      <c r="AA867" s="54" t="str">
        <f>_xlfn.XLOOKUP(Contrato[[#This Row],[CONTRATO3DIG]],[1]SECOP_II!AE:AE,[1]SECOP_II!AA:AA,"",0)</f>
        <v>https://community.secop.gov.co/Public/Tendering/OpportunityDetail/Index?noticeUID=CO1.NTC.4773008&amp;isFromPublicArea=True&amp;isModal=true&amp;asPopupView=true</v>
      </c>
      <c r="AB867" s="103" t="s">
        <v>2028</v>
      </c>
      <c r="AC867" s="103"/>
      <c r="AD867" s="1" t="s">
        <v>50</v>
      </c>
      <c r="AE867" s="58" t="str">
        <f>TEXT(LEFT(Contrato[[#This Row],[CONTRATO]],3),"0")</f>
        <v>776</v>
      </c>
      <c r="AF867" s="58" t="str">
        <f>IF(LEN(Contrato[[#This Row],[Contrato2]])=3,Contrato[[#This Row],[Contrato2]],TEXT(Contrato[[#This Row],[Contrato2]],"000"))</f>
        <v>776</v>
      </c>
      <c r="AG867" s="59">
        <f ca="1">IFERROR(_xlfn.DAYS(Contrato[[#This Row],[Fecha Proyectada liquidació]],TODAY())/30,"")</f>
        <v>-10.066666666666666</v>
      </c>
      <c r="AH867" s="60">
        <f>+Contrato[[#This Row],[FECHA TERMINACIÓN ]]+120</f>
        <v>45410</v>
      </c>
      <c r="AI867" s="58" t="e" cm="1">
        <f t="array" ref="AI867">+Contrato[[#This Row],[Fecha Proyectada liquidació]]-hoy</f>
        <v>#NAME?</v>
      </c>
      <c r="AJ867" s="58" cm="1">
        <f t="array" ref="AJ867">_xlfn.XLOOKUP(Contrato[[#This Row],[CONTRATO]]&amp;Contrato[[#This Row],[CDP]],[1]!Tabla6[[#All],[CONTRATO-CDP]],[1]!Tabla6[[#All],[CRP]],_xlfn.XLOOKUP(Contrato[[#This Row],[CDP]],[1]RCPPAGOS!F:F,[1]RCPPAGOS!A:A,"",0),0)</f>
        <v>7664</v>
      </c>
      <c r="AK867" s="58">
        <f>+Contrato[[#This Row],[Columna1]]-Contrato[[#This Row],[RCP]]</f>
        <v>0</v>
      </c>
      <c r="AL867" s="61" cm="1">
        <f t="array" ref="AL867">_xlfn.XLOOKUP(Contrato[[#This Row],[RCP]],[1]!RCPPAGOS[[#All],[CRP]],[1]!RCPPAGOS[[#All],[Total pagado]],0,0)</f>
        <v>30320669</v>
      </c>
      <c r="AM867" s="62">
        <f>+Contrato[[#This Row],[Valor Pagado]]/Contrato[[#This Row],[VALOR CONTRATO]]</f>
        <v>0.84762745448359167</v>
      </c>
      <c r="AN867" s="63">
        <f>+Contrato[[#This Row],[VALOR CONTRATO]]-Contrato[[#This Row],[Valor Pagado]]</f>
        <v>5450552</v>
      </c>
    </row>
    <row r="868" spans="1:40" ht="37.5" customHeight="1">
      <c r="A868" s="1">
        <v>956</v>
      </c>
      <c r="B868" s="2">
        <v>777</v>
      </c>
      <c r="C868" s="130" t="s">
        <v>2029</v>
      </c>
      <c r="D868" s="95" t="s">
        <v>1168</v>
      </c>
      <c r="E868" s="95" t="s">
        <v>42</v>
      </c>
      <c r="F868" s="95" t="s">
        <v>43</v>
      </c>
      <c r="G868" s="235" t="s">
        <v>2030</v>
      </c>
      <c r="H868" s="1">
        <v>1214742090</v>
      </c>
      <c r="I868" s="168">
        <v>6879081</v>
      </c>
      <c r="J868" s="168">
        <v>35771221</v>
      </c>
      <c r="K868" s="1" t="s">
        <v>571</v>
      </c>
      <c r="L868" s="137" t="s">
        <v>571</v>
      </c>
      <c r="M868" s="138" t="s">
        <v>828</v>
      </c>
      <c r="N868" s="44">
        <f>VLOOKUP(Contrato[[#This Row],[SUPERVISOR TITULAR]],[1]SUPERVISORES!$E$1:$F$135,2,FALSE)</f>
        <v>71174454.5</v>
      </c>
      <c r="O868" s="43" t="s">
        <v>164</v>
      </c>
      <c r="P868" s="221">
        <f>VLOOKUP(Contrato[[#This Row],[SUPERVISOR SUPLENTE ]],[1]SUPERVISORES!$E$1:$F$135,2,FALSE)</f>
        <v>71610877.799999997</v>
      </c>
      <c r="Q868" s="75">
        <v>990</v>
      </c>
      <c r="R868" s="222" cm="1">
        <f t="array" ref="R868">_xlfn.XLOOKUP(Contrato[[#This Row],[CDP]],[1]!CDP[[#All],[consecutivo]],[1]!CDP[[#All],[fecha_aprobacion]],"",0)</f>
        <v>45121.491527777776</v>
      </c>
      <c r="S868" s="223">
        <f>SUMIF([1]!CDP[[#All],[consecutivo]],Contrato[[#This Row],[CDP]],[1]!CDP[[#All],[valor_total_rubro]])</f>
        <v>37834946</v>
      </c>
      <c r="T868" s="4" cm="1">
        <f t="array" ref="T868">_xlfn.XLOOKUP(Contrato[[#This Row],[CONTRATO]]&amp;Contrato[[#This Row],[CDP]],[1]!Tabla6[[#All],[CONTRATO-CDP]],[1]!Tabla6[[#All],[CRP]],_xlfn.XLOOKUP(Contrato[[#This Row],[CDP]],[1]RCPPAGOS!F:F,[1]RCPPAGOS!A:A,"",0),0)</f>
        <v>7687</v>
      </c>
      <c r="U868" s="222">
        <f>+_xlfn.XLOOKUP(Contrato[[#This Row],[RCP]],[1]RCPPAGOS!A:A,[1]RCPPAGOS!B:B,"",0)</f>
        <v>45138.343460648146</v>
      </c>
      <c r="V868" s="224">
        <f>SUMIF([1]!RCPPAGOS[[#All],[CRP]],Contrato[[#This Row],[RCP]],[1]!RCPPAGOS[[#All],[valor_total]])</f>
        <v>35541919</v>
      </c>
      <c r="W868" s="51">
        <v>45135</v>
      </c>
      <c r="X868" s="51">
        <v>45138</v>
      </c>
      <c r="Y868" s="225" t="str">
        <f>+LEFT(_xlfn.XLOOKUP(Contrato[[#This Row],[CONTRATO3DIG]],[1]SECOP_II!AE:AE,[1]SECOP_II!F:F,"",0),10)</f>
        <v>2023-07-31</v>
      </c>
      <c r="Z868" s="226" t="str">
        <f>+LEFT(_xlfn.XLOOKUP(Contrato[[#This Row],[CONTRATO3DIG]],[1]SECOP_II!AE:AE,[1]SECOP_II!G:G,"",0),10)</f>
        <v>2023-12-31</v>
      </c>
      <c r="AA868" s="54" t="str">
        <f>_xlfn.XLOOKUP(Contrato[[#This Row],[CONTRATO3DIG]],[1]SECOP_II!AE:AE,[1]SECOP_II!AA:AA,"",0)</f>
        <v>https://community.secop.gov.co/Public/Tendering/OpportunityDetail/Index?noticeUID=CO1.NTC.4783596&amp;isFromPublicArea=True&amp;isModal=true&amp;asPopupView=true</v>
      </c>
      <c r="AB868" s="103" t="s">
        <v>2031</v>
      </c>
      <c r="AC868" s="103">
        <v>200000099926</v>
      </c>
      <c r="AD868" s="1" t="s">
        <v>50</v>
      </c>
      <c r="AE868" s="58" t="str">
        <f>TEXT(LEFT(Contrato[[#This Row],[CONTRATO]],3),"0")</f>
        <v>777</v>
      </c>
      <c r="AF868" s="58" t="str">
        <f>IF(LEN(Contrato[[#This Row],[Contrato2]])=3,Contrato[[#This Row],[Contrato2]],TEXT(Contrato[[#This Row],[Contrato2]],"000"))</f>
        <v>777</v>
      </c>
      <c r="AG868" s="59">
        <f ca="1">IFERROR(_xlfn.DAYS(Contrato[[#This Row],[Fecha Proyectada liquidació]],TODAY())/30,"")</f>
        <v>-10.033333333333333</v>
      </c>
      <c r="AH868" s="60">
        <f>+Contrato[[#This Row],[FECHA TERMINACIÓN ]]+120</f>
        <v>45411</v>
      </c>
      <c r="AI868" s="58" t="e" cm="1">
        <f t="array" ref="AI868">+Contrato[[#This Row],[Fecha Proyectada liquidació]]-hoy</f>
        <v>#NAME?</v>
      </c>
      <c r="AJ868" s="58" cm="1">
        <f t="array" ref="AJ868">_xlfn.XLOOKUP(Contrato[[#This Row],[CONTRATO]]&amp;Contrato[[#This Row],[CDP]],[1]!Tabla6[[#All],[CONTRATO-CDP]],[1]!Tabla6[[#All],[CRP]],_xlfn.XLOOKUP(Contrato[[#This Row],[CDP]],[1]RCPPAGOS!F:F,[1]RCPPAGOS!A:A,"",0),0)</f>
        <v>7687</v>
      </c>
      <c r="AK868" s="58">
        <f>+Contrato[[#This Row],[Columna1]]-Contrato[[#This Row],[RCP]]</f>
        <v>0</v>
      </c>
      <c r="AL868" s="73" cm="1">
        <f t="array" ref="AL868">_xlfn.XLOOKUP(Contrato[[#This Row],[RCP]],[1]!RCPPAGOS[[#All],[CRP]],[1]!RCPPAGOS[[#All],[Total pagado]],0,0)</f>
        <v>34395405</v>
      </c>
      <c r="AM868" s="62">
        <f>+Contrato[[#This Row],[Valor Pagado]]/Contrato[[#This Row],[VALOR CONTRATO]]</f>
        <v>0.96153846691450651</v>
      </c>
      <c r="AN868" s="63">
        <f>+Contrato[[#This Row],[VALOR CONTRATO]]-Contrato[[#This Row],[Valor Pagado]]</f>
        <v>1375816</v>
      </c>
    </row>
    <row r="869" spans="1:40" ht="37.5" customHeight="1">
      <c r="A869" s="1">
        <v>1143</v>
      </c>
      <c r="B869" s="2">
        <v>777</v>
      </c>
      <c r="C869" s="130" t="s">
        <v>2029</v>
      </c>
      <c r="D869" s="95" t="s">
        <v>1168</v>
      </c>
      <c r="E869" s="92" t="s">
        <v>741</v>
      </c>
      <c r="F869" s="95" t="s">
        <v>43</v>
      </c>
      <c r="G869" s="235" t="s">
        <v>2030</v>
      </c>
      <c r="H869" s="1">
        <v>1214742090</v>
      </c>
      <c r="I869" s="111">
        <v>6879081</v>
      </c>
      <c r="J869" s="168">
        <v>3158100</v>
      </c>
      <c r="K869" s="1" t="s">
        <v>571</v>
      </c>
      <c r="L869" s="137" t="s">
        <v>571</v>
      </c>
      <c r="M869" s="138" t="s">
        <v>828</v>
      </c>
      <c r="N869" s="44">
        <f>VLOOKUP(Contrato[[#This Row],[SUPERVISOR TITULAR]],[1]SUPERVISORES!$E$1:$F$135,2,FALSE)</f>
        <v>71174454.5</v>
      </c>
      <c r="O869" s="43" t="s">
        <v>164</v>
      </c>
      <c r="P869" s="221">
        <f>VLOOKUP(Contrato[[#This Row],[SUPERVISOR SUPLENTE ]],[1]SUPERVISORES!$E$1:$F$135,2,FALSE)</f>
        <v>71610877.799999997</v>
      </c>
      <c r="Q869" s="75">
        <v>1288</v>
      </c>
      <c r="R869" s="222" cm="1">
        <f t="array" ref="R869">_xlfn.XLOOKUP(Contrato[[#This Row],[CDP]],[1]!CDP[[#All],[consecutivo]],[1]!CDP[[#All],[fecha_aprobacion]],"",0)</f>
        <v>45237.328715277778</v>
      </c>
      <c r="S869" s="223">
        <f>SUMIF([1]!CDP[[#All],[consecutivo]],Contrato[[#This Row],[CDP]],[1]!CDP[[#All],[valor_total_rubro]])</f>
        <v>3158100</v>
      </c>
      <c r="T869" s="4" cm="1">
        <f t="array" ref="T869">_xlfn.XLOOKUP(Contrato[[#This Row],[CONTRATO]]&amp;Contrato[[#This Row],[CDP]],[1]!Tabla6[[#All],[CONTRATO-CDP]],[1]!Tabla6[[#All],[CRP]],_xlfn.XLOOKUP(Contrato[[#This Row],[CDP]],[1]RCPPAGOS!F:F,[1]RCPPAGOS!A:A,"",0),0)</f>
        <v>13849</v>
      </c>
      <c r="U869" s="222">
        <f>+_xlfn.XLOOKUP(Contrato[[#This Row],[RCP]],[1]RCPPAGOS!A:A,[1]RCPPAGOS!B:B,"",0)</f>
        <v>45239.374421296299</v>
      </c>
      <c r="V869" s="224">
        <f>SUMIF([1]!RCPPAGOS[[#All],[CRP]],Contrato[[#This Row],[RCP]],[1]!RCPPAGOS[[#All],[valor_total]])</f>
        <v>3158100</v>
      </c>
      <c r="W869" s="51">
        <v>45238</v>
      </c>
      <c r="X869" s="51">
        <v>45238</v>
      </c>
      <c r="Y869" s="225" t="str">
        <f>+LEFT(_xlfn.XLOOKUP(Contrato[[#This Row],[CONTRATO3DIG]],[1]SECOP_II!AE:AE,[1]SECOP_II!F:F,"",0),10)</f>
        <v>2023-07-31</v>
      </c>
      <c r="Z869" s="226" t="str">
        <f>+LEFT(_xlfn.XLOOKUP(Contrato[[#This Row],[CONTRATO3DIG]],[1]SECOP_II!AE:AE,[1]SECOP_II!G:G,"",0),10)</f>
        <v>2023-12-31</v>
      </c>
      <c r="AA869" s="139"/>
      <c r="AB869" s="103" t="s">
        <v>571</v>
      </c>
      <c r="AC869" s="103">
        <v>202301020312</v>
      </c>
      <c r="AD869" s="1" t="s">
        <v>50</v>
      </c>
      <c r="AE869" s="58" t="str">
        <f>TEXT(LEFT(Contrato[[#This Row],[CONTRATO]],3),"0")</f>
        <v>777</v>
      </c>
      <c r="AF869" s="58" t="str">
        <f>IF(LEN(Contrato[[#This Row],[Contrato2]])=3,Contrato[[#This Row],[Contrato2]],TEXT(Contrato[[#This Row],[Contrato2]],"000"))</f>
        <v>777</v>
      </c>
      <c r="AG869" s="59">
        <f ca="1">IFERROR(_xlfn.DAYS(Contrato[[#This Row],[Fecha Proyectada liquidació]],TODAY())/30,"")</f>
        <v>-10.033333333333333</v>
      </c>
      <c r="AH869" s="60">
        <f>+Contrato[[#This Row],[FECHA TERMINACIÓN ]]+120</f>
        <v>45411</v>
      </c>
      <c r="AI869" s="58" t="e" cm="1">
        <f t="array" ref="AI869">+Contrato[[#This Row],[Fecha Proyectada liquidació]]-hoy</f>
        <v>#NAME?</v>
      </c>
      <c r="AJ869" s="58" cm="1">
        <f t="array" ref="AJ869">_xlfn.XLOOKUP(Contrato[[#This Row],[CONTRATO]]&amp;Contrato[[#This Row],[CDP]],[1]!Tabla6[[#All],[CONTRATO-CDP]],[1]!Tabla6[[#All],[CRP]],_xlfn.XLOOKUP(Contrato[[#This Row],[CDP]],[1]RCPPAGOS!F:F,[1]RCPPAGOS!A:A,"",0),0)</f>
        <v>13849</v>
      </c>
      <c r="AK869" s="58">
        <f>+Contrato[[#This Row],[Columna1]]-Contrato[[#This Row],[RCP]]</f>
        <v>0</v>
      </c>
      <c r="AL869" s="73" cm="1">
        <f t="array" ref="AL869">_xlfn.XLOOKUP(Contrato[[#This Row],[RCP]],[1]!RCPPAGOS[[#All],[CRP]],[1]!RCPPAGOS[[#All],[Total pagado]],0,0)</f>
        <v>1905750</v>
      </c>
      <c r="AM869" s="62">
        <f>+Contrato[[#This Row],[Valor Pagado]]/Contrato[[#This Row],[VALOR CONTRATO]]</f>
        <v>0.60344827586206895</v>
      </c>
      <c r="AN869" s="63">
        <f>+Contrato[[#This Row],[VALOR CONTRATO]]-Contrato[[#This Row],[Valor Pagado]]</f>
        <v>1252350</v>
      </c>
    </row>
    <row r="870" spans="1:40" ht="37.5" customHeight="1">
      <c r="A870" s="1">
        <v>39</v>
      </c>
      <c r="B870" s="2">
        <v>778</v>
      </c>
      <c r="C870" s="130" t="s">
        <v>2032</v>
      </c>
      <c r="D870" s="95" t="s">
        <v>1168</v>
      </c>
      <c r="E870" s="95" t="s">
        <v>42</v>
      </c>
      <c r="F870" s="95" t="s">
        <v>831</v>
      </c>
      <c r="G870" s="235" t="s">
        <v>2033</v>
      </c>
      <c r="H870" s="1">
        <v>890906348</v>
      </c>
      <c r="I870" s="168" t="s">
        <v>571</v>
      </c>
      <c r="J870" s="168">
        <v>180000000</v>
      </c>
      <c r="K870" s="1" t="s">
        <v>571</v>
      </c>
      <c r="L870" s="137" t="s">
        <v>2034</v>
      </c>
      <c r="M870" s="138" t="s">
        <v>103</v>
      </c>
      <c r="N870" s="44">
        <f>VLOOKUP(Contrato[[#This Row],[SUPERVISOR TITULAR]],[1]SUPERVISORES!$E$1:$F$135,2,FALSE)</f>
        <v>3507696.4</v>
      </c>
      <c r="O870" s="43" t="s">
        <v>104</v>
      </c>
      <c r="P870" s="221">
        <f>VLOOKUP(Contrato[[#This Row],[SUPERVISOR SUPLENTE ]],[1]SUPERVISORES!$E$1:$F$135,2,FALSE)</f>
        <v>75075150.099999994</v>
      </c>
      <c r="Q870" s="75">
        <v>1011</v>
      </c>
      <c r="R870" s="222" cm="1">
        <f t="array" ref="R870">_xlfn.XLOOKUP(Contrato[[#This Row],[CDP]],[1]!CDP[[#All],[consecutivo]],[1]!CDP[[#All],[fecha_aprobacion]],"",0)</f>
        <v>45131.405636574076</v>
      </c>
      <c r="S870" s="223">
        <f>SUMIF([1]!CDP[[#All],[consecutivo]],Contrato[[#This Row],[CDP]],[1]!CDP[[#All],[valor_total_rubro]])</f>
        <v>180000000</v>
      </c>
      <c r="T870" s="4" cm="1">
        <f t="array" ref="T870">_xlfn.XLOOKUP(Contrato[[#This Row],[CONTRATO]]&amp;Contrato[[#This Row],[CDP]],[1]!Tabla6[[#All],[CONTRATO-CDP]],[1]!Tabla6[[#All],[CRP]],_xlfn.XLOOKUP(Contrato[[#This Row],[CDP]],[1]RCPPAGOS!F:F,[1]RCPPAGOS!A:A,"",0),0)</f>
        <v>7691</v>
      </c>
      <c r="U870" s="222">
        <f>+_xlfn.XLOOKUP(Contrato[[#This Row],[RCP]],[1]RCPPAGOS!A:A,[1]RCPPAGOS!B:B,"",0)</f>
        <v>45138.663657407407</v>
      </c>
      <c r="V870" s="224">
        <f>SUMIF([1]!RCPPAGOS[[#All],[CRP]],Contrato[[#This Row],[RCP]],[1]!RCPPAGOS[[#All],[valor_total]])</f>
        <v>180000000</v>
      </c>
      <c r="W870" s="51">
        <v>45138</v>
      </c>
      <c r="X870" s="51">
        <v>45139</v>
      </c>
      <c r="Y870" s="225" t="str">
        <f>+LEFT(_xlfn.XLOOKUP(Contrato[[#This Row],[CONTRATO3DIG]],[1]SECOP_II!AE:AE,[1]SECOP_II!F:F,"",0),10)</f>
        <v>2023-08-01</v>
      </c>
      <c r="Z870" s="226" t="str">
        <f>+LEFT(_xlfn.XLOOKUP(Contrato[[#This Row],[CONTRATO3DIG]],[1]SECOP_II!AE:AE,[1]SECOP_II!G:G,"",0),10)</f>
        <v>2023-12-30</v>
      </c>
      <c r="AA870" s="54" t="str">
        <f>_xlfn.XLOOKUP(Contrato[[#This Row],[CONTRATO3DIG]],[1]SECOP_II!AE:AE,[1]SECOP_II!AA:AA,"",0)</f>
        <v>https://community.secop.gov.co/Public/Tendering/OpportunityDetail/Index?noticeUID=CO1.NTC.4779939&amp;isFromPublicArea=True&amp;isModal=true&amp;asPopupView=true</v>
      </c>
      <c r="AB870" s="103" t="s">
        <v>1523</v>
      </c>
      <c r="AC870" s="103">
        <v>2000000100204</v>
      </c>
      <c r="AD870" s="1" t="s">
        <v>50</v>
      </c>
      <c r="AE870" s="58" t="str">
        <f>TEXT(LEFT(Contrato[[#This Row],[CONTRATO]],3),"0")</f>
        <v>778</v>
      </c>
      <c r="AF870" s="58" t="str">
        <f>IF(LEN(Contrato[[#This Row],[Contrato2]])=3,Contrato[[#This Row],[Contrato2]],TEXT(Contrato[[#This Row],[Contrato2]],"000"))</f>
        <v>778</v>
      </c>
      <c r="AG870" s="59">
        <f ca="1">IFERROR(_xlfn.DAYS(Contrato[[#This Row],[Fecha Proyectada liquidació]],TODAY())/30,"")</f>
        <v>-10.066666666666666</v>
      </c>
      <c r="AH870" s="60">
        <f>+Contrato[[#This Row],[FECHA TERMINACIÓN ]]+120</f>
        <v>45410</v>
      </c>
      <c r="AI870" s="58" t="e" cm="1">
        <f t="array" ref="AI870">+Contrato[[#This Row],[Fecha Proyectada liquidació]]-hoy</f>
        <v>#NAME?</v>
      </c>
      <c r="AJ870" s="58" cm="1">
        <f t="array" ref="AJ870">_xlfn.XLOOKUP(Contrato[[#This Row],[CONTRATO]]&amp;Contrato[[#This Row],[CDP]],[1]!Tabla6[[#All],[CONTRATO-CDP]],[1]!Tabla6[[#All],[CRP]],_xlfn.XLOOKUP(Contrato[[#This Row],[CDP]],[1]RCPPAGOS!F:F,[1]RCPPAGOS!A:A,"",0),0)</f>
        <v>7691</v>
      </c>
      <c r="AK870" s="58">
        <f>+Contrato[[#This Row],[Columna1]]-Contrato[[#This Row],[RCP]]</f>
        <v>0</v>
      </c>
      <c r="AL870" s="61" cm="1">
        <f t="array" ref="AL870">_xlfn.XLOOKUP(Contrato[[#This Row],[RCP]],[1]!RCPPAGOS[[#All],[CRP]],[1]!RCPPAGOS[[#All],[Total pagado]],0,0)</f>
        <v>170719470</v>
      </c>
      <c r="AM870" s="62">
        <f>+Contrato[[#This Row],[Valor Pagado]]/Contrato[[#This Row],[VALOR CONTRATO]]</f>
        <v>0.94844150000000005</v>
      </c>
      <c r="AN870" s="63">
        <f>+Contrato[[#This Row],[VALOR CONTRATO]]-Contrato[[#This Row],[Valor Pagado]]</f>
        <v>9280530</v>
      </c>
    </row>
    <row r="871" spans="1:40" ht="37.5" customHeight="1">
      <c r="A871" s="1">
        <v>978</v>
      </c>
      <c r="B871" s="2">
        <v>779</v>
      </c>
      <c r="C871" s="130" t="s">
        <v>2035</v>
      </c>
      <c r="D871" s="95" t="s">
        <v>1168</v>
      </c>
      <c r="E871" s="95" t="s">
        <v>42</v>
      </c>
      <c r="F871" s="95" t="s">
        <v>43</v>
      </c>
      <c r="G871" s="235" t="s">
        <v>2036</v>
      </c>
      <c r="H871" s="1">
        <v>1030543576</v>
      </c>
      <c r="I871" s="168">
        <v>10359658</v>
      </c>
      <c r="J871" s="168">
        <v>51798290</v>
      </c>
      <c r="K871" s="1" t="s">
        <v>571</v>
      </c>
      <c r="L871" s="137" t="s">
        <v>571</v>
      </c>
      <c r="M871" s="138" t="s">
        <v>103</v>
      </c>
      <c r="N871" s="44">
        <f>VLOOKUP(Contrato[[#This Row],[SUPERVISOR TITULAR]],[1]SUPERVISORES!$E$1:$F$135,2,FALSE)</f>
        <v>3507696.4</v>
      </c>
      <c r="O871" s="43" t="s">
        <v>104</v>
      </c>
      <c r="P871" s="221">
        <f>VLOOKUP(Contrato[[#This Row],[SUPERVISOR SUPLENTE ]],[1]SUPERVISORES!$E$1:$F$135,2,FALSE)</f>
        <v>75075150.099999994</v>
      </c>
      <c r="Q871" s="75">
        <v>1001</v>
      </c>
      <c r="R871" s="222" cm="1">
        <f t="array" ref="R871">_xlfn.XLOOKUP(Contrato[[#This Row],[CDP]],[1]!CDP[[#All],[consecutivo]],[1]!CDP[[#All],[fecha_aprobacion]],"",0)</f>
        <v>45126.611840277779</v>
      </c>
      <c r="S871" s="223">
        <f>SUMIF([1]!CDP[[#All],[consecutivo]],Contrato[[#This Row],[CDP]],[1]!CDP[[#All],[valor_total_rubro]])</f>
        <v>51798290</v>
      </c>
      <c r="T871" s="4" cm="1">
        <f t="array" ref="T871">_xlfn.XLOOKUP(Contrato[[#This Row],[CONTRATO]]&amp;Contrato[[#This Row],[CDP]],[1]!Tabla6[[#All],[CONTRATO-CDP]],[1]!Tabla6[[#All],[CRP]],_xlfn.XLOOKUP(Contrato[[#This Row],[CDP]],[1]RCPPAGOS!F:F,[1]RCPPAGOS!A:A,"",0),0)</f>
        <v>7815</v>
      </c>
      <c r="U871" s="222">
        <f>+_xlfn.XLOOKUP(Contrato[[#This Row],[RCP]],[1]RCPPAGOS!A:A,[1]RCPPAGOS!B:B,"",0)</f>
        <v>45140.323831018519</v>
      </c>
      <c r="V871" s="224">
        <f>SUMIF([1]!RCPPAGOS[[#All],[CRP]],Contrato[[#This Row],[RCP]],[1]!RCPPAGOS[[#All],[valor_total]])</f>
        <v>51798290</v>
      </c>
      <c r="W871" s="51">
        <v>45139</v>
      </c>
      <c r="X871" s="51">
        <v>45139</v>
      </c>
      <c r="Y871" s="225" t="str">
        <f>+LEFT(_xlfn.XLOOKUP(Contrato[[#This Row],[CONTRATO3DIG]],[1]SECOP_II!AE:AE,[1]SECOP_II!F:F,"",0),10)</f>
        <v>2023-08-02</v>
      </c>
      <c r="Z871" s="226" t="str">
        <f>+LEFT(_xlfn.XLOOKUP(Contrato[[#This Row],[CONTRATO3DIG]],[1]SECOP_II!AE:AE,[1]SECOP_II!G:G,"",0),10)</f>
        <v>2023-12-30</v>
      </c>
      <c r="AA871" s="54" t="str">
        <f>_xlfn.XLOOKUP(Contrato[[#This Row],[CONTRATO3DIG]],[1]SECOP_II!AE:AE,[1]SECOP_II!AA:AA,"",0)</f>
        <v>https://community.secop.gov.co/Public/Tendering/OpportunityDetail/Index?noticeUID=CO1.NTC.4793693&amp;isFromPublicArea=True&amp;isModal=true&amp;asPopupView=true</v>
      </c>
      <c r="AB871" s="103" t="s">
        <v>1523</v>
      </c>
      <c r="AC871" s="103">
        <v>200000100404</v>
      </c>
      <c r="AD871" s="1" t="s">
        <v>50</v>
      </c>
      <c r="AE871" s="58" t="str">
        <f>TEXT(LEFT(Contrato[[#This Row],[CONTRATO]],3),"0")</f>
        <v>779</v>
      </c>
      <c r="AF871" s="58" t="str">
        <f>IF(LEN(Contrato[[#This Row],[Contrato2]])=3,Contrato[[#This Row],[Contrato2]],TEXT(Contrato[[#This Row],[Contrato2]],"000"))</f>
        <v>779</v>
      </c>
      <c r="AG871" s="59">
        <f ca="1">IFERROR(_xlfn.DAYS(Contrato[[#This Row],[Fecha Proyectada liquidació]],TODAY())/30,"")</f>
        <v>-10.066666666666666</v>
      </c>
      <c r="AH871" s="60">
        <f>+Contrato[[#This Row],[FECHA TERMINACIÓN ]]+120</f>
        <v>45410</v>
      </c>
      <c r="AI871" s="58" t="e" cm="1">
        <f t="array" ref="AI871">+Contrato[[#This Row],[Fecha Proyectada liquidació]]-hoy</f>
        <v>#NAME?</v>
      </c>
      <c r="AJ871" s="58" cm="1">
        <f t="array" ref="AJ871">_xlfn.XLOOKUP(Contrato[[#This Row],[CONTRATO]]&amp;Contrato[[#This Row],[CDP]],[1]!Tabla6[[#All],[CONTRATO-CDP]],[1]!Tabla6[[#All],[CRP]],_xlfn.XLOOKUP(Contrato[[#This Row],[CDP]],[1]RCPPAGOS!F:F,[1]RCPPAGOS!A:A,"",0),0)</f>
        <v>7815</v>
      </c>
      <c r="AK871" s="58">
        <f>+Contrato[[#This Row],[Columna1]]-Contrato[[#This Row],[RCP]]</f>
        <v>0</v>
      </c>
      <c r="AL871" s="61" cm="1">
        <f t="array" ref="AL871">_xlfn.XLOOKUP(Contrato[[#This Row],[RCP]],[1]!RCPPAGOS[[#All],[CRP]],[1]!RCPPAGOS[[#All],[Total pagado]],0,0)</f>
        <v>51452968</v>
      </c>
      <c r="AM871" s="62">
        <f>+Contrato[[#This Row],[Valor Pagado]]/Contrato[[#This Row],[VALOR CONTRATO]]</f>
        <v>0.9933333320462896</v>
      </c>
      <c r="AN871" s="63">
        <f>+Contrato[[#This Row],[VALOR CONTRATO]]-Contrato[[#This Row],[Valor Pagado]]</f>
        <v>345322</v>
      </c>
    </row>
    <row r="872" spans="1:40" ht="37.5" customHeight="1">
      <c r="A872" s="89">
        <v>989</v>
      </c>
      <c r="B872" s="76">
        <v>780</v>
      </c>
      <c r="C872" s="235" t="s">
        <v>2037</v>
      </c>
      <c r="D872" s="95" t="s">
        <v>162</v>
      </c>
      <c r="E872" s="92" t="s">
        <v>42</v>
      </c>
      <c r="F872" s="95" t="s">
        <v>43</v>
      </c>
      <c r="G872" s="235" t="s">
        <v>2038</v>
      </c>
      <c r="H872" s="89">
        <v>43618034</v>
      </c>
      <c r="I872" s="168">
        <v>6879081</v>
      </c>
      <c r="J872" s="236">
        <v>32790286</v>
      </c>
      <c r="K872" s="89" t="s">
        <v>571</v>
      </c>
      <c r="L872" s="237" t="s">
        <v>571</v>
      </c>
      <c r="M872" s="291" t="s">
        <v>164</v>
      </c>
      <c r="N872" s="44">
        <f>VLOOKUP(Contrato[[#This Row],[SUPERVISOR TITULAR]],[1]SUPERVISORES!$E$1:$F$135,2,FALSE)</f>
        <v>71610877.799999997</v>
      </c>
      <c r="O872" s="66" t="s">
        <v>1338</v>
      </c>
      <c r="P872" s="292">
        <f>VLOOKUP(Contrato[[#This Row],[SUPERVISOR SUPLENTE ]],[1]SUPERVISORES!$E$1:$F$135,2,FALSE)</f>
        <v>19424139.399999999</v>
      </c>
      <c r="Q872" s="88">
        <v>1030</v>
      </c>
      <c r="R872" s="222" cm="1">
        <f t="array" ref="R872">_xlfn.XLOOKUP(Contrato[[#This Row],[CDP]],[1]!CDP[[#All],[consecutivo]],[1]!CDP[[#All],[fecha_aprobacion]],"",0)</f>
        <v>45138.662916666668</v>
      </c>
      <c r="S872" s="223">
        <f>SUMIF([1]!CDP[[#All],[consecutivo]],Contrato[[#This Row],[CDP]],[1]!CDP[[#All],[valor_total_rubro]])</f>
        <v>32932955</v>
      </c>
      <c r="T872" s="293" cm="1">
        <f t="array" ref="T872">_xlfn.XLOOKUP(Contrato[[#This Row],[CONTRATO]]&amp;Contrato[[#This Row],[CDP]],[1]!Tabla6[[#All],[CONTRATO-CDP]],[1]!Tabla6[[#All],[CRP]],_xlfn.XLOOKUP(Contrato[[#This Row],[CDP]],[1]RCPPAGOS!F:F,[1]RCPPAGOS!A:A,"",0),0)</f>
        <v>8309</v>
      </c>
      <c r="U872" s="222">
        <f>+_xlfn.XLOOKUP(Contrato[[#This Row],[RCP]],[1]RCPPAGOS!A:A,[1]RCPPAGOS!B:B,"",0)</f>
        <v>45142.371469907404</v>
      </c>
      <c r="V872" s="224">
        <f>SUMIF([1]!RCPPAGOS[[#All],[CRP]],Contrato[[#This Row],[RCP]],[1]!RCPPAGOS[[#All],[valor_total]])</f>
        <v>32790286</v>
      </c>
      <c r="W872" s="91">
        <v>45141</v>
      </c>
      <c r="X872" s="91">
        <v>45146</v>
      </c>
      <c r="Y872" s="294" t="str">
        <f>+LEFT(_xlfn.XLOOKUP(Contrato[[#This Row],[CONTRATO3DIG]],[1]SECOP_II!AE:AE,[1]SECOP_II!F:F,"",0),10)</f>
        <v>2023-08-08</v>
      </c>
      <c r="Z872" s="295" t="str">
        <f>+LEFT(_xlfn.XLOOKUP(Contrato[[#This Row],[CONTRATO3DIG]],[1]SECOP_II!AE:AE,[1]SECOP_II!G:G,"",0),10)</f>
        <v>2023-12-30</v>
      </c>
      <c r="AA872" s="54" t="str">
        <f>_xlfn.XLOOKUP(Contrato[[#This Row],[CONTRATO3DIG]],[1]SECOP_II!AE:AE,[1]SECOP_II!AA:AA,"",0)</f>
        <v>https://community.secop.gov.co/Public/Tendering/OpportunityDetail/Index?noticeUID=CO1.NTC.4800559&amp;isFromPublicArea=True&amp;isModal=true&amp;asPopupView=true</v>
      </c>
      <c r="AB872" s="103" t="s">
        <v>2039</v>
      </c>
      <c r="AC872" s="147">
        <v>200000101403</v>
      </c>
      <c r="AD872" s="89" t="s">
        <v>50</v>
      </c>
      <c r="AE872" s="58" t="str">
        <f>TEXT(LEFT(Contrato[[#This Row],[CONTRATO]],3),"0")</f>
        <v>780</v>
      </c>
      <c r="AF872" s="58" t="str">
        <f>IF(LEN(Contrato[[#This Row],[Contrato2]])=3,Contrato[[#This Row],[Contrato2]],TEXT(Contrato[[#This Row],[Contrato2]],"000"))</f>
        <v>780</v>
      </c>
      <c r="AG872" s="59">
        <f ca="1">IFERROR(_xlfn.DAYS(Contrato[[#This Row],[Fecha Proyectada liquidació]],TODAY())/30,"")</f>
        <v>-10.066666666666666</v>
      </c>
      <c r="AH872" s="60">
        <f>+Contrato[[#This Row],[FECHA TERMINACIÓN ]]+120</f>
        <v>45410</v>
      </c>
      <c r="AI872" s="58" t="e" cm="1">
        <f t="array" ref="AI872">+Contrato[[#This Row],[Fecha Proyectada liquidació]]-hoy</f>
        <v>#NAME?</v>
      </c>
      <c r="AJ872" s="58" cm="1">
        <f t="array" ref="AJ872">_xlfn.XLOOKUP(Contrato[[#This Row],[CONTRATO]]&amp;Contrato[[#This Row],[CDP]],[1]!Tabla6[[#All],[CONTRATO-CDP]],[1]!Tabla6[[#All],[CRP]],_xlfn.XLOOKUP(Contrato[[#This Row],[CDP]],[1]RCPPAGOS!F:F,[1]RCPPAGOS!A:A,"",0),0)</f>
        <v>8309</v>
      </c>
      <c r="AK872" s="58">
        <f>+Contrato[[#This Row],[Columna1]]-Contrato[[#This Row],[RCP]]</f>
        <v>0</v>
      </c>
      <c r="AL872" s="73" cm="1">
        <f t="array" ref="AL872">_xlfn.XLOOKUP(Contrato[[#This Row],[RCP]],[1]!RCPPAGOS[[#All],[CRP]],[1]!RCPPAGOS[[#All],[Total pagado]],0,0)</f>
        <v>6879081</v>
      </c>
      <c r="AM872" s="62">
        <f>+Contrato[[#This Row],[Valor Pagado]]/Contrato[[#This Row],[VALOR CONTRATO]]</f>
        <v>0.20979021043000357</v>
      </c>
      <c r="AN872" s="63">
        <f>+Contrato[[#This Row],[VALOR CONTRATO]]-Contrato[[#This Row],[Valor Pagado]]</f>
        <v>25911205</v>
      </c>
    </row>
    <row r="873" spans="1:40" ht="37.5" customHeight="1">
      <c r="A873" s="89">
        <v>1144</v>
      </c>
      <c r="B873" s="76">
        <v>780</v>
      </c>
      <c r="C873" s="235" t="s">
        <v>2037</v>
      </c>
      <c r="D873" s="95" t="s">
        <v>162</v>
      </c>
      <c r="E873" s="95" t="s">
        <v>741</v>
      </c>
      <c r="F873" s="95" t="s">
        <v>43</v>
      </c>
      <c r="G873" s="235" t="s">
        <v>2038</v>
      </c>
      <c r="H873" s="89">
        <v>43618034</v>
      </c>
      <c r="I873" s="236">
        <v>6879081</v>
      </c>
      <c r="J873" s="236">
        <v>2395800</v>
      </c>
      <c r="K873" s="89" t="s">
        <v>571</v>
      </c>
      <c r="L873" s="237" t="s">
        <v>571</v>
      </c>
      <c r="M873" s="291" t="s">
        <v>164</v>
      </c>
      <c r="N873" s="44">
        <f>VLOOKUP(Contrato[[#This Row],[SUPERVISOR TITULAR]],[1]SUPERVISORES!$E$1:$F$135,2,FALSE)</f>
        <v>71610877.799999997</v>
      </c>
      <c r="O873" s="66" t="s">
        <v>1338</v>
      </c>
      <c r="P873" s="292">
        <f>VLOOKUP(Contrato[[#This Row],[SUPERVISOR SUPLENTE ]],[1]SUPERVISORES!$E$1:$F$135,2,FALSE)</f>
        <v>19424139.399999999</v>
      </c>
      <c r="Q873" s="88">
        <v>1282</v>
      </c>
      <c r="R873" s="296" cm="1">
        <f t="array" ref="R873">_xlfn.XLOOKUP(Contrato[[#This Row],[CDP]],[1]!CDP[[#All],[consecutivo]],[1]!CDP[[#All],[fecha_aprobacion]],"",0)</f>
        <v>45237.328680555554</v>
      </c>
      <c r="S873" s="297">
        <f>SUMIF([1]!CDP[[#All],[consecutivo]],Contrato[[#This Row],[CDP]],[1]!CDP[[#All],[valor_total_rubro]])</f>
        <v>2395800</v>
      </c>
      <c r="T873" s="293" cm="1">
        <f t="array" ref="T873">_xlfn.XLOOKUP(Contrato[[#This Row],[CONTRATO]]&amp;Contrato[[#This Row],[CDP]],[1]!Tabla6[[#All],[CONTRATO-CDP]],[1]!Tabla6[[#All],[CRP]],_xlfn.XLOOKUP(Contrato[[#This Row],[CDP]],[1]RCPPAGOS!F:F,[1]RCPPAGOS!A:A,"",0),0)</f>
        <v>15619</v>
      </c>
      <c r="U873" s="296">
        <f>+_xlfn.XLOOKUP(Contrato[[#This Row],[RCP]],[1]RCPPAGOS!A:A,[1]RCPPAGOS!B:B,"",0)</f>
        <v>45247.587685185186</v>
      </c>
      <c r="V873" s="298">
        <f>SUMIF([1]!RCPPAGOS[[#All],[CRP]],Contrato[[#This Row],[RCP]],[1]!RCPPAGOS[[#All],[valor_total]])</f>
        <v>2395800</v>
      </c>
      <c r="W873" s="91">
        <v>45246</v>
      </c>
      <c r="X873" s="91">
        <v>45251</v>
      </c>
      <c r="Y873" s="294" t="str">
        <f>+LEFT(_xlfn.XLOOKUP(Contrato[[#This Row],[CONTRATO3DIG]],[1]SECOP_II!AE:AE,[1]SECOP_II!F:F,"",0),10)</f>
        <v>2023-08-08</v>
      </c>
      <c r="Z873" s="295" t="str">
        <f>+LEFT(_xlfn.XLOOKUP(Contrato[[#This Row],[CONTRATO3DIG]],[1]SECOP_II!AE:AE,[1]SECOP_II!G:G,"",0),10)</f>
        <v>2023-12-30</v>
      </c>
      <c r="AA873" s="139"/>
      <c r="AB873" s="147" t="s">
        <v>571</v>
      </c>
      <c r="AC873" s="147">
        <v>202301020360</v>
      </c>
      <c r="AD873" s="89" t="s">
        <v>50</v>
      </c>
      <c r="AE873" s="58" t="str">
        <f>TEXT(LEFT(Contrato[[#This Row],[CONTRATO]],3),"0")</f>
        <v>780</v>
      </c>
      <c r="AF873" s="58" t="str">
        <f>IF(LEN(Contrato[[#This Row],[Contrato2]])=3,Contrato[[#This Row],[Contrato2]],TEXT(Contrato[[#This Row],[Contrato2]],"000"))</f>
        <v>780</v>
      </c>
      <c r="AG873" s="59">
        <f ca="1">IFERROR(_xlfn.DAYS(Contrato[[#This Row],[Fecha Proyectada liquidació]],TODAY())/30,"")</f>
        <v>-10.066666666666666</v>
      </c>
      <c r="AH873" s="60">
        <f>+Contrato[[#This Row],[FECHA TERMINACIÓN ]]+120</f>
        <v>45410</v>
      </c>
      <c r="AI873" s="58" t="e" cm="1">
        <f t="array" ref="AI873">+Contrato[[#This Row],[Fecha Proyectada liquidació]]-hoy</f>
        <v>#NAME?</v>
      </c>
      <c r="AJ873" s="58" cm="1">
        <f t="array" ref="AJ873">_xlfn.XLOOKUP(Contrato[[#This Row],[CONTRATO]]&amp;Contrato[[#This Row],[CDP]],[1]!Tabla6[[#All],[CONTRATO-CDP]],[1]!Tabla6[[#All],[CRP]],_xlfn.XLOOKUP(Contrato[[#This Row],[CDP]],[1]RCPPAGOS!F:F,[1]RCPPAGOS!A:A,"",0),0)</f>
        <v>15619</v>
      </c>
      <c r="AK873" s="58">
        <f>+Contrato[[#This Row],[Columna1]]-Contrato[[#This Row],[RCP]]</f>
        <v>0</v>
      </c>
      <c r="AL873" s="73" cm="1">
        <f t="array" ref="AL873">_xlfn.XLOOKUP(Contrato[[#This Row],[RCP]],[1]!RCPPAGOS[[#All],[CRP]],[1]!RCPPAGOS[[#All],[Total pagado]],0,0)</f>
        <v>1687950</v>
      </c>
      <c r="AM873" s="62">
        <f>+Contrato[[#This Row],[Valor Pagado]]/Contrato[[#This Row],[VALOR CONTRATO]]</f>
        <v>0.70454545454545459</v>
      </c>
      <c r="AN873" s="63">
        <f>+Contrato[[#This Row],[VALOR CONTRATO]]-Contrato[[#This Row],[Valor Pagado]]</f>
        <v>707850</v>
      </c>
    </row>
    <row r="874" spans="1:40" ht="37.5" customHeight="1">
      <c r="A874" s="89">
        <v>690</v>
      </c>
      <c r="B874" s="76">
        <v>781</v>
      </c>
      <c r="C874" s="235" t="s">
        <v>2040</v>
      </c>
      <c r="D874" s="95" t="s">
        <v>41</v>
      </c>
      <c r="E874" s="103" t="s">
        <v>1122</v>
      </c>
      <c r="F874" s="95" t="s">
        <v>1839</v>
      </c>
      <c r="G874" s="235" t="s">
        <v>2041</v>
      </c>
      <c r="H874" s="89">
        <v>901076796</v>
      </c>
      <c r="I874" s="168" t="s">
        <v>571</v>
      </c>
      <c r="J874" s="236">
        <v>5413310</v>
      </c>
      <c r="K874" s="89" t="s">
        <v>571</v>
      </c>
      <c r="L874" s="237" t="s">
        <v>2042</v>
      </c>
      <c r="M874" s="291" t="s">
        <v>69</v>
      </c>
      <c r="N874" s="44">
        <f>VLOOKUP(Contrato[[#This Row],[SUPERVISOR TITULAR]],[1]SUPERVISORES!$E$1:$F$135,2,FALSE)</f>
        <v>43208997.899999999</v>
      </c>
      <c r="O874" s="66" t="s">
        <v>143</v>
      </c>
      <c r="P874" s="292">
        <f>VLOOKUP(Contrato[[#This Row],[SUPERVISOR SUPLENTE ]],[1]SUPERVISORES!$E$1:$F$135,2,FALSE)</f>
        <v>43754943.200000003</v>
      </c>
      <c r="Q874" s="88">
        <v>943</v>
      </c>
      <c r="R874" s="296" cm="1">
        <f t="array" ref="R874">_xlfn.XLOOKUP(Contrato[[#This Row],[CDP]],[1]!CDP[[#All],[consecutivo]],[1]!CDP[[#All],[fecha_aprobacion]],"",0)</f>
        <v>45104.710648148146</v>
      </c>
      <c r="S874" s="297">
        <f>SUMIF([1]!CDP[[#All],[consecutivo]],Contrato[[#This Row],[CDP]],[1]!CDP[[#All],[valor_total_rubro]])</f>
        <v>13879613</v>
      </c>
      <c r="T874" s="293" cm="1">
        <f t="array" ref="T874">_xlfn.XLOOKUP(Contrato[[#This Row],[CONTRATO]]&amp;Contrato[[#This Row],[CDP]],[1]!Tabla6[[#All],[CONTRATO-CDP]],[1]!Tabla6[[#All],[CRP]],_xlfn.XLOOKUP(Contrato[[#This Row],[CDP]],[1]RCPPAGOS!F:F,[1]RCPPAGOS!A:A,"",0),0)</f>
        <v>8307</v>
      </c>
      <c r="U874" s="296">
        <f>+_xlfn.XLOOKUP(Contrato[[#This Row],[RCP]],[1]RCPPAGOS!A:A,[1]RCPPAGOS!B:B,"",0)</f>
        <v>45142.370659722219</v>
      </c>
      <c r="V874" s="298">
        <f>SUMIF([1]!RCPPAGOS[[#All],[CRP]],Contrato[[#This Row],[RCP]],[1]!RCPPAGOS[[#All],[valor_total]])</f>
        <v>5413310</v>
      </c>
      <c r="W874" s="91">
        <v>45141</v>
      </c>
      <c r="X874" s="91">
        <v>45146</v>
      </c>
      <c r="Y874" s="294" t="str">
        <f>+LEFT(_xlfn.XLOOKUP(Contrato[[#This Row],[CONTRATO3DIG]],[1]SECOP_II!AE:AE,[1]SECOP_II!F:F,"",0),10)</f>
        <v>2023-08-09</v>
      </c>
      <c r="Z874" s="295" t="str">
        <f>+LEFT(_xlfn.XLOOKUP(Contrato[[#This Row],[CONTRATO3DIG]],[1]SECOP_II!AE:AE,[1]SECOP_II!G:G,"",0),10)</f>
        <v>2023-12-30</v>
      </c>
      <c r="AA874" s="54" t="str">
        <f>_xlfn.XLOOKUP(Contrato[[#This Row],[CONTRATO3DIG]],[1]SECOP_II!AE:AE,[1]SECOP_II!AA:AA,"",0)</f>
        <v>https://community.secop.gov.co/Public/Tendering/OpportunityDetail/Index?noticeUID=CO1.NTC.4751153&amp;isFromPublicArea=True&amp;isModal=true&amp;asPopupView=true</v>
      </c>
      <c r="AB874" s="147" t="s">
        <v>1523</v>
      </c>
      <c r="AC874" s="147">
        <v>200000098404</v>
      </c>
      <c r="AD874" s="89"/>
      <c r="AE874" s="58" t="str">
        <f>TEXT(LEFT(Contrato[[#This Row],[CONTRATO]],3),"0")</f>
        <v>781</v>
      </c>
      <c r="AF874" s="58" t="str">
        <f>IF(LEN(Contrato[[#This Row],[Contrato2]])=3,Contrato[[#This Row],[Contrato2]],TEXT(Contrato[[#This Row],[Contrato2]],"000"))</f>
        <v>781</v>
      </c>
      <c r="AG874" s="59">
        <f ca="1">IFERROR(_xlfn.DAYS(Contrato[[#This Row],[Fecha Proyectada liquidació]],TODAY())/30,"")</f>
        <v>-10.066666666666666</v>
      </c>
      <c r="AH874" s="60">
        <f>+Contrato[[#This Row],[FECHA TERMINACIÓN ]]+120</f>
        <v>45410</v>
      </c>
      <c r="AI874" s="58" t="e" cm="1">
        <f t="array" ref="AI874">+Contrato[[#This Row],[Fecha Proyectada liquidació]]-hoy</f>
        <v>#NAME?</v>
      </c>
      <c r="AJ874" s="58" cm="1">
        <f t="array" ref="AJ874">_xlfn.XLOOKUP(Contrato[[#This Row],[CONTRATO]]&amp;Contrato[[#This Row],[CDP]],[1]!Tabla6[[#All],[CONTRATO-CDP]],[1]!Tabla6[[#All],[CRP]],_xlfn.XLOOKUP(Contrato[[#This Row],[CDP]],[1]RCPPAGOS!F:F,[1]RCPPAGOS!A:A,"",0),0)</f>
        <v>8307</v>
      </c>
      <c r="AK874" s="58">
        <f>+Contrato[[#This Row],[Columna1]]-Contrato[[#This Row],[RCP]]</f>
        <v>0</v>
      </c>
      <c r="AL874" s="61" cm="1">
        <f t="array" ref="AL874">_xlfn.XLOOKUP(Contrato[[#This Row],[RCP]],[1]!RCPPAGOS[[#All],[CRP]],[1]!RCPPAGOS[[#All],[Total pagado]],0,0)</f>
        <v>5364276</v>
      </c>
      <c r="AM874" s="62">
        <f>+Contrato[[#This Row],[Valor Pagado]]/Contrato[[#This Row],[VALOR CONTRATO]]</f>
        <v>0.99094195603059865</v>
      </c>
      <c r="AN874" s="63">
        <f>+Contrato[[#This Row],[VALOR CONTRATO]]-Contrato[[#This Row],[Valor Pagado]]</f>
        <v>49034</v>
      </c>
    </row>
    <row r="875" spans="1:40" ht="37.5" customHeight="1">
      <c r="A875" s="1">
        <v>1088</v>
      </c>
      <c r="B875" s="2">
        <v>781</v>
      </c>
      <c r="C875" s="235" t="s">
        <v>2040</v>
      </c>
      <c r="D875" s="95" t="s">
        <v>41</v>
      </c>
      <c r="E875" s="103" t="s">
        <v>741</v>
      </c>
      <c r="F875" s="95" t="s">
        <v>1839</v>
      </c>
      <c r="G875" s="235" t="s">
        <v>2041</v>
      </c>
      <c r="H875" s="89">
        <v>901076796</v>
      </c>
      <c r="I875" s="168" t="s">
        <v>571</v>
      </c>
      <c r="J875" s="168">
        <v>2706655</v>
      </c>
      <c r="K875" s="89" t="s">
        <v>571</v>
      </c>
      <c r="L875" s="237" t="s">
        <v>2043</v>
      </c>
      <c r="M875" s="291" t="s">
        <v>69</v>
      </c>
      <c r="N875" s="44">
        <f>VLOOKUP(Contrato[[#This Row],[SUPERVISOR TITULAR]],[1]SUPERVISORES!$E$1:$F$135,2,FALSE)</f>
        <v>43208997.899999999</v>
      </c>
      <c r="O875" s="66" t="s">
        <v>143</v>
      </c>
      <c r="P875" s="292">
        <f>VLOOKUP(Contrato[[#This Row],[SUPERVISOR SUPLENTE ]],[1]SUPERVISORES!$E$1:$F$135,2,FALSE)</f>
        <v>43754943.200000003</v>
      </c>
      <c r="Q875" s="75">
        <v>1174</v>
      </c>
      <c r="R875" s="222" cm="1">
        <f t="array" ref="R875">_xlfn.XLOOKUP(Contrato[[#This Row],[CDP]],[1]!CDP[[#All],[consecutivo]],[1]!CDP[[#All],[fecha_aprobacion]],"",0)</f>
        <v>45211.504571759258</v>
      </c>
      <c r="S875" s="223">
        <f>SUMIF([1]!CDP[[#All],[consecutivo]],Contrato[[#This Row],[CDP]],[1]!CDP[[#All],[valor_total_rubro]])</f>
        <v>2706655</v>
      </c>
      <c r="T875" s="4" cm="1">
        <f t="array" ref="T875">_xlfn.XLOOKUP(Contrato[[#This Row],[CONTRATO]]&amp;Contrato[[#This Row],[CDP]],[1]!Tabla6[[#All],[CONTRATO-CDP]],[1]!Tabla6[[#All],[CRP]],_xlfn.XLOOKUP(Contrato[[#This Row],[CDP]],[1]RCPPAGOS!F:F,[1]RCPPAGOS!A:A,"",0),0)</f>
        <v>12868</v>
      </c>
      <c r="U875" s="222">
        <f>+_xlfn.XLOOKUP(Contrato[[#This Row],[RCP]],[1]RCPPAGOS!A:A,[1]RCPPAGOS!B:B,"",0)</f>
        <v>45223.332928240743</v>
      </c>
      <c r="V875" s="224">
        <f>SUMIF([1]!RCPPAGOS[[#All],[CRP]],Contrato[[#This Row],[RCP]],[1]!RCPPAGOS[[#All],[valor_total]])</f>
        <v>2706655</v>
      </c>
      <c r="W875" s="51">
        <v>45222</v>
      </c>
      <c r="X875" s="51">
        <v>45231</v>
      </c>
      <c r="Y875" s="225" t="str">
        <f>+LEFT(_xlfn.XLOOKUP(Contrato[[#This Row],[CONTRATO3DIG]],[1]SECOP_II!AE:AE,[1]SECOP_II!F:F,"",0),10)</f>
        <v>2023-08-09</v>
      </c>
      <c r="Z875" s="226" t="str">
        <f>+LEFT(_xlfn.XLOOKUP(Contrato[[#This Row],[CONTRATO3DIG]],[1]SECOP_II!AE:AE,[1]SECOP_II!G:G,"",0),10)</f>
        <v>2023-12-30</v>
      </c>
      <c r="AA875" s="54" t="str">
        <f>_xlfn.XLOOKUP(Contrato[[#This Row],[CONTRATO3DIG]],[1]SECOP_II!AE:AE,[1]SECOP_II!AA:AA,"",0)</f>
        <v>https://community.secop.gov.co/Public/Tendering/OpportunityDetail/Index?noticeUID=CO1.NTC.4751153&amp;isFromPublicArea=True&amp;isModal=true&amp;asPopupView=true</v>
      </c>
      <c r="AB875" s="103" t="s">
        <v>1523</v>
      </c>
      <c r="AC875" s="103"/>
      <c r="AD875" s="1"/>
      <c r="AE875" s="58" t="str">
        <f>TEXT(LEFT(Contrato[[#This Row],[CONTRATO]],3),"0")</f>
        <v>781</v>
      </c>
      <c r="AF875" s="58" t="str">
        <f>IF(LEN(Contrato[[#This Row],[Contrato2]])=3,Contrato[[#This Row],[Contrato2]],TEXT(Contrato[[#This Row],[Contrato2]],"000"))</f>
        <v>781</v>
      </c>
      <c r="AG875" s="59">
        <f ca="1">IFERROR(_xlfn.DAYS(Contrato[[#This Row],[Fecha Proyectada liquidació]],TODAY())/30,"")</f>
        <v>-10.066666666666666</v>
      </c>
      <c r="AH875" s="60">
        <f>+Contrato[[#This Row],[FECHA TERMINACIÓN ]]+120</f>
        <v>45410</v>
      </c>
      <c r="AI875" s="60">
        <v>45412</v>
      </c>
      <c r="AJ875" s="58" cm="1">
        <f t="array" ref="AJ875">_xlfn.XLOOKUP(Contrato[[#This Row],[CONTRATO]]&amp;Contrato[[#This Row],[CDP]],[1]!Tabla6[[#All],[CONTRATO-CDP]],[1]!Tabla6[[#All],[CRP]],_xlfn.XLOOKUP(Contrato[[#This Row],[CDP]],[1]RCPPAGOS!F:F,[1]RCPPAGOS!A:A,"",0),0)</f>
        <v>12868</v>
      </c>
      <c r="AK875" s="58">
        <f>+Contrato[[#This Row],[Columna1]]-Contrato[[#This Row],[RCP]]</f>
        <v>0</v>
      </c>
      <c r="AL875" s="61" cm="1">
        <f t="array" ref="AL875">_xlfn.XLOOKUP(Contrato[[#This Row],[RCP]],[1]!RCPPAGOS[[#All],[CRP]],[1]!RCPPAGOS[[#All],[Total pagado]],0,0)</f>
        <v>2706655</v>
      </c>
      <c r="AM875" s="62">
        <f>+Contrato[[#This Row],[Valor Pagado]]/Contrato[[#This Row],[VALOR CONTRATO]]</f>
        <v>1</v>
      </c>
      <c r="AN875" s="63">
        <f>+Contrato[[#This Row],[VALOR CONTRATO]]-Contrato[[#This Row],[Valor Pagado]]</f>
        <v>0</v>
      </c>
    </row>
    <row r="876" spans="1:40" ht="37.5" customHeight="1">
      <c r="A876" s="89" t="s">
        <v>2044</v>
      </c>
      <c r="B876" s="76">
        <v>782</v>
      </c>
      <c r="C876" s="235" t="s">
        <v>1976</v>
      </c>
      <c r="D876" s="92" t="s">
        <v>71</v>
      </c>
      <c r="E876" s="37" t="s">
        <v>1087</v>
      </c>
      <c r="F876" s="95" t="s">
        <v>1088</v>
      </c>
      <c r="G876" s="235" t="s">
        <v>2045</v>
      </c>
      <c r="H876" s="89">
        <v>830037278</v>
      </c>
      <c r="I876" s="236" t="s">
        <v>571</v>
      </c>
      <c r="J876" s="236">
        <v>3540636</v>
      </c>
      <c r="K876" s="238" t="s">
        <v>2046</v>
      </c>
      <c r="L876" s="237" t="s">
        <v>2042</v>
      </c>
      <c r="M876" s="291" t="s">
        <v>77</v>
      </c>
      <c r="N876" s="44">
        <f>VLOOKUP(Contrato[[#This Row],[SUPERVISOR TITULAR]],[1]SUPERVISORES!$E$1:$F$135,2,FALSE)</f>
        <v>71265476.799999997</v>
      </c>
      <c r="O876" s="66" t="s">
        <v>1732</v>
      </c>
      <c r="P876" s="292">
        <f>VLOOKUP(Contrato[[#This Row],[SUPERVISOR SUPLENTE ]],[1]SUPERVISORES!$E$1:$F$135,2,FALSE)</f>
        <v>1037583054.4</v>
      </c>
      <c r="Q876" s="88">
        <v>838</v>
      </c>
      <c r="R876" s="296" cm="1">
        <f t="array" ref="R876">_xlfn.XLOOKUP(Contrato[[#This Row],[CDP]],[1]!CDP[[#All],[consecutivo]],[1]!CDP[[#All],[fecha_aprobacion]],"",0)</f>
        <v>45082.652071759258</v>
      </c>
      <c r="S876" s="297">
        <f>SUMIF([1]!CDP[[#All],[consecutivo]],Contrato[[#This Row],[CDP]],[1]!CDP[[#All],[valor_total_rubro]])</f>
        <v>311310750</v>
      </c>
      <c r="T876" s="293" cm="1">
        <f t="array" ref="T876">_xlfn.XLOOKUP(Contrato[[#This Row],[CONTRATO]]&amp;Contrato[[#This Row],[CDP]],[1]!Tabla6[[#All],[CONTRATO-CDP]],[1]!Tabla6[[#All],[CRP]],_xlfn.XLOOKUP(Contrato[[#This Row],[CDP]],[1]RCPPAGOS!F:F,[1]RCPPAGOS!A:A,"",0),0)</f>
        <v>8461</v>
      </c>
      <c r="U876" s="296">
        <f>+_xlfn.XLOOKUP(Contrato[[#This Row],[RCP]],[1]RCPPAGOS!A:A,[1]RCPPAGOS!B:B,"",0)</f>
        <v>45155.360717592594</v>
      </c>
      <c r="V876" s="298">
        <f>SUMIF([1]!RCPPAGOS[[#All],[CRP]],Contrato[[#This Row],[RCP]],[1]!RCPPAGOS[[#All],[valor_total]])</f>
        <v>3540636</v>
      </c>
      <c r="W876" s="91">
        <v>45140</v>
      </c>
      <c r="X876" s="91">
        <v>45148</v>
      </c>
      <c r="Y876" s="294">
        <v>45148</v>
      </c>
      <c r="Z876" s="295">
        <v>45230</v>
      </c>
      <c r="AA876" s="54" t="s">
        <v>2047</v>
      </c>
      <c r="AB876" s="147" t="s">
        <v>1333</v>
      </c>
      <c r="AC876" s="147"/>
      <c r="AD876" s="89"/>
      <c r="AE876" s="58" t="str">
        <f>TEXT(LEFT(Contrato[[#This Row],[CONTRATO]],3),"0")</f>
        <v>782</v>
      </c>
      <c r="AF876" s="58" t="str">
        <f>IF(LEN(Contrato[[#This Row],[Contrato2]])=3,Contrato[[#This Row],[Contrato2]],TEXT(Contrato[[#This Row],[Contrato2]],"000"))</f>
        <v>782</v>
      </c>
      <c r="AG876" s="59">
        <f ca="1">IFERROR(_xlfn.DAYS(Contrato[[#This Row],[Fecha Proyectada liquidació]],TODAY())/30,"")</f>
        <v>-12.066666666666666</v>
      </c>
      <c r="AH876" s="60">
        <f>+Contrato[[#This Row],[FECHA TERMINACIÓN ]]+120</f>
        <v>45350</v>
      </c>
      <c r="AI876" s="58" t="e" cm="1">
        <f t="array" ref="AI876">+Contrato[[#This Row],[Fecha Proyectada liquidació]]-hoy</f>
        <v>#NAME?</v>
      </c>
      <c r="AJ876" s="58" cm="1">
        <f t="array" ref="AJ876">_xlfn.XLOOKUP(Contrato[[#This Row],[CONTRATO]]&amp;Contrato[[#This Row],[CDP]],[1]!Tabla6[[#All],[CONTRATO-CDP]],[1]!Tabla6[[#All],[CRP]],_xlfn.XLOOKUP(Contrato[[#This Row],[CDP]],[1]RCPPAGOS!F:F,[1]RCPPAGOS!A:A,"",0),0)</f>
        <v>8461</v>
      </c>
      <c r="AK876" s="58">
        <f>+Contrato[[#This Row],[Columna1]]-Contrato[[#This Row],[RCP]]</f>
        <v>0</v>
      </c>
      <c r="AL876" s="73" cm="1">
        <f t="array" ref="AL876">_xlfn.XLOOKUP(Contrato[[#This Row],[RCP]],[1]!RCPPAGOS[[#All],[CRP]],[1]!RCPPAGOS[[#All],[Total pagado]],0,0)</f>
        <v>1875118</v>
      </c>
      <c r="AM876" s="62">
        <f>+Contrato[[#This Row],[Valor Pagado]]/Contrato[[#This Row],[VALOR CONTRATO]]</f>
        <v>0.52959920195128785</v>
      </c>
      <c r="AN876" s="63">
        <f>+Contrato[[#This Row],[VALOR CONTRATO]]-Contrato[[#This Row],[Valor Pagado]]</f>
        <v>1665518</v>
      </c>
    </row>
    <row r="877" spans="1:40" ht="37.5" customHeight="1">
      <c r="A877" s="1">
        <v>17</v>
      </c>
      <c r="B877" s="76">
        <v>783</v>
      </c>
      <c r="C877" s="235" t="s">
        <v>2048</v>
      </c>
      <c r="D877" s="92" t="s">
        <v>1168</v>
      </c>
      <c r="E877" s="95" t="s">
        <v>42</v>
      </c>
      <c r="F877" s="95" t="s">
        <v>831</v>
      </c>
      <c r="G877" s="235" t="s">
        <v>2049</v>
      </c>
      <c r="H877" s="89">
        <v>890906266</v>
      </c>
      <c r="I877" s="236" t="s">
        <v>571</v>
      </c>
      <c r="J877" s="168">
        <v>500000000</v>
      </c>
      <c r="K877" s="89" t="s">
        <v>571</v>
      </c>
      <c r="L877" s="237" t="s">
        <v>2050</v>
      </c>
      <c r="M877" s="291" t="s">
        <v>103</v>
      </c>
      <c r="N877" s="44">
        <f>VLOOKUP(Contrato[[#This Row],[SUPERVISOR TITULAR]],[1]SUPERVISORES!$E$1:$F$135,2,FALSE)</f>
        <v>3507696.4</v>
      </c>
      <c r="O877" s="66" t="s">
        <v>104</v>
      </c>
      <c r="P877" s="292">
        <f>VLOOKUP(Contrato[[#This Row],[SUPERVISOR SUPLENTE ]],[1]SUPERVISORES!$E$1:$F$135,2,FALSE)</f>
        <v>75075150.099999994</v>
      </c>
      <c r="Q877" s="75">
        <v>956</v>
      </c>
      <c r="R877" s="222" cm="1">
        <f t="array" ref="R877">_xlfn.XLOOKUP(Contrato[[#This Row],[CDP]],[1]!CDP[[#All],[consecutivo]],[1]!CDP[[#All],[fecha_aprobacion]],"",0)</f>
        <v>45106.621319444443</v>
      </c>
      <c r="S877" s="223">
        <f>SUMIF([1]!CDP[[#All],[consecutivo]],Contrato[[#This Row],[CDP]],[1]!CDP[[#All],[valor_total_rubro]])</f>
        <v>500000000</v>
      </c>
      <c r="T877" s="4" cm="1">
        <f t="array" ref="T877">_xlfn.XLOOKUP(Contrato[[#This Row],[CONTRATO]]&amp;Contrato[[#This Row],[CDP]],[1]!Tabla6[[#All],[CONTRATO-CDP]],[1]!Tabla6[[#All],[CRP]],_xlfn.XLOOKUP(Contrato[[#This Row],[CDP]],[1]RCPPAGOS!F:F,[1]RCPPAGOS!A:A,"",0),0)</f>
        <v>8456</v>
      </c>
      <c r="U877" s="222">
        <f>+_xlfn.XLOOKUP(Contrato[[#This Row],[RCP]],[1]RCPPAGOS!A:A,[1]RCPPAGOS!B:B,"",0)</f>
        <v>45152.555844907409</v>
      </c>
      <c r="V877" s="224">
        <f>SUMIF([1]!RCPPAGOS[[#All],[CRP]],Contrato[[#This Row],[RCP]],[1]!RCPPAGOS[[#All],[valor_total]])</f>
        <v>500000000</v>
      </c>
      <c r="W877" s="51">
        <v>45152</v>
      </c>
      <c r="X877" s="51">
        <v>45153</v>
      </c>
      <c r="Y877" s="225" t="str">
        <f>+LEFT(_xlfn.XLOOKUP(Contrato[[#This Row],[CONTRATO3DIG]],[1]SECOP_II!AE:AE,[1]SECOP_II!F:F,"",0),10)</f>
        <v>2023-08-15</v>
      </c>
      <c r="Z877" s="226" t="str">
        <f>+LEFT(_xlfn.XLOOKUP(Contrato[[#This Row],[CONTRATO3DIG]],[1]SECOP_II!AE:AE,[1]SECOP_II!G:G,"",0),10)</f>
        <v>2023-12-30</v>
      </c>
      <c r="AA877" s="54" t="str">
        <f>_xlfn.XLOOKUP(Contrato[[#This Row],[CONTRATO3DIG]],[1]SECOP_II!AE:AE,[1]SECOP_II!AA:AA,"",0)</f>
        <v>https://community.secop.gov.co/Public/Tendering/OpportunityDetail/Index?noticeUID=CO1.NTC.4831559&amp;isFromPublicArea=True&amp;isModal=true&amp;asPopupView=true</v>
      </c>
      <c r="AB877" s="103" t="s">
        <v>2051</v>
      </c>
      <c r="AC877" s="103">
        <v>2000000101482</v>
      </c>
      <c r="AD877" s="1" t="s">
        <v>50</v>
      </c>
      <c r="AE877" s="58" t="str">
        <f>TEXT(LEFT(Contrato[[#This Row],[CONTRATO]],3),"0")</f>
        <v>783</v>
      </c>
      <c r="AF877" s="58" t="str">
        <f>IF(LEN(Contrato[[#This Row],[Contrato2]])=3,Contrato[[#This Row],[Contrato2]],TEXT(Contrato[[#This Row],[Contrato2]],"000"))</f>
        <v>783</v>
      </c>
      <c r="AG877" s="59">
        <f ca="1">IFERROR(_xlfn.DAYS(Contrato[[#This Row],[Fecha Proyectada liquidació]],TODAY())/30,"")</f>
        <v>-10.066666666666666</v>
      </c>
      <c r="AH877" s="60">
        <f>+Contrato[[#This Row],[FECHA TERMINACIÓN ]]+120</f>
        <v>45410</v>
      </c>
      <c r="AI877" s="58" t="e" cm="1">
        <f t="array" ref="AI877">+Contrato[[#This Row],[Fecha Proyectada liquidació]]-hoy</f>
        <v>#NAME?</v>
      </c>
      <c r="AJ877" s="58" cm="1">
        <f t="array" ref="AJ877">_xlfn.XLOOKUP(Contrato[[#This Row],[CONTRATO]]&amp;Contrato[[#This Row],[CDP]],[1]!Tabla6[[#All],[CONTRATO-CDP]],[1]!Tabla6[[#All],[CRP]],_xlfn.XLOOKUP(Contrato[[#This Row],[CDP]],[1]RCPPAGOS!F:F,[1]RCPPAGOS!A:A,"",0),0)</f>
        <v>8456</v>
      </c>
      <c r="AK877" s="58">
        <f>+Contrato[[#This Row],[Columna1]]-Contrato[[#This Row],[RCP]]</f>
        <v>0</v>
      </c>
      <c r="AL877" s="61" cm="1">
        <f t="array" ref="AL877">_xlfn.XLOOKUP(Contrato[[#This Row],[RCP]],[1]!RCPPAGOS[[#All],[CRP]],[1]!RCPPAGOS[[#All],[Total pagado]],0,0)</f>
        <v>466000500</v>
      </c>
      <c r="AM877" s="62">
        <f>+Contrato[[#This Row],[Valor Pagado]]/Contrato[[#This Row],[VALOR CONTRATO]]</f>
        <v>0.93200099999999997</v>
      </c>
      <c r="AN877" s="63">
        <f>+Contrato[[#This Row],[VALOR CONTRATO]]-Contrato[[#This Row],[Valor Pagado]]</f>
        <v>33999500</v>
      </c>
    </row>
    <row r="878" spans="1:40" ht="37.5" customHeight="1">
      <c r="A878" s="1">
        <v>685</v>
      </c>
      <c r="B878" s="2">
        <v>784</v>
      </c>
      <c r="C878" s="130" t="s">
        <v>2052</v>
      </c>
      <c r="D878" s="92" t="s">
        <v>41</v>
      </c>
      <c r="E878" s="92" t="s">
        <v>42</v>
      </c>
      <c r="F878" s="95" t="s">
        <v>205</v>
      </c>
      <c r="G878" s="235" t="s">
        <v>2053</v>
      </c>
      <c r="H878" s="1">
        <v>890900841</v>
      </c>
      <c r="I878" s="168" t="s">
        <v>571</v>
      </c>
      <c r="J878" s="168">
        <v>160000000</v>
      </c>
      <c r="K878" s="1" t="s">
        <v>571</v>
      </c>
      <c r="L878" s="137" t="s">
        <v>2054</v>
      </c>
      <c r="M878" s="138" t="s">
        <v>1417</v>
      </c>
      <c r="N878" s="44">
        <f>VLOOKUP(Contrato[[#This Row],[SUPERVISOR TITULAR]],[1]SUPERVISORES!$E$1:$F$135,2,FALSE)</f>
        <v>43523751</v>
      </c>
      <c r="O878" s="43" t="s">
        <v>680</v>
      </c>
      <c r="P878" s="221">
        <f>VLOOKUP(Contrato[[#This Row],[SUPERVISOR SUPLENTE ]],[1]SUPERVISORES!$E$1:$F$135,2,FALSE)</f>
        <v>42690418.700000003</v>
      </c>
      <c r="Q878" s="75">
        <v>1027</v>
      </c>
      <c r="R878" s="222" cm="1">
        <f t="array" ref="R878">_xlfn.XLOOKUP(Contrato[[#This Row],[CDP]],[1]!CDP[[#All],[consecutivo]],[1]!CDP[[#All],[fecha_aprobacion]],"",0)</f>
        <v>45134.728703703702</v>
      </c>
      <c r="S878" s="223">
        <f>SUMIF([1]!CDP[[#All],[consecutivo]],Contrato[[#This Row],[CDP]],[1]!CDP[[#All],[valor_total_rubro]])</f>
        <v>160000000</v>
      </c>
      <c r="T878" s="4" cm="1">
        <f t="array" ref="T878">_xlfn.XLOOKUP(Contrato[[#This Row],[CONTRATO]]&amp;Contrato[[#This Row],[CDP]],[1]!Tabla6[[#All],[CONTRATO-CDP]],[1]!Tabla6[[#All],[CRP]],_xlfn.XLOOKUP(Contrato[[#This Row],[CDP]],[1]RCPPAGOS!F:F,[1]RCPPAGOS!A:A,"",0),0)</f>
        <v>8480</v>
      </c>
      <c r="U878" s="222">
        <f>+_xlfn.XLOOKUP(Contrato[[#This Row],[RCP]],[1]RCPPAGOS!A:A,[1]RCPPAGOS!B:B,"",0)</f>
        <v>45160.590879629628</v>
      </c>
      <c r="V878" s="224">
        <f>SUMIF([1]!RCPPAGOS[[#All],[CRP]],Contrato[[#This Row],[RCP]],[1]!RCPPAGOS[[#All],[valor_total]])</f>
        <v>160000000</v>
      </c>
      <c r="W878" s="51">
        <v>45156</v>
      </c>
      <c r="X878" s="51">
        <v>45162</v>
      </c>
      <c r="Y878" s="225" t="str">
        <f>+LEFT(_xlfn.XLOOKUP(Contrato[[#This Row],[CONTRATO3DIG]],[1]SECOP_II!AE:AE,[1]SECOP_II!F:F,"",0),10)</f>
        <v>2023-08-28</v>
      </c>
      <c r="Z878" s="226" t="str">
        <f>+LEFT(_xlfn.XLOOKUP(Contrato[[#This Row],[CONTRATO3DIG]],[1]SECOP_II!AE:AE,[1]SECOP_II!G:G,"",0),10)</f>
        <v>2023-12-31</v>
      </c>
      <c r="AA878" s="54" t="str">
        <f>_xlfn.XLOOKUP(Contrato[[#This Row],[CONTRATO3DIG]],[1]SECOP_II!AE:AE,[1]SECOP_II!AA:AA,"",0)</f>
        <v>https://community.secop.gov.co/Public/Tendering/OpportunityDetail/Index?noticeUID=CO1.NTC.4859961&amp;isFromPublicArea=True&amp;isModal=true&amp;asPopupView=true</v>
      </c>
      <c r="AB878" s="103" t="s">
        <v>2055</v>
      </c>
      <c r="AC878" s="103">
        <v>200000101155</v>
      </c>
      <c r="AD878" s="1" t="s">
        <v>50</v>
      </c>
      <c r="AE878" s="58" t="str">
        <f>TEXT(LEFT(Contrato[[#This Row],[CONTRATO]],3),"0")</f>
        <v>784</v>
      </c>
      <c r="AF878" s="58" t="str">
        <f>IF(LEN(Contrato[[#This Row],[Contrato2]])=3,Contrato[[#This Row],[Contrato2]],TEXT(Contrato[[#This Row],[Contrato2]],"000"))</f>
        <v>784</v>
      </c>
      <c r="AG878" s="59">
        <f ca="1">IFERROR(_xlfn.DAYS(Contrato[[#This Row],[Fecha Proyectada liquidació]],TODAY())/30,"")</f>
        <v>-10.033333333333333</v>
      </c>
      <c r="AH878" s="60">
        <f>+Contrato[[#This Row],[FECHA TERMINACIÓN ]]+120</f>
        <v>45411</v>
      </c>
      <c r="AI878" s="58" t="e" cm="1">
        <f t="array" ref="AI878">+Contrato[[#This Row],[Fecha Proyectada liquidació]]-hoy</f>
        <v>#NAME?</v>
      </c>
      <c r="AJ878" s="58" cm="1">
        <f t="array" ref="AJ878">_xlfn.XLOOKUP(Contrato[[#This Row],[CONTRATO]]&amp;Contrato[[#This Row],[CDP]],[1]!Tabla6[[#All],[CONTRATO-CDP]],[1]!Tabla6[[#All],[CRP]],_xlfn.XLOOKUP(Contrato[[#This Row],[CDP]],[1]RCPPAGOS!F:F,[1]RCPPAGOS!A:A,"",0),0)</f>
        <v>8480</v>
      </c>
      <c r="AK878" s="58">
        <f>+Contrato[[#This Row],[Columna1]]-Contrato[[#This Row],[RCP]]</f>
        <v>0</v>
      </c>
      <c r="AL878" s="61" cm="1">
        <f t="array" ref="AL878">_xlfn.XLOOKUP(Contrato[[#This Row],[RCP]],[1]!RCPPAGOS[[#All],[CRP]],[1]!RCPPAGOS[[#All],[Total pagado]],0,0)</f>
        <v>158800058</v>
      </c>
      <c r="AM878" s="62">
        <f>+Contrato[[#This Row],[Valor Pagado]]/Contrato[[#This Row],[VALOR CONTRATO]]</f>
        <v>0.99250036249999996</v>
      </c>
      <c r="AN878" s="63">
        <f>+Contrato[[#This Row],[VALOR CONTRATO]]-Contrato[[#This Row],[Valor Pagado]]</f>
        <v>1199942</v>
      </c>
    </row>
    <row r="879" spans="1:40" ht="37.5" customHeight="1">
      <c r="A879" s="1">
        <v>993</v>
      </c>
      <c r="B879" s="2">
        <v>785</v>
      </c>
      <c r="C879" s="130" t="s">
        <v>1478</v>
      </c>
      <c r="D879" s="92" t="s">
        <v>83</v>
      </c>
      <c r="E879" s="92" t="s">
        <v>42</v>
      </c>
      <c r="F879" s="95" t="s">
        <v>43</v>
      </c>
      <c r="G879" s="235" t="s">
        <v>2056</v>
      </c>
      <c r="H879" s="1">
        <v>1214721589</v>
      </c>
      <c r="I879" s="168">
        <v>6879081</v>
      </c>
      <c r="J879" s="168">
        <v>28113332</v>
      </c>
      <c r="K879" s="134" t="s">
        <v>2057</v>
      </c>
      <c r="L879" s="137" t="s">
        <v>571</v>
      </c>
      <c r="M879" s="138" t="s">
        <v>1477</v>
      </c>
      <c r="N879" s="44">
        <f>VLOOKUP(Contrato[[#This Row],[SUPERVISOR TITULAR]],[1]SUPERVISORES!$E$1:$F$135,2,FALSE)</f>
        <v>71220441</v>
      </c>
      <c r="O879" s="66" t="s">
        <v>223</v>
      </c>
      <c r="P879" s="221">
        <f>VLOOKUP(Contrato[[#This Row],[SUPERVISOR SUPLENTE ]],[1]SUPERVISORES!$E$1:$F$135,2,FALSE)</f>
        <v>1120566148.7</v>
      </c>
      <c r="Q879" s="75">
        <v>1039</v>
      </c>
      <c r="R879" s="222" cm="1">
        <f t="array" ref="R879">_xlfn.XLOOKUP(Contrato[[#This Row],[CDP]],[1]!CDP[[#All],[consecutivo]],[1]!CDP[[#All],[fecha_aprobacion]],"",0)</f>
        <v>45142.369363425925</v>
      </c>
      <c r="S879" s="223">
        <f>SUMIF([1]!CDP[[#All],[consecutivo]],Contrato[[#This Row],[CDP]],[1]!CDP[[#All],[valor_total_rubro]])</f>
        <v>28113332</v>
      </c>
      <c r="T879" s="4" cm="1">
        <f t="array" ref="T879">_xlfn.XLOOKUP(Contrato[[#This Row],[CONTRATO]]&amp;Contrato[[#This Row],[CDP]],[1]!Tabla6[[#All],[CONTRATO-CDP]],[1]!Tabla6[[#All],[CRP]],_xlfn.XLOOKUP(Contrato[[#This Row],[CDP]],[1]RCPPAGOS!F:F,[1]RCPPAGOS!A:A,"",0),0)</f>
        <v>8455</v>
      </c>
      <c r="U879" s="222">
        <f>+_xlfn.XLOOKUP(Contrato[[#This Row],[RCP]],[1]RCPPAGOS!A:A,[1]RCPPAGOS!B:B,"",0)</f>
        <v>45152.555474537039</v>
      </c>
      <c r="V879" s="224">
        <f>SUMIF([1]!RCPPAGOS[[#All],[CRP]],Contrato[[#This Row],[RCP]],[1]!RCPPAGOS[[#All],[valor_total]])</f>
        <v>28113332</v>
      </c>
      <c r="W879" s="51">
        <v>45152</v>
      </c>
      <c r="X879" s="51">
        <v>45152</v>
      </c>
      <c r="Y879" s="225" t="str">
        <f>+LEFT(_xlfn.XLOOKUP(Contrato[[#This Row],[CONTRATO3DIG]],[1]SECOP_II!AE:AE,[1]SECOP_II!F:F,"",0),10)</f>
        <v>2023-08-14</v>
      </c>
      <c r="Z879" s="226" t="str">
        <f>+LEFT(_xlfn.XLOOKUP(Contrato[[#This Row],[CONTRATO3DIG]],[1]SECOP_II!AE:AE,[1]SECOP_II!G:G,"",0),10)</f>
        <v>2023-12-30</v>
      </c>
      <c r="AA879" s="54" t="str">
        <f>_xlfn.XLOOKUP(Contrato[[#This Row],[CONTRATO3DIG]],[1]SECOP_II!AE:AE,[1]SECOP_II!AA:AA,"",0)</f>
        <v>https://community.secop.gov.co/Public/Tendering/OpportunityDetail/Index?noticeUID=CO1.NTC.4835547&amp;isFromPublicArea=True&amp;isModal=true&amp;asPopupView=true</v>
      </c>
      <c r="AB879" s="103" t="s">
        <v>2058</v>
      </c>
      <c r="AC879" s="103">
        <v>2000000101692</v>
      </c>
      <c r="AD879" s="1" t="s">
        <v>50</v>
      </c>
      <c r="AE879" s="58" t="str">
        <f>TEXT(LEFT(Contrato[[#This Row],[CONTRATO]],3),"0")</f>
        <v>785</v>
      </c>
      <c r="AF879" s="58" t="str">
        <f>IF(LEN(Contrato[[#This Row],[Contrato2]])=3,Contrato[[#This Row],[Contrato2]],TEXT(Contrato[[#This Row],[Contrato2]],"000"))</f>
        <v>785</v>
      </c>
      <c r="AG879" s="59">
        <f ca="1">IFERROR(_xlfn.DAYS(Contrato[[#This Row],[Fecha Proyectada liquidació]],TODAY())/30,"")</f>
        <v>-10.066666666666666</v>
      </c>
      <c r="AH879" s="60">
        <f>+Contrato[[#This Row],[FECHA TERMINACIÓN ]]+120</f>
        <v>45410</v>
      </c>
      <c r="AI879" s="58" t="e" cm="1">
        <f t="array" ref="AI879">+Contrato[[#This Row],[Fecha Proyectada liquidació]]-hoy</f>
        <v>#NAME?</v>
      </c>
      <c r="AJ879" s="58" cm="1">
        <f t="array" ref="AJ879">_xlfn.XLOOKUP(Contrato[[#This Row],[CONTRATO]]&amp;Contrato[[#This Row],[CDP]],[1]!Tabla6[[#All],[CONTRATO-CDP]],[1]!Tabla6[[#All],[CRP]],_xlfn.XLOOKUP(Contrato[[#This Row],[CDP]],[1]RCPPAGOS!F:F,[1]RCPPAGOS!A:A,"",0),0)</f>
        <v>8455</v>
      </c>
      <c r="AK879" s="58">
        <f>+Contrato[[#This Row],[Columna1]]-Contrato[[#This Row],[RCP]]</f>
        <v>0</v>
      </c>
      <c r="AL879" s="61" cm="1">
        <f t="array" ref="AL879">_xlfn.XLOOKUP(Contrato[[#This Row],[RCP]],[1]!RCPPAGOS[[#All],[CRP]],[1]!RCPPAGOS[[#All],[Total pagado]],0,0)</f>
        <v>28091189</v>
      </c>
      <c r="AM879" s="62">
        <f>+Contrato[[#This Row],[Valor Pagado]]/Contrato[[#This Row],[VALOR CONTRATO]]</f>
        <v>0.99921236657397994</v>
      </c>
      <c r="AN879" s="63">
        <f>+Contrato[[#This Row],[VALOR CONTRATO]]-Contrato[[#This Row],[Valor Pagado]]</f>
        <v>22143</v>
      </c>
    </row>
    <row r="880" spans="1:40" ht="37.5" customHeight="1">
      <c r="A880" s="89">
        <v>1211</v>
      </c>
      <c r="B880" s="76">
        <v>785</v>
      </c>
      <c r="C880" s="235" t="s">
        <v>1478</v>
      </c>
      <c r="D880" s="95" t="s">
        <v>2059</v>
      </c>
      <c r="E880" s="95" t="s">
        <v>1546</v>
      </c>
      <c r="F880" s="95" t="s">
        <v>43</v>
      </c>
      <c r="G880" s="235" t="s">
        <v>2056</v>
      </c>
      <c r="H880" s="89">
        <v>1214721589</v>
      </c>
      <c r="I880" s="236"/>
      <c r="J880" s="236">
        <v>2522330</v>
      </c>
      <c r="K880" s="89"/>
      <c r="L880" s="237"/>
      <c r="M880" s="291" t="s">
        <v>1477</v>
      </c>
      <c r="N880" s="44">
        <f>VLOOKUP(Contrato[[#This Row],[SUPERVISOR TITULAR]],[1]SUPERVISORES!$E$1:$F$135,2,FALSE)</f>
        <v>71220441</v>
      </c>
      <c r="O880" s="43" t="s">
        <v>223</v>
      </c>
      <c r="P880" s="292">
        <f>VLOOKUP(Contrato[[#This Row],[SUPERVISOR SUPLENTE ]],[1]SUPERVISORES!$E$1:$F$135,2,FALSE)</f>
        <v>1120566148.7</v>
      </c>
      <c r="Q880" s="88">
        <v>1364</v>
      </c>
      <c r="R880" s="296" t="str" cm="1">
        <f t="array" ref="R880">_xlfn.XLOOKUP(Contrato[[#This Row],[CDP]],[1]!CDP[[#All],[consecutivo]],[1]!CDP[[#All],[fecha_aprobacion]],"",0)</f>
        <v/>
      </c>
      <c r="S880" s="297">
        <f>SUMIF([1]!CDP[[#All],[consecutivo]],Contrato[[#This Row],[CDP]],[1]!CDP[[#All],[valor_total_rubro]])</f>
        <v>0</v>
      </c>
      <c r="T880" s="293" cm="1">
        <f t="array" ref="T880">_xlfn.XLOOKUP(Contrato[[#This Row],[CONTRATO]]&amp;Contrato[[#This Row],[CDP]],[1]!Tabla6[[#All],[CONTRATO-CDP]],[1]!Tabla6[[#All],[CRP]],_xlfn.XLOOKUP(Contrato[[#This Row],[CDP]],[1]RCPPAGOS!F:F,[1]RCPPAGOS!A:A,"",0),0)</f>
        <v>15911</v>
      </c>
      <c r="U880" s="296">
        <f>+_xlfn.XLOOKUP(Contrato[[#This Row],[RCP]],[1]RCPPAGOS!A:A,[1]RCPPAGOS!B:B,"",0)</f>
        <v>45279.729664351849</v>
      </c>
      <c r="V880" s="298">
        <f>SUMIF([1]!RCPPAGOS[[#All],[CRP]],Contrato[[#This Row],[RCP]],[1]!RCPPAGOS[[#All],[valor_total]])</f>
        <v>2522330</v>
      </c>
      <c r="W880" s="91">
        <v>45279</v>
      </c>
      <c r="X880" s="91"/>
      <c r="Y880" s="294" t="str">
        <f>+LEFT(_xlfn.XLOOKUP(Contrato[[#This Row],[CONTRATO3DIG]],[1]SECOP_II!AE:AE,[1]SECOP_II!F:F,"",0),10)</f>
        <v>2023-08-14</v>
      </c>
      <c r="Z880" s="295" t="str">
        <f>+LEFT(_xlfn.XLOOKUP(Contrato[[#This Row],[CONTRATO3DIG]],[1]SECOP_II!AE:AE,[1]SECOP_II!G:G,"",0),10)</f>
        <v>2023-12-30</v>
      </c>
      <c r="AA880" s="139"/>
      <c r="AB880" s="147"/>
      <c r="AC880" s="147"/>
      <c r="AD880" s="89"/>
      <c r="AE880" s="58" t="str">
        <f>TEXT(LEFT(Contrato[[#This Row],[CONTRATO]],3),"0")</f>
        <v>785</v>
      </c>
      <c r="AF880" s="58" t="str">
        <f>IF(LEN(Contrato[[#This Row],[Contrato2]])=3,Contrato[[#This Row],[Contrato2]],TEXT(Contrato[[#This Row],[Contrato2]],"000"))</f>
        <v>785</v>
      </c>
      <c r="AG880" s="59">
        <f ca="1">IFERROR(_xlfn.DAYS(Contrato[[#This Row],[Fecha Proyectada liquidació]],TODAY())/30,"")</f>
        <v>-10.066666666666666</v>
      </c>
      <c r="AH880" s="60">
        <f>+Contrato[[#This Row],[FECHA TERMINACIÓN ]]+120</f>
        <v>45410</v>
      </c>
      <c r="AI880" s="58" t="e" cm="1">
        <f t="array" ref="AI880">+Contrato[[#This Row],[Fecha Proyectada liquidació]]-hoy</f>
        <v>#NAME?</v>
      </c>
      <c r="AJ880" s="58" cm="1">
        <f t="array" ref="AJ880">_xlfn.XLOOKUP(Contrato[[#This Row],[CONTRATO]]&amp;Contrato[[#This Row],[CDP]],[1]!Tabla6[[#All],[CONTRATO-CDP]],[1]!Tabla6[[#All],[CRP]],_xlfn.XLOOKUP(Contrato[[#This Row],[CDP]],[1]RCPPAGOS!F:F,[1]RCPPAGOS!A:A,"",0),0)</f>
        <v>15911</v>
      </c>
      <c r="AK880" s="58">
        <f>+Contrato[[#This Row],[Columna1]]-Contrato[[#This Row],[RCP]]</f>
        <v>0</v>
      </c>
      <c r="AL880" s="61" cm="1">
        <f t="array" ref="AL880">_xlfn.XLOOKUP(Contrato[[#This Row],[RCP]],[1]!RCPPAGOS[[#All],[CRP]],[1]!RCPPAGOS[[#All],[Total pagado]],0,0)</f>
        <v>2522330</v>
      </c>
      <c r="AM880" s="62">
        <f>+Contrato[[#This Row],[Valor Pagado]]/Contrato[[#This Row],[VALOR CONTRATO]]</f>
        <v>1</v>
      </c>
      <c r="AN880" s="63">
        <f>+Contrato[[#This Row],[VALOR CONTRATO]]-Contrato[[#This Row],[Valor Pagado]]</f>
        <v>0</v>
      </c>
    </row>
    <row r="881" spans="1:40" ht="37.5" customHeight="1">
      <c r="A881" s="89">
        <v>1199</v>
      </c>
      <c r="B881" s="76">
        <v>785</v>
      </c>
      <c r="C881" s="235" t="s">
        <v>1478</v>
      </c>
      <c r="D881" s="95" t="s">
        <v>2059</v>
      </c>
      <c r="E881" s="95" t="s">
        <v>1546</v>
      </c>
      <c r="F881" s="95" t="s">
        <v>43</v>
      </c>
      <c r="G881" s="235" t="s">
        <v>2056</v>
      </c>
      <c r="H881" s="89">
        <v>1214721589</v>
      </c>
      <c r="I881" s="236"/>
      <c r="J881" s="236">
        <v>4356751</v>
      </c>
      <c r="K881" s="89"/>
      <c r="L881" s="237" t="s">
        <v>571</v>
      </c>
      <c r="M881" s="291" t="s">
        <v>1477</v>
      </c>
      <c r="N881" s="44">
        <f>VLOOKUP(Contrato[[#This Row],[SUPERVISOR TITULAR]],[1]SUPERVISORES!$E$1:$F$135,2,FALSE)</f>
        <v>71220441</v>
      </c>
      <c r="O881" s="43" t="s">
        <v>223</v>
      </c>
      <c r="P881" s="292">
        <f>VLOOKUP(Contrato[[#This Row],[SUPERVISOR SUPLENTE ]],[1]SUPERVISORES!$E$1:$F$135,2,FALSE)</f>
        <v>1120566148.7</v>
      </c>
      <c r="Q881" s="88">
        <v>1334</v>
      </c>
      <c r="R881" s="296" t="str" cm="1">
        <f t="array" ref="R881">_xlfn.XLOOKUP(Contrato[[#This Row],[CDP]],[1]!CDP[[#All],[consecutivo]],[1]!CDP[[#All],[fecha_aprobacion]],"",0)</f>
        <v/>
      </c>
      <c r="S881" s="297">
        <f>SUMIF([1]!CDP[[#All],[consecutivo]],Contrato[[#This Row],[CDP]],[1]!CDP[[#All],[valor_total_rubro]])</f>
        <v>0</v>
      </c>
      <c r="T881" s="293" cm="1">
        <f t="array" ref="T881">_xlfn.XLOOKUP(Contrato[[#This Row],[CONTRATO]]&amp;Contrato[[#This Row],[CDP]],[1]!Tabla6[[#All],[CONTRATO-CDP]],[1]!Tabla6[[#All],[CRP]],_xlfn.XLOOKUP(Contrato[[#This Row],[CDP]],[1]RCPPAGOS!F:F,[1]RCPPAGOS!A:A,"",0),0)</f>
        <v>15771</v>
      </c>
      <c r="U881" s="296">
        <f>+_xlfn.XLOOKUP(Contrato[[#This Row],[RCP]],[1]RCPPAGOS!A:A,[1]RCPPAGOS!B:B,"",0)</f>
        <v>45260.673750000002</v>
      </c>
      <c r="V881" s="298">
        <f>SUMIF([1]!RCPPAGOS[[#All],[CRP]],Contrato[[#This Row],[RCP]],[1]!RCPPAGOS[[#All],[valor_total]])</f>
        <v>4428174</v>
      </c>
      <c r="W881" s="91">
        <v>45260</v>
      </c>
      <c r="X881" s="91">
        <v>45274</v>
      </c>
      <c r="Y881" s="294" t="str">
        <f>+LEFT(_xlfn.XLOOKUP(Contrato[[#This Row],[CONTRATO3DIG]],[1]SECOP_II!AE:AE,[1]SECOP_II!F:F,"",0),10)</f>
        <v>2023-08-14</v>
      </c>
      <c r="Z881" s="295" t="str">
        <f>+LEFT(_xlfn.XLOOKUP(Contrato[[#This Row],[CONTRATO3DIG]],[1]SECOP_II!AE:AE,[1]SECOP_II!G:G,"",0),10)</f>
        <v>2023-12-30</v>
      </c>
      <c r="AA881" s="54" t="str">
        <f>_xlfn.XLOOKUP(Contrato[[#This Row],[CONTRATO3DIG]],[1]SECOP_II!AE:AE,[1]SECOP_II!AA:AA,"",0)</f>
        <v>https://community.secop.gov.co/Public/Tendering/OpportunityDetail/Index?noticeUID=CO1.NTC.4835547&amp;isFromPublicArea=True&amp;isModal=true&amp;asPopupView=true</v>
      </c>
      <c r="AB881" s="147" t="s">
        <v>2060</v>
      </c>
      <c r="AC881" s="147"/>
      <c r="AD881" s="89"/>
      <c r="AE881" s="58" t="str">
        <f>TEXT(LEFT(Contrato[[#This Row],[CONTRATO]],3),"0")</f>
        <v>785</v>
      </c>
      <c r="AF881" s="58" t="str">
        <f>IF(LEN(Contrato[[#This Row],[Contrato2]])=3,Contrato[[#This Row],[Contrato2]],TEXT(Contrato[[#This Row],[Contrato2]],"000"))</f>
        <v>785</v>
      </c>
      <c r="AG881" s="59">
        <f ca="1">IFERROR(_xlfn.DAYS(Contrato[[#This Row],[Fecha Proyectada liquidació]],TODAY())/30,"")</f>
        <v>-10.066666666666666</v>
      </c>
      <c r="AH881" s="60">
        <f>+Contrato[[#This Row],[FECHA TERMINACIÓN ]]+120</f>
        <v>45410</v>
      </c>
      <c r="AI881" s="58" t="e" cm="1">
        <f t="array" ref="AI881">+Contrato[[#This Row],[Fecha Proyectada liquidació]]-hoy</f>
        <v>#NAME?</v>
      </c>
      <c r="AJ881" s="58" cm="1">
        <f t="array" ref="AJ881">_xlfn.XLOOKUP(Contrato[[#This Row],[CONTRATO]]&amp;Contrato[[#This Row],[CDP]],[1]!Tabla6[[#All],[CONTRATO-CDP]],[1]!Tabla6[[#All],[CRP]],_xlfn.XLOOKUP(Contrato[[#This Row],[CDP]],[1]RCPPAGOS!F:F,[1]RCPPAGOS!A:A,"",0),0)</f>
        <v>15771</v>
      </c>
      <c r="AK881" s="58">
        <f>+Contrato[[#This Row],[Columna1]]-Contrato[[#This Row],[RCP]]</f>
        <v>0</v>
      </c>
      <c r="AL881" s="61" cm="1">
        <f t="array" ref="AL881">_xlfn.XLOOKUP(Contrato[[#This Row],[RCP]],[1]!RCPPAGOS[[#All],[CRP]],[1]!RCPPAGOS[[#All],[Total pagado]],0,0)</f>
        <v>4356751</v>
      </c>
      <c r="AM881" s="62">
        <f>+Contrato[[#This Row],[Valor Pagado]]/Contrato[[#This Row],[VALOR CONTRATO]]</f>
        <v>1</v>
      </c>
      <c r="AN881" s="63">
        <f>+Contrato[[#This Row],[VALOR CONTRATO]]-Contrato[[#This Row],[Valor Pagado]]</f>
        <v>0</v>
      </c>
    </row>
    <row r="882" spans="1:40" ht="37.5" customHeight="1">
      <c r="A882" s="89">
        <v>994</v>
      </c>
      <c r="B882" s="76">
        <v>786</v>
      </c>
      <c r="C882" s="235" t="s">
        <v>2061</v>
      </c>
      <c r="D882" s="92" t="s">
        <v>112</v>
      </c>
      <c r="E882" s="64" t="s">
        <v>42</v>
      </c>
      <c r="F882" s="95" t="s">
        <v>43</v>
      </c>
      <c r="G882" s="235" t="s">
        <v>2062</v>
      </c>
      <c r="H882" s="89">
        <v>1152221162</v>
      </c>
      <c r="I882" s="236">
        <v>6879081</v>
      </c>
      <c r="J882" s="236">
        <v>34622568</v>
      </c>
      <c r="K882" s="231" t="s">
        <v>2063</v>
      </c>
      <c r="L882" s="89" t="s">
        <v>571</v>
      </c>
      <c r="M882" s="291" t="s">
        <v>115</v>
      </c>
      <c r="N882" s="44">
        <f>VLOOKUP(Contrato[[#This Row],[SUPERVISOR TITULAR]],[1]SUPERVISORES!$E$1:$F$135,2,FALSE)</f>
        <v>32244709.699999999</v>
      </c>
      <c r="O882" s="66" t="s">
        <v>116</v>
      </c>
      <c r="P882" s="292">
        <f>VLOOKUP(Contrato[[#This Row],[SUPERVISOR SUPLENTE ]],[1]SUPERVISORES!$E$1:$F$135,2,FALSE)</f>
        <v>98520651.200000003</v>
      </c>
      <c r="Q882" s="88">
        <v>1037</v>
      </c>
      <c r="R882" s="296" cm="1">
        <f t="array" ref="R882">_xlfn.XLOOKUP(Contrato[[#This Row],[CDP]],[1]!CDP[[#All],[consecutivo]],[1]!CDP[[#All],[fecha_aprobacion]],"",0)</f>
        <v>45141.691782407404</v>
      </c>
      <c r="S882" s="297">
        <f>SUMIF([1]!CDP[[#All],[consecutivo]],Contrato[[#This Row],[CDP]],[1]!CDP[[#All],[valor_total_rubro]])</f>
        <v>36227681</v>
      </c>
      <c r="T882" s="293" cm="1">
        <f t="array" ref="T882">_xlfn.XLOOKUP(Contrato[[#This Row],[CONTRATO]]&amp;Contrato[[#This Row],[CDP]],[1]!Tabla6[[#All],[CONTRATO-CDP]],[1]!Tabla6[[#All],[CRP]],_xlfn.XLOOKUP(Contrato[[#This Row],[CDP]],[1]RCPPAGOS!F:F,[1]RCPPAGOS!A:A,"",0),0)</f>
        <v>8458</v>
      </c>
      <c r="U882" s="296">
        <f>+_xlfn.XLOOKUP(Contrato[[#This Row],[RCP]],[1]RCPPAGOS!A:A,[1]RCPPAGOS!B:B,"",0)</f>
        <v>45152.592476851853</v>
      </c>
      <c r="V882" s="298">
        <f>SUMIF([1]!RCPPAGOS[[#All],[CRP]],Contrato[[#This Row],[RCP]],[1]!RCPPAGOS[[#All],[valor_total]])</f>
        <v>34622568</v>
      </c>
      <c r="W882" s="91">
        <v>45149</v>
      </c>
      <c r="X882" s="91">
        <v>45149</v>
      </c>
      <c r="Y882" s="294" t="str">
        <f>+LEFT(_xlfn.XLOOKUP(Contrato[[#This Row],[CONTRATO3DIG]],[1]SECOP_II!AE:AE,[1]SECOP_II!F:F,"",0),10)</f>
        <v>2023-08-14</v>
      </c>
      <c r="Z882" s="295" t="str">
        <f>+LEFT(_xlfn.XLOOKUP(Contrato[[#This Row],[CONTRATO3DIG]],[1]SECOP_II!AE:AE,[1]SECOP_II!G:G,"",0),10)</f>
        <v>2023-12-30</v>
      </c>
      <c r="AA882" s="54" t="str">
        <f>_xlfn.XLOOKUP(Contrato[[#This Row],[CONTRATO3DIG]],[1]SECOP_II!AE:AE,[1]SECOP_II!AA:AA,"",0)</f>
        <v>https://community.secop.gov.co/Public/Tendering/OpportunityDetail/Index?noticeUID=CO1.NTC.4833859&amp;isFromPublicArea=True&amp;isModal=true&amp;asPopupView=true</v>
      </c>
      <c r="AB882" s="147" t="s">
        <v>2064</v>
      </c>
      <c r="AC882" s="147">
        <v>2000000101877</v>
      </c>
      <c r="AD882" s="89" t="s">
        <v>50</v>
      </c>
      <c r="AE882" s="58" t="str">
        <f>TEXT(LEFT(Contrato[[#This Row],[CONTRATO]],3),"0")</f>
        <v>786</v>
      </c>
      <c r="AF882" s="58" t="str">
        <f>IF(LEN(Contrato[[#This Row],[Contrato2]])=3,Contrato[[#This Row],[Contrato2]],TEXT(Contrato[[#This Row],[Contrato2]],"000"))</f>
        <v>786</v>
      </c>
      <c r="AG882" s="59">
        <f ca="1">IFERROR(_xlfn.DAYS(Contrato[[#This Row],[Fecha Proyectada liquidació]],TODAY())/30,"")</f>
        <v>-10.066666666666666</v>
      </c>
      <c r="AH882" s="60">
        <f>+Contrato[[#This Row],[FECHA TERMINACIÓN ]]+120</f>
        <v>45410</v>
      </c>
      <c r="AI882" s="58" t="e" cm="1">
        <f t="array" ref="AI882">+Contrato[[#This Row],[Fecha Proyectada liquidació]]-hoy</f>
        <v>#NAME?</v>
      </c>
      <c r="AJ882" s="58" cm="1">
        <f t="array" ref="AJ882">_xlfn.XLOOKUP(Contrato[[#This Row],[CONTRATO]]&amp;Contrato[[#This Row],[CDP]],[1]!Tabla6[[#All],[CONTRATO-CDP]],[1]!Tabla6[[#All],[CRP]],_xlfn.XLOOKUP(Contrato[[#This Row],[CDP]],[1]RCPPAGOS!F:F,[1]RCPPAGOS!A:A,"",0),0)</f>
        <v>8458</v>
      </c>
      <c r="AK882" s="58">
        <f>+Contrato[[#This Row],[Columna1]]-Contrato[[#This Row],[RCP]]</f>
        <v>0</v>
      </c>
      <c r="AL882" s="61" cm="1">
        <f t="array" ref="AL882">_xlfn.XLOOKUP(Contrato[[#This Row],[RCP]],[1]!RCPPAGOS[[#All],[CRP]],[1]!RCPPAGOS[[#All],[Total pagado]],0,0)</f>
        <v>82513</v>
      </c>
      <c r="AM882" s="62">
        <f>+Contrato[[#This Row],[Valor Pagado]]/Contrato[[#This Row],[VALOR CONTRATO]]</f>
        <v>2.3832143242523201E-3</v>
      </c>
      <c r="AN882" s="63">
        <f>+Contrato[[#This Row],[VALOR CONTRATO]]-Contrato[[#This Row],[Valor Pagado]]</f>
        <v>34540055</v>
      </c>
    </row>
    <row r="883" spans="1:40" ht="37.5" customHeight="1">
      <c r="A883" s="89">
        <v>995</v>
      </c>
      <c r="B883" s="76">
        <v>787</v>
      </c>
      <c r="C883" s="235" t="s">
        <v>2065</v>
      </c>
      <c r="D883" s="92" t="s">
        <v>112</v>
      </c>
      <c r="E883" s="36" t="s">
        <v>42</v>
      </c>
      <c r="F883" s="95" t="s">
        <v>43</v>
      </c>
      <c r="G883" s="235" t="s">
        <v>2066</v>
      </c>
      <c r="H883" s="89">
        <v>1128449954</v>
      </c>
      <c r="I883" s="236">
        <v>6879081</v>
      </c>
      <c r="J883" s="236">
        <v>32102378</v>
      </c>
      <c r="K883" s="58" t="s">
        <v>571</v>
      </c>
      <c r="L883" s="89" t="s">
        <v>571</v>
      </c>
      <c r="M883" s="291" t="s">
        <v>733</v>
      </c>
      <c r="N883" s="44">
        <f>VLOOKUP(Contrato[[#This Row],[SUPERVISOR TITULAR]],[1]SUPERVISORES!$E$1:$F$135,2,FALSE)</f>
        <v>1039449337.8</v>
      </c>
      <c r="O883" s="66" t="s">
        <v>54</v>
      </c>
      <c r="P883" s="292">
        <f>VLOOKUP(Contrato[[#This Row],[SUPERVISOR SUPLENTE ]],[1]SUPERVISORES!$E$1:$F$135,2,FALSE)</f>
        <v>43610005</v>
      </c>
      <c r="Q883" s="88">
        <v>1044</v>
      </c>
      <c r="R883" s="296" cm="1">
        <f t="array" ref="R883">_xlfn.XLOOKUP(Contrato[[#This Row],[CDP]],[1]!CDP[[#All],[consecutivo]],[1]!CDP[[#All],[fecha_aprobacion]],"",0)</f>
        <v>45142.661435185182</v>
      </c>
      <c r="S883" s="297">
        <f>SUMIF([1]!CDP[[#All],[consecutivo]],Contrato[[#This Row],[CDP]],[1]!CDP[[#All],[valor_total_rubro]])</f>
        <v>32560983</v>
      </c>
      <c r="T883" s="293" cm="1">
        <f t="array" ref="T883">_xlfn.XLOOKUP(Contrato[[#This Row],[CONTRATO]]&amp;Contrato[[#This Row],[CDP]],[1]!Tabla6[[#All],[CONTRATO-CDP]],[1]!Tabla6[[#All],[CRP]],_xlfn.XLOOKUP(Contrato[[#This Row],[CDP]],[1]RCPPAGOS!F:F,[1]RCPPAGOS!A:A,"",0),0)</f>
        <v>8457</v>
      </c>
      <c r="U883" s="296">
        <f>+_xlfn.XLOOKUP(Contrato[[#This Row],[RCP]],[1]RCPPAGOS!A:A,[1]RCPPAGOS!B:B,"",0)</f>
        <v>45152.591793981483</v>
      </c>
      <c r="V883" s="298">
        <f>SUMIF([1]!RCPPAGOS[[#All],[CRP]],Contrato[[#This Row],[RCP]],[1]!RCPPAGOS[[#All],[valor_total]])</f>
        <v>32102378</v>
      </c>
      <c r="W883" s="91">
        <v>45149</v>
      </c>
      <c r="X883" s="91">
        <v>45149</v>
      </c>
      <c r="Y883" s="294" t="str">
        <f>+LEFT(_xlfn.XLOOKUP(Contrato[[#This Row],[CONTRATO3DIG]],[1]SECOP_II!AE:AE,[1]SECOP_II!F:F,"",0),10)</f>
        <v>2023-08-14</v>
      </c>
      <c r="Z883" s="295" t="str">
        <f>+LEFT(_xlfn.XLOOKUP(Contrato[[#This Row],[CONTRATO3DIG]],[1]SECOP_II!AE:AE,[1]SECOP_II!G:G,"",0),10)</f>
        <v>2023-12-30</v>
      </c>
      <c r="AA883" s="54" t="str">
        <f>_xlfn.XLOOKUP(Contrato[[#This Row],[CONTRATO3DIG]],[1]SECOP_II!AE:AE,[1]SECOP_II!AA:AA,"",0)</f>
        <v>https://community.secop.gov.co/Public/Tendering/OpportunityDetail/Index?noticeUID=CO1.NTC.4833864&amp;isFromPublicArea=True&amp;isModal=true&amp;asPopupView=true</v>
      </c>
      <c r="AB883" s="147" t="s">
        <v>2064</v>
      </c>
      <c r="AC883" s="103">
        <v>20000000101893</v>
      </c>
      <c r="AD883" s="89" t="s">
        <v>50</v>
      </c>
      <c r="AE883" s="58" t="str">
        <f>TEXT(LEFT(Contrato[[#This Row],[CONTRATO]],3),"0")</f>
        <v>787</v>
      </c>
      <c r="AF883" s="58" t="str">
        <f>IF(LEN(Contrato[[#This Row],[Contrato2]])=3,Contrato[[#This Row],[Contrato2]],TEXT(Contrato[[#This Row],[Contrato2]],"000"))</f>
        <v>787</v>
      </c>
      <c r="AG883" s="59">
        <f ca="1">IFERROR(_xlfn.DAYS(Contrato[[#This Row],[Fecha Proyectada liquidació]],TODAY())/30,"")</f>
        <v>-10.066666666666666</v>
      </c>
      <c r="AH883" s="60">
        <f>+Contrato[[#This Row],[FECHA TERMINACIÓN ]]+120</f>
        <v>45410</v>
      </c>
      <c r="AI883" s="58" t="e" cm="1">
        <f t="array" ref="AI883">+Contrato[[#This Row],[Fecha Proyectada liquidació]]-hoy</f>
        <v>#NAME?</v>
      </c>
      <c r="AJ883" s="58" cm="1">
        <f t="array" ref="AJ883">_xlfn.XLOOKUP(Contrato[[#This Row],[CONTRATO]]&amp;Contrato[[#This Row],[CDP]],[1]!Tabla6[[#All],[CONTRATO-CDP]],[1]!Tabla6[[#All],[CRP]],_xlfn.XLOOKUP(Contrato[[#This Row],[CDP]],[1]RCPPAGOS!F:F,[1]RCPPAGOS!A:A,"",0),0)</f>
        <v>8457</v>
      </c>
      <c r="AK883" s="58">
        <f>+Contrato[[#This Row],[Columna1]]-Contrato[[#This Row],[RCP]]</f>
        <v>0</v>
      </c>
      <c r="AL883" s="61" cm="1">
        <f t="array" ref="AL883">_xlfn.XLOOKUP(Contrato[[#This Row],[RCP]],[1]!RCPPAGOS[[#All],[CRP]],[1]!RCPPAGOS[[#All],[Total pagado]],0,0)</f>
        <v>31414470</v>
      </c>
      <c r="AM883" s="62">
        <f>+Contrato[[#This Row],[Valor Pagado]]/Contrato[[#This Row],[VALOR CONTRATO]]</f>
        <v>0.97857143168646266</v>
      </c>
      <c r="AN883" s="63">
        <f>+Contrato[[#This Row],[VALOR CONTRATO]]-Contrato[[#This Row],[Valor Pagado]]</f>
        <v>687908</v>
      </c>
    </row>
    <row r="884" spans="1:40" ht="37.5" customHeight="1">
      <c r="A884" s="89">
        <v>1000</v>
      </c>
      <c r="B884" s="76">
        <v>788</v>
      </c>
      <c r="C884" s="235" t="s">
        <v>2067</v>
      </c>
      <c r="D884" s="92" t="s">
        <v>112</v>
      </c>
      <c r="E884" s="36" t="s">
        <v>42</v>
      </c>
      <c r="F884" s="95" t="s">
        <v>43</v>
      </c>
      <c r="G884" s="235" t="s">
        <v>2068</v>
      </c>
      <c r="H884" s="89">
        <v>43066165</v>
      </c>
      <c r="I884" s="236">
        <v>10359658</v>
      </c>
      <c r="J884" s="236">
        <v>45927817</v>
      </c>
      <c r="K884" s="89" t="s">
        <v>571</v>
      </c>
      <c r="L884" s="89" t="s">
        <v>571</v>
      </c>
      <c r="M884" s="291" t="s">
        <v>48</v>
      </c>
      <c r="N884" s="44">
        <f>VLOOKUP(Contrato[[#This Row],[SUPERVISOR TITULAR]],[1]SUPERVISORES!$E$1:$F$135,2,FALSE)</f>
        <v>37864741.100000001</v>
      </c>
      <c r="O884" s="66" t="s">
        <v>54</v>
      </c>
      <c r="P884" s="292">
        <f>VLOOKUP(Contrato[[#This Row],[SUPERVISOR SUPLENTE ]],[1]SUPERVISORES!$E$1:$F$135,2,FALSE)</f>
        <v>43610005</v>
      </c>
      <c r="Q884" s="88">
        <v>1049</v>
      </c>
      <c r="R884" s="296" cm="1">
        <f t="array" ref="R884">_xlfn.XLOOKUP(Contrato[[#This Row],[CDP]],[1]!CDP[[#All],[consecutivo]],[1]!CDP[[#All],[fecha_aprobacion]],"",0)</f>
        <v>45148.646145833336</v>
      </c>
      <c r="S884" s="297">
        <f>SUMIF([1]!CDP[[#All],[consecutivo]],Contrato[[#This Row],[CDP]],[1]!CDP[[#All],[valor_total_rubro]])</f>
        <v>49035715</v>
      </c>
      <c r="T884" s="293" cm="1">
        <f t="array" ref="T884">_xlfn.XLOOKUP(Contrato[[#This Row],[CONTRATO]]&amp;Contrato[[#This Row],[CDP]],[1]!Tabla6[[#All],[CONTRATO-CDP]],[1]!Tabla6[[#All],[CRP]],_xlfn.XLOOKUP(Contrato[[#This Row],[CDP]],[1]RCPPAGOS!F:F,[1]RCPPAGOS!A:A,"",0),0)</f>
        <v>8483</v>
      </c>
      <c r="U884" s="296">
        <f>+_xlfn.XLOOKUP(Contrato[[#This Row],[RCP]],[1]RCPPAGOS!A:A,[1]RCPPAGOS!B:B,"",0)</f>
        <v>45161.443333333336</v>
      </c>
      <c r="V884" s="298">
        <f>SUMIF([1]!RCPPAGOS[[#All],[CRP]],Contrato[[#This Row],[RCP]],[1]!RCPPAGOS[[#All],[valor_total]])</f>
        <v>45927817</v>
      </c>
      <c r="W884" s="91">
        <v>45160</v>
      </c>
      <c r="X884" s="91">
        <v>45161</v>
      </c>
      <c r="Y884" s="294" t="str">
        <f>+LEFT(_xlfn.XLOOKUP(Contrato[[#This Row],[CONTRATO3DIG]],[1]SECOP_II!AE:AE,[1]SECOP_II!F:F,"",0),10)</f>
        <v>2023-08-23</v>
      </c>
      <c r="Z884" s="295" t="str">
        <f>+LEFT(_xlfn.XLOOKUP(Contrato[[#This Row],[CONTRATO3DIG]],[1]SECOP_II!AE:AE,[1]SECOP_II!G:G,"",0),10)</f>
        <v>2023-12-30</v>
      </c>
      <c r="AA884" s="54" t="str">
        <f>_xlfn.XLOOKUP(Contrato[[#This Row],[CONTRATO3DIG]],[1]SECOP_II!AE:AE,[1]SECOP_II!AA:AA,"",0)</f>
        <v>https://community.secop.gov.co/Public/Tendering/OpportunityDetail/Index?noticeUID=CO1.NTC.4858309&amp;isFromPublicArea=True&amp;isModal=true&amp;asPopupView=true</v>
      </c>
      <c r="AB884" s="147" t="s">
        <v>2055</v>
      </c>
      <c r="AC884" s="103"/>
      <c r="AD884" s="89" t="s">
        <v>50</v>
      </c>
      <c r="AE884" s="58" t="str">
        <f>TEXT(LEFT(Contrato[[#This Row],[CONTRATO]],3),"0")</f>
        <v>788</v>
      </c>
      <c r="AF884" s="58" t="str">
        <f>IF(LEN(Contrato[[#This Row],[Contrato2]])=3,Contrato[[#This Row],[Contrato2]],TEXT(Contrato[[#This Row],[Contrato2]],"000"))</f>
        <v>788</v>
      </c>
      <c r="AG884" s="59">
        <f ca="1">IFERROR(_xlfn.DAYS(Contrato[[#This Row],[Fecha Proyectada liquidació]],TODAY())/30,"")</f>
        <v>-10.066666666666666</v>
      </c>
      <c r="AH884" s="60">
        <f>+Contrato[[#This Row],[FECHA TERMINACIÓN ]]+120</f>
        <v>45410</v>
      </c>
      <c r="AI884" s="58" t="e" cm="1">
        <f t="array" ref="AI884">+Contrato[[#This Row],[Fecha Proyectada liquidació]]-hoy</f>
        <v>#NAME?</v>
      </c>
      <c r="AJ884" s="58" cm="1">
        <f t="array" ref="AJ884">_xlfn.XLOOKUP(Contrato[[#This Row],[CONTRATO]]&amp;Contrato[[#This Row],[CDP]],[1]!Tabla6[[#All],[CONTRATO-CDP]],[1]!Tabla6[[#All],[CRP]],_xlfn.XLOOKUP(Contrato[[#This Row],[CDP]],[1]RCPPAGOS!F:F,[1]RCPPAGOS!A:A,"",0),0)</f>
        <v>8483</v>
      </c>
      <c r="AK884" s="58">
        <f>+Contrato[[#This Row],[Columna1]]-Contrato[[#This Row],[RCP]]</f>
        <v>0</v>
      </c>
      <c r="AL884" s="73" cm="1">
        <f t="array" ref="AL884">_xlfn.XLOOKUP(Contrato[[#This Row],[RCP]],[1]!RCPPAGOS[[#All],[CRP]],[1]!RCPPAGOS[[#All],[Total pagado]],0,0)</f>
        <v>44201207</v>
      </c>
      <c r="AM884" s="62">
        <f>+Contrato[[#This Row],[Valor Pagado]]/Contrato[[#This Row],[VALOR CONTRATO]]</f>
        <v>0.96240600767068896</v>
      </c>
      <c r="AN884" s="63">
        <f>+Contrato[[#This Row],[VALOR CONTRATO]]-Contrato[[#This Row],[Valor Pagado]]</f>
        <v>1726610</v>
      </c>
    </row>
    <row r="885" spans="1:40" ht="37.5" customHeight="1">
      <c r="A885" s="89">
        <v>688</v>
      </c>
      <c r="B885" s="76">
        <v>789</v>
      </c>
      <c r="C885" s="235" t="s">
        <v>2069</v>
      </c>
      <c r="D885" s="92" t="s">
        <v>41</v>
      </c>
      <c r="E885" s="147" t="s">
        <v>1122</v>
      </c>
      <c r="F885" s="95" t="s">
        <v>2070</v>
      </c>
      <c r="G885" s="235" t="s">
        <v>2071</v>
      </c>
      <c r="H885" s="89">
        <v>901176522</v>
      </c>
      <c r="I885" s="89" t="s">
        <v>571</v>
      </c>
      <c r="J885" s="236">
        <v>21761518</v>
      </c>
      <c r="K885" s="89" t="s">
        <v>571</v>
      </c>
      <c r="L885" s="237" t="s">
        <v>2072</v>
      </c>
      <c r="M885" s="291" t="s">
        <v>69</v>
      </c>
      <c r="N885" s="44">
        <f>VLOOKUP(Contrato[[#This Row],[SUPERVISOR TITULAR]],[1]SUPERVISORES!$E$1:$F$135,2,FALSE)</f>
        <v>43208997.899999999</v>
      </c>
      <c r="O885" s="66" t="s">
        <v>199</v>
      </c>
      <c r="P885" s="292">
        <f>VLOOKUP(Contrato[[#This Row],[SUPERVISOR SUPLENTE ]],[1]SUPERVISORES!$E$1:$F$135,2,FALSE)</f>
        <v>43972678.100000001</v>
      </c>
      <c r="Q885" s="88">
        <v>1018</v>
      </c>
      <c r="R885" s="296" cm="1">
        <f t="array" ref="R885">_xlfn.XLOOKUP(Contrato[[#This Row],[CDP]],[1]!CDP[[#All],[consecutivo]],[1]!CDP[[#All],[fecha_aprobacion]],"",0)</f>
        <v>45132.594189814816</v>
      </c>
      <c r="S885" s="297">
        <f>SUMIF([1]!CDP[[#All],[consecutivo]],Contrato[[#This Row],[CDP]],[1]!CDP[[#All],[valor_total_rubro]])</f>
        <v>25000000</v>
      </c>
      <c r="T885" s="293" cm="1">
        <f t="array" ref="T885">_xlfn.XLOOKUP(Contrato[[#This Row],[CONTRATO]]&amp;Contrato[[#This Row],[CDP]],[1]!Tabla6[[#All],[CONTRATO-CDP]],[1]!Tabla6[[#All],[CRP]],_xlfn.XLOOKUP(Contrato[[#This Row],[CDP]],[1]RCPPAGOS!F:F,[1]RCPPAGOS!A:A,"",0),0)</f>
        <v>8477</v>
      </c>
      <c r="U885" s="296">
        <f>+_xlfn.XLOOKUP(Contrato[[#This Row],[RCP]],[1]RCPPAGOS!A:A,[1]RCPPAGOS!B:B,"",0)</f>
        <v>45160.371724537035</v>
      </c>
      <c r="V885" s="298">
        <f>SUMIF([1]!RCPPAGOS[[#All],[CRP]],Contrato[[#This Row],[RCP]],[1]!RCPPAGOS[[#All],[valor_total]])</f>
        <v>21761518</v>
      </c>
      <c r="W885" s="91">
        <v>45148</v>
      </c>
      <c r="X885" s="91">
        <v>45160</v>
      </c>
      <c r="Y885" s="294" t="str">
        <f>+LEFT(_xlfn.XLOOKUP(Contrato[[#This Row],[CONTRATO3DIG]],[1]SECOP_II!AE:AE,[1]SECOP_II!F:F,"",0),10)</f>
        <v>2023-08-23</v>
      </c>
      <c r="Z885" s="295" t="str">
        <f>+LEFT(_xlfn.XLOOKUP(Contrato[[#This Row],[CONTRATO3DIG]],[1]SECOP_II!AE:AE,[1]SECOP_II!G:G,"",0),10)</f>
        <v>2023-12-31</v>
      </c>
      <c r="AA885" s="54" t="str">
        <f>_xlfn.XLOOKUP(Contrato[[#This Row],[CONTRATO3DIG]],[1]SECOP_II!AE:AE,[1]SECOP_II!AA:AA,"",0)</f>
        <v>https://community.secop.gov.co/Public/Tendering/OpportunityDetail/Index?noticeUID=CO1.NTC.4829322&amp;isFromPublicArea=True&amp;isModal=true&amp;asPopupView=true</v>
      </c>
      <c r="AB885" s="147" t="s">
        <v>2073</v>
      </c>
      <c r="AC885" s="147">
        <v>200000100527</v>
      </c>
      <c r="AD885" s="89" t="s">
        <v>50</v>
      </c>
      <c r="AE885" s="58" t="str">
        <f>TEXT(LEFT(Contrato[[#This Row],[CONTRATO]],3),"0")</f>
        <v>789</v>
      </c>
      <c r="AF885" s="58" t="str">
        <f>IF(LEN(Contrato[[#This Row],[Contrato2]])=3,Contrato[[#This Row],[Contrato2]],TEXT(Contrato[[#This Row],[Contrato2]],"000"))</f>
        <v>789</v>
      </c>
      <c r="AG885" s="59">
        <f ca="1">IFERROR(_xlfn.DAYS(Contrato[[#This Row],[Fecha Proyectada liquidació]],TODAY())/30,"")</f>
        <v>-10.033333333333333</v>
      </c>
      <c r="AH885" s="60">
        <f>+Contrato[[#This Row],[FECHA TERMINACIÓN ]]+120</f>
        <v>45411</v>
      </c>
      <c r="AI885" s="60">
        <v>45363</v>
      </c>
      <c r="AJ885" s="58" cm="1">
        <f t="array" ref="AJ885">_xlfn.XLOOKUP(Contrato[[#This Row],[CONTRATO]]&amp;Contrato[[#This Row],[CDP]],[1]!Tabla6[[#All],[CONTRATO-CDP]],[1]!Tabla6[[#All],[CRP]],_xlfn.XLOOKUP(Contrato[[#This Row],[CDP]],[1]RCPPAGOS!F:F,[1]RCPPAGOS!A:A,"",0),0)</f>
        <v>8477</v>
      </c>
      <c r="AK885" s="58">
        <f>+Contrato[[#This Row],[Columna1]]-Contrato[[#This Row],[RCP]]</f>
        <v>0</v>
      </c>
      <c r="AL885" s="73" cm="1">
        <f t="array" ref="AL885">_xlfn.XLOOKUP(Contrato[[#This Row],[RCP]],[1]!RCPPAGOS[[#All],[CRP]],[1]!RCPPAGOS[[#All],[Total pagado]],0,0)</f>
        <v>20948429</v>
      </c>
      <c r="AM885" s="62">
        <f>+Contrato[[#This Row],[Valor Pagado]]/Contrato[[#This Row],[VALOR CONTRATO]]</f>
        <v>0.96263638409783725</v>
      </c>
      <c r="AN885" s="63">
        <f>+Contrato[[#This Row],[VALOR CONTRATO]]-Contrato[[#This Row],[Valor Pagado]]</f>
        <v>813089</v>
      </c>
    </row>
    <row r="886" spans="1:40" ht="37.5" customHeight="1">
      <c r="A886" s="89">
        <v>931</v>
      </c>
      <c r="B886" s="76">
        <v>790</v>
      </c>
      <c r="C886" s="235" t="s">
        <v>2074</v>
      </c>
      <c r="D886" s="95" t="s">
        <v>41</v>
      </c>
      <c r="E886" s="147" t="s">
        <v>2075</v>
      </c>
      <c r="F886" s="95" t="s">
        <v>2070</v>
      </c>
      <c r="G886" s="235" t="s">
        <v>2076</v>
      </c>
      <c r="H886" s="89">
        <v>901130558</v>
      </c>
      <c r="I886" s="89" t="s">
        <v>571</v>
      </c>
      <c r="J886" s="236">
        <v>13918320</v>
      </c>
      <c r="K886" s="89" t="s">
        <v>571</v>
      </c>
      <c r="L886" s="237" t="s">
        <v>2077</v>
      </c>
      <c r="M886" s="291" t="s">
        <v>143</v>
      </c>
      <c r="N886" s="44">
        <f>VLOOKUP(Contrato[[#This Row],[SUPERVISOR TITULAR]],[1]SUPERVISORES!$E$1:$F$135,2,FALSE)</f>
        <v>43754943.200000003</v>
      </c>
      <c r="O886" s="66" t="s">
        <v>69</v>
      </c>
      <c r="P886" s="292">
        <f>VLOOKUP(Contrato[[#This Row],[SUPERVISOR SUPLENTE ]],[1]SUPERVISORES!$E$1:$F$135,2,FALSE)</f>
        <v>43208997.899999999</v>
      </c>
      <c r="Q886" s="88">
        <v>944</v>
      </c>
      <c r="R886" s="296" cm="1">
        <f t="array" ref="R886">_xlfn.XLOOKUP(Contrato[[#This Row],[CDP]],[1]!CDP[[#All],[consecutivo]],[1]!CDP[[#All],[fecha_aprobacion]],"",0)</f>
        <v>45104.723541666666</v>
      </c>
      <c r="S886" s="297">
        <f>SUMIF([1]!CDP[[#All],[consecutivo]],Contrato[[#This Row],[CDP]],[1]!CDP[[#All],[valor_total_rubro]])</f>
        <v>15500000</v>
      </c>
      <c r="T886" s="293" cm="1">
        <f t="array" ref="T886">_xlfn.XLOOKUP(Contrato[[#This Row],[CONTRATO]]&amp;Contrato[[#This Row],[CDP]],[1]!Tabla6[[#All],[CONTRATO-CDP]],[1]!Tabla6[[#All],[CRP]],_xlfn.XLOOKUP(Contrato[[#This Row],[CDP]],[1]RCPPAGOS!F:F,[1]RCPPAGOS!A:A,"",0),0)</f>
        <v>8478</v>
      </c>
      <c r="U886" s="296">
        <f>+_xlfn.XLOOKUP(Contrato[[#This Row],[RCP]],[1]RCPPAGOS!A:A,[1]RCPPAGOS!B:B,"",0)</f>
        <v>45160.372141203705</v>
      </c>
      <c r="V886" s="298">
        <f>SUMIF([1]!RCPPAGOS[[#All],[CRP]],Contrato[[#This Row],[RCP]],[1]!RCPPAGOS[[#All],[valor_total]])</f>
        <v>13918320</v>
      </c>
      <c r="W886" s="91">
        <v>45156</v>
      </c>
      <c r="X886" s="91">
        <v>45162</v>
      </c>
      <c r="Y886" s="294" t="str">
        <f>+LEFT(_xlfn.XLOOKUP(Contrato[[#This Row],[CONTRATO3DIG]],[1]SECOP_II!AE:AE,[1]SECOP_II!F:F,"",0),10)</f>
        <v>2023-08-24</v>
      </c>
      <c r="Z886" s="295" t="str">
        <f>+LEFT(_xlfn.XLOOKUP(Contrato[[#This Row],[CONTRATO3DIG]],[1]SECOP_II!AE:AE,[1]SECOP_II!G:G,"",0),10)</f>
        <v>2023-12-31</v>
      </c>
      <c r="AA886" s="54" t="str">
        <f>_xlfn.XLOOKUP(Contrato[[#This Row],[CONTRATO3DIG]],[1]SECOP_II!AE:AE,[1]SECOP_II!AA:AA,"",0)</f>
        <v>https://community.secop.gov.co/Public/Tendering/OpportunityDetail/Index?noticeUID=CO1.NTC.4829316&amp;isFromPublicArea=True&amp;isModal=true&amp;asPopupView=true</v>
      </c>
      <c r="AB886" s="147" t="s">
        <v>2078</v>
      </c>
      <c r="AC886" s="147"/>
      <c r="AD886" s="89" t="s">
        <v>50</v>
      </c>
      <c r="AE886" s="58" t="str">
        <f>TEXT(LEFT(Contrato[[#This Row],[CONTRATO]],3),"0")</f>
        <v>790</v>
      </c>
      <c r="AF886" s="58" t="str">
        <f>IF(LEN(Contrato[[#This Row],[Contrato2]])=3,Contrato[[#This Row],[Contrato2]],TEXT(Contrato[[#This Row],[Contrato2]],"000"))</f>
        <v>790</v>
      </c>
      <c r="AG886" s="59">
        <f ca="1">IFERROR(_xlfn.DAYS(Contrato[[#This Row],[Fecha Proyectada liquidació]],TODAY())/30,"")</f>
        <v>-10.033333333333333</v>
      </c>
      <c r="AH886" s="60">
        <f>+Contrato[[#This Row],[FECHA TERMINACIÓN ]]+120</f>
        <v>45411</v>
      </c>
      <c r="AI886" s="58" t="e" cm="1">
        <f t="array" ref="AI886">+Contrato[[#This Row],[Fecha Proyectada liquidació]]-hoy</f>
        <v>#NAME?</v>
      </c>
      <c r="AJ886" s="58" cm="1">
        <f t="array" ref="AJ886">_xlfn.XLOOKUP(Contrato[[#This Row],[CONTRATO]]&amp;Contrato[[#This Row],[CDP]],[1]!Tabla6[[#All],[CONTRATO-CDP]],[1]!Tabla6[[#All],[CRP]],_xlfn.XLOOKUP(Contrato[[#This Row],[CDP]],[1]RCPPAGOS!F:F,[1]RCPPAGOS!A:A,"",0),0)</f>
        <v>8478</v>
      </c>
      <c r="AK886" s="58">
        <f>+Contrato[[#This Row],[Columna1]]-Contrato[[#This Row],[RCP]]</f>
        <v>0</v>
      </c>
      <c r="AL886" s="61" cm="1">
        <f t="array" ref="AL886">_xlfn.XLOOKUP(Contrato[[#This Row],[RCP]],[1]!RCPPAGOS[[#All],[CRP]],[1]!RCPPAGOS[[#All],[Total pagado]],0,0)</f>
        <v>13918320</v>
      </c>
      <c r="AM886" s="62">
        <f>+Contrato[[#This Row],[Valor Pagado]]/Contrato[[#This Row],[VALOR CONTRATO]]</f>
        <v>1</v>
      </c>
      <c r="AN886" s="63">
        <f>+Contrato[[#This Row],[VALOR CONTRATO]]-Contrato[[#This Row],[Valor Pagado]]</f>
        <v>0</v>
      </c>
    </row>
    <row r="887" spans="1:40" ht="37.5" customHeight="1">
      <c r="A887" s="89">
        <v>980</v>
      </c>
      <c r="B887" s="76">
        <v>791</v>
      </c>
      <c r="C887" s="235" t="s">
        <v>2079</v>
      </c>
      <c r="D887" s="95" t="s">
        <v>83</v>
      </c>
      <c r="E887" s="64" t="s">
        <v>42</v>
      </c>
      <c r="F887" s="95" t="s">
        <v>43</v>
      </c>
      <c r="G887" s="235" t="s">
        <v>2080</v>
      </c>
      <c r="H887" s="89">
        <v>91488147</v>
      </c>
      <c r="I887" s="236">
        <v>4171510</v>
      </c>
      <c r="J887" s="236">
        <v>17103191</v>
      </c>
      <c r="K887" s="89" t="s">
        <v>571</v>
      </c>
      <c r="L887" s="89" t="s">
        <v>571</v>
      </c>
      <c r="M887" s="291" t="s">
        <v>1492</v>
      </c>
      <c r="N887" s="44">
        <f>VLOOKUP(Contrato[[#This Row],[SUPERVISOR TITULAR]],[1]SUPERVISORES!$E$1:$F$135,2,FALSE)</f>
        <v>1083014880.9000001</v>
      </c>
      <c r="O887" s="66" t="s">
        <v>1374</v>
      </c>
      <c r="P887" s="292">
        <f>VLOOKUP(Contrato[[#This Row],[SUPERVISOR SUPLENTE ]],[1]SUPERVISORES!$E$1:$F$135,2,FALSE)</f>
        <v>21490893.800000001</v>
      </c>
      <c r="Q887" s="88">
        <v>1051</v>
      </c>
      <c r="R887" s="296" cm="1">
        <f t="array" ref="R887">_xlfn.XLOOKUP(Contrato[[#This Row],[CDP]],[1]!CDP[[#All],[consecutivo]],[1]!CDP[[#All],[fecha_aprobacion]],"",0)</f>
        <v>45149.666064814817</v>
      </c>
      <c r="S887" s="297">
        <f>SUMIF([1]!CDP[[#All],[consecutivo]],Contrato[[#This Row],[CDP]],[1]!CDP[[#All],[valor_total_rubro]])</f>
        <v>17103191</v>
      </c>
      <c r="T887" s="293" cm="1">
        <f t="array" ref="T887">_xlfn.XLOOKUP(Contrato[[#This Row],[CONTRATO]]&amp;Contrato[[#This Row],[CDP]],[1]!Tabla6[[#All],[CONTRATO-CDP]],[1]!Tabla6[[#All],[CRP]],_xlfn.XLOOKUP(Contrato[[#This Row],[CDP]],[1]RCPPAGOS!F:F,[1]RCPPAGOS!A:A,"",0),0)</f>
        <v>9093</v>
      </c>
      <c r="U887" s="296">
        <f>+_xlfn.XLOOKUP(Contrato[[#This Row],[RCP]],[1]RCPPAGOS!A:A,[1]RCPPAGOS!B:B,"",0)</f>
        <v>45162.499722222223</v>
      </c>
      <c r="V887" s="298">
        <f>SUMIF([1]!RCPPAGOS[[#All],[CRP]],Contrato[[#This Row],[RCP]],[1]!RCPPAGOS[[#All],[valor_total]])</f>
        <v>16407939</v>
      </c>
      <c r="W887" s="91">
        <v>45160</v>
      </c>
      <c r="X887" s="91">
        <v>45161</v>
      </c>
      <c r="Y887" s="294" t="str">
        <f>+LEFT(_xlfn.XLOOKUP(Contrato[[#This Row],[CONTRATO3DIG]],[1]SECOP_II!AE:AE,[1]SECOP_II!F:F,"",0),10)</f>
        <v>2023-08-23</v>
      </c>
      <c r="Z887" s="295" t="str">
        <f>+LEFT(_xlfn.XLOOKUP(Contrato[[#This Row],[CONTRATO3DIG]],[1]SECOP_II!AE:AE,[1]SECOP_II!G:G,"",0),10)</f>
        <v>2023-12-21</v>
      </c>
      <c r="AA887" s="54" t="str">
        <f>_xlfn.XLOOKUP(Contrato[[#This Row],[CONTRATO3DIG]],[1]SECOP_II!AE:AE,[1]SECOP_II!AA:AA,"",0)</f>
        <v>https://community.secop.gov.co/Public/Tendering/OpportunityDetail/Index?noticeUID=CO1.NTC.4867930&amp;isFromPublicArea=True&amp;isModal=true&amp;asPopupView=true</v>
      </c>
      <c r="AB887" s="147" t="s">
        <v>2081</v>
      </c>
      <c r="AC887" s="147">
        <v>200000102243</v>
      </c>
      <c r="AD887" s="89" t="s">
        <v>50</v>
      </c>
      <c r="AE887" s="58" t="str">
        <f>TEXT(LEFT(Contrato[[#This Row],[CONTRATO]],3),"0")</f>
        <v>791</v>
      </c>
      <c r="AF887" s="58" t="str">
        <f>IF(LEN(Contrato[[#This Row],[Contrato2]])=3,Contrato[[#This Row],[Contrato2]],TEXT(Contrato[[#This Row],[Contrato2]],"000"))</f>
        <v>791</v>
      </c>
      <c r="AG887" s="59">
        <f ca="1">IFERROR(_xlfn.DAYS(Contrato[[#This Row],[Fecha Proyectada liquidació]],TODAY())/30,"")</f>
        <v>-10.366666666666667</v>
      </c>
      <c r="AH887" s="60">
        <f>+Contrato[[#This Row],[FECHA TERMINACIÓN ]]+120</f>
        <v>45401</v>
      </c>
      <c r="AI887" s="58" t="e" cm="1">
        <f t="array" ref="AI887">+Contrato[[#This Row],[Fecha Proyectada liquidació]]-hoy</f>
        <v>#NAME?</v>
      </c>
      <c r="AJ887" s="58" cm="1">
        <f t="array" ref="AJ887">_xlfn.XLOOKUP(Contrato[[#This Row],[CONTRATO]]&amp;Contrato[[#This Row],[CDP]],[1]!Tabla6[[#All],[CONTRATO-CDP]],[1]!Tabla6[[#All],[CRP]],_xlfn.XLOOKUP(Contrato[[#This Row],[CDP]],[1]RCPPAGOS!F:F,[1]RCPPAGOS!A:A,"",0),0)</f>
        <v>9093</v>
      </c>
      <c r="AK887" s="58">
        <f>+Contrato[[#This Row],[Columna1]]-Contrato[[#This Row],[RCP]]</f>
        <v>0</v>
      </c>
      <c r="AL887" s="61" cm="1">
        <f t="array" ref="AL887">_xlfn.XLOOKUP(Contrato[[#This Row],[RCP]],[1]!RCPPAGOS[[#All],[CRP]],[1]!RCPPAGOS[[#All],[Total pagado]],0,0)</f>
        <v>2798485</v>
      </c>
      <c r="AM887" s="62">
        <f>+Contrato[[#This Row],[Valor Pagado]]/Contrato[[#This Row],[VALOR CONTRATO]]</f>
        <v>0.16362356007133405</v>
      </c>
      <c r="AN887" s="63">
        <f>+Contrato[[#This Row],[VALOR CONTRATO]]-Contrato[[#This Row],[Valor Pagado]]</f>
        <v>14304706</v>
      </c>
    </row>
    <row r="888" spans="1:40" ht="37.5" customHeight="1">
      <c r="A888" s="1">
        <v>1002</v>
      </c>
      <c r="B888" s="2">
        <v>792</v>
      </c>
      <c r="C888" s="235" t="s">
        <v>2082</v>
      </c>
      <c r="D888" s="95" t="s">
        <v>1168</v>
      </c>
      <c r="E888" s="64" t="s">
        <v>42</v>
      </c>
      <c r="F888" s="95" t="s">
        <v>43</v>
      </c>
      <c r="G888" s="235" t="s">
        <v>2083</v>
      </c>
      <c r="H888" s="89">
        <v>1048018031</v>
      </c>
      <c r="I888" s="236">
        <v>2452230</v>
      </c>
      <c r="J888" s="236">
        <v>9400215</v>
      </c>
      <c r="K888" s="89" t="s">
        <v>575</v>
      </c>
      <c r="L888" s="237" t="s">
        <v>571</v>
      </c>
      <c r="M888" s="291" t="s">
        <v>104</v>
      </c>
      <c r="N888" s="44">
        <f>VLOOKUP(Contrato[[#This Row],[SUPERVISOR TITULAR]],[1]SUPERVISORES!$E$1:$F$135,2,FALSE)</f>
        <v>75075150.099999994</v>
      </c>
      <c r="O888" s="66" t="s">
        <v>103</v>
      </c>
      <c r="P888" s="292">
        <f>VLOOKUP(Contrato[[#This Row],[SUPERVISOR SUPLENTE ]],[1]SUPERVISORES!$E$1:$F$135,2,FALSE)</f>
        <v>3507696.4</v>
      </c>
      <c r="Q888" s="75">
        <v>1055</v>
      </c>
      <c r="R888" s="222" cm="1">
        <f t="array" ref="R888">_xlfn.XLOOKUP(Contrato[[#This Row],[CDP]],[1]!CDP[[#All],[consecutivo]],[1]!CDP[[#All],[fecha_aprobacion]],"",0)</f>
        <v>45155.359270833331</v>
      </c>
      <c r="S888" s="223">
        <f>SUMIF([1]!CDP[[#All],[consecutivo]],Contrato[[#This Row],[CDP]],[1]!CDP[[#All],[valor_total_rubro]])</f>
        <v>9400215</v>
      </c>
      <c r="T888" s="4" cm="1">
        <f t="array" ref="T888">_xlfn.XLOOKUP(Contrato[[#This Row],[CONTRATO]]&amp;Contrato[[#This Row],[CDP]],[1]!Tabla6[[#All],[CONTRATO-CDP]],[1]!Tabla6[[#All],[CRP]],_xlfn.XLOOKUP(Contrato[[#This Row],[CDP]],[1]RCPPAGOS!F:F,[1]RCPPAGOS!A:A,"",0),0)</f>
        <v>8481</v>
      </c>
      <c r="U888" s="222">
        <f>+_xlfn.XLOOKUP(Contrato[[#This Row],[RCP]],[1]RCPPAGOS!A:A,[1]RCPPAGOS!B:B,"",0)</f>
        <v>45160.684120370373</v>
      </c>
      <c r="V888" s="224">
        <f>SUMIF([1]!RCPPAGOS[[#All],[CRP]],Contrato[[#This Row],[RCP]],[1]!RCPPAGOS[[#All],[valor_total]])</f>
        <v>9400215</v>
      </c>
      <c r="W888" s="51">
        <v>45160</v>
      </c>
      <c r="X888" s="51">
        <v>45161</v>
      </c>
      <c r="Y888" s="225" t="str">
        <f>+LEFT(_xlfn.XLOOKUP(Contrato[[#This Row],[CONTRATO3DIG]],[1]SECOP_II!AE:AE,[1]SECOP_II!F:F,"",0),10)</f>
        <v>2023-08-23</v>
      </c>
      <c r="Z888" s="226" t="str">
        <f>+LEFT(_xlfn.XLOOKUP(Contrato[[#This Row],[CONTRATO3DIG]],[1]SECOP_II!AE:AE,[1]SECOP_II!G:G,"",0),10)</f>
        <v>2023-12-16</v>
      </c>
      <c r="AA888" s="54" t="str">
        <f>_xlfn.XLOOKUP(Contrato[[#This Row],[CONTRATO3DIG]],[1]SECOP_II!AE:AE,[1]SECOP_II!AA:AA,"",0)</f>
        <v>https://community.secop.gov.co/Public/Tendering/OpportunityDetail/Index?noticeUID=CO1.NTC.4865806&amp;isFromPublicArea=True&amp;isModal=true&amp;asPopupView=true</v>
      </c>
      <c r="AB888" s="103" t="s">
        <v>2084</v>
      </c>
      <c r="AC888" s="103"/>
      <c r="AD888" s="1" t="s">
        <v>50</v>
      </c>
      <c r="AE888" s="58" t="str">
        <f>TEXT(LEFT(Contrato[[#This Row],[CONTRATO]],3),"0")</f>
        <v>792</v>
      </c>
      <c r="AF888" s="58" t="str">
        <f>IF(LEN(Contrato[[#This Row],[Contrato2]])=3,Contrato[[#This Row],[Contrato2]],TEXT(Contrato[[#This Row],[Contrato2]],"000"))</f>
        <v>792</v>
      </c>
      <c r="AG888" s="59">
        <f ca="1">IFERROR(_xlfn.DAYS(Contrato[[#This Row],[Fecha Proyectada liquidació]],TODAY())/30,"")</f>
        <v>-10.533333333333333</v>
      </c>
      <c r="AH888" s="60">
        <f>+Contrato[[#This Row],[FECHA TERMINACIÓN ]]+120</f>
        <v>45396</v>
      </c>
      <c r="AI888" s="58" t="e" cm="1">
        <f t="array" ref="AI888">+Contrato[[#This Row],[Fecha Proyectada liquidació]]-hoy</f>
        <v>#NAME?</v>
      </c>
      <c r="AJ888" s="58" cm="1">
        <f t="array" ref="AJ888">_xlfn.XLOOKUP(Contrato[[#This Row],[CONTRATO]]&amp;Contrato[[#This Row],[CDP]],[1]!Tabla6[[#All],[CONTRATO-CDP]],[1]!Tabla6[[#All],[CRP]],_xlfn.XLOOKUP(Contrato[[#This Row],[CDP]],[1]RCPPAGOS!F:F,[1]RCPPAGOS!A:A,"",0),0)</f>
        <v>8481</v>
      </c>
      <c r="AK888" s="58">
        <f>+Contrato[[#This Row],[Columna1]]-Contrato[[#This Row],[RCP]]</f>
        <v>0</v>
      </c>
      <c r="AL888" s="61" cm="1">
        <f t="array" ref="AL888">_xlfn.XLOOKUP(Contrato[[#This Row],[RCP]],[1]!RCPPAGOS[[#All],[CRP]],[1]!RCPPAGOS[[#All],[Total pagado]],0,0)</f>
        <v>9318474</v>
      </c>
      <c r="AM888" s="62">
        <f>+Contrato[[#This Row],[Valor Pagado]]/Contrato[[#This Row],[VALOR CONTRATO]]</f>
        <v>0.99130434782608701</v>
      </c>
      <c r="AN888" s="63">
        <f>+Contrato[[#This Row],[VALOR CONTRATO]]-Contrato[[#This Row],[Valor Pagado]]</f>
        <v>81741</v>
      </c>
    </row>
    <row r="889" spans="1:40" ht="37.5" customHeight="1">
      <c r="A889" s="89">
        <v>1004</v>
      </c>
      <c r="B889" s="76">
        <v>793</v>
      </c>
      <c r="C889" s="235" t="s">
        <v>2085</v>
      </c>
      <c r="D889" s="95" t="s">
        <v>1168</v>
      </c>
      <c r="E889" s="64" t="s">
        <v>42</v>
      </c>
      <c r="F889" s="95" t="s">
        <v>43</v>
      </c>
      <c r="G889" s="235" t="s">
        <v>2086</v>
      </c>
      <c r="H889" s="250">
        <v>43676890</v>
      </c>
      <c r="I889" s="236">
        <v>3986061</v>
      </c>
      <c r="J889" s="236">
        <v>17140062</v>
      </c>
      <c r="K889" s="89" t="s">
        <v>575</v>
      </c>
      <c r="L889" s="237" t="s">
        <v>575</v>
      </c>
      <c r="M889" s="291" t="s">
        <v>1095</v>
      </c>
      <c r="N889" s="44">
        <f>VLOOKUP(Contrato[[#This Row],[SUPERVISOR TITULAR]],[1]SUPERVISORES!$E$1:$F$135,2,FALSE)</f>
        <v>1017174088.7</v>
      </c>
      <c r="O889" s="66" t="s">
        <v>2087</v>
      </c>
      <c r="P889" s="292">
        <f>VLOOKUP(Contrato[[#This Row],[SUPERVISOR SUPLENTE ]],[1]SUPERVISORES!$E$1:$F$135,2,FALSE)</f>
        <v>43704964.299999997</v>
      </c>
      <c r="Q889" s="88">
        <v>1063</v>
      </c>
      <c r="R889" s="296" cm="1">
        <f t="array" ref="R889">_xlfn.XLOOKUP(Contrato[[#This Row],[CDP]],[1]!CDP[[#All],[consecutivo]],[1]!CDP[[#All],[fecha_aprobacion]],"",0)</f>
        <v>45155.663043981483</v>
      </c>
      <c r="S889" s="297">
        <f>SUMIF([1]!CDP[[#All],[consecutivo]],Contrato[[#This Row],[CDP]],[1]!CDP[[#All],[valor_total_rubro]])</f>
        <v>17937274</v>
      </c>
      <c r="T889" s="293" cm="1">
        <f t="array" ref="T889">_xlfn.XLOOKUP(Contrato[[#This Row],[CONTRATO]]&amp;Contrato[[#This Row],[CDP]],[1]!Tabla6[[#All],[CONTRATO-CDP]],[1]!Tabla6[[#All],[CRP]],_xlfn.XLOOKUP(Contrato[[#This Row],[CDP]],[1]RCPPAGOS!F:F,[1]RCPPAGOS!A:A,"",0),0)</f>
        <v>8486</v>
      </c>
      <c r="U889" s="296">
        <f>+_xlfn.XLOOKUP(Contrato[[#This Row],[RCP]],[1]RCPPAGOS!A:A,[1]RCPPAGOS!B:B,"",0)</f>
        <v>45161.634398148148</v>
      </c>
      <c r="V889" s="298">
        <f>SUMIF([1]!RCPPAGOS[[#All],[CRP]],Contrato[[#This Row],[RCP]],[1]!RCPPAGOS[[#All],[valor_total]])</f>
        <v>17140062</v>
      </c>
      <c r="W889" s="91">
        <v>45161</v>
      </c>
      <c r="X889" s="91">
        <v>45161</v>
      </c>
      <c r="Y889" s="294" t="str">
        <f>+LEFT(_xlfn.XLOOKUP(Contrato[[#This Row],[CONTRATO3DIG]],[1]SECOP_II!AE:AE,[1]SECOP_II!F:F,"",0),10)</f>
        <v>2023-08-23</v>
      </c>
      <c r="Z889" s="295" t="str">
        <f>+LEFT(_xlfn.XLOOKUP(Contrato[[#This Row],[CONTRATO3DIG]],[1]SECOP_II!AE:AE,[1]SECOP_II!G:G,"",0),10)</f>
        <v>2023-12-30</v>
      </c>
      <c r="AA889" s="54" t="str">
        <f>_xlfn.XLOOKUP(Contrato[[#This Row],[CONTRATO3DIG]],[1]SECOP_II!AE:AE,[1]SECOP_II!AA:AA,"",0)</f>
        <v>https://community.secop.gov.co/Public/Tendering/OpportunityDetail/Index?noticeUID=CO1.NTC.4869919&amp;isFromPublicArea=True&amp;isModal=true&amp;asPopupView=true</v>
      </c>
      <c r="AB889" s="147" t="s">
        <v>2088</v>
      </c>
      <c r="AC889" s="147"/>
      <c r="AD889" s="89" t="s">
        <v>50</v>
      </c>
      <c r="AE889" s="58" t="str">
        <f>TEXT(LEFT(Contrato[[#This Row],[CONTRATO]],3),"0")</f>
        <v>793</v>
      </c>
      <c r="AF889" s="58" t="str">
        <f>IF(LEN(Contrato[[#This Row],[Contrato2]])=3,Contrato[[#This Row],[Contrato2]],TEXT(Contrato[[#This Row],[Contrato2]],"000"))</f>
        <v>793</v>
      </c>
      <c r="AG889" s="59">
        <f ca="1">IFERROR(_xlfn.DAYS(Contrato[[#This Row],[Fecha Proyectada liquidació]],TODAY())/30,"")</f>
        <v>-10.066666666666666</v>
      </c>
      <c r="AH889" s="60">
        <f>+Contrato[[#This Row],[FECHA TERMINACIÓN ]]+120</f>
        <v>45410</v>
      </c>
      <c r="AI889" s="60">
        <v>45329</v>
      </c>
      <c r="AJ889" s="58" cm="1">
        <f t="array" ref="AJ889">_xlfn.XLOOKUP(Contrato[[#This Row],[CONTRATO]]&amp;Contrato[[#This Row],[CDP]],[1]!Tabla6[[#All],[CONTRATO-CDP]],[1]!Tabla6[[#All],[CRP]],_xlfn.XLOOKUP(Contrato[[#This Row],[CDP]],[1]RCPPAGOS!F:F,[1]RCPPAGOS!A:A,"",0),0)</f>
        <v>8486</v>
      </c>
      <c r="AK889" s="58">
        <f>+Contrato[[#This Row],[Columna1]]-Contrato[[#This Row],[RCP]]</f>
        <v>0</v>
      </c>
      <c r="AL889" s="73" cm="1">
        <f t="array" ref="AL889">_xlfn.XLOOKUP(Contrato[[#This Row],[RCP]],[1]!RCPPAGOS[[#All],[CRP]],[1]!RCPPAGOS[[#All],[Total pagado]],0,0)</f>
        <v>8504075</v>
      </c>
      <c r="AM889" s="62">
        <f>+Contrato[[#This Row],[Valor Pagado]]/Contrato[[#This Row],[VALOR CONTRATO]]</f>
        <v>0.49615193924035983</v>
      </c>
      <c r="AN889" s="63">
        <f>+Contrato[[#This Row],[VALOR CONTRATO]]-Contrato[[#This Row],[Valor Pagado]]</f>
        <v>8635987</v>
      </c>
    </row>
    <row r="890" spans="1:40" ht="37.5" customHeight="1">
      <c r="A890" s="89">
        <v>1001</v>
      </c>
      <c r="B890" s="76">
        <v>794</v>
      </c>
      <c r="C890" s="235" t="s">
        <v>2089</v>
      </c>
      <c r="D890" s="95" t="s">
        <v>83</v>
      </c>
      <c r="E890" s="64" t="s">
        <v>42</v>
      </c>
      <c r="F890" s="95" t="s">
        <v>43</v>
      </c>
      <c r="G890" s="235" t="s">
        <v>2090</v>
      </c>
      <c r="H890" s="238" t="s">
        <v>2091</v>
      </c>
      <c r="I890" s="236">
        <v>3379853</v>
      </c>
      <c r="J890" s="236">
        <v>13857379</v>
      </c>
      <c r="K890" s="89" t="s">
        <v>575</v>
      </c>
      <c r="L890" s="237" t="s">
        <v>575</v>
      </c>
      <c r="M890" s="291" t="s">
        <v>1373</v>
      </c>
      <c r="N890" s="44">
        <f>VLOOKUP(Contrato[[#This Row],[SUPERVISOR TITULAR]],[1]SUPERVISORES!$E$1:$F$135,2,FALSE)</f>
        <v>3567952.1</v>
      </c>
      <c r="O890" s="66" t="s">
        <v>1492</v>
      </c>
      <c r="P890" s="292">
        <f>VLOOKUP(Contrato[[#This Row],[SUPERVISOR SUPLENTE ]],[1]SUPERVISORES!$E$1:$F$135,2,FALSE)</f>
        <v>1083014880.9000001</v>
      </c>
      <c r="Q890" s="88">
        <v>1062</v>
      </c>
      <c r="R890" s="296" cm="1">
        <f t="array" ref="R890">_xlfn.XLOOKUP(Contrato[[#This Row],[CDP]],[1]!CDP[[#All],[consecutivo]],[1]!CDP[[#All],[fecha_aprobacion]],"",0)</f>
        <v>45155.442719907405</v>
      </c>
      <c r="S890" s="297">
        <f>SUMIF([1]!CDP[[#All],[consecutivo]],Contrato[[#This Row],[CDP]],[1]!CDP[[#All],[valor_total_rubro]])</f>
        <v>13857397</v>
      </c>
      <c r="T890" s="293" cm="1">
        <f t="array" ref="T890">_xlfn.XLOOKUP(Contrato[[#This Row],[CONTRATO]]&amp;Contrato[[#This Row],[CDP]],[1]!Tabla6[[#All],[CONTRATO-CDP]],[1]!Tabla6[[#All],[CRP]],_xlfn.XLOOKUP(Contrato[[#This Row],[CDP]],[1]RCPPAGOS!F:F,[1]RCPPAGOS!A:A,"",0),0)</f>
        <v>9092</v>
      </c>
      <c r="U890" s="296">
        <f>+_xlfn.XLOOKUP(Contrato[[#This Row],[RCP]],[1]RCPPAGOS!A:A,[1]RCPPAGOS!B:B,"",0)</f>
        <v>45162.498217592591</v>
      </c>
      <c r="V890" s="298">
        <f>SUMIF([1]!RCPPAGOS[[#All],[CRP]],Contrato[[#This Row],[RCP]],[1]!RCPPAGOS[[#All],[valor_total]])</f>
        <v>13519412</v>
      </c>
      <c r="W890" s="91">
        <v>45162</v>
      </c>
      <c r="X890" s="91">
        <v>45162</v>
      </c>
      <c r="Y890" s="294" t="str">
        <f>+LEFT(_xlfn.XLOOKUP(Contrato[[#This Row],[CONTRATO3DIG]],[1]SECOP_II!AE:AE,[1]SECOP_II!F:F,"",0),10)</f>
        <v>2023-08-25</v>
      </c>
      <c r="Z890" s="295" t="str">
        <f>+LEFT(_xlfn.XLOOKUP(Contrato[[#This Row],[CONTRATO3DIG]],[1]SECOP_II!AE:AE,[1]SECOP_II!G:G,"",0),10)</f>
        <v>2023-12-24</v>
      </c>
      <c r="AA890" s="54" t="str">
        <f>_xlfn.XLOOKUP(Contrato[[#This Row],[CONTRATO3DIG]],[1]SECOP_II!AE:AE,[1]SECOP_II!AA:AA,"",0)</f>
        <v>https://community.secop.gov.co/Public/Tendering/OpportunityDetail/Index?noticeUID=CO1.NTC.4875808&amp;isFromPublicArea=True&amp;isModal=true&amp;asPopupView=true</v>
      </c>
      <c r="AB890" s="147" t="s">
        <v>49</v>
      </c>
      <c r="AC890" s="147"/>
      <c r="AD890" s="89" t="s">
        <v>50</v>
      </c>
      <c r="AE890" s="58" t="str">
        <f>TEXT(LEFT(Contrato[[#This Row],[CONTRATO]],3),"0")</f>
        <v>794</v>
      </c>
      <c r="AF890" s="58" t="str">
        <f>IF(LEN(Contrato[[#This Row],[Contrato2]])=3,Contrato[[#This Row],[Contrato2]],TEXT(Contrato[[#This Row],[Contrato2]],"000"))</f>
        <v>794</v>
      </c>
      <c r="AG890" s="59">
        <f ca="1">IFERROR(_xlfn.DAYS(Contrato[[#This Row],[Fecha Proyectada liquidació]],TODAY())/30,"")</f>
        <v>-10.266666666666667</v>
      </c>
      <c r="AH890" s="60">
        <f>+Contrato[[#This Row],[FECHA TERMINACIÓN ]]+120</f>
        <v>45404</v>
      </c>
      <c r="AI890" s="58" t="e" cm="1">
        <f t="array" ref="AI890">+Contrato[[#This Row],[Fecha Proyectada liquidació]]-hoy</f>
        <v>#NAME?</v>
      </c>
      <c r="AJ890" s="58" cm="1">
        <f t="array" ref="AJ890">_xlfn.XLOOKUP(Contrato[[#This Row],[CONTRATO]]&amp;Contrato[[#This Row],[CDP]],[1]!Tabla6[[#All],[CONTRATO-CDP]],[1]!Tabla6[[#All],[CRP]],_xlfn.XLOOKUP(Contrato[[#This Row],[CDP]],[1]RCPPAGOS!F:F,[1]RCPPAGOS!A:A,"",0),0)</f>
        <v>9092</v>
      </c>
      <c r="AK890" s="58">
        <f>+Contrato[[#This Row],[Columna1]]-Contrato[[#This Row],[RCP]]</f>
        <v>0</v>
      </c>
      <c r="AL890" s="61" cm="1">
        <f t="array" ref="AL890">_xlfn.XLOOKUP(Contrato[[#This Row],[RCP]],[1]!RCPPAGOS[[#All],[CRP]],[1]!RCPPAGOS[[#All],[Total pagado]],0,0)</f>
        <v>10908787</v>
      </c>
      <c r="AM890" s="62">
        <f>+Contrato[[#This Row],[Valor Pagado]]/Contrato[[#This Row],[VALOR CONTRATO]]</f>
        <v>0.78721863636694933</v>
      </c>
      <c r="AN890" s="63">
        <f>+Contrato[[#This Row],[VALOR CONTRATO]]-Contrato[[#This Row],[Valor Pagado]]</f>
        <v>2948592</v>
      </c>
    </row>
    <row r="891" spans="1:40" ht="37.5" customHeight="1">
      <c r="A891" s="1">
        <v>774</v>
      </c>
      <c r="B891" s="76">
        <v>795</v>
      </c>
      <c r="C891" s="235" t="s">
        <v>2092</v>
      </c>
      <c r="D891" s="299" t="s">
        <v>2093</v>
      </c>
      <c r="E891" s="64" t="s">
        <v>42</v>
      </c>
      <c r="F891" s="95" t="s">
        <v>1257</v>
      </c>
      <c r="G891" s="300" t="s">
        <v>2094</v>
      </c>
      <c r="H891" s="301">
        <v>860012336</v>
      </c>
      <c r="I891" s="236" t="s">
        <v>571</v>
      </c>
      <c r="J891" s="302">
        <v>28654605</v>
      </c>
      <c r="K891" s="57" t="s">
        <v>2095</v>
      </c>
      <c r="L891" s="237" t="s">
        <v>2096</v>
      </c>
      <c r="M891" s="291" t="s">
        <v>159</v>
      </c>
      <c r="N891" s="44">
        <f>VLOOKUP(Contrato[[#This Row],[SUPERVISOR TITULAR]],[1]SUPERVISORES!$E$1:$F$135,2,FALSE)</f>
        <v>98663915.5</v>
      </c>
      <c r="O891" s="66" t="s">
        <v>127</v>
      </c>
      <c r="P891" s="292">
        <f>VLOOKUP(Contrato[[#This Row],[SUPERVISOR SUPLENTE ]],[1]SUPERVISORES!$E$1:$F$135,2,FALSE)</f>
        <v>9398399.4000000004</v>
      </c>
      <c r="Q891" s="75">
        <v>1022</v>
      </c>
      <c r="R891" s="222" cm="1">
        <f t="array" ref="R891">_xlfn.XLOOKUP(Contrato[[#This Row],[CDP]],[1]!CDP[[#All],[consecutivo]],[1]!CDP[[#All],[fecha_aprobacion]],"",0)</f>
        <v>45134.598645833335</v>
      </c>
      <c r="S891" s="223">
        <f>SUMIF([1]!CDP[[#All],[consecutivo]],Contrato[[#This Row],[CDP]],[1]!CDP[[#All],[valor_total_rubro]])</f>
        <v>28654605</v>
      </c>
      <c r="T891" s="4" cm="1">
        <f t="array" ref="T891">_xlfn.XLOOKUP(Contrato[[#This Row],[CONTRATO]]&amp;Contrato[[#This Row],[CDP]],[1]!Tabla6[[#All],[CONTRATO-CDP]],[1]!Tabla6[[#All],[CRP]],_xlfn.XLOOKUP(Contrato[[#This Row],[CDP]],[1]RCPPAGOS!F:F,[1]RCPPAGOS!A:A,"",0),0)</f>
        <v>9269</v>
      </c>
      <c r="U891" s="222">
        <f>+_xlfn.XLOOKUP(Contrato[[#This Row],[RCP]],[1]RCPPAGOS!A:A,[1]RCPPAGOS!B:B,"",0)</f>
        <v>45167.722800925927</v>
      </c>
      <c r="V891" s="224">
        <f>SUMIF([1]!RCPPAGOS[[#All],[CRP]],Contrato[[#This Row],[RCP]],[1]!RCPPAGOS[[#All],[valor_total]])</f>
        <v>28654605</v>
      </c>
      <c r="W891" s="51">
        <v>45167</v>
      </c>
      <c r="X891" s="51">
        <v>45173</v>
      </c>
      <c r="Y891" s="225" t="str">
        <f>+LEFT(_xlfn.XLOOKUP(Contrato[[#This Row],[CONTRATO3DIG]],[1]SECOP_II!AE:AE,[1]SECOP_II!F:F,"",0),10)</f>
        <v>2023-09-04</v>
      </c>
      <c r="Z891" s="226" t="str">
        <f>+LEFT(_xlfn.XLOOKUP(Contrato[[#This Row],[CONTRATO3DIG]],[1]SECOP_II!AE:AE,[1]SECOP_II!G:G,"",0),10)</f>
        <v>2023-12-04</v>
      </c>
      <c r="AA891" s="54" t="str">
        <f>_xlfn.XLOOKUP(Contrato[[#This Row],[CONTRATO3DIG]],[1]SECOP_II!AE:AE,[1]SECOP_II!AA:AA,"",0)</f>
        <v>https://community.secop.gov.co/Public/Tendering/OpportunityDetail/Index?noticeUID=CO1.NTC.4888388&amp;isFromPublicArea=True&amp;isModal=true&amp;asPopupView=true</v>
      </c>
      <c r="AB891" s="103" t="s">
        <v>1333</v>
      </c>
      <c r="AC891" s="103">
        <v>200000102229</v>
      </c>
      <c r="AD891" s="1"/>
      <c r="AE891" s="58" t="str">
        <f>TEXT(LEFT(Contrato[[#This Row],[CONTRATO]],3),"0")</f>
        <v>795</v>
      </c>
      <c r="AF891" s="58" t="str">
        <f>IF(LEN(Contrato[[#This Row],[Contrato2]])=3,Contrato[[#This Row],[Contrato2]],TEXT(Contrato[[#This Row],[Contrato2]],"000"))</f>
        <v>795</v>
      </c>
      <c r="AG891" s="59">
        <f ca="1">IFERROR(_xlfn.DAYS(Contrato[[#This Row],[Fecha Proyectada liquidació]],TODAY())/30,"")</f>
        <v>-10.933333333333334</v>
      </c>
      <c r="AH891" s="60">
        <f>+Contrato[[#This Row],[FECHA TERMINACIÓN ]]+120</f>
        <v>45384</v>
      </c>
      <c r="AI891" s="58" t="e" cm="1">
        <f t="array" ref="AI891">+Contrato[[#This Row],[Fecha Proyectada liquidació]]-hoy</f>
        <v>#NAME?</v>
      </c>
      <c r="AJ891" s="58" cm="1">
        <f t="array" ref="AJ891">_xlfn.XLOOKUP(Contrato[[#This Row],[CONTRATO]]&amp;Contrato[[#This Row],[CDP]],[1]!Tabla6[[#All],[CONTRATO-CDP]],[1]!Tabla6[[#All],[CRP]],_xlfn.XLOOKUP(Contrato[[#This Row],[CDP]],[1]RCPPAGOS!F:F,[1]RCPPAGOS!A:A,"",0),0)</f>
        <v>9269</v>
      </c>
      <c r="AK891" s="58">
        <f>+Contrato[[#This Row],[Columna1]]-Contrato[[#This Row],[RCP]]</f>
        <v>0</v>
      </c>
      <c r="AL891" s="61" cm="1">
        <f t="array" ref="AL891">_xlfn.XLOOKUP(Contrato[[#This Row],[RCP]],[1]!RCPPAGOS[[#All],[CRP]],[1]!RCPPAGOS[[#All],[Total pagado]],0,0)</f>
        <v>19053090</v>
      </c>
      <c r="AM891" s="62">
        <f>+Contrato[[#This Row],[Valor Pagado]]/Contrato[[#This Row],[VALOR CONTRATO]]</f>
        <v>0.66492244440291537</v>
      </c>
      <c r="AN891" s="63">
        <f>+Contrato[[#This Row],[VALOR CONTRATO]]-Contrato[[#This Row],[Valor Pagado]]</f>
        <v>9601515</v>
      </c>
    </row>
    <row r="892" spans="1:40" ht="37.5" customHeight="1">
      <c r="A892" s="89">
        <v>1041</v>
      </c>
      <c r="B892" s="76">
        <v>796</v>
      </c>
      <c r="C892" s="235" t="s">
        <v>1736</v>
      </c>
      <c r="D892" s="95" t="s">
        <v>2097</v>
      </c>
      <c r="E892" s="64" t="s">
        <v>42</v>
      </c>
      <c r="F892" s="95" t="s">
        <v>2098</v>
      </c>
      <c r="G892" s="235" t="s">
        <v>2099</v>
      </c>
      <c r="H892" s="301">
        <v>1020453274</v>
      </c>
      <c r="I892" s="89" t="s">
        <v>2100</v>
      </c>
      <c r="J892" s="236">
        <v>17181427</v>
      </c>
      <c r="K892" s="239" t="s">
        <v>2101</v>
      </c>
      <c r="L892" s="237" t="s">
        <v>571</v>
      </c>
      <c r="M892" s="291" t="s">
        <v>1373</v>
      </c>
      <c r="N892" s="44">
        <f>VLOOKUP(Contrato[[#This Row],[SUPERVISOR TITULAR]],[1]SUPERVISORES!$E$1:$F$135,2,FALSE)</f>
        <v>3567952.1</v>
      </c>
      <c r="O892" s="66" t="s">
        <v>1492</v>
      </c>
      <c r="P892" s="292">
        <f>VLOOKUP(Contrato[[#This Row],[SUPERVISOR SUPLENTE ]],[1]SUPERVISORES!$E$1:$F$135,2,FALSE)</f>
        <v>1083014880.9000001</v>
      </c>
      <c r="Q892" s="88">
        <v>1075</v>
      </c>
      <c r="R892" s="296" cm="1">
        <f t="array" ref="R892">_xlfn.XLOOKUP(Contrato[[#This Row],[CDP]],[1]!CDP[[#All],[consecutivo]],[1]!CDP[[#All],[fecha_aprobacion]],"",0)</f>
        <v>45168.610439814816</v>
      </c>
      <c r="S892" s="297">
        <f>SUMIF([1]!CDP[[#All],[consecutivo]],Contrato[[#This Row],[CDP]],[1]!CDP[[#All],[valor_total_rubro]])</f>
        <v>17519412</v>
      </c>
      <c r="T892" s="293" cm="1">
        <f t="array" ref="T892">_xlfn.XLOOKUP(Contrato[[#This Row],[CONTRATO]]&amp;Contrato[[#This Row],[CDP]],[1]!Tabla6[[#All],[CONTRATO-CDP]],[1]!Tabla6[[#All],[CRP]],_xlfn.XLOOKUP(Contrato[[#This Row],[CDP]],[1]RCPPAGOS!F:F,[1]RCPPAGOS!A:A,"",0),0)</f>
        <v>9298</v>
      </c>
      <c r="U892" s="296">
        <f>+_xlfn.XLOOKUP(Contrato[[#This Row],[RCP]],[1]RCPPAGOS!A:A,[1]RCPPAGOS!B:B,"",0)</f>
        <v>45173.389178240737</v>
      </c>
      <c r="V892" s="298">
        <f>SUMIF([1]!RCPPAGOS[[#All],[CRP]],Contrato[[#This Row],[RCP]],[1]!RCPPAGOS[[#All],[valor_total]])</f>
        <v>17519412</v>
      </c>
      <c r="W892" s="91">
        <v>45170</v>
      </c>
      <c r="X892" s="91">
        <v>45170</v>
      </c>
      <c r="Y892" s="294" t="str">
        <f>+LEFT(_xlfn.XLOOKUP(Contrato[[#This Row],[CONTRATO3DIG]],[1]SECOP_II!AE:AE,[1]SECOP_II!F:F,"",0),10)</f>
        <v>2023-09-04</v>
      </c>
      <c r="Z892" s="295" t="str">
        <f>+LEFT(_xlfn.XLOOKUP(Contrato[[#This Row],[CONTRATO3DIG]],[1]SECOP_II!AE:AE,[1]SECOP_II!G:G,"",0),10)</f>
        <v>2023-12-30</v>
      </c>
      <c r="AA892" s="54" t="str">
        <f>_xlfn.XLOOKUP(Contrato[[#This Row],[CONTRATO3DIG]],[1]SECOP_II!AE:AE,[1]SECOP_II!AA:AA,"",0)</f>
        <v>https://community.secop.gov.co/Public/Tendering/OpportunityDetail/Index?noticeUID=CO1.NTC.4905874&amp;isFromPublicArea=True&amp;isModal=true&amp;asPopupView=true</v>
      </c>
      <c r="AB892" s="147" t="s">
        <v>49</v>
      </c>
      <c r="AC892" s="147">
        <v>200000103959</v>
      </c>
      <c r="AD892" s="89" t="s">
        <v>50</v>
      </c>
      <c r="AE892" s="58" t="str">
        <f>TEXT(LEFT(Contrato[[#This Row],[CONTRATO]],3),"0")</f>
        <v>796</v>
      </c>
      <c r="AF892" s="58" t="str">
        <f>IF(LEN(Contrato[[#This Row],[Contrato2]])=3,Contrato[[#This Row],[Contrato2]],TEXT(Contrato[[#This Row],[Contrato2]],"000"))</f>
        <v>796</v>
      </c>
      <c r="AG892" s="59">
        <f ca="1">IFERROR(_xlfn.DAYS(Contrato[[#This Row],[Fecha Proyectada liquidació]],TODAY())/30,"")</f>
        <v>-10.066666666666666</v>
      </c>
      <c r="AH892" s="60">
        <f>+Contrato[[#This Row],[FECHA TERMINACIÓN ]]+120</f>
        <v>45410</v>
      </c>
      <c r="AI892" s="58" t="e" cm="1">
        <f t="array" ref="AI892">+Contrato[[#This Row],[Fecha Proyectada liquidació]]-hoy</f>
        <v>#NAME?</v>
      </c>
      <c r="AJ892" s="58" cm="1">
        <f t="array" ref="AJ892">_xlfn.XLOOKUP(Contrato[[#This Row],[CONTRATO]]&amp;Contrato[[#This Row],[CDP]],[1]!Tabla6[[#All],[CONTRATO-CDP]],[1]!Tabla6[[#All],[CRP]],_xlfn.XLOOKUP(Contrato[[#This Row],[CDP]],[1]RCPPAGOS!F:F,[1]RCPPAGOS!A:A,"",0),0)</f>
        <v>9298</v>
      </c>
      <c r="AK892" s="58">
        <f>+Contrato[[#This Row],[Columna1]]-Contrato[[#This Row],[RCP]]</f>
        <v>0</v>
      </c>
      <c r="AL892" s="61" cm="1">
        <f t="array" ref="AL892">_xlfn.XLOOKUP(Contrato[[#This Row],[RCP]],[1]!RCPPAGOS[[#All],[CRP]],[1]!RCPPAGOS[[#All],[Total pagado]],0,0)</f>
        <v>17181427</v>
      </c>
      <c r="AM892" s="62">
        <f>+Contrato[[#This Row],[Valor Pagado]]/Contrato[[#This Row],[VALOR CONTRATO]]</f>
        <v>1</v>
      </c>
      <c r="AN892" s="63">
        <f>+Contrato[[#This Row],[VALOR CONTRATO]]-Contrato[[#This Row],[Valor Pagado]]</f>
        <v>0</v>
      </c>
    </row>
    <row r="893" spans="1:40" ht="37.5" customHeight="1">
      <c r="A893" s="1">
        <v>957</v>
      </c>
      <c r="B893" s="76">
        <v>797</v>
      </c>
      <c r="C893" s="235" t="s">
        <v>2102</v>
      </c>
      <c r="D893" s="95" t="s">
        <v>2103</v>
      </c>
      <c r="E893" s="64" t="s">
        <v>42</v>
      </c>
      <c r="F893" s="95" t="s">
        <v>2098</v>
      </c>
      <c r="G893" s="235" t="s">
        <v>2104</v>
      </c>
      <c r="H893" s="250">
        <v>1020473957</v>
      </c>
      <c r="I893" s="236" t="s">
        <v>2105</v>
      </c>
      <c r="J893" s="168">
        <v>27516324</v>
      </c>
      <c r="K893" s="89" t="s">
        <v>571</v>
      </c>
      <c r="L893" s="237" t="s">
        <v>571</v>
      </c>
      <c r="M893" s="291" t="s">
        <v>828</v>
      </c>
      <c r="N893" s="44">
        <f>VLOOKUP(Contrato[[#This Row],[SUPERVISOR TITULAR]],[1]SUPERVISORES!$E$1:$F$135,2,FALSE)</f>
        <v>71174454.5</v>
      </c>
      <c r="O893" s="66" t="s">
        <v>164</v>
      </c>
      <c r="P893" s="292">
        <f>VLOOKUP(Contrato[[#This Row],[SUPERVISOR SUPLENTE ]],[1]SUPERVISORES!$E$1:$F$135,2,FALSE)</f>
        <v>71610877.799999997</v>
      </c>
      <c r="Q893" s="75">
        <v>992</v>
      </c>
      <c r="R893" s="222" cm="1">
        <f t="array" ref="R893">_xlfn.XLOOKUP(Contrato[[#This Row],[CDP]],[1]!CDP[[#All],[consecutivo]],[1]!CDP[[#All],[fecha_aprobacion]],"",0)</f>
        <v>45121.491562499999</v>
      </c>
      <c r="S893" s="223">
        <f>SUMIF([1]!CDP[[#All],[consecutivo]],Contrato[[#This Row],[CDP]],[1]!CDP[[#All],[valor_total_rubro]])</f>
        <v>37834946</v>
      </c>
      <c r="T893" s="4" cm="1">
        <f t="array" ref="T893">_xlfn.XLOOKUP(Contrato[[#This Row],[CONTRATO]]&amp;Contrato[[#This Row],[CDP]],[1]!Tabla6[[#All],[CONTRATO-CDP]],[1]!Tabla6[[#All],[CRP]],_xlfn.XLOOKUP(Contrato[[#This Row],[CDP]],[1]RCPPAGOS!F:F,[1]RCPPAGOS!A:A,"",0),0)</f>
        <v>9299</v>
      </c>
      <c r="U893" s="222">
        <f>+_xlfn.XLOOKUP(Contrato[[#This Row],[RCP]],[1]RCPPAGOS!A:A,[1]RCPPAGOS!B:B,"",0)</f>
        <v>45173.389421296299</v>
      </c>
      <c r="V893" s="224">
        <f>SUMIF([1]!RCPPAGOS[[#All],[CRP]],Contrato[[#This Row],[RCP]],[1]!RCPPAGOS[[#All],[valor_total]])</f>
        <v>27516324</v>
      </c>
      <c r="W893" s="51">
        <v>45170</v>
      </c>
      <c r="X893" s="51">
        <v>45176</v>
      </c>
      <c r="Y893" s="225" t="str">
        <f>+LEFT(_xlfn.XLOOKUP(Contrato[[#This Row],[CONTRATO3DIG]],[1]SECOP_II!AE:AE,[1]SECOP_II!F:F,"",0),10)</f>
        <v>2023-09-07</v>
      </c>
      <c r="Z893" s="226" t="str">
        <f>+LEFT(_xlfn.XLOOKUP(Contrato[[#This Row],[CONTRATO3DIG]],[1]SECOP_II!AE:AE,[1]SECOP_II!G:G,"",0),10)</f>
        <v>2023-12-31</v>
      </c>
      <c r="AA893" s="54" t="str">
        <f>_xlfn.XLOOKUP(Contrato[[#This Row],[CONTRATO3DIG]],[1]SECOP_II!AE:AE,[1]SECOP_II!AA:AA,"",0)</f>
        <v>https://community.secop.gov.co/Public/Tendering/OpportunityDetail/Index?noticeUID=CO1.NTC.4907181&amp;isFromPublicArea=True&amp;isModal=true&amp;asPopupView=true</v>
      </c>
      <c r="AB893" s="103" t="s">
        <v>49</v>
      </c>
      <c r="AC893" s="103">
        <v>200000103577</v>
      </c>
      <c r="AD893" s="1" t="s">
        <v>50</v>
      </c>
      <c r="AE893" s="58" t="str">
        <f>TEXT(LEFT(Contrato[[#This Row],[CONTRATO]],3),"0")</f>
        <v>797</v>
      </c>
      <c r="AF893" s="58" t="str">
        <f>IF(LEN(Contrato[[#This Row],[Contrato2]])=3,Contrato[[#This Row],[Contrato2]],TEXT(Contrato[[#This Row],[Contrato2]],"000"))</f>
        <v>797</v>
      </c>
      <c r="AG893" s="59">
        <f ca="1">IFERROR(_xlfn.DAYS(Contrato[[#This Row],[Fecha Proyectada liquidació]],TODAY())/30,"")</f>
        <v>-10.033333333333333</v>
      </c>
      <c r="AH893" s="60">
        <f>+Contrato[[#This Row],[FECHA TERMINACIÓN ]]+120</f>
        <v>45411</v>
      </c>
      <c r="AI893" s="58" t="e" cm="1">
        <f t="array" ref="AI893">+Contrato[[#This Row],[Fecha Proyectada liquidació]]-hoy</f>
        <v>#NAME?</v>
      </c>
      <c r="AJ893" s="58" cm="1">
        <f t="array" ref="AJ893">_xlfn.XLOOKUP(Contrato[[#This Row],[CONTRATO]]&amp;Contrato[[#This Row],[CDP]],[1]!Tabla6[[#All],[CONTRATO-CDP]],[1]!Tabla6[[#All],[CRP]],_xlfn.XLOOKUP(Contrato[[#This Row],[CDP]],[1]RCPPAGOS!F:F,[1]RCPPAGOS!A:A,"",0),0)</f>
        <v>9299</v>
      </c>
      <c r="AK893" s="58">
        <f>+Contrato[[#This Row],[Columna1]]-Contrato[[#This Row],[RCP]]</f>
        <v>0</v>
      </c>
      <c r="AL893" s="61" cm="1">
        <f t="array" ref="AL893">_xlfn.XLOOKUP(Contrato[[#This Row],[RCP]],[1]!RCPPAGOS[[#All],[CRP]],[1]!RCPPAGOS[[#All],[Total pagado]],0,0)</f>
        <v>26140508</v>
      </c>
      <c r="AM893" s="62">
        <f>+Contrato[[#This Row],[Valor Pagado]]/Contrato[[#This Row],[VALOR CONTRATO]]</f>
        <v>0.95000000726841272</v>
      </c>
      <c r="AN893" s="63">
        <f>+Contrato[[#This Row],[VALOR CONTRATO]]-Contrato[[#This Row],[Valor Pagado]]</f>
        <v>1375816</v>
      </c>
    </row>
    <row r="894" spans="1:40" ht="37.5" customHeight="1">
      <c r="A894" s="1">
        <v>1145</v>
      </c>
      <c r="B894" s="2">
        <v>797</v>
      </c>
      <c r="C894" s="235" t="s">
        <v>2102</v>
      </c>
      <c r="D894" s="95" t="s">
        <v>2103</v>
      </c>
      <c r="E894" s="36" t="s">
        <v>741</v>
      </c>
      <c r="F894" s="95" t="s">
        <v>2098</v>
      </c>
      <c r="G894" s="235" t="s">
        <v>2104</v>
      </c>
      <c r="H894" s="250">
        <v>1020473957</v>
      </c>
      <c r="I894" s="111" t="s">
        <v>2105</v>
      </c>
      <c r="J894" s="168">
        <v>3158100</v>
      </c>
      <c r="K894" s="1" t="s">
        <v>571</v>
      </c>
      <c r="L894" s="237" t="s">
        <v>571</v>
      </c>
      <c r="M894" s="291" t="s">
        <v>828</v>
      </c>
      <c r="N894" s="44">
        <f>VLOOKUP(Contrato[[#This Row],[SUPERVISOR TITULAR]],[1]SUPERVISORES!$E$1:$F$135,2,FALSE)</f>
        <v>71174454.5</v>
      </c>
      <c r="O894" s="66" t="s">
        <v>164</v>
      </c>
      <c r="P894" s="292">
        <f>VLOOKUP(Contrato[[#This Row],[SUPERVISOR SUPLENTE ]],[1]SUPERVISORES!$E$1:$F$135,2,FALSE)</f>
        <v>71610877.799999997</v>
      </c>
      <c r="Q894" s="75">
        <v>1284</v>
      </c>
      <c r="R894" s="222" cm="1">
        <f t="array" ref="R894">_xlfn.XLOOKUP(Contrato[[#This Row],[CDP]],[1]!CDP[[#All],[consecutivo]],[1]!CDP[[#All],[fecha_aprobacion]],"",0)</f>
        <v>45237.328692129631</v>
      </c>
      <c r="S894" s="223">
        <f>SUMIF([1]!CDP[[#All],[consecutivo]],Contrato[[#This Row],[CDP]],[1]!CDP[[#All],[valor_total_rubro]])</f>
        <v>3158100</v>
      </c>
      <c r="T894" s="4" cm="1">
        <f t="array" ref="T894">_xlfn.XLOOKUP(Contrato[[#This Row],[CONTRATO]]&amp;Contrato[[#This Row],[CDP]],[1]!Tabla6[[#All],[CONTRATO-CDP]],[1]!Tabla6[[#All],[CRP]],_xlfn.XLOOKUP(Contrato[[#This Row],[CDP]],[1]RCPPAGOS!F:F,[1]RCPPAGOS!A:A,"",0),0)</f>
        <v>13850</v>
      </c>
      <c r="U894" s="222">
        <f>+_xlfn.XLOOKUP(Contrato[[#This Row],[RCP]],[1]RCPPAGOS!A:A,[1]RCPPAGOS!B:B,"",0)</f>
        <v>45239.375069444446</v>
      </c>
      <c r="V894" s="224">
        <f>SUMIF([1]!RCPPAGOS[[#All],[CRP]],Contrato[[#This Row],[RCP]],[1]!RCPPAGOS[[#All],[valor_total]])</f>
        <v>3158100</v>
      </c>
      <c r="W894" s="51">
        <v>45238</v>
      </c>
      <c r="X894" s="51">
        <v>45246</v>
      </c>
      <c r="Y894" s="225" t="str">
        <f>+LEFT(_xlfn.XLOOKUP(Contrato[[#This Row],[CONTRATO3DIG]],[1]SECOP_II!AE:AE,[1]SECOP_II!F:F,"",0),10)</f>
        <v>2023-09-07</v>
      </c>
      <c r="Z894" s="226" t="str">
        <f>+LEFT(_xlfn.XLOOKUP(Contrato[[#This Row],[CONTRATO3DIG]],[1]SECOP_II!AE:AE,[1]SECOP_II!G:G,"",0),10)</f>
        <v>2023-12-31</v>
      </c>
      <c r="AA894" s="139"/>
      <c r="AB894" s="103" t="s">
        <v>571</v>
      </c>
      <c r="AC894" s="103">
        <v>202301020313</v>
      </c>
      <c r="AD894" s="1" t="s">
        <v>50</v>
      </c>
      <c r="AE894" s="58" t="str">
        <f>TEXT(LEFT(Contrato[[#This Row],[CONTRATO]],3),"0")</f>
        <v>797</v>
      </c>
      <c r="AF894" s="58" t="str">
        <f>IF(LEN(Contrato[[#This Row],[Contrato2]])=3,Contrato[[#This Row],[Contrato2]],TEXT(Contrato[[#This Row],[Contrato2]],"000"))</f>
        <v>797</v>
      </c>
      <c r="AG894" s="59">
        <f ca="1">IFERROR(_xlfn.DAYS(Contrato[[#This Row],[Fecha Proyectada liquidació]],TODAY())/30,"")</f>
        <v>-10.033333333333333</v>
      </c>
      <c r="AH894" s="60">
        <f>+Contrato[[#This Row],[FECHA TERMINACIÓN ]]+120</f>
        <v>45411</v>
      </c>
      <c r="AI894" s="58" t="e" cm="1">
        <f t="array" ref="AI894">+Contrato[[#This Row],[Fecha Proyectada liquidació]]-hoy</f>
        <v>#NAME?</v>
      </c>
      <c r="AJ894" s="58" cm="1">
        <f t="array" ref="AJ894">_xlfn.XLOOKUP(Contrato[[#This Row],[CONTRATO]]&amp;Contrato[[#This Row],[CDP]],[1]!Tabla6[[#All],[CONTRATO-CDP]],[1]!Tabla6[[#All],[CRP]],_xlfn.XLOOKUP(Contrato[[#This Row],[CDP]],[1]RCPPAGOS!F:F,[1]RCPPAGOS!A:A,"",0),0)</f>
        <v>13850</v>
      </c>
      <c r="AK894" s="58">
        <f>+Contrato[[#This Row],[Columna1]]-Contrato[[#This Row],[RCP]]</f>
        <v>0</v>
      </c>
      <c r="AL894" s="61" cm="1">
        <f t="array" ref="AL894">_xlfn.XLOOKUP(Contrato[[#This Row],[RCP]],[1]!RCPPAGOS[[#All],[CRP]],[1]!RCPPAGOS[[#All],[Total pagado]],0,0)</f>
        <v>2014650</v>
      </c>
      <c r="AM894" s="62">
        <f>+Contrato[[#This Row],[Valor Pagado]]/Contrato[[#This Row],[VALOR CONTRATO]]</f>
        <v>0.63793103448275867</v>
      </c>
      <c r="AN894" s="63">
        <f>+Contrato[[#This Row],[VALOR CONTRATO]]-Contrato[[#This Row],[Valor Pagado]]</f>
        <v>1143450</v>
      </c>
    </row>
    <row r="895" spans="1:40" ht="37.5" customHeight="1">
      <c r="A895" s="1">
        <v>1050</v>
      </c>
      <c r="B895" s="2">
        <v>798</v>
      </c>
      <c r="C895" s="130" t="s">
        <v>2106</v>
      </c>
      <c r="D895" s="92" t="s">
        <v>71</v>
      </c>
      <c r="E895" s="36" t="s">
        <v>42</v>
      </c>
      <c r="F895" s="95" t="s">
        <v>2098</v>
      </c>
      <c r="G895" s="235" t="s">
        <v>2107</v>
      </c>
      <c r="H895" s="250">
        <v>1026157066</v>
      </c>
      <c r="I895" s="236" t="s">
        <v>2108</v>
      </c>
      <c r="J895" s="236">
        <v>15927578</v>
      </c>
      <c r="K895" s="1" t="s">
        <v>571</v>
      </c>
      <c r="L895" s="137" t="s">
        <v>571</v>
      </c>
      <c r="M895" s="138" t="s">
        <v>68</v>
      </c>
      <c r="N895" s="44">
        <f>VLOOKUP(Contrato[[#This Row],[SUPERVISOR TITULAR]],[1]SUPERVISORES!$E$1:$F$135,2,FALSE)</f>
        <v>8462777.5</v>
      </c>
      <c r="O895" s="43" t="s">
        <v>558</v>
      </c>
      <c r="P895" s="221">
        <f>VLOOKUP(Contrato[[#This Row],[SUPERVISOR SUPLENTE ]],[1]SUPERVISORES!$E$1:$F$135,2,FALSE)</f>
        <v>1040030533.9</v>
      </c>
      <c r="Q895" s="75">
        <v>1083</v>
      </c>
      <c r="R895" s="222" cm="1">
        <f t="array" ref="R895">_xlfn.XLOOKUP(Contrato[[#This Row],[CDP]],[1]!CDP[[#All],[consecutivo]],[1]!CDP[[#All],[fecha_aprobacion]],"",0)</f>
        <v>45173.359571759262</v>
      </c>
      <c r="S895" s="223">
        <f>SUMIF([1]!CDP[[#All],[consecutivo]],Contrato[[#This Row],[CDP]],[1]!CDP[[#All],[valor_total_rubro]])</f>
        <v>16765872</v>
      </c>
      <c r="T895" s="4" cm="1">
        <f t="array" ref="T895">_xlfn.XLOOKUP(Contrato[[#This Row],[CONTRATO]]&amp;Contrato[[#This Row],[CDP]],[1]!Tabla6[[#All],[CONTRATO-CDP]],[1]!Tabla6[[#All],[CRP]],_xlfn.XLOOKUP(Contrato[[#This Row],[CDP]],[1]RCPPAGOS!F:F,[1]RCPPAGOS!A:A,"",0),0)</f>
        <v>10282</v>
      </c>
      <c r="U895" s="222">
        <f>+_xlfn.XLOOKUP(Contrato[[#This Row],[RCP]],[1]RCPPAGOS!A:A,[1]RCPPAGOS!B:B,"",0)</f>
        <v>45176.651736111111</v>
      </c>
      <c r="V895" s="224">
        <f>SUMIF([1]!RCPPAGOS[[#All],[CRP]],Contrato[[#This Row],[RCP]],[1]!RCPPAGOS[[#All],[valor_total]])</f>
        <v>15927578</v>
      </c>
      <c r="W895" s="51">
        <v>45176</v>
      </c>
      <c r="X895" s="51">
        <v>45176</v>
      </c>
      <c r="Y895" s="225" t="str">
        <f>+LEFT(_xlfn.XLOOKUP(Contrato[[#This Row],[CONTRATO3DIG]],[1]SECOP_II!AE:AE,[1]SECOP_II!F:F,"",0),10)</f>
        <v>2023-09-07</v>
      </c>
      <c r="Z895" s="226" t="str">
        <f>+LEFT(_xlfn.XLOOKUP(Contrato[[#This Row],[CONTRATO3DIG]],[1]SECOP_II!AE:AE,[1]SECOP_II!G:G,"",0),10)</f>
        <v>2023-12-30</v>
      </c>
      <c r="AA895" s="54" t="str">
        <f>_xlfn.XLOOKUP(Contrato[[#This Row],[CONTRATO3DIG]],[1]SECOP_II!AE:AE,[1]SECOP_II!AA:AA,"",0)</f>
        <v>https://community.secop.gov.co/Public/Tendering/OpportunityDetail/Index?noticeUID=CO1.NTC.4928536&amp;isFromPublicArea=True&amp;isModal=true&amp;asPopupView=true</v>
      </c>
      <c r="AB895" s="103" t="s">
        <v>2109</v>
      </c>
      <c r="AC895" s="103">
        <v>200000104194</v>
      </c>
      <c r="AD895" s="1" t="s">
        <v>50</v>
      </c>
      <c r="AE895" s="58" t="str">
        <f>TEXT(LEFT(Contrato[[#This Row],[CONTRATO]],3),"0")</f>
        <v>798</v>
      </c>
      <c r="AF895" s="58" t="str">
        <f>IF(LEN(Contrato[[#This Row],[Contrato2]])=3,Contrato[[#This Row],[Contrato2]],TEXT(Contrato[[#This Row],[Contrato2]],"000"))</f>
        <v>798</v>
      </c>
      <c r="AG895" s="59">
        <f ca="1">IFERROR(_xlfn.DAYS(Contrato[[#This Row],[Fecha Proyectada liquidació]],TODAY())/30,"")</f>
        <v>-10.066666666666666</v>
      </c>
      <c r="AH895" s="60">
        <f>+Contrato[[#This Row],[FECHA TERMINACIÓN ]]+120</f>
        <v>45410</v>
      </c>
      <c r="AI895" s="58" t="e" cm="1">
        <f t="array" ref="AI895">+Contrato[[#This Row],[Fecha Proyectada liquidació]]-hoy</f>
        <v>#NAME?</v>
      </c>
      <c r="AJ895" s="58" cm="1">
        <f t="array" ref="AJ895">_xlfn.XLOOKUP(Contrato[[#This Row],[CONTRATO]]&amp;Contrato[[#This Row],[CDP]],[1]!Tabla6[[#All],[CONTRATO-CDP]],[1]!Tabla6[[#All],[CRP]],_xlfn.XLOOKUP(Contrato[[#This Row],[CDP]],[1]RCPPAGOS!F:F,[1]RCPPAGOS!A:A,"",0),0)</f>
        <v>10282</v>
      </c>
      <c r="AK895" s="58">
        <f>+Contrato[[#This Row],[Columna1]]-Contrato[[#This Row],[RCP]]</f>
        <v>0</v>
      </c>
      <c r="AL895" s="61" cm="1">
        <f t="array" ref="AL895">_xlfn.XLOOKUP(Contrato[[#This Row],[RCP]],[1]!RCPPAGOS[[#All],[CRP]],[1]!RCPPAGOS[[#All],[Total pagado]],0,0)</f>
        <v>15927578</v>
      </c>
      <c r="AM895" s="62">
        <f>+Contrato[[#This Row],[Valor Pagado]]/Contrato[[#This Row],[VALOR CONTRATO]]</f>
        <v>1</v>
      </c>
      <c r="AN895" s="63">
        <f>+Contrato[[#This Row],[VALOR CONTRATO]]-Contrato[[#This Row],[Valor Pagado]]</f>
        <v>0</v>
      </c>
    </row>
    <row r="896" spans="1:40" ht="37.5" customHeight="1">
      <c r="A896" s="89">
        <v>1054</v>
      </c>
      <c r="B896" s="76">
        <v>799</v>
      </c>
      <c r="C896" s="235" t="s">
        <v>2110</v>
      </c>
      <c r="D896" s="95" t="s">
        <v>2111</v>
      </c>
      <c r="E896" s="64" t="s">
        <v>42</v>
      </c>
      <c r="F896" s="95" t="s">
        <v>2098</v>
      </c>
      <c r="G896" s="235" t="s">
        <v>2112</v>
      </c>
      <c r="H896" s="250">
        <v>1037618784</v>
      </c>
      <c r="I896" s="236" t="s">
        <v>2113</v>
      </c>
      <c r="J896" s="236">
        <v>39366700</v>
      </c>
      <c r="K896" s="89" t="s">
        <v>571</v>
      </c>
      <c r="L896" s="237" t="s">
        <v>571</v>
      </c>
      <c r="M896" s="291" t="s">
        <v>2114</v>
      </c>
      <c r="N896" s="44">
        <f>VLOOKUP(Contrato[[#This Row],[SUPERVISOR TITULAR]],[1]SUPERVISORES!$E$1:$F$135,2,FALSE)</f>
        <v>1020434556</v>
      </c>
      <c r="O896" s="66" t="s">
        <v>48</v>
      </c>
      <c r="P896" s="292">
        <f>VLOOKUP(Contrato[[#This Row],[SUPERVISOR SUPLENTE ]],[1]SUPERVISORES!$E$1:$F$135,2,FALSE)</f>
        <v>37864741.100000001</v>
      </c>
      <c r="Q896" s="88">
        <v>1102</v>
      </c>
      <c r="R896" s="296" cm="1">
        <f t="array" ref="R896">_xlfn.XLOOKUP(Contrato[[#This Row],[CDP]],[1]!CDP[[#All],[consecutivo]],[1]!CDP[[#All],[fecha_aprobacion]],"",0)</f>
        <v>45175.718414351853</v>
      </c>
      <c r="S896" s="297">
        <f>SUMIF([1]!CDP[[#All],[consecutivo]],Contrato[[#This Row],[CDP]],[1]!CDP[[#All],[valor_total_rubro]])</f>
        <v>39366700</v>
      </c>
      <c r="T896" s="293" cm="1">
        <f t="array" ref="T896">_xlfn.XLOOKUP(Contrato[[#This Row],[CONTRATO]]&amp;Contrato[[#This Row],[CDP]],[1]!Tabla6[[#All],[CONTRATO-CDP]],[1]!Tabla6[[#All],[CRP]],_xlfn.XLOOKUP(Contrato[[#This Row],[CDP]],[1]RCPPAGOS!F:F,[1]RCPPAGOS!A:A,"",0),0)</f>
        <v>10281</v>
      </c>
      <c r="U896" s="296">
        <f>+_xlfn.XLOOKUP(Contrato[[#This Row],[RCP]],[1]RCPPAGOS!A:A,[1]RCPPAGOS!B:B,"",0)</f>
        <v>45176.577314814815</v>
      </c>
      <c r="V896" s="298">
        <f>SUMIF([1]!RCPPAGOS[[#All],[CRP]],Contrato[[#This Row],[RCP]],[1]!RCPPAGOS[[#All],[valor_total]])</f>
        <v>39366700</v>
      </c>
      <c r="W896" s="91">
        <v>45176</v>
      </c>
      <c r="X896" s="91">
        <v>45176</v>
      </c>
      <c r="Y896" s="294" t="str">
        <f>+LEFT(_xlfn.XLOOKUP(Contrato[[#This Row],[CONTRATO3DIG]],[1]SECOP_II!AE:AE,[1]SECOP_II!F:F,"",0),10)</f>
        <v>2023-09-07</v>
      </c>
      <c r="Z896" s="295" t="str">
        <f>+LEFT(_xlfn.XLOOKUP(Contrato[[#This Row],[CONTRATO3DIG]],[1]SECOP_II!AE:AE,[1]SECOP_II!G:G,"",0),10)</f>
        <v>2023-12-30</v>
      </c>
      <c r="AA896" s="54" t="str">
        <f>_xlfn.XLOOKUP(Contrato[[#This Row],[CONTRATO3DIG]],[1]SECOP_II!AE:AE,[1]SECOP_II!AA:AA,"",0)</f>
        <v>https://community.secop.gov.co/Public/Tendering/OpportunityDetail/Index?noticeUID=CO1.NTC.4928544&amp;isFromPublicArea=True&amp;isModal=true&amp;asPopupView=true</v>
      </c>
      <c r="AB896" s="147" t="s">
        <v>2084</v>
      </c>
      <c r="AC896" s="147"/>
      <c r="AD896" s="89" t="s">
        <v>50</v>
      </c>
      <c r="AE896" s="58" t="str">
        <f>TEXT(LEFT(Contrato[[#This Row],[CONTRATO]],3),"0")</f>
        <v>799</v>
      </c>
      <c r="AF896" s="58" t="str">
        <f>IF(LEN(Contrato[[#This Row],[Contrato2]])=3,Contrato[[#This Row],[Contrato2]],TEXT(Contrato[[#This Row],[Contrato2]],"000"))</f>
        <v>799</v>
      </c>
      <c r="AG896" s="59">
        <f ca="1">IFERROR(_xlfn.DAYS(Contrato[[#This Row],[Fecha Proyectada liquidació]],TODAY())/30,"")</f>
        <v>-10.066666666666666</v>
      </c>
      <c r="AH896" s="60">
        <f>+Contrato[[#This Row],[FECHA TERMINACIÓN ]]+120</f>
        <v>45410</v>
      </c>
      <c r="AI896" s="58" t="e" cm="1">
        <f t="array" ref="AI896">+Contrato[[#This Row],[Fecha Proyectada liquidació]]-hoy</f>
        <v>#NAME?</v>
      </c>
      <c r="AJ896" s="58" cm="1">
        <f t="array" ref="AJ896">_xlfn.XLOOKUP(Contrato[[#This Row],[CONTRATO]]&amp;Contrato[[#This Row],[CDP]],[1]!Tabla6[[#All],[CONTRATO-CDP]],[1]!Tabla6[[#All],[CRP]],_xlfn.XLOOKUP(Contrato[[#This Row],[CDP]],[1]RCPPAGOS!F:F,[1]RCPPAGOS!A:A,"",0),0)</f>
        <v>10281</v>
      </c>
      <c r="AK896" s="58">
        <f>+Contrato[[#This Row],[Columna1]]-Contrato[[#This Row],[RCP]]</f>
        <v>0</v>
      </c>
      <c r="AL896" s="61" cm="1">
        <f t="array" ref="AL896">_xlfn.XLOOKUP(Contrato[[#This Row],[RCP]],[1]!RCPPAGOS[[#All],[CRP]],[1]!RCPPAGOS[[#All],[Total pagado]],0,0)</f>
        <v>20028672</v>
      </c>
      <c r="AM896" s="62">
        <f>+Contrato[[#This Row],[Valor Pagado]]/Contrato[[#This Row],[VALOR CONTRATO]]</f>
        <v>0.50877193160717049</v>
      </c>
      <c r="AN896" s="63">
        <f>+Contrato[[#This Row],[VALOR CONTRATO]]-Contrato[[#This Row],[Valor Pagado]]</f>
        <v>19338028</v>
      </c>
    </row>
    <row r="897" spans="1:40" ht="37.5" customHeight="1">
      <c r="A897" s="1">
        <v>1003</v>
      </c>
      <c r="B897" s="76">
        <v>800</v>
      </c>
      <c r="C897" s="235" t="s">
        <v>2115</v>
      </c>
      <c r="D897" s="95" t="s">
        <v>2116</v>
      </c>
      <c r="E897" s="64" t="s">
        <v>42</v>
      </c>
      <c r="F897" s="95" t="s">
        <v>831</v>
      </c>
      <c r="G897" s="235" t="s">
        <v>2117</v>
      </c>
      <c r="H897" s="89" t="s">
        <v>2118</v>
      </c>
      <c r="I897" s="168" t="s">
        <v>571</v>
      </c>
      <c r="J897" s="168">
        <v>50000000</v>
      </c>
      <c r="K897" s="89" t="s">
        <v>571</v>
      </c>
      <c r="L897" s="237" t="s">
        <v>2119</v>
      </c>
      <c r="M897" s="291" t="s">
        <v>249</v>
      </c>
      <c r="N897" s="44">
        <f>VLOOKUP(Contrato[[#This Row],[SUPERVISOR TITULAR]],[1]SUPERVISORES!$E$1:$F$135,2,FALSE)</f>
        <v>10267189.6</v>
      </c>
      <c r="O897" s="66" t="s">
        <v>248</v>
      </c>
      <c r="P897" s="292">
        <f>VLOOKUP(Contrato[[#This Row],[SUPERVISOR SUPLENTE ]],[1]SUPERVISORES!$E$1:$F$135,2,FALSE)</f>
        <v>98556206.299999997</v>
      </c>
      <c r="Q897" s="75">
        <v>1060</v>
      </c>
      <c r="R897" s="222" cm="1">
        <f t="array" ref="R897">_xlfn.XLOOKUP(Contrato[[#This Row],[CDP]],[1]!CDP[[#All],[consecutivo]],[1]!CDP[[#All],[fecha_aprobacion]],"",0)</f>
        <v>45155.3593287037</v>
      </c>
      <c r="S897" s="223">
        <f>SUMIF([1]!CDP[[#All],[consecutivo]],Contrato[[#This Row],[CDP]],[1]!CDP[[#All],[valor_total_rubro]])</f>
        <v>50000000</v>
      </c>
      <c r="T897" s="4" cm="1">
        <f t="array" ref="T897">_xlfn.XLOOKUP(Contrato[[#This Row],[CONTRATO]]&amp;Contrato[[#This Row],[CDP]],[1]!Tabla6[[#All],[CONTRATO-CDP]],[1]!Tabla6[[#All],[CRP]],_xlfn.XLOOKUP(Contrato[[#This Row],[CDP]],[1]RCPPAGOS!F:F,[1]RCPPAGOS!A:A,"",0),0)</f>
        <v>10286</v>
      </c>
      <c r="U897" s="222">
        <f>+_xlfn.XLOOKUP(Contrato[[#This Row],[RCP]],[1]RCPPAGOS!A:A,[1]RCPPAGOS!B:B,"",0)</f>
        <v>45180.793425925927</v>
      </c>
      <c r="V897" s="224">
        <f>SUMIF([1]!RCPPAGOS[[#All],[CRP]],Contrato[[#This Row],[RCP]],[1]!RCPPAGOS[[#All],[valor_total]])</f>
        <v>50000000</v>
      </c>
      <c r="W897" s="51">
        <v>45180</v>
      </c>
      <c r="X897" s="51">
        <v>45181</v>
      </c>
      <c r="Y897" s="225" t="str">
        <f>+LEFT(_xlfn.XLOOKUP(Contrato[[#This Row],[CONTRATO3DIG]],[1]SECOP_II!AE:AE,[1]SECOP_II!F:F,"",0),10)</f>
        <v>2023-09-12</v>
      </c>
      <c r="Z897" s="226" t="str">
        <f>+LEFT(_xlfn.XLOOKUP(Contrato[[#This Row],[CONTRATO3DIG]],[1]SECOP_II!AE:AE,[1]SECOP_II!G:G,"",0),10)</f>
        <v>2023-09-30</v>
      </c>
      <c r="AA897" s="54" t="str">
        <f>_xlfn.XLOOKUP(Contrato[[#This Row],[CONTRATO3DIG]],[1]SECOP_II!AE:AE,[1]SECOP_II!AA:AA,"",0)</f>
        <v>https://community.secop.gov.co/Public/Tendering/OpportunityDetail/Index?noticeUID=CO1.NTC.4941979&amp;isFromPublicArea=True&amp;isModal=true&amp;asPopupView=true</v>
      </c>
      <c r="AB897" s="103" t="s">
        <v>2120</v>
      </c>
      <c r="AC897" s="103">
        <v>200000102438</v>
      </c>
      <c r="AD897" s="1" t="s">
        <v>50</v>
      </c>
      <c r="AE897" s="58" t="str">
        <f>TEXT(LEFT(Contrato[[#This Row],[CONTRATO]],3),"0")</f>
        <v>800</v>
      </c>
      <c r="AF897" s="58" t="str">
        <f>IF(LEN(Contrato[[#This Row],[Contrato2]])=3,Contrato[[#This Row],[Contrato2]],TEXT(Contrato[[#This Row],[Contrato2]],"000"))</f>
        <v>800</v>
      </c>
      <c r="AG897" s="59">
        <f ca="1">IFERROR(_xlfn.DAYS(Contrato[[#This Row],[Fecha Proyectada liquidació]],TODAY())/30,"")</f>
        <v>-13.1</v>
      </c>
      <c r="AH897" s="60">
        <f>+Contrato[[#This Row],[FECHA TERMINACIÓN ]]+120</f>
        <v>45319</v>
      </c>
      <c r="AI897" s="58" t="e" cm="1">
        <f t="array" ref="AI897">+Contrato[[#This Row],[Fecha Proyectada liquidació]]-hoy</f>
        <v>#NAME?</v>
      </c>
      <c r="AJ897" s="58" cm="1">
        <f t="array" ref="AJ897">_xlfn.XLOOKUP(Contrato[[#This Row],[CONTRATO]]&amp;Contrato[[#This Row],[CDP]],[1]!Tabla6[[#All],[CONTRATO-CDP]],[1]!Tabla6[[#All],[CRP]],_xlfn.XLOOKUP(Contrato[[#This Row],[CDP]],[1]RCPPAGOS!F:F,[1]RCPPAGOS!A:A,"",0),0)</f>
        <v>10286</v>
      </c>
      <c r="AK897" s="58">
        <f>+Contrato[[#This Row],[Columna1]]-Contrato[[#This Row],[RCP]]</f>
        <v>0</v>
      </c>
      <c r="AL897" s="61" cm="1">
        <f t="array" ref="AL897">_xlfn.XLOOKUP(Contrato[[#This Row],[RCP]],[1]!RCPPAGOS[[#All],[CRP]],[1]!RCPPAGOS[[#All],[Total pagado]],0,0)</f>
        <v>50000000</v>
      </c>
      <c r="AM897" s="62">
        <f>+Contrato[[#This Row],[Valor Pagado]]/Contrato[[#This Row],[VALOR CONTRATO]]</f>
        <v>1</v>
      </c>
      <c r="AN897" s="63">
        <f>+Contrato[[#This Row],[VALOR CONTRATO]]-Contrato[[#This Row],[Valor Pagado]]</f>
        <v>0</v>
      </c>
    </row>
    <row r="898" spans="1:40" ht="37.5" customHeight="1">
      <c r="A898" s="1">
        <v>5</v>
      </c>
      <c r="B898" s="2">
        <v>801</v>
      </c>
      <c r="C898" s="130" t="s">
        <v>2121</v>
      </c>
      <c r="D898" s="92" t="s">
        <v>2116</v>
      </c>
      <c r="E898" s="36" t="s">
        <v>42</v>
      </c>
      <c r="F898" s="95" t="s">
        <v>831</v>
      </c>
      <c r="G898" s="235" t="s">
        <v>2122</v>
      </c>
      <c r="H898" s="89" t="s">
        <v>2123</v>
      </c>
      <c r="I898" s="236" t="s">
        <v>571</v>
      </c>
      <c r="J898" s="236">
        <v>313887214</v>
      </c>
      <c r="K898" s="1" t="s">
        <v>571</v>
      </c>
      <c r="L898" s="137" t="s">
        <v>2119</v>
      </c>
      <c r="M898" s="138" t="s">
        <v>103</v>
      </c>
      <c r="N898" s="44">
        <f>VLOOKUP(Contrato[[#This Row],[SUPERVISOR TITULAR]],[1]SUPERVISORES!$E$1:$F$135,2,FALSE)</f>
        <v>3507696.4</v>
      </c>
      <c r="O898" s="43" t="s">
        <v>104</v>
      </c>
      <c r="P898" s="221">
        <f>VLOOKUP(Contrato[[#This Row],[SUPERVISOR SUPLENTE ]],[1]SUPERVISORES!$E$1:$F$135,2,FALSE)</f>
        <v>75075150.099999994</v>
      </c>
      <c r="Q898" s="75">
        <v>896</v>
      </c>
      <c r="R898" s="222" cm="1">
        <f t="array" ref="R898">_xlfn.XLOOKUP(Contrato[[#This Row],[CDP]],[1]!CDP[[#All],[consecutivo]],[1]!CDP[[#All],[fecha_aprobacion]],"",0)</f>
        <v>45093.639652777776</v>
      </c>
      <c r="S898" s="223">
        <f>SUMIF([1]!CDP[[#All],[consecutivo]],Contrato[[#This Row],[CDP]],[1]!CDP[[#All],[valor_total_rubro]])</f>
        <v>350000000</v>
      </c>
      <c r="T898" s="4" cm="1">
        <f t="array" ref="T898">_xlfn.XLOOKUP(Contrato[[#This Row],[CONTRATO]]&amp;Contrato[[#This Row],[CDP]],[1]!Tabla6[[#All],[CONTRATO-CDP]],[1]!Tabla6[[#All],[CRP]],_xlfn.XLOOKUP(Contrato[[#This Row],[CDP]],[1]RCPPAGOS!F:F,[1]RCPPAGOS!A:A,"",0),0)</f>
        <v>10609</v>
      </c>
      <c r="U898" s="222">
        <f>+_xlfn.XLOOKUP(Contrato[[#This Row],[RCP]],[1]RCPPAGOS!A:A,[1]RCPPAGOS!B:B,"",0)</f>
        <v>45183.566250000003</v>
      </c>
      <c r="V898" s="224">
        <f>SUMIF([1]!RCPPAGOS[[#All],[CRP]],Contrato[[#This Row],[RCP]],[1]!RCPPAGOS[[#All],[valor_total]])</f>
        <v>313887214</v>
      </c>
      <c r="W898" s="51">
        <v>45183</v>
      </c>
      <c r="X898" s="51">
        <v>45188</v>
      </c>
      <c r="Y898" s="225" t="str">
        <f>+LEFT(_xlfn.XLOOKUP(Contrato[[#This Row],[CONTRATO3DIG]],[1]SECOP_II!AE:AE,[1]SECOP_II!F:F,"",0),10)</f>
        <v>2023-09-19</v>
      </c>
      <c r="Z898" s="226" t="str">
        <f>+LEFT(_xlfn.XLOOKUP(Contrato[[#This Row],[CONTRATO3DIG]],[1]SECOP_II!AE:AE,[1]SECOP_II!G:G,"",0),10)</f>
        <v>2023-12-31</v>
      </c>
      <c r="AA898" s="54" t="str">
        <f>_xlfn.XLOOKUP(Contrato[[#This Row],[CONTRATO3DIG]],[1]SECOP_II!AE:AE,[1]SECOP_II!AA:AA,"",0)</f>
        <v>https://community.secop.gov.co/Public/Tendering/OpportunityDetail/Index?noticeUID=CO1.NTC.4945446&amp;isFromPublicArea=True&amp;isModal=true&amp;asPopupView=true</v>
      </c>
      <c r="AB898" s="103" t="s">
        <v>55</v>
      </c>
      <c r="AC898" s="103"/>
      <c r="AD898" s="1" t="s">
        <v>50</v>
      </c>
      <c r="AE898" s="58" t="str">
        <f>TEXT(LEFT(Contrato[[#This Row],[CONTRATO]],3),"0")</f>
        <v>801</v>
      </c>
      <c r="AF898" s="58" t="str">
        <f>IF(LEN(Contrato[[#This Row],[Contrato2]])=3,Contrato[[#This Row],[Contrato2]],TEXT(Contrato[[#This Row],[Contrato2]],"000"))</f>
        <v>801</v>
      </c>
      <c r="AG898" s="59">
        <f ca="1">IFERROR(_xlfn.DAYS(Contrato[[#This Row],[Fecha Proyectada liquidació]],TODAY())/30,"")</f>
        <v>-10.033333333333333</v>
      </c>
      <c r="AH898" s="60">
        <f>+Contrato[[#This Row],[FECHA TERMINACIÓN ]]+120</f>
        <v>45411</v>
      </c>
      <c r="AI898" s="58" t="e" cm="1">
        <f t="array" ref="AI898">+Contrato[[#This Row],[Fecha Proyectada liquidació]]-hoy</f>
        <v>#NAME?</v>
      </c>
      <c r="AJ898" s="58" cm="1">
        <f t="array" ref="AJ898">_xlfn.XLOOKUP(Contrato[[#This Row],[CONTRATO]]&amp;Contrato[[#This Row],[CDP]],[1]!Tabla6[[#All],[CONTRATO-CDP]],[1]!Tabla6[[#All],[CRP]],_xlfn.XLOOKUP(Contrato[[#This Row],[CDP]],[1]RCPPAGOS!F:F,[1]RCPPAGOS!A:A,"",0),0)</f>
        <v>10609</v>
      </c>
      <c r="AK898" s="58">
        <f>+Contrato[[#This Row],[Columna1]]-Contrato[[#This Row],[RCP]]</f>
        <v>0</v>
      </c>
      <c r="AL898" s="61" cm="1">
        <f t="array" ref="AL898">_xlfn.XLOOKUP(Contrato[[#This Row],[RCP]],[1]!RCPPAGOS[[#All],[CRP]],[1]!RCPPAGOS[[#All],[Total pagado]],0,0)</f>
        <v>313887214</v>
      </c>
      <c r="AM898" s="62">
        <f>+Contrato[[#This Row],[Valor Pagado]]/Contrato[[#This Row],[VALOR CONTRATO]]</f>
        <v>1</v>
      </c>
      <c r="AN898" s="63">
        <f>+Contrato[[#This Row],[VALOR CONTRATO]]-Contrato[[#This Row],[Valor Pagado]]</f>
        <v>0</v>
      </c>
    </row>
    <row r="899" spans="1:40" ht="37.5" customHeight="1">
      <c r="A899" s="1">
        <v>683</v>
      </c>
      <c r="B899" s="2">
        <v>802</v>
      </c>
      <c r="C899" s="130" t="s">
        <v>2124</v>
      </c>
      <c r="D899" s="92" t="s">
        <v>41</v>
      </c>
      <c r="E899" s="103" t="s">
        <v>2125</v>
      </c>
      <c r="F899" s="95" t="s">
        <v>1088</v>
      </c>
      <c r="G899" s="303" t="s">
        <v>2126</v>
      </c>
      <c r="H899" s="250">
        <v>1016009054</v>
      </c>
      <c r="I899" s="236" t="s">
        <v>571</v>
      </c>
      <c r="J899" s="236">
        <v>10003616</v>
      </c>
      <c r="K899" s="1" t="s">
        <v>571</v>
      </c>
      <c r="L899" s="137" t="s">
        <v>2127</v>
      </c>
      <c r="M899" s="138" t="s">
        <v>680</v>
      </c>
      <c r="N899" s="44">
        <f>VLOOKUP(Contrato[[#This Row],[SUPERVISOR TITULAR]],[1]SUPERVISORES!$E$1:$F$135,2,FALSE)</f>
        <v>42690418.700000003</v>
      </c>
      <c r="O899" s="43" t="s">
        <v>1417</v>
      </c>
      <c r="P899" s="221">
        <f>VLOOKUP(Contrato[[#This Row],[SUPERVISOR SUPLENTE ]],[1]SUPERVISORES!$E$1:$F$135,2,FALSE)</f>
        <v>43523751</v>
      </c>
      <c r="Q899" s="75">
        <v>1061</v>
      </c>
      <c r="R899" s="222" cm="1">
        <f t="array" ref="R899">_xlfn.XLOOKUP(Contrato[[#This Row],[CDP]],[1]!CDP[[#All],[consecutivo]],[1]!CDP[[#All],[fecha_aprobacion]],"",0)</f>
        <v>45155.359340277777</v>
      </c>
      <c r="S899" s="223">
        <f>SUMIF([1]!CDP[[#All],[consecutivo]],Contrato[[#This Row],[CDP]],[1]!CDP[[#All],[valor_total_rubro]])</f>
        <v>13500000</v>
      </c>
      <c r="T899" s="4" cm="1">
        <f t="array" ref="T899">_xlfn.XLOOKUP(Contrato[[#This Row],[CONTRATO]]&amp;Contrato[[#This Row],[CDP]],[1]!Tabla6[[#All],[CONTRATO-CDP]],[1]!Tabla6[[#All],[CRP]],_xlfn.XLOOKUP(Contrato[[#This Row],[CDP]],[1]RCPPAGOS!F:F,[1]RCPPAGOS!A:A,"",0),0)</f>
        <v>10612</v>
      </c>
      <c r="U899" s="222">
        <f>+_xlfn.XLOOKUP(Contrato[[#This Row],[RCP]],[1]RCPPAGOS!A:A,[1]RCPPAGOS!B:B,"",0)</f>
        <v>45184.396307870367</v>
      </c>
      <c r="V899" s="224">
        <f>SUMIF([1]!RCPPAGOS[[#All],[CRP]],Contrato[[#This Row],[RCP]],[1]!RCPPAGOS[[#All],[valor_total]])</f>
        <v>10003616</v>
      </c>
      <c r="W899" s="51">
        <v>45181</v>
      </c>
      <c r="X899" s="51">
        <v>45184</v>
      </c>
      <c r="Y899" s="225" t="str">
        <f>+LEFT(_xlfn.XLOOKUP(Contrato[[#This Row],[CONTRATO3DIG]],[1]SECOP_II!AE:AE,[1]SECOP_II!F:F,"",0),10)</f>
        <v>2023-09-18</v>
      </c>
      <c r="Z899" s="226" t="str">
        <f>+LEFT(_xlfn.XLOOKUP(Contrato[[#This Row],[CONTRATO3DIG]],[1]SECOP_II!AE:AE,[1]SECOP_II!G:G,"",0),10)</f>
        <v>2023-12-30</v>
      </c>
      <c r="AA899" s="54" t="str">
        <f>_xlfn.XLOOKUP(Contrato[[#This Row],[CONTRATO3DIG]],[1]SECOP_II!AE:AE,[1]SECOP_II!AA:AA,"",0)</f>
        <v>https://community.secop.gov.co/Public/Tendering/OpportunityDetail/Index?noticeUID=CO1.NTC.4899144&amp;isFromPublicArea=True&amp;isModal=true&amp;asPopupView=true</v>
      </c>
      <c r="AB899" s="103" t="s">
        <v>55</v>
      </c>
      <c r="AC899" s="103">
        <v>200000102147</v>
      </c>
      <c r="AD899" s="1" t="s">
        <v>50</v>
      </c>
      <c r="AE899" s="58" t="str">
        <f>TEXT(LEFT(Contrato[[#This Row],[CONTRATO]],3),"0")</f>
        <v>802</v>
      </c>
      <c r="AF899" s="58" t="str">
        <f>IF(LEN(Contrato[[#This Row],[Contrato2]])=3,Contrato[[#This Row],[Contrato2]],TEXT(Contrato[[#This Row],[Contrato2]],"000"))</f>
        <v>802</v>
      </c>
      <c r="AG899" s="59">
        <f ca="1">IFERROR(_xlfn.DAYS(Contrato[[#This Row],[Fecha Proyectada liquidació]],TODAY())/30,"")</f>
        <v>-10.066666666666666</v>
      </c>
      <c r="AH899" s="60">
        <f>+Contrato[[#This Row],[FECHA TERMINACIÓN ]]+120</f>
        <v>45410</v>
      </c>
      <c r="AI899" s="58" t="e" cm="1">
        <f t="array" ref="AI899">+Contrato[[#This Row],[Fecha Proyectada liquidació]]-hoy</f>
        <v>#NAME?</v>
      </c>
      <c r="AJ899" s="58" cm="1">
        <f t="array" ref="AJ899">_xlfn.XLOOKUP(Contrato[[#This Row],[CONTRATO]]&amp;Contrato[[#This Row],[CDP]],[1]!Tabla6[[#All],[CONTRATO-CDP]],[1]!Tabla6[[#All],[CRP]],_xlfn.XLOOKUP(Contrato[[#This Row],[CDP]],[1]RCPPAGOS!F:F,[1]RCPPAGOS!A:A,"",0),0)</f>
        <v>10612</v>
      </c>
      <c r="AK899" s="58">
        <f>+Contrato[[#This Row],[Columna1]]-Contrato[[#This Row],[RCP]]</f>
        <v>0</v>
      </c>
      <c r="AL899" s="61" cm="1">
        <f t="array" ref="AL899">_xlfn.XLOOKUP(Contrato[[#This Row],[RCP]],[1]!RCPPAGOS[[#All],[CRP]],[1]!RCPPAGOS[[#All],[Total pagado]],0,0)</f>
        <v>10003616</v>
      </c>
      <c r="AM899" s="62">
        <f>+Contrato[[#This Row],[Valor Pagado]]/Contrato[[#This Row],[VALOR CONTRATO]]</f>
        <v>1</v>
      </c>
      <c r="AN899" s="63">
        <f>+Contrato[[#This Row],[VALOR CONTRATO]]-Contrato[[#This Row],[Valor Pagado]]</f>
        <v>0</v>
      </c>
    </row>
    <row r="900" spans="1:40" ht="37.5" customHeight="1">
      <c r="A900" s="89">
        <v>629</v>
      </c>
      <c r="B900" s="76">
        <v>803</v>
      </c>
      <c r="C900" s="235" t="s">
        <v>2128</v>
      </c>
      <c r="D900" s="95" t="s">
        <v>41</v>
      </c>
      <c r="E900" s="37" t="s">
        <v>1087</v>
      </c>
      <c r="F900" s="95" t="s">
        <v>1088</v>
      </c>
      <c r="G900" s="235" t="s">
        <v>2129</v>
      </c>
      <c r="H900" s="89">
        <v>901539248</v>
      </c>
      <c r="I900" s="180" t="s">
        <v>571</v>
      </c>
      <c r="J900" s="236">
        <v>50000000</v>
      </c>
      <c r="K900" s="238" t="s">
        <v>2130</v>
      </c>
      <c r="L900" s="237" t="s">
        <v>1584</v>
      </c>
      <c r="M900" s="291" t="s">
        <v>68</v>
      </c>
      <c r="N900" s="44">
        <f>VLOOKUP(Contrato[[#This Row],[SUPERVISOR TITULAR]],[1]SUPERVISORES!$E$1:$F$135,2,FALSE)</f>
        <v>8462777.5</v>
      </c>
      <c r="O900" s="66" t="s">
        <v>69</v>
      </c>
      <c r="P900" s="292">
        <f>VLOOKUP(Contrato[[#This Row],[SUPERVISOR SUPLENTE ]],[1]SUPERVISORES!$E$1:$F$135,2,FALSE)</f>
        <v>43208997.899999999</v>
      </c>
      <c r="Q900" s="88">
        <v>497</v>
      </c>
      <c r="R900" s="296" cm="1">
        <f t="array" ref="R900">_xlfn.XLOOKUP(Contrato[[#This Row],[CDP]],[1]!CDP[[#All],[consecutivo]],[1]!CDP[[#All],[fecha_aprobacion]],"",0)</f>
        <v>45009.687071759261</v>
      </c>
      <c r="S900" s="297">
        <f>SUMIF([1]!CDP[[#All],[consecutivo]],Contrato[[#This Row],[CDP]],[1]!CDP[[#All],[valor_total_rubro]])</f>
        <v>50000000</v>
      </c>
      <c r="T900" s="293" cm="1">
        <f t="array" ref="T900">_xlfn.XLOOKUP(Contrato[[#This Row],[CONTRATO]]&amp;Contrato[[#This Row],[CDP]],[1]!Tabla6[[#All],[CONTRATO-CDP]],[1]!Tabla6[[#All],[CRP]],_xlfn.XLOOKUP(Contrato[[#This Row],[CDP]],[1]RCPPAGOS!F:F,[1]RCPPAGOS!A:A,"",0),0)</f>
        <v>10736</v>
      </c>
      <c r="U900" s="296">
        <f>+_xlfn.XLOOKUP(Contrato[[#This Row],[RCP]],[1]RCPPAGOS!A:A,[1]RCPPAGOS!B:B,"",0)</f>
        <v>45188.426307870373</v>
      </c>
      <c r="V900" s="298">
        <f>SUMIF([1]!RCPPAGOS[[#All],[CRP]],Contrato[[#This Row],[RCP]],[1]!RCPPAGOS[[#All],[valor_total]])</f>
        <v>50000000</v>
      </c>
      <c r="W900" s="91">
        <v>45183</v>
      </c>
      <c r="X900" s="91">
        <v>45190</v>
      </c>
      <c r="Y900" s="294">
        <v>45190</v>
      </c>
      <c r="Z900" s="295">
        <v>45290</v>
      </c>
      <c r="AA900" s="54" t="s">
        <v>2131</v>
      </c>
      <c r="AB900" s="147" t="s">
        <v>861</v>
      </c>
      <c r="AC900" s="147"/>
      <c r="AD900" s="89"/>
      <c r="AE900" s="58" t="str">
        <f>TEXT(LEFT(Contrato[[#This Row],[CONTRATO]],3),"0")</f>
        <v>803</v>
      </c>
      <c r="AF900" s="58" t="str">
        <f>IF(LEN(Contrato[[#This Row],[Contrato2]])=3,Contrato[[#This Row],[Contrato2]],TEXT(Contrato[[#This Row],[Contrato2]],"000"))</f>
        <v>803</v>
      </c>
      <c r="AG900" s="59">
        <f ca="1">IFERROR(_xlfn.DAYS(Contrato[[#This Row],[Fecha Proyectada liquidació]],TODAY())/30,"")</f>
        <v>-10.066666666666666</v>
      </c>
      <c r="AH900" s="60">
        <f>+Contrato[[#This Row],[FECHA TERMINACIÓN ]]+120</f>
        <v>45410</v>
      </c>
      <c r="AI900" s="58" t="e" cm="1">
        <f t="array" ref="AI900">+Contrato[[#This Row],[Fecha Proyectada liquidació]]-hoy</f>
        <v>#NAME?</v>
      </c>
      <c r="AJ900" s="58" cm="1">
        <f t="array" ref="AJ900">_xlfn.XLOOKUP(Contrato[[#This Row],[CONTRATO]]&amp;Contrato[[#This Row],[CDP]],[1]!Tabla6[[#All],[CONTRATO-CDP]],[1]!Tabla6[[#All],[CRP]],_xlfn.XLOOKUP(Contrato[[#This Row],[CDP]],[1]RCPPAGOS!F:F,[1]RCPPAGOS!A:A,"",0),0)</f>
        <v>10736</v>
      </c>
      <c r="AK900" s="58">
        <f>+Contrato[[#This Row],[Columna1]]-Contrato[[#This Row],[RCP]]</f>
        <v>0</v>
      </c>
      <c r="AL900" s="73" cm="1">
        <f t="array" ref="AL900">_xlfn.XLOOKUP(Contrato[[#This Row],[RCP]],[1]!RCPPAGOS[[#All],[CRP]],[1]!RCPPAGOS[[#All],[Total pagado]],0,0)</f>
        <v>49999816</v>
      </c>
      <c r="AM900" s="62">
        <f>+Contrato[[#This Row],[Valor Pagado]]/Contrato[[#This Row],[VALOR CONTRATO]]</f>
        <v>0.99999632000000005</v>
      </c>
      <c r="AN900" s="63">
        <f>+Contrato[[#This Row],[VALOR CONTRATO]]-Contrato[[#This Row],[Valor Pagado]]</f>
        <v>184</v>
      </c>
    </row>
    <row r="901" spans="1:40" ht="37.5" customHeight="1">
      <c r="A901" s="89">
        <v>30</v>
      </c>
      <c r="B901" s="76">
        <v>804</v>
      </c>
      <c r="C901" s="235" t="s">
        <v>2132</v>
      </c>
      <c r="D901" s="95" t="s">
        <v>2116</v>
      </c>
      <c r="E901" s="64" t="s">
        <v>42</v>
      </c>
      <c r="F901" s="95" t="s">
        <v>831</v>
      </c>
      <c r="G901" s="235" t="s">
        <v>2133</v>
      </c>
      <c r="H901" s="89">
        <v>890904948</v>
      </c>
      <c r="I901" s="236" t="s">
        <v>571</v>
      </c>
      <c r="J901" s="168">
        <v>177000000</v>
      </c>
      <c r="K901" s="89" t="s">
        <v>571</v>
      </c>
      <c r="L901" s="237" t="s">
        <v>1001</v>
      </c>
      <c r="M901" s="291" t="s">
        <v>103</v>
      </c>
      <c r="N901" s="44">
        <f>VLOOKUP(Contrato[[#This Row],[SUPERVISOR TITULAR]],[1]SUPERVISORES!$E$1:$F$135,2,FALSE)</f>
        <v>3507696.4</v>
      </c>
      <c r="O901" s="66" t="s">
        <v>104</v>
      </c>
      <c r="P901" s="292">
        <f>VLOOKUP(Contrato[[#This Row],[SUPERVISOR SUPLENTE ]],[1]SUPERVISORES!$E$1:$F$135,2,FALSE)</f>
        <v>75075150.099999994</v>
      </c>
      <c r="Q901" s="88">
        <v>1116</v>
      </c>
      <c r="R901" s="296" cm="1">
        <f t="array" ref="R901">_xlfn.XLOOKUP(Contrato[[#This Row],[CDP]],[1]!CDP[[#All],[consecutivo]],[1]!CDP[[#All],[fecha_aprobacion]],"",0)</f>
        <v>45181.759143518517</v>
      </c>
      <c r="S901" s="297">
        <f>SUMIF([1]!CDP[[#All],[consecutivo]],Contrato[[#This Row],[CDP]],[1]!CDP[[#All],[valor_total_rubro]])</f>
        <v>177000000</v>
      </c>
      <c r="T901" s="293" cm="1">
        <f t="array" ref="T901">_xlfn.XLOOKUP(Contrato[[#This Row],[CONTRATO]]&amp;Contrato[[#This Row],[CDP]],[1]!Tabla6[[#All],[CONTRATO-CDP]],[1]!Tabla6[[#All],[CRP]],_xlfn.XLOOKUP(Contrato[[#This Row],[CDP]],[1]RCPPAGOS!F:F,[1]RCPPAGOS!A:A,"",0),0)</f>
        <v>10742</v>
      </c>
      <c r="U901" s="296">
        <f>+_xlfn.XLOOKUP(Contrato[[#This Row],[RCP]],[1]RCPPAGOS!A:A,[1]RCPPAGOS!B:B,"",0)</f>
        <v>45190.497858796298</v>
      </c>
      <c r="V901" s="298">
        <f>SUMIF([1]!RCPPAGOS[[#All],[CRP]],Contrato[[#This Row],[RCP]],[1]!RCPPAGOS[[#All],[valor_total]])</f>
        <v>177000000</v>
      </c>
      <c r="W901" s="91">
        <v>45190</v>
      </c>
      <c r="X901" s="91">
        <v>45190</v>
      </c>
      <c r="Y901" s="294" t="str">
        <f>+LEFT(_xlfn.XLOOKUP(Contrato[[#This Row],[CONTRATO3DIG]],[1]SECOP_II!AE:AE,[1]SECOP_II!F:F,"",0),10)</f>
        <v>2023-09-21</v>
      </c>
      <c r="Z901" s="295" t="str">
        <f>+LEFT(_xlfn.XLOOKUP(Contrato[[#This Row],[CONTRATO3DIG]],[1]SECOP_II!AE:AE,[1]SECOP_II!G:G,"",0),10)</f>
        <v>2023-12-30</v>
      </c>
      <c r="AA901" s="54" t="str">
        <f>_xlfn.XLOOKUP(Contrato[[#This Row],[CONTRATO3DIG]],[1]SECOP_II!AE:AE,[1]SECOP_II!AA:AA,"",0)</f>
        <v>https://community.secop.gov.co/Public/Tendering/OpportunityDetail/Index?noticeUID=CO1.NTC.4971948&amp;isFromPublicArea=True&amp;isModal=true&amp;asPopupView=true</v>
      </c>
      <c r="AB901" s="147" t="s">
        <v>2134</v>
      </c>
      <c r="AC901" s="147"/>
      <c r="AD901" s="89" t="s">
        <v>50</v>
      </c>
      <c r="AE901" s="58" t="str">
        <f>TEXT(LEFT(Contrato[[#This Row],[CONTRATO]],3),"0")</f>
        <v>804</v>
      </c>
      <c r="AF901" s="58" t="str">
        <f>IF(LEN(Contrato[[#This Row],[Contrato2]])=3,Contrato[[#This Row],[Contrato2]],TEXT(Contrato[[#This Row],[Contrato2]],"000"))</f>
        <v>804</v>
      </c>
      <c r="AG901" s="59">
        <f ca="1">IFERROR(_xlfn.DAYS(Contrato[[#This Row],[Fecha Proyectada liquidació]],TODAY())/30,"")</f>
        <v>-10.066666666666666</v>
      </c>
      <c r="AH901" s="60">
        <f>+Contrato[[#This Row],[FECHA TERMINACIÓN ]]+120</f>
        <v>45410</v>
      </c>
      <c r="AI901" s="58" t="e" cm="1">
        <f t="array" ref="AI901">+Contrato[[#This Row],[Fecha Proyectada liquidació]]-hoy</f>
        <v>#NAME?</v>
      </c>
      <c r="AJ901" s="58" cm="1">
        <f t="array" ref="AJ901">_xlfn.XLOOKUP(Contrato[[#This Row],[CONTRATO]]&amp;Contrato[[#This Row],[CDP]],[1]!Tabla6[[#All],[CONTRATO-CDP]],[1]!Tabla6[[#All],[CRP]],_xlfn.XLOOKUP(Contrato[[#This Row],[CDP]],[1]RCPPAGOS!F:F,[1]RCPPAGOS!A:A,"",0),0)</f>
        <v>10742</v>
      </c>
      <c r="AK901" s="58">
        <f>+Contrato[[#This Row],[Columna1]]-Contrato[[#This Row],[RCP]]</f>
        <v>0</v>
      </c>
      <c r="AL901" s="61" cm="1">
        <f t="array" ref="AL901">_xlfn.XLOOKUP(Contrato[[#This Row],[RCP]],[1]!RCPPAGOS[[#All],[CRP]],[1]!RCPPAGOS[[#All],[Total pagado]],0,0)</f>
        <v>177000000</v>
      </c>
      <c r="AM901" s="62">
        <f>+Contrato[[#This Row],[Valor Pagado]]/Contrato[[#This Row],[VALOR CONTRATO]]</f>
        <v>1</v>
      </c>
      <c r="AN901" s="63">
        <f>+Contrato[[#This Row],[VALOR CONTRATO]]-Contrato[[#This Row],[Valor Pagado]]</f>
        <v>0</v>
      </c>
    </row>
    <row r="902" spans="1:40" ht="37.5" customHeight="1">
      <c r="A902" s="89">
        <v>1063</v>
      </c>
      <c r="B902" s="76">
        <v>805</v>
      </c>
      <c r="C902" s="235" t="s">
        <v>2135</v>
      </c>
      <c r="D902" s="92" t="s">
        <v>2136</v>
      </c>
      <c r="E902" s="64" t="s">
        <v>42</v>
      </c>
      <c r="F902" s="95" t="s">
        <v>2098</v>
      </c>
      <c r="G902" s="235" t="s">
        <v>2137</v>
      </c>
      <c r="H902" s="89">
        <v>1020397347</v>
      </c>
      <c r="I902" s="236">
        <v>6879081</v>
      </c>
      <c r="J902" s="236">
        <v>23388875</v>
      </c>
      <c r="K902" s="89" t="s">
        <v>571</v>
      </c>
      <c r="L902" s="237" t="s">
        <v>571</v>
      </c>
      <c r="M902" s="291" t="s">
        <v>60</v>
      </c>
      <c r="N902" s="44">
        <f>VLOOKUP(Contrato[[#This Row],[SUPERVISOR TITULAR]],[1]SUPERVISORES!$E$1:$F$135,2,FALSE)</f>
        <v>40075656.899999999</v>
      </c>
      <c r="O902" s="66" t="s">
        <v>61</v>
      </c>
      <c r="P902" s="292">
        <f>VLOOKUP(Contrato[[#This Row],[SUPERVISOR SUPLENTE ]],[1]SUPERVISORES!$E$1:$F$135,2,FALSE)</f>
        <v>43251877.5</v>
      </c>
      <c r="Q902" s="88">
        <v>1125</v>
      </c>
      <c r="R902" s="296" cm="1">
        <f t="array" ref="R902">_xlfn.XLOOKUP(Contrato[[#This Row],[CDP]],[1]!CDP[[#All],[consecutivo]],[1]!CDP[[#All],[fecha_aprobacion]],"",0)</f>
        <v>45184.647731481484</v>
      </c>
      <c r="S902" s="297">
        <f>SUMIF([1]!CDP[[#All],[consecutivo]],Contrato[[#This Row],[CDP]],[1]!CDP[[#All],[valor_total_rubro]])</f>
        <v>24306086</v>
      </c>
      <c r="T902" s="293" cm="1">
        <f t="array" ref="T902">_xlfn.XLOOKUP(Contrato[[#This Row],[CONTRATO]]&amp;Contrato[[#This Row],[CDP]],[1]!Tabla6[[#All],[CONTRATO-CDP]],[1]!Tabla6[[#All],[CRP]],_xlfn.XLOOKUP(Contrato[[#This Row],[CDP]],[1]RCPPAGOS!F:F,[1]RCPPAGOS!A:A,"",0),0)</f>
        <v>10741</v>
      </c>
      <c r="U902" s="296">
        <f>+_xlfn.XLOOKUP(Contrato[[#This Row],[RCP]],[1]RCPPAGOS!A:A,[1]RCPPAGOS!B:B,"",0)</f>
        <v>45190.49759259259</v>
      </c>
      <c r="V902" s="298">
        <f>SUMIF([1]!RCPPAGOS[[#All],[CRP]],Contrato[[#This Row],[RCP]],[1]!RCPPAGOS[[#All],[valor_total]])</f>
        <v>23388875</v>
      </c>
      <c r="W902" s="91">
        <v>45188</v>
      </c>
      <c r="X902" s="91">
        <v>45188</v>
      </c>
      <c r="Y902" s="294" t="str">
        <f>+LEFT(_xlfn.XLOOKUP(Contrato[[#This Row],[CONTRATO3DIG]],[1]SECOP_II!AE:AE,[1]SECOP_II!F:F,"",0),10)</f>
        <v>2023-09-21</v>
      </c>
      <c r="Z902" s="295" t="str">
        <f>+LEFT(_xlfn.XLOOKUP(Contrato[[#This Row],[CONTRATO3DIG]],[1]SECOP_II!AE:AE,[1]SECOP_II!G:G,"",0),10)</f>
        <v>2023-12-30</v>
      </c>
      <c r="AA902" s="54" t="str">
        <f>_xlfn.XLOOKUP(Contrato[[#This Row],[CONTRATO3DIG]],[1]SECOP_II!AE:AE,[1]SECOP_II!AA:AA,"",0)</f>
        <v>https://community.secop.gov.co/Public/Tendering/OpportunityDetail/Index?noticeUID=CO1.NTC.4971194&amp;isFromPublicArea=True&amp;isModal=true&amp;asPopupView=true</v>
      </c>
      <c r="AB902" s="147" t="s">
        <v>2138</v>
      </c>
      <c r="AC902" s="147"/>
      <c r="AD902" s="89" t="s">
        <v>50</v>
      </c>
      <c r="AE902" s="58" t="str">
        <f>TEXT(LEFT(Contrato[[#This Row],[CONTRATO]],3),"0")</f>
        <v>805</v>
      </c>
      <c r="AF902" s="58" t="str">
        <f>IF(LEN(Contrato[[#This Row],[Contrato2]])=3,Contrato[[#This Row],[Contrato2]],TEXT(Contrato[[#This Row],[Contrato2]],"000"))</f>
        <v>805</v>
      </c>
      <c r="AG902" s="59">
        <f ca="1">IFERROR(_xlfn.DAYS(Contrato[[#This Row],[Fecha Proyectada liquidació]],TODAY())/30,"")</f>
        <v>-10.066666666666666</v>
      </c>
      <c r="AH902" s="60">
        <f>+Contrato[[#This Row],[FECHA TERMINACIÓN ]]+120</f>
        <v>45410</v>
      </c>
      <c r="AI902" s="58" t="e" cm="1">
        <f t="array" ref="AI902">+Contrato[[#This Row],[Fecha Proyectada liquidació]]-hoy</f>
        <v>#NAME?</v>
      </c>
      <c r="AJ902" s="58" cm="1">
        <f t="array" ref="AJ902">_xlfn.XLOOKUP(Contrato[[#This Row],[CONTRATO]]&amp;Contrato[[#This Row],[CDP]],[1]!Tabla6[[#All],[CONTRATO-CDP]],[1]!Tabla6[[#All],[CRP]],_xlfn.XLOOKUP(Contrato[[#This Row],[CDP]],[1]RCPPAGOS!F:F,[1]RCPPAGOS!A:A,"",0),0)</f>
        <v>10741</v>
      </c>
      <c r="AK902" s="58">
        <f>+Contrato[[#This Row],[Columna1]]-Contrato[[#This Row],[RCP]]</f>
        <v>0</v>
      </c>
      <c r="AL902" s="61" cm="1">
        <f t="array" ref="AL902">_xlfn.XLOOKUP(Contrato[[#This Row],[RCP]],[1]!RCPPAGOS[[#All],[CRP]],[1]!RCPPAGOS[[#All],[Total pagado]],0,0)</f>
        <v>22930270</v>
      </c>
      <c r="AM902" s="62">
        <f>+Contrato[[#This Row],[Valor Pagado]]/Contrato[[#This Row],[VALOR CONTRATO]]</f>
        <v>0.98039217362955677</v>
      </c>
      <c r="AN902" s="63">
        <f>+Contrato[[#This Row],[VALOR CONTRATO]]-Contrato[[#This Row],[Valor Pagado]]</f>
        <v>458605</v>
      </c>
    </row>
    <row r="903" spans="1:40" ht="37.5" customHeight="1">
      <c r="A903" s="89">
        <v>850</v>
      </c>
      <c r="B903" s="76">
        <v>806</v>
      </c>
      <c r="C903" s="235" t="s">
        <v>2139</v>
      </c>
      <c r="D903" s="95" t="s">
        <v>2116</v>
      </c>
      <c r="E903" s="147" t="s">
        <v>1838</v>
      </c>
      <c r="F903" s="95" t="s">
        <v>2140</v>
      </c>
      <c r="G903" s="235" t="s">
        <v>2141</v>
      </c>
      <c r="H903" s="89">
        <v>891700037</v>
      </c>
      <c r="I903" s="236" t="s">
        <v>571</v>
      </c>
      <c r="J903" s="236">
        <v>479985000</v>
      </c>
      <c r="K903" s="89" t="s">
        <v>571</v>
      </c>
      <c r="L903" s="237" t="s">
        <v>1743</v>
      </c>
      <c r="M903" s="291" t="s">
        <v>202</v>
      </c>
      <c r="N903" s="44">
        <f>VLOOKUP(Contrato[[#This Row],[SUPERVISOR TITULAR]],[1]SUPERVISORES!$E$1:$F$135,2,FALSE)</f>
        <v>43575980.700000003</v>
      </c>
      <c r="O903" s="66" t="s">
        <v>103</v>
      </c>
      <c r="P903" s="292">
        <f>VLOOKUP(Contrato[[#This Row],[SUPERVISOR SUPLENTE ]],[1]SUPERVISORES!$E$1:$F$135,2,FALSE)</f>
        <v>3507696.4</v>
      </c>
      <c r="Q903" s="88">
        <v>1047</v>
      </c>
      <c r="R903" s="296" cm="1">
        <f t="array" ref="R903">_xlfn.XLOOKUP(Contrato[[#This Row],[CDP]],[1]!CDP[[#All],[consecutivo]],[1]!CDP[[#All],[fecha_aprobacion]],"",0)</f>
        <v>45146.374201388891</v>
      </c>
      <c r="S903" s="297">
        <f>SUMIF([1]!CDP[[#All],[consecutivo]],Contrato[[#This Row],[CDP]],[1]!CDP[[#All],[valor_total_rubro]])</f>
        <v>724852828</v>
      </c>
      <c r="T903" s="293" cm="1">
        <f t="array" ref="T903">_xlfn.XLOOKUP(Contrato[[#This Row],[CONTRATO]]&amp;Contrato[[#This Row],[CDP]],[1]!Tabla6[[#All],[CONTRATO-CDP]],[1]!Tabla6[[#All],[CRP]],_xlfn.XLOOKUP(Contrato[[#This Row],[CDP]],[1]RCPPAGOS!F:F,[1]RCPPAGOS!A:A,"",0),0)</f>
        <v>10739</v>
      </c>
      <c r="U903" s="296">
        <f>+_xlfn.XLOOKUP(Contrato[[#This Row],[RCP]],[1]RCPPAGOS!A:A,[1]RCPPAGOS!B:B,"",0)</f>
        <v>45189.718206018515</v>
      </c>
      <c r="V903" s="298">
        <f>SUMIF([1]!RCPPAGOS[[#All],[CRP]],Contrato[[#This Row],[RCP]],[1]!RCPPAGOS[[#All],[valor_total]])</f>
        <v>479985000</v>
      </c>
      <c r="W903" s="91">
        <v>45189</v>
      </c>
      <c r="X903" s="91">
        <v>45189</v>
      </c>
      <c r="Y903" s="294" t="str">
        <f>+LEFT(_xlfn.XLOOKUP(Contrato[[#This Row],[CONTRATO3DIG]],[1]SECOP_II!AE:AE,[1]SECOP_II!F:F,"",0),10)</f>
        <v>2023-09-27</v>
      </c>
      <c r="Z903" s="295" t="str">
        <f>+LEFT(_xlfn.XLOOKUP(Contrato[[#This Row],[CONTRATO3DIG]],[1]SECOP_II!AE:AE,[1]SECOP_II!G:G,"",0),10)</f>
        <v>2024-09-19</v>
      </c>
      <c r="AA903" s="54" t="str">
        <f>_xlfn.XLOOKUP(Contrato[[#This Row],[CONTRATO3DIG]],[1]SECOP_II!AE:AE,[1]SECOP_II!AA:AA,"",0)</f>
        <v>https://community.secop.gov.co/Public/Tendering/OpportunityDetail/Index?noticeUID=CO1.NTC.4923916&amp;isFromPublicArea=True&amp;isModal=true&amp;asPopupView=true</v>
      </c>
      <c r="AB903" s="147" t="s">
        <v>2142</v>
      </c>
      <c r="AC903" s="147"/>
      <c r="AD903" s="89" t="s">
        <v>50</v>
      </c>
      <c r="AE903" s="58" t="str">
        <f>TEXT(LEFT(Contrato[[#This Row],[CONTRATO]],3),"0")</f>
        <v>806</v>
      </c>
      <c r="AF903" s="58" t="str">
        <f>IF(LEN(Contrato[[#This Row],[Contrato2]])=3,Contrato[[#This Row],[Contrato2]],TEXT(Contrato[[#This Row],[Contrato2]],"000"))</f>
        <v>806</v>
      </c>
      <c r="AG903" s="59">
        <f ca="1">IFERROR(_xlfn.DAYS(Contrato[[#This Row],[Fecha Proyectada liquidació]],TODAY())/30,"")</f>
        <v>-1.2666666666666666</v>
      </c>
      <c r="AH903" s="60">
        <f>+Contrato[[#This Row],[FECHA TERMINACIÓN ]]+120</f>
        <v>45674</v>
      </c>
      <c r="AI903" s="58" t="e" cm="1">
        <f t="array" ref="AI903">+Contrato[[#This Row],[Fecha Proyectada liquidació]]-hoy</f>
        <v>#NAME?</v>
      </c>
      <c r="AJ903" s="58" cm="1">
        <f t="array" ref="AJ903">_xlfn.XLOOKUP(Contrato[[#This Row],[CONTRATO]]&amp;Contrato[[#This Row],[CDP]],[1]!Tabla6[[#All],[CONTRATO-CDP]],[1]!Tabla6[[#All],[CRP]],_xlfn.XLOOKUP(Contrato[[#This Row],[CDP]],[1]RCPPAGOS!F:F,[1]RCPPAGOS!A:A,"",0),0)</f>
        <v>10739</v>
      </c>
      <c r="AK903" s="58">
        <f>+Contrato[[#This Row],[Columna1]]-Contrato[[#This Row],[RCP]]</f>
        <v>0</v>
      </c>
      <c r="AL903" s="61" cm="1">
        <f t="array" ref="AL903">_xlfn.XLOOKUP(Contrato[[#This Row],[RCP]],[1]!RCPPAGOS[[#All],[CRP]],[1]!RCPPAGOS[[#All],[Total pagado]],0,0)</f>
        <v>479985000</v>
      </c>
      <c r="AM903" s="62">
        <f>+Contrato[[#This Row],[Valor Pagado]]/Contrato[[#This Row],[VALOR CONTRATO]]</f>
        <v>1</v>
      </c>
      <c r="AN903" s="63">
        <f>+Contrato[[#This Row],[VALOR CONTRATO]]-Contrato[[#This Row],[Valor Pagado]]</f>
        <v>0</v>
      </c>
    </row>
    <row r="904" spans="1:40" ht="37.5" customHeight="1">
      <c r="A904" s="1">
        <v>987</v>
      </c>
      <c r="B904" s="2">
        <v>807</v>
      </c>
      <c r="C904" s="235" t="s">
        <v>2143</v>
      </c>
      <c r="D904" s="95" t="s">
        <v>2136</v>
      </c>
      <c r="E904" s="95" t="s">
        <v>1582</v>
      </c>
      <c r="F904" s="95" t="s">
        <v>1088</v>
      </c>
      <c r="G904" s="235" t="s">
        <v>2144</v>
      </c>
      <c r="H904" s="89">
        <v>900163263</v>
      </c>
      <c r="I904" s="168" t="s">
        <v>571</v>
      </c>
      <c r="J904" s="168">
        <v>753400000</v>
      </c>
      <c r="K904" s="1" t="s">
        <v>2145</v>
      </c>
      <c r="L904" s="137" t="s">
        <v>1986</v>
      </c>
      <c r="M904" s="291" t="s">
        <v>597</v>
      </c>
      <c r="N904" s="44">
        <f>VLOOKUP(Contrato[[#This Row],[SUPERVISOR TITULAR]],[1]SUPERVISORES!$E$1:$F$135,2,FALSE)</f>
        <v>39176038.700000003</v>
      </c>
      <c r="O904" s="66" t="s">
        <v>609</v>
      </c>
      <c r="P904" s="292">
        <f>VLOOKUP(Contrato[[#This Row],[SUPERVISOR SUPLENTE ]],[1]SUPERVISORES!$E$1:$F$135,2,FALSE)</f>
        <v>70565097.299999997</v>
      </c>
      <c r="Q904" s="75">
        <v>1024</v>
      </c>
      <c r="R904" s="222" cm="1">
        <f t="array" ref="R904">_xlfn.XLOOKUP(Contrato[[#This Row],[CDP]],[1]!CDP[[#All],[consecutivo]],[1]!CDP[[#All],[fecha_aprobacion]],"",0)</f>
        <v>45134.613634259258</v>
      </c>
      <c r="S904" s="223">
        <f>SUMIF([1]!CDP[[#All],[consecutivo]],Contrato[[#This Row],[CDP]],[1]!CDP[[#All],[valor_total_rubro]])</f>
        <v>1137828174</v>
      </c>
      <c r="T904" s="4" cm="1">
        <f t="array" ref="T904">_xlfn.XLOOKUP(Contrato[[#This Row],[CONTRATO]]&amp;Contrato[[#This Row],[CDP]],[1]!Tabla6[[#All],[CONTRATO-CDP]],[1]!Tabla6[[#All],[CRP]],_xlfn.XLOOKUP(Contrato[[#This Row],[CDP]],[1]RCPPAGOS!F:F,[1]RCPPAGOS!A:A,"",0),0)</f>
        <v>10766</v>
      </c>
      <c r="U904" s="222">
        <f>+_xlfn.XLOOKUP(Contrato[[#This Row],[RCP]],[1]RCPPAGOS!A:A,[1]RCPPAGOS!B:B,"",0)</f>
        <v>45195.73097222222</v>
      </c>
      <c r="V904" s="224">
        <f>SUMIF([1]!RCPPAGOS[[#All],[CRP]],Contrato[[#This Row],[RCP]],[1]!RCPPAGOS[[#All],[valor_total]])</f>
        <v>753400000</v>
      </c>
      <c r="W904" s="51">
        <v>45194</v>
      </c>
      <c r="X904" s="51">
        <v>45195</v>
      </c>
      <c r="Y904" s="225" t="str">
        <f>+LEFT(_xlfn.XLOOKUP(Contrato[[#This Row],[CONTRATO3DIG]],[1]SECOP_II!AE:AE,[1]SECOP_II!F:F,"",0),10)</f>
        <v>2023-09-28</v>
      </c>
      <c r="Z904" s="226" t="str">
        <f>+LEFT(_xlfn.XLOOKUP(Contrato[[#This Row],[CONTRATO3DIG]],[1]SECOP_II!AE:AE,[1]SECOP_II!G:G,"",0),10)</f>
        <v>2023-11-07</v>
      </c>
      <c r="AA904" s="54" t="str">
        <f>_xlfn.XLOOKUP(Contrato[[#This Row],[CONTRATO3DIG]],[1]SECOP_II!AE:AE,[1]SECOP_II!AA:AA,"",0)</f>
        <v>https://community.secop.gov.co/Public/Tendering/OpportunityDetail/Index?noticeUID=CO1.NTC.4863001&amp;isFromPublicArea=True&amp;isModal=true&amp;asPopupView=true</v>
      </c>
      <c r="AB904" s="103" t="s">
        <v>2146</v>
      </c>
      <c r="AC904" s="103"/>
      <c r="AD904" s="1" t="s">
        <v>50</v>
      </c>
      <c r="AE904" s="58" t="str">
        <f>TEXT(LEFT(Contrato[[#This Row],[CONTRATO]],3),"0")</f>
        <v>807</v>
      </c>
      <c r="AF904" s="58" t="str">
        <f>IF(LEN(Contrato[[#This Row],[Contrato2]])=3,Contrato[[#This Row],[Contrato2]],TEXT(Contrato[[#This Row],[Contrato2]],"000"))</f>
        <v>807</v>
      </c>
      <c r="AG904" s="59">
        <f ca="1">IFERROR(_xlfn.DAYS(Contrato[[#This Row],[Fecha Proyectada liquidació]],TODAY())/30,"")</f>
        <v>-11.833333333333334</v>
      </c>
      <c r="AH904" s="60">
        <f>+Contrato[[#This Row],[FECHA TERMINACIÓN ]]+120</f>
        <v>45357</v>
      </c>
      <c r="AI904" s="60">
        <v>45327</v>
      </c>
      <c r="AJ904" s="58" cm="1">
        <f t="array" ref="AJ904">_xlfn.XLOOKUP(Contrato[[#This Row],[CONTRATO]]&amp;Contrato[[#This Row],[CDP]],[1]!Tabla6[[#All],[CONTRATO-CDP]],[1]!Tabla6[[#All],[CRP]],_xlfn.XLOOKUP(Contrato[[#This Row],[CDP]],[1]RCPPAGOS!F:F,[1]RCPPAGOS!A:A,"",0),0)</f>
        <v>10766</v>
      </c>
      <c r="AK904" s="58">
        <f>+Contrato[[#This Row],[Columna1]]-Contrato[[#This Row],[RCP]]</f>
        <v>0</v>
      </c>
      <c r="AL904" s="61" cm="1">
        <f t="array" ref="AL904">_xlfn.XLOOKUP(Contrato[[#This Row],[RCP]],[1]!RCPPAGOS[[#All],[CRP]],[1]!RCPPAGOS[[#All],[Total pagado]],0,0)</f>
        <v>557828174</v>
      </c>
      <c r="AM904" s="62">
        <f>+Contrato[[#This Row],[Valor Pagado]]/Contrato[[#This Row],[VALOR CONTRATO]]</f>
        <v>0.74041435359702679</v>
      </c>
      <c r="AN904" s="63">
        <f>+Contrato[[#This Row],[VALOR CONTRATO]]-Contrato[[#This Row],[Valor Pagado]]</f>
        <v>195571826</v>
      </c>
    </row>
    <row r="905" spans="1:40" ht="37.5" customHeight="1">
      <c r="A905" s="1" t="s">
        <v>2147</v>
      </c>
      <c r="B905" s="76">
        <v>808</v>
      </c>
      <c r="C905" s="235" t="s">
        <v>2148</v>
      </c>
      <c r="D905" s="95" t="s">
        <v>2136</v>
      </c>
      <c r="E905" s="95" t="s">
        <v>1582</v>
      </c>
      <c r="F905" s="95" t="s">
        <v>1088</v>
      </c>
      <c r="G905" s="235" t="s">
        <v>2149</v>
      </c>
      <c r="H905" s="89">
        <v>900206893</v>
      </c>
      <c r="I905" s="236" t="s">
        <v>571</v>
      </c>
      <c r="J905" s="236">
        <v>85361338</v>
      </c>
      <c r="K905" s="134" t="s">
        <v>2150</v>
      </c>
      <c r="L905" s="137" t="s">
        <v>1986</v>
      </c>
      <c r="M905" s="291" t="s">
        <v>598</v>
      </c>
      <c r="N905" s="44">
        <f>VLOOKUP(Contrato[[#This Row],[SUPERVISOR TITULAR]],[1]SUPERVISORES!$E$1:$F$135,2,FALSE)</f>
        <v>8103470</v>
      </c>
      <c r="O905" s="66" t="s">
        <v>609</v>
      </c>
      <c r="P905" s="292">
        <f>VLOOKUP(Contrato[[#This Row],[SUPERVISOR SUPLENTE ]],[1]SUPERVISORES!$E$1:$F$135,2,FALSE)</f>
        <v>70565097.299999997</v>
      </c>
      <c r="Q905" s="75">
        <v>1024</v>
      </c>
      <c r="R905" s="296" cm="1">
        <f t="array" ref="R905">_xlfn.XLOOKUP(Contrato[[#This Row],[CDP]],[1]!CDP[[#All],[consecutivo]],[1]!CDP[[#All],[fecha_aprobacion]],"",0)</f>
        <v>45134.613634259258</v>
      </c>
      <c r="S905" s="297">
        <f>SUMIF([1]!CDP[[#All],[consecutivo]],Contrato[[#This Row],[CDP]],[1]!CDP[[#All],[valor_total_rubro]])</f>
        <v>1137828174</v>
      </c>
      <c r="T905" s="4" cm="1">
        <f t="array" ref="T905">_xlfn.XLOOKUP(Contrato[[#This Row],[CONTRATO]]&amp;Contrato[[#This Row],[CDP]],[1]!Tabla6[[#All],[CONTRATO-CDP]],[1]!Tabla6[[#All],[CRP]],_xlfn.XLOOKUP(Contrato[[#This Row],[CDP]],[1]RCPPAGOS!F:F,[1]RCPPAGOS!A:A,"",0),0)</f>
        <v>10765</v>
      </c>
      <c r="U905" s="222">
        <f>+_xlfn.XLOOKUP(Contrato[[#This Row],[RCP]],[1]RCPPAGOS!A:A,[1]RCPPAGOS!B:B,"",0)</f>
        <v>45195.730462962965</v>
      </c>
      <c r="V905" s="224">
        <f>SUMIF([1]!RCPPAGOS[[#All],[CRP]],Contrato[[#This Row],[RCP]],[1]!RCPPAGOS[[#All],[valor_total]])</f>
        <v>314916653</v>
      </c>
      <c r="W905" s="51">
        <v>45194</v>
      </c>
      <c r="X905" s="51">
        <v>45195</v>
      </c>
      <c r="Y905" s="225" t="str">
        <f>+LEFT(_xlfn.XLOOKUP(Contrato[[#This Row],[CONTRATO3DIG]],[1]SECOP_II!AE:AE,[1]SECOP_II!F:F,"",0),10)</f>
        <v>2023-09-28</v>
      </c>
      <c r="Z905" s="226" t="str">
        <f>+LEFT(_xlfn.XLOOKUP(Contrato[[#This Row],[CONTRATO3DIG]],[1]SECOP_II!AE:AE,[1]SECOP_II!G:G,"",0),10)</f>
        <v>2023-11-20</v>
      </c>
      <c r="AA905" s="54" t="str">
        <f>_xlfn.XLOOKUP(Contrato[[#This Row],[CONTRATO3DIG]],[1]SECOP_II!AE:AE,[1]SECOP_II!AA:AA,"",0)</f>
        <v>https://community.secop.gov.co/Public/Tendering/OpportunityDetail/Index?noticeUID=CO1.NTC.4863001&amp;isFromPublicArea=True&amp;isModal=true&amp;asPopupView=true</v>
      </c>
      <c r="AB905" s="103" t="s">
        <v>2146</v>
      </c>
      <c r="AC905" s="103"/>
      <c r="AD905" s="1" t="s">
        <v>50</v>
      </c>
      <c r="AE905" s="58" t="str">
        <f>TEXT(LEFT(Contrato[[#This Row],[CONTRATO]],3),"0")</f>
        <v>808</v>
      </c>
      <c r="AF905" s="58" t="str">
        <f>IF(LEN(Contrato[[#This Row],[Contrato2]])=3,Contrato[[#This Row],[Contrato2]],TEXT(Contrato[[#This Row],[Contrato2]],"000"))</f>
        <v>808</v>
      </c>
      <c r="AG905" s="59">
        <f ca="1">IFERROR(_xlfn.DAYS(Contrato[[#This Row],[Fecha Proyectada liquidació]],TODAY())/30,"")</f>
        <v>-11.4</v>
      </c>
      <c r="AH905" s="60">
        <f>+Contrato[[#This Row],[FECHA TERMINACIÓN ]]+120</f>
        <v>45370</v>
      </c>
      <c r="AI905" s="58" t="e" cm="1">
        <f t="array" ref="AI905">+Contrato[[#This Row],[Fecha Proyectada liquidació]]-hoy</f>
        <v>#NAME?</v>
      </c>
      <c r="AJ905" s="58" cm="1">
        <f t="array" ref="AJ905">_xlfn.XLOOKUP(Contrato[[#This Row],[CONTRATO]]&amp;Contrato[[#This Row],[CDP]],[1]!Tabla6[[#All],[CONTRATO-CDP]],[1]!Tabla6[[#All],[CRP]],_xlfn.XLOOKUP(Contrato[[#This Row],[CDP]],[1]RCPPAGOS!F:F,[1]RCPPAGOS!A:A,"",0),0)</f>
        <v>10765</v>
      </c>
      <c r="AK905" s="58">
        <f>+Contrato[[#This Row],[Columna1]]-Contrato[[#This Row],[RCP]]</f>
        <v>0</v>
      </c>
      <c r="AL905" s="61" cm="1">
        <f t="array" ref="AL905">_xlfn.XLOOKUP(Contrato[[#This Row],[RCP]],[1]!RCPPAGOS[[#All],[CRP]],[1]!RCPPAGOS[[#All],[Total pagado]],0,0)</f>
        <v>82504344</v>
      </c>
      <c r="AM905" s="62">
        <f>+Contrato[[#This Row],[Valor Pagado]]/Contrato[[#This Row],[VALOR CONTRATO]]</f>
        <v>0.96653058554447679</v>
      </c>
      <c r="AN905" s="63">
        <f>+Contrato[[#This Row],[VALOR CONTRATO]]-Contrato[[#This Row],[Valor Pagado]]</f>
        <v>2856994</v>
      </c>
    </row>
    <row r="906" spans="1:40" ht="37.5" customHeight="1">
      <c r="A906" s="89" t="s">
        <v>2151</v>
      </c>
      <c r="B906" s="76">
        <v>808</v>
      </c>
      <c r="C906" s="235" t="s">
        <v>2148</v>
      </c>
      <c r="D906" s="95" t="s">
        <v>2136</v>
      </c>
      <c r="E906" s="95" t="s">
        <v>1582</v>
      </c>
      <c r="F906" s="95" t="s">
        <v>1088</v>
      </c>
      <c r="G906" s="235" t="s">
        <v>2149</v>
      </c>
      <c r="H906" s="89">
        <v>900206893</v>
      </c>
      <c r="I906" s="236" t="s">
        <v>571</v>
      </c>
      <c r="J906" s="236">
        <v>229555315</v>
      </c>
      <c r="K906" s="89" t="s">
        <v>2152</v>
      </c>
      <c r="L906" s="237" t="s">
        <v>1986</v>
      </c>
      <c r="M906" s="291" t="s">
        <v>191</v>
      </c>
      <c r="N906" s="44">
        <f>VLOOKUP(Contrato[[#This Row],[SUPERVISOR TITULAR]],[1]SUPERVISORES!$E$1:$F$135,2,FALSE)</f>
        <v>70140647.099999994</v>
      </c>
      <c r="O906" s="66" t="s">
        <v>609</v>
      </c>
      <c r="P906" s="292">
        <f>VLOOKUP(Contrato[[#This Row],[SUPERVISOR SUPLENTE ]],[1]SUPERVISORES!$E$1:$F$135,2,FALSE)</f>
        <v>70565097.299999997</v>
      </c>
      <c r="Q906" s="88">
        <v>1024</v>
      </c>
      <c r="R906" s="296" cm="1">
        <f t="array" ref="R906">_xlfn.XLOOKUP(Contrato[[#This Row],[CDP]],[1]!CDP[[#All],[consecutivo]],[1]!CDP[[#All],[fecha_aprobacion]],"",0)</f>
        <v>45134.613634259258</v>
      </c>
      <c r="S906" s="297">
        <f>SUMIF([1]!CDP[[#All],[consecutivo]],Contrato[[#This Row],[CDP]],[1]!CDP[[#All],[valor_total_rubro]])</f>
        <v>1137828174</v>
      </c>
      <c r="T906" s="293" cm="1">
        <f t="array" ref="T906">_xlfn.XLOOKUP(Contrato[[#This Row],[CONTRATO]]&amp;Contrato[[#This Row],[CDP]],[1]!Tabla6[[#All],[CONTRATO-CDP]],[1]!Tabla6[[#All],[CRP]],_xlfn.XLOOKUP(Contrato[[#This Row],[CDP]],[1]RCPPAGOS!F:F,[1]RCPPAGOS!A:A,"",0),0)</f>
        <v>10765</v>
      </c>
      <c r="U906" s="296">
        <f>+_xlfn.XLOOKUP(Contrato[[#This Row],[RCP]],[1]RCPPAGOS!A:A,[1]RCPPAGOS!B:B,"",0)</f>
        <v>45195.730462962965</v>
      </c>
      <c r="V906" s="298">
        <f>SUMIF([1]!RCPPAGOS[[#All],[CRP]],Contrato[[#This Row],[RCP]],[1]!RCPPAGOS[[#All],[valor_total]])</f>
        <v>314916653</v>
      </c>
      <c r="W906" s="91">
        <v>45194</v>
      </c>
      <c r="X906" s="91">
        <v>45195</v>
      </c>
      <c r="Y906" s="294" t="str">
        <f>+LEFT(_xlfn.XLOOKUP(Contrato[[#This Row],[CONTRATO3DIG]],[1]SECOP_II!AE:AE,[1]SECOP_II!F:F,"",0),10)</f>
        <v>2023-09-28</v>
      </c>
      <c r="Z906" s="295" t="str">
        <f>+LEFT(_xlfn.XLOOKUP(Contrato[[#This Row],[CONTRATO3DIG]],[1]SECOP_II!AE:AE,[1]SECOP_II!G:G,"",0),10)</f>
        <v>2023-11-20</v>
      </c>
      <c r="AA906" s="54" t="str">
        <f>_xlfn.XLOOKUP(Contrato[[#This Row],[CONTRATO3DIG]],[1]SECOP_II!AE:AE,[1]SECOP_II!AA:AA,"",0)</f>
        <v>https://community.secop.gov.co/Public/Tendering/OpportunityDetail/Index?noticeUID=CO1.NTC.4863001&amp;isFromPublicArea=True&amp;isModal=true&amp;asPopupView=true</v>
      </c>
      <c r="AB906" s="147" t="s">
        <v>2146</v>
      </c>
      <c r="AC906" s="147"/>
      <c r="AD906" s="89" t="s">
        <v>50</v>
      </c>
      <c r="AE906" s="58" t="str">
        <f>TEXT(LEFT(Contrato[[#This Row],[CONTRATO]],3),"0")</f>
        <v>808</v>
      </c>
      <c r="AF906" s="58" t="str">
        <f>IF(LEN(Contrato[[#This Row],[Contrato2]])=3,Contrato[[#This Row],[Contrato2]],TEXT(Contrato[[#This Row],[Contrato2]],"000"))</f>
        <v>808</v>
      </c>
      <c r="AG906" s="59">
        <f ca="1">IFERROR(_xlfn.DAYS(Contrato[[#This Row],[Fecha Proyectada liquidació]],TODAY())/30,"")</f>
        <v>-11.4</v>
      </c>
      <c r="AH906" s="60">
        <f>+Contrato[[#This Row],[FECHA TERMINACIÓN ]]+120</f>
        <v>45370</v>
      </c>
      <c r="AI906" s="58" t="e" cm="1">
        <f t="array" ref="AI906">+Contrato[[#This Row],[Fecha Proyectada liquidació]]-hoy</f>
        <v>#NAME?</v>
      </c>
      <c r="AJ906" s="58" cm="1">
        <f t="array" ref="AJ906">_xlfn.XLOOKUP(Contrato[[#This Row],[CONTRATO]]&amp;Contrato[[#This Row],[CDP]],[1]!Tabla6[[#All],[CONTRATO-CDP]],[1]!Tabla6[[#All],[CRP]],_xlfn.XLOOKUP(Contrato[[#This Row],[CDP]],[1]RCPPAGOS!F:F,[1]RCPPAGOS!A:A,"",0),0)</f>
        <v>10765</v>
      </c>
      <c r="AK906" s="58">
        <f>+Contrato[[#This Row],[Columna1]]-Contrato[[#This Row],[RCP]]</f>
        <v>0</v>
      </c>
      <c r="AL906" s="61" cm="1">
        <f t="array" ref="AL906">_xlfn.XLOOKUP(Contrato[[#This Row],[RCP]],[1]!RCPPAGOS[[#All],[CRP]],[1]!RCPPAGOS[[#All],[Total pagado]],0,0)</f>
        <v>82504344</v>
      </c>
      <c r="AM906" s="62">
        <f>+Contrato[[#This Row],[Valor Pagado]]/Contrato[[#This Row],[VALOR CONTRATO]]</f>
        <v>0.35940942600261727</v>
      </c>
      <c r="AN906" s="63">
        <f>+Contrato[[#This Row],[VALOR CONTRATO]]-Contrato[[#This Row],[Valor Pagado]]</f>
        <v>147050971</v>
      </c>
    </row>
    <row r="907" spans="1:40" ht="37.5" customHeight="1">
      <c r="A907" s="89">
        <v>955</v>
      </c>
      <c r="B907" s="76">
        <v>809</v>
      </c>
      <c r="C907" s="235" t="s">
        <v>2153</v>
      </c>
      <c r="D907" s="95" t="s">
        <v>112</v>
      </c>
      <c r="E907" s="147" t="s">
        <v>977</v>
      </c>
      <c r="F907" s="95" t="s">
        <v>2154</v>
      </c>
      <c r="G907" s="235" t="s">
        <v>2155</v>
      </c>
      <c r="H907" s="89">
        <v>901757107</v>
      </c>
      <c r="I907" s="236" t="s">
        <v>571</v>
      </c>
      <c r="J907" s="236">
        <v>402157458</v>
      </c>
      <c r="K907" s="89" t="s">
        <v>571</v>
      </c>
      <c r="L907" s="237" t="s">
        <v>2156</v>
      </c>
      <c r="M907" s="291" t="s">
        <v>584</v>
      </c>
      <c r="N907" s="44">
        <f>VLOOKUP(Contrato[[#This Row],[SUPERVISOR TITULAR]],[1]SUPERVISORES!$E$1:$F$135,2,FALSE)</f>
        <v>71611751.299999997</v>
      </c>
      <c r="O907" s="66" t="s">
        <v>115</v>
      </c>
      <c r="P907" s="292">
        <f>VLOOKUP(Contrato[[#This Row],[SUPERVISOR SUPLENTE ]],[1]SUPERVISORES!$E$1:$F$135,2,FALSE)</f>
        <v>32244709.699999999</v>
      </c>
      <c r="Q907" s="88">
        <v>976</v>
      </c>
      <c r="R907" s="296" cm="1">
        <f t="array" ref="R907">_xlfn.XLOOKUP(Contrato[[#This Row],[CDP]],[1]!CDP[[#All],[consecutivo]],[1]!CDP[[#All],[fecha_aprobacion]],"",0)</f>
        <v>45118.64607638889</v>
      </c>
      <c r="S907" s="297">
        <f>SUMIF([1]!CDP[[#All],[consecutivo]],Contrato[[#This Row],[CDP]],[1]!CDP[[#All],[valor_total_rubro]])</f>
        <v>420426580</v>
      </c>
      <c r="T907" s="293" cm="1">
        <f t="array" ref="T907">_xlfn.XLOOKUP(Contrato[[#This Row],[CONTRATO]]&amp;Contrato[[#This Row],[CDP]],[1]!Tabla6[[#All],[CONTRATO-CDP]],[1]!Tabla6[[#All],[CRP]],_xlfn.XLOOKUP(Contrato[[#This Row],[CDP]],[1]RCPPAGOS!F:F,[1]RCPPAGOS!A:A,"",0),0)</f>
        <v>10777</v>
      </c>
      <c r="U907" s="296">
        <f>+_xlfn.XLOOKUP(Contrato[[#This Row],[RCP]],[1]RCPPAGOS!A:A,[1]RCPPAGOS!B:B,"",0)</f>
        <v>45203.331712962965</v>
      </c>
      <c r="V907" s="298">
        <f>SUMIF([1]!RCPPAGOS[[#All],[CRP]],Contrato[[#This Row],[RCP]],[1]!RCPPAGOS[[#All],[valor_total]])</f>
        <v>402157458</v>
      </c>
      <c r="W907" s="91">
        <v>45196</v>
      </c>
      <c r="X907" s="91">
        <v>45224</v>
      </c>
      <c r="Y907" s="294" t="str">
        <f>+LEFT(_xlfn.XLOOKUP(Contrato[[#This Row],[CONTRATO3DIG]],[1]SECOP_II!AE:AE,[1]SECOP_II!F:F,"",0),10)</f>
        <v>2023-10-13</v>
      </c>
      <c r="Z907" s="295" t="str">
        <f>+LEFT(_xlfn.XLOOKUP(Contrato[[#This Row],[CONTRATO3DIG]],[1]SECOP_II!AE:AE,[1]SECOP_II!G:G,"",0),10)</f>
        <v>2023-12-23</v>
      </c>
      <c r="AA907" s="54" t="str">
        <f>_xlfn.XLOOKUP(Contrato[[#This Row],[CONTRATO3DIG]],[1]SECOP_II!AE:AE,[1]SECOP_II!AA:AA,"",0)</f>
        <v>https://community.secop.gov.co/Public/Tendering/OpportunityDetail/Index?noticeUID=CO1.NTC.4871018&amp;isFromPublicArea=True&amp;isModal=true&amp;asPopupView=true</v>
      </c>
      <c r="AB907" s="147" t="s">
        <v>1333</v>
      </c>
      <c r="AC907" s="147"/>
      <c r="AD907" s="89" t="s">
        <v>50</v>
      </c>
      <c r="AE907" s="58" t="str">
        <f>TEXT(LEFT(Contrato[[#This Row],[CONTRATO]],3),"0")</f>
        <v>809</v>
      </c>
      <c r="AF907" s="58" t="str">
        <f>IF(LEN(Contrato[[#This Row],[Contrato2]])=3,Contrato[[#This Row],[Contrato2]],TEXT(Contrato[[#This Row],[Contrato2]],"000"))</f>
        <v>809</v>
      </c>
      <c r="AG907" s="59">
        <f ca="1">IFERROR(_xlfn.DAYS(Contrato[[#This Row],[Fecha Proyectada liquidació]],TODAY())/30,"")</f>
        <v>-10.3</v>
      </c>
      <c r="AH907" s="60">
        <f>+Contrato[[#This Row],[FECHA TERMINACIÓN ]]+120</f>
        <v>45403</v>
      </c>
      <c r="AI907" s="58" t="e" cm="1">
        <f t="array" ref="AI907">+Contrato[[#This Row],[Fecha Proyectada liquidació]]-hoy</f>
        <v>#NAME?</v>
      </c>
      <c r="AJ907" s="58" cm="1">
        <f t="array" ref="AJ907">_xlfn.XLOOKUP(Contrato[[#This Row],[CONTRATO]]&amp;Contrato[[#This Row],[CDP]],[1]!Tabla6[[#All],[CONTRATO-CDP]],[1]!Tabla6[[#All],[CRP]],_xlfn.XLOOKUP(Contrato[[#This Row],[CDP]],[1]RCPPAGOS!F:F,[1]RCPPAGOS!A:A,"",0),0)</f>
        <v>10777</v>
      </c>
      <c r="AK907" s="58">
        <f>+Contrato[[#This Row],[Columna1]]-Contrato[[#This Row],[RCP]]</f>
        <v>0</v>
      </c>
      <c r="AL907" s="61" cm="1">
        <f t="array" ref="AL907">_xlfn.XLOOKUP(Contrato[[#This Row],[RCP]],[1]!RCPPAGOS[[#All],[CRP]],[1]!RCPPAGOS[[#All],[Total pagado]],0,0)</f>
        <v>402157457</v>
      </c>
      <c r="AM907" s="62">
        <f>+Contrato[[#This Row],[Valor Pagado]]/Contrato[[#This Row],[VALOR CONTRATO]]</f>
        <v>0.99999999751341173</v>
      </c>
      <c r="AN907" s="63">
        <f>+Contrato[[#This Row],[VALOR CONTRATO]]-Contrato[[#This Row],[Valor Pagado]]</f>
        <v>1</v>
      </c>
    </row>
    <row r="908" spans="1:40" ht="37.5" customHeight="1">
      <c r="A908" s="89">
        <v>988</v>
      </c>
      <c r="B908" s="76">
        <v>810</v>
      </c>
      <c r="C908" s="235" t="s">
        <v>2157</v>
      </c>
      <c r="D908" s="95" t="s">
        <v>112</v>
      </c>
      <c r="E908" s="147" t="s">
        <v>2158</v>
      </c>
      <c r="F908" s="95" t="s">
        <v>2159</v>
      </c>
      <c r="G908" s="235" t="s">
        <v>2160</v>
      </c>
      <c r="H908" s="89">
        <v>811036279</v>
      </c>
      <c r="I908" s="236" t="s">
        <v>571</v>
      </c>
      <c r="J908" s="236">
        <v>54959728</v>
      </c>
      <c r="K908" s="89" t="s">
        <v>571</v>
      </c>
      <c r="L908" s="237" t="s">
        <v>2054</v>
      </c>
      <c r="M908" s="291" t="s">
        <v>115</v>
      </c>
      <c r="N908" s="44">
        <f>VLOOKUP(Contrato[[#This Row],[SUPERVISOR TITULAR]],[1]SUPERVISORES!$E$1:$F$135,2,FALSE)</f>
        <v>32244709.699999999</v>
      </c>
      <c r="O908" s="66" t="s">
        <v>584</v>
      </c>
      <c r="P908" s="292">
        <f>VLOOKUP(Contrato[[#This Row],[SUPERVISOR SUPLENTE ]],[1]SUPERVISORES!$E$1:$F$135,2,FALSE)</f>
        <v>71611751.299999997</v>
      </c>
      <c r="Q908" s="88">
        <v>1026</v>
      </c>
      <c r="R908" s="296" cm="1">
        <f t="array" ref="R908">_xlfn.XLOOKUP(Contrato[[#This Row],[CDP]],[1]!CDP[[#All],[consecutivo]],[1]!CDP[[#All],[fecha_aprobacion]],"",0)</f>
        <v>45134.613680555558</v>
      </c>
      <c r="S908" s="297">
        <f>SUMIF([1]!CDP[[#All],[consecutivo]],Contrato[[#This Row],[CDP]],[1]!CDP[[#All],[valor_total_rubro]])</f>
        <v>54959728</v>
      </c>
      <c r="T908" s="293" cm="1">
        <f t="array" ref="T908">_xlfn.XLOOKUP(Contrato[[#This Row],[CONTRATO]]&amp;Contrato[[#This Row],[CDP]],[1]!Tabla6[[#All],[CONTRATO-CDP]],[1]!Tabla6[[#All],[CRP]],_xlfn.XLOOKUP(Contrato[[#This Row],[CDP]],[1]RCPPAGOS!F:F,[1]RCPPAGOS!A:A,"",0),0)</f>
        <v>10778</v>
      </c>
      <c r="U908" s="296">
        <f>+_xlfn.XLOOKUP(Contrato[[#This Row],[RCP]],[1]RCPPAGOS!A:A,[1]RCPPAGOS!B:B,"",0)</f>
        <v>45203.332395833335</v>
      </c>
      <c r="V908" s="298">
        <f>SUMIF([1]!RCPPAGOS[[#All],[CRP]],Contrato[[#This Row],[RCP]],[1]!RCPPAGOS[[#All],[valor_total]])</f>
        <v>54959728</v>
      </c>
      <c r="W908" s="91">
        <v>45201</v>
      </c>
      <c r="X908" s="91">
        <v>45217</v>
      </c>
      <c r="Y908" s="294" t="str">
        <f>+LEFT(_xlfn.XLOOKUP(Contrato[[#This Row],[CONTRATO3DIG]],[1]SECOP_II!AE:AE,[1]SECOP_II!F:F,"",0),10)</f>
        <v>2023-10-09</v>
      </c>
      <c r="Z908" s="295" t="str">
        <f>+LEFT(_xlfn.XLOOKUP(Contrato[[#This Row],[CONTRATO3DIG]],[1]SECOP_II!AE:AE,[1]SECOP_II!G:G,"",0),10)</f>
        <v>2023-12-23</v>
      </c>
      <c r="AA908" s="54" t="str">
        <f>_xlfn.XLOOKUP(Contrato[[#This Row],[CONTRATO3DIG]],[1]SECOP_II!AE:AE,[1]SECOP_II!AA:AA,"",0)</f>
        <v>https://community.secop.gov.co/Public/Tendering/OpportunityDetail/Index?noticeUID=CO1.NTC.4898911&amp;isFromPublicArea=True&amp;isModal=true&amp;asPopupView=true</v>
      </c>
      <c r="AB908" s="147" t="s">
        <v>1333</v>
      </c>
      <c r="AC908" s="147"/>
      <c r="AD908" s="89" t="s">
        <v>50</v>
      </c>
      <c r="AE908" s="58" t="str">
        <f>TEXT(LEFT(Contrato[[#This Row],[CONTRATO]],3),"0")</f>
        <v>810</v>
      </c>
      <c r="AF908" s="58" t="str">
        <f>IF(LEN(Contrato[[#This Row],[Contrato2]])=3,Contrato[[#This Row],[Contrato2]],TEXT(Contrato[[#This Row],[Contrato2]],"000"))</f>
        <v>810</v>
      </c>
      <c r="AG908" s="59">
        <f ca="1">IFERROR(_xlfn.DAYS(Contrato[[#This Row],[Fecha Proyectada liquidació]],TODAY())/30,"")</f>
        <v>-10.3</v>
      </c>
      <c r="AH908" s="60">
        <f>+Contrato[[#This Row],[FECHA TERMINACIÓN ]]+120</f>
        <v>45403</v>
      </c>
      <c r="AI908" s="58" t="e" cm="1">
        <f t="array" ref="AI908">+Contrato[[#This Row],[Fecha Proyectada liquidació]]-hoy</f>
        <v>#NAME?</v>
      </c>
      <c r="AJ908" s="58" cm="1">
        <f t="array" ref="AJ908">_xlfn.XLOOKUP(Contrato[[#This Row],[CONTRATO]]&amp;Contrato[[#This Row],[CDP]],[1]!Tabla6[[#All],[CONTRATO-CDP]],[1]!Tabla6[[#All],[CRP]],_xlfn.XLOOKUP(Contrato[[#This Row],[CDP]],[1]RCPPAGOS!F:F,[1]RCPPAGOS!A:A,"",0),0)</f>
        <v>10778</v>
      </c>
      <c r="AK908" s="58">
        <f>+Contrato[[#This Row],[Columna1]]-Contrato[[#This Row],[RCP]]</f>
        <v>0</v>
      </c>
      <c r="AL908" s="61" cm="1">
        <f t="array" ref="AL908">_xlfn.XLOOKUP(Contrato[[#This Row],[RCP]],[1]!RCPPAGOS[[#All],[CRP]],[1]!RCPPAGOS[[#All],[Total pagado]],0,0)</f>
        <v>47647582</v>
      </c>
      <c r="AM908" s="62">
        <f>+Contrato[[#This Row],[Valor Pagado]]/Contrato[[#This Row],[VALOR CONTRATO]]</f>
        <v>0.866954472554886</v>
      </c>
      <c r="AN908" s="63">
        <f>+Contrato[[#This Row],[VALOR CONTRATO]]-Contrato[[#This Row],[Valor Pagado]]</f>
        <v>7312146</v>
      </c>
    </row>
    <row r="909" spans="1:40" ht="37.5" customHeight="1">
      <c r="A909" s="89">
        <v>898</v>
      </c>
      <c r="B909" s="76">
        <v>811</v>
      </c>
      <c r="C909" s="235" t="s">
        <v>2161</v>
      </c>
      <c r="D909" s="95" t="s">
        <v>2136</v>
      </c>
      <c r="E909" s="64" t="s">
        <v>42</v>
      </c>
      <c r="F909" s="95" t="s">
        <v>2162</v>
      </c>
      <c r="G909" s="235" t="s">
        <v>2163</v>
      </c>
      <c r="H909" s="89">
        <v>890906312</v>
      </c>
      <c r="I909" s="236" t="s">
        <v>571</v>
      </c>
      <c r="J909" s="236">
        <v>20000000</v>
      </c>
      <c r="K909" s="89" t="s">
        <v>571</v>
      </c>
      <c r="L909" s="237" t="s">
        <v>944</v>
      </c>
      <c r="M909" s="291" t="s">
        <v>86</v>
      </c>
      <c r="N909" s="44">
        <f>VLOOKUP(Contrato[[#This Row],[SUPERVISOR TITULAR]],[1]SUPERVISORES!$E$1:$F$135,2,FALSE)</f>
        <v>21509270.5</v>
      </c>
      <c r="O909" s="66" t="s">
        <v>1440</v>
      </c>
      <c r="P909" s="292">
        <f>VLOOKUP(Contrato[[#This Row],[SUPERVISOR SUPLENTE ]],[1]SUPERVISORES!$E$1:$F$135,2,FALSE)</f>
        <v>1152209808.5999999</v>
      </c>
      <c r="Q909" s="88">
        <v>1103</v>
      </c>
      <c r="R909" s="296" cm="1">
        <f t="array" ref="R909">_xlfn.XLOOKUP(Contrato[[#This Row],[CDP]],[1]!CDP[[#All],[consecutivo]],[1]!CDP[[#All],[fecha_aprobacion]],"",0)</f>
        <v>45175.726041666669</v>
      </c>
      <c r="S909" s="297">
        <f>SUMIF([1]!CDP[[#All],[consecutivo]],Contrato[[#This Row],[CDP]],[1]!CDP[[#All],[valor_total_rubro]])</f>
        <v>20000000</v>
      </c>
      <c r="T909" s="293" cm="1">
        <f t="array" ref="T909">_xlfn.XLOOKUP(Contrato[[#This Row],[CONTRATO]]&amp;Contrato[[#This Row],[CDP]],[1]!Tabla6[[#All],[CONTRATO-CDP]],[1]!Tabla6[[#All],[CRP]],_xlfn.XLOOKUP(Contrato[[#This Row],[CDP]],[1]RCPPAGOS!F:F,[1]RCPPAGOS!A:A,"",0),0)</f>
        <v>11768</v>
      </c>
      <c r="U909" s="296">
        <f>+_xlfn.XLOOKUP(Contrato[[#This Row],[RCP]],[1]RCPPAGOS!A:A,[1]RCPPAGOS!B:B,"",0)</f>
        <v>45210.571782407409</v>
      </c>
      <c r="V909" s="298">
        <f>SUMIF([1]!RCPPAGOS[[#All],[CRP]],Contrato[[#This Row],[RCP]],[1]!RCPPAGOS[[#All],[valor_total]])</f>
        <v>20000000</v>
      </c>
      <c r="W909" s="91">
        <v>45209</v>
      </c>
      <c r="X909" s="91">
        <v>45211</v>
      </c>
      <c r="Y909" s="294" t="str">
        <f>+LEFT(_xlfn.XLOOKUP(Contrato[[#This Row],[CONTRATO3DIG]],[1]SECOP_II!AE:AE,[1]SECOP_II!F:F,"",0),10)</f>
        <v>2023-10-12</v>
      </c>
      <c r="Z909" s="295" t="str">
        <f>+LEFT(_xlfn.XLOOKUP(Contrato[[#This Row],[CONTRATO3DIG]],[1]SECOP_II!AE:AE,[1]SECOP_II!G:G,"",0),10)</f>
        <v>2023-12-15</v>
      </c>
      <c r="AA909" s="54" t="str">
        <f>_xlfn.XLOOKUP(Contrato[[#This Row],[CONTRATO3DIG]],[1]SECOP_II!AE:AE,[1]SECOP_II!AA:AA,"",0)</f>
        <v>https://community.secop.gov.co/Public/Tendering/OpportunityDetail/Index?noticeUID=CO1.NTC.5044923&amp;isFromPublicArea=True&amp;isModal=true&amp;asPopupView=true</v>
      </c>
      <c r="AB909" s="147" t="s">
        <v>1333</v>
      </c>
      <c r="AC909" s="147"/>
      <c r="AD909" s="89" t="s">
        <v>50</v>
      </c>
      <c r="AE909" s="58" t="str">
        <f>TEXT(LEFT(Contrato[[#This Row],[CONTRATO]],3),"0")</f>
        <v>811</v>
      </c>
      <c r="AF909" s="58" t="str">
        <f>IF(LEN(Contrato[[#This Row],[Contrato2]])=3,Contrato[[#This Row],[Contrato2]],TEXT(Contrato[[#This Row],[Contrato2]],"000"))</f>
        <v>811</v>
      </c>
      <c r="AG909" s="59">
        <f ca="1">IFERROR(_xlfn.DAYS(Contrato[[#This Row],[Fecha Proyectada liquidació]],TODAY())/30,"")</f>
        <v>-10.566666666666666</v>
      </c>
      <c r="AH909" s="60">
        <f>+Contrato[[#This Row],[FECHA TERMINACIÓN ]]+120</f>
        <v>45395</v>
      </c>
      <c r="AI909" s="58" t="e" cm="1">
        <f t="array" ref="AI909">+Contrato[[#This Row],[Fecha Proyectada liquidació]]-hoy</f>
        <v>#NAME?</v>
      </c>
      <c r="AJ909" s="58" cm="1">
        <f t="array" ref="AJ909">_xlfn.XLOOKUP(Contrato[[#This Row],[CONTRATO]]&amp;Contrato[[#This Row],[CDP]],[1]!Tabla6[[#All],[CONTRATO-CDP]],[1]!Tabla6[[#All],[CRP]],_xlfn.XLOOKUP(Contrato[[#This Row],[CDP]],[1]RCPPAGOS!F:F,[1]RCPPAGOS!A:A,"",0),0)</f>
        <v>11768</v>
      </c>
      <c r="AK909" s="58">
        <f>+Contrato[[#This Row],[Columna1]]-Contrato[[#This Row],[RCP]]</f>
        <v>0</v>
      </c>
      <c r="AL909" s="61" cm="1">
        <f t="array" ref="AL909">_xlfn.XLOOKUP(Contrato[[#This Row],[RCP]],[1]!RCPPAGOS[[#All],[CRP]],[1]!RCPPAGOS[[#All],[Total pagado]],0,0)</f>
        <v>20000000</v>
      </c>
      <c r="AM909" s="62">
        <f>+Contrato[[#This Row],[Valor Pagado]]/Contrato[[#This Row],[VALOR CONTRATO]]</f>
        <v>1</v>
      </c>
      <c r="AN909" s="63">
        <f>+Contrato[[#This Row],[VALOR CONTRATO]]-Contrato[[#This Row],[Valor Pagado]]</f>
        <v>0</v>
      </c>
    </row>
    <row r="910" spans="1:40" ht="37.5" customHeight="1">
      <c r="A910" s="89">
        <v>43</v>
      </c>
      <c r="B910" s="76">
        <v>812</v>
      </c>
      <c r="C910" s="235" t="s">
        <v>2164</v>
      </c>
      <c r="D910" s="95" t="s">
        <v>2165</v>
      </c>
      <c r="E910" s="64" t="s">
        <v>42</v>
      </c>
      <c r="F910" s="95" t="s">
        <v>831</v>
      </c>
      <c r="G910" s="235" t="s">
        <v>2166</v>
      </c>
      <c r="H910" s="89">
        <v>811010042</v>
      </c>
      <c r="I910" s="236" t="s">
        <v>1298</v>
      </c>
      <c r="J910" s="236">
        <v>86775207</v>
      </c>
      <c r="K910" s="89" t="s">
        <v>571</v>
      </c>
      <c r="L910" s="237" t="s">
        <v>742</v>
      </c>
      <c r="M910" s="291" t="s">
        <v>249</v>
      </c>
      <c r="N910" s="44">
        <f>VLOOKUP(Contrato[[#This Row],[SUPERVISOR TITULAR]],[1]SUPERVISORES!$E$1:$F$135,2,FALSE)</f>
        <v>10267189.6</v>
      </c>
      <c r="O910" s="66" t="s">
        <v>248</v>
      </c>
      <c r="P910" s="292">
        <f>VLOOKUP(Contrato[[#This Row],[SUPERVISOR SUPLENTE ]],[1]SUPERVISORES!$E$1:$F$135,2,FALSE)</f>
        <v>98556206.299999997</v>
      </c>
      <c r="Q910" s="88">
        <v>1163</v>
      </c>
      <c r="R910" s="296" cm="1">
        <f t="array" ref="R910">_xlfn.XLOOKUP(Contrato[[#This Row],[CDP]],[1]!CDP[[#All],[consecutivo]],[1]!CDP[[#All],[fecha_aprobacion]],"",0)</f>
        <v>45204.684999999998</v>
      </c>
      <c r="S910" s="297">
        <f>SUMIF([1]!CDP[[#All],[consecutivo]],Contrato[[#This Row],[CDP]],[1]!CDP[[#All],[valor_total_rubro]])</f>
        <v>86775207</v>
      </c>
      <c r="T910" s="293" cm="1">
        <f t="array" ref="T910">_xlfn.XLOOKUP(Contrato[[#This Row],[CONTRATO]]&amp;Contrato[[#This Row],[CDP]],[1]!Tabla6[[#All],[CONTRATO-CDP]],[1]!Tabla6[[#All],[CRP]],_xlfn.XLOOKUP(Contrato[[#This Row],[CDP]],[1]RCPPAGOS!F:F,[1]RCPPAGOS!A:A,"",0),0)</f>
        <v>11881</v>
      </c>
      <c r="U910" s="296">
        <f>+_xlfn.XLOOKUP(Contrato[[#This Row],[RCP]],[1]RCPPAGOS!A:A,[1]RCPPAGOS!B:B,"",0)</f>
        <v>45219.406365740739</v>
      </c>
      <c r="V910" s="298">
        <f>SUMIF([1]!RCPPAGOS[[#All],[CRP]],Contrato[[#This Row],[RCP]],[1]!RCPPAGOS[[#All],[valor_total]])</f>
        <v>86775207</v>
      </c>
      <c r="W910" s="91">
        <v>45211</v>
      </c>
      <c r="X910" s="91">
        <v>45217</v>
      </c>
      <c r="Y910" s="294" t="str">
        <f>+LEFT(_xlfn.XLOOKUP(Contrato[[#This Row],[CONTRATO3DIG]],[1]SECOP_II!AE:AE,[1]SECOP_II!F:F,"",0),10)</f>
        <v>2023-10-20</v>
      </c>
      <c r="Z910" s="295" t="str">
        <f>+LEFT(_xlfn.XLOOKUP(Contrato[[#This Row],[CONTRATO3DIG]],[1]SECOP_II!AE:AE,[1]SECOP_II!G:G,"",0),10)</f>
        <v>2023-12-30</v>
      </c>
      <c r="AA910" s="54" t="str">
        <f>_xlfn.XLOOKUP(Contrato[[#This Row],[CONTRATO3DIG]],[1]SECOP_II!AE:AE,[1]SECOP_II!AA:AA,"",0)</f>
        <v>https://community.secop.gov.co/Public/Tendering/OpportunityDetail/Index?noticeUID=CO1.NTC.5052424&amp;isFromPublicArea=True&amp;isModal=true&amp;asPopupView=true</v>
      </c>
      <c r="AB910" s="147" t="s">
        <v>2167</v>
      </c>
      <c r="AC910" s="147"/>
      <c r="AD910" s="89" t="s">
        <v>50</v>
      </c>
      <c r="AE910" s="58" t="str">
        <f>TEXT(LEFT(Contrato[[#This Row],[CONTRATO]],3),"0")</f>
        <v>812</v>
      </c>
      <c r="AF910" s="58" t="str">
        <f>IF(LEN(Contrato[[#This Row],[Contrato2]])=3,Contrato[[#This Row],[Contrato2]],TEXT(Contrato[[#This Row],[Contrato2]],"000"))</f>
        <v>812</v>
      </c>
      <c r="AG910" s="59">
        <f ca="1">IFERROR(_xlfn.DAYS(Contrato[[#This Row],[Fecha Proyectada liquidació]],TODAY())/30,"")</f>
        <v>-10.066666666666666</v>
      </c>
      <c r="AH910" s="60">
        <f>+Contrato[[#This Row],[FECHA TERMINACIÓN ]]+120</f>
        <v>45410</v>
      </c>
      <c r="AI910" s="58" t="e" cm="1">
        <f t="array" ref="AI910">+Contrato[[#This Row],[Fecha Proyectada liquidació]]-hoy</f>
        <v>#NAME?</v>
      </c>
      <c r="AJ910" s="58" cm="1">
        <f t="array" ref="AJ910">_xlfn.XLOOKUP(Contrato[[#This Row],[CONTRATO]]&amp;Contrato[[#This Row],[CDP]],[1]!Tabla6[[#All],[CONTRATO-CDP]],[1]!Tabla6[[#All],[CRP]],_xlfn.XLOOKUP(Contrato[[#This Row],[CDP]],[1]RCPPAGOS!F:F,[1]RCPPAGOS!A:A,"",0),0)</f>
        <v>11881</v>
      </c>
      <c r="AK910" s="58">
        <f>+Contrato[[#This Row],[Columna1]]-Contrato[[#This Row],[RCP]]</f>
        <v>0</v>
      </c>
      <c r="AL910" s="61" cm="1">
        <f t="array" ref="AL910">_xlfn.XLOOKUP(Contrato[[#This Row],[RCP]],[1]!RCPPAGOS[[#All],[CRP]],[1]!RCPPAGOS[[#All],[Total pagado]],0,0)</f>
        <v>49064007</v>
      </c>
      <c r="AM910" s="62">
        <f>+Contrato[[#This Row],[Valor Pagado]]/Contrato[[#This Row],[VALOR CONTRATO]]</f>
        <v>0.56541503842220742</v>
      </c>
      <c r="AN910" s="63">
        <f>+Contrato[[#This Row],[VALOR CONTRATO]]-Contrato[[#This Row],[Valor Pagado]]</f>
        <v>37711200</v>
      </c>
    </row>
    <row r="911" spans="1:40" ht="37.5" customHeight="1">
      <c r="A911" s="89">
        <v>977</v>
      </c>
      <c r="B911" s="76">
        <v>813</v>
      </c>
      <c r="C911" s="235" t="s">
        <v>2168</v>
      </c>
      <c r="D911" s="95" t="s">
        <v>162</v>
      </c>
      <c r="E911" s="147" t="s">
        <v>2125</v>
      </c>
      <c r="F911" s="95" t="s">
        <v>2169</v>
      </c>
      <c r="G911" s="235" t="s">
        <v>2170</v>
      </c>
      <c r="H911" s="89">
        <v>811028717</v>
      </c>
      <c r="I911" s="236" t="s">
        <v>1298</v>
      </c>
      <c r="J911" s="236">
        <v>7160704</v>
      </c>
      <c r="K911" s="58" t="s">
        <v>571</v>
      </c>
      <c r="L911" s="237" t="s">
        <v>1588</v>
      </c>
      <c r="M911" s="291" t="s">
        <v>1956</v>
      </c>
      <c r="N911" s="44">
        <f>VLOOKUP(Contrato[[#This Row],[SUPERVISOR TITULAR]],[1]SUPERVISORES!$E$1:$F$135,2,FALSE)</f>
        <v>51809755.100000001</v>
      </c>
      <c r="O911" s="66" t="s">
        <v>2171</v>
      </c>
      <c r="P911" s="292">
        <f>VLOOKUP(Contrato[[#This Row],[SUPERVISOR SUPLENTE ]],[1]SUPERVISORES!$E$1:$F$135,2,FALSE)</f>
        <v>43263405.399999999</v>
      </c>
      <c r="Q911" s="88">
        <v>1005</v>
      </c>
      <c r="R911" s="296" cm="1">
        <f t="array" ref="R911">_xlfn.XLOOKUP(Contrato[[#This Row],[CDP]],[1]!CDP[[#All],[consecutivo]],[1]!CDP[[#All],[fecha_aprobacion]],"",0)</f>
        <v>45126.611886574072</v>
      </c>
      <c r="S911" s="297">
        <f>SUMIF([1]!CDP[[#All],[consecutivo]],Contrato[[#This Row],[CDP]],[1]!CDP[[#All],[valor_total_rubro]])</f>
        <v>8000000</v>
      </c>
      <c r="T911" s="293" cm="1">
        <f t="array" ref="T911">_xlfn.XLOOKUP(Contrato[[#This Row],[CONTRATO]]&amp;Contrato[[#This Row],[CDP]],[1]!Tabla6[[#All],[CONTRATO-CDP]],[1]!Tabla6[[#All],[CRP]],_xlfn.XLOOKUP(Contrato[[#This Row],[CDP]],[1]RCPPAGOS!F:F,[1]RCPPAGOS!A:A,"",0),0)</f>
        <v>13240</v>
      </c>
      <c r="U911" s="296">
        <f>+_xlfn.XLOOKUP(Contrato[[#This Row],[RCP]],[1]RCPPAGOS!A:A,[1]RCPPAGOS!B:B,"",0)</f>
        <v>45225.642754629633</v>
      </c>
      <c r="V911" s="298">
        <f>SUMIF([1]!RCPPAGOS[[#All],[CRP]],Contrato[[#This Row],[RCP]],[1]!RCPPAGOS[[#All],[valor_total]])</f>
        <v>7160704</v>
      </c>
      <c r="W911" s="91">
        <v>45222</v>
      </c>
      <c r="X911" s="91">
        <v>45231</v>
      </c>
      <c r="Y911" s="294" t="str">
        <f>+LEFT(_xlfn.XLOOKUP(Contrato[[#This Row],[CONTRATO3DIG]],[1]SECOP_II!AE:AE,[1]SECOP_II!F:F,"",0),10)</f>
        <v>2023-11-03</v>
      </c>
      <c r="Z911" s="295" t="str">
        <f>+LEFT(_xlfn.XLOOKUP(Contrato[[#This Row],[CONTRATO3DIG]],[1]SECOP_II!AE:AE,[1]SECOP_II!G:G,"",0),10)</f>
        <v>2023-12-15</v>
      </c>
      <c r="AA911" s="54" t="str">
        <f>_xlfn.XLOOKUP(Contrato[[#This Row],[CONTRATO3DIG]],[1]SECOP_II!AE:AE,[1]SECOP_II!AA:AA,"",0)</f>
        <v>https://community.secop.gov.co/Public/Tendering/OpportunityDetail/Index?noticeUID=CO1.NTC.4998945&amp;isFromPublicArea=True&amp;isModal=true&amp;asPopupView=true</v>
      </c>
      <c r="AB911" s="147" t="s">
        <v>1424</v>
      </c>
      <c r="AC911" s="147"/>
      <c r="AD911" s="89" t="s">
        <v>50</v>
      </c>
      <c r="AE911" s="58" t="str">
        <f>TEXT(LEFT(Contrato[[#This Row],[CONTRATO]],3),"0")</f>
        <v>813</v>
      </c>
      <c r="AF911" s="58" t="str">
        <f>IF(LEN(Contrato[[#This Row],[Contrato2]])=3,Contrato[[#This Row],[Contrato2]],TEXT(Contrato[[#This Row],[Contrato2]],"000"))</f>
        <v>813</v>
      </c>
      <c r="AG911" s="59">
        <f ca="1">IFERROR(_xlfn.DAYS(Contrato[[#This Row],[Fecha Proyectada liquidació]],TODAY())/30,"")</f>
        <v>-10.566666666666666</v>
      </c>
      <c r="AH911" s="60">
        <f>+Contrato[[#This Row],[FECHA TERMINACIÓN ]]+120</f>
        <v>45395</v>
      </c>
      <c r="AI911" s="58" t="e" cm="1">
        <f t="array" ref="AI911">+Contrato[[#This Row],[Fecha Proyectada liquidació]]-hoy</f>
        <v>#NAME?</v>
      </c>
      <c r="AJ911" s="58" cm="1">
        <f t="array" ref="AJ911">_xlfn.XLOOKUP(Contrato[[#This Row],[CONTRATO]]&amp;Contrato[[#This Row],[CDP]],[1]!Tabla6[[#All],[CONTRATO-CDP]],[1]!Tabla6[[#All],[CRP]],_xlfn.XLOOKUP(Contrato[[#This Row],[CDP]],[1]RCPPAGOS!F:F,[1]RCPPAGOS!A:A,"",0),0)</f>
        <v>13240</v>
      </c>
      <c r="AK911" s="58">
        <f>+Contrato[[#This Row],[Columna1]]-Contrato[[#This Row],[RCP]]</f>
        <v>0</v>
      </c>
      <c r="AL911" s="61" cm="1">
        <f t="array" ref="AL911">_xlfn.XLOOKUP(Contrato[[#This Row],[RCP]],[1]!RCPPAGOS[[#All],[CRP]],[1]!RCPPAGOS[[#All],[Total pagado]],0,0)</f>
        <v>7160704</v>
      </c>
      <c r="AM911" s="62">
        <f>+Contrato[[#This Row],[Valor Pagado]]/Contrato[[#This Row],[VALOR CONTRATO]]</f>
        <v>1</v>
      </c>
      <c r="AN911" s="63">
        <f>+Contrato[[#This Row],[VALOR CONTRATO]]-Contrato[[#This Row],[Valor Pagado]]</f>
        <v>0</v>
      </c>
    </row>
    <row r="912" spans="1:40" ht="37.5" customHeight="1">
      <c r="A912" s="89">
        <v>1083</v>
      </c>
      <c r="B912" s="76">
        <v>814</v>
      </c>
      <c r="C912" s="235" t="s">
        <v>2172</v>
      </c>
      <c r="D912" s="95" t="s">
        <v>2173</v>
      </c>
      <c r="E912" s="64" t="s">
        <v>42</v>
      </c>
      <c r="F912" s="95" t="s">
        <v>43</v>
      </c>
      <c r="G912" s="235" t="s">
        <v>2174</v>
      </c>
      <c r="H912" s="89">
        <v>71695488</v>
      </c>
      <c r="I912" s="236">
        <v>10359658</v>
      </c>
      <c r="J912" s="236">
        <v>27625755</v>
      </c>
      <c r="K912" s="89" t="s">
        <v>571</v>
      </c>
      <c r="L912" s="237" t="s">
        <v>571</v>
      </c>
      <c r="M912" s="291" t="s">
        <v>61</v>
      </c>
      <c r="N912" s="44">
        <f>VLOOKUP(Contrato[[#This Row],[SUPERVISOR TITULAR]],[1]SUPERVISORES!$E$1:$F$135,2,FALSE)</f>
        <v>43251877.5</v>
      </c>
      <c r="O912" s="66" t="s">
        <v>180</v>
      </c>
      <c r="P912" s="292">
        <f>VLOOKUP(Contrato[[#This Row],[SUPERVISOR SUPLENTE ]],[1]SUPERVISORES!$E$1:$F$135,2,FALSE)</f>
        <v>43915464.799999997</v>
      </c>
      <c r="Q912" s="88">
        <v>1169</v>
      </c>
      <c r="R912" s="296" cm="1">
        <f t="array" ref="R912">_xlfn.XLOOKUP(Contrato[[#This Row],[CDP]],[1]!CDP[[#All],[consecutivo]],[1]!CDP[[#All],[fecha_aprobacion]],"",0)</f>
        <v>45208.716099537036</v>
      </c>
      <c r="S912" s="297">
        <f>SUMIF([1]!CDP[[#All],[consecutivo]],Contrato[[#This Row],[CDP]],[1]!CDP[[#All],[valor_total_rubro]])</f>
        <v>27971077</v>
      </c>
      <c r="T912" s="293" cm="1">
        <f t="array" ref="T912">_xlfn.XLOOKUP(Contrato[[#This Row],[CONTRATO]]&amp;Contrato[[#This Row],[CDP]],[1]!Tabla6[[#All],[CONTRATO-CDP]],[1]!Tabla6[[#All],[CRP]],_xlfn.XLOOKUP(Contrato[[#This Row],[CDP]],[1]RCPPAGOS!F:F,[1]RCPPAGOS!A:A,"",0),0)</f>
        <v>11780</v>
      </c>
      <c r="U912" s="296">
        <f>+_xlfn.XLOOKUP(Contrato[[#This Row],[RCP]],[1]RCPPAGOS!A:A,[1]RCPPAGOS!B:B,"",0)</f>
        <v>45212.393877314818</v>
      </c>
      <c r="V912" s="298">
        <f>SUMIF([1]!RCPPAGOS[[#All],[CRP]],Contrato[[#This Row],[RCP]],[1]!RCPPAGOS[[#All],[valor_total]])</f>
        <v>27625755</v>
      </c>
      <c r="W912" s="91">
        <v>45210</v>
      </c>
      <c r="X912" s="91">
        <v>45216</v>
      </c>
      <c r="Y912" s="294" t="str">
        <f>+LEFT(_xlfn.XLOOKUP(Contrato[[#This Row],[CONTRATO3DIG]],[1]SECOP_II!AE:AE,[1]SECOP_II!F:F,"",0),10)</f>
        <v>2023-10-13</v>
      </c>
      <c r="Z912" s="295" t="str">
        <f>+LEFT(_xlfn.XLOOKUP(Contrato[[#This Row],[CONTRATO3DIG]],[1]SECOP_II!AE:AE,[1]SECOP_II!G:G,"",0),10)</f>
        <v>2023-12-30</v>
      </c>
      <c r="AA912" s="54" t="str">
        <f>_xlfn.XLOOKUP(Contrato[[#This Row],[CONTRATO3DIG]],[1]SECOP_II!AE:AE,[1]SECOP_II!AA:AA,"",0)</f>
        <v>https://community.secop.gov.co/Public/Tendering/OpportunityDetail/Index?noticeUID=CO1.NTC.5052712&amp;isFromPublicArea=True&amp;isModal=true&amp;asPopupView=true</v>
      </c>
      <c r="AB912" s="147" t="s">
        <v>2167</v>
      </c>
      <c r="AC912" s="147"/>
      <c r="AD912" s="89" t="s">
        <v>50</v>
      </c>
      <c r="AE912" s="58" t="str">
        <f>TEXT(LEFT(Contrato[[#This Row],[CONTRATO]],3),"0")</f>
        <v>814</v>
      </c>
      <c r="AF912" s="58" t="str">
        <f>IF(LEN(Contrato[[#This Row],[Contrato2]])=3,Contrato[[#This Row],[Contrato2]],TEXT(Contrato[[#This Row],[Contrato2]],"000"))</f>
        <v>814</v>
      </c>
      <c r="AG912" s="59">
        <f ca="1">IFERROR(_xlfn.DAYS(Contrato[[#This Row],[Fecha Proyectada liquidació]],TODAY())/30,"")</f>
        <v>-10.066666666666666</v>
      </c>
      <c r="AH912" s="60">
        <f>+Contrato[[#This Row],[FECHA TERMINACIÓN ]]+120</f>
        <v>45410</v>
      </c>
      <c r="AI912" s="60">
        <v>45329</v>
      </c>
      <c r="AJ912" s="58" cm="1">
        <f t="array" ref="AJ912">_xlfn.XLOOKUP(Contrato[[#This Row],[CONTRATO]]&amp;Contrato[[#This Row],[CDP]],[1]!Tabla6[[#All],[CONTRATO-CDP]],[1]!Tabla6[[#All],[CRP]],_xlfn.XLOOKUP(Contrato[[#This Row],[CDP]],[1]RCPPAGOS!F:F,[1]RCPPAGOS!A:A,"",0),0)</f>
        <v>11780</v>
      </c>
      <c r="AK912" s="58">
        <f>+Contrato[[#This Row],[Columna1]]-Contrato[[#This Row],[RCP]]</f>
        <v>0</v>
      </c>
      <c r="AL912" s="61" cm="1">
        <f t="array" ref="AL912">_xlfn.XLOOKUP(Contrato[[#This Row],[RCP]],[1]!RCPPAGOS[[#All],[CRP]],[1]!RCPPAGOS[[#All],[Total pagado]],0,0)</f>
        <v>26935111</v>
      </c>
      <c r="AM912" s="62">
        <f>+Contrato[[#This Row],[Valor Pagado]]/Contrato[[#This Row],[VALOR CONTRATO]]</f>
        <v>0.97499999547523675</v>
      </c>
      <c r="AN912" s="63">
        <f>+Contrato[[#This Row],[VALOR CONTRATO]]-Contrato[[#This Row],[Valor Pagado]]</f>
        <v>690644</v>
      </c>
    </row>
    <row r="913" spans="1:40" s="318" customFormat="1" ht="37.5" customHeight="1">
      <c r="A913" s="304">
        <v>1089</v>
      </c>
      <c r="B913" s="305">
        <v>815</v>
      </c>
      <c r="C913" s="306" t="s">
        <v>2175</v>
      </c>
      <c r="D913" s="307" t="s">
        <v>112</v>
      </c>
      <c r="E913" s="308" t="s">
        <v>42</v>
      </c>
      <c r="F913" s="307" t="s">
        <v>43</v>
      </c>
      <c r="G913" s="306" t="s">
        <v>2176</v>
      </c>
      <c r="H913" s="304">
        <v>44004410</v>
      </c>
      <c r="I913" s="269">
        <v>10359658</v>
      </c>
      <c r="J913" s="269">
        <v>23136570</v>
      </c>
      <c r="K913" s="304" t="s">
        <v>571</v>
      </c>
      <c r="L913" s="309" t="s">
        <v>571</v>
      </c>
      <c r="M913" s="310" t="s">
        <v>733</v>
      </c>
      <c r="N913" s="311">
        <f>VLOOKUP(Contrato[[#This Row],[SUPERVISOR TITULAR]],[1]SUPERVISORES!$E$1:$F$135,2,FALSE)</f>
        <v>1039449337.8</v>
      </c>
      <c r="O913" s="312" t="s">
        <v>65</v>
      </c>
      <c r="P913" s="313">
        <f>VLOOKUP(Contrato[[#This Row],[SUPERVISOR SUPLENTE ]],[1]SUPERVISORES!$E$1:$F$135,2,FALSE)</f>
        <v>39419422.700000003</v>
      </c>
      <c r="Q913" s="314">
        <v>1180</v>
      </c>
      <c r="R913" s="304"/>
      <c r="S913" s="269"/>
      <c r="T913" s="304">
        <v>12870</v>
      </c>
      <c r="U913" s="304"/>
      <c r="V913" s="315"/>
      <c r="W913" s="316">
        <v>45223</v>
      </c>
      <c r="X913" s="316">
        <v>45223</v>
      </c>
      <c r="Y913" s="294"/>
      <c r="Z913" s="295" t="str">
        <f>+LEFT(_xlfn.XLOOKUP(Contrato[[#This Row],[CONTRATO3DIG]],[1]SECOP_II!AE:AE,[1]SECOP_II!G:G,"",0),10)</f>
        <v/>
      </c>
      <c r="AA913" s="54" t="str">
        <f>_xlfn.XLOOKUP(Contrato[[#This Row],[CONTRATO3DIG]],[1]SECOP_II!AE:AE,[1]SECOP_II!AA:AA,"",0)</f>
        <v/>
      </c>
      <c r="AB913" s="317" t="s">
        <v>2177</v>
      </c>
      <c r="AC913" s="317"/>
      <c r="AD913" s="304" t="s">
        <v>50</v>
      </c>
      <c r="AH913" s="319"/>
      <c r="AL913" s="320" cm="1">
        <f t="array" ref="AL913">_xlfn.XLOOKUP(Contrato[[#This Row],[RCP]],[1]!RCPPAGOS[[#All],[CRP]],[1]!RCPPAGOS[[#All],[Total pagado]],0,0)</f>
        <v>22554482</v>
      </c>
      <c r="AM913" s="321">
        <f>+Contrato[[#This Row],[Valor Pagado]]/Contrato[[#This Row],[VALOR CONTRATO]]</f>
        <v>0.97484121457934347</v>
      </c>
      <c r="AN913" s="322">
        <f>+Contrato[[#This Row],[VALOR CONTRATO]]-Contrato[[#This Row],[Valor Pagado]]</f>
        <v>582088</v>
      </c>
    </row>
    <row r="914" spans="1:40" s="318" customFormat="1" ht="37.5" customHeight="1">
      <c r="A914" s="304">
        <v>858</v>
      </c>
      <c r="B914" s="305">
        <v>816</v>
      </c>
      <c r="C914" s="306" t="s">
        <v>2178</v>
      </c>
      <c r="D914" s="307" t="s">
        <v>2179</v>
      </c>
      <c r="E914" s="308" t="s">
        <v>42</v>
      </c>
      <c r="F914" s="307" t="s">
        <v>43</v>
      </c>
      <c r="G914" s="306" t="s">
        <v>1555</v>
      </c>
      <c r="H914" s="304">
        <v>890908939</v>
      </c>
      <c r="I914" s="269" t="s">
        <v>571</v>
      </c>
      <c r="J914" s="269">
        <v>110000000</v>
      </c>
      <c r="K914" s="304" t="s">
        <v>571</v>
      </c>
      <c r="L914" s="309" t="s">
        <v>1743</v>
      </c>
      <c r="M914" s="310" t="s">
        <v>1401</v>
      </c>
      <c r="N914" s="311">
        <f>VLOOKUP(Contrato[[#This Row],[SUPERVISOR TITULAR]],[1]SUPERVISORES!$E$1:$F$135,2,FALSE)</f>
        <v>1017179806.1</v>
      </c>
      <c r="O914" s="312" t="s">
        <v>1260</v>
      </c>
      <c r="P914" s="313">
        <f>VLOOKUP(Contrato[[#This Row],[SUPERVISOR SUPLENTE ]],[1]SUPERVISORES!$E$1:$F$135,2,FALSE)</f>
        <v>1035231868.5</v>
      </c>
      <c r="Q914" s="314">
        <v>1184</v>
      </c>
      <c r="R914" s="323" cm="1">
        <f t="array" ref="R914">_xlfn.XLOOKUP(Contrato[[#This Row],[CDP]],[1]!CDP[[#All],[consecutivo]],[1]!CDP[[#All],[fecha_aprobacion]],"",0)</f>
        <v>45217.387337962966</v>
      </c>
      <c r="S914" s="269">
        <f>SUMIF([1]!CDP[[#All],[consecutivo]],Contrato[[#This Row],[CDP]],[1]!CDP[[#All],[valor_total_rubro]])</f>
        <v>110000000</v>
      </c>
      <c r="T914" s="304" cm="1">
        <f t="array" ref="T914">_xlfn.XLOOKUP(Contrato[[#This Row],[CONTRATO]]&amp;Contrato[[#This Row],[CDP]],[1]!Tabla6[[#All],[CONTRATO-CDP]],[1]!Tabla6[[#All],[CRP]],_xlfn.XLOOKUP(Contrato[[#This Row],[CDP]],[1]RCPPAGOS!F:F,[1]RCPPAGOS!A:A,"",0),0)</f>
        <v>13270</v>
      </c>
      <c r="U914" s="323">
        <f>+_xlfn.XLOOKUP(Contrato[[#This Row],[RCP]],[1]RCPPAGOS!A:A,[1]RCPPAGOS!B:B,"",0)</f>
        <v>45232.368831018517</v>
      </c>
      <c r="V914" s="315">
        <f>SUMIF([1]!RCPPAGOS[[#All],[CRP]],Contrato[[#This Row],[RCP]],[1]!RCPPAGOS[[#All],[valor_total]])</f>
        <v>110000000</v>
      </c>
      <c r="W914" s="316">
        <v>45238</v>
      </c>
      <c r="X914" s="316">
        <v>45231</v>
      </c>
      <c r="Y914" s="294" t="str">
        <f>+LEFT(_xlfn.XLOOKUP(Contrato[[#This Row],[CONTRATO3DIG]],[1]SECOP_II!AE:AE,[1]SECOP_II!F:F,"",0),10)</f>
        <v>2023-11-02</v>
      </c>
      <c r="Z914" s="295" t="str">
        <f>+LEFT(_xlfn.XLOOKUP(Contrato[[#This Row],[CONTRATO3DIG]],[1]SECOP_II!AE:AE,[1]SECOP_II!G:G,"",0),10)</f>
        <v>2023-12-15</v>
      </c>
      <c r="AA914" s="54" t="str">
        <f>_xlfn.XLOOKUP(Contrato[[#This Row],[CONTRATO3DIG]],[1]SECOP_II!AE:AE,[1]SECOP_II!AA:AA,"",0)</f>
        <v>https://community.secop.gov.co/Public/Tendering/OpportunityDetail/Index?noticeUID=CO1.NTC.5111123&amp;isFromPublicArea=True&amp;isModal=true&amp;asPopupView=true</v>
      </c>
      <c r="AB914" s="317" t="s">
        <v>2180</v>
      </c>
      <c r="AC914" s="317"/>
      <c r="AD914" s="304" t="s">
        <v>50</v>
      </c>
      <c r="AE914" s="318" t="str">
        <f>TEXT(LEFT(Contrato[[#This Row],[CONTRATO]],3),"0")</f>
        <v>816</v>
      </c>
      <c r="AF914" s="318" t="str">
        <f>IF(LEN(Contrato[[#This Row],[Contrato2]])=3,Contrato[[#This Row],[Contrato2]],TEXT(Contrato[[#This Row],[Contrato2]],"000"))</f>
        <v>816</v>
      </c>
      <c r="AG914" s="324">
        <f ca="1">IFERROR(_xlfn.DAYS(Contrato[[#This Row],[Fecha Proyectada liquidació]],TODAY())/30,"")</f>
        <v>-10.566666666666666</v>
      </c>
      <c r="AH914" s="319">
        <f>+Contrato[[#This Row],[FECHA TERMINACIÓN ]]+120</f>
        <v>45395</v>
      </c>
      <c r="AI914" s="318" t="e" cm="1">
        <f t="array" ref="AI914">+Contrato[[#This Row],[Fecha Proyectada liquidació]]-hoy</f>
        <v>#NAME?</v>
      </c>
      <c r="AJ914" s="318" cm="1">
        <f t="array" ref="AJ914">_xlfn.XLOOKUP(Contrato[[#This Row],[CONTRATO]]&amp;Contrato[[#This Row],[CDP]],[1]!Tabla6[[#All],[CONTRATO-CDP]],[1]!Tabla6[[#All],[CRP]],_xlfn.XLOOKUP(Contrato[[#This Row],[CDP]],[1]RCPPAGOS!F:F,[1]RCPPAGOS!A:A,"",0),0)</f>
        <v>13270</v>
      </c>
      <c r="AK914" s="318">
        <f>+Contrato[[#This Row],[Columna1]]-Contrato[[#This Row],[RCP]]</f>
        <v>0</v>
      </c>
      <c r="AL914" s="320" cm="1">
        <f t="array" ref="AL914">_xlfn.XLOOKUP(Contrato[[#This Row],[RCP]],[1]!RCPPAGOS[[#All],[CRP]],[1]!RCPPAGOS[[#All],[Total pagado]],0,0)</f>
        <v>110000000</v>
      </c>
      <c r="AM914" s="321">
        <f>+Contrato[[#This Row],[Valor Pagado]]/Contrato[[#This Row],[VALOR CONTRATO]]</f>
        <v>1</v>
      </c>
      <c r="AN914" s="322">
        <f>+Contrato[[#This Row],[VALOR CONTRATO]]-Contrato[[#This Row],[Valor Pagado]]</f>
        <v>0</v>
      </c>
    </row>
    <row r="915" spans="1:40" s="318" customFormat="1" ht="37.5" customHeight="1">
      <c r="A915" s="304">
        <v>1015</v>
      </c>
      <c r="B915" s="305">
        <v>817</v>
      </c>
      <c r="C915" s="306" t="s">
        <v>2181</v>
      </c>
      <c r="D915" s="307" t="s">
        <v>2182</v>
      </c>
      <c r="E915" s="308" t="s">
        <v>42</v>
      </c>
      <c r="F915" s="307" t="s">
        <v>43</v>
      </c>
      <c r="G915" s="306" t="s">
        <v>79</v>
      </c>
      <c r="H915" s="304">
        <v>32242025</v>
      </c>
      <c r="I915" s="269">
        <v>6879081</v>
      </c>
      <c r="J915" s="269">
        <v>13758162</v>
      </c>
      <c r="K915" s="304" t="s">
        <v>571</v>
      </c>
      <c r="L915" s="309" t="s">
        <v>571</v>
      </c>
      <c r="M915" s="310" t="s">
        <v>652</v>
      </c>
      <c r="N915" s="311">
        <f>VLOOKUP(Contrato[[#This Row],[SUPERVISOR TITULAR]],[1]SUPERVISORES!$E$1:$F$135,2,FALSE)</f>
        <v>43595405.899999999</v>
      </c>
      <c r="O915" s="312" t="s">
        <v>68</v>
      </c>
      <c r="P915" s="313">
        <f>VLOOKUP(Contrato[[#This Row],[SUPERVISOR SUPLENTE ]],[1]SUPERVISORES!$E$1:$F$135,2,FALSE)</f>
        <v>8462777.5</v>
      </c>
      <c r="Q915" s="314">
        <v>1223</v>
      </c>
      <c r="R915" s="323" cm="1">
        <f t="array" ref="R915">_xlfn.XLOOKUP(Contrato[[#This Row],[CDP]],[1]!CDP[[#All],[consecutivo]],[1]!CDP[[#All],[fecha_aprobacion]],"",0)</f>
        <v>45230.438888888886</v>
      </c>
      <c r="S915" s="269">
        <f>SUMIF([1]!CDP[[#All],[consecutivo]],Contrato[[#This Row],[CDP]],[1]!CDP[[#All],[valor_total_rubro]])</f>
        <v>13758162</v>
      </c>
      <c r="T915" s="304" cm="1">
        <f t="array" ref="T915">_xlfn.XLOOKUP(Contrato[[#This Row],[CONTRATO]]&amp;Contrato[[#This Row],[CDP]],[1]!Tabla6[[#All],[CONTRATO-CDP]],[1]!Tabla6[[#All],[CRP]],_xlfn.XLOOKUP(Contrato[[#This Row],[CDP]],[1]RCPPAGOS!F:F,[1]RCPPAGOS!A:A,"",0),0)</f>
        <v>13267</v>
      </c>
      <c r="U915" s="323">
        <f>+_xlfn.XLOOKUP(Contrato[[#This Row],[RCP]],[1]RCPPAGOS!A:A,[1]RCPPAGOS!B:B,"",0)</f>
        <v>45231.739305555559</v>
      </c>
      <c r="V915" s="315">
        <f>SUMIF([1]!RCPPAGOS[[#All],[CRP]],Contrato[[#This Row],[RCP]],[1]!RCPPAGOS[[#All],[valor_total]])</f>
        <v>13758162</v>
      </c>
      <c r="W915" s="316">
        <v>45231</v>
      </c>
      <c r="X915" s="316">
        <v>45231</v>
      </c>
      <c r="Y915" s="294" t="str">
        <f>+LEFT(_xlfn.XLOOKUP(Contrato[[#This Row],[CONTRATO3DIG]],[1]SECOP_II!AE:AE,[1]SECOP_II!F:F,"",0),10)</f>
        <v>2023-11-01</v>
      </c>
      <c r="Z915" s="295" t="str">
        <f>+LEFT(_xlfn.XLOOKUP(Contrato[[#This Row],[CONTRATO3DIG]],[1]SECOP_II!AE:AE,[1]SECOP_II!G:G,"",0),10)</f>
        <v>2023-12-30</v>
      </c>
      <c r="AA915" s="54" t="str">
        <f>_xlfn.XLOOKUP(Contrato[[#This Row],[CONTRATO3DIG]],[1]SECOP_II!AE:AE,[1]SECOP_II!AA:AA,"",0)</f>
        <v>https://community.secop.gov.co/Public/Tendering/OpportunityDetail/Index?noticeUID=CO1.NTC.5123039&amp;isFromPublicArea=True&amp;isModal=true&amp;asPopupView=true</v>
      </c>
      <c r="AB915" s="317" t="s">
        <v>1333</v>
      </c>
      <c r="AC915" s="317"/>
      <c r="AD915" s="304" t="s">
        <v>50</v>
      </c>
      <c r="AE915" s="318" t="str">
        <f>TEXT(LEFT(Contrato[[#This Row],[CONTRATO]],3),"0")</f>
        <v>817</v>
      </c>
      <c r="AF915" s="318" t="str">
        <f>IF(LEN(Contrato[[#This Row],[Contrato2]])=3,Contrato[[#This Row],[Contrato2]],TEXT(Contrato[[#This Row],[Contrato2]],"000"))</f>
        <v>817</v>
      </c>
      <c r="AG915" s="324">
        <f ca="1">IFERROR(_xlfn.DAYS(Contrato[[#This Row],[Fecha Proyectada liquidació]],TODAY())/30,"")</f>
        <v>-10.066666666666666</v>
      </c>
      <c r="AH915" s="319">
        <f>+Contrato[[#This Row],[FECHA TERMINACIÓN ]]+120</f>
        <v>45410</v>
      </c>
      <c r="AI915" s="318" t="e" cm="1">
        <f t="array" ref="AI915">+Contrato[[#This Row],[Fecha Proyectada liquidació]]-hoy</f>
        <v>#NAME?</v>
      </c>
      <c r="AJ915" s="318" cm="1">
        <f t="array" ref="AJ915">_xlfn.XLOOKUP(Contrato[[#This Row],[CONTRATO]]&amp;Contrato[[#This Row],[CDP]],[1]!Tabla6[[#All],[CONTRATO-CDP]],[1]!Tabla6[[#All],[CRP]],_xlfn.XLOOKUP(Contrato[[#This Row],[CDP]],[1]RCPPAGOS!F:F,[1]RCPPAGOS!A:A,"",0),0)</f>
        <v>13267</v>
      </c>
      <c r="AK915" s="318">
        <f>+Contrato[[#This Row],[Columna1]]-Contrato[[#This Row],[RCP]]</f>
        <v>0</v>
      </c>
      <c r="AL915" s="325" cm="1">
        <f t="array" ref="AL915">_xlfn.XLOOKUP(Contrato[[#This Row],[RCP]],[1]!RCPPAGOS[[#All],[CRP]],[1]!RCPPAGOS[[#All],[Total pagado]],0,0)</f>
        <v>13758162</v>
      </c>
      <c r="AM915" s="321">
        <f>+Contrato[[#This Row],[Valor Pagado]]/Contrato[[#This Row],[VALOR CONTRATO]]</f>
        <v>1</v>
      </c>
      <c r="AN915" s="322">
        <f>+Contrato[[#This Row],[VALOR CONTRATO]]-Contrato[[#This Row],[Valor Pagado]]</f>
        <v>0</v>
      </c>
    </row>
    <row r="916" spans="1:40" s="318" customFormat="1" ht="37.5" customHeight="1">
      <c r="A916" s="304">
        <v>1014</v>
      </c>
      <c r="B916" s="305">
        <v>818</v>
      </c>
      <c r="C916" s="306" t="s">
        <v>2183</v>
      </c>
      <c r="D916" s="307" t="s">
        <v>2182</v>
      </c>
      <c r="E916" s="308" t="s">
        <v>42</v>
      </c>
      <c r="F916" s="307" t="s">
        <v>43</v>
      </c>
      <c r="G916" s="306" t="s">
        <v>2184</v>
      </c>
      <c r="H916" s="304">
        <v>1039447820</v>
      </c>
      <c r="I916" s="269">
        <v>7690469</v>
      </c>
      <c r="J916" s="269">
        <v>15380938</v>
      </c>
      <c r="K916" s="304" t="s">
        <v>571</v>
      </c>
      <c r="L916" s="304" t="s">
        <v>571</v>
      </c>
      <c r="M916" s="310" t="s">
        <v>54</v>
      </c>
      <c r="N916" s="311">
        <f>VLOOKUP(Contrato[[#This Row],[SUPERVISOR TITULAR]],[1]SUPERVISORES!$E$1:$F$135,2,FALSE)</f>
        <v>43610005</v>
      </c>
      <c r="O916" s="312" t="s">
        <v>733</v>
      </c>
      <c r="P916" s="313">
        <f>VLOOKUP(Contrato[[#This Row],[SUPERVISOR SUPLENTE ]],[1]SUPERVISORES!$E$1:$F$135,2,FALSE)</f>
        <v>1039449337.8</v>
      </c>
      <c r="Q916" s="314">
        <v>1225</v>
      </c>
      <c r="R916" s="323" cm="1">
        <f t="array" ref="R916">_xlfn.XLOOKUP(Contrato[[#This Row],[CDP]],[1]!CDP[[#All],[consecutivo]],[1]!CDP[[#All],[fecha_aprobacion]],"",0)</f>
        <v>45230.62537037037</v>
      </c>
      <c r="S916" s="269">
        <f>SUMIF([1]!CDP[[#All],[consecutivo]],Contrato[[#This Row],[CDP]],[1]!CDP[[#All],[valor_total_rubro]])</f>
        <v>15380938</v>
      </c>
      <c r="T916" s="304" cm="1">
        <f t="array" ref="T916">_xlfn.XLOOKUP(Contrato[[#This Row],[CONTRATO]]&amp;Contrato[[#This Row],[CDP]],[1]!Tabla6[[#All],[CONTRATO-CDP]],[1]!Tabla6[[#All],[CRP]],_xlfn.XLOOKUP(Contrato[[#This Row],[CDP]],[1]RCPPAGOS!F:F,[1]RCPPAGOS!A:A,"",0),0)</f>
        <v>13268</v>
      </c>
      <c r="U916" s="323">
        <f>+_xlfn.XLOOKUP(Contrato[[#This Row],[RCP]],[1]RCPPAGOS!A:A,[1]RCPPAGOS!B:B,"",0)</f>
        <v>45231.739745370367</v>
      </c>
      <c r="V916" s="315">
        <f>SUMIF([1]!RCPPAGOS[[#All],[CRP]],Contrato[[#This Row],[RCP]],[1]!RCPPAGOS[[#All],[valor_total]])</f>
        <v>15380938</v>
      </c>
      <c r="W916" s="316">
        <v>45231</v>
      </c>
      <c r="X916" s="316">
        <v>45231</v>
      </c>
      <c r="Y916" s="294" t="str">
        <f>+LEFT(_xlfn.XLOOKUP(Contrato[[#This Row],[CONTRATO3DIG]],[1]SECOP_II!AE:AE,[1]SECOP_II!F:F,"",0),10)</f>
        <v>2023-11-01</v>
      </c>
      <c r="Z916" s="295" t="str">
        <f>+LEFT(_xlfn.XLOOKUP(Contrato[[#This Row],[CONTRATO3DIG]],[1]SECOP_II!AE:AE,[1]SECOP_II!G:G,"",0),10)</f>
        <v>2023-12-30</v>
      </c>
      <c r="AA916" s="54" t="str">
        <f>_xlfn.XLOOKUP(Contrato[[#This Row],[CONTRATO3DIG]],[1]SECOP_II!AE:AE,[1]SECOP_II!AA:AA,"",0)</f>
        <v>https://community.secop.gov.co/Public/Tendering/OpportunityDetail/Index?noticeUID=CO1.NTC.5123463&amp;isFromPublicArea=True&amp;isModal=true&amp;asPopupView=true</v>
      </c>
      <c r="AB916" s="317" t="s">
        <v>1333</v>
      </c>
      <c r="AC916" s="317"/>
      <c r="AD916" s="304"/>
      <c r="AE916" s="318" t="str">
        <f>TEXT(LEFT(Contrato[[#This Row],[CONTRATO]],3),"0")</f>
        <v>818</v>
      </c>
      <c r="AF916" s="318" t="str">
        <f>IF(LEN(Contrato[[#This Row],[Contrato2]])=3,Contrato[[#This Row],[Contrato2]],TEXT(Contrato[[#This Row],[Contrato2]],"000"))</f>
        <v>818</v>
      </c>
      <c r="AG916" s="324">
        <f ca="1">IFERROR(_xlfn.DAYS(Contrato[[#This Row],[Fecha Proyectada liquidació]],TODAY())/30,"")</f>
        <v>-10.066666666666666</v>
      </c>
      <c r="AH916" s="319">
        <f>+Contrato[[#This Row],[FECHA TERMINACIÓN ]]+120</f>
        <v>45410</v>
      </c>
      <c r="AI916" s="318" t="e" cm="1">
        <f t="array" ref="AI916">+Contrato[[#This Row],[Fecha Proyectada liquidació]]-hoy</f>
        <v>#NAME?</v>
      </c>
      <c r="AJ916" s="318" cm="1">
        <f t="array" ref="AJ916">_xlfn.XLOOKUP(Contrato[[#This Row],[CONTRATO]]&amp;Contrato[[#This Row],[CDP]],[1]!Tabla6[[#All],[CONTRATO-CDP]],[1]!Tabla6[[#All],[CRP]],_xlfn.XLOOKUP(Contrato[[#This Row],[CDP]],[1]RCPPAGOS!F:F,[1]RCPPAGOS!A:A,"",0),0)</f>
        <v>13268</v>
      </c>
      <c r="AK916" s="318">
        <f>+Contrato[[#This Row],[Columna1]]-Contrato[[#This Row],[RCP]]</f>
        <v>0</v>
      </c>
      <c r="AL916" s="320" cm="1">
        <f t="array" ref="AL916">_xlfn.XLOOKUP(Contrato[[#This Row],[RCP]],[1]!RCPPAGOS[[#All],[CRP]],[1]!RCPPAGOS[[#All],[Total pagado]],0,0)</f>
        <v>15380938</v>
      </c>
      <c r="AM916" s="321">
        <f>+Contrato[[#This Row],[Valor Pagado]]/Contrato[[#This Row],[VALOR CONTRATO]]</f>
        <v>1</v>
      </c>
      <c r="AN916" s="322">
        <f>+Contrato[[#This Row],[VALOR CONTRATO]]-Contrato[[#This Row],[Valor Pagado]]</f>
        <v>0</v>
      </c>
    </row>
    <row r="917" spans="1:40" s="318" customFormat="1" ht="37.5" customHeight="1">
      <c r="A917" s="304">
        <v>1044</v>
      </c>
      <c r="B917" s="305">
        <v>819</v>
      </c>
      <c r="C917" s="306" t="s">
        <v>2185</v>
      </c>
      <c r="D917" s="307" t="s">
        <v>162</v>
      </c>
      <c r="E917" s="317" t="s">
        <v>2075</v>
      </c>
      <c r="F917" s="307" t="s">
        <v>1123</v>
      </c>
      <c r="G917" s="326" t="s">
        <v>2186</v>
      </c>
      <c r="H917" s="304">
        <v>900687434</v>
      </c>
      <c r="I917" s="269" t="s">
        <v>571</v>
      </c>
      <c r="J917" s="269">
        <v>8964389</v>
      </c>
      <c r="K917" s="309" t="s">
        <v>571</v>
      </c>
      <c r="L917" s="309" t="s">
        <v>1007</v>
      </c>
      <c r="M917" s="310" t="s">
        <v>919</v>
      </c>
      <c r="N917" s="311">
        <f>VLOOKUP(Contrato[[#This Row],[SUPERVISOR TITULAR]],[1]SUPERVISORES!$E$1:$F$135,2,FALSE)</f>
        <v>71364469</v>
      </c>
      <c r="O917" s="312" t="s">
        <v>164</v>
      </c>
      <c r="P917" s="313">
        <f>VLOOKUP(Contrato[[#This Row],[SUPERVISOR SUPLENTE ]],[1]SUPERVISORES!$E$1:$F$135,2,FALSE)</f>
        <v>71610877.799999997</v>
      </c>
      <c r="Q917" s="314">
        <v>1089</v>
      </c>
      <c r="R917" s="323" cm="1">
        <f t="array" ref="R917">_xlfn.XLOOKUP(Contrato[[#This Row],[CDP]],[1]!CDP[[#All],[consecutivo]],[1]!CDP[[#All],[fecha_aprobacion]],"",0)</f>
        <v>45173.728958333333</v>
      </c>
      <c r="S917" s="269">
        <f>SUMIF([1]!CDP[[#All],[consecutivo]],Contrato[[#This Row],[CDP]],[1]!CDP[[#All],[valor_total_rubro]])</f>
        <v>12000000</v>
      </c>
      <c r="T917" s="304" cm="1">
        <f t="array" ref="T917">_xlfn.XLOOKUP(Contrato[[#This Row],[CONTRATO]]&amp;Contrato[[#This Row],[CDP]],[1]!Tabla6[[#All],[CONTRATO-CDP]],[1]!Tabla6[[#All],[CRP]],_xlfn.XLOOKUP(Contrato[[#This Row],[CDP]],[1]RCPPAGOS!F:F,[1]RCPPAGOS!A:A,"",0),0)</f>
        <v>15799</v>
      </c>
      <c r="U917" s="323">
        <f>+_xlfn.XLOOKUP(Contrato[[#This Row],[RCP]],[1]RCPPAGOS!A:A,[1]RCPPAGOS!B:B,"",0)</f>
        <v>45266.565324074072</v>
      </c>
      <c r="V917" s="315">
        <f>SUMIF([1]!RCPPAGOS[[#All],[CRP]],Contrato[[#This Row],[RCP]],[1]!RCPPAGOS[[#All],[valor_total]])</f>
        <v>8964389</v>
      </c>
      <c r="W917" s="316">
        <v>45238</v>
      </c>
      <c r="X917" s="316">
        <v>45252</v>
      </c>
      <c r="Y917" s="294" t="str">
        <f>+LEFT(_xlfn.XLOOKUP(Contrato[[#This Row],[CONTRATO3DIG]],[1]SECOP_II!AE:AE,[1]SECOP_II!F:F,"",0),10)</f>
        <v>2023-12-06</v>
      </c>
      <c r="Z917" s="295" t="str">
        <f>+LEFT(_xlfn.XLOOKUP(Contrato[[#This Row],[CONTRATO3DIG]],[1]SECOP_II!AE:AE,[1]SECOP_II!G:G,"",0),10)</f>
        <v>2023-12-15</v>
      </c>
      <c r="AA917" s="54" t="str">
        <f>_xlfn.XLOOKUP(Contrato[[#This Row],[CONTRATO3DIG]],[1]SECOP_II!AE:AE,[1]SECOP_II!AA:AA,"",0)</f>
        <v>https://community.secop.gov.co/Public/Tendering/OpportunityDetail/Index?noticeUID=CO1.NTC.5086954&amp;isFromPublicArea=True&amp;isModal=true&amp;asPopupView=true</v>
      </c>
      <c r="AB917" s="317" t="s">
        <v>2187</v>
      </c>
      <c r="AC917" s="317"/>
      <c r="AD917" s="304" t="s">
        <v>50</v>
      </c>
      <c r="AE917" s="318" t="str">
        <f>TEXT(LEFT(Contrato[[#This Row],[CONTRATO]],3),"0")</f>
        <v>819</v>
      </c>
      <c r="AF917" s="318" t="str">
        <f>IF(LEN(Contrato[[#This Row],[Contrato2]])=3,Contrato[[#This Row],[Contrato2]],TEXT(Contrato[[#This Row],[Contrato2]],"000"))</f>
        <v>819</v>
      </c>
      <c r="AG917" s="324">
        <f ca="1">IFERROR(_xlfn.DAYS(Contrato[[#This Row],[Fecha Proyectada liquidació]],TODAY())/30,"")</f>
        <v>-10.566666666666666</v>
      </c>
      <c r="AH917" s="319">
        <f>+Contrato[[#This Row],[FECHA TERMINACIÓN ]]+120</f>
        <v>45395</v>
      </c>
      <c r="AI917" s="318" t="e" cm="1">
        <f t="array" ref="AI917">+Contrato[[#This Row],[Fecha Proyectada liquidació]]-hoy</f>
        <v>#NAME?</v>
      </c>
      <c r="AJ917" s="318" cm="1">
        <f t="array" ref="AJ917">_xlfn.XLOOKUP(Contrato[[#This Row],[CONTRATO]]&amp;Contrato[[#This Row],[CDP]],[1]!Tabla6[[#All],[CONTRATO-CDP]],[1]!Tabla6[[#All],[CRP]],_xlfn.XLOOKUP(Contrato[[#This Row],[CDP]],[1]RCPPAGOS!F:F,[1]RCPPAGOS!A:A,"",0),0)</f>
        <v>15799</v>
      </c>
      <c r="AK917" s="318">
        <f>+Contrato[[#This Row],[Columna1]]-Contrato[[#This Row],[RCP]]</f>
        <v>0</v>
      </c>
      <c r="AL917" s="325" cm="1">
        <f t="array" ref="AL917">_xlfn.XLOOKUP(Contrato[[#This Row],[RCP]],[1]!RCPPAGOS[[#All],[CRP]],[1]!RCPPAGOS[[#All],[Total pagado]],0,0)</f>
        <v>8964389</v>
      </c>
      <c r="AM917" s="321">
        <f>+Contrato[[#This Row],[Valor Pagado]]/Contrato[[#This Row],[VALOR CONTRATO]]</f>
        <v>1</v>
      </c>
      <c r="AN917" s="322">
        <f>+Contrato[[#This Row],[VALOR CONTRATO]]-Contrato[[#This Row],[Valor Pagado]]</f>
        <v>0</v>
      </c>
    </row>
    <row r="918" spans="1:40" s="318" customFormat="1" ht="37.5" customHeight="1">
      <c r="A918" s="283">
        <v>1046</v>
      </c>
      <c r="B918" s="305">
        <v>820</v>
      </c>
      <c r="C918" s="306" t="s">
        <v>2188</v>
      </c>
      <c r="D918" s="307" t="s">
        <v>162</v>
      </c>
      <c r="E918" s="317" t="s">
        <v>2075</v>
      </c>
      <c r="F918" s="307" t="s">
        <v>1123</v>
      </c>
      <c r="G918" s="306" t="s">
        <v>2189</v>
      </c>
      <c r="H918" s="304">
        <v>900537497</v>
      </c>
      <c r="I918" s="269" t="s">
        <v>571</v>
      </c>
      <c r="J918" s="327">
        <v>2400706</v>
      </c>
      <c r="K918" s="309" t="s">
        <v>571</v>
      </c>
      <c r="L918" s="309" t="s">
        <v>1007</v>
      </c>
      <c r="M918" s="310" t="s">
        <v>748</v>
      </c>
      <c r="N918" s="311">
        <f>VLOOKUP(Contrato[[#This Row],[SUPERVISOR TITULAR]],[1]SUPERVISORES!$E$1:$F$135,2,FALSE)</f>
        <v>43056212.200000003</v>
      </c>
      <c r="O918" s="312" t="s">
        <v>164</v>
      </c>
      <c r="P918" s="313">
        <f>VLOOKUP(Contrato[[#This Row],[SUPERVISOR SUPLENTE ]],[1]SUPERVISORES!$E$1:$F$135,2,FALSE)</f>
        <v>71610877.799999997</v>
      </c>
      <c r="Q918" s="328">
        <v>1094</v>
      </c>
      <c r="R918" s="329" cm="1">
        <f t="array" ref="R918">_xlfn.XLOOKUP(Contrato[[#This Row],[CDP]],[1]!CDP[[#All],[consecutivo]],[1]!CDP[[#All],[fecha_aprobacion]],"",0)</f>
        <v>45173.729027777779</v>
      </c>
      <c r="S918" s="327">
        <f>SUMIF([1]!CDP[[#All],[consecutivo]],Contrato[[#This Row],[CDP]],[1]!CDP[[#All],[valor_total_rubro]])</f>
        <v>8000000</v>
      </c>
      <c r="T918" s="283" cm="1">
        <f t="array" ref="T918">_xlfn.XLOOKUP(Contrato[[#This Row],[CONTRATO]]&amp;Contrato[[#This Row],[CDP]],[1]!Tabla6[[#All],[CONTRATO-CDP]],[1]!Tabla6[[#All],[CRP]],_xlfn.XLOOKUP(Contrato[[#This Row],[CDP]],[1]RCPPAGOS!F:F,[1]RCPPAGOS!A:A,"",0),0)</f>
        <v>15769</v>
      </c>
      <c r="U918" s="329">
        <f>+_xlfn.XLOOKUP(Contrato[[#This Row],[RCP]],[1]RCPPAGOS!A:A,[1]RCPPAGOS!B:B,"",0)</f>
        <v>45259.680115740739</v>
      </c>
      <c r="V918" s="286">
        <f>SUMIF([1]!RCPPAGOS[[#All],[CRP]],Contrato[[#This Row],[RCP]],[1]!RCPPAGOS[[#All],[valor_total]])</f>
        <v>2400706</v>
      </c>
      <c r="W918" s="330">
        <v>45246</v>
      </c>
      <c r="X918" s="330">
        <v>45258</v>
      </c>
      <c r="Y918" s="225" t="str">
        <f>+LEFT(_xlfn.XLOOKUP(Contrato[[#This Row],[CONTRATO3DIG]],[1]SECOP_II!AE:AE,[1]SECOP_II!F:F,"",0),10)</f>
        <v>2023-11-30</v>
      </c>
      <c r="Z918" s="226" t="str">
        <f>+LEFT(_xlfn.XLOOKUP(Contrato[[#This Row],[CONTRATO3DIG]],[1]SECOP_II!AE:AE,[1]SECOP_II!G:G,"",0),10)</f>
        <v>2023-11-30</v>
      </c>
      <c r="AA918" s="54" t="str">
        <f>_xlfn.XLOOKUP(Contrato[[#This Row],[CONTRATO3DIG]],[1]SECOP_II!AE:AE,[1]SECOP_II!AA:AA,"",0)</f>
        <v>https://community.secop.gov.co/Public/Tendering/OpportunityDetail/Index?noticeUID=CO1.NTC.5086847&amp;isFromPublicArea=True&amp;isModal=true&amp;asPopupView=true</v>
      </c>
      <c r="AB918" s="331" t="s">
        <v>2187</v>
      </c>
      <c r="AC918" s="331"/>
      <c r="AD918" s="283"/>
      <c r="AE918" s="318" t="str">
        <f>TEXT(LEFT(Contrato[[#This Row],[CONTRATO]],3),"0")</f>
        <v>820</v>
      </c>
      <c r="AF918" s="318" t="str">
        <f>IF(LEN(Contrato[[#This Row],[Contrato2]])=3,Contrato[[#This Row],[Contrato2]],TEXT(Contrato[[#This Row],[Contrato2]],"000"))</f>
        <v>820</v>
      </c>
      <c r="AG918" s="324">
        <f ca="1">IFERROR(_xlfn.DAYS(Contrato[[#This Row],[Fecha Proyectada liquidació]],TODAY())/30,"")</f>
        <v>-11.066666666666666</v>
      </c>
      <c r="AH918" s="319">
        <f>+Contrato[[#This Row],[FECHA TERMINACIÓN ]]+120</f>
        <v>45380</v>
      </c>
      <c r="AI918" s="318" t="e" cm="1">
        <f t="array" ref="AI918">+Contrato[[#This Row],[Fecha Proyectada liquidació]]-hoy</f>
        <v>#NAME?</v>
      </c>
      <c r="AJ918" s="318" cm="1">
        <f t="array" ref="AJ918">_xlfn.XLOOKUP(Contrato[[#This Row],[CONTRATO]]&amp;Contrato[[#This Row],[CDP]],[1]!Tabla6[[#All],[CONTRATO-CDP]],[1]!Tabla6[[#All],[CRP]],_xlfn.XLOOKUP(Contrato[[#This Row],[CDP]],[1]RCPPAGOS!F:F,[1]RCPPAGOS!A:A,"",0),0)</f>
        <v>15769</v>
      </c>
      <c r="AK918" s="318">
        <f>+Contrato[[#This Row],[Columna1]]-Contrato[[#This Row],[RCP]]</f>
        <v>0</v>
      </c>
      <c r="AL918" s="320" cm="1">
        <f t="array" ref="AL918">_xlfn.XLOOKUP(Contrato[[#This Row],[RCP]],[1]!RCPPAGOS[[#All],[CRP]],[1]!RCPPAGOS[[#All],[Total pagado]],0,0)</f>
        <v>2233868</v>
      </c>
      <c r="AM918" s="321">
        <f>+Contrato[[#This Row],[Valor Pagado]]/Contrato[[#This Row],[VALOR CONTRATO]]</f>
        <v>0.93050460989392292</v>
      </c>
      <c r="AN918" s="322">
        <f>+Contrato[[#This Row],[VALOR CONTRATO]]-Contrato[[#This Row],[Valor Pagado]]</f>
        <v>166838</v>
      </c>
    </row>
    <row r="919" spans="1:40" s="318" customFormat="1" ht="37.5" customHeight="1">
      <c r="A919" s="304">
        <v>1006</v>
      </c>
      <c r="B919" s="305">
        <v>821</v>
      </c>
      <c r="C919" s="306" t="s">
        <v>2190</v>
      </c>
      <c r="D919" s="307" t="s">
        <v>2182</v>
      </c>
      <c r="E919" s="317" t="s">
        <v>2075</v>
      </c>
      <c r="F919" s="307" t="s">
        <v>1088</v>
      </c>
      <c r="G919" s="306" t="s">
        <v>2191</v>
      </c>
      <c r="H919" s="304">
        <v>900984639</v>
      </c>
      <c r="I919" s="269" t="s">
        <v>571</v>
      </c>
      <c r="J919" s="269">
        <v>6150350</v>
      </c>
      <c r="K919" s="309" t="s">
        <v>571</v>
      </c>
      <c r="L919" s="309" t="s">
        <v>2192</v>
      </c>
      <c r="M919" s="310" t="s">
        <v>69</v>
      </c>
      <c r="N919" s="311">
        <f>VLOOKUP(Contrato[[#This Row],[SUPERVISOR TITULAR]],[1]SUPERVISORES!$E$1:$F$135,2,FALSE)</f>
        <v>43208997.899999999</v>
      </c>
      <c r="O919" s="312" t="s">
        <v>68</v>
      </c>
      <c r="P919" s="313">
        <f>VLOOKUP(Contrato[[#This Row],[SUPERVISOR SUPLENTE ]],[1]SUPERVISORES!$E$1:$F$135,2,FALSE)</f>
        <v>8462777.5</v>
      </c>
      <c r="Q919" s="314">
        <v>1181</v>
      </c>
      <c r="R919" s="323" cm="1">
        <f t="array" ref="R919">_xlfn.XLOOKUP(Contrato[[#This Row],[CDP]],[1]!CDP[[#All],[consecutivo]],[1]!CDP[[#All],[fecha_aprobacion]],"",0)</f>
        <v>45216.444618055553</v>
      </c>
      <c r="S919" s="269">
        <f>SUMIF([1]!CDP[[#All],[consecutivo]],Contrato[[#This Row],[CDP]],[1]!CDP[[#All],[valor_total_rubro]])</f>
        <v>10000000</v>
      </c>
      <c r="T919" s="304" cm="1">
        <f t="array" ref="T919">_xlfn.XLOOKUP(Contrato[[#This Row],[CONTRATO]]&amp;Contrato[[#This Row],[CDP]],[1]!Tabla6[[#All],[CONTRATO-CDP]],[1]!Tabla6[[#All],[CRP]],_xlfn.XLOOKUP(Contrato[[#This Row],[CDP]],[1]RCPPAGOS!F:F,[1]RCPPAGOS!A:A,"",0),0)</f>
        <v>14466</v>
      </c>
      <c r="U919" s="323">
        <f>+_xlfn.XLOOKUP(Contrato[[#This Row],[RCP]],[1]RCPPAGOS!A:A,[1]RCPPAGOS!B:B,"",0)</f>
        <v>45244.646481481483</v>
      </c>
      <c r="V919" s="315">
        <f>SUMIF([1]!RCPPAGOS[[#All],[CRP]],Contrato[[#This Row],[RCP]],[1]!RCPPAGOS[[#All],[valor_total]])</f>
        <v>6150350</v>
      </c>
      <c r="W919" s="316">
        <v>45237</v>
      </c>
      <c r="X919" s="316">
        <v>45239</v>
      </c>
      <c r="Y919" s="294" t="str">
        <f>+LEFT(_xlfn.XLOOKUP(Contrato[[#This Row],[CONTRATO3DIG]],[1]SECOP_II!AE:AE,[1]SECOP_II!F:F,"",0),10)</f>
        <v>2023-11-15</v>
      </c>
      <c r="Z919" s="295" t="str">
        <f>+LEFT(_xlfn.XLOOKUP(Contrato[[#This Row],[CONTRATO3DIG]],[1]SECOP_II!AE:AE,[1]SECOP_II!G:G,"",0),10)</f>
        <v>2023-12-30</v>
      </c>
      <c r="AA919" s="54" t="str">
        <f>_xlfn.XLOOKUP(Contrato[[#This Row],[CONTRATO3DIG]],[1]SECOP_II!AE:AE,[1]SECOP_II!AA:AA,"",0)</f>
        <v>https://community.secop.gov.co/Public/Tendering/OpportunityDetail/Index?noticeUID=CO1.NTC.5099214&amp;isFromPublicArea=True&amp;isModal=true&amp;asPopupView=true</v>
      </c>
      <c r="AB919" s="317" t="s">
        <v>2193</v>
      </c>
      <c r="AC919" s="317"/>
      <c r="AD919" s="304"/>
      <c r="AE919" s="318" t="str">
        <f>TEXT(LEFT(Contrato[[#This Row],[CONTRATO]],3),"0")</f>
        <v>821</v>
      </c>
      <c r="AF919" s="318" t="str">
        <f>IF(LEN(Contrato[[#This Row],[Contrato2]])=3,Contrato[[#This Row],[Contrato2]],TEXT(Contrato[[#This Row],[Contrato2]],"000"))</f>
        <v>821</v>
      </c>
      <c r="AG919" s="324">
        <f ca="1">IFERROR(_xlfn.DAYS(Contrato[[#This Row],[Fecha Proyectada liquidació]],TODAY())/30,"")</f>
        <v>-10.066666666666666</v>
      </c>
      <c r="AH919" s="319">
        <f>+Contrato[[#This Row],[FECHA TERMINACIÓN ]]+120</f>
        <v>45410</v>
      </c>
      <c r="AI919" s="318" t="e" cm="1">
        <f t="array" ref="AI919">+Contrato[[#This Row],[Fecha Proyectada liquidació]]-hoy</f>
        <v>#NAME?</v>
      </c>
      <c r="AJ919" s="318" cm="1">
        <f t="array" ref="AJ919">_xlfn.XLOOKUP(Contrato[[#This Row],[CONTRATO]]&amp;Contrato[[#This Row],[CDP]],[1]!Tabla6[[#All],[CONTRATO-CDP]],[1]!Tabla6[[#All],[CRP]],_xlfn.XLOOKUP(Contrato[[#This Row],[CDP]],[1]RCPPAGOS!F:F,[1]RCPPAGOS!A:A,"",0),0)</f>
        <v>14466</v>
      </c>
      <c r="AK919" s="318">
        <f>+Contrato[[#This Row],[Columna1]]-Contrato[[#This Row],[RCP]]</f>
        <v>0</v>
      </c>
      <c r="AL919" s="320" cm="1">
        <f t="array" ref="AL919">_xlfn.XLOOKUP(Contrato[[#This Row],[RCP]],[1]!RCPPAGOS[[#All],[CRP]],[1]!RCPPAGOS[[#All],[Total pagado]],0,0)</f>
        <v>6113625</v>
      </c>
      <c r="AM919" s="321">
        <f>+Contrato[[#This Row],[Valor Pagado]]/Contrato[[#This Row],[VALOR CONTRATO]]</f>
        <v>0.99402879510922137</v>
      </c>
      <c r="AN919" s="322">
        <f>+Contrato[[#This Row],[VALOR CONTRATO]]-Contrato[[#This Row],[Valor Pagado]]</f>
        <v>36725</v>
      </c>
    </row>
    <row r="920" spans="1:40" s="318" customFormat="1" ht="37.5" customHeight="1">
      <c r="A920" s="283">
        <v>1082</v>
      </c>
      <c r="B920" s="305">
        <v>822</v>
      </c>
      <c r="C920" s="306" t="s">
        <v>2194</v>
      </c>
      <c r="D920" s="307" t="s">
        <v>71</v>
      </c>
      <c r="E920" s="317" t="s">
        <v>2075</v>
      </c>
      <c r="F920" s="307" t="s">
        <v>1102</v>
      </c>
      <c r="G920" s="306" t="s">
        <v>2195</v>
      </c>
      <c r="H920" s="304">
        <v>890940618</v>
      </c>
      <c r="I920" s="269" t="s">
        <v>571</v>
      </c>
      <c r="J920" s="269">
        <v>3045210</v>
      </c>
      <c r="K920" s="309" t="s">
        <v>571</v>
      </c>
      <c r="L920" s="309" t="s">
        <v>2196</v>
      </c>
      <c r="M920" s="310" t="s">
        <v>77</v>
      </c>
      <c r="N920" s="311">
        <f>VLOOKUP(Contrato[[#This Row],[SUPERVISOR TITULAR]],[1]SUPERVISORES!$E$1:$F$135,2,FALSE)</f>
        <v>71265476.799999997</v>
      </c>
      <c r="O920" s="312" t="s">
        <v>1732</v>
      </c>
      <c r="P920" s="313">
        <f>VLOOKUP(Contrato[[#This Row],[SUPERVISOR SUPLENTE ]],[1]SUPERVISORES!$E$1:$F$135,2,FALSE)</f>
        <v>1037583054.4</v>
      </c>
      <c r="Q920" s="328">
        <v>1166</v>
      </c>
      <c r="R920" s="329" cm="1">
        <f t="array" ref="R920">_xlfn.XLOOKUP(Contrato[[#This Row],[CDP]],[1]!CDP[[#All],[consecutivo]],[1]!CDP[[#All],[fecha_aprobacion]],"",0)</f>
        <v>45205.356736111113</v>
      </c>
      <c r="S920" s="327">
        <f>SUMIF([1]!CDP[[#All],[consecutivo]],Contrato[[#This Row],[CDP]],[1]!CDP[[#All],[valor_total_rubro]])</f>
        <v>3050630</v>
      </c>
      <c r="T920" s="283" cm="1">
        <f t="array" ref="T920">_xlfn.XLOOKUP(Contrato[[#This Row],[CONTRATO]]&amp;Contrato[[#This Row],[CDP]],[1]!Tabla6[[#All],[CONTRATO-CDP]],[1]!Tabla6[[#All],[CRP]],_xlfn.XLOOKUP(Contrato[[#This Row],[CDP]],[1]RCPPAGOS!F:F,[1]RCPPAGOS!A:A,"",0),0)</f>
        <v>14449</v>
      </c>
      <c r="U920" s="329">
        <f>+_xlfn.XLOOKUP(Contrato[[#This Row],[RCP]],[1]RCPPAGOS!A:A,[1]RCPPAGOS!B:B,"",0)</f>
        <v>45240.473946759259</v>
      </c>
      <c r="V920" s="286">
        <f>SUMIF([1]!RCPPAGOS[[#All],[CRP]],Contrato[[#This Row],[RCP]],[1]!RCPPAGOS[[#All],[valor_total]])</f>
        <v>3045210</v>
      </c>
      <c r="W920" s="330">
        <v>45239</v>
      </c>
      <c r="X920" s="330">
        <v>45244</v>
      </c>
      <c r="Y920" s="225" t="str">
        <f>+LEFT(_xlfn.XLOOKUP(Contrato[[#This Row],[CONTRATO3DIG]],[1]SECOP_II!AE:AE,[1]SECOP_II!F:F,"",0),10)</f>
        <v>2023-11-14</v>
      </c>
      <c r="Z920" s="226" t="str">
        <f>+LEFT(_xlfn.XLOOKUP(Contrato[[#This Row],[CONTRATO3DIG]],[1]SECOP_II!AE:AE,[1]SECOP_II!G:G,"",0),10)</f>
        <v>2023-11-20</v>
      </c>
      <c r="AA920" s="54" t="str">
        <f>_xlfn.XLOOKUP(Contrato[[#This Row],[CONTRATO3DIG]],[1]SECOP_II!AE:AE,[1]SECOP_II!AA:AA,"",0)</f>
        <v>https://community.secop.gov.co/Public/Tendering/OpportunityDetail/Index?noticeUID=CO1.NTC.5107093&amp;isFromPublicArea=True&amp;isModal=true&amp;asPopupView=true</v>
      </c>
      <c r="AB920" s="317" t="s">
        <v>2197</v>
      </c>
      <c r="AC920" s="331"/>
      <c r="AD920" s="283"/>
      <c r="AE920" s="318" t="str">
        <f>TEXT(LEFT(Contrato[[#This Row],[CONTRATO]],3),"0")</f>
        <v>822</v>
      </c>
      <c r="AF920" s="318" t="str">
        <f>IF(LEN(Contrato[[#This Row],[Contrato2]])=3,Contrato[[#This Row],[Contrato2]],TEXT(Contrato[[#This Row],[Contrato2]],"000"))</f>
        <v>822</v>
      </c>
      <c r="AG920" s="324">
        <f ca="1">IFERROR(_xlfn.DAYS(Contrato[[#This Row],[Fecha Proyectada liquidació]],TODAY())/30,"")</f>
        <v>-11.4</v>
      </c>
      <c r="AH920" s="319">
        <f>+Contrato[[#This Row],[FECHA TERMINACIÓN ]]+120</f>
        <v>45370</v>
      </c>
      <c r="AI920" s="318" t="e" cm="1">
        <f t="array" ref="AI920">+Contrato[[#This Row],[Fecha Proyectada liquidació]]-hoy</f>
        <v>#NAME?</v>
      </c>
      <c r="AJ920" s="318" cm="1">
        <f t="array" ref="AJ920">_xlfn.XLOOKUP(Contrato[[#This Row],[CONTRATO]]&amp;Contrato[[#This Row],[CDP]],[1]!Tabla6[[#All],[CONTRATO-CDP]],[1]!Tabla6[[#All],[CRP]],_xlfn.XLOOKUP(Contrato[[#This Row],[CDP]],[1]RCPPAGOS!F:F,[1]RCPPAGOS!A:A,"",0),0)</f>
        <v>14449</v>
      </c>
      <c r="AK920" s="318">
        <f>+Contrato[[#This Row],[Columna1]]-Contrato[[#This Row],[RCP]]</f>
        <v>0</v>
      </c>
      <c r="AL920" s="320" cm="1">
        <f t="array" ref="AL920">_xlfn.XLOOKUP(Contrato[[#This Row],[RCP]],[1]!RCPPAGOS[[#All],[CRP]],[1]!RCPPAGOS[[#All],[Total pagado]],0,0)</f>
        <v>3045210</v>
      </c>
      <c r="AM920" s="321">
        <f>+Contrato[[#This Row],[Valor Pagado]]/Contrato[[#This Row],[VALOR CONTRATO]]</f>
        <v>1</v>
      </c>
      <c r="AN920" s="322">
        <f>+Contrato[[#This Row],[VALOR CONTRATO]]-Contrato[[#This Row],[Valor Pagado]]</f>
        <v>0</v>
      </c>
    </row>
    <row r="921" spans="1:40" s="318" customFormat="1" ht="37.5" customHeight="1">
      <c r="A921" s="304">
        <v>1108</v>
      </c>
      <c r="B921" s="305">
        <v>823</v>
      </c>
      <c r="C921" s="306" t="s">
        <v>2198</v>
      </c>
      <c r="D921" s="307" t="s">
        <v>112</v>
      </c>
      <c r="E921" s="331" t="s">
        <v>42</v>
      </c>
      <c r="F921" s="307" t="s">
        <v>2162</v>
      </c>
      <c r="G921" s="306" t="s">
        <v>2199</v>
      </c>
      <c r="H921" s="304">
        <v>900222494</v>
      </c>
      <c r="I921" s="269" t="s">
        <v>571</v>
      </c>
      <c r="J921" s="269">
        <v>130349700</v>
      </c>
      <c r="K921" s="309" t="s">
        <v>571</v>
      </c>
      <c r="L921" s="309" t="s">
        <v>2200</v>
      </c>
      <c r="M921" s="310" t="s">
        <v>115</v>
      </c>
      <c r="N921" s="311">
        <f>VLOOKUP(Contrato[[#This Row],[SUPERVISOR TITULAR]],[1]SUPERVISORES!$E$1:$F$135,2,FALSE)</f>
        <v>32244709.699999999</v>
      </c>
      <c r="O921" s="312" t="s">
        <v>116</v>
      </c>
      <c r="P921" s="313">
        <f>VLOOKUP(Contrato[[#This Row],[SUPERVISOR SUPLENTE ]],[1]SUPERVISORES!$E$1:$F$135,2,FALSE)</f>
        <v>98520651.200000003</v>
      </c>
      <c r="Q921" s="314">
        <v>1224</v>
      </c>
      <c r="R921" s="323" cm="1">
        <f t="array" ref="R921">_xlfn.XLOOKUP(Contrato[[#This Row],[CDP]],[1]!CDP[[#All],[consecutivo]],[1]!CDP[[#All],[fecha_aprobacion]],"",0)</f>
        <v>45230.559444444443</v>
      </c>
      <c r="S921" s="269">
        <f>SUMIF([1]!CDP[[#All],[consecutivo]],Contrato[[#This Row],[CDP]],[1]!CDP[[#All],[valor_total_rubro]])</f>
        <v>130379700</v>
      </c>
      <c r="T921" s="304" cm="1">
        <f t="array" ref="T921">_xlfn.XLOOKUP(Contrato[[#This Row],[CONTRATO]]&amp;Contrato[[#This Row],[CDP]],[1]!Tabla6[[#All],[CONTRATO-CDP]],[1]!Tabla6[[#All],[CRP]],_xlfn.XLOOKUP(Contrato[[#This Row],[CDP]],[1]RCPPAGOS!F:F,[1]RCPPAGOS!A:A,"",0),0)</f>
        <v>14452</v>
      </c>
      <c r="U921" s="323">
        <f>+_xlfn.XLOOKUP(Contrato[[#This Row],[RCP]],[1]RCPPAGOS!A:A,[1]RCPPAGOS!B:B,"",0)</f>
        <v>45240.477256944447</v>
      </c>
      <c r="V921" s="315">
        <f>SUMIF([1]!RCPPAGOS[[#All],[CRP]],Contrato[[#This Row],[RCP]],[1]!RCPPAGOS[[#All],[valor_total]])</f>
        <v>130349700</v>
      </c>
      <c r="W921" s="316">
        <v>45239</v>
      </c>
      <c r="X921" s="316">
        <v>45246</v>
      </c>
      <c r="Y921" s="294" t="str">
        <f>+LEFT(_xlfn.XLOOKUP(Contrato[[#This Row],[CONTRATO3DIG]],[1]SECOP_II!AE:AE,[1]SECOP_II!F:F,"",0),10)</f>
        <v>2023-11-16</v>
      </c>
      <c r="Z921" s="295" t="str">
        <f>+LEFT(_xlfn.XLOOKUP(Contrato[[#This Row],[CONTRATO3DIG]],[1]SECOP_II!AE:AE,[1]SECOP_II!G:G,"",0),10)</f>
        <v>2023-12-31</v>
      </c>
      <c r="AA921" s="54" t="str">
        <f>_xlfn.XLOOKUP(Contrato[[#This Row],[CONTRATO3DIG]],[1]SECOP_II!AE:AE,[1]SECOP_II!AA:AA,"",0)</f>
        <v>https://community.secop.gov.co/Public/Tendering/OpportunityDetail/Index?noticeUID=CO1.NTC.5154112&amp;isFromPublicArea=True&amp;isModal=true&amp;asPopupView=true</v>
      </c>
      <c r="AB921" s="317" t="s">
        <v>2201</v>
      </c>
      <c r="AC921" s="317"/>
      <c r="AD921" s="304"/>
      <c r="AE921" s="318" t="str">
        <f>TEXT(LEFT(Contrato[[#This Row],[CONTRATO]],3),"0")</f>
        <v>823</v>
      </c>
      <c r="AF921" s="318" t="str">
        <f>IF(LEN(Contrato[[#This Row],[Contrato2]])=3,Contrato[[#This Row],[Contrato2]],TEXT(Contrato[[#This Row],[Contrato2]],"000"))</f>
        <v>823</v>
      </c>
      <c r="AG921" s="324">
        <f ca="1">IFERROR(_xlfn.DAYS(Contrato[[#This Row],[Fecha Proyectada liquidació]],TODAY())/30,"")</f>
        <v>-10.033333333333333</v>
      </c>
      <c r="AH921" s="319">
        <f>+Contrato[[#This Row],[FECHA TERMINACIÓN ]]+120</f>
        <v>45411</v>
      </c>
      <c r="AI921" s="318" t="e" cm="1">
        <f t="array" ref="AI921">+Contrato[[#This Row],[Fecha Proyectada liquidació]]-hoy</f>
        <v>#NAME?</v>
      </c>
      <c r="AJ921" s="318" cm="1">
        <f t="array" ref="AJ921">_xlfn.XLOOKUP(Contrato[[#This Row],[CONTRATO]]&amp;Contrato[[#This Row],[CDP]],[1]!Tabla6[[#All],[CONTRATO-CDP]],[1]!Tabla6[[#All],[CRP]],_xlfn.XLOOKUP(Contrato[[#This Row],[CDP]],[1]RCPPAGOS!F:F,[1]RCPPAGOS!A:A,"",0),0)</f>
        <v>14452</v>
      </c>
      <c r="AK921" s="318">
        <f>+Contrato[[#This Row],[Columna1]]-Contrato[[#This Row],[RCP]]</f>
        <v>0</v>
      </c>
      <c r="AL921" s="320" cm="1">
        <f t="array" ref="AL921">_xlfn.XLOOKUP(Contrato[[#This Row],[RCP]],[1]!RCPPAGOS[[#All],[CRP]],[1]!RCPPAGOS[[#All],[Total pagado]],0,0)</f>
        <v>130349700</v>
      </c>
      <c r="AM921" s="321">
        <f>+Contrato[[#This Row],[Valor Pagado]]/Contrato[[#This Row],[VALOR CONTRATO]]</f>
        <v>1</v>
      </c>
      <c r="AN921" s="322">
        <f>+Contrato[[#This Row],[VALOR CONTRATO]]-Contrato[[#This Row],[Valor Pagado]]</f>
        <v>0</v>
      </c>
    </row>
    <row r="922" spans="1:40" s="318" customFormat="1" ht="37.5" customHeight="1">
      <c r="A922" s="304">
        <v>1053</v>
      </c>
      <c r="B922" s="305">
        <v>824</v>
      </c>
      <c r="C922" s="306" t="s">
        <v>2202</v>
      </c>
      <c r="D922" s="307" t="s">
        <v>2173</v>
      </c>
      <c r="E922" s="307" t="s">
        <v>2203</v>
      </c>
      <c r="F922" s="307" t="s">
        <v>2169</v>
      </c>
      <c r="G922" s="306" t="s">
        <v>2204</v>
      </c>
      <c r="H922" s="304">
        <v>901311809</v>
      </c>
      <c r="I922" s="269" t="s">
        <v>571</v>
      </c>
      <c r="J922" s="269">
        <v>175716469</v>
      </c>
      <c r="K922" s="309" t="s">
        <v>571</v>
      </c>
      <c r="L922" s="309" t="s">
        <v>2205</v>
      </c>
      <c r="M922" s="310" t="s">
        <v>1279</v>
      </c>
      <c r="N922" s="311">
        <f>VLOOKUP(Contrato[[#This Row],[SUPERVISOR TITULAR]],[1]SUPERVISORES!$E$1:$F$135,2,FALSE)</f>
        <v>15511884.1</v>
      </c>
      <c r="O922" s="312" t="s">
        <v>223</v>
      </c>
      <c r="P922" s="313">
        <f>VLOOKUP(Contrato[[#This Row],[SUPERVISOR SUPLENTE ]],[1]SUPERVISORES!$E$1:$F$135,2,FALSE)</f>
        <v>1120566148.7</v>
      </c>
      <c r="Q922" s="314">
        <v>1104</v>
      </c>
      <c r="R922" s="323" cm="1">
        <f t="array" ref="R922">_xlfn.XLOOKUP(Contrato[[#This Row],[CDP]],[1]!CDP[[#All],[consecutivo]],[1]!CDP[[#All],[fecha_aprobacion]],"",0)</f>
        <v>45175.726284722223</v>
      </c>
      <c r="S922" s="269">
        <f>SUMIF([1]!CDP[[#All],[consecutivo]],Contrato[[#This Row],[CDP]],[1]!CDP[[#All],[valor_total_rubro]])</f>
        <v>175807982</v>
      </c>
      <c r="T922" s="304" cm="1">
        <f t="array" ref="T922">_xlfn.XLOOKUP(Contrato[[#This Row],[CONTRATO]]&amp;Contrato[[#This Row],[CDP]],[1]!Tabla6[[#All],[CONTRATO-CDP]],[1]!Tabla6[[#All],[CRP]],_xlfn.XLOOKUP(Contrato[[#This Row],[CDP]],[1]RCPPAGOS!F:F,[1]RCPPAGOS!A:A,"",0),0)</f>
        <v>14450</v>
      </c>
      <c r="U922" s="323">
        <f>+_xlfn.XLOOKUP(Contrato[[#This Row],[RCP]],[1]RCPPAGOS!A:A,[1]RCPPAGOS!B:B,"",0)</f>
        <v>45240.474872685183</v>
      </c>
      <c r="V922" s="315">
        <f>SUMIF([1]!RCPPAGOS[[#All],[CRP]],Contrato[[#This Row],[RCP]],[1]!RCPPAGOS[[#All],[valor_total]])</f>
        <v>175716469</v>
      </c>
      <c r="W922" s="316">
        <v>45239</v>
      </c>
      <c r="X922" s="316">
        <v>45246</v>
      </c>
      <c r="Y922" s="294" t="str">
        <f>+LEFT(_xlfn.XLOOKUP(Contrato[[#This Row],[CONTRATO3DIG]],[1]SECOP_II!AE:AE,[1]SECOP_II!F:F,"",0),10)</f>
        <v>2023-11-16</v>
      </c>
      <c r="Z922" s="295" t="str">
        <f>+LEFT(_xlfn.XLOOKUP(Contrato[[#This Row],[CONTRATO3DIG]],[1]SECOP_II!AE:AE,[1]SECOP_II!G:G,"",0),10)</f>
        <v>2023-11-25</v>
      </c>
      <c r="AA922" s="54" t="str">
        <f>_xlfn.XLOOKUP(Contrato[[#This Row],[CONTRATO3DIG]],[1]SECOP_II!AE:AE,[1]SECOP_II!AA:AA,"",0)</f>
        <v>https://community.secop.gov.co/Public/Tendering/OpportunityDetail/Index?noticeUID=CO1.NTC.5073506&amp;isFromPublicArea=True&amp;isModal=true&amp;asPopupView=true</v>
      </c>
      <c r="AB922" s="317" t="s">
        <v>2206</v>
      </c>
      <c r="AC922" s="317"/>
      <c r="AD922" s="304"/>
      <c r="AE922" s="318" t="str">
        <f>TEXT(LEFT(Contrato[[#This Row],[CONTRATO]],3),"0")</f>
        <v>824</v>
      </c>
      <c r="AF922" s="318" t="str">
        <f>IF(LEN(Contrato[[#This Row],[Contrato2]])=3,Contrato[[#This Row],[Contrato2]],TEXT(Contrato[[#This Row],[Contrato2]],"000"))</f>
        <v>824</v>
      </c>
      <c r="AG922" s="324">
        <f ca="1">IFERROR(_xlfn.DAYS(Contrato[[#This Row],[Fecha Proyectada liquidació]],TODAY())/30,"")</f>
        <v>-11.233333333333333</v>
      </c>
      <c r="AH922" s="319">
        <f>+Contrato[[#This Row],[FECHA TERMINACIÓN ]]+120</f>
        <v>45375</v>
      </c>
      <c r="AI922" s="318" t="e" cm="1">
        <f t="array" ref="AI922">+Contrato[[#This Row],[Fecha Proyectada liquidació]]-hoy</f>
        <v>#NAME?</v>
      </c>
      <c r="AJ922" s="318" cm="1">
        <f t="array" ref="AJ922">_xlfn.XLOOKUP(Contrato[[#This Row],[CONTRATO]]&amp;Contrato[[#This Row],[CDP]],[1]!Tabla6[[#All],[CONTRATO-CDP]],[1]!Tabla6[[#All],[CRP]],_xlfn.XLOOKUP(Contrato[[#This Row],[CDP]],[1]RCPPAGOS!F:F,[1]RCPPAGOS!A:A,"",0),0)</f>
        <v>14450</v>
      </c>
      <c r="AK922" s="318">
        <f>+Contrato[[#This Row],[Columna1]]-Contrato[[#This Row],[RCP]]</f>
        <v>0</v>
      </c>
      <c r="AL922" s="320" cm="1">
        <f t="array" ref="AL922">_xlfn.XLOOKUP(Contrato[[#This Row],[RCP]],[1]!RCPPAGOS[[#All],[CRP]],[1]!RCPPAGOS[[#All],[Total pagado]],0,0)</f>
        <v>52401826</v>
      </c>
      <c r="AM922" s="321">
        <f>+Contrato[[#This Row],[Valor Pagado]]/Contrato[[#This Row],[VALOR CONTRATO]]</f>
        <v>0.29821806856362448</v>
      </c>
      <c r="AN922" s="322">
        <f>+Contrato[[#This Row],[VALOR CONTRATO]]-Contrato[[#This Row],[Valor Pagado]]</f>
        <v>123314643</v>
      </c>
    </row>
    <row r="923" spans="1:40" s="318" customFormat="1" ht="37.5" customHeight="1">
      <c r="A923" s="304">
        <v>1125</v>
      </c>
      <c r="B923" s="305">
        <v>825</v>
      </c>
      <c r="C923" s="306" t="s">
        <v>2207</v>
      </c>
      <c r="D923" s="307" t="s">
        <v>41</v>
      </c>
      <c r="E923" s="317" t="s">
        <v>42</v>
      </c>
      <c r="F923" s="307" t="s">
        <v>2162</v>
      </c>
      <c r="G923" s="306" t="s">
        <v>2208</v>
      </c>
      <c r="H923" s="269">
        <v>1035414516</v>
      </c>
      <c r="I923" s="269">
        <v>3379853</v>
      </c>
      <c r="J923" s="269">
        <v>5745750</v>
      </c>
      <c r="K923" s="304" t="s">
        <v>571</v>
      </c>
      <c r="L923" s="309" t="s">
        <v>571</v>
      </c>
      <c r="M923" s="310" t="s">
        <v>558</v>
      </c>
      <c r="N923" s="311">
        <f>VLOOKUP(Contrato[[#This Row],[SUPERVISOR TITULAR]],[1]SUPERVISORES!$E$1:$F$135,2,FALSE)</f>
        <v>1040030533.9</v>
      </c>
      <c r="O923" s="312" t="s">
        <v>199</v>
      </c>
      <c r="P923" s="313">
        <f>VLOOKUP(Contrato[[#This Row],[SUPERVISOR SUPLENTE ]],[1]SUPERVISORES!$E$1:$F$135,2,FALSE)</f>
        <v>43972678.100000001</v>
      </c>
      <c r="Q923" s="314">
        <v>1295</v>
      </c>
      <c r="R923" s="323" cm="1">
        <f t="array" ref="R923">_xlfn.XLOOKUP(Contrato[[#This Row],[CDP]],[1]!CDP[[#All],[consecutivo]],[1]!CDP[[#All],[fecha_aprobacion]],"",0)</f>
        <v>45238.625335648147</v>
      </c>
      <c r="S923" s="269">
        <f>SUMIF([1]!CDP[[#All],[consecutivo]],Contrato[[#This Row],[CDP]],[1]!CDP[[#All],[valor_total_rubro]])</f>
        <v>6083735</v>
      </c>
      <c r="T923" s="304" cm="1">
        <f t="array" ref="T923">_xlfn.XLOOKUP(Contrato[[#This Row],[CONTRATO]]&amp;Contrato[[#This Row],[CDP]],[1]!Tabla6[[#All],[CONTRATO-CDP]],[1]!Tabla6[[#All],[CRP]],_xlfn.XLOOKUP(Contrato[[#This Row],[CDP]],[1]RCPPAGOS!F:F,[1]RCPPAGOS!A:A,"",0),0)</f>
        <v>15604</v>
      </c>
      <c r="U923" s="323">
        <f>+_xlfn.XLOOKUP(Contrato[[#This Row],[RCP]],[1]RCPPAGOS!A:A,[1]RCPPAGOS!B:B,"",0)</f>
        <v>45246.318009259259</v>
      </c>
      <c r="V923" s="315">
        <f>SUMIF([1]!RCPPAGOS[[#All],[CRP]],Contrato[[#This Row],[RCP]],[1]!RCPPAGOS[[#All],[valor_total]])</f>
        <v>5745750</v>
      </c>
      <c r="W923" s="316">
        <v>45240</v>
      </c>
      <c r="X923" s="316">
        <v>45245</v>
      </c>
      <c r="Y923" s="294" t="str">
        <f>+LEFT(_xlfn.XLOOKUP(Contrato[[#This Row],[CONTRATO3DIG]],[1]SECOP_II!AE:AE,[1]SECOP_II!F:F,"",0),10)</f>
        <v>2023-11-16</v>
      </c>
      <c r="Z923" s="295" t="str">
        <f>+LEFT(_xlfn.XLOOKUP(Contrato[[#This Row],[CONTRATO3DIG]],[1]SECOP_II!AE:AE,[1]SECOP_II!G:G,"",0),10)</f>
        <v>2023-12-30</v>
      </c>
      <c r="AA923" s="54" t="str">
        <f>_xlfn.XLOOKUP(Contrato[[#This Row],[CONTRATO3DIG]],[1]SECOP_II!AE:AE,[1]SECOP_II!AA:AA,"",0)</f>
        <v>https://community.secop.gov.co/Public/Tendering/OpportunityDetail/Index?noticeUID=CO1.NTC.5164817&amp;isFromPublicArea=True&amp;isModal=true&amp;asPopupView=true</v>
      </c>
      <c r="AB923" s="317" t="s">
        <v>2209</v>
      </c>
      <c r="AC923" s="317"/>
      <c r="AD923" s="304"/>
      <c r="AE923" s="318" t="str">
        <f>TEXT(LEFT(Contrato[[#This Row],[CONTRATO]],3),"0")</f>
        <v>825</v>
      </c>
      <c r="AF923" s="318" t="str">
        <f>IF(LEN(Contrato[[#This Row],[Contrato2]])=3,Contrato[[#This Row],[Contrato2]],TEXT(Contrato[[#This Row],[Contrato2]],"000"))</f>
        <v>825</v>
      </c>
      <c r="AG923" s="324">
        <f ca="1">IFERROR(_xlfn.DAYS(Contrato[[#This Row],[Fecha Proyectada liquidació]],TODAY())/30,"")</f>
        <v>-10.066666666666666</v>
      </c>
      <c r="AH923" s="319">
        <f>+Contrato[[#This Row],[FECHA TERMINACIÓN ]]+120</f>
        <v>45410</v>
      </c>
      <c r="AI923" s="318" t="e" cm="1">
        <f t="array" ref="AI923">+Contrato[[#This Row],[Fecha Proyectada liquidació]]-hoy</f>
        <v>#NAME?</v>
      </c>
      <c r="AJ923" s="318" cm="1">
        <f t="array" ref="AJ923">_xlfn.XLOOKUP(Contrato[[#This Row],[CONTRATO]]&amp;Contrato[[#This Row],[CDP]],[1]!Tabla6[[#All],[CONTRATO-CDP]],[1]!Tabla6[[#All],[CRP]],_xlfn.XLOOKUP(Contrato[[#This Row],[CDP]],[1]RCPPAGOS!F:F,[1]RCPPAGOS!A:A,"",0),0)</f>
        <v>15604</v>
      </c>
      <c r="AK923" s="318">
        <f>+Contrato[[#This Row],[Columna1]]-Contrato[[#This Row],[RCP]]</f>
        <v>0</v>
      </c>
      <c r="AL923" s="320" cm="1">
        <f t="array" ref="AL923">_xlfn.XLOOKUP(Contrato[[#This Row],[RCP]],[1]!RCPPAGOS[[#All],[CRP]],[1]!RCPPAGOS[[#All],[Total pagado]],0,0)</f>
        <v>5069780</v>
      </c>
      <c r="AM923" s="321">
        <f>+Contrato[[#This Row],[Valor Pagado]]/Contrato[[#This Row],[VALOR CONTRATO]]</f>
        <v>0.88235304355393118</v>
      </c>
      <c r="AN923" s="322">
        <f>+Contrato[[#This Row],[VALOR CONTRATO]]-Contrato[[#This Row],[Valor Pagado]]</f>
        <v>675970</v>
      </c>
    </row>
    <row r="924" spans="1:40" s="318" customFormat="1" ht="37.5" customHeight="1">
      <c r="A924" s="304">
        <v>1126</v>
      </c>
      <c r="B924" s="305">
        <v>826</v>
      </c>
      <c r="C924" s="306" t="s">
        <v>2207</v>
      </c>
      <c r="D924" s="307" t="s">
        <v>41</v>
      </c>
      <c r="E924" s="317" t="s">
        <v>42</v>
      </c>
      <c r="F924" s="307" t="s">
        <v>2162</v>
      </c>
      <c r="G924" s="306" t="s">
        <v>2210</v>
      </c>
      <c r="H924" s="304">
        <v>70505521</v>
      </c>
      <c r="I924" s="327">
        <v>3379853</v>
      </c>
      <c r="J924" s="269">
        <v>5745750</v>
      </c>
      <c r="K924" s="304" t="s">
        <v>571</v>
      </c>
      <c r="L924" s="309" t="s">
        <v>571</v>
      </c>
      <c r="M924" s="310" t="s">
        <v>558</v>
      </c>
      <c r="N924" s="311">
        <f>VLOOKUP(Contrato[[#This Row],[SUPERVISOR TITULAR]],[1]SUPERVISORES!$E$1:$F$135,2,FALSE)</f>
        <v>1040030533.9</v>
      </c>
      <c r="O924" s="312" t="s">
        <v>199</v>
      </c>
      <c r="P924" s="313">
        <f>VLOOKUP(Contrato[[#This Row],[SUPERVISOR SUPLENTE ]],[1]SUPERVISORES!$E$1:$F$135,2,FALSE)</f>
        <v>43972678.100000001</v>
      </c>
      <c r="Q924" s="314">
        <v>1297</v>
      </c>
      <c r="R924" s="323" cm="1">
        <f t="array" ref="R924">_xlfn.XLOOKUP(Contrato[[#This Row],[CDP]],[1]!CDP[[#All],[consecutivo]],[1]!CDP[[#All],[fecha_aprobacion]],"",0)</f>
        <v>45238.625532407408</v>
      </c>
      <c r="S924" s="269">
        <f>SUMIF([1]!CDP[[#All],[consecutivo]],Contrato[[#This Row],[CDP]],[1]!CDP[[#All],[valor_total_rubro]])</f>
        <v>6083735</v>
      </c>
      <c r="T924" s="304" cm="1">
        <f t="array" ref="T924">_xlfn.XLOOKUP(Contrato[[#This Row],[CONTRATO]]&amp;Contrato[[#This Row],[CDP]],[1]!Tabla6[[#All],[CONTRATO-CDP]],[1]!Tabla6[[#All],[CRP]],_xlfn.XLOOKUP(Contrato[[#This Row],[CDP]],[1]RCPPAGOS!F:F,[1]RCPPAGOS!A:A,"",0),0)</f>
        <v>15602</v>
      </c>
      <c r="U924" s="323">
        <f>+_xlfn.XLOOKUP(Contrato[[#This Row],[RCP]],[1]RCPPAGOS!A:A,[1]RCPPAGOS!B:B,"",0)</f>
        <v>45246.317199074074</v>
      </c>
      <c r="V924" s="315">
        <f>SUMIF([1]!RCPPAGOS[[#All],[CRP]],Contrato[[#This Row],[RCP]],[1]!RCPPAGOS[[#All],[valor_total]])</f>
        <v>5745750</v>
      </c>
      <c r="W924" s="316">
        <v>45245</v>
      </c>
      <c r="X924" s="316">
        <v>45245</v>
      </c>
      <c r="Y924" s="294" t="str">
        <f>+LEFT(_xlfn.XLOOKUP(Contrato[[#This Row],[CONTRATO3DIG]],[1]SECOP_II!AE:AE,[1]SECOP_II!F:F,"",0),10)</f>
        <v>2023-11-16</v>
      </c>
      <c r="Z924" s="295" t="str">
        <f>+LEFT(_xlfn.XLOOKUP(Contrato[[#This Row],[CONTRATO3DIG]],[1]SECOP_II!AE:AE,[1]SECOP_II!G:G,"",0),10)</f>
        <v>2023-12-30</v>
      </c>
      <c r="AA924" s="54" t="str">
        <f>_xlfn.XLOOKUP(Contrato[[#This Row],[CONTRATO3DIG]],[1]SECOP_II!AE:AE,[1]SECOP_II!AA:AA,"",0)</f>
        <v>https://community.secop.gov.co/Public/Tendering/OpportunityDetail/Index?noticeUID=CO1.NTC.5173732&amp;isFromPublicArea=True&amp;isModal=true&amp;asPopupView=true</v>
      </c>
      <c r="AB924" s="317" t="s">
        <v>2209</v>
      </c>
      <c r="AC924" s="317"/>
      <c r="AD924" s="304"/>
      <c r="AE924" s="318" t="str">
        <f>TEXT(LEFT(Contrato[[#This Row],[CONTRATO]],3),"0")</f>
        <v>826</v>
      </c>
      <c r="AF924" s="318" t="str">
        <f>IF(LEN(Contrato[[#This Row],[Contrato2]])=3,Contrato[[#This Row],[Contrato2]],TEXT(Contrato[[#This Row],[Contrato2]],"000"))</f>
        <v>826</v>
      </c>
      <c r="AG924" s="324">
        <f ca="1">IFERROR(_xlfn.DAYS(Contrato[[#This Row],[Fecha Proyectada liquidació]],TODAY())/30,"")</f>
        <v>-10.066666666666666</v>
      </c>
      <c r="AH924" s="319">
        <f>+Contrato[[#This Row],[FECHA TERMINACIÓN ]]+120</f>
        <v>45410</v>
      </c>
      <c r="AI924" s="318" t="e" cm="1">
        <f t="array" ref="AI924">+Contrato[[#This Row],[Fecha Proyectada liquidació]]-hoy</f>
        <v>#NAME?</v>
      </c>
      <c r="AJ924" s="318" cm="1">
        <f t="array" ref="AJ924">_xlfn.XLOOKUP(Contrato[[#This Row],[CONTRATO]]&amp;Contrato[[#This Row],[CDP]],[1]!Tabla6[[#All],[CONTRATO-CDP]],[1]!Tabla6[[#All],[CRP]],_xlfn.XLOOKUP(Contrato[[#This Row],[CDP]],[1]RCPPAGOS!F:F,[1]RCPPAGOS!A:A,"",0),0)</f>
        <v>15602</v>
      </c>
      <c r="AK924" s="318">
        <f>+Contrato[[#This Row],[Columna1]]-Contrato[[#This Row],[RCP]]</f>
        <v>0</v>
      </c>
      <c r="AL924" s="320" cm="1">
        <f t="array" ref="AL924">_xlfn.XLOOKUP(Contrato[[#This Row],[RCP]],[1]!RCPPAGOS[[#All],[CRP]],[1]!RCPPAGOS[[#All],[Total pagado]],0,0)</f>
        <v>5069780</v>
      </c>
      <c r="AM924" s="321">
        <f>+Contrato[[#This Row],[Valor Pagado]]/Contrato[[#This Row],[VALOR CONTRATO]]</f>
        <v>0.88235304355393118</v>
      </c>
      <c r="AN924" s="322">
        <f>+Contrato[[#This Row],[VALOR CONTRATO]]-Contrato[[#This Row],[Valor Pagado]]</f>
        <v>675970</v>
      </c>
    </row>
    <row r="925" spans="1:40" s="318" customFormat="1" ht="37.5" customHeight="1">
      <c r="A925" s="304">
        <v>1111</v>
      </c>
      <c r="B925" s="305">
        <v>827</v>
      </c>
      <c r="C925" s="306" t="s">
        <v>2211</v>
      </c>
      <c r="D925" s="307" t="s">
        <v>1988</v>
      </c>
      <c r="E925" s="331" t="s">
        <v>42</v>
      </c>
      <c r="F925" s="307" t="s">
        <v>2162</v>
      </c>
      <c r="G925" s="306" t="s">
        <v>2212</v>
      </c>
      <c r="H925" s="304">
        <v>43492425</v>
      </c>
      <c r="I925" s="269">
        <v>6879081</v>
      </c>
      <c r="J925" s="269">
        <v>14852538</v>
      </c>
      <c r="K925" s="332" t="s">
        <v>2213</v>
      </c>
      <c r="L925" s="309" t="s">
        <v>571</v>
      </c>
      <c r="M925" s="310" t="s">
        <v>103</v>
      </c>
      <c r="N925" s="311">
        <f>VLOOKUP(Contrato[[#This Row],[SUPERVISOR TITULAR]],[1]SUPERVISORES!$E$1:$F$135,2,FALSE)</f>
        <v>3507696.4</v>
      </c>
      <c r="O925" s="312" t="s">
        <v>249</v>
      </c>
      <c r="P925" s="313">
        <f>VLOOKUP(Contrato[[#This Row],[SUPERVISOR SUPLENTE ]],[1]SUPERVISORES!$E$1:$F$135,2,FALSE)</f>
        <v>10267189.6</v>
      </c>
      <c r="Q925" s="314">
        <v>1231</v>
      </c>
      <c r="R925" s="323" cm="1">
        <f t="array" ref="R925">_xlfn.XLOOKUP(Contrato[[#This Row],[CDP]],[1]!CDP[[#All],[consecutivo]],[1]!CDP[[#All],[fecha_aprobacion]],"",0)</f>
        <v>45232.651747685188</v>
      </c>
      <c r="S925" s="269">
        <f>SUMIF([1]!CDP[[#All],[consecutivo]],Contrato[[#This Row],[CDP]],[1]!CDP[[#All],[valor_total_rubro]])</f>
        <v>16916262</v>
      </c>
      <c r="T925" s="304" cm="1">
        <f t="array" ref="T925">_xlfn.XLOOKUP(Contrato[[#This Row],[CONTRATO]]&amp;Contrato[[#This Row],[CDP]],[1]!Tabla6[[#All],[CONTRATO-CDP]],[1]!Tabla6[[#All],[CRP]],_xlfn.XLOOKUP(Contrato[[#This Row],[CDP]],[1]RCPPAGOS!F:F,[1]RCPPAGOS!A:A,"",0),0)</f>
        <v>14463</v>
      </c>
      <c r="U925" s="323">
        <f>+_xlfn.XLOOKUP(Contrato[[#This Row],[RCP]],[1]RCPPAGOS!A:A,[1]RCPPAGOS!B:B,"",0)</f>
        <v>45241.948009259257</v>
      </c>
      <c r="V925" s="315">
        <f>SUMIF([1]!RCPPAGOS[[#All],[CRP]],Contrato[[#This Row],[RCP]],[1]!RCPPAGOS[[#All],[valor_total]])</f>
        <v>14852538</v>
      </c>
      <c r="W925" s="316">
        <v>45241</v>
      </c>
      <c r="X925" s="316">
        <v>45241</v>
      </c>
      <c r="Y925" s="294">
        <v>45241</v>
      </c>
      <c r="Z925" s="295" t="str">
        <f>+LEFT(_xlfn.XLOOKUP(Contrato[[#This Row],[CONTRATO3DIG]],[1]SECOP_II!AE:AE,[1]SECOP_II!G:G,"",0),10)</f>
        <v>2023-12-30</v>
      </c>
      <c r="AA925" s="54" t="str">
        <f>_xlfn.XLOOKUP(Contrato[[#This Row],[CONTRATO3DIG]],[1]SECOP_II!AE:AE,[1]SECOP_II!AA:AA,"",0)</f>
        <v>https://community.secop.gov.co/Public/Tendering/OpportunityDetail/Index?noticeUID=CO1.NTC.5165738&amp;isFromPublicArea=True&amp;isModal=true&amp;asPopupView=true</v>
      </c>
      <c r="AB925" s="317" t="s">
        <v>2209</v>
      </c>
      <c r="AC925" s="317"/>
      <c r="AD925" s="304"/>
      <c r="AE925" s="318" t="str">
        <f>TEXT(LEFT(Contrato[[#This Row],[CONTRATO]],3),"0")</f>
        <v>827</v>
      </c>
      <c r="AF925" s="318" t="str">
        <f>IF(LEN(Contrato[[#This Row],[Contrato2]])=3,Contrato[[#This Row],[Contrato2]],TEXT(Contrato[[#This Row],[Contrato2]],"000"))</f>
        <v>827</v>
      </c>
      <c r="AG925" s="324">
        <f ca="1">IFERROR(_xlfn.DAYS(Contrato[[#This Row],[Fecha Proyectada liquidació]],TODAY())/30,"")</f>
        <v>-10.066666666666666</v>
      </c>
      <c r="AH925" s="319">
        <f>+Contrato[[#This Row],[FECHA TERMINACIÓN ]]+120</f>
        <v>45410</v>
      </c>
      <c r="AI925" s="318" t="e" cm="1">
        <f t="array" ref="AI925">+Contrato[[#This Row],[Fecha Proyectada liquidació]]-hoy</f>
        <v>#NAME?</v>
      </c>
      <c r="AJ925" s="318" cm="1">
        <f t="array" ref="AJ925">_xlfn.XLOOKUP(Contrato[[#This Row],[CONTRATO]]&amp;Contrato[[#This Row],[CDP]],[1]!Tabla6[[#All],[CONTRATO-CDP]],[1]!Tabla6[[#All],[CRP]],_xlfn.XLOOKUP(Contrato[[#This Row],[CDP]],[1]RCPPAGOS!F:F,[1]RCPPAGOS!A:A,"",0),0)</f>
        <v>14463</v>
      </c>
      <c r="AK925" s="318">
        <f>+Contrato[[#This Row],[Columna1]]-Contrato[[#This Row],[RCP]]</f>
        <v>0</v>
      </c>
      <c r="AL925" s="325" cm="1">
        <f t="array" ref="AL925">_xlfn.XLOOKUP(Contrato[[#This Row],[RCP]],[1]!RCPPAGOS[[#All],[CRP]],[1]!RCPPAGOS[[#All],[Total pagado]],0,0)</f>
        <v>14187635</v>
      </c>
      <c r="AM925" s="321">
        <f>+Contrato[[#This Row],[Valor Pagado]]/Contrato[[#This Row],[VALOR CONTRATO]]</f>
        <v>0.9552330382861165</v>
      </c>
      <c r="AN925" s="322">
        <f>+Contrato[[#This Row],[VALOR CONTRATO]]-Contrato[[#This Row],[Valor Pagado]]</f>
        <v>664903</v>
      </c>
    </row>
    <row r="926" spans="1:40" s="318" customFormat="1" ht="37.5" customHeight="1">
      <c r="A926" s="304">
        <v>1110</v>
      </c>
      <c r="B926" s="305">
        <v>828</v>
      </c>
      <c r="C926" s="306" t="s">
        <v>2214</v>
      </c>
      <c r="D926" s="307" t="s">
        <v>1988</v>
      </c>
      <c r="E926" s="331" t="s">
        <v>42</v>
      </c>
      <c r="F926" s="307" t="s">
        <v>2162</v>
      </c>
      <c r="G926" s="306" t="s">
        <v>1467</v>
      </c>
      <c r="H926" s="304">
        <v>98699925</v>
      </c>
      <c r="I926" s="269">
        <v>6879081</v>
      </c>
      <c r="J926" s="269">
        <v>14852538</v>
      </c>
      <c r="K926" s="332" t="s">
        <v>2213</v>
      </c>
      <c r="L926" s="309" t="s">
        <v>571</v>
      </c>
      <c r="M926" s="310" t="s">
        <v>103</v>
      </c>
      <c r="N926" s="311">
        <f>VLOOKUP(Contrato[[#This Row],[SUPERVISOR TITULAR]],[1]SUPERVISORES!$E$1:$F$135,2,FALSE)</f>
        <v>3507696.4</v>
      </c>
      <c r="O926" s="312" t="s">
        <v>249</v>
      </c>
      <c r="P926" s="313">
        <f>VLOOKUP(Contrato[[#This Row],[SUPERVISOR SUPLENTE ]],[1]SUPERVISORES!$E$1:$F$135,2,FALSE)</f>
        <v>10267189.6</v>
      </c>
      <c r="Q926" s="314">
        <v>1234</v>
      </c>
      <c r="R926" s="323" cm="1">
        <f t="array" ref="R926">_xlfn.XLOOKUP(Contrato[[#This Row],[CDP]],[1]!CDP[[#All],[consecutivo]],[1]!CDP[[#All],[fecha_aprobacion]],"",0)</f>
        <v>45232.651759259257</v>
      </c>
      <c r="S926" s="269">
        <f>SUMIF([1]!CDP[[#All],[consecutivo]],Contrato[[#This Row],[CDP]],[1]!CDP[[#All],[valor_total_rubro]])</f>
        <v>16916262</v>
      </c>
      <c r="T926" s="304" cm="1">
        <f t="array" ref="T926">_xlfn.XLOOKUP(Contrato[[#This Row],[CONTRATO]]&amp;Contrato[[#This Row],[CDP]],[1]!Tabla6[[#All],[CONTRATO-CDP]],[1]!Tabla6[[#All],[CRP]],_xlfn.XLOOKUP(Contrato[[#This Row],[CDP]],[1]RCPPAGOS!F:F,[1]RCPPAGOS!A:A,"",0),0)</f>
        <v>14453</v>
      </c>
      <c r="U926" s="323">
        <f>+_xlfn.XLOOKUP(Contrato[[#This Row],[RCP]],[1]RCPPAGOS!A:A,[1]RCPPAGOS!B:B,"",0)</f>
        <v>45241.72556712963</v>
      </c>
      <c r="V926" s="315">
        <f>SUMIF([1]!RCPPAGOS[[#All],[CRP]],Contrato[[#This Row],[RCP]],[1]!RCPPAGOS[[#All],[valor_total]])</f>
        <v>14852538</v>
      </c>
      <c r="W926" s="316">
        <v>45241</v>
      </c>
      <c r="X926" s="316">
        <v>45241</v>
      </c>
      <c r="Y926" s="294">
        <v>45241</v>
      </c>
      <c r="Z926" s="295" t="str">
        <f>+LEFT(_xlfn.XLOOKUP(Contrato[[#This Row],[CONTRATO3DIG]],[1]SECOP_II!AE:AE,[1]SECOP_II!G:G,"",0),10)</f>
        <v>2023-12-30</v>
      </c>
      <c r="AA926" s="54" t="str">
        <f>_xlfn.XLOOKUP(Contrato[[#This Row],[CONTRATO3DIG]],[1]SECOP_II!AE:AE,[1]SECOP_II!AA:AA,"",0)</f>
        <v>https://community.secop.gov.co/Public/Tendering/OpportunityDetail/Index?noticeUID=CO1.NTC.5166644&amp;isFromPublicArea=True&amp;isModal=true&amp;asPopupView=true</v>
      </c>
      <c r="AB926" s="317" t="s">
        <v>2209</v>
      </c>
      <c r="AC926" s="317"/>
      <c r="AD926" s="304"/>
      <c r="AE926" s="318" t="str">
        <f>TEXT(LEFT(Contrato[[#This Row],[CONTRATO]],3),"0")</f>
        <v>828</v>
      </c>
      <c r="AF926" s="318" t="str">
        <f>IF(LEN(Contrato[[#This Row],[Contrato2]])=3,Contrato[[#This Row],[Contrato2]],TEXT(Contrato[[#This Row],[Contrato2]],"000"))</f>
        <v>828</v>
      </c>
      <c r="AG926" s="324">
        <f ca="1">IFERROR(_xlfn.DAYS(Contrato[[#This Row],[Fecha Proyectada liquidació]],TODAY())/30,"")</f>
        <v>-10.066666666666666</v>
      </c>
      <c r="AH926" s="319">
        <f>+Contrato[[#This Row],[FECHA TERMINACIÓN ]]+120</f>
        <v>45410</v>
      </c>
      <c r="AI926" s="318" t="e" cm="1">
        <f t="array" ref="AI926">+Contrato[[#This Row],[Fecha Proyectada liquidació]]-hoy</f>
        <v>#NAME?</v>
      </c>
      <c r="AJ926" s="318" cm="1">
        <f t="array" ref="AJ926">_xlfn.XLOOKUP(Contrato[[#This Row],[CONTRATO]]&amp;Contrato[[#This Row],[CDP]],[1]!Tabla6[[#All],[CONTRATO-CDP]],[1]!Tabla6[[#All],[CRP]],_xlfn.XLOOKUP(Contrato[[#This Row],[CDP]],[1]RCPPAGOS!F:F,[1]RCPPAGOS!A:A,"",0),0)</f>
        <v>14453</v>
      </c>
      <c r="AK926" s="318">
        <f>+Contrato[[#This Row],[Columna1]]-Contrato[[#This Row],[RCP]]</f>
        <v>0</v>
      </c>
      <c r="AL926" s="320" cm="1">
        <f t="array" ref="AL926">_xlfn.XLOOKUP(Contrato[[#This Row],[RCP]],[1]!RCPPAGOS[[#All],[CRP]],[1]!RCPPAGOS[[#All],[Total pagado]],0,0)</f>
        <v>6879081</v>
      </c>
      <c r="AM926" s="321">
        <f>+Contrato[[#This Row],[Valor Pagado]]/Contrato[[#This Row],[VALOR CONTRATO]]</f>
        <v>0.46315861975912803</v>
      </c>
      <c r="AN926" s="322">
        <f>+Contrato[[#This Row],[VALOR CONTRATO]]-Contrato[[#This Row],[Valor Pagado]]</f>
        <v>7973457</v>
      </c>
    </row>
    <row r="927" spans="1:40" s="318" customFormat="1" ht="37.5" customHeight="1">
      <c r="A927" s="333">
        <v>1171</v>
      </c>
      <c r="B927" s="305">
        <v>829</v>
      </c>
      <c r="C927" s="306" t="s">
        <v>2215</v>
      </c>
      <c r="D927" s="307" t="s">
        <v>1988</v>
      </c>
      <c r="E927" s="331" t="s">
        <v>42</v>
      </c>
      <c r="F927" s="307" t="s">
        <v>2162</v>
      </c>
      <c r="G927" s="306" t="s">
        <v>2216</v>
      </c>
      <c r="H927" s="304">
        <v>1037641009</v>
      </c>
      <c r="I927" s="269">
        <v>6879081</v>
      </c>
      <c r="J927" s="269">
        <v>5411243</v>
      </c>
      <c r="K927" s="332" t="s">
        <v>2217</v>
      </c>
      <c r="L927" s="309" t="s">
        <v>571</v>
      </c>
      <c r="M927" s="310" t="s">
        <v>164</v>
      </c>
      <c r="N927" s="311">
        <f>VLOOKUP(Contrato[[#This Row],[SUPERVISOR TITULAR]],[1]SUPERVISORES!$E$1:$F$135,2,FALSE)</f>
        <v>71610877.799999997</v>
      </c>
      <c r="O927" s="312" t="s">
        <v>697</v>
      </c>
      <c r="P927" s="313">
        <f>VLOOKUP(Contrato[[#This Row],[SUPERVISOR SUPLENTE ]],[1]SUPERVISORES!$E$1:$F$135,2,FALSE)</f>
        <v>8434266.4000000004</v>
      </c>
      <c r="Q927" s="314">
        <v>1274</v>
      </c>
      <c r="R927" s="323" cm="1">
        <f t="array" ref="R927">_xlfn.XLOOKUP(Contrato[[#This Row],[CDP]],[1]!CDP[[#All],[consecutivo]],[1]!CDP[[#All],[fecha_aprobacion]],"",0)</f>
        <v>45233.728483796294</v>
      </c>
      <c r="S927" s="269">
        <f>SUMIF([1]!CDP[[#All],[consecutivo]],Contrato[[#This Row],[CDP]],[1]!CDP[[#All],[valor_total_rubro]])</f>
        <v>6087649</v>
      </c>
      <c r="T927" s="304" cm="1">
        <f t="array" ref="T927">_xlfn.XLOOKUP(Contrato[[#This Row],[CONTRATO]]&amp;Contrato[[#This Row],[CDP]],[1]!Tabla6[[#All],[CONTRATO-CDP]],[1]!Tabla6[[#All],[CRP]],_xlfn.XLOOKUP(Contrato[[#This Row],[CDP]],[1]RCPPAGOS!F:F,[1]RCPPAGOS!A:A,"",0),0)</f>
        <v>14455</v>
      </c>
      <c r="U927" s="323">
        <f>+_xlfn.XLOOKUP(Contrato[[#This Row],[RCP]],[1]RCPPAGOS!A:A,[1]RCPPAGOS!B:B,"",0)</f>
        <v>45241.941921296297</v>
      </c>
      <c r="V927" s="315">
        <f>SUMIF([1]!RCPPAGOS[[#All],[CRP]],Contrato[[#This Row],[RCP]],[1]!RCPPAGOS[[#All],[valor_total]])</f>
        <v>5411243</v>
      </c>
      <c r="W927" s="316">
        <v>45241</v>
      </c>
      <c r="X927" s="316">
        <v>45253</v>
      </c>
      <c r="Y927" s="294" t="str">
        <f>+LEFT(_xlfn.XLOOKUP(Contrato[[#This Row],[CONTRATO3DIG]],[1]SECOP_II!AE:AE,[1]SECOP_II!F:F,"",0),10)</f>
        <v>2023-11-13</v>
      </c>
      <c r="Z927" s="295" t="str">
        <f>+LEFT(_xlfn.XLOOKUP(Contrato[[#This Row],[CONTRATO3DIG]],[1]SECOP_II!AE:AE,[1]SECOP_II!G:G,"",0),10)</f>
        <v>2023-11-27</v>
      </c>
      <c r="AA927" s="54" t="str">
        <f>_xlfn.XLOOKUP(Contrato[[#This Row],[CONTRATO3DIG]],[1]SECOP_II!AE:AE,[1]SECOP_II!AA:AA,"",0)</f>
        <v>https://community.secop.gov.co/Public/Tendering/OpportunityDetail/Index?noticeUID=CO1.NTC.5167768&amp;isFromPublicArea=True&amp;isModal=true&amp;asPopupView=true</v>
      </c>
      <c r="AB927" s="317" t="s">
        <v>2218</v>
      </c>
      <c r="AC927" s="317"/>
      <c r="AD927" s="304"/>
      <c r="AE927" s="318" t="str">
        <f>TEXT(LEFT(Contrato[[#This Row],[CONTRATO]],3),"0")</f>
        <v>829</v>
      </c>
      <c r="AF927" s="318" t="str">
        <f>IF(LEN(Contrato[[#This Row],[Contrato2]])=3,Contrato[[#This Row],[Contrato2]],TEXT(Contrato[[#This Row],[Contrato2]],"000"))</f>
        <v>829</v>
      </c>
      <c r="AG927" s="324">
        <f ca="1">IFERROR(_xlfn.DAYS(Contrato[[#This Row],[Fecha Proyectada liquidació]],TODAY())/30,"")</f>
        <v>-11.166666666666666</v>
      </c>
      <c r="AH927" s="319">
        <f>+Contrato[[#This Row],[FECHA TERMINACIÓN ]]+120</f>
        <v>45377</v>
      </c>
      <c r="AI927" s="318" t="e" cm="1">
        <f t="array" ref="AI927">+Contrato[[#This Row],[Fecha Proyectada liquidació]]-hoy</f>
        <v>#NAME?</v>
      </c>
      <c r="AJ927" s="318" cm="1">
        <f t="array" ref="AJ927">_xlfn.XLOOKUP(Contrato[[#This Row],[CONTRATO]]&amp;Contrato[[#This Row],[CDP]],[1]!Tabla6[[#All],[CONTRATO-CDP]],[1]!Tabla6[[#All],[CRP]],_xlfn.XLOOKUP(Contrato[[#This Row],[CDP]],[1]RCPPAGOS!F:F,[1]RCPPAGOS!A:A,"",0),0)</f>
        <v>14455</v>
      </c>
      <c r="AK927" s="318">
        <f>+Contrato[[#This Row],[Columna1]]-Contrato[[#This Row],[RCP]]</f>
        <v>0</v>
      </c>
      <c r="AL927" s="320" cm="1">
        <f t="array" ref="AL927">_xlfn.XLOOKUP(Contrato[[#This Row],[RCP]],[1]!RCPPAGOS[[#All],[CRP]],[1]!RCPPAGOS[[#All],[Total pagado]],0,0)</f>
        <v>4680387</v>
      </c>
      <c r="AM927" s="321">
        <f>+Contrato[[#This Row],[Valor Pagado]]/Contrato[[#This Row],[VALOR CONTRATO]]</f>
        <v>0.86493750142065329</v>
      </c>
      <c r="AN927" s="322">
        <f>+Contrato[[#This Row],[VALOR CONTRATO]]-Contrato[[#This Row],[Valor Pagado]]</f>
        <v>730856</v>
      </c>
    </row>
    <row r="928" spans="1:40" s="318" customFormat="1" ht="37.5" customHeight="1">
      <c r="A928" s="333" t="s">
        <v>215</v>
      </c>
      <c r="B928" s="305">
        <v>830</v>
      </c>
      <c r="C928" s="306" t="s">
        <v>215</v>
      </c>
      <c r="D928" s="307" t="s">
        <v>215</v>
      </c>
      <c r="E928" s="317" t="s">
        <v>215</v>
      </c>
      <c r="F928" s="317" t="s">
        <v>215</v>
      </c>
      <c r="G928" s="317" t="s">
        <v>215</v>
      </c>
      <c r="H928" s="304">
        <v>0</v>
      </c>
      <c r="I928" s="309" t="s">
        <v>571</v>
      </c>
      <c r="J928" s="309" t="s">
        <v>571</v>
      </c>
      <c r="K928" s="309" t="s">
        <v>571</v>
      </c>
      <c r="L928" s="309" t="s">
        <v>571</v>
      </c>
      <c r="M928" s="310"/>
      <c r="N928" s="311" t="e">
        <f>VLOOKUP(Contrato[[#This Row],[SUPERVISOR TITULAR]],[1]SUPERVISORES!$E$1:$F$135,2,FALSE)</f>
        <v>#N/A</v>
      </c>
      <c r="O928" s="312"/>
      <c r="P928" s="313" t="e">
        <f>VLOOKUP(Contrato[[#This Row],[SUPERVISOR SUPLENTE ]],[1]SUPERVISORES!$E$1:$F$135,2,FALSE)</f>
        <v>#N/A</v>
      </c>
      <c r="Q928" s="309" t="s">
        <v>571</v>
      </c>
      <c r="R928" s="323" t="str" cm="1">
        <f t="array" ref="R928">_xlfn.XLOOKUP(Contrato[[#This Row],[CDP]],[1]!CDP[[#All],[consecutivo]],[1]!CDP[[#All],[fecha_aprobacion]],"",0)</f>
        <v/>
      </c>
      <c r="S928" s="269">
        <f>SUMIF([1]!CDP[[#All],[consecutivo]],Contrato[[#This Row],[CDP]],[1]!CDP[[#All],[valor_total_rubro]])</f>
        <v>0</v>
      </c>
      <c r="T928" s="304" t="str" cm="1">
        <f t="array" ref="T928">_xlfn.XLOOKUP(Contrato[[#This Row],[CONTRATO]]&amp;Contrato[[#This Row],[CDP]],[1]!Tabla6[[#All],[CONTRATO-CDP]],[1]!Tabla6[[#All],[CRP]],_xlfn.XLOOKUP(Contrato[[#This Row],[CDP]],[1]RCPPAGOS!F:F,[1]RCPPAGOS!A:A,"",0),0)</f>
        <v/>
      </c>
      <c r="U928" s="323" t="str">
        <f>+_xlfn.XLOOKUP(Contrato[[#This Row],[RCP]],[1]RCPPAGOS!A:A,[1]RCPPAGOS!B:B,"",0)</f>
        <v/>
      </c>
      <c r="V928" s="315">
        <f>SUMIF([1]!RCPPAGOS[[#All],[CRP]],Contrato[[#This Row],[RCP]],[1]!RCPPAGOS[[#All],[valor_total]])</f>
        <v>0</v>
      </c>
      <c r="W928" s="309" t="s">
        <v>571</v>
      </c>
      <c r="X928" s="309" t="s">
        <v>571</v>
      </c>
      <c r="Y928" s="294" t="str">
        <f>+LEFT(_xlfn.XLOOKUP(Contrato[[#This Row],[CONTRATO3DIG]],[1]SECOP_II!AE:AE,[1]SECOP_II!F:F,"",0),10)</f>
        <v/>
      </c>
      <c r="Z928" s="295" t="str">
        <f>+LEFT(_xlfn.XLOOKUP(Contrato[[#This Row],[CONTRATO3DIG]],[1]SECOP_II!AE:AE,[1]SECOP_II!G:G,"",0),10)</f>
        <v/>
      </c>
      <c r="AA928" s="54" t="str">
        <f>_xlfn.XLOOKUP(Contrato[[#This Row],[CONTRATO3DIG]],[1]SECOP_II!AE:AE,[1]SECOP_II!AA:AA,"",0)</f>
        <v/>
      </c>
      <c r="AB928" s="317" t="s">
        <v>2218</v>
      </c>
      <c r="AC928" s="317"/>
      <c r="AD928" s="304"/>
      <c r="AE928" s="318" t="str">
        <f>TEXT(LEFT(Contrato[[#This Row],[CONTRATO]],3),"0")</f>
        <v>830</v>
      </c>
      <c r="AF928" s="318" t="str">
        <f>IF(LEN(Contrato[[#This Row],[Contrato2]])=3,Contrato[[#This Row],[Contrato2]],TEXT(Contrato[[#This Row],[Contrato2]],"000"))</f>
        <v>830</v>
      </c>
      <c r="AG928" s="324" t="str">
        <f ca="1">IFERROR(_xlfn.DAYS(Contrato[[#This Row],[Fecha Proyectada liquidació]],TODAY())/30,"")</f>
        <v/>
      </c>
      <c r="AH928" s="319" t="e">
        <f>+Contrato[[#This Row],[FECHA TERMINACIÓN ]]+120</f>
        <v>#VALUE!</v>
      </c>
      <c r="AI928" s="318" t="e" cm="1">
        <f t="array" ref="AI928">+Contrato[[#This Row],[Fecha Proyectada liquidació]]-hoy</f>
        <v>#VALUE!</v>
      </c>
      <c r="AJ928" s="318" t="str" cm="1">
        <f t="array" ref="AJ928">_xlfn.XLOOKUP(Contrato[[#This Row],[CONTRATO]]&amp;Contrato[[#This Row],[CDP]],[1]!Tabla6[[#All],[CONTRATO-CDP]],[1]!Tabla6[[#All],[CRP]],_xlfn.XLOOKUP(Contrato[[#This Row],[CDP]],[1]RCPPAGOS!F:F,[1]RCPPAGOS!A:A,"",0),0)</f>
        <v/>
      </c>
      <c r="AK928" s="318" t="e">
        <f>+Contrato[[#This Row],[Columna1]]-Contrato[[#This Row],[RCP]]</f>
        <v>#VALUE!</v>
      </c>
      <c r="AL928" s="320" cm="1">
        <f t="array" ref="AL928">_xlfn.XLOOKUP(Contrato[[#This Row],[RCP]],[1]!RCPPAGOS[[#All],[CRP]],[1]!RCPPAGOS[[#All],[Total pagado]],0,0)</f>
        <v>0</v>
      </c>
      <c r="AM928" s="321" t="e">
        <f>+Contrato[[#This Row],[Valor Pagado]]/Contrato[[#This Row],[VALOR CONTRATO]]</f>
        <v>#VALUE!</v>
      </c>
      <c r="AN928" s="322" t="e">
        <f>+Contrato[[#This Row],[VALOR CONTRATO]]-Contrato[[#This Row],[Valor Pagado]]</f>
        <v>#VALUE!</v>
      </c>
    </row>
    <row r="929" spans="1:40" s="318" customFormat="1" ht="37.5" customHeight="1">
      <c r="A929" s="333">
        <v>1174</v>
      </c>
      <c r="B929" s="305">
        <v>831</v>
      </c>
      <c r="C929" s="306" t="s">
        <v>2215</v>
      </c>
      <c r="D929" s="307" t="s">
        <v>1988</v>
      </c>
      <c r="E929" s="317" t="s">
        <v>42</v>
      </c>
      <c r="F929" s="307" t="s">
        <v>2162</v>
      </c>
      <c r="G929" s="306" t="s">
        <v>2219</v>
      </c>
      <c r="H929" s="304">
        <v>1098729565</v>
      </c>
      <c r="I929" s="269">
        <v>6879081</v>
      </c>
      <c r="J929" s="269">
        <v>5411243</v>
      </c>
      <c r="K929" s="332" t="s">
        <v>2217</v>
      </c>
      <c r="L929" s="309" t="s">
        <v>571</v>
      </c>
      <c r="M929" s="310" t="s">
        <v>164</v>
      </c>
      <c r="N929" s="311">
        <f>VLOOKUP(Contrato[[#This Row],[SUPERVISOR TITULAR]],[1]SUPERVISORES!$E$1:$F$135,2,FALSE)</f>
        <v>71610877.799999997</v>
      </c>
      <c r="O929" s="312" t="s">
        <v>697</v>
      </c>
      <c r="P929" s="313">
        <f>VLOOKUP(Contrato[[#This Row],[SUPERVISOR SUPLENTE ]],[1]SUPERVISORES!$E$1:$F$135,2,FALSE)</f>
        <v>8434266.4000000004</v>
      </c>
      <c r="Q929" s="314">
        <v>1254</v>
      </c>
      <c r="R929" s="323" cm="1">
        <f t="array" ref="R929">_xlfn.XLOOKUP(Contrato[[#This Row],[CDP]],[1]!CDP[[#All],[consecutivo]],[1]!CDP[[#All],[fecha_aprobacion]],"",0)</f>
        <v>45233.726423611108</v>
      </c>
      <c r="S929" s="269">
        <f>SUMIF([1]!CDP[[#All],[consecutivo]],Contrato[[#This Row],[CDP]],[1]!CDP[[#All],[valor_total_rubro]])</f>
        <v>6087649</v>
      </c>
      <c r="T929" s="304" cm="1">
        <f t="array" ref="T929">_xlfn.XLOOKUP(Contrato[[#This Row],[CONTRATO]]&amp;Contrato[[#This Row],[CDP]],[1]!Tabla6[[#All],[CONTRATO-CDP]],[1]!Tabla6[[#All],[CRP]],_xlfn.XLOOKUP(Contrato[[#This Row],[CDP]],[1]RCPPAGOS!F:F,[1]RCPPAGOS!A:A,"",0),0)</f>
        <v>14454</v>
      </c>
      <c r="U929" s="323">
        <f>+_xlfn.XLOOKUP(Contrato[[#This Row],[RCP]],[1]RCPPAGOS!A:A,[1]RCPPAGOS!B:B,"",0)</f>
        <v>45241.941377314812</v>
      </c>
      <c r="V929" s="315">
        <f>SUMIF([1]!RCPPAGOS[[#All],[CRP]],Contrato[[#This Row],[RCP]],[1]!RCPPAGOS[[#All],[valor_total]])</f>
        <v>5411243</v>
      </c>
      <c r="W929" s="316">
        <v>45241</v>
      </c>
      <c r="X929" s="316">
        <v>45253</v>
      </c>
      <c r="Y929" s="294" t="str">
        <f>+LEFT(_xlfn.XLOOKUP(Contrato[[#This Row],[CONTRATO3DIG]],[1]SECOP_II!AE:AE,[1]SECOP_II!F:F,"",0),10)</f>
        <v>2023-11-13</v>
      </c>
      <c r="Z929" s="295" t="str">
        <f>+LEFT(_xlfn.XLOOKUP(Contrato[[#This Row],[CONTRATO3DIG]],[1]SECOP_II!AE:AE,[1]SECOP_II!G:G,"",0),10)</f>
        <v>2023-11-27</v>
      </c>
      <c r="AA929" s="54" t="str">
        <f>_xlfn.XLOOKUP(Contrato[[#This Row],[CONTRATO3DIG]],[1]SECOP_II!AE:AE,[1]SECOP_II!AA:AA,"",0)</f>
        <v>https://community.secop.gov.co/Public/Tendering/OpportunityDetail/Index?noticeUID=CO1.NTC.5167768&amp;isFromPublicArea=True&amp;isModal=true&amp;asPopupView=true</v>
      </c>
      <c r="AB929" s="317" t="s">
        <v>2218</v>
      </c>
      <c r="AC929" s="317"/>
      <c r="AD929" s="304"/>
      <c r="AE929" s="318" t="str">
        <f>TEXT(LEFT(Contrato[[#This Row],[CONTRATO]],3),"0")</f>
        <v>831</v>
      </c>
      <c r="AF929" s="318" t="str">
        <f>IF(LEN(Contrato[[#This Row],[Contrato2]])=3,Contrato[[#This Row],[Contrato2]],TEXT(Contrato[[#This Row],[Contrato2]],"000"))</f>
        <v>831</v>
      </c>
      <c r="AG929" s="324">
        <f ca="1">IFERROR(_xlfn.DAYS(Contrato[[#This Row],[Fecha Proyectada liquidació]],TODAY())/30,"")</f>
        <v>-11.166666666666666</v>
      </c>
      <c r="AH929" s="319">
        <f>+Contrato[[#This Row],[FECHA TERMINACIÓN ]]+120</f>
        <v>45377</v>
      </c>
      <c r="AI929" s="318" t="e" cm="1">
        <f t="array" ref="AI929">+Contrato[[#This Row],[Fecha Proyectada liquidació]]-hoy</f>
        <v>#NAME?</v>
      </c>
      <c r="AJ929" s="318" cm="1">
        <f t="array" ref="AJ929">_xlfn.XLOOKUP(Contrato[[#This Row],[CONTRATO]]&amp;Contrato[[#This Row],[CDP]],[1]!Tabla6[[#All],[CONTRATO-CDP]],[1]!Tabla6[[#All],[CRP]],_xlfn.XLOOKUP(Contrato[[#This Row],[CDP]],[1]RCPPAGOS!F:F,[1]RCPPAGOS!A:A,"",0),0)</f>
        <v>14454</v>
      </c>
      <c r="AK929" s="318">
        <f>+Contrato[[#This Row],[Columna1]]-Contrato[[#This Row],[RCP]]</f>
        <v>0</v>
      </c>
      <c r="AL929" s="320" cm="1">
        <f t="array" ref="AL929">_xlfn.XLOOKUP(Contrato[[#This Row],[RCP]],[1]!RCPPAGOS[[#All],[CRP]],[1]!RCPPAGOS[[#All],[Total pagado]],0,0)</f>
        <v>4680388</v>
      </c>
      <c r="AM929" s="321">
        <f>+Contrato[[#This Row],[Valor Pagado]]/Contrato[[#This Row],[VALOR CONTRATO]]</f>
        <v>0.86493768622107714</v>
      </c>
      <c r="AN929" s="322">
        <f>+Contrato[[#This Row],[VALOR CONTRATO]]-Contrato[[#This Row],[Valor Pagado]]</f>
        <v>730855</v>
      </c>
    </row>
    <row r="930" spans="1:40" s="318" customFormat="1" ht="37.5" customHeight="1">
      <c r="A930" s="333">
        <v>1157</v>
      </c>
      <c r="B930" s="305">
        <v>832</v>
      </c>
      <c r="C930" s="306" t="s">
        <v>2220</v>
      </c>
      <c r="D930" s="307" t="s">
        <v>1988</v>
      </c>
      <c r="E930" s="331" t="s">
        <v>42</v>
      </c>
      <c r="F930" s="307" t="s">
        <v>2162</v>
      </c>
      <c r="G930" s="306" t="s">
        <v>2221</v>
      </c>
      <c r="H930" s="304">
        <v>1098729565</v>
      </c>
      <c r="I930" s="269">
        <v>6879081</v>
      </c>
      <c r="J930" s="269">
        <v>5411243</v>
      </c>
      <c r="K930" s="332" t="s">
        <v>2217</v>
      </c>
      <c r="L930" s="309" t="s">
        <v>571</v>
      </c>
      <c r="M930" s="310" t="s">
        <v>164</v>
      </c>
      <c r="N930" s="311">
        <f>VLOOKUP(Contrato[[#This Row],[SUPERVISOR TITULAR]],[1]SUPERVISORES!$E$1:$F$135,2,FALSE)</f>
        <v>71610877.799999997</v>
      </c>
      <c r="O930" s="312" t="s">
        <v>697</v>
      </c>
      <c r="P930" s="313">
        <f>VLOOKUP(Contrato[[#This Row],[SUPERVISOR SUPLENTE ]],[1]SUPERVISORES!$E$1:$F$135,2,FALSE)</f>
        <v>8434266.4000000004</v>
      </c>
      <c r="Q930" s="314">
        <v>1280</v>
      </c>
      <c r="R930" s="323" cm="1">
        <f t="array" ref="R930">_xlfn.XLOOKUP(Contrato[[#This Row],[CDP]],[1]!CDP[[#All],[consecutivo]],[1]!CDP[[#All],[fecha_aprobacion]],"",0)</f>
        <v>45233.72865740741</v>
      </c>
      <c r="S930" s="269">
        <f>SUMIF([1]!CDP[[#All],[consecutivo]],Contrato[[#This Row],[CDP]],[1]!CDP[[#All],[valor_total_rubro]])</f>
        <v>6574481</v>
      </c>
      <c r="T930" s="304" cm="1">
        <f t="array" ref="T930">_xlfn.XLOOKUP(Contrato[[#This Row],[CONTRATO]]&amp;Contrato[[#This Row],[CDP]],[1]!Tabla6[[#All],[CONTRATO-CDP]],[1]!Tabla6[[#All],[CRP]],_xlfn.XLOOKUP(Contrato[[#This Row],[CDP]],[1]RCPPAGOS!F:F,[1]RCPPAGOS!A:A,"",0),0)</f>
        <v>15599</v>
      </c>
      <c r="U930" s="323">
        <f>+_xlfn.XLOOKUP(Contrato[[#This Row],[RCP]],[1]RCPPAGOS!A:A,[1]RCPPAGOS!B:B,"",0)</f>
        <v>45246.316157407404</v>
      </c>
      <c r="V930" s="315">
        <f>SUMIF([1]!RCPPAGOS[[#All],[CRP]],Contrato[[#This Row],[RCP]],[1]!RCPPAGOS[[#All],[valor_total]])</f>
        <v>5411243</v>
      </c>
      <c r="W930" s="316">
        <v>45245</v>
      </c>
      <c r="X930" s="316">
        <v>45253</v>
      </c>
      <c r="Y930" s="294" t="str">
        <f>+LEFT(_xlfn.XLOOKUP(Contrato[[#This Row],[CONTRATO3DIG]],[1]SECOP_II!AE:AE,[1]SECOP_II!F:F,"",0),10)</f>
        <v>2023-11-16</v>
      </c>
      <c r="Z930" s="295" t="str">
        <f>+LEFT(_xlfn.XLOOKUP(Contrato[[#This Row],[CONTRATO3DIG]],[1]SECOP_II!AE:AE,[1]SECOP_II!G:G,"",0),10)</f>
        <v>2023-12-15</v>
      </c>
      <c r="AA930" s="54" t="str">
        <f>_xlfn.XLOOKUP(Contrato[[#This Row],[CONTRATO3DIG]],[1]SECOP_II!AE:AE,[1]SECOP_II!AA:AA,"",0)</f>
        <v>https://community.secop.gov.co/Public/Tendering/OpportunityDetail/Index?noticeUID=CO1.NTC.5175055&amp;isFromPublicArea=True&amp;isModal=true&amp;asPopupView=true</v>
      </c>
      <c r="AB930" s="317" t="s">
        <v>2218</v>
      </c>
      <c r="AC930" s="317"/>
      <c r="AD930" s="304"/>
      <c r="AE930" s="318" t="str">
        <f>TEXT(LEFT(Contrato[[#This Row],[CONTRATO]],3),"0")</f>
        <v>832</v>
      </c>
      <c r="AF930" s="318" t="str">
        <f>IF(LEN(Contrato[[#This Row],[Contrato2]])=3,Contrato[[#This Row],[Contrato2]],TEXT(Contrato[[#This Row],[Contrato2]],"000"))</f>
        <v>832</v>
      </c>
      <c r="AG930" s="324">
        <f ca="1">IFERROR(_xlfn.DAYS(Contrato[[#This Row],[Fecha Proyectada liquidació]],TODAY())/30,"")</f>
        <v>-10.566666666666666</v>
      </c>
      <c r="AH930" s="319">
        <f>+Contrato[[#This Row],[FECHA TERMINACIÓN ]]+120</f>
        <v>45395</v>
      </c>
      <c r="AI930" s="318" t="e" cm="1">
        <f t="array" ref="AI930">+Contrato[[#This Row],[Fecha Proyectada liquidació]]-hoy</f>
        <v>#NAME?</v>
      </c>
      <c r="AJ930" s="318" cm="1">
        <f t="array" ref="AJ930">_xlfn.XLOOKUP(Contrato[[#This Row],[CONTRATO]]&amp;Contrato[[#This Row],[CDP]],[1]!Tabla6[[#All],[CONTRATO-CDP]],[1]!Tabla6[[#All],[CRP]],_xlfn.XLOOKUP(Contrato[[#This Row],[CDP]],[1]RCPPAGOS!F:F,[1]RCPPAGOS!A:A,"",0),0)</f>
        <v>15599</v>
      </c>
      <c r="AK930" s="318">
        <f>+Contrato[[#This Row],[Columna1]]-Contrato[[#This Row],[RCP]]</f>
        <v>0</v>
      </c>
      <c r="AL930" s="320" cm="1">
        <f t="array" ref="AL930">_xlfn.XLOOKUP(Contrato[[#This Row],[RCP]],[1]!RCPPAGOS[[#All],[CRP]],[1]!RCPPAGOS[[#All],[Total pagado]],0,0)</f>
        <v>4124385</v>
      </c>
      <c r="AM930" s="321">
        <f>+Contrato[[#This Row],[Valor Pagado]]/Contrato[[#This Row],[VALOR CONTRATO]]</f>
        <v>0.76218809615461736</v>
      </c>
      <c r="AN930" s="322">
        <f>+Contrato[[#This Row],[VALOR CONTRATO]]-Contrato[[#This Row],[Valor Pagado]]</f>
        <v>1286858</v>
      </c>
    </row>
    <row r="931" spans="1:40" s="318" customFormat="1" ht="37.5" customHeight="1">
      <c r="A931" s="333">
        <v>1155</v>
      </c>
      <c r="B931" s="305">
        <v>833</v>
      </c>
      <c r="C931" s="306" t="s">
        <v>2220</v>
      </c>
      <c r="D931" s="307" t="s">
        <v>1988</v>
      </c>
      <c r="E931" s="331" t="s">
        <v>42</v>
      </c>
      <c r="F931" s="307" t="s">
        <v>2162</v>
      </c>
      <c r="G931" s="306" t="s">
        <v>2222</v>
      </c>
      <c r="H931" s="304">
        <v>1037641009</v>
      </c>
      <c r="I931" s="269">
        <v>6879081</v>
      </c>
      <c r="J931" s="269">
        <v>5411243</v>
      </c>
      <c r="K931" s="332" t="s">
        <v>2217</v>
      </c>
      <c r="L931" s="309" t="s">
        <v>571</v>
      </c>
      <c r="M931" s="310" t="s">
        <v>164</v>
      </c>
      <c r="N931" s="311">
        <f>VLOOKUP(Contrato[[#This Row],[SUPERVISOR TITULAR]],[1]SUPERVISORES!$E$1:$F$135,2,FALSE)</f>
        <v>71610877.799999997</v>
      </c>
      <c r="O931" s="312" t="s">
        <v>697</v>
      </c>
      <c r="P931" s="313">
        <f>VLOOKUP(Contrato[[#This Row],[SUPERVISOR SUPLENTE ]],[1]SUPERVISORES!$E$1:$F$135,2,FALSE)</f>
        <v>8434266.4000000004</v>
      </c>
      <c r="Q931" s="314">
        <v>1266</v>
      </c>
      <c r="R931" s="323" cm="1">
        <f t="array" ref="R931">_xlfn.XLOOKUP(Contrato[[#This Row],[CDP]],[1]!CDP[[#All],[consecutivo]],[1]!CDP[[#All],[fecha_aprobacion]],"",0)</f>
        <v>45233.726747685185</v>
      </c>
      <c r="S931" s="269">
        <f>SUMIF([1]!CDP[[#All],[consecutivo]],Contrato[[#This Row],[CDP]],[1]!CDP[[#All],[valor_total_rubro]])</f>
        <v>6574481</v>
      </c>
      <c r="T931" s="304" cm="1">
        <f t="array" ref="T931">_xlfn.XLOOKUP(Contrato[[#This Row],[CONTRATO]]&amp;Contrato[[#This Row],[CDP]],[1]!Tabla6[[#All],[CONTRATO-CDP]],[1]!Tabla6[[#All],[CRP]],_xlfn.XLOOKUP(Contrato[[#This Row],[CDP]],[1]RCPPAGOS!F:F,[1]RCPPAGOS!A:A,"",0),0)</f>
        <v>15598</v>
      </c>
      <c r="U931" s="323">
        <f>+_xlfn.XLOOKUP(Contrato[[#This Row],[RCP]],[1]RCPPAGOS!A:A,[1]RCPPAGOS!B:B,"",0)</f>
        <v>45246.315798611111</v>
      </c>
      <c r="V931" s="315">
        <f>SUMIF([1]!RCPPAGOS[[#All],[CRP]],Contrato[[#This Row],[RCP]],[1]!RCPPAGOS[[#All],[valor_total]])</f>
        <v>5411243</v>
      </c>
      <c r="W931" s="316">
        <v>45245</v>
      </c>
      <c r="X931" s="316">
        <v>45253</v>
      </c>
      <c r="Y931" s="294" t="str">
        <f>+LEFT(_xlfn.XLOOKUP(Contrato[[#This Row],[CONTRATO3DIG]],[1]SECOP_II!AE:AE,[1]SECOP_II!F:F,"",0),10)</f>
        <v>2023-11-16</v>
      </c>
      <c r="Z931" s="295" t="str">
        <f>+LEFT(_xlfn.XLOOKUP(Contrato[[#This Row],[CONTRATO3DIG]],[1]SECOP_II!AE:AE,[1]SECOP_II!G:G,"",0),10)</f>
        <v>2023-12-15</v>
      </c>
      <c r="AA931" s="54" t="str">
        <f>_xlfn.XLOOKUP(Contrato[[#This Row],[CONTRATO3DIG]],[1]SECOP_II!AE:AE,[1]SECOP_II!AA:AA,"",0)</f>
        <v>https://community.secop.gov.co/Public/Tendering/OpportunityDetail/Index?noticeUID=CO1.NTC.5175055&amp;isFromPublicArea=True&amp;isModal=true&amp;asPopupView=true</v>
      </c>
      <c r="AB931" s="317" t="s">
        <v>2218</v>
      </c>
      <c r="AC931" s="317"/>
      <c r="AD931" s="304"/>
      <c r="AE931" s="318" t="str">
        <f>TEXT(LEFT(Contrato[[#This Row],[CONTRATO]],3),"0")</f>
        <v>833</v>
      </c>
      <c r="AF931" s="318" t="str">
        <f>IF(LEN(Contrato[[#This Row],[Contrato2]])=3,Contrato[[#This Row],[Contrato2]],TEXT(Contrato[[#This Row],[Contrato2]],"000"))</f>
        <v>833</v>
      </c>
      <c r="AG931" s="324">
        <f ca="1">IFERROR(_xlfn.DAYS(Contrato[[#This Row],[Fecha Proyectada liquidació]],TODAY())/30,"")</f>
        <v>-10.566666666666666</v>
      </c>
      <c r="AH931" s="319">
        <f>+Contrato[[#This Row],[FECHA TERMINACIÓN ]]+120</f>
        <v>45395</v>
      </c>
      <c r="AI931" s="318" t="e" cm="1">
        <f t="array" ref="AI931">+Contrato[[#This Row],[Fecha Proyectada liquidació]]-hoy</f>
        <v>#NAME?</v>
      </c>
      <c r="AJ931" s="318" cm="1">
        <f t="array" ref="AJ931">_xlfn.XLOOKUP(Contrato[[#This Row],[CONTRATO]]&amp;Contrato[[#This Row],[CDP]],[1]!Tabla6[[#All],[CONTRATO-CDP]],[1]!Tabla6[[#All],[CRP]],_xlfn.XLOOKUP(Contrato[[#This Row],[CDP]],[1]RCPPAGOS!F:F,[1]RCPPAGOS!A:A,"",0),0)</f>
        <v>15598</v>
      </c>
      <c r="AK931" s="318">
        <f>+Contrato[[#This Row],[Columna1]]-Contrato[[#This Row],[RCP]]</f>
        <v>0</v>
      </c>
      <c r="AL931" s="320" cm="1">
        <f t="array" ref="AL931">_xlfn.XLOOKUP(Contrato[[#This Row],[RCP]],[1]!RCPPAGOS[[#All],[CRP]],[1]!RCPPAGOS[[#All],[Total pagado]],0,0)</f>
        <v>4124385</v>
      </c>
      <c r="AM931" s="321">
        <f>+Contrato[[#This Row],[Valor Pagado]]/Contrato[[#This Row],[VALOR CONTRATO]]</f>
        <v>0.76218809615461736</v>
      </c>
      <c r="AN931" s="322">
        <f>+Contrato[[#This Row],[VALOR CONTRATO]]-Contrato[[#This Row],[Valor Pagado]]</f>
        <v>1286858</v>
      </c>
    </row>
    <row r="932" spans="1:40" s="318" customFormat="1" ht="37.5" customHeight="1">
      <c r="A932" s="333">
        <v>1159</v>
      </c>
      <c r="B932" s="305">
        <v>834</v>
      </c>
      <c r="C932" s="306" t="s">
        <v>2220</v>
      </c>
      <c r="D932" s="307" t="s">
        <v>1988</v>
      </c>
      <c r="E932" s="331" t="s">
        <v>42</v>
      </c>
      <c r="F932" s="307" t="s">
        <v>2162</v>
      </c>
      <c r="G932" s="334" t="s">
        <v>2223</v>
      </c>
      <c r="H932" s="304">
        <v>1040050679</v>
      </c>
      <c r="I932" s="269">
        <v>6879081</v>
      </c>
      <c r="J932" s="269">
        <v>5411243</v>
      </c>
      <c r="K932" s="332" t="s">
        <v>2217</v>
      </c>
      <c r="L932" s="309" t="s">
        <v>571</v>
      </c>
      <c r="M932" s="310" t="s">
        <v>164</v>
      </c>
      <c r="N932" s="311">
        <f>VLOOKUP(Contrato[[#This Row],[SUPERVISOR TITULAR]],[1]SUPERVISORES!$E$1:$F$135,2,FALSE)</f>
        <v>71610877.799999997</v>
      </c>
      <c r="O932" s="312" t="s">
        <v>697</v>
      </c>
      <c r="P932" s="313">
        <f>VLOOKUP(Contrato[[#This Row],[SUPERVISOR SUPLENTE ]],[1]SUPERVISORES!$E$1:$F$135,2,FALSE)</f>
        <v>8434266.4000000004</v>
      </c>
      <c r="Q932" s="314">
        <v>1270</v>
      </c>
      <c r="R932" s="323" cm="1">
        <f t="array" ref="R932">_xlfn.XLOOKUP(Contrato[[#This Row],[CDP]],[1]!CDP[[#All],[consecutivo]],[1]!CDP[[#All],[fecha_aprobacion]],"",0)</f>
        <v>45233.728379629632</v>
      </c>
      <c r="S932" s="269">
        <f>SUMIF([1]!CDP[[#All],[consecutivo]],Contrato[[#This Row],[CDP]],[1]!CDP[[#All],[valor_total_rubro]])</f>
        <v>6574481</v>
      </c>
      <c r="T932" s="304" cm="1">
        <f t="array" ref="T932">_xlfn.XLOOKUP(Contrato[[#This Row],[CONTRATO]]&amp;Contrato[[#This Row],[CDP]],[1]!Tabla6[[#All],[CONTRATO-CDP]],[1]!Tabla6[[#All],[CRP]],_xlfn.XLOOKUP(Contrato[[#This Row],[CDP]],[1]RCPPAGOS!F:F,[1]RCPPAGOS!A:A,"",0),0)</f>
        <v>15597</v>
      </c>
      <c r="U932" s="323">
        <f>+_xlfn.XLOOKUP(Contrato[[#This Row],[RCP]],[1]RCPPAGOS!A:A,[1]RCPPAGOS!B:B,"",0)</f>
        <v>45246.315509259257</v>
      </c>
      <c r="V932" s="315">
        <f>SUMIF([1]!RCPPAGOS[[#All],[CRP]],Contrato[[#This Row],[RCP]],[1]!RCPPAGOS[[#All],[valor_total]])</f>
        <v>5411243</v>
      </c>
      <c r="W932" s="316">
        <v>45245</v>
      </c>
      <c r="X932" s="316">
        <v>45253</v>
      </c>
      <c r="Y932" s="294" t="str">
        <f>+LEFT(_xlfn.XLOOKUP(Contrato[[#This Row],[CONTRATO3DIG]],[1]SECOP_II!AE:AE,[1]SECOP_II!F:F,"",0),10)</f>
        <v>2023-11-16</v>
      </c>
      <c r="Z932" s="295" t="str">
        <f>+LEFT(_xlfn.XLOOKUP(Contrato[[#This Row],[CONTRATO3DIG]],[1]SECOP_II!AE:AE,[1]SECOP_II!G:G,"",0),10)</f>
        <v>2023-12-15</v>
      </c>
      <c r="AA932" s="54" t="str">
        <f>_xlfn.XLOOKUP(Contrato[[#This Row],[CONTRATO3DIG]],[1]SECOP_II!AE:AE,[1]SECOP_II!AA:AA,"",0)</f>
        <v>https://community.secop.gov.co/Public/Tendering/OpportunityDetail/Index?noticeUID=CO1.NTC.5175055&amp;isFromPublicArea=True&amp;isModal=true&amp;asPopupView=true</v>
      </c>
      <c r="AB932" s="317" t="s">
        <v>2218</v>
      </c>
      <c r="AC932" s="317"/>
      <c r="AD932" s="304"/>
      <c r="AE932" s="318" t="str">
        <f>TEXT(LEFT(Contrato[[#This Row],[CONTRATO]],3),"0")</f>
        <v>834</v>
      </c>
      <c r="AF932" s="318" t="str">
        <f>IF(LEN(Contrato[[#This Row],[Contrato2]])=3,Contrato[[#This Row],[Contrato2]],TEXT(Contrato[[#This Row],[Contrato2]],"000"))</f>
        <v>834</v>
      </c>
      <c r="AG932" s="324">
        <f ca="1">IFERROR(_xlfn.DAYS(Contrato[[#This Row],[Fecha Proyectada liquidació]],TODAY())/30,"")</f>
        <v>-10.566666666666666</v>
      </c>
      <c r="AH932" s="319">
        <f>+Contrato[[#This Row],[FECHA TERMINACIÓN ]]+120</f>
        <v>45395</v>
      </c>
      <c r="AI932" s="318" t="e" cm="1">
        <f t="array" ref="AI932">+Contrato[[#This Row],[Fecha Proyectada liquidació]]-hoy</f>
        <v>#NAME?</v>
      </c>
      <c r="AJ932" s="318" cm="1">
        <f t="array" ref="AJ932">_xlfn.XLOOKUP(Contrato[[#This Row],[CONTRATO]]&amp;Contrato[[#This Row],[CDP]],[1]!Tabla6[[#All],[CONTRATO-CDP]],[1]!Tabla6[[#All],[CRP]],_xlfn.XLOOKUP(Contrato[[#This Row],[CDP]],[1]RCPPAGOS!F:F,[1]RCPPAGOS!A:A,"",0),0)</f>
        <v>15597</v>
      </c>
      <c r="AK932" s="318">
        <f>+Contrato[[#This Row],[Columna1]]-Contrato[[#This Row],[RCP]]</f>
        <v>0</v>
      </c>
      <c r="AL932" s="320" cm="1">
        <f t="array" ref="AL932">_xlfn.XLOOKUP(Contrato[[#This Row],[RCP]],[1]!RCPPAGOS[[#All],[CRP]],[1]!RCPPAGOS[[#All],[Total pagado]],0,0)</f>
        <v>4124385</v>
      </c>
      <c r="AM932" s="321">
        <f>+Contrato[[#This Row],[Valor Pagado]]/Contrato[[#This Row],[VALOR CONTRATO]]</f>
        <v>0.76218809615461736</v>
      </c>
      <c r="AN932" s="322">
        <f>+Contrato[[#This Row],[VALOR CONTRATO]]-Contrato[[#This Row],[Valor Pagado]]</f>
        <v>1286858</v>
      </c>
    </row>
    <row r="933" spans="1:40" s="318" customFormat="1" ht="37.5" customHeight="1">
      <c r="A933" s="333">
        <v>1147</v>
      </c>
      <c r="B933" s="305">
        <v>835</v>
      </c>
      <c r="C933" s="306" t="s">
        <v>2224</v>
      </c>
      <c r="D933" s="307" t="s">
        <v>1988</v>
      </c>
      <c r="E933" s="331" t="s">
        <v>42</v>
      </c>
      <c r="F933" s="307" t="s">
        <v>2162</v>
      </c>
      <c r="G933" s="306" t="s">
        <v>2225</v>
      </c>
      <c r="H933" s="304">
        <v>1037625175</v>
      </c>
      <c r="I933" s="269">
        <v>6879081</v>
      </c>
      <c r="J933" s="269">
        <v>5411243</v>
      </c>
      <c r="K933" s="332" t="s">
        <v>2217</v>
      </c>
      <c r="L933" s="309" t="s">
        <v>571</v>
      </c>
      <c r="M933" s="310" t="s">
        <v>164</v>
      </c>
      <c r="N933" s="311">
        <f>VLOOKUP(Contrato[[#This Row],[SUPERVISOR TITULAR]],[1]SUPERVISORES!$E$1:$F$135,2,FALSE)</f>
        <v>71610877.799999997</v>
      </c>
      <c r="O933" s="312" t="s">
        <v>697</v>
      </c>
      <c r="P933" s="313">
        <f>VLOOKUP(Contrato[[#This Row],[SUPERVISOR SUPLENTE ]],[1]SUPERVISORES!$E$1:$F$135,2,FALSE)</f>
        <v>8434266.4000000004</v>
      </c>
      <c r="Q933" s="314">
        <v>1264</v>
      </c>
      <c r="R933" s="323" cm="1">
        <f t="array" ref="R933">_xlfn.XLOOKUP(Contrato[[#This Row],[CDP]],[1]!CDP[[#All],[consecutivo]],[1]!CDP[[#All],[fecha_aprobacion]],"",0)</f>
        <v>45233.726689814815</v>
      </c>
      <c r="S933" s="269">
        <f>SUMIF([1]!CDP[[#All],[consecutivo]],Contrato[[#This Row],[CDP]],[1]!CDP[[#All],[valor_total_rubro]])</f>
        <v>6574481</v>
      </c>
      <c r="T933" s="304" cm="1">
        <f t="array" ref="T933">_xlfn.XLOOKUP(Contrato[[#This Row],[CONTRATO]]&amp;Contrato[[#This Row],[CDP]],[1]!Tabla6[[#All],[CONTRATO-CDP]],[1]!Tabla6[[#All],[CRP]],_xlfn.XLOOKUP(Contrato[[#This Row],[CDP]],[1]RCPPAGOS!F:F,[1]RCPPAGOS!A:A,"",0),0)</f>
        <v>15601</v>
      </c>
      <c r="U933" s="323">
        <f>+_xlfn.XLOOKUP(Contrato[[#This Row],[RCP]],[1]RCPPAGOS!A:A,[1]RCPPAGOS!B:B,"",0)</f>
        <v>45246.316724537035</v>
      </c>
      <c r="V933" s="315">
        <f>SUMIF([1]!RCPPAGOS[[#All],[CRP]],Contrato[[#This Row],[RCP]],[1]!RCPPAGOS[[#All],[valor_total]])</f>
        <v>5411243</v>
      </c>
      <c r="W933" s="316">
        <v>45244</v>
      </c>
      <c r="X933" s="316">
        <v>45253</v>
      </c>
      <c r="Y933" s="294" t="str">
        <f>+LEFT(_xlfn.XLOOKUP(Contrato[[#This Row],[CONTRATO3DIG]],[1]SECOP_II!AE:AE,[1]SECOP_II!F:F,"",0),10)</f>
        <v>2023-11-16</v>
      </c>
      <c r="Z933" s="295" t="str">
        <f>+LEFT(_xlfn.XLOOKUP(Contrato[[#This Row],[CONTRATO3DIG]],[1]SECOP_II!AE:AE,[1]SECOP_II!G:G,"",0),10)</f>
        <v>2023-12-15</v>
      </c>
      <c r="AA933" s="54" t="str">
        <f>_xlfn.XLOOKUP(Contrato[[#This Row],[CONTRATO3DIG]],[1]SECOP_II!AE:AE,[1]SECOP_II!AA:AA,"",0)</f>
        <v>https://community.secop.gov.co/Public/Tendering/OpportunityDetail/Index?noticeUID=CO1.NTC.5167233&amp;isFromPublicArea=True&amp;isModal=true&amp;asPopupView=true</v>
      </c>
      <c r="AB933" s="317" t="s">
        <v>2218</v>
      </c>
      <c r="AC933" s="317"/>
      <c r="AD933" s="304"/>
      <c r="AE933" s="318" t="str">
        <f>TEXT(LEFT(Contrato[[#This Row],[CONTRATO]],3),"0")</f>
        <v>835</v>
      </c>
      <c r="AF933" s="318" t="str">
        <f>IF(LEN(Contrato[[#This Row],[Contrato2]])=3,Contrato[[#This Row],[Contrato2]],TEXT(Contrato[[#This Row],[Contrato2]],"000"))</f>
        <v>835</v>
      </c>
      <c r="AG933" s="324">
        <f ca="1">IFERROR(_xlfn.DAYS(Contrato[[#This Row],[Fecha Proyectada liquidació]],TODAY())/30,"")</f>
        <v>-10.566666666666666</v>
      </c>
      <c r="AH933" s="319">
        <f>+Contrato[[#This Row],[FECHA TERMINACIÓN ]]+120</f>
        <v>45395</v>
      </c>
      <c r="AI933" s="318" t="e" cm="1">
        <f t="array" ref="AI933">+Contrato[[#This Row],[Fecha Proyectada liquidació]]-hoy</f>
        <v>#NAME?</v>
      </c>
      <c r="AJ933" s="318" cm="1">
        <f t="array" ref="AJ933">_xlfn.XLOOKUP(Contrato[[#This Row],[CONTRATO]]&amp;Contrato[[#This Row],[CDP]],[1]!Tabla6[[#All],[CONTRATO-CDP]],[1]!Tabla6[[#All],[CRP]],_xlfn.XLOOKUP(Contrato[[#This Row],[CDP]],[1]RCPPAGOS!F:F,[1]RCPPAGOS!A:A,"",0),0)</f>
        <v>15601</v>
      </c>
      <c r="AK933" s="318">
        <f>+Contrato[[#This Row],[Columna1]]-Contrato[[#This Row],[RCP]]</f>
        <v>0</v>
      </c>
      <c r="AL933" s="320" cm="1">
        <f t="array" ref="AL933">_xlfn.XLOOKUP(Contrato[[#This Row],[RCP]],[1]!RCPPAGOS[[#All],[CRP]],[1]!RCPPAGOS[[#All],[Total pagado]],0,0)</f>
        <v>3895082</v>
      </c>
      <c r="AM933" s="321">
        <f>+Contrato[[#This Row],[Valor Pagado]]/Contrato[[#This Row],[VALOR CONTRATO]]</f>
        <v>0.71981280456264851</v>
      </c>
      <c r="AN933" s="322">
        <f>+Contrato[[#This Row],[VALOR CONTRATO]]-Contrato[[#This Row],[Valor Pagado]]</f>
        <v>1516161</v>
      </c>
    </row>
    <row r="934" spans="1:40" s="318" customFormat="1" ht="37.5" customHeight="1">
      <c r="A934" s="304">
        <v>1146</v>
      </c>
      <c r="B934" s="305">
        <v>836</v>
      </c>
      <c r="C934" s="306" t="s">
        <v>2224</v>
      </c>
      <c r="D934" s="307" t="s">
        <v>1988</v>
      </c>
      <c r="E934" s="331" t="s">
        <v>42</v>
      </c>
      <c r="F934" s="307" t="s">
        <v>2162</v>
      </c>
      <c r="G934" s="335" t="s">
        <v>2226</v>
      </c>
      <c r="H934" s="318">
        <v>1128483536</v>
      </c>
      <c r="I934" s="269">
        <v>6879081</v>
      </c>
      <c r="J934" s="336">
        <v>5411243</v>
      </c>
      <c r="K934" s="337" t="s">
        <v>2217</v>
      </c>
      <c r="L934" s="309" t="s">
        <v>571</v>
      </c>
      <c r="M934" s="310" t="s">
        <v>164</v>
      </c>
      <c r="N934" s="311">
        <f>VLOOKUP(Contrato[[#This Row],[SUPERVISOR TITULAR]],[1]SUPERVISORES!$E$1:$F$135,2,FALSE)</f>
        <v>71610877.799999997</v>
      </c>
      <c r="O934" s="312" t="s">
        <v>697</v>
      </c>
      <c r="P934" s="313">
        <f>VLOOKUP(Contrato[[#This Row],[SUPERVISOR SUPLENTE ]],[1]SUPERVISORES!$E$1:$F$135,2,FALSE)</f>
        <v>8434266.4000000004</v>
      </c>
      <c r="Q934" s="314">
        <v>1269</v>
      </c>
      <c r="R934" s="323" cm="1">
        <f t="array" ref="R934">_xlfn.XLOOKUP(Contrato[[#This Row],[CDP]],[1]!CDP[[#All],[consecutivo]],[1]!CDP[[#All],[fecha_aprobacion]],"",0)</f>
        <v>45233.728344907409</v>
      </c>
      <c r="S934" s="269">
        <f>SUMIF([1]!CDP[[#All],[consecutivo]],Contrato[[#This Row],[CDP]],[1]!CDP[[#All],[valor_total_rubro]])</f>
        <v>6574481</v>
      </c>
      <c r="T934" s="304" cm="1">
        <f t="array" ref="T934">_xlfn.XLOOKUP(Contrato[[#This Row],[CONTRATO]]&amp;Contrato[[#This Row],[CDP]],[1]!Tabla6[[#All],[CONTRATO-CDP]],[1]!Tabla6[[#All],[CRP]],_xlfn.XLOOKUP(Contrato[[#This Row],[CDP]],[1]RCPPAGOS!F:F,[1]RCPPAGOS!A:A,"",0),0)</f>
        <v>14462</v>
      </c>
      <c r="U934" s="323">
        <f>+_xlfn.XLOOKUP(Contrato[[#This Row],[RCP]],[1]RCPPAGOS!A:A,[1]RCPPAGOS!B:B,"",0)</f>
        <v>45241.947083333333</v>
      </c>
      <c r="V934" s="315">
        <f>SUMIF([1]!RCPPAGOS[[#All],[CRP]],Contrato[[#This Row],[RCP]],[1]!RCPPAGOS[[#All],[valor_total]])</f>
        <v>5411243</v>
      </c>
      <c r="W934" s="316">
        <v>45241</v>
      </c>
      <c r="X934" s="316">
        <v>45241</v>
      </c>
      <c r="Y934" s="294">
        <v>45241</v>
      </c>
      <c r="Z934" s="295" t="str">
        <f>+LEFT(_xlfn.XLOOKUP(Contrato[[#This Row],[CONTRATO3DIG]],[1]SECOP_II!AE:AE,[1]SECOP_II!G:G,"",0),10)</f>
        <v>2023-12-15</v>
      </c>
      <c r="AA934" s="54" t="str">
        <f>_xlfn.XLOOKUP(Contrato[[#This Row],[CONTRATO3DIG]],[1]SECOP_II!AE:AE,[1]SECOP_II!AA:AA,"",0)</f>
        <v>https://community.secop.gov.co/Public/Tendering/OpportunityDetail/Index?noticeUID=CO1.NTC.5167233&amp;isFromPublicArea=True&amp;isModal=true&amp;asPopupView=true</v>
      </c>
      <c r="AB934" s="317" t="s">
        <v>2218</v>
      </c>
      <c r="AC934" s="317"/>
      <c r="AD934" s="304"/>
      <c r="AE934" s="318" t="str">
        <f>TEXT(LEFT(Contrato[[#This Row],[CONTRATO]],3),"0")</f>
        <v>836</v>
      </c>
      <c r="AF934" s="318" t="str">
        <f>IF(LEN(Contrato[[#This Row],[Contrato2]])=3,Contrato[[#This Row],[Contrato2]],TEXT(Contrato[[#This Row],[Contrato2]],"000"))</f>
        <v>836</v>
      </c>
      <c r="AG934" s="324">
        <f ca="1">IFERROR(_xlfn.DAYS(Contrato[[#This Row],[Fecha Proyectada liquidació]],TODAY())/30,"")</f>
        <v>-10.566666666666666</v>
      </c>
      <c r="AH934" s="319">
        <f>+Contrato[[#This Row],[FECHA TERMINACIÓN ]]+120</f>
        <v>45395</v>
      </c>
      <c r="AI934" s="318" t="e" cm="1">
        <f t="array" ref="AI934">+Contrato[[#This Row],[Fecha Proyectada liquidació]]-hoy</f>
        <v>#NAME?</v>
      </c>
      <c r="AJ934" s="318" cm="1">
        <f t="array" ref="AJ934">_xlfn.XLOOKUP(Contrato[[#This Row],[CONTRATO]]&amp;Contrato[[#This Row],[CDP]],[1]!Tabla6[[#All],[CONTRATO-CDP]],[1]!Tabla6[[#All],[CRP]],_xlfn.XLOOKUP(Contrato[[#This Row],[CDP]],[1]RCPPAGOS!F:F,[1]RCPPAGOS!A:A,"",0),0)</f>
        <v>14462</v>
      </c>
      <c r="AK934" s="318">
        <f>+Contrato[[#This Row],[Columna1]]-Contrato[[#This Row],[RCP]]</f>
        <v>0</v>
      </c>
      <c r="AL934" s="325" cm="1">
        <f t="array" ref="AL934">_xlfn.XLOOKUP(Contrato[[#This Row],[RCP]],[1]!RCPPAGOS[[#All],[CRP]],[1]!RCPPAGOS[[#All],[Total pagado]],0,0)</f>
        <v>5247893</v>
      </c>
      <c r="AM934" s="321">
        <f>+Contrato[[#This Row],[Valor Pagado]]/Contrato[[#This Row],[VALOR CONTRATO]]</f>
        <v>0.96981285076275447</v>
      </c>
      <c r="AN934" s="322">
        <f>+Contrato[[#This Row],[VALOR CONTRATO]]-Contrato[[#This Row],[Valor Pagado]]</f>
        <v>163350</v>
      </c>
    </row>
    <row r="935" spans="1:40" s="318" customFormat="1" ht="37.5" customHeight="1">
      <c r="A935" s="304">
        <v>1152</v>
      </c>
      <c r="B935" s="305">
        <v>837</v>
      </c>
      <c r="C935" s="306" t="s">
        <v>2224</v>
      </c>
      <c r="D935" s="307" t="s">
        <v>1988</v>
      </c>
      <c r="E935" s="331" t="s">
        <v>42</v>
      </c>
      <c r="F935" s="307" t="s">
        <v>2162</v>
      </c>
      <c r="G935" s="306" t="s">
        <v>2227</v>
      </c>
      <c r="H935" s="318">
        <v>1053818215</v>
      </c>
      <c r="I935" s="338">
        <v>6879081</v>
      </c>
      <c r="J935" s="336">
        <v>5411243</v>
      </c>
      <c r="K935" s="337" t="s">
        <v>2217</v>
      </c>
      <c r="L935" s="309" t="s">
        <v>571</v>
      </c>
      <c r="M935" s="310" t="s">
        <v>164</v>
      </c>
      <c r="N935" s="311">
        <f>VLOOKUP(Contrato[[#This Row],[SUPERVISOR TITULAR]],[1]SUPERVISORES!$E$1:$F$135,2,FALSE)</f>
        <v>71610877.799999997</v>
      </c>
      <c r="O935" s="312" t="s">
        <v>697</v>
      </c>
      <c r="P935" s="313">
        <f>VLOOKUP(Contrato[[#This Row],[SUPERVISOR SUPLENTE ]],[1]SUPERVISORES!$E$1:$F$135,2,FALSE)</f>
        <v>8434266.4000000004</v>
      </c>
      <c r="Q935" s="314">
        <v>1255</v>
      </c>
      <c r="R935" s="323" cm="1">
        <f t="array" ref="R935">_xlfn.XLOOKUP(Contrato[[#This Row],[CDP]],[1]!CDP[[#All],[consecutivo]],[1]!CDP[[#All],[fecha_aprobacion]],"",0)</f>
        <v>45233.726446759261</v>
      </c>
      <c r="S935" s="269">
        <f>SUMIF([1]!CDP[[#All],[consecutivo]],Contrato[[#This Row],[CDP]],[1]!CDP[[#All],[valor_total_rubro]])</f>
        <v>6574481</v>
      </c>
      <c r="T935" s="304" cm="1">
        <f t="array" ref="T935">_xlfn.XLOOKUP(Contrato[[#This Row],[CONTRATO]]&amp;Contrato[[#This Row],[CDP]],[1]!Tabla6[[#All],[CONTRATO-CDP]],[1]!Tabla6[[#All],[CRP]],_xlfn.XLOOKUP(Contrato[[#This Row],[CDP]],[1]RCPPAGOS!F:F,[1]RCPPAGOS!A:A,"",0),0)</f>
        <v>15600</v>
      </c>
      <c r="U935" s="323">
        <f>+_xlfn.XLOOKUP(Contrato[[#This Row],[RCP]],[1]RCPPAGOS!A:A,[1]RCPPAGOS!B:B,"",0)</f>
        <v>45246.316446759258</v>
      </c>
      <c r="V935" s="315">
        <f>SUMIF([1]!RCPPAGOS[[#All],[CRP]],Contrato[[#This Row],[RCP]],[1]!RCPPAGOS[[#All],[valor_total]])</f>
        <v>5411243</v>
      </c>
      <c r="W935" s="316">
        <v>45245</v>
      </c>
      <c r="X935" s="316">
        <v>45253</v>
      </c>
      <c r="Y935" s="294" t="str">
        <f>+LEFT(_xlfn.XLOOKUP(Contrato[[#This Row],[CONTRATO3DIG]],[1]SECOP_II!AE:AE,[1]SECOP_II!F:F,"",0),10)</f>
        <v>2023-11-16</v>
      </c>
      <c r="Z935" s="295" t="str">
        <f>+LEFT(_xlfn.XLOOKUP(Contrato[[#This Row],[CONTRATO3DIG]],[1]SECOP_II!AE:AE,[1]SECOP_II!G:G,"",0),10)</f>
        <v>2023-12-15</v>
      </c>
      <c r="AA935" s="54" t="str">
        <f>_xlfn.XLOOKUP(Contrato[[#This Row],[CONTRATO3DIG]],[1]SECOP_II!AE:AE,[1]SECOP_II!AA:AA,"",0)</f>
        <v>https://community.secop.gov.co/Public/Tendering/OpportunityDetail/Index?noticeUID=CO1.NTC.5167233&amp;isFromPublicArea=True&amp;isModal=true&amp;asPopupView=true</v>
      </c>
      <c r="AB935" s="317" t="s">
        <v>2218</v>
      </c>
      <c r="AC935" s="317"/>
      <c r="AD935" s="304"/>
      <c r="AE935" s="318" t="str">
        <f>TEXT(LEFT(Contrato[[#This Row],[CONTRATO]],3),"0")</f>
        <v>837</v>
      </c>
      <c r="AF935" s="318" t="str">
        <f>IF(LEN(Contrato[[#This Row],[Contrato2]])=3,Contrato[[#This Row],[Contrato2]],TEXT(Contrato[[#This Row],[Contrato2]],"000"))</f>
        <v>837</v>
      </c>
      <c r="AG935" s="324">
        <f ca="1">IFERROR(_xlfn.DAYS(Contrato[[#This Row],[Fecha Proyectada liquidació]],TODAY())/30,"")</f>
        <v>-10.566666666666666</v>
      </c>
      <c r="AH935" s="319">
        <f>+Contrato[[#This Row],[FECHA TERMINACIÓN ]]+120</f>
        <v>45395</v>
      </c>
      <c r="AI935" s="318" t="e" cm="1">
        <f t="array" ref="AI935">+Contrato[[#This Row],[Fecha Proyectada liquidació]]-hoy</f>
        <v>#NAME?</v>
      </c>
      <c r="AJ935" s="318" cm="1">
        <f t="array" ref="AJ935">_xlfn.XLOOKUP(Contrato[[#This Row],[CONTRATO]]&amp;Contrato[[#This Row],[CDP]],[1]!Tabla6[[#All],[CONTRATO-CDP]],[1]!Tabla6[[#All],[CRP]],_xlfn.XLOOKUP(Contrato[[#This Row],[CDP]],[1]RCPPAGOS!F:F,[1]RCPPAGOS!A:A,"",0),0)</f>
        <v>15600</v>
      </c>
      <c r="AK935" s="318">
        <f>+Contrato[[#This Row],[Columna1]]-Contrato[[#This Row],[RCP]]</f>
        <v>0</v>
      </c>
      <c r="AL935" s="320" cm="1">
        <f t="array" ref="AL935">_xlfn.XLOOKUP(Contrato[[#This Row],[RCP]],[1]!RCPPAGOS[[#All],[CRP]],[1]!RCPPAGOS[[#All],[Total pagado]],0,0)</f>
        <v>3895082</v>
      </c>
      <c r="AM935" s="321">
        <f>+Contrato[[#This Row],[Valor Pagado]]/Contrato[[#This Row],[VALOR CONTRATO]]</f>
        <v>0.71981280456264851</v>
      </c>
      <c r="AN935" s="322">
        <f>+Contrato[[#This Row],[VALOR CONTRATO]]-Contrato[[#This Row],[Valor Pagado]]</f>
        <v>1516161</v>
      </c>
    </row>
    <row r="936" spans="1:40" s="318" customFormat="1" ht="37.5" customHeight="1">
      <c r="A936" s="304">
        <v>1148</v>
      </c>
      <c r="B936" s="305">
        <v>838</v>
      </c>
      <c r="C936" s="306" t="s">
        <v>2224</v>
      </c>
      <c r="D936" s="307" t="s">
        <v>1988</v>
      </c>
      <c r="E936" s="331" t="s">
        <v>42</v>
      </c>
      <c r="F936" s="307" t="s">
        <v>2162</v>
      </c>
      <c r="G936" s="306" t="s">
        <v>2228</v>
      </c>
      <c r="H936" s="304">
        <v>1037633457</v>
      </c>
      <c r="I936" s="269">
        <v>6879081</v>
      </c>
      <c r="J936" s="269">
        <v>5411243</v>
      </c>
      <c r="K936" s="332" t="s">
        <v>2217</v>
      </c>
      <c r="L936" s="309" t="s">
        <v>571</v>
      </c>
      <c r="M936" s="310" t="s">
        <v>164</v>
      </c>
      <c r="N936" s="311">
        <f>VLOOKUP(Contrato[[#This Row],[SUPERVISOR TITULAR]],[1]SUPERVISORES!$E$1:$F$135,2,FALSE)</f>
        <v>71610877.799999997</v>
      </c>
      <c r="O936" s="312" t="s">
        <v>697</v>
      </c>
      <c r="P936" s="313">
        <f>VLOOKUP(Contrato[[#This Row],[SUPERVISOR SUPLENTE ]],[1]SUPERVISORES!$E$1:$F$135,2,FALSE)</f>
        <v>8434266.4000000004</v>
      </c>
      <c r="Q936" s="314">
        <v>1262</v>
      </c>
      <c r="R936" s="323" cm="1">
        <f t="array" ref="R936">_xlfn.XLOOKUP(Contrato[[#This Row],[CDP]],[1]!CDP[[#All],[consecutivo]],[1]!CDP[[#All],[fecha_aprobacion]],"",0)</f>
        <v>45233.726631944446</v>
      </c>
      <c r="S936" s="269">
        <f>SUMIF([1]!CDP[[#All],[consecutivo]],Contrato[[#This Row],[CDP]],[1]!CDP[[#All],[valor_total_rubro]])</f>
        <v>6574481</v>
      </c>
      <c r="T936" s="304" cm="1">
        <f t="array" ref="T936">_xlfn.XLOOKUP(Contrato[[#This Row],[CONTRATO]]&amp;Contrato[[#This Row],[CDP]],[1]!Tabla6[[#All],[CONTRATO-CDP]],[1]!Tabla6[[#All],[CRP]],_xlfn.XLOOKUP(Contrato[[#This Row],[CDP]],[1]RCPPAGOS!F:F,[1]RCPPAGOS!A:A,"",0),0)</f>
        <v>14461</v>
      </c>
      <c r="U936" s="323">
        <f>+_xlfn.XLOOKUP(Contrato[[#This Row],[RCP]],[1]RCPPAGOS!A:A,[1]RCPPAGOS!B:B,"",0)</f>
        <v>45241.946435185186</v>
      </c>
      <c r="V936" s="315">
        <f>SUMIF([1]!RCPPAGOS[[#All],[CRP]],Contrato[[#This Row],[RCP]],[1]!RCPPAGOS[[#All],[valor_total]])</f>
        <v>5411243</v>
      </c>
      <c r="W936" s="316">
        <v>45241</v>
      </c>
      <c r="X936" s="316">
        <v>45241</v>
      </c>
      <c r="Y936" s="294">
        <v>45241</v>
      </c>
      <c r="Z936" s="295" t="str">
        <f>+LEFT(_xlfn.XLOOKUP(Contrato[[#This Row],[CONTRATO3DIG]],[1]SECOP_II!AE:AE,[1]SECOP_II!G:G,"",0),10)</f>
        <v>2023-12-15</v>
      </c>
      <c r="AA936" s="54" t="str">
        <f>_xlfn.XLOOKUP(Contrato[[#This Row],[CONTRATO3DIG]],[1]SECOP_II!AE:AE,[1]SECOP_II!AA:AA,"",0)</f>
        <v>https://community.secop.gov.co/Public/Tendering/OpportunityDetail/Index?noticeUID=CO1.NTC.5167233&amp;isFromPublicArea=True&amp;isModal=true&amp;asPopupView=true</v>
      </c>
      <c r="AB936" s="317" t="s">
        <v>2218</v>
      </c>
      <c r="AC936" s="317"/>
      <c r="AD936" s="304"/>
      <c r="AE936" s="318" t="str">
        <f>TEXT(LEFT(Contrato[[#This Row],[CONTRATO]],3),"0")</f>
        <v>838</v>
      </c>
      <c r="AF936" s="318" t="str">
        <f>IF(LEN(Contrato[[#This Row],[Contrato2]])=3,Contrato[[#This Row],[Contrato2]],TEXT(Contrato[[#This Row],[Contrato2]],"000"))</f>
        <v>838</v>
      </c>
      <c r="AG936" s="324">
        <f ca="1">IFERROR(_xlfn.DAYS(Contrato[[#This Row],[Fecha Proyectada liquidació]],TODAY())/30,"")</f>
        <v>-10.566666666666666</v>
      </c>
      <c r="AH936" s="319">
        <f>+Contrato[[#This Row],[FECHA TERMINACIÓN ]]+120</f>
        <v>45395</v>
      </c>
      <c r="AI936" s="318" t="e" cm="1">
        <f t="array" ref="AI936">+Contrato[[#This Row],[Fecha Proyectada liquidació]]-hoy</f>
        <v>#NAME?</v>
      </c>
      <c r="AJ936" s="318" cm="1">
        <f t="array" ref="AJ936">_xlfn.XLOOKUP(Contrato[[#This Row],[CONTRATO]]&amp;Contrato[[#This Row],[CDP]],[1]!Tabla6[[#All],[CONTRATO-CDP]],[1]!Tabla6[[#All],[CRP]],_xlfn.XLOOKUP(Contrato[[#This Row],[CDP]],[1]RCPPAGOS!F:F,[1]RCPPAGOS!A:A,"",0),0)</f>
        <v>14461</v>
      </c>
      <c r="AK936" s="318">
        <f>+Contrato[[#This Row],[Columna1]]-Contrato[[#This Row],[RCP]]</f>
        <v>0</v>
      </c>
      <c r="AL936" s="325" cm="1">
        <f t="array" ref="AL936">_xlfn.XLOOKUP(Contrato[[#This Row],[RCP]],[1]!RCPPAGOS[[#All],[CRP]],[1]!RCPPAGOS[[#All],[Total pagado]],0,0)</f>
        <v>5247893</v>
      </c>
      <c r="AM936" s="321">
        <f>+Contrato[[#This Row],[Valor Pagado]]/Contrato[[#This Row],[VALOR CONTRATO]]</f>
        <v>0.96981285076275447</v>
      </c>
      <c r="AN936" s="322">
        <f>+Contrato[[#This Row],[VALOR CONTRATO]]-Contrato[[#This Row],[Valor Pagado]]</f>
        <v>163350</v>
      </c>
    </row>
    <row r="937" spans="1:40" s="318" customFormat="1" ht="37.5" customHeight="1">
      <c r="A937" s="304">
        <v>1149</v>
      </c>
      <c r="B937" s="305">
        <v>839</v>
      </c>
      <c r="C937" s="306" t="s">
        <v>2224</v>
      </c>
      <c r="D937" s="307" t="s">
        <v>1988</v>
      </c>
      <c r="E937" s="331" t="s">
        <v>42</v>
      </c>
      <c r="F937" s="307" t="s">
        <v>2162</v>
      </c>
      <c r="G937" s="306" t="s">
        <v>2229</v>
      </c>
      <c r="H937" s="304">
        <v>1152188896</v>
      </c>
      <c r="I937" s="269">
        <v>6879081</v>
      </c>
      <c r="J937" s="269">
        <v>5411243</v>
      </c>
      <c r="K937" s="332" t="s">
        <v>2217</v>
      </c>
      <c r="L937" s="309" t="s">
        <v>571</v>
      </c>
      <c r="M937" s="310" t="s">
        <v>164</v>
      </c>
      <c r="N937" s="311">
        <f>VLOOKUP(Contrato[[#This Row],[SUPERVISOR TITULAR]],[1]SUPERVISORES!$E$1:$F$135,2,FALSE)</f>
        <v>71610877.799999997</v>
      </c>
      <c r="O937" s="312" t="s">
        <v>697</v>
      </c>
      <c r="P937" s="313">
        <f>VLOOKUP(Contrato[[#This Row],[SUPERVISOR SUPLENTE ]],[1]SUPERVISORES!$E$1:$F$135,2,FALSE)</f>
        <v>8434266.4000000004</v>
      </c>
      <c r="Q937" s="314">
        <v>1259</v>
      </c>
      <c r="R937" s="323" cm="1">
        <f t="array" ref="R937">_xlfn.XLOOKUP(Contrato[[#This Row],[CDP]],[1]!CDP[[#All],[consecutivo]],[1]!CDP[[#All],[fecha_aprobacion]],"",0)</f>
        <v>45233.726550925923</v>
      </c>
      <c r="S937" s="269">
        <f>SUMIF([1]!CDP[[#All],[consecutivo]],Contrato[[#This Row],[CDP]],[1]!CDP[[#All],[valor_total_rubro]])</f>
        <v>6574481</v>
      </c>
      <c r="T937" s="304" cm="1">
        <f t="array" ref="T937">_xlfn.XLOOKUP(Contrato[[#This Row],[CONTRATO]]&amp;Contrato[[#This Row],[CDP]],[1]!Tabla6[[#All],[CONTRATO-CDP]],[1]!Tabla6[[#All],[CRP]],_xlfn.XLOOKUP(Contrato[[#This Row],[CDP]],[1]RCPPAGOS!F:F,[1]RCPPAGOS!A:A,"",0),0)</f>
        <v>14460</v>
      </c>
      <c r="U937" s="323">
        <f>+_xlfn.XLOOKUP(Contrato[[#This Row],[RCP]],[1]RCPPAGOS!A:A,[1]RCPPAGOS!B:B,"",0)</f>
        <v>45241.945277777777</v>
      </c>
      <c r="V937" s="315">
        <f>SUMIF([1]!RCPPAGOS[[#All],[CRP]],Contrato[[#This Row],[RCP]],[1]!RCPPAGOS[[#All],[valor_total]])</f>
        <v>5411243</v>
      </c>
      <c r="W937" s="316">
        <v>45241</v>
      </c>
      <c r="X937" s="316">
        <v>45241</v>
      </c>
      <c r="Y937" s="294">
        <v>45241</v>
      </c>
      <c r="Z937" s="295" t="str">
        <f>+LEFT(_xlfn.XLOOKUP(Contrato[[#This Row],[CONTRATO3DIG]],[1]SECOP_II!AE:AE,[1]SECOP_II!G:G,"",0),10)</f>
        <v>2023-12-15</v>
      </c>
      <c r="AA937" s="54" t="str">
        <f>_xlfn.XLOOKUP(Contrato[[#This Row],[CONTRATO3DIG]],[1]SECOP_II!AE:AE,[1]SECOP_II!AA:AA,"",0)</f>
        <v>https://community.secop.gov.co/Public/Tendering/OpportunityDetail/Index?noticeUID=CO1.NTC.5167233&amp;isFromPublicArea=True&amp;isModal=true&amp;asPopupView=true</v>
      </c>
      <c r="AB937" s="317" t="s">
        <v>2218</v>
      </c>
      <c r="AC937" s="317"/>
      <c r="AD937" s="304"/>
      <c r="AE937" s="318" t="str">
        <f>TEXT(LEFT(Contrato[[#This Row],[CONTRATO]],3),"0")</f>
        <v>839</v>
      </c>
      <c r="AF937" s="318" t="str">
        <f>IF(LEN(Contrato[[#This Row],[Contrato2]])=3,Contrato[[#This Row],[Contrato2]],TEXT(Contrato[[#This Row],[Contrato2]],"000"))</f>
        <v>839</v>
      </c>
      <c r="AG937" s="324">
        <f ca="1">IFERROR(_xlfn.DAYS(Contrato[[#This Row],[Fecha Proyectada liquidació]],TODAY())/30,"")</f>
        <v>-10.566666666666666</v>
      </c>
      <c r="AH937" s="319">
        <f>+Contrato[[#This Row],[FECHA TERMINACIÓN ]]+120</f>
        <v>45395</v>
      </c>
      <c r="AI937" s="318" t="e" cm="1">
        <f t="array" ref="AI937">+Contrato[[#This Row],[Fecha Proyectada liquidació]]-hoy</f>
        <v>#NAME?</v>
      </c>
      <c r="AJ937" s="318" cm="1">
        <f t="array" ref="AJ937">_xlfn.XLOOKUP(Contrato[[#This Row],[CONTRATO]]&amp;Contrato[[#This Row],[CDP]],[1]!Tabla6[[#All],[CONTRATO-CDP]],[1]!Tabla6[[#All],[CRP]],_xlfn.XLOOKUP(Contrato[[#This Row],[CDP]],[1]RCPPAGOS!F:F,[1]RCPPAGOS!A:A,"",0),0)</f>
        <v>14460</v>
      </c>
      <c r="AK937" s="318">
        <f>+Contrato[[#This Row],[Columna1]]-Contrato[[#This Row],[RCP]]</f>
        <v>0</v>
      </c>
      <c r="AL937" s="325" cm="1">
        <f t="array" ref="AL937">_xlfn.XLOOKUP(Contrato[[#This Row],[RCP]],[1]!RCPPAGOS[[#All],[CRP]],[1]!RCPPAGOS[[#All],[Total pagado]],0,0)</f>
        <v>5247893</v>
      </c>
      <c r="AM937" s="321">
        <f>+Contrato[[#This Row],[Valor Pagado]]/Contrato[[#This Row],[VALOR CONTRATO]]</f>
        <v>0.96981285076275447</v>
      </c>
      <c r="AN937" s="322">
        <f>+Contrato[[#This Row],[VALOR CONTRATO]]-Contrato[[#This Row],[Valor Pagado]]</f>
        <v>163350</v>
      </c>
    </row>
    <row r="938" spans="1:40" s="318" customFormat="1" ht="37.5" customHeight="1">
      <c r="A938" s="304">
        <v>1150</v>
      </c>
      <c r="B938" s="305">
        <v>840</v>
      </c>
      <c r="C938" s="306" t="s">
        <v>2224</v>
      </c>
      <c r="D938" s="307" t="s">
        <v>1988</v>
      </c>
      <c r="E938" s="331" t="s">
        <v>42</v>
      </c>
      <c r="F938" s="307" t="s">
        <v>2162</v>
      </c>
      <c r="G938" s="306" t="s">
        <v>2230</v>
      </c>
      <c r="H938" s="304">
        <v>1083006776</v>
      </c>
      <c r="I938" s="269">
        <v>6879081</v>
      </c>
      <c r="J938" s="269">
        <v>5411243</v>
      </c>
      <c r="K938" s="332" t="s">
        <v>2217</v>
      </c>
      <c r="L938" s="309" t="s">
        <v>571</v>
      </c>
      <c r="M938" s="310" t="s">
        <v>164</v>
      </c>
      <c r="N938" s="311">
        <f>VLOOKUP(Contrato[[#This Row],[SUPERVISOR TITULAR]],[1]SUPERVISORES!$E$1:$F$135,2,FALSE)</f>
        <v>71610877.799999997</v>
      </c>
      <c r="O938" s="312" t="s">
        <v>697</v>
      </c>
      <c r="P938" s="313">
        <f>VLOOKUP(Contrato[[#This Row],[SUPERVISOR SUPLENTE ]],[1]SUPERVISORES!$E$1:$F$135,2,FALSE)</f>
        <v>8434266.4000000004</v>
      </c>
      <c r="Q938" s="314">
        <v>1256</v>
      </c>
      <c r="R938" s="323" cm="1">
        <f t="array" ref="R938">_xlfn.XLOOKUP(Contrato[[#This Row],[CDP]],[1]!CDP[[#All],[consecutivo]],[1]!CDP[[#All],[fecha_aprobacion]],"",0)</f>
        <v>45233.726481481484</v>
      </c>
      <c r="S938" s="269">
        <f>SUMIF([1]!CDP[[#All],[consecutivo]],Contrato[[#This Row],[CDP]],[1]!CDP[[#All],[valor_total_rubro]])</f>
        <v>6574481</v>
      </c>
      <c r="T938" s="304" cm="1">
        <f t="array" ref="T938">_xlfn.XLOOKUP(Contrato[[#This Row],[CONTRATO]]&amp;Contrato[[#This Row],[CDP]],[1]!Tabla6[[#All],[CONTRATO-CDP]],[1]!Tabla6[[#All],[CRP]],_xlfn.XLOOKUP(Contrato[[#This Row],[CDP]],[1]RCPPAGOS!F:F,[1]RCPPAGOS!A:A,"",0),0)</f>
        <v>14459</v>
      </c>
      <c r="U938" s="323">
        <f>+_xlfn.XLOOKUP(Contrato[[#This Row],[RCP]],[1]RCPPAGOS!A:A,[1]RCPPAGOS!B:B,"",0)</f>
        <v>45241.944618055553</v>
      </c>
      <c r="V938" s="315">
        <f>SUMIF([1]!RCPPAGOS[[#All],[CRP]],Contrato[[#This Row],[RCP]],[1]!RCPPAGOS[[#All],[valor_total]])</f>
        <v>5411243</v>
      </c>
      <c r="W938" s="316">
        <v>45241</v>
      </c>
      <c r="X938" s="316">
        <v>45241</v>
      </c>
      <c r="Y938" s="294">
        <v>45241</v>
      </c>
      <c r="Z938" s="295" t="str">
        <f>+LEFT(_xlfn.XLOOKUP(Contrato[[#This Row],[CONTRATO3DIG]],[1]SECOP_II!AE:AE,[1]SECOP_II!G:G,"",0),10)</f>
        <v>2023-12-15</v>
      </c>
      <c r="AA938" s="54" t="str">
        <f>_xlfn.XLOOKUP(Contrato[[#This Row],[CONTRATO3DIG]],[1]SECOP_II!AE:AE,[1]SECOP_II!AA:AA,"",0)</f>
        <v>https://community.secop.gov.co/Public/Tendering/OpportunityDetail/Index?noticeUID=CO1.NTC.5167233&amp;isFromPublicArea=True&amp;isModal=true&amp;asPopupView=true</v>
      </c>
      <c r="AB938" s="317" t="s">
        <v>2218</v>
      </c>
      <c r="AC938" s="317"/>
      <c r="AD938" s="304"/>
      <c r="AE938" s="318" t="str">
        <f>TEXT(LEFT(Contrato[[#This Row],[CONTRATO]],3),"0")</f>
        <v>840</v>
      </c>
      <c r="AF938" s="318" t="str">
        <f>IF(LEN(Contrato[[#This Row],[Contrato2]])=3,Contrato[[#This Row],[Contrato2]],TEXT(Contrato[[#This Row],[Contrato2]],"000"))</f>
        <v>840</v>
      </c>
      <c r="AG938" s="324">
        <f ca="1">IFERROR(_xlfn.DAYS(Contrato[[#This Row],[Fecha Proyectada liquidació]],TODAY())/30,"")</f>
        <v>-10.566666666666666</v>
      </c>
      <c r="AH938" s="319">
        <f>+Contrato[[#This Row],[FECHA TERMINACIÓN ]]+120</f>
        <v>45395</v>
      </c>
      <c r="AI938" s="318" t="e" cm="1">
        <f t="array" ref="AI938">+Contrato[[#This Row],[Fecha Proyectada liquidació]]-hoy</f>
        <v>#NAME?</v>
      </c>
      <c r="AJ938" s="318" cm="1">
        <f t="array" ref="AJ938">_xlfn.XLOOKUP(Contrato[[#This Row],[CONTRATO]]&amp;Contrato[[#This Row],[CDP]],[1]!Tabla6[[#All],[CONTRATO-CDP]],[1]!Tabla6[[#All],[CRP]],_xlfn.XLOOKUP(Contrato[[#This Row],[CDP]],[1]RCPPAGOS!F:F,[1]RCPPAGOS!A:A,"",0),0)</f>
        <v>14459</v>
      </c>
      <c r="AK938" s="318">
        <f>+Contrato[[#This Row],[Columna1]]-Contrato[[#This Row],[RCP]]</f>
        <v>0</v>
      </c>
      <c r="AL938" s="320" cm="1">
        <f t="array" ref="AL938">_xlfn.XLOOKUP(Contrato[[#This Row],[RCP]],[1]!RCPPAGOS[[#All],[CRP]],[1]!RCPPAGOS[[#All],[Total pagado]],0,0)</f>
        <v>5247893</v>
      </c>
      <c r="AM938" s="321">
        <f>+Contrato[[#This Row],[Valor Pagado]]/Contrato[[#This Row],[VALOR CONTRATO]]</f>
        <v>0.96981285076275447</v>
      </c>
      <c r="AN938" s="322">
        <f>+Contrato[[#This Row],[VALOR CONTRATO]]-Contrato[[#This Row],[Valor Pagado]]</f>
        <v>163350</v>
      </c>
    </row>
    <row r="939" spans="1:40" s="318" customFormat="1" ht="37.5" customHeight="1">
      <c r="A939" s="304">
        <v>1151</v>
      </c>
      <c r="B939" s="305">
        <v>841</v>
      </c>
      <c r="C939" s="306" t="s">
        <v>2224</v>
      </c>
      <c r="D939" s="307" t="s">
        <v>1988</v>
      </c>
      <c r="E939" s="331" t="s">
        <v>42</v>
      </c>
      <c r="F939" s="307" t="s">
        <v>2162</v>
      </c>
      <c r="G939" s="306" t="s">
        <v>2231</v>
      </c>
      <c r="H939" s="304">
        <v>1035863245</v>
      </c>
      <c r="I939" s="269">
        <v>6879081</v>
      </c>
      <c r="J939" s="269">
        <v>5411243</v>
      </c>
      <c r="K939" s="332" t="s">
        <v>2217</v>
      </c>
      <c r="L939" s="309" t="s">
        <v>571</v>
      </c>
      <c r="M939" s="310" t="s">
        <v>164</v>
      </c>
      <c r="N939" s="311">
        <f>VLOOKUP(Contrato[[#This Row],[SUPERVISOR TITULAR]],[1]SUPERVISORES!$E$1:$F$135,2,FALSE)</f>
        <v>71610877.799999997</v>
      </c>
      <c r="O939" s="312" t="s">
        <v>697</v>
      </c>
      <c r="P939" s="313">
        <f>VLOOKUP(Contrato[[#This Row],[SUPERVISOR SUPLENTE ]],[1]SUPERVISORES!$E$1:$F$135,2,FALSE)</f>
        <v>8434266.4000000004</v>
      </c>
      <c r="Q939" s="314">
        <v>1257</v>
      </c>
      <c r="R939" s="323" cm="1">
        <f t="array" ref="R939">_xlfn.XLOOKUP(Contrato[[#This Row],[CDP]],[1]!CDP[[#All],[consecutivo]],[1]!CDP[[#All],[fecha_aprobacion]],"",0)</f>
        <v>45233.726504629631</v>
      </c>
      <c r="S939" s="269">
        <f>SUMIF([1]!CDP[[#All],[consecutivo]],Contrato[[#This Row],[CDP]],[1]!CDP[[#All],[valor_total_rubro]])</f>
        <v>6574481</v>
      </c>
      <c r="T939" s="304" cm="1">
        <f t="array" ref="T939">_xlfn.XLOOKUP(Contrato[[#This Row],[CONTRATO]]&amp;Contrato[[#This Row],[CDP]],[1]!Tabla6[[#All],[CONTRATO-CDP]],[1]!Tabla6[[#All],[CRP]],_xlfn.XLOOKUP(Contrato[[#This Row],[CDP]],[1]RCPPAGOS!F:F,[1]RCPPAGOS!A:A,"",0),0)</f>
        <v>14458</v>
      </c>
      <c r="U939" s="323">
        <f>+_xlfn.XLOOKUP(Contrato[[#This Row],[RCP]],[1]RCPPAGOS!A:A,[1]RCPPAGOS!B:B,"",0)</f>
        <v>45241.944097222222</v>
      </c>
      <c r="V939" s="315">
        <f>SUMIF([1]!RCPPAGOS[[#All],[CRP]],Contrato[[#This Row],[RCP]],[1]!RCPPAGOS[[#All],[valor_total]])</f>
        <v>5411243</v>
      </c>
      <c r="W939" s="316">
        <v>45241</v>
      </c>
      <c r="X939" s="316">
        <v>45241</v>
      </c>
      <c r="Y939" s="294">
        <v>45242</v>
      </c>
      <c r="Z939" s="295" t="str">
        <f>+LEFT(_xlfn.XLOOKUP(Contrato[[#This Row],[CONTRATO3DIG]],[1]SECOP_II!AE:AE,[1]SECOP_II!G:G,"",0),10)</f>
        <v>2023-12-15</v>
      </c>
      <c r="AA939" s="54" t="str">
        <f>_xlfn.XLOOKUP(Contrato[[#This Row],[CONTRATO3DIG]],[1]SECOP_II!AE:AE,[1]SECOP_II!AA:AA,"",0)</f>
        <v>https://community.secop.gov.co/Public/Tendering/OpportunityDetail/Index?noticeUID=CO1.NTC.5167233&amp;isFromPublicArea=True&amp;isModal=true&amp;asPopupView=true</v>
      </c>
      <c r="AB939" s="317" t="s">
        <v>2218</v>
      </c>
      <c r="AC939" s="317"/>
      <c r="AD939" s="304"/>
      <c r="AE939" s="318" t="str">
        <f>TEXT(LEFT(Contrato[[#This Row],[CONTRATO]],3),"0")</f>
        <v>841</v>
      </c>
      <c r="AF939" s="318" t="str">
        <f>IF(LEN(Contrato[[#This Row],[Contrato2]])=3,Contrato[[#This Row],[Contrato2]],TEXT(Contrato[[#This Row],[Contrato2]],"000"))</f>
        <v>841</v>
      </c>
      <c r="AG939" s="324">
        <f ca="1">IFERROR(_xlfn.DAYS(Contrato[[#This Row],[Fecha Proyectada liquidació]],TODAY())/30,"")</f>
        <v>-10.566666666666666</v>
      </c>
      <c r="AH939" s="319">
        <f>+Contrato[[#This Row],[FECHA TERMINACIÓN ]]+120</f>
        <v>45395</v>
      </c>
      <c r="AI939" s="318" t="e" cm="1">
        <f t="array" ref="AI939">+Contrato[[#This Row],[Fecha Proyectada liquidació]]-hoy</f>
        <v>#NAME?</v>
      </c>
      <c r="AJ939" s="318" cm="1">
        <f t="array" ref="AJ939">_xlfn.XLOOKUP(Contrato[[#This Row],[CONTRATO]]&amp;Contrato[[#This Row],[CDP]],[1]!Tabla6[[#All],[CONTRATO-CDP]],[1]!Tabla6[[#All],[CRP]],_xlfn.XLOOKUP(Contrato[[#This Row],[CDP]],[1]RCPPAGOS!F:F,[1]RCPPAGOS!A:A,"",0),0)</f>
        <v>14458</v>
      </c>
      <c r="AK939" s="318">
        <f>+Contrato[[#This Row],[Columna1]]-Contrato[[#This Row],[RCP]]</f>
        <v>0</v>
      </c>
      <c r="AL939" s="320" cm="1">
        <f t="array" ref="AL939">_xlfn.XLOOKUP(Contrato[[#This Row],[RCP]],[1]!RCPPAGOS[[#All],[CRP]],[1]!RCPPAGOS[[#All],[Total pagado]],0,0)</f>
        <v>5247893</v>
      </c>
      <c r="AM939" s="321">
        <f>+Contrato[[#This Row],[Valor Pagado]]/Contrato[[#This Row],[VALOR CONTRATO]]</f>
        <v>0.96981285076275447</v>
      </c>
      <c r="AN939" s="322">
        <f>+Contrato[[#This Row],[VALOR CONTRATO]]-Contrato[[#This Row],[Valor Pagado]]</f>
        <v>163350</v>
      </c>
    </row>
    <row r="940" spans="1:40" s="318" customFormat="1" ht="37.5" customHeight="1">
      <c r="A940" s="304">
        <v>1163</v>
      </c>
      <c r="B940" s="305">
        <v>842</v>
      </c>
      <c r="C940" s="306" t="s">
        <v>2232</v>
      </c>
      <c r="D940" s="307" t="s">
        <v>1988</v>
      </c>
      <c r="E940" s="331" t="s">
        <v>42</v>
      </c>
      <c r="F940" s="307" t="s">
        <v>2162</v>
      </c>
      <c r="G940" s="306" t="s">
        <v>2233</v>
      </c>
      <c r="H940" s="304">
        <v>1000205092</v>
      </c>
      <c r="I940" s="269">
        <v>4171510</v>
      </c>
      <c r="J940" s="269">
        <v>3710256</v>
      </c>
      <c r="K940" s="339" t="s">
        <v>2234</v>
      </c>
      <c r="L940" s="340" t="s">
        <v>571</v>
      </c>
      <c r="M940" s="310" t="s">
        <v>164</v>
      </c>
      <c r="N940" s="311">
        <f>VLOOKUP(Contrato[[#This Row],[SUPERVISOR TITULAR]],[1]SUPERVISORES!$E$1:$F$135,2,FALSE)</f>
        <v>71610877.799999997</v>
      </c>
      <c r="O940" s="312" t="s">
        <v>697</v>
      </c>
      <c r="P940" s="313">
        <f>VLOOKUP(Contrato[[#This Row],[SUPERVISOR SUPLENTE ]],[1]SUPERVISORES!$E$1:$F$135,2,FALSE)</f>
        <v>8434266.4000000004</v>
      </c>
      <c r="Q940" s="314">
        <v>1268</v>
      </c>
      <c r="R940" s="323" cm="1">
        <f t="array" ref="R940">_xlfn.XLOOKUP(Contrato[[#This Row],[CDP]],[1]!CDP[[#All],[consecutivo]],[1]!CDP[[#All],[fecha_aprobacion]],"",0)</f>
        <v>45233.728321759256</v>
      </c>
      <c r="S940" s="269">
        <f>SUMIF([1]!CDP[[#All],[consecutivo]],Contrato[[#This Row],[CDP]],[1]!CDP[[#All],[valor_total_rubro]])</f>
        <v>3928506</v>
      </c>
      <c r="T940" s="304" cm="1">
        <f t="array" ref="T940">_xlfn.XLOOKUP(Contrato[[#This Row],[CONTRATO]]&amp;Contrato[[#This Row],[CDP]],[1]!Tabla6[[#All],[CONTRATO-CDP]],[1]!Tabla6[[#All],[CRP]],_xlfn.XLOOKUP(Contrato[[#This Row],[CDP]],[1]RCPPAGOS!F:F,[1]RCPPAGOS!A:A,"",0),0)</f>
        <v>15612</v>
      </c>
      <c r="U940" s="323">
        <f>+_xlfn.XLOOKUP(Contrato[[#This Row],[RCP]],[1]RCPPAGOS!A:A,[1]RCPPAGOS!B:B,"",0)</f>
        <v>45246.877372685187</v>
      </c>
      <c r="V940" s="315">
        <f>SUMIF([1]!RCPPAGOS[[#All],[CRP]],Contrato[[#This Row],[RCP]],[1]!RCPPAGOS[[#All],[valor_total]])</f>
        <v>3710256</v>
      </c>
      <c r="W940" s="316">
        <v>45246</v>
      </c>
      <c r="X940" s="316">
        <v>45257</v>
      </c>
      <c r="Y940" s="294" t="str">
        <f>+LEFT(_xlfn.XLOOKUP(Contrato[[#This Row],[CONTRATO3DIG]],[1]SECOP_II!AE:AE,[1]SECOP_II!F:F,"",0),10)</f>
        <v>2023-11-20</v>
      </c>
      <c r="Z940" s="295" t="str">
        <f>+LEFT(_xlfn.XLOOKUP(Contrato[[#This Row],[CONTRATO3DIG]],[1]SECOP_II!AE:AE,[1]SECOP_II!G:G,"",0),10)</f>
        <v>2023-12-15</v>
      </c>
      <c r="AA940" s="54" t="str">
        <f>_xlfn.XLOOKUP(Contrato[[#This Row],[CONTRATO3DIG]],[1]SECOP_II!AE:AE,[1]SECOP_II!AA:AA,"",0)</f>
        <v>https://community.secop.gov.co/Public/Tendering/OpportunityDetail/Index?noticeUID=CO1.NTC.5181083&amp;isFromPublicArea=True&amp;isModal=true&amp;asPopupView=true</v>
      </c>
      <c r="AB940" s="317" t="s">
        <v>2235</v>
      </c>
      <c r="AC940" s="317"/>
      <c r="AD940" s="304"/>
      <c r="AE940" s="318" t="str">
        <f>TEXT(LEFT(Contrato[[#This Row],[CONTRATO]],3),"0")</f>
        <v>842</v>
      </c>
      <c r="AF940" s="318" t="str">
        <f>IF(LEN(Contrato[[#This Row],[Contrato2]])=3,Contrato[[#This Row],[Contrato2]],TEXT(Contrato[[#This Row],[Contrato2]],"000"))</f>
        <v>842</v>
      </c>
      <c r="AG940" s="324">
        <f ca="1">IFERROR(_xlfn.DAYS(Contrato[[#This Row],[Fecha Proyectada liquidació]],TODAY())/30,"")</f>
        <v>-10.566666666666666</v>
      </c>
      <c r="AH940" s="319">
        <f>+Contrato[[#This Row],[FECHA TERMINACIÓN ]]+120</f>
        <v>45395</v>
      </c>
      <c r="AI940" s="318" t="e" cm="1">
        <f t="array" ref="AI940">+Contrato[[#This Row],[Fecha Proyectada liquidació]]-hoy</f>
        <v>#NAME?</v>
      </c>
      <c r="AJ940" s="318" cm="1">
        <f t="array" ref="AJ940">_xlfn.XLOOKUP(Contrato[[#This Row],[CONTRATO]]&amp;Contrato[[#This Row],[CDP]],[1]!Tabla6[[#All],[CONTRATO-CDP]],[1]!Tabla6[[#All],[CRP]],_xlfn.XLOOKUP(Contrato[[#This Row],[CDP]],[1]RCPPAGOS!F:F,[1]RCPPAGOS!A:A,"",0),0)</f>
        <v>15612</v>
      </c>
      <c r="AK940" s="318">
        <f>+Contrato[[#This Row],[Columna1]]-Contrato[[#This Row],[RCP]]</f>
        <v>0</v>
      </c>
      <c r="AL940" s="325" cm="1">
        <f t="array" ref="AL940">_xlfn.XLOOKUP(Contrato[[#This Row],[RCP]],[1]!RCPPAGOS[[#All],[CRP]],[1]!RCPPAGOS[[#All],[Total pagado]],0,0)</f>
        <v>3367568</v>
      </c>
      <c r="AM940" s="321">
        <f>+Contrato[[#This Row],[Valor Pagado]]/Contrato[[#This Row],[VALOR CONTRATO]]</f>
        <v>0.90763764009814951</v>
      </c>
      <c r="AN940" s="322">
        <f>+Contrato[[#This Row],[VALOR CONTRATO]]-Contrato[[#This Row],[Valor Pagado]]</f>
        <v>342688</v>
      </c>
    </row>
    <row r="941" spans="1:40" s="318" customFormat="1" ht="37.5" customHeight="1">
      <c r="A941" s="304">
        <v>1153</v>
      </c>
      <c r="B941" s="305">
        <v>843</v>
      </c>
      <c r="C941" s="306" t="s">
        <v>2224</v>
      </c>
      <c r="D941" s="307" t="s">
        <v>1988</v>
      </c>
      <c r="E941" s="317" t="s">
        <v>42</v>
      </c>
      <c r="F941" s="307" t="s">
        <v>2162</v>
      </c>
      <c r="G941" s="341" t="s">
        <v>2236</v>
      </c>
      <c r="H941" s="304">
        <v>1098699027</v>
      </c>
      <c r="I941" s="327">
        <v>6879081</v>
      </c>
      <c r="J941" s="269">
        <v>5411243</v>
      </c>
      <c r="K941" s="332" t="s">
        <v>2217</v>
      </c>
      <c r="L941" s="309" t="s">
        <v>571</v>
      </c>
      <c r="M941" s="310" t="s">
        <v>164</v>
      </c>
      <c r="N941" s="311">
        <f>VLOOKUP(Contrato[[#This Row],[SUPERVISOR TITULAR]],[1]SUPERVISORES!$E$1:$F$135,2,FALSE)</f>
        <v>71610877.799999997</v>
      </c>
      <c r="O941" s="312" t="s">
        <v>697</v>
      </c>
      <c r="P941" s="313">
        <f>VLOOKUP(Contrato[[#This Row],[SUPERVISOR SUPLENTE ]],[1]SUPERVISORES!$E$1:$F$135,2,FALSE)</f>
        <v>8434266.4000000004</v>
      </c>
      <c r="Q941" s="314">
        <v>1265</v>
      </c>
      <c r="R941" s="323" cm="1">
        <f t="array" ref="R941">_xlfn.XLOOKUP(Contrato[[#This Row],[CDP]],[1]!CDP[[#All],[consecutivo]],[1]!CDP[[#All],[fecha_aprobacion]],"",0)</f>
        <v>45233.726712962962</v>
      </c>
      <c r="S941" s="269">
        <f>SUMIF([1]!CDP[[#All],[consecutivo]],Contrato[[#This Row],[CDP]],[1]!CDP[[#All],[valor_total_rubro]])</f>
        <v>6574481</v>
      </c>
      <c r="T941" s="304" cm="1">
        <f t="array" ref="T941">_xlfn.XLOOKUP(Contrato[[#This Row],[CONTRATO]]&amp;Contrato[[#This Row],[CDP]],[1]!Tabla6[[#All],[CONTRATO-CDP]],[1]!Tabla6[[#All],[CRP]],_xlfn.XLOOKUP(Contrato[[#This Row],[CDP]],[1]RCPPAGOS!F:F,[1]RCPPAGOS!A:A,"",0),0)</f>
        <v>14457</v>
      </c>
      <c r="U941" s="323">
        <f>+_xlfn.XLOOKUP(Contrato[[#This Row],[RCP]],[1]RCPPAGOS!A:A,[1]RCPPAGOS!B:B,"",0)</f>
        <v>45241.943437499998</v>
      </c>
      <c r="V941" s="315">
        <f>SUMIF([1]!RCPPAGOS[[#All],[CRP]],Contrato[[#This Row],[RCP]],[1]!RCPPAGOS[[#All],[valor_total]])</f>
        <v>5411243</v>
      </c>
      <c r="W941" s="316">
        <v>45241</v>
      </c>
      <c r="X941" s="316">
        <v>45241</v>
      </c>
      <c r="Y941" s="294">
        <v>45241</v>
      </c>
      <c r="Z941" s="295" t="str">
        <f>+LEFT(_xlfn.XLOOKUP(Contrato[[#This Row],[CONTRATO3DIG]],[1]SECOP_II!AE:AE,[1]SECOP_II!G:G,"",0),10)</f>
        <v>2023-12-15</v>
      </c>
      <c r="AA941" s="54" t="str">
        <f>_xlfn.XLOOKUP(Contrato[[#This Row],[CONTRATO3DIG]],[1]SECOP_II!AE:AE,[1]SECOP_II!AA:AA,"",0)</f>
        <v>https://community.secop.gov.co/Public/Tendering/OpportunityDetail/Index?noticeUID=CO1.NTC.5167233&amp;isFromPublicArea=True&amp;isModal=true&amp;asPopupView=true</v>
      </c>
      <c r="AB941" s="317" t="s">
        <v>2218</v>
      </c>
      <c r="AC941" s="317"/>
      <c r="AD941" s="304"/>
      <c r="AE941" s="318" t="str">
        <f>TEXT(LEFT(Contrato[[#This Row],[CONTRATO]],3),"0")</f>
        <v>843</v>
      </c>
      <c r="AF941" s="318" t="str">
        <f>IF(LEN(Contrato[[#This Row],[Contrato2]])=3,Contrato[[#This Row],[Contrato2]],TEXT(Contrato[[#This Row],[Contrato2]],"000"))</f>
        <v>843</v>
      </c>
      <c r="AG941" s="324">
        <f ca="1">IFERROR(_xlfn.DAYS(Contrato[[#This Row],[Fecha Proyectada liquidació]],TODAY())/30,"")</f>
        <v>-10.566666666666666</v>
      </c>
      <c r="AH941" s="319">
        <f>+Contrato[[#This Row],[FECHA TERMINACIÓN ]]+120</f>
        <v>45395</v>
      </c>
      <c r="AI941" s="318" t="e" cm="1">
        <f t="array" ref="AI941">+Contrato[[#This Row],[Fecha Proyectada liquidació]]-hoy</f>
        <v>#NAME?</v>
      </c>
      <c r="AJ941" s="318" cm="1">
        <f t="array" ref="AJ941">_xlfn.XLOOKUP(Contrato[[#This Row],[CONTRATO]]&amp;Contrato[[#This Row],[CDP]],[1]!Tabla6[[#All],[CONTRATO-CDP]],[1]!Tabla6[[#All],[CRP]],_xlfn.XLOOKUP(Contrato[[#This Row],[CDP]],[1]RCPPAGOS!F:F,[1]RCPPAGOS!A:A,"",0),0)</f>
        <v>14457</v>
      </c>
      <c r="AK941" s="318">
        <f>+Contrato[[#This Row],[Columna1]]-Contrato[[#This Row],[RCP]]</f>
        <v>0</v>
      </c>
      <c r="AL941" s="320" cm="1">
        <f t="array" ref="AL941">_xlfn.XLOOKUP(Contrato[[#This Row],[RCP]],[1]!RCPPAGOS[[#All],[CRP]],[1]!RCPPAGOS[[#All],[Total pagado]],0,0)</f>
        <v>5247893</v>
      </c>
      <c r="AM941" s="321">
        <f>+Contrato[[#This Row],[Valor Pagado]]/Contrato[[#This Row],[VALOR CONTRATO]]</f>
        <v>0.96981285076275447</v>
      </c>
      <c r="AN941" s="322">
        <f>+Contrato[[#This Row],[VALOR CONTRATO]]-Contrato[[#This Row],[Valor Pagado]]</f>
        <v>163350</v>
      </c>
    </row>
    <row r="942" spans="1:40" s="318" customFormat="1" ht="37.5" customHeight="1">
      <c r="A942" s="304">
        <v>1154</v>
      </c>
      <c r="B942" s="305">
        <v>844</v>
      </c>
      <c r="C942" s="306" t="s">
        <v>2224</v>
      </c>
      <c r="D942" s="307" t="s">
        <v>1988</v>
      </c>
      <c r="E942" s="331" t="s">
        <v>42</v>
      </c>
      <c r="F942" s="307" t="s">
        <v>2162</v>
      </c>
      <c r="G942" s="306" t="s">
        <v>2237</v>
      </c>
      <c r="H942" s="304">
        <v>1020416066</v>
      </c>
      <c r="I942" s="327">
        <v>6879081</v>
      </c>
      <c r="J942" s="269">
        <v>5411243</v>
      </c>
      <c r="K942" s="332" t="s">
        <v>2217</v>
      </c>
      <c r="L942" s="309" t="s">
        <v>571</v>
      </c>
      <c r="M942" s="310" t="s">
        <v>164</v>
      </c>
      <c r="N942" s="311">
        <f>VLOOKUP(Contrato[[#This Row],[SUPERVISOR TITULAR]],[1]SUPERVISORES!$E$1:$F$135,2,FALSE)</f>
        <v>71610877.799999997</v>
      </c>
      <c r="O942" s="312"/>
      <c r="P942" s="313" t="e">
        <f>VLOOKUP(Contrato[[#This Row],[SUPERVISOR SUPLENTE ]],[1]SUPERVISORES!$E$1:$F$135,2,FALSE)</f>
        <v>#N/A</v>
      </c>
      <c r="Q942" s="314">
        <v>1277</v>
      </c>
      <c r="R942" s="323" cm="1">
        <f t="array" ref="R942">_xlfn.XLOOKUP(Contrato[[#This Row],[CDP]],[1]!CDP[[#All],[consecutivo]],[1]!CDP[[#All],[fecha_aprobacion]],"",0)</f>
        <v>45233.728564814817</v>
      </c>
      <c r="S942" s="269">
        <f>SUMIF([1]!CDP[[#All],[consecutivo]],Contrato[[#This Row],[CDP]],[1]!CDP[[#All],[valor_total_rubro]])</f>
        <v>6574481</v>
      </c>
      <c r="T942" s="304" cm="1">
        <f t="array" ref="T942">_xlfn.XLOOKUP(Contrato[[#This Row],[CONTRATO]]&amp;Contrato[[#This Row],[CDP]],[1]!Tabla6[[#All],[CONTRATO-CDP]],[1]!Tabla6[[#All],[CRP]],_xlfn.XLOOKUP(Contrato[[#This Row],[CDP]],[1]RCPPAGOS!F:F,[1]RCPPAGOS!A:A,"",0),0)</f>
        <v>14456</v>
      </c>
      <c r="U942" s="323">
        <f>+_xlfn.XLOOKUP(Contrato[[#This Row],[RCP]],[1]RCPPAGOS!A:A,[1]RCPPAGOS!B:B,"",0)</f>
        <v>45241.942870370367</v>
      </c>
      <c r="V942" s="315">
        <f>SUMIF([1]!RCPPAGOS[[#All],[CRP]],Contrato[[#This Row],[RCP]],[1]!RCPPAGOS[[#All],[valor_total]])</f>
        <v>5411243</v>
      </c>
      <c r="W942" s="316">
        <v>45241</v>
      </c>
      <c r="X942" s="316">
        <v>45241</v>
      </c>
      <c r="Y942" s="294">
        <v>45242</v>
      </c>
      <c r="Z942" s="295" t="str">
        <f>+LEFT(_xlfn.XLOOKUP(Contrato[[#This Row],[CONTRATO3DIG]],[1]SECOP_II!AE:AE,[1]SECOP_II!G:G,"",0),10)</f>
        <v>2023-12-15</v>
      </c>
      <c r="AA942" s="54" t="str">
        <f>_xlfn.XLOOKUP(Contrato[[#This Row],[CONTRATO3DIG]],[1]SECOP_II!AE:AE,[1]SECOP_II!AA:AA,"",0)</f>
        <v>https://community.secop.gov.co/Public/Tendering/OpportunityDetail/Index?noticeUID=CO1.NTC.5167233&amp;isFromPublicArea=True&amp;isModal=true&amp;asPopupView=true</v>
      </c>
      <c r="AB942" s="317" t="s">
        <v>2218</v>
      </c>
      <c r="AC942" s="317"/>
      <c r="AD942" s="304"/>
      <c r="AE942" s="318" t="str">
        <f>TEXT(LEFT(Contrato[[#This Row],[CONTRATO]],3),"0")</f>
        <v>844</v>
      </c>
      <c r="AF942" s="318" t="str">
        <f>IF(LEN(Contrato[[#This Row],[Contrato2]])=3,Contrato[[#This Row],[Contrato2]],TEXT(Contrato[[#This Row],[Contrato2]],"000"))</f>
        <v>844</v>
      </c>
      <c r="AG942" s="324">
        <f ca="1">IFERROR(_xlfn.DAYS(Contrato[[#This Row],[Fecha Proyectada liquidació]],TODAY())/30,"")</f>
        <v>-10.566666666666666</v>
      </c>
      <c r="AH942" s="319">
        <f>+Contrato[[#This Row],[FECHA TERMINACIÓN ]]+120</f>
        <v>45395</v>
      </c>
      <c r="AI942" s="318" t="e" cm="1">
        <f t="array" ref="AI942">+Contrato[[#This Row],[Fecha Proyectada liquidació]]-hoy</f>
        <v>#NAME?</v>
      </c>
      <c r="AJ942" s="318" cm="1">
        <f t="array" ref="AJ942">_xlfn.XLOOKUP(Contrato[[#This Row],[CONTRATO]]&amp;Contrato[[#This Row],[CDP]],[1]!Tabla6[[#All],[CONTRATO-CDP]],[1]!Tabla6[[#All],[CRP]],_xlfn.XLOOKUP(Contrato[[#This Row],[CDP]],[1]RCPPAGOS!F:F,[1]RCPPAGOS!A:A,"",0),0)</f>
        <v>14456</v>
      </c>
      <c r="AK942" s="318">
        <f>+Contrato[[#This Row],[Columna1]]-Contrato[[#This Row],[RCP]]</f>
        <v>0</v>
      </c>
      <c r="AL942" s="325" cm="1">
        <f t="array" ref="AL942">_xlfn.XLOOKUP(Contrato[[#This Row],[RCP]],[1]!RCPPAGOS[[#All],[CRP]],[1]!RCPPAGOS[[#All],[Total pagado]],0,0)</f>
        <v>5247893</v>
      </c>
      <c r="AM942" s="321">
        <f>+Contrato[[#This Row],[Valor Pagado]]/Contrato[[#This Row],[VALOR CONTRATO]]</f>
        <v>0.96981285076275447</v>
      </c>
      <c r="AN942" s="322">
        <f>+Contrato[[#This Row],[VALOR CONTRATO]]-Contrato[[#This Row],[Valor Pagado]]</f>
        <v>163350</v>
      </c>
    </row>
    <row r="943" spans="1:40" s="318" customFormat="1" ht="37.5" customHeight="1">
      <c r="A943" s="304">
        <v>1164</v>
      </c>
      <c r="B943" s="305">
        <v>845</v>
      </c>
      <c r="C943" s="306" t="s">
        <v>2232</v>
      </c>
      <c r="D943" s="307" t="s">
        <v>1988</v>
      </c>
      <c r="E943" s="331" t="s">
        <v>42</v>
      </c>
      <c r="F943" s="307" t="s">
        <v>2162</v>
      </c>
      <c r="G943" s="306" t="s">
        <v>2238</v>
      </c>
      <c r="H943" s="304">
        <v>1039466915</v>
      </c>
      <c r="I943" s="327">
        <v>4171150</v>
      </c>
      <c r="J943" s="269">
        <v>3492005</v>
      </c>
      <c r="K943" s="332" t="s">
        <v>2239</v>
      </c>
      <c r="L943" s="309" t="s">
        <v>571</v>
      </c>
      <c r="M943" s="310" t="s">
        <v>164</v>
      </c>
      <c r="N943" s="311">
        <f>VLOOKUP(Contrato[[#This Row],[SUPERVISOR TITULAR]],[1]SUPERVISORES!$E$1:$F$135,2,FALSE)</f>
        <v>71610877.799999997</v>
      </c>
      <c r="O943" s="312"/>
      <c r="P943" s="313" t="e">
        <f>VLOOKUP(Contrato[[#This Row],[SUPERVISOR SUPLENTE ]],[1]SUPERVISORES!$E$1:$F$135,2,FALSE)</f>
        <v>#N/A</v>
      </c>
      <c r="Q943" s="314">
        <v>1275</v>
      </c>
      <c r="R943" s="323" cm="1">
        <f t="array" ref="R943">_xlfn.XLOOKUP(Contrato[[#This Row],[CDP]],[1]!CDP[[#All],[consecutivo]],[1]!CDP[[#All],[fecha_aprobacion]],"",0)</f>
        <v>45233.728518518517</v>
      </c>
      <c r="S943" s="269">
        <f>SUMIF([1]!CDP[[#All],[consecutivo]],Contrato[[#This Row],[CDP]],[1]!CDP[[#All],[valor_total_rubro]])</f>
        <v>4159396</v>
      </c>
      <c r="T943" s="304" cm="1">
        <f t="array" ref="T943">_xlfn.XLOOKUP(Contrato[[#This Row],[CONTRATO]]&amp;Contrato[[#This Row],[CDP]],[1]!Tabla6[[#All],[CONTRATO-CDP]],[1]!Tabla6[[#All],[CRP]],_xlfn.XLOOKUP(Contrato[[#This Row],[CDP]],[1]RCPPAGOS!F:F,[1]RCPPAGOS!A:A,"",0),0)</f>
        <v>15616</v>
      </c>
      <c r="U943" s="323">
        <f>+_xlfn.XLOOKUP(Contrato[[#This Row],[RCP]],[1]RCPPAGOS!A:A,[1]RCPPAGOS!B:B,"",0)</f>
        <v>45246.879340277781</v>
      </c>
      <c r="V943" s="315">
        <f>SUMIF([1]!RCPPAGOS[[#All],[CRP]],Contrato[[#This Row],[RCP]],[1]!RCPPAGOS[[#All],[valor_total]])</f>
        <v>3492005</v>
      </c>
      <c r="W943" s="316">
        <v>45246</v>
      </c>
      <c r="X943" s="316">
        <v>45257</v>
      </c>
      <c r="Y943" s="294" t="str">
        <f>+LEFT(_xlfn.XLOOKUP(Contrato[[#This Row],[CONTRATO3DIG]],[1]SECOP_II!AE:AE,[1]SECOP_II!F:F,"",0),10)</f>
        <v>2023-11-20</v>
      </c>
      <c r="Z943" s="295" t="str">
        <f>+LEFT(_xlfn.XLOOKUP(Contrato[[#This Row],[CONTRATO3DIG]],[1]SECOP_II!AE:AE,[1]SECOP_II!G:G,"",0),10)</f>
        <v>2023-12-15</v>
      </c>
      <c r="AA943" s="54" t="str">
        <f>_xlfn.XLOOKUP(Contrato[[#This Row],[CONTRATO3DIG]],[1]SECOP_II!AE:AE,[1]SECOP_II!AA:AA,"",0)</f>
        <v>https://community.secop.gov.co/Public/Tendering/OpportunityDetail/Index?noticeUID=CO1.NTC.5181083&amp;isFromPublicArea=True&amp;isModal=true&amp;asPopupView=true</v>
      </c>
      <c r="AB943" s="317" t="s">
        <v>2218</v>
      </c>
      <c r="AC943" s="317"/>
      <c r="AD943" s="304"/>
      <c r="AE943" s="318" t="str">
        <f>TEXT(LEFT(Contrato[[#This Row],[CONTRATO]],3),"0")</f>
        <v>845</v>
      </c>
      <c r="AF943" s="318" t="str">
        <f>IF(LEN(Contrato[[#This Row],[Contrato2]])=3,Contrato[[#This Row],[Contrato2]],TEXT(Contrato[[#This Row],[Contrato2]],"000"))</f>
        <v>845</v>
      </c>
      <c r="AG943" s="324">
        <f ca="1">IFERROR(_xlfn.DAYS(Contrato[[#This Row],[Fecha Proyectada liquidació]],TODAY())/30,"")</f>
        <v>-10.566666666666666</v>
      </c>
      <c r="AH943" s="319">
        <f>+Contrato[[#This Row],[FECHA TERMINACIÓN ]]+120</f>
        <v>45395</v>
      </c>
      <c r="AI943" s="318" t="e" cm="1">
        <f t="array" ref="AI943">+Contrato[[#This Row],[Fecha Proyectada liquidació]]-hoy</f>
        <v>#NAME?</v>
      </c>
      <c r="AJ943" s="318" cm="1">
        <f t="array" ref="AJ943">_xlfn.XLOOKUP(Contrato[[#This Row],[CONTRATO]]&amp;Contrato[[#This Row],[CDP]],[1]!Tabla6[[#All],[CONTRATO-CDP]],[1]!Tabla6[[#All],[CRP]],_xlfn.XLOOKUP(Contrato[[#This Row],[CDP]],[1]RCPPAGOS!F:F,[1]RCPPAGOS!A:A,"",0),0)</f>
        <v>15616</v>
      </c>
      <c r="AK943" s="318">
        <f>+Contrato[[#This Row],[Columna1]]-Contrato[[#This Row],[RCP]]</f>
        <v>0</v>
      </c>
      <c r="AL943" s="320" cm="1">
        <f t="array" ref="AL943">_xlfn.XLOOKUP(Contrato[[#This Row],[RCP]],[1]!RCPPAGOS[[#All],[CRP]],[1]!RCPPAGOS[[#All],[Total pagado]],0,0)</f>
        <v>1976356</v>
      </c>
      <c r="AM943" s="321">
        <f>+Contrato[[#This Row],[Valor Pagado]]/Contrato[[#This Row],[VALOR CONTRATO]]</f>
        <v>0.56596597083910249</v>
      </c>
      <c r="AN943" s="322">
        <f>+Contrato[[#This Row],[VALOR CONTRATO]]-Contrato[[#This Row],[Valor Pagado]]</f>
        <v>1515649</v>
      </c>
    </row>
    <row r="944" spans="1:40" s="318" customFormat="1" ht="37.5" customHeight="1">
      <c r="A944" s="304" t="s">
        <v>215</v>
      </c>
      <c r="B944" s="305">
        <v>846</v>
      </c>
      <c r="C944" s="306" t="s">
        <v>215</v>
      </c>
      <c r="D944" s="306" t="s">
        <v>215</v>
      </c>
      <c r="E944" s="342" t="s">
        <v>215</v>
      </c>
      <c r="F944" s="306" t="s">
        <v>215</v>
      </c>
      <c r="G944" s="306" t="s">
        <v>215</v>
      </c>
      <c r="H944" s="309" t="s">
        <v>571</v>
      </c>
      <c r="I944" s="340" t="s">
        <v>571</v>
      </c>
      <c r="J944" s="309" t="s">
        <v>571</v>
      </c>
      <c r="K944" s="309" t="s">
        <v>571</v>
      </c>
      <c r="L944" s="309" t="s">
        <v>571</v>
      </c>
      <c r="M944" s="310" t="s">
        <v>164</v>
      </c>
      <c r="N944" s="311">
        <f>VLOOKUP(Contrato[[#This Row],[SUPERVISOR TITULAR]],[1]SUPERVISORES!$E$1:$F$135,2,FALSE)</f>
        <v>71610877.799999997</v>
      </c>
      <c r="O944" s="312"/>
      <c r="P944" s="313" t="e">
        <f>VLOOKUP(Contrato[[#This Row],[SUPERVISOR SUPLENTE ]],[1]SUPERVISORES!$E$1:$F$135,2,FALSE)</f>
        <v>#N/A</v>
      </c>
      <c r="Q944" s="314">
        <v>1273</v>
      </c>
      <c r="R944" s="323" cm="1">
        <f t="array" ref="R944">_xlfn.XLOOKUP(Contrato[[#This Row],[CDP]],[1]!CDP[[#All],[consecutivo]],[1]!CDP[[#All],[fecha_aprobacion]],"",0)</f>
        <v>45233.728460648148</v>
      </c>
      <c r="S944" s="269">
        <f>SUMIF([1]!CDP[[#All],[consecutivo]],Contrato[[#This Row],[CDP]],[1]!CDP[[#All],[valor_total_rubro]])</f>
        <v>4159396</v>
      </c>
      <c r="T944" s="304" t="str" cm="1">
        <f t="array" ref="T944">_xlfn.XLOOKUP(Contrato[[#This Row],[CONTRATO]]&amp;Contrato[[#This Row],[CDP]],[1]!Tabla6[[#All],[CONTRATO-CDP]],[1]!Tabla6[[#All],[CRP]],_xlfn.XLOOKUP(Contrato[[#This Row],[CDP]],[1]RCPPAGOS!F:F,[1]RCPPAGOS!A:A,"",0),0)</f>
        <v/>
      </c>
      <c r="U944" s="323" t="str">
        <f>+_xlfn.XLOOKUP(Contrato[[#This Row],[RCP]],[1]RCPPAGOS!A:A,[1]RCPPAGOS!B:B,"",0)</f>
        <v/>
      </c>
      <c r="V944" s="315">
        <f>SUMIF([1]!RCPPAGOS[[#All],[CRP]],Contrato[[#This Row],[RCP]],[1]!RCPPAGOS[[#All],[valor_total]])</f>
        <v>0</v>
      </c>
      <c r="W944" s="317"/>
      <c r="X944" s="317"/>
      <c r="Y944" s="294" t="str">
        <f>+LEFT(_xlfn.XLOOKUP(Contrato[[#This Row],[CONTRATO3DIG]],[1]SECOP_II!AE:AE,[1]SECOP_II!F:F,"",0),10)</f>
        <v/>
      </c>
      <c r="Z944" s="295" t="str">
        <f>+LEFT(_xlfn.XLOOKUP(Contrato[[#This Row],[CONTRATO3DIG]],[1]SECOP_II!AE:AE,[1]SECOP_II!G:G,"",0),10)</f>
        <v/>
      </c>
      <c r="AA944" s="54" t="str">
        <f>_xlfn.XLOOKUP(Contrato[[#This Row],[CONTRATO3DIG]],[1]SECOP_II!AE:AE,[1]SECOP_II!AA:AA,"",0)</f>
        <v/>
      </c>
      <c r="AB944" s="317"/>
      <c r="AC944" s="317"/>
      <c r="AD944" s="304"/>
      <c r="AE944" s="318" t="str">
        <f>TEXT(LEFT(Contrato[[#This Row],[CONTRATO]],3),"0")</f>
        <v>846</v>
      </c>
      <c r="AF944" s="318" t="str">
        <f>IF(LEN(Contrato[[#This Row],[Contrato2]])=3,Contrato[[#This Row],[Contrato2]],TEXT(Contrato[[#This Row],[Contrato2]],"000"))</f>
        <v>846</v>
      </c>
      <c r="AG944" s="324" t="str">
        <f ca="1">IFERROR(_xlfn.DAYS(Contrato[[#This Row],[Fecha Proyectada liquidació]],TODAY())/30,"")</f>
        <v/>
      </c>
      <c r="AH944" s="319" t="e">
        <f>+Contrato[[#This Row],[FECHA TERMINACIÓN ]]+120</f>
        <v>#VALUE!</v>
      </c>
      <c r="AI944" s="318" t="e" cm="1">
        <f t="array" ref="AI944">+Contrato[[#This Row],[Fecha Proyectada liquidació]]-hoy</f>
        <v>#VALUE!</v>
      </c>
      <c r="AJ944" s="318" t="str" cm="1">
        <f t="array" ref="AJ944">_xlfn.XLOOKUP(Contrato[[#This Row],[CONTRATO]]&amp;Contrato[[#This Row],[CDP]],[1]!Tabla6[[#All],[CONTRATO-CDP]],[1]!Tabla6[[#All],[CRP]],_xlfn.XLOOKUP(Contrato[[#This Row],[CDP]],[1]RCPPAGOS!F:F,[1]RCPPAGOS!A:A,"",0),0)</f>
        <v/>
      </c>
      <c r="AK944" s="318" t="e">
        <f>+Contrato[[#This Row],[Columna1]]-Contrato[[#This Row],[RCP]]</f>
        <v>#VALUE!</v>
      </c>
      <c r="AL944" s="320" cm="1">
        <f t="array" ref="AL944">_xlfn.XLOOKUP(Contrato[[#This Row],[RCP]],[1]!RCPPAGOS[[#All],[CRP]],[1]!RCPPAGOS[[#All],[Total pagado]],0,0)</f>
        <v>0</v>
      </c>
      <c r="AM944" s="321" t="e">
        <f>+Contrato[[#This Row],[Valor Pagado]]/Contrato[[#This Row],[VALOR CONTRATO]]</f>
        <v>#VALUE!</v>
      </c>
      <c r="AN944" s="322" t="e">
        <f>+Contrato[[#This Row],[VALOR CONTRATO]]-Contrato[[#This Row],[Valor Pagado]]</f>
        <v>#VALUE!</v>
      </c>
    </row>
    <row r="945" spans="1:40" s="318" customFormat="1" ht="37.5" customHeight="1">
      <c r="A945" s="304">
        <v>1166</v>
      </c>
      <c r="B945" s="76">
        <v>847</v>
      </c>
      <c r="C945" s="235" t="s">
        <v>2232</v>
      </c>
      <c r="D945" s="95" t="s">
        <v>1988</v>
      </c>
      <c r="E945" s="147" t="s">
        <v>42</v>
      </c>
      <c r="F945" s="307" t="s">
        <v>2162</v>
      </c>
      <c r="G945" s="306" t="s">
        <v>2240</v>
      </c>
      <c r="H945" s="304">
        <v>1039472270</v>
      </c>
      <c r="I945" s="327">
        <v>4171150</v>
      </c>
      <c r="J945" s="269">
        <v>5674509</v>
      </c>
      <c r="K945" s="332" t="s">
        <v>2241</v>
      </c>
      <c r="L945" s="309" t="s">
        <v>571</v>
      </c>
      <c r="M945" s="310" t="s">
        <v>164</v>
      </c>
      <c r="N945" s="311">
        <f>VLOOKUP(Contrato[[#This Row],[SUPERVISOR TITULAR]],[1]SUPERVISORES!$E$1:$F$135,2,FALSE)</f>
        <v>71610877.799999997</v>
      </c>
      <c r="O945" s="312"/>
      <c r="P945" s="313" t="e">
        <f>VLOOKUP(Contrato[[#This Row],[SUPERVISOR SUPLENTE ]],[1]SUPERVISORES!$E$1:$F$135,2,FALSE)</f>
        <v>#N/A</v>
      </c>
      <c r="Q945" s="314">
        <v>1258</v>
      </c>
      <c r="R945" s="323" cm="1">
        <f t="array" ref="R945">_xlfn.XLOOKUP(Contrato[[#This Row],[CDP]],[1]!CDP[[#All],[consecutivo]],[1]!CDP[[#All],[fecha_aprobacion]],"",0)</f>
        <v>45233.726527777777</v>
      </c>
      <c r="S945" s="269">
        <f>SUMIF([1]!CDP[[#All],[consecutivo]],Contrato[[#This Row],[CDP]],[1]!CDP[[#All],[valor_total_rubro]])</f>
        <v>6111009</v>
      </c>
      <c r="T945" s="304" cm="1">
        <f t="array" ref="T945">_xlfn.XLOOKUP(Contrato[[#This Row],[CONTRATO]]&amp;Contrato[[#This Row],[CDP]],[1]!Tabla6[[#All],[CONTRATO-CDP]],[1]!Tabla6[[#All],[CRP]],_xlfn.XLOOKUP(Contrato[[#This Row],[CDP]],[1]RCPPAGOS!F:F,[1]RCPPAGOS!A:A,"",0),0)</f>
        <v>15613</v>
      </c>
      <c r="U945" s="323">
        <f>+_xlfn.XLOOKUP(Contrato[[#This Row],[RCP]],[1]RCPPAGOS!A:A,[1]RCPPAGOS!B:B,"",0)</f>
        <v>45246.877905092595</v>
      </c>
      <c r="V945" s="315">
        <f>SUMIF([1]!RCPPAGOS[[#All],[CRP]],Contrato[[#This Row],[RCP]],[1]!RCPPAGOS[[#All],[valor_total]])</f>
        <v>5674509</v>
      </c>
      <c r="W945" s="316">
        <v>45246</v>
      </c>
      <c r="X945" s="316">
        <v>45257</v>
      </c>
      <c r="Y945" s="294" t="str">
        <f>+LEFT(_xlfn.XLOOKUP(Contrato[[#This Row],[CONTRATO3DIG]],[1]SECOP_II!AE:AE,[1]SECOP_II!F:F,"",0),10)</f>
        <v>2023-11-20</v>
      </c>
      <c r="Z945" s="295" t="str">
        <f>+LEFT(_xlfn.XLOOKUP(Contrato[[#This Row],[CONTRATO3DIG]],[1]SECOP_II!AE:AE,[1]SECOP_II!G:G,"",0),10)</f>
        <v>2023-12-15</v>
      </c>
      <c r="AA945" s="54" t="str">
        <f>_xlfn.XLOOKUP(Contrato[[#This Row],[CONTRATO3DIG]],[1]SECOP_II!AE:AE,[1]SECOP_II!AA:AA,"",0)</f>
        <v>https://community.secop.gov.co/Public/Tendering/OpportunityDetail/Index?noticeUID=CO1.NTC.5181083&amp;isFromPublicArea=True&amp;isModal=true&amp;asPopupView=true</v>
      </c>
      <c r="AB945" s="317" t="s">
        <v>2242</v>
      </c>
      <c r="AC945" s="317"/>
      <c r="AD945" s="304"/>
      <c r="AE945" s="318" t="str">
        <f>TEXT(LEFT(Contrato[[#This Row],[CONTRATO]],3),"0")</f>
        <v>847</v>
      </c>
      <c r="AF945" s="318" t="str">
        <f>IF(LEN(Contrato[[#This Row],[Contrato2]])=3,Contrato[[#This Row],[Contrato2]],TEXT(Contrato[[#This Row],[Contrato2]],"000"))</f>
        <v>847</v>
      </c>
      <c r="AG945" s="324">
        <f ca="1">IFERROR(_xlfn.DAYS(Contrato[[#This Row],[Fecha Proyectada liquidació]],TODAY())/30,"")</f>
        <v>-10.566666666666666</v>
      </c>
      <c r="AH945" s="319">
        <f>+Contrato[[#This Row],[FECHA TERMINACIÓN ]]+120</f>
        <v>45395</v>
      </c>
      <c r="AI945" s="318" t="e" cm="1">
        <f t="array" ref="AI945">+Contrato[[#This Row],[Fecha Proyectada liquidació]]-hoy</f>
        <v>#NAME?</v>
      </c>
      <c r="AJ945" s="318" cm="1">
        <f t="array" ref="AJ945">_xlfn.XLOOKUP(Contrato[[#This Row],[CONTRATO]]&amp;Contrato[[#This Row],[CDP]],[1]!Tabla6[[#All],[CONTRATO-CDP]],[1]!Tabla6[[#All],[CRP]],_xlfn.XLOOKUP(Contrato[[#This Row],[CDP]],[1]RCPPAGOS!F:F,[1]RCPPAGOS!A:A,"",0),0)</f>
        <v>15613</v>
      </c>
      <c r="AK945" s="318">
        <f>+Contrato[[#This Row],[Columna1]]-Contrato[[#This Row],[RCP]]</f>
        <v>0</v>
      </c>
      <c r="AL945" s="325" cm="1">
        <f t="array" ref="AL945">_xlfn.XLOOKUP(Contrato[[#This Row],[RCP]],[1]!RCPPAGOS[[#All],[CRP]],[1]!RCPPAGOS[[#All],[Total pagado]],0,0)</f>
        <v>4800986</v>
      </c>
      <c r="AM945" s="321">
        <f>+Contrato[[#This Row],[Valor Pagado]]/Contrato[[#This Row],[VALOR CONTRATO]]</f>
        <v>0.84606192359550403</v>
      </c>
      <c r="AN945" s="322">
        <f>+Contrato[[#This Row],[VALOR CONTRATO]]-Contrato[[#This Row],[Valor Pagado]]</f>
        <v>873523</v>
      </c>
    </row>
    <row r="946" spans="1:40" s="318" customFormat="1" ht="37.5" customHeight="1">
      <c r="A946" s="304">
        <v>1167</v>
      </c>
      <c r="B946" s="76">
        <v>848</v>
      </c>
      <c r="C946" s="235" t="s">
        <v>2232</v>
      </c>
      <c r="D946" s="95" t="s">
        <v>1988</v>
      </c>
      <c r="E946" s="147" t="s">
        <v>42</v>
      </c>
      <c r="F946" s="307" t="s">
        <v>2162</v>
      </c>
      <c r="G946" s="306" t="s">
        <v>2243</v>
      </c>
      <c r="H946" s="304">
        <v>1036666075</v>
      </c>
      <c r="I946" s="327">
        <v>4171150</v>
      </c>
      <c r="J946" s="269">
        <v>3710052</v>
      </c>
      <c r="K946" s="332" t="s">
        <v>2234</v>
      </c>
      <c r="L946" s="309" t="s">
        <v>571</v>
      </c>
      <c r="M946" s="310" t="s">
        <v>164</v>
      </c>
      <c r="N946" s="311">
        <f>VLOOKUP(Contrato[[#This Row],[SUPERVISOR TITULAR]],[1]SUPERVISORES!$E$1:$F$135,2,FALSE)</f>
        <v>71610877.799999997</v>
      </c>
      <c r="O946" s="312"/>
      <c r="P946" s="313" t="e">
        <f>VLOOKUP(Contrato[[#This Row],[SUPERVISOR SUPLENTE ]],[1]SUPERVISORES!$E$1:$F$135,2,FALSE)</f>
        <v>#N/A</v>
      </c>
      <c r="Q946" s="314">
        <v>1260</v>
      </c>
      <c r="R946" s="323" cm="1">
        <f t="array" ref="R946">_xlfn.XLOOKUP(Contrato[[#This Row],[CDP]],[1]!CDP[[#All],[consecutivo]],[1]!CDP[[#All],[fecha_aprobacion]],"",0)</f>
        <v>45233.726585648146</v>
      </c>
      <c r="S946" s="269">
        <f>SUMIF([1]!CDP[[#All],[consecutivo]],Contrato[[#This Row],[CDP]],[1]!CDP[[#All],[valor_total_rubro]])</f>
        <v>3928506</v>
      </c>
      <c r="T946" s="304" cm="1">
        <f t="array" ref="T946">_xlfn.XLOOKUP(Contrato[[#This Row],[CONTRATO]]&amp;Contrato[[#This Row],[CDP]],[1]!Tabla6[[#All],[CONTRATO-CDP]],[1]!Tabla6[[#All],[CRP]],_xlfn.XLOOKUP(Contrato[[#This Row],[CDP]],[1]RCPPAGOS!F:F,[1]RCPPAGOS!A:A,"",0),0)</f>
        <v>15614</v>
      </c>
      <c r="U946" s="323">
        <f>+_xlfn.XLOOKUP(Contrato[[#This Row],[RCP]],[1]RCPPAGOS!A:A,[1]RCPPAGOS!B:B,"",0)</f>
        <v>45246.878379629627</v>
      </c>
      <c r="V946" s="315">
        <f>SUMIF([1]!RCPPAGOS[[#All],[CRP]],Contrato[[#This Row],[RCP]],[1]!RCPPAGOS[[#All],[valor_total]])</f>
        <v>3710256</v>
      </c>
      <c r="W946" s="316">
        <v>45246</v>
      </c>
      <c r="X946" s="316">
        <v>45257</v>
      </c>
      <c r="Y946" s="294" t="str">
        <f>+LEFT(_xlfn.XLOOKUP(Contrato[[#This Row],[CONTRATO3DIG]],[1]SECOP_II!AE:AE,[1]SECOP_II!F:F,"",0),10)</f>
        <v>2023-11-20</v>
      </c>
      <c r="Z946" s="295" t="str">
        <f>+LEFT(_xlfn.XLOOKUP(Contrato[[#This Row],[CONTRATO3DIG]],[1]SECOP_II!AE:AE,[1]SECOP_II!G:G,"",0),10)</f>
        <v>2023-12-15</v>
      </c>
      <c r="AA946" s="54" t="str">
        <f>_xlfn.XLOOKUP(Contrato[[#This Row],[CONTRATO3DIG]],[1]SECOP_II!AE:AE,[1]SECOP_II!AA:AA,"",0)</f>
        <v>https://community.secop.gov.co/Public/Tendering/OpportunityDetail/Index?noticeUID=CO1.NTC.5181083&amp;isFromPublicArea=True&amp;isModal=true&amp;asPopupView=true</v>
      </c>
      <c r="AB946" s="317" t="s">
        <v>2235</v>
      </c>
      <c r="AC946" s="317"/>
      <c r="AD946" s="304"/>
      <c r="AE946" s="318" t="str">
        <f>TEXT(LEFT(Contrato[[#This Row],[CONTRATO]],3),"0")</f>
        <v>848</v>
      </c>
      <c r="AF946" s="318" t="str">
        <f>IF(LEN(Contrato[[#This Row],[Contrato2]])=3,Contrato[[#This Row],[Contrato2]],TEXT(Contrato[[#This Row],[Contrato2]],"000"))</f>
        <v>848</v>
      </c>
      <c r="AG946" s="324">
        <f ca="1">IFERROR(_xlfn.DAYS(Contrato[[#This Row],[Fecha Proyectada liquidació]],TODAY())/30,"")</f>
        <v>-10.566666666666666</v>
      </c>
      <c r="AH946" s="319">
        <f>+Contrato[[#This Row],[FECHA TERMINACIÓN ]]+120</f>
        <v>45395</v>
      </c>
      <c r="AI946" s="318" t="e" cm="1">
        <f t="array" ref="AI946">+Contrato[[#This Row],[Fecha Proyectada liquidació]]-hoy</f>
        <v>#NAME?</v>
      </c>
      <c r="AJ946" s="318" cm="1">
        <f t="array" ref="AJ946">_xlfn.XLOOKUP(Contrato[[#This Row],[CONTRATO]]&amp;Contrato[[#This Row],[CDP]],[1]!Tabla6[[#All],[CONTRATO-CDP]],[1]!Tabla6[[#All],[CRP]],_xlfn.XLOOKUP(Contrato[[#This Row],[CDP]],[1]RCPPAGOS!F:F,[1]RCPPAGOS!A:A,"",0),0)</f>
        <v>15614</v>
      </c>
      <c r="AK946" s="318">
        <f>+Contrato[[#This Row],[Columna1]]-Contrato[[#This Row],[RCP]]</f>
        <v>0</v>
      </c>
      <c r="AL946" s="320" cm="1">
        <f t="array" ref="AL946">_xlfn.XLOOKUP(Contrato[[#This Row],[RCP]],[1]!RCPPAGOS[[#All],[CRP]],[1]!RCPPAGOS[[#All],[Total pagado]],0,0)</f>
        <v>1976356</v>
      </c>
      <c r="AM946" s="321">
        <f>+Contrato[[#This Row],[Valor Pagado]]/Contrato[[#This Row],[VALOR CONTRATO]]</f>
        <v>0.5327030456715971</v>
      </c>
      <c r="AN946" s="322">
        <f>+Contrato[[#This Row],[VALOR CONTRATO]]-Contrato[[#This Row],[Valor Pagado]]</f>
        <v>1733696</v>
      </c>
    </row>
    <row r="947" spans="1:40" s="318" customFormat="1" ht="37.5" customHeight="1">
      <c r="A947" s="304">
        <v>1168</v>
      </c>
      <c r="B947" s="76">
        <v>849</v>
      </c>
      <c r="C947" s="235" t="s">
        <v>2232</v>
      </c>
      <c r="D947" s="95" t="s">
        <v>1988</v>
      </c>
      <c r="E947" s="147" t="s">
        <v>42</v>
      </c>
      <c r="F947" s="307" t="s">
        <v>2162</v>
      </c>
      <c r="G947" s="306" t="s">
        <v>2244</v>
      </c>
      <c r="H947" s="304">
        <v>1040739648</v>
      </c>
      <c r="I947" s="269">
        <v>4171150</v>
      </c>
      <c r="J947" s="269">
        <v>5674509</v>
      </c>
      <c r="K947" s="339" t="s">
        <v>2241</v>
      </c>
      <c r="L947" s="309" t="s">
        <v>571</v>
      </c>
      <c r="M947" s="310" t="s">
        <v>164</v>
      </c>
      <c r="N947" s="311">
        <f>VLOOKUP(Contrato[[#This Row],[SUPERVISOR TITULAR]],[1]SUPERVISORES!$E$1:$F$135,2,FALSE)</f>
        <v>71610877.799999997</v>
      </c>
      <c r="O947" s="312"/>
      <c r="P947" s="313" t="e">
        <f>VLOOKUP(Contrato[[#This Row],[SUPERVISOR SUPLENTE ]],[1]SUPERVISORES!$E$1:$F$135,2,FALSE)</f>
        <v>#N/A</v>
      </c>
      <c r="Q947" s="314">
        <v>1261</v>
      </c>
      <c r="R947" s="323" cm="1">
        <f t="array" ref="R947">_xlfn.XLOOKUP(Contrato[[#This Row],[CDP]],[1]!CDP[[#All],[consecutivo]],[1]!CDP[[#All],[fecha_aprobacion]],"",0)</f>
        <v>45233.7266087963</v>
      </c>
      <c r="S947" s="269">
        <f>SUMIF([1]!CDP[[#All],[consecutivo]],Contrato[[#This Row],[CDP]],[1]!CDP[[#All],[valor_total_rubro]])</f>
        <v>12685490</v>
      </c>
      <c r="T947" s="304" cm="1">
        <f t="array" ref="T947">_xlfn.XLOOKUP(Contrato[[#This Row],[CONTRATO]]&amp;Contrato[[#This Row],[CDP]],[1]!Tabla6[[#All],[CONTRATO-CDP]],[1]!Tabla6[[#All],[CRP]],_xlfn.XLOOKUP(Contrato[[#This Row],[CDP]],[1]RCPPAGOS!F:F,[1]RCPPAGOS!A:A,"",0),0)</f>
        <v>15615</v>
      </c>
      <c r="U947" s="323">
        <f>+_xlfn.XLOOKUP(Contrato[[#This Row],[RCP]],[1]RCPPAGOS!A:A,[1]RCPPAGOS!B:B,"",0)</f>
        <v>45246.878912037035</v>
      </c>
      <c r="V947" s="315">
        <f>SUMIF([1]!RCPPAGOS[[#All],[CRP]],Contrato[[#This Row],[RCP]],[1]!RCPPAGOS[[#All],[valor_total]])</f>
        <v>5674509</v>
      </c>
      <c r="W947" s="316">
        <v>45246</v>
      </c>
      <c r="X947" s="316">
        <v>45257</v>
      </c>
      <c r="Y947" s="294" t="str">
        <f>+LEFT(_xlfn.XLOOKUP(Contrato[[#This Row],[CONTRATO3DIG]],[1]SECOP_II!AE:AE,[1]SECOP_II!F:F,"",0),10)</f>
        <v>2023-11-20</v>
      </c>
      <c r="Z947" s="295" t="str">
        <f>+LEFT(_xlfn.XLOOKUP(Contrato[[#This Row],[CONTRATO3DIG]],[1]SECOP_II!AE:AE,[1]SECOP_II!G:G,"",0),10)</f>
        <v>2023-12-15</v>
      </c>
      <c r="AA947" s="54" t="str">
        <f>_xlfn.XLOOKUP(Contrato[[#This Row],[CONTRATO3DIG]],[1]SECOP_II!AE:AE,[1]SECOP_II!AA:AA,"",0)</f>
        <v>https://community.secop.gov.co/Public/Tendering/OpportunityDetail/Index?noticeUID=CO1.NTC.5181083&amp;isFromPublicArea=True&amp;isModal=true&amp;asPopupView=true</v>
      </c>
      <c r="AB947" s="317" t="s">
        <v>2242</v>
      </c>
      <c r="AC947" s="317"/>
      <c r="AD947" s="304"/>
      <c r="AE947" s="318" t="str">
        <f>TEXT(LEFT(Contrato[[#This Row],[CONTRATO]],3),"0")</f>
        <v>849</v>
      </c>
      <c r="AF947" s="318" t="str">
        <f>IF(LEN(Contrato[[#This Row],[Contrato2]])=3,Contrato[[#This Row],[Contrato2]],TEXT(Contrato[[#This Row],[Contrato2]],"000"))</f>
        <v>849</v>
      </c>
      <c r="AG947" s="324">
        <f ca="1">IFERROR(_xlfn.DAYS(Contrato[[#This Row],[Fecha Proyectada liquidació]],TODAY())/30,"")</f>
        <v>-10.566666666666666</v>
      </c>
      <c r="AH947" s="319">
        <f>+Contrato[[#This Row],[FECHA TERMINACIÓN ]]+120</f>
        <v>45395</v>
      </c>
      <c r="AI947" s="318" t="e" cm="1">
        <f t="array" ref="AI947">+Contrato[[#This Row],[Fecha Proyectada liquidació]]-hoy</f>
        <v>#NAME?</v>
      </c>
      <c r="AJ947" s="318" cm="1">
        <f t="array" ref="AJ947">_xlfn.XLOOKUP(Contrato[[#This Row],[CONTRATO]]&amp;Contrato[[#This Row],[CDP]],[1]!Tabla6[[#All],[CONTRATO-CDP]],[1]!Tabla6[[#All],[CRP]],_xlfn.XLOOKUP(Contrato[[#This Row],[CDP]],[1]RCPPAGOS!F:F,[1]RCPPAGOS!A:A,"",0),0)</f>
        <v>15615</v>
      </c>
      <c r="AK947" s="318">
        <f>+Contrato[[#This Row],[Columna1]]-Contrato[[#This Row],[RCP]]</f>
        <v>0</v>
      </c>
      <c r="AL947" s="320" cm="1">
        <f t="array" ref="AL947">_xlfn.XLOOKUP(Contrato[[#This Row],[RCP]],[1]!RCPPAGOS[[#All],[CRP]],[1]!RCPPAGOS[[#All],[Total pagado]],0,0)</f>
        <v>4800986</v>
      </c>
      <c r="AM947" s="321">
        <f>+Contrato[[#This Row],[Valor Pagado]]/Contrato[[#This Row],[VALOR CONTRATO]]</f>
        <v>0.84606192359550403</v>
      </c>
      <c r="AN947" s="322">
        <f>+Contrato[[#This Row],[VALOR CONTRATO]]-Contrato[[#This Row],[Valor Pagado]]</f>
        <v>873523</v>
      </c>
    </row>
    <row r="948" spans="1:40" s="318" customFormat="1" ht="37.5" customHeight="1">
      <c r="A948" s="304">
        <v>1158</v>
      </c>
      <c r="B948" s="76">
        <v>850</v>
      </c>
      <c r="C948" s="235" t="s">
        <v>2220</v>
      </c>
      <c r="D948" s="95" t="s">
        <v>1988</v>
      </c>
      <c r="E948" s="147" t="s">
        <v>42</v>
      </c>
      <c r="F948" s="307" t="s">
        <v>2162</v>
      </c>
      <c r="G948" s="306" t="s">
        <v>2245</v>
      </c>
      <c r="H948" s="304">
        <v>1152689454</v>
      </c>
      <c r="I948" s="269">
        <v>6879081</v>
      </c>
      <c r="J948" s="269">
        <v>5411243</v>
      </c>
      <c r="K948" s="339" t="s">
        <v>2217</v>
      </c>
      <c r="L948" s="309" t="s">
        <v>571</v>
      </c>
      <c r="M948" s="310" t="s">
        <v>164</v>
      </c>
      <c r="N948" s="311">
        <f>VLOOKUP(Contrato[[#This Row],[SUPERVISOR TITULAR]],[1]SUPERVISORES!$E$1:$F$135,2,FALSE)</f>
        <v>71610877.799999997</v>
      </c>
      <c r="O948" s="312" t="s">
        <v>2246</v>
      </c>
      <c r="P948" s="313">
        <f>VLOOKUP(Contrato[[#This Row],[SUPERVISOR SUPLENTE ]],[1]SUPERVISORES!$E$1:$F$135,2,FALSE)</f>
        <v>43186543.200000003</v>
      </c>
      <c r="Q948" s="314">
        <v>1281</v>
      </c>
      <c r="R948" s="323" cm="1">
        <f t="array" ref="R948">_xlfn.XLOOKUP(Contrato[[#This Row],[CDP]],[1]!CDP[[#All],[consecutivo]],[1]!CDP[[#All],[fecha_aprobacion]],"",0)</f>
        <v>45233.728680555556</v>
      </c>
      <c r="S948" s="269">
        <f>SUMIF([1]!CDP[[#All],[consecutivo]],Contrato[[#This Row],[CDP]],[1]!CDP[[#All],[valor_total_rubro]])</f>
        <v>6574481</v>
      </c>
      <c r="T948" s="304" cm="1">
        <f t="array" ref="T948">_xlfn.XLOOKUP(Contrato[[#This Row],[CONTRATO]]&amp;Contrato[[#This Row],[CDP]],[1]!Tabla6[[#All],[CONTRATO-CDP]],[1]!Tabla6[[#All],[CRP]],_xlfn.XLOOKUP(Contrato[[#This Row],[CDP]],[1]RCPPAGOS!F:F,[1]RCPPAGOS!A:A,"",0),0)</f>
        <v>15618</v>
      </c>
      <c r="U948" s="323">
        <f>+_xlfn.XLOOKUP(Contrato[[#This Row],[RCP]],[1]RCPPAGOS!A:A,[1]RCPPAGOS!B:B,"",0)</f>
        <v>45247.586724537039</v>
      </c>
      <c r="V948" s="315">
        <f>SUMIF([1]!RCPPAGOS[[#All],[CRP]],Contrato[[#This Row],[RCP]],[1]!RCPPAGOS[[#All],[valor_total]])</f>
        <v>5411243</v>
      </c>
      <c r="W948" s="316">
        <v>45247</v>
      </c>
      <c r="X948" s="316">
        <v>45257</v>
      </c>
      <c r="Y948" s="294" t="str">
        <f>+LEFT(_xlfn.XLOOKUP(Contrato[[#This Row],[CONTRATO3DIG]],[1]SECOP_II!AE:AE,[1]SECOP_II!F:F,"",0),10)</f>
        <v>2023-11-27</v>
      </c>
      <c r="Z948" s="295" t="str">
        <f>+LEFT(_xlfn.XLOOKUP(Contrato[[#This Row],[CONTRATO3DIG]],[1]SECOP_II!AE:AE,[1]SECOP_II!G:G,"",0),10)</f>
        <v>2023-12-15</v>
      </c>
      <c r="AA948" s="54" t="str">
        <f>_xlfn.XLOOKUP(Contrato[[#This Row],[CONTRATO3DIG]],[1]SECOP_II!AE:AE,[1]SECOP_II!AA:AA,"",0)</f>
        <v>https://community.secop.gov.co/Public/Tendering/OpportunityDetail/Index?noticeUID=CO1.NTC.5175055&amp;isFromPublicArea=True&amp;isModal=true&amp;asPopupView=true</v>
      </c>
      <c r="AB948" s="317" t="s">
        <v>2218</v>
      </c>
      <c r="AC948" s="317"/>
      <c r="AD948" s="304"/>
      <c r="AE948" s="318" t="str">
        <f>TEXT(LEFT(Contrato[[#This Row],[CONTRATO]],3),"0")</f>
        <v>850</v>
      </c>
      <c r="AF948" s="318" t="str">
        <f>IF(LEN(Contrato[[#This Row],[Contrato2]])=3,Contrato[[#This Row],[Contrato2]],TEXT(Contrato[[#This Row],[Contrato2]],"000"))</f>
        <v>850</v>
      </c>
      <c r="AG948" s="324">
        <f ca="1">IFERROR(_xlfn.DAYS(Contrato[[#This Row],[Fecha Proyectada liquidació]],TODAY())/30,"")</f>
        <v>-10.566666666666666</v>
      </c>
      <c r="AH948" s="319">
        <f>+Contrato[[#This Row],[FECHA TERMINACIÓN ]]+120</f>
        <v>45395</v>
      </c>
      <c r="AI948" s="318" t="e" cm="1">
        <f t="array" ref="AI948">+Contrato[[#This Row],[Fecha Proyectada liquidació]]-hoy</f>
        <v>#NAME?</v>
      </c>
      <c r="AJ948" s="318" cm="1">
        <f t="array" ref="AJ948">_xlfn.XLOOKUP(Contrato[[#This Row],[CONTRATO]]&amp;Contrato[[#This Row],[CDP]],[1]!Tabla6[[#All],[CONTRATO-CDP]],[1]!Tabla6[[#All],[CRP]],_xlfn.XLOOKUP(Contrato[[#This Row],[CDP]],[1]RCPPAGOS!F:F,[1]RCPPAGOS!A:A,"",0),0)</f>
        <v>15618</v>
      </c>
      <c r="AK948" s="318">
        <f>+Contrato[[#This Row],[Columna1]]-Contrato[[#This Row],[RCP]]</f>
        <v>0</v>
      </c>
      <c r="AL948" s="320" cm="1">
        <f t="array" ref="AL948">_xlfn.XLOOKUP(Contrato[[#This Row],[RCP]],[1]!RCPPAGOS[[#All],[CRP]],[1]!RCPPAGOS[[#All],[Total pagado]],0,0)</f>
        <v>4124385</v>
      </c>
      <c r="AM948" s="321">
        <f>+Contrato[[#This Row],[Valor Pagado]]/Contrato[[#This Row],[VALOR CONTRATO]]</f>
        <v>0.76218809615461736</v>
      </c>
      <c r="AN948" s="322">
        <f>+Contrato[[#This Row],[VALOR CONTRATO]]-Contrato[[#This Row],[Valor Pagado]]</f>
        <v>1286858</v>
      </c>
    </row>
    <row r="949" spans="1:40" s="318" customFormat="1" ht="37.5" customHeight="1">
      <c r="A949" s="304">
        <v>1156</v>
      </c>
      <c r="B949" s="76">
        <v>851</v>
      </c>
      <c r="C949" s="235" t="s">
        <v>2220</v>
      </c>
      <c r="D949" s="95" t="s">
        <v>1988</v>
      </c>
      <c r="E949" s="147" t="s">
        <v>42</v>
      </c>
      <c r="F949" s="307" t="s">
        <v>2162</v>
      </c>
      <c r="G949" s="306" t="s">
        <v>2247</v>
      </c>
      <c r="H949" s="304">
        <v>1036951838</v>
      </c>
      <c r="I949" s="269">
        <v>6879081</v>
      </c>
      <c r="J949" s="269">
        <v>5411243</v>
      </c>
      <c r="K949" s="332" t="s">
        <v>2217</v>
      </c>
      <c r="L949" s="309" t="s">
        <v>571</v>
      </c>
      <c r="M949" s="310" t="s">
        <v>164</v>
      </c>
      <c r="N949" s="311">
        <f>VLOOKUP(Contrato[[#This Row],[SUPERVISOR TITULAR]],[1]SUPERVISORES!$E$1:$F$135,2,FALSE)</f>
        <v>71610877.799999997</v>
      </c>
      <c r="O949" s="312"/>
      <c r="P949" s="313" t="e">
        <f>VLOOKUP(Contrato[[#This Row],[SUPERVISOR SUPLENTE ]],[1]SUPERVISORES!$E$1:$F$135,2,FALSE)</f>
        <v>#N/A</v>
      </c>
      <c r="Q949" s="314">
        <v>1279</v>
      </c>
      <c r="R949" s="323" cm="1">
        <f t="array" ref="R949">_xlfn.XLOOKUP(Contrato[[#This Row],[CDP]],[1]!CDP[[#All],[consecutivo]],[1]!CDP[[#All],[fecha_aprobacion]],"",0)</f>
        <v>45233.728622685187</v>
      </c>
      <c r="S949" s="269">
        <f>SUMIF([1]!CDP[[#All],[consecutivo]],Contrato[[#This Row],[CDP]],[1]!CDP[[#All],[valor_total_rubro]])</f>
        <v>6574481</v>
      </c>
      <c r="T949" s="304" cm="1">
        <f t="array" ref="T949">_xlfn.XLOOKUP(Contrato[[#This Row],[CONTRATO]]&amp;Contrato[[#This Row],[CDP]],[1]!Tabla6[[#All],[CONTRATO-CDP]],[1]!Tabla6[[#All],[CRP]],_xlfn.XLOOKUP(Contrato[[#This Row],[CDP]],[1]RCPPAGOS!F:F,[1]RCPPAGOS!A:A,"",0),0)</f>
        <v>15617</v>
      </c>
      <c r="U949" s="323">
        <f>+_xlfn.XLOOKUP(Contrato[[#This Row],[RCP]],[1]RCPPAGOS!A:A,[1]RCPPAGOS!B:B,"",0)</f>
        <v>45247.585949074077</v>
      </c>
      <c r="V949" s="315">
        <f>SUMIF([1]!RCPPAGOS[[#All],[CRP]],Contrato[[#This Row],[RCP]],[1]!RCPPAGOS[[#All],[valor_total]])</f>
        <v>5411243</v>
      </c>
      <c r="W949" s="316">
        <v>45247</v>
      </c>
      <c r="X949" s="316">
        <v>45257</v>
      </c>
      <c r="Y949" s="294" t="str">
        <f>+LEFT(_xlfn.XLOOKUP(Contrato[[#This Row],[CONTRATO3DIG]],[1]SECOP_II!AE:AE,[1]SECOP_II!F:F,"",0),10)</f>
        <v>2023-11-27</v>
      </c>
      <c r="Z949" s="295" t="str">
        <f>+LEFT(_xlfn.XLOOKUP(Contrato[[#This Row],[CONTRATO3DIG]],[1]SECOP_II!AE:AE,[1]SECOP_II!G:G,"",0),10)</f>
        <v>2023-12-15</v>
      </c>
      <c r="AA949" s="54" t="str">
        <f>_xlfn.XLOOKUP(Contrato[[#This Row],[CONTRATO3DIG]],[1]SECOP_II!AE:AE,[1]SECOP_II!AA:AA,"",0)</f>
        <v>https://community.secop.gov.co/Public/Tendering/OpportunityDetail/Index?noticeUID=CO1.NTC.5175055&amp;isFromPublicArea=True&amp;isModal=true&amp;asPopupView=true</v>
      </c>
      <c r="AB949" s="317" t="s">
        <v>2218</v>
      </c>
      <c r="AC949" s="317"/>
      <c r="AD949" s="304"/>
      <c r="AE949" s="318" t="str">
        <f>TEXT(LEFT(Contrato[[#This Row],[CONTRATO]],3),"0")</f>
        <v>851</v>
      </c>
      <c r="AF949" s="318" t="str">
        <f>IF(LEN(Contrato[[#This Row],[Contrato2]])=3,Contrato[[#This Row],[Contrato2]],TEXT(Contrato[[#This Row],[Contrato2]],"000"))</f>
        <v>851</v>
      </c>
      <c r="AG949" s="324">
        <f ca="1">IFERROR(_xlfn.DAYS(Contrato[[#This Row],[Fecha Proyectada liquidació]],TODAY())/30,"")</f>
        <v>-10.566666666666666</v>
      </c>
      <c r="AH949" s="319">
        <f>+Contrato[[#This Row],[FECHA TERMINACIÓN ]]+120</f>
        <v>45395</v>
      </c>
      <c r="AI949" s="318" t="e" cm="1">
        <f t="array" ref="AI949">+Contrato[[#This Row],[Fecha Proyectada liquidació]]-hoy</f>
        <v>#NAME?</v>
      </c>
      <c r="AJ949" s="318" cm="1">
        <f t="array" ref="AJ949">_xlfn.XLOOKUP(Contrato[[#This Row],[CONTRATO]]&amp;Contrato[[#This Row],[CDP]],[1]!Tabla6[[#All],[CONTRATO-CDP]],[1]!Tabla6[[#All],[CRP]],_xlfn.XLOOKUP(Contrato[[#This Row],[CDP]],[1]RCPPAGOS!F:F,[1]RCPPAGOS!A:A,"",0),0)</f>
        <v>15617</v>
      </c>
      <c r="AK949" s="318">
        <f>+Contrato[[#This Row],[Columna1]]-Contrato[[#This Row],[RCP]]</f>
        <v>0</v>
      </c>
      <c r="AL949" s="325" cm="1">
        <f t="array" ref="AL949">_xlfn.XLOOKUP(Contrato[[#This Row],[RCP]],[1]!RCPPAGOS[[#All],[CRP]],[1]!RCPPAGOS[[#All],[Total pagado]],0,0)</f>
        <v>4124385</v>
      </c>
      <c r="AM949" s="321">
        <f>+Contrato[[#This Row],[Valor Pagado]]/Contrato[[#This Row],[VALOR CONTRATO]]</f>
        <v>0.76218809615461736</v>
      </c>
      <c r="AN949" s="322">
        <f>+Contrato[[#This Row],[VALOR CONTRATO]]-Contrato[[#This Row],[Valor Pagado]]</f>
        <v>1286858</v>
      </c>
    </row>
    <row r="950" spans="1:40" s="318" customFormat="1" ht="37.5" customHeight="1">
      <c r="A950" s="304">
        <v>1135</v>
      </c>
      <c r="B950" s="76">
        <v>852</v>
      </c>
      <c r="C950" s="235" t="s">
        <v>2248</v>
      </c>
      <c r="D950" s="95" t="s">
        <v>1988</v>
      </c>
      <c r="E950" s="147" t="s">
        <v>42</v>
      </c>
      <c r="F950" s="307" t="s">
        <v>2162</v>
      </c>
      <c r="G950" s="306" t="s">
        <v>2249</v>
      </c>
      <c r="H950" s="304">
        <v>1017125490</v>
      </c>
      <c r="I950" s="269">
        <v>6879081</v>
      </c>
      <c r="J950" s="269">
        <v>12818021</v>
      </c>
      <c r="K950" s="332" t="s">
        <v>2250</v>
      </c>
      <c r="L950" s="309" t="s">
        <v>571</v>
      </c>
      <c r="M950" s="310" t="s">
        <v>202</v>
      </c>
      <c r="N950" s="311">
        <f>VLOOKUP(Contrato[[#This Row],[SUPERVISOR TITULAR]],[1]SUPERVISORES!$E$1:$F$135,2,FALSE)</f>
        <v>43575980.700000003</v>
      </c>
      <c r="O950" s="312" t="s">
        <v>1453</v>
      </c>
      <c r="P950" s="313">
        <f>VLOOKUP(Contrato[[#This Row],[SUPERVISOR SUPLENTE ]],[1]SUPERVISORES!$E$1:$F$135,2,FALSE)</f>
        <v>43578756.700000003</v>
      </c>
      <c r="Q950" s="314">
        <v>1251</v>
      </c>
      <c r="R950" s="323" cm="1">
        <f t="array" ref="R950">_xlfn.XLOOKUP(Contrato[[#This Row],[CDP]],[1]!CDP[[#All],[consecutivo]],[1]!CDP[[#All],[fecha_aprobacion]],"",0)</f>
        <v>45233.724108796298</v>
      </c>
      <c r="S950" s="269">
        <f>SUMIF([1]!CDP[[#All],[consecutivo]],Contrato[[#This Row],[CDP]],[1]!CDP[[#All],[valor_total_rubro]])</f>
        <v>16910135</v>
      </c>
      <c r="T950" s="304" cm="1">
        <f t="array" ref="T950">_xlfn.XLOOKUP(Contrato[[#This Row],[CONTRATO]]&amp;Contrato[[#This Row],[CDP]],[1]!Tabla6[[#All],[CONTRATO-CDP]],[1]!Tabla6[[#All],[CRP]],_xlfn.XLOOKUP(Contrato[[#This Row],[CDP]],[1]RCPPAGOS!F:F,[1]RCPPAGOS!A:A,"",0),0)</f>
        <v>15735</v>
      </c>
      <c r="U950" s="323">
        <f>+_xlfn.XLOOKUP(Contrato[[#This Row],[RCP]],[1]RCPPAGOS!A:A,[1]RCPPAGOS!B:B,"",0)</f>
        <v>45247.91165509259</v>
      </c>
      <c r="V950" s="315">
        <f>SUMIF([1]!RCPPAGOS[[#All],[CRP]],Contrato[[#This Row],[RCP]],[1]!RCPPAGOS[[#All],[valor_total]])</f>
        <v>9860016</v>
      </c>
      <c r="W950" s="316">
        <v>45247</v>
      </c>
      <c r="X950" s="316">
        <v>45254</v>
      </c>
      <c r="Y950" s="294" t="str">
        <f>+LEFT(_xlfn.XLOOKUP(Contrato[[#This Row],[CONTRATO3DIG]],[1]SECOP_II!AE:AE,[1]SECOP_II!F:F,"",0),10)</f>
        <v>2023-11-18</v>
      </c>
      <c r="Z950" s="295" t="str">
        <f>+LEFT(_xlfn.XLOOKUP(Contrato[[#This Row],[CONTRATO3DIG]],[1]SECOP_II!AE:AE,[1]SECOP_II!G:G,"",0),10)</f>
        <v>2023-12-30</v>
      </c>
      <c r="AA950" s="54">
        <f>_xlfn.XLOOKUP(Contrato[[#This Row],[CONTRATO3DIG]],[1]SECOP_II!AE:AE,[1]SECOP_II!AA:AA,"",0)</f>
        <v>0</v>
      </c>
      <c r="AB950" s="317" t="s">
        <v>2251</v>
      </c>
      <c r="AC950" s="317"/>
      <c r="AD950" s="304"/>
      <c r="AE950" s="318" t="str">
        <f>TEXT(LEFT(Contrato[[#This Row],[CONTRATO]],3),"0")</f>
        <v>852</v>
      </c>
      <c r="AF950" s="318" t="str">
        <f>IF(LEN(Contrato[[#This Row],[Contrato2]])=3,Contrato[[#This Row],[Contrato2]],TEXT(Contrato[[#This Row],[Contrato2]],"000"))</f>
        <v>852</v>
      </c>
      <c r="AG950" s="324">
        <f ca="1">IFERROR(_xlfn.DAYS(Contrato[[#This Row],[Fecha Proyectada liquidació]],TODAY())/30,"")</f>
        <v>-10.066666666666666</v>
      </c>
      <c r="AH950" s="319">
        <f>+Contrato[[#This Row],[FECHA TERMINACIÓN ]]+120</f>
        <v>45410</v>
      </c>
      <c r="AI950" s="318" t="e" cm="1">
        <f t="array" ref="AI950">+Contrato[[#This Row],[Fecha Proyectada liquidació]]-hoy</f>
        <v>#NAME?</v>
      </c>
      <c r="AJ950" s="318" cm="1">
        <f t="array" ref="AJ950">_xlfn.XLOOKUP(Contrato[[#This Row],[CONTRATO]]&amp;Contrato[[#This Row],[CDP]],[1]!Tabla6[[#All],[CONTRATO-CDP]],[1]!Tabla6[[#All],[CRP]],_xlfn.XLOOKUP(Contrato[[#This Row],[CDP]],[1]RCPPAGOS!F:F,[1]RCPPAGOS!A:A,"",0),0)</f>
        <v>15735</v>
      </c>
      <c r="AK950" s="318">
        <f>+Contrato[[#This Row],[Columna1]]-Contrato[[#This Row],[RCP]]</f>
        <v>0</v>
      </c>
      <c r="AL950" s="325" cm="1">
        <f t="array" ref="AL950">_xlfn.XLOOKUP(Contrato[[#This Row],[RCP]],[1]!RCPPAGOS[[#All],[CRP]],[1]!RCPPAGOS[[#All],[Total pagado]],0,0)</f>
        <v>9860016</v>
      </c>
      <c r="AM950" s="321">
        <f>+Contrato[[#This Row],[Valor Pagado]]/Contrato[[#This Row],[VALOR CONTRATO]]</f>
        <v>0.76923075722843648</v>
      </c>
      <c r="AN950" s="322">
        <f>+Contrato[[#This Row],[VALOR CONTRATO]]-Contrato[[#This Row],[Valor Pagado]]</f>
        <v>2958005</v>
      </c>
    </row>
    <row r="951" spans="1:40" s="318" customFormat="1" ht="37.5" customHeight="1">
      <c r="A951" s="304">
        <v>1136</v>
      </c>
      <c r="B951" s="76">
        <v>853</v>
      </c>
      <c r="C951" s="235" t="s">
        <v>2252</v>
      </c>
      <c r="D951" s="95" t="s">
        <v>1988</v>
      </c>
      <c r="E951" s="103" t="s">
        <v>42</v>
      </c>
      <c r="F951" s="307" t="s">
        <v>2162</v>
      </c>
      <c r="G951" s="306" t="s">
        <v>2253</v>
      </c>
      <c r="H951" s="304">
        <v>98637211</v>
      </c>
      <c r="I951" s="269">
        <v>6879081</v>
      </c>
      <c r="J951" s="269">
        <v>12818021</v>
      </c>
      <c r="K951" s="332" t="s">
        <v>2250</v>
      </c>
      <c r="L951" s="309" t="s">
        <v>571</v>
      </c>
      <c r="M951" s="310" t="s">
        <v>202</v>
      </c>
      <c r="N951" s="311">
        <f>VLOOKUP(Contrato[[#This Row],[SUPERVISOR TITULAR]],[1]SUPERVISORES!$E$1:$F$135,2,FALSE)</f>
        <v>43575980.700000003</v>
      </c>
      <c r="O951" s="312" t="s">
        <v>1453</v>
      </c>
      <c r="P951" s="313">
        <f>VLOOKUP(Contrato[[#This Row],[SUPERVISOR SUPLENTE ]],[1]SUPERVISORES!$E$1:$F$135,2,FALSE)</f>
        <v>43578756.700000003</v>
      </c>
      <c r="Q951" s="314">
        <v>1253</v>
      </c>
      <c r="R951" s="323" cm="1">
        <f t="array" ref="R951">_xlfn.XLOOKUP(Contrato[[#This Row],[CDP]],[1]!CDP[[#All],[consecutivo]],[1]!CDP[[#All],[fecha_aprobacion]],"",0)</f>
        <v>45233.72415509259</v>
      </c>
      <c r="S951" s="269">
        <f>SUMIF([1]!CDP[[#All],[consecutivo]],Contrato[[#This Row],[CDP]],[1]!CDP[[#All],[valor_total_rubro]])</f>
        <v>16910135</v>
      </c>
      <c r="T951" s="304" cm="1">
        <f t="array" ref="T951">_xlfn.XLOOKUP(Contrato[[#This Row],[CONTRATO]]&amp;Contrato[[#This Row],[CDP]],[1]!Tabla6[[#All],[CONTRATO-CDP]],[1]!Tabla6[[#All],[CRP]],_xlfn.XLOOKUP(Contrato[[#This Row],[CDP]],[1]RCPPAGOS!F:F,[1]RCPPAGOS!A:A,"",0),0)</f>
        <v>15734</v>
      </c>
      <c r="U951" s="323">
        <f>+_xlfn.XLOOKUP(Contrato[[#This Row],[RCP]],[1]RCPPAGOS!A:A,[1]RCPPAGOS!B:B,"",0)</f>
        <v>45247.91097222222</v>
      </c>
      <c r="V951" s="315">
        <f>SUMIF([1]!RCPPAGOS[[#All],[CRP]],Contrato[[#This Row],[RCP]],[1]!RCPPAGOS[[#All],[valor_total]])</f>
        <v>9860016</v>
      </c>
      <c r="W951" s="316">
        <v>45247</v>
      </c>
      <c r="X951" s="316">
        <v>45254</v>
      </c>
      <c r="Y951" s="294" t="str">
        <f>+LEFT(_xlfn.XLOOKUP(Contrato[[#This Row],[CONTRATO3DIG]],[1]SECOP_II!AE:AE,[1]SECOP_II!F:F,"",0),10)</f>
        <v>2023-11-18</v>
      </c>
      <c r="Z951" s="295" t="str">
        <f>+LEFT(_xlfn.XLOOKUP(Contrato[[#This Row],[CONTRATO3DIG]],[1]SECOP_II!AE:AE,[1]SECOP_II!G:G,"",0),10)</f>
        <v>2023-12-30</v>
      </c>
      <c r="AA951" s="54">
        <f>_xlfn.XLOOKUP(Contrato[[#This Row],[CONTRATO3DIG]],[1]SECOP_II!AE:AE,[1]SECOP_II!AA:AA,"",0)</f>
        <v>0</v>
      </c>
      <c r="AB951" s="317" t="s">
        <v>2251</v>
      </c>
      <c r="AC951" s="317"/>
      <c r="AD951" s="304"/>
      <c r="AE951" s="318" t="str">
        <f>TEXT(LEFT(Contrato[[#This Row],[CONTRATO]],3),"0")</f>
        <v>853</v>
      </c>
      <c r="AF951" s="318" t="str">
        <f>IF(LEN(Contrato[[#This Row],[Contrato2]])=3,Contrato[[#This Row],[Contrato2]],TEXT(Contrato[[#This Row],[Contrato2]],"000"))</f>
        <v>853</v>
      </c>
      <c r="AG951" s="324">
        <f ca="1">IFERROR(_xlfn.DAYS(Contrato[[#This Row],[Fecha Proyectada liquidació]],TODAY())/30,"")</f>
        <v>-10.066666666666666</v>
      </c>
      <c r="AH951" s="319">
        <f>+Contrato[[#This Row],[FECHA TERMINACIÓN ]]+120</f>
        <v>45410</v>
      </c>
      <c r="AI951" s="318" t="e" cm="1">
        <f t="array" ref="AI951">+Contrato[[#This Row],[Fecha Proyectada liquidació]]-hoy</f>
        <v>#NAME?</v>
      </c>
      <c r="AJ951" s="318" cm="1">
        <f t="array" ref="AJ951">_xlfn.XLOOKUP(Contrato[[#This Row],[CONTRATO]]&amp;Contrato[[#This Row],[CDP]],[1]!Tabla6[[#All],[CONTRATO-CDP]],[1]!Tabla6[[#All],[CRP]],_xlfn.XLOOKUP(Contrato[[#This Row],[CDP]],[1]RCPPAGOS!F:F,[1]RCPPAGOS!A:A,"",0),0)</f>
        <v>15734</v>
      </c>
      <c r="AK951" s="318">
        <f>+Contrato[[#This Row],[Columna1]]-Contrato[[#This Row],[RCP]]</f>
        <v>0</v>
      </c>
      <c r="AL951" s="325" cm="1">
        <f t="array" ref="AL951">_xlfn.XLOOKUP(Contrato[[#This Row],[RCP]],[1]!RCPPAGOS[[#All],[CRP]],[1]!RCPPAGOS[[#All],[Total pagado]],0,0)</f>
        <v>9860016</v>
      </c>
      <c r="AM951" s="321">
        <f>+Contrato[[#This Row],[Valor Pagado]]/Contrato[[#This Row],[VALOR CONTRATO]]</f>
        <v>0.76923075722843648</v>
      </c>
      <c r="AN951" s="322">
        <f>+Contrato[[#This Row],[VALOR CONTRATO]]-Contrato[[#This Row],[Valor Pagado]]</f>
        <v>2958005</v>
      </c>
    </row>
    <row r="952" spans="1:40" s="318" customFormat="1" ht="37.5" customHeight="1">
      <c r="A952" s="304">
        <v>1091</v>
      </c>
      <c r="B952" s="76">
        <v>854</v>
      </c>
      <c r="C952" s="235" t="s">
        <v>2254</v>
      </c>
      <c r="D952" s="95" t="s">
        <v>2182</v>
      </c>
      <c r="E952" s="103" t="s">
        <v>2125</v>
      </c>
      <c r="F952" s="307" t="s">
        <v>2070</v>
      </c>
      <c r="G952" s="306" t="s">
        <v>2255</v>
      </c>
      <c r="H952" s="304">
        <v>901245493</v>
      </c>
      <c r="I952" s="269" t="s">
        <v>571</v>
      </c>
      <c r="J952" s="269">
        <v>2674000</v>
      </c>
      <c r="K952" s="309" t="s">
        <v>571</v>
      </c>
      <c r="L952" s="309" t="s">
        <v>2196</v>
      </c>
      <c r="M952" s="310" t="s">
        <v>159</v>
      </c>
      <c r="N952" s="311">
        <f>VLOOKUP(Contrato[[#This Row],[SUPERVISOR TITULAR]],[1]SUPERVISORES!$E$1:$F$135,2,FALSE)</f>
        <v>98663915.5</v>
      </c>
      <c r="O952" s="312" t="s">
        <v>128</v>
      </c>
      <c r="P952" s="313">
        <f>VLOOKUP(Contrato[[#This Row],[SUPERVISOR SUPLENTE ]],[1]SUPERVISORES!$E$1:$F$135,2,FALSE)</f>
        <v>98557958.799999997</v>
      </c>
      <c r="Q952" s="314">
        <v>1187</v>
      </c>
      <c r="R952" s="323" cm="1">
        <f t="array" ref="R952">_xlfn.XLOOKUP(Contrato[[#This Row],[CDP]],[1]!CDP[[#All],[consecutivo]],[1]!CDP[[#All],[fecha_aprobacion]],"",0)</f>
        <v>45217.679629629631</v>
      </c>
      <c r="S952" s="269">
        <f>SUMIF([1]!CDP[[#All],[consecutivo]],Contrato[[#This Row],[CDP]],[1]!CDP[[#All],[valor_total_rubro]])</f>
        <v>2702000</v>
      </c>
      <c r="T952" s="304" cm="1">
        <f t="array" ref="T952">_xlfn.XLOOKUP(Contrato[[#This Row],[CONTRATO]]&amp;Contrato[[#This Row],[CDP]],[1]!Tabla6[[#All],[CONTRATO-CDP]],[1]!Tabla6[[#All],[CRP]],_xlfn.XLOOKUP(Contrato[[#This Row],[CDP]],[1]RCPPAGOS!F:F,[1]RCPPAGOS!A:A,"",0),0)</f>
        <v>15606</v>
      </c>
      <c r="U952" s="323">
        <f>+_xlfn.XLOOKUP(Contrato[[#This Row],[RCP]],[1]RCPPAGOS!A:A,[1]RCPPAGOS!B:B,"",0)</f>
        <v>45246.42800925926</v>
      </c>
      <c r="V952" s="315">
        <f>SUMIF([1]!RCPPAGOS[[#All],[CRP]],Contrato[[#This Row],[RCP]],[1]!RCPPAGOS[[#All],[valor_total]])</f>
        <v>2674000</v>
      </c>
      <c r="W952" s="316">
        <v>45245</v>
      </c>
      <c r="X952" s="316">
        <v>45246</v>
      </c>
      <c r="Y952" s="294" t="str">
        <f>+LEFT(_xlfn.XLOOKUP(Contrato[[#This Row],[CONTRATO3DIG]],[1]SECOP_II!AE:AE,[1]SECOP_II!F:F,"",0),10)</f>
        <v>2023-11-16</v>
      </c>
      <c r="Z952" s="295" t="str">
        <f>+LEFT(_xlfn.XLOOKUP(Contrato[[#This Row],[CONTRATO3DIG]],[1]SECOP_II!AE:AE,[1]SECOP_II!G:G,"",0),10)</f>
        <v>2023-11-30</v>
      </c>
      <c r="AA952" s="54" t="str">
        <f>_xlfn.XLOOKUP(Contrato[[#This Row],[CONTRATO3DIG]],[1]SECOP_II!AE:AE,[1]SECOP_II!AA:AA,"",0)</f>
        <v>https://community.secop.gov.co/Public/Tendering/OpportunityDetail/Index?noticeUID=CO1.NTC.5111832&amp;isFromPublicArea=True&amp;isModal=true&amp;asPopupView=true</v>
      </c>
      <c r="AB952" s="317" t="s">
        <v>2256</v>
      </c>
      <c r="AC952" s="317"/>
      <c r="AD952" s="304"/>
      <c r="AE952" s="318" t="str">
        <f>TEXT(LEFT(Contrato[[#This Row],[CONTRATO]],3),"0")</f>
        <v>854</v>
      </c>
      <c r="AF952" s="318" t="str">
        <f>IF(LEN(Contrato[[#This Row],[Contrato2]])=3,Contrato[[#This Row],[Contrato2]],TEXT(Contrato[[#This Row],[Contrato2]],"000"))</f>
        <v>854</v>
      </c>
      <c r="AG952" s="324">
        <f ca="1">IFERROR(_xlfn.DAYS(Contrato[[#This Row],[Fecha Proyectada liquidació]],TODAY())/30,"")</f>
        <v>-11.066666666666666</v>
      </c>
      <c r="AH952" s="319">
        <f>+Contrato[[#This Row],[FECHA TERMINACIÓN ]]+120</f>
        <v>45380</v>
      </c>
      <c r="AI952" s="318" t="e" cm="1">
        <f t="array" ref="AI952">+Contrato[[#This Row],[Fecha Proyectada liquidació]]-hoy</f>
        <v>#NAME?</v>
      </c>
      <c r="AJ952" s="318" cm="1">
        <f t="array" ref="AJ952">_xlfn.XLOOKUP(Contrato[[#This Row],[CONTRATO]]&amp;Contrato[[#This Row],[CDP]],[1]!Tabla6[[#All],[CONTRATO-CDP]],[1]!Tabla6[[#All],[CRP]],_xlfn.XLOOKUP(Contrato[[#This Row],[CDP]],[1]RCPPAGOS!F:F,[1]RCPPAGOS!A:A,"",0),0)</f>
        <v>15606</v>
      </c>
      <c r="AK952" s="318">
        <f>+Contrato[[#This Row],[Columna1]]-Contrato[[#This Row],[RCP]]</f>
        <v>0</v>
      </c>
      <c r="AL952" s="320" cm="1">
        <f t="array" ref="AL952">_xlfn.XLOOKUP(Contrato[[#This Row],[RCP]],[1]!RCPPAGOS[[#All],[CRP]],[1]!RCPPAGOS[[#All],[Total pagado]],0,0)</f>
        <v>2674000</v>
      </c>
      <c r="AM952" s="321">
        <f>+Contrato[[#This Row],[Valor Pagado]]/Contrato[[#This Row],[VALOR CONTRATO]]</f>
        <v>1</v>
      </c>
      <c r="AN952" s="322">
        <f>+Contrato[[#This Row],[VALOR CONTRATO]]-Contrato[[#This Row],[Valor Pagado]]</f>
        <v>0</v>
      </c>
    </row>
    <row r="953" spans="1:40" s="318" customFormat="1" ht="37.5" customHeight="1">
      <c r="A953" s="304">
        <v>1127</v>
      </c>
      <c r="B953" s="76">
        <v>855</v>
      </c>
      <c r="C953" s="235" t="s">
        <v>2207</v>
      </c>
      <c r="D953" s="95" t="s">
        <v>2182</v>
      </c>
      <c r="E953" s="147" t="s">
        <v>42</v>
      </c>
      <c r="F953" s="307" t="s">
        <v>2162</v>
      </c>
      <c r="G953" s="306" t="s">
        <v>2257</v>
      </c>
      <c r="H953" s="304">
        <v>1128431434</v>
      </c>
      <c r="I953" s="269">
        <v>3379853</v>
      </c>
      <c r="J953" s="269">
        <v>5745750</v>
      </c>
      <c r="K953" s="309" t="s">
        <v>571</v>
      </c>
      <c r="L953" s="309" t="s">
        <v>571</v>
      </c>
      <c r="M953" s="310" t="s">
        <v>558</v>
      </c>
      <c r="N953" s="311">
        <f>VLOOKUP(Contrato[[#This Row],[SUPERVISOR TITULAR]],[1]SUPERVISORES!$E$1:$F$135,2,FALSE)</f>
        <v>1040030533.9</v>
      </c>
      <c r="O953" s="312" t="s">
        <v>199</v>
      </c>
      <c r="P953" s="313">
        <f>VLOOKUP(Contrato[[#This Row],[SUPERVISOR SUPLENTE ]],[1]SUPERVISORES!$E$1:$F$135,2,FALSE)</f>
        <v>43972678.100000001</v>
      </c>
      <c r="Q953" s="314">
        <v>1298</v>
      </c>
      <c r="R953" s="323" cm="1">
        <f t="array" ref="R953">_xlfn.XLOOKUP(Contrato[[#This Row],[CDP]],[1]!CDP[[#All],[consecutivo]],[1]!CDP[[#All],[fecha_aprobacion]],"",0)</f>
        <v>45238.625543981485</v>
      </c>
      <c r="S953" s="269">
        <f>SUMIF([1]!CDP[[#All],[consecutivo]],Contrato[[#This Row],[CDP]],[1]!CDP[[#All],[valor_total_rubro]])</f>
        <v>6083735</v>
      </c>
      <c r="T953" s="304" cm="1">
        <f t="array" ref="T953">_xlfn.XLOOKUP(Contrato[[#This Row],[CONTRATO]]&amp;Contrato[[#This Row],[CDP]],[1]!Tabla6[[#All],[CONTRATO-CDP]],[1]!Tabla6[[#All],[CRP]],_xlfn.XLOOKUP(Contrato[[#This Row],[CDP]],[1]RCPPAGOS!F:F,[1]RCPPAGOS!A:A,"",0),0)</f>
        <v>15610</v>
      </c>
      <c r="U953" s="323">
        <f>+_xlfn.XLOOKUP(Contrato[[#This Row],[RCP]],[1]RCPPAGOS!A:A,[1]RCPPAGOS!B:B,"",0)</f>
        <v>45246.736631944441</v>
      </c>
      <c r="V953" s="315">
        <f>SUMIF([1]!RCPPAGOS[[#All],[CRP]],Contrato[[#This Row],[RCP]],[1]!RCPPAGOS[[#All],[valor_total]])</f>
        <v>5745750</v>
      </c>
      <c r="W953" s="316">
        <v>45246</v>
      </c>
      <c r="X953" s="316">
        <v>45246</v>
      </c>
      <c r="Y953" s="294" t="str">
        <f>+LEFT(_xlfn.XLOOKUP(Contrato[[#This Row],[CONTRATO3DIG]],[1]SECOP_II!AE:AE,[1]SECOP_II!F:F,"",0),10)</f>
        <v>2023-11-16</v>
      </c>
      <c r="Z953" s="295" t="str">
        <f>+LEFT(_xlfn.XLOOKUP(Contrato[[#This Row],[CONTRATO3DIG]],[1]SECOP_II!AE:AE,[1]SECOP_II!G:G,"",0),10)</f>
        <v>2023-12-30</v>
      </c>
      <c r="AA953" s="54" t="str">
        <f>_xlfn.XLOOKUP(Contrato[[#This Row],[CONTRATO3DIG]],[1]SECOP_II!AE:AE,[1]SECOP_II!AA:AA,"",0)</f>
        <v>https://community.secop.gov.co/Public/Tendering/OpportunityDetail/Index?noticeUID=CO1.NTC.5184024&amp;isFromPublicArea=True&amp;isModal=true&amp;asPopupView=true</v>
      </c>
      <c r="AB953" s="317" t="s">
        <v>2258</v>
      </c>
      <c r="AC953" s="317"/>
      <c r="AD953" s="304"/>
      <c r="AE953" s="318" t="str">
        <f>TEXT(LEFT(Contrato[[#This Row],[CONTRATO]],3),"0")</f>
        <v>855</v>
      </c>
      <c r="AF953" s="318" t="str">
        <f>IF(LEN(Contrato[[#This Row],[Contrato2]])=3,Contrato[[#This Row],[Contrato2]],TEXT(Contrato[[#This Row],[Contrato2]],"000"))</f>
        <v>855</v>
      </c>
      <c r="AG953" s="324">
        <f ca="1">IFERROR(_xlfn.DAYS(Contrato[[#This Row],[Fecha Proyectada liquidació]],TODAY())/30,"")</f>
        <v>-10.066666666666666</v>
      </c>
      <c r="AH953" s="319">
        <f>+Contrato[[#This Row],[FECHA TERMINACIÓN ]]+120</f>
        <v>45410</v>
      </c>
      <c r="AI953" s="318" t="e" cm="1">
        <f t="array" ref="AI953">+Contrato[[#This Row],[Fecha Proyectada liquidació]]-hoy</f>
        <v>#NAME?</v>
      </c>
      <c r="AJ953" s="318" cm="1">
        <f t="array" ref="AJ953">_xlfn.XLOOKUP(Contrato[[#This Row],[CONTRATO]]&amp;Contrato[[#This Row],[CDP]],[1]!Tabla6[[#All],[CONTRATO-CDP]],[1]!Tabla6[[#All],[CRP]],_xlfn.XLOOKUP(Contrato[[#This Row],[CDP]],[1]RCPPAGOS!F:F,[1]RCPPAGOS!A:A,"",0),0)</f>
        <v>15610</v>
      </c>
      <c r="AK953" s="318">
        <f>+Contrato[[#This Row],[Columna1]]-Contrato[[#This Row],[RCP]]</f>
        <v>0</v>
      </c>
      <c r="AL953" s="320" cm="1">
        <f t="array" ref="AL953">_xlfn.XLOOKUP(Contrato[[#This Row],[RCP]],[1]!RCPPAGOS[[#All],[CRP]],[1]!RCPPAGOS[[#All],[Total pagado]],0,0)</f>
        <v>5069780</v>
      </c>
      <c r="AM953" s="321">
        <f>+Contrato[[#This Row],[Valor Pagado]]/Contrato[[#This Row],[VALOR CONTRATO]]</f>
        <v>0.88235304355393118</v>
      </c>
      <c r="AN953" s="322">
        <f>+Contrato[[#This Row],[VALOR CONTRATO]]-Contrato[[#This Row],[Valor Pagado]]</f>
        <v>675970</v>
      </c>
    </row>
    <row r="954" spans="1:40" s="318" customFormat="1" ht="37.5" customHeight="1">
      <c r="A954" s="304">
        <v>1129</v>
      </c>
      <c r="B954" s="76">
        <v>856</v>
      </c>
      <c r="C954" s="235" t="s">
        <v>2259</v>
      </c>
      <c r="D954" s="95" t="s">
        <v>112</v>
      </c>
      <c r="E954" s="103" t="s">
        <v>42</v>
      </c>
      <c r="F954" s="307" t="s">
        <v>2260</v>
      </c>
      <c r="G954" s="306" t="s">
        <v>2261</v>
      </c>
      <c r="H954" s="304">
        <v>900285704</v>
      </c>
      <c r="I954" s="269" t="s">
        <v>571</v>
      </c>
      <c r="J954" s="269">
        <v>714260194</v>
      </c>
      <c r="K954" s="309" t="s">
        <v>571</v>
      </c>
      <c r="L954" s="309" t="s">
        <v>2262</v>
      </c>
      <c r="M954" s="310" t="s">
        <v>819</v>
      </c>
      <c r="N954" s="311">
        <f>VLOOKUP(Contrato[[#This Row],[SUPERVISOR TITULAR]],[1]SUPERVISORES!$E$1:$F$135,2,FALSE)</f>
        <v>70058610.799999997</v>
      </c>
      <c r="O954" s="312" t="s">
        <v>116</v>
      </c>
      <c r="P954" s="313">
        <f>VLOOKUP(Contrato[[#This Row],[SUPERVISOR SUPLENTE ]],[1]SUPERVISORES!$E$1:$F$135,2,FALSE)</f>
        <v>98520651.200000003</v>
      </c>
      <c r="Q954" s="314">
        <v>1244</v>
      </c>
      <c r="R954" s="323" cm="1">
        <f t="array" ref="R954">_xlfn.XLOOKUP(Contrato[[#This Row],[CDP]],[1]!CDP[[#All],[consecutivo]],[1]!CDP[[#All],[fecha_aprobacion]],"",0)</f>
        <v>45233.481793981482</v>
      </c>
      <c r="S954" s="269">
        <f>SUMIF([1]!CDP[[#All],[consecutivo]],Contrato[[#This Row],[CDP]],[1]!CDP[[#All],[valor_total_rubro]])</f>
        <v>714260194</v>
      </c>
      <c r="T954" s="304" cm="1">
        <f t="array" ref="T954">_xlfn.XLOOKUP(Contrato[[#This Row],[CONTRATO]]&amp;Contrato[[#This Row],[CDP]],[1]!Tabla6[[#All],[CONTRATO-CDP]],[1]!Tabla6[[#All],[CRP]],_xlfn.XLOOKUP(Contrato[[#This Row],[CDP]],[1]RCPPAGOS!F:F,[1]RCPPAGOS!A:A,"",0),0)</f>
        <v>15743</v>
      </c>
      <c r="U954" s="323">
        <f>+_xlfn.XLOOKUP(Contrato[[#This Row],[RCP]],[1]RCPPAGOS!A:A,[1]RCPPAGOS!B:B,"",0)</f>
        <v>45252.334907407407</v>
      </c>
      <c r="V954" s="315">
        <f>SUMIF([1]!RCPPAGOS[[#All],[CRP]],Contrato[[#This Row],[RCP]],[1]!RCPPAGOS[[#All],[valor_total]])</f>
        <v>714260194</v>
      </c>
      <c r="W954" s="316">
        <v>45247</v>
      </c>
      <c r="X954" s="316">
        <v>45253</v>
      </c>
      <c r="Y954" s="294" t="str">
        <f>+LEFT(_xlfn.XLOOKUP(Contrato[[#This Row],[CONTRATO3DIG]],[1]SECOP_II!AE:AE,[1]SECOP_II!F:F,"",0),10)</f>
        <v>2023-11-23</v>
      </c>
      <c r="Z954" s="295" t="str">
        <f>+LEFT(_xlfn.XLOOKUP(Contrato[[#This Row],[CONTRATO3DIG]],[1]SECOP_II!AE:AE,[1]SECOP_II!G:G,"",0),10)</f>
        <v>2023-12-31</v>
      </c>
      <c r="AA954" s="54" t="str">
        <f>_xlfn.XLOOKUP(Contrato[[#This Row],[CONTRATO3DIG]],[1]SECOP_II!AE:AE,[1]SECOP_II!AA:AA,"",0)</f>
        <v>https://community.secop.gov.co/Public/Tendering/OpportunityDetail/Index?noticeUID=CO1.NTC.5184575&amp;isFromPublicArea=True&amp;isModal=true&amp;asPopupView=true</v>
      </c>
      <c r="AB954" s="317" t="s">
        <v>2263</v>
      </c>
      <c r="AC954" s="317"/>
      <c r="AD954" s="304"/>
      <c r="AE954" s="318" t="str">
        <f>TEXT(LEFT(Contrato[[#This Row],[CONTRATO]],3),"0")</f>
        <v>856</v>
      </c>
      <c r="AF954" s="318" t="str">
        <f>IF(LEN(Contrato[[#This Row],[Contrato2]])=3,Contrato[[#This Row],[Contrato2]],TEXT(Contrato[[#This Row],[Contrato2]],"000"))</f>
        <v>856</v>
      </c>
      <c r="AG954" s="324">
        <f ca="1">IFERROR(_xlfn.DAYS(Contrato[[#This Row],[Fecha Proyectada liquidació]],TODAY())/30,"")</f>
        <v>-10.033333333333333</v>
      </c>
      <c r="AH954" s="319">
        <f>+Contrato[[#This Row],[FECHA TERMINACIÓN ]]+120</f>
        <v>45411</v>
      </c>
      <c r="AI954" s="318" t="e" cm="1">
        <f t="array" ref="AI954">+Contrato[[#This Row],[Fecha Proyectada liquidació]]-hoy</f>
        <v>#NAME?</v>
      </c>
      <c r="AJ954" s="318" cm="1">
        <f t="array" ref="AJ954">_xlfn.XLOOKUP(Contrato[[#This Row],[CONTRATO]]&amp;Contrato[[#This Row],[CDP]],[1]!Tabla6[[#All],[CONTRATO-CDP]],[1]!Tabla6[[#All],[CRP]],_xlfn.XLOOKUP(Contrato[[#This Row],[CDP]],[1]RCPPAGOS!F:F,[1]RCPPAGOS!A:A,"",0),0)</f>
        <v>15743</v>
      </c>
      <c r="AK954" s="318">
        <f>+Contrato[[#This Row],[Columna1]]-Contrato[[#This Row],[RCP]]</f>
        <v>0</v>
      </c>
      <c r="AL954" s="325" cm="1">
        <f t="array" ref="AL954">_xlfn.XLOOKUP(Contrato[[#This Row],[RCP]],[1]!RCPPAGOS[[#All],[CRP]],[1]!RCPPAGOS[[#All],[Total pagado]],0,0)</f>
        <v>36323237</v>
      </c>
      <c r="AM954" s="321">
        <f>+Contrato[[#This Row],[Valor Pagado]]/Contrato[[#This Row],[VALOR CONTRATO]]</f>
        <v>5.085434874451368E-2</v>
      </c>
      <c r="AN954" s="322">
        <f>+Contrato[[#This Row],[VALOR CONTRATO]]-Contrato[[#This Row],[Valor Pagado]]</f>
        <v>677936957</v>
      </c>
    </row>
    <row r="955" spans="1:40" s="318" customFormat="1" ht="37.5" customHeight="1">
      <c r="A955" s="318">
        <v>1005</v>
      </c>
      <c r="B955" s="343">
        <v>857</v>
      </c>
      <c r="C955" s="192" t="s">
        <v>2264</v>
      </c>
      <c r="D955" s="253" t="s">
        <v>2265</v>
      </c>
      <c r="E955" s="103" t="s">
        <v>2266</v>
      </c>
      <c r="F955" s="344" t="s">
        <v>2169</v>
      </c>
      <c r="G955" s="341" t="s">
        <v>2267</v>
      </c>
      <c r="H955" s="304">
        <v>8272894</v>
      </c>
      <c r="I955" s="345" t="s">
        <v>571</v>
      </c>
      <c r="J955" s="336">
        <v>37000000</v>
      </c>
      <c r="K955" s="309" t="s">
        <v>571</v>
      </c>
      <c r="L955" s="309" t="s">
        <v>2268</v>
      </c>
      <c r="M955" s="346" t="s">
        <v>68</v>
      </c>
      <c r="N955" s="311">
        <f>VLOOKUP(Contrato[[#This Row],[SUPERVISOR TITULAR]],[1]SUPERVISORES!$E$1:$F$135,2,FALSE)</f>
        <v>8462777.5</v>
      </c>
      <c r="O955" s="347" t="s">
        <v>199</v>
      </c>
      <c r="P955" s="348">
        <f>VLOOKUP(Contrato[[#This Row],[SUPERVISOR SUPLENTE ]],[1]SUPERVISORES!$E$1:$F$135,2,FALSE)</f>
        <v>43972678.100000001</v>
      </c>
      <c r="Q955" s="349">
        <v>1123</v>
      </c>
      <c r="R955" s="319" cm="1">
        <f t="array" ref="R955">_xlfn.XLOOKUP(Contrato[[#This Row],[CDP]],[1]!CDP[[#All],[consecutivo]],[1]!CDP[[#All],[fecha_aprobacion]],"",0)</f>
        <v>45183.692465277774</v>
      </c>
      <c r="S955" s="336">
        <f>SUMIF([1]!CDP[[#All],[consecutivo]],Contrato[[#This Row],[CDP]],[1]!CDP[[#All],[valor_total_rubro]])</f>
        <v>37000000</v>
      </c>
      <c r="T955" s="283" cm="1">
        <f t="array" ref="T955">_xlfn.XLOOKUP(Contrato[[#This Row],[CONTRATO]]&amp;Contrato[[#This Row],[CDP]],[1]!Tabla6[[#All],[CONTRATO-CDP]],[1]!Tabla6[[#All],[CRP]],_xlfn.XLOOKUP(Contrato[[#This Row],[CDP]],[1]RCPPAGOS!F:F,[1]RCPPAGOS!A:A,"",0),0)</f>
        <v>15603</v>
      </c>
      <c r="U955" s="319">
        <f>+_xlfn.XLOOKUP(Contrato[[#This Row],[RCP]],[1]RCPPAGOS!A:A,[1]RCPPAGOS!B:B,"",0)</f>
        <v>45246.317604166667</v>
      </c>
      <c r="V955" s="350">
        <f>SUMIF([1]!RCPPAGOS[[#All],[CRP]],Contrato[[#This Row],[RCP]],[1]!RCPPAGOS[[#All],[valor_total]])</f>
        <v>37000000</v>
      </c>
      <c r="W955" s="316">
        <v>45245</v>
      </c>
      <c r="X955" s="316">
        <v>45251</v>
      </c>
      <c r="Y955" s="294">
        <v>45251</v>
      </c>
      <c r="Z955" s="295" t="str">
        <f>+LEFT(_xlfn.XLOOKUP(Contrato[[#This Row],[CONTRATO3DIG]],[1]SECOP_II!AE:AE,[1]SECOP_II!G:G,"",0),10)</f>
        <v>2023-12-30</v>
      </c>
      <c r="AA955" s="54" t="str">
        <f>_xlfn.XLOOKUP(Contrato[[#This Row],[CONTRATO3DIG]],[1]SECOP_II!AE:AE,[1]SECOP_II!AA:AA,"",0)</f>
        <v>https://community.secop.gov.co/Public/Tendering/OpportunityDetail/Index?noticeUID=CO1.NTC.5073338&amp;isFromPublicArea=True&amp;isModal=true&amp;asPopupView=true</v>
      </c>
      <c r="AB955" s="317" t="s">
        <v>2263</v>
      </c>
      <c r="AC955" s="351"/>
      <c r="AE955" s="318" t="str">
        <f>TEXT(LEFT(Contrato[[#This Row],[CONTRATO]],3),"0")</f>
        <v>857</v>
      </c>
      <c r="AF955" s="318" t="str">
        <f>IF(LEN(Contrato[[#This Row],[Contrato2]])=3,Contrato[[#This Row],[Contrato2]],TEXT(Contrato[[#This Row],[Contrato2]],"000"))</f>
        <v>857</v>
      </c>
      <c r="AG955" s="324">
        <f ca="1">IFERROR(_xlfn.DAYS(Contrato[[#This Row],[Fecha Proyectada liquidació]],TODAY())/30,"")</f>
        <v>-10.066666666666666</v>
      </c>
      <c r="AH955" s="319">
        <f>+Contrato[[#This Row],[FECHA TERMINACIÓN ]]+120</f>
        <v>45410</v>
      </c>
      <c r="AI955" s="318" t="e" cm="1">
        <f t="array" ref="AI955">+Contrato[[#This Row],[Fecha Proyectada liquidació]]-hoy</f>
        <v>#NAME?</v>
      </c>
      <c r="AJ955" s="318" cm="1">
        <f t="array" ref="AJ955">_xlfn.XLOOKUP(Contrato[[#This Row],[CONTRATO]]&amp;Contrato[[#This Row],[CDP]],[1]!Tabla6[[#All],[CONTRATO-CDP]],[1]!Tabla6[[#All],[CRP]],_xlfn.XLOOKUP(Contrato[[#This Row],[CDP]],[1]RCPPAGOS!F:F,[1]RCPPAGOS!A:A,"",0),0)</f>
        <v>15603</v>
      </c>
      <c r="AK955" s="318">
        <f>+Contrato[[#This Row],[Columna1]]-Contrato[[#This Row],[RCP]]</f>
        <v>0</v>
      </c>
      <c r="AL955" s="320" cm="1">
        <f t="array" ref="AL955">_xlfn.XLOOKUP(Contrato[[#This Row],[RCP]],[1]!RCPPAGOS[[#All],[CRP]],[1]!RCPPAGOS[[#All],[Total pagado]],0,0)</f>
        <v>37000000</v>
      </c>
      <c r="AM955" s="321">
        <f>+Contrato[[#This Row],[Valor Pagado]]/Contrato[[#This Row],[VALOR CONTRATO]]</f>
        <v>1</v>
      </c>
      <c r="AN955" s="322">
        <f>+Contrato[[#This Row],[VALOR CONTRATO]]-Contrato[[#This Row],[Valor Pagado]]</f>
        <v>0</v>
      </c>
    </row>
    <row r="956" spans="1:40" s="318" customFormat="1" ht="37.5" customHeight="1">
      <c r="A956" s="283">
        <v>1178</v>
      </c>
      <c r="B956" s="2">
        <v>858</v>
      </c>
      <c r="C956" s="192" t="s">
        <v>2269</v>
      </c>
      <c r="D956" s="92" t="s">
        <v>1168</v>
      </c>
      <c r="E956" s="103" t="s">
        <v>42</v>
      </c>
      <c r="F956" s="344" t="s">
        <v>581</v>
      </c>
      <c r="G956" s="342" t="s">
        <v>2270</v>
      </c>
      <c r="H956" s="283">
        <v>890980179</v>
      </c>
      <c r="I956" s="327" t="s">
        <v>571</v>
      </c>
      <c r="J956" s="327">
        <v>600000000</v>
      </c>
      <c r="K956" s="332" t="s">
        <v>2271</v>
      </c>
      <c r="L956" s="309" t="s">
        <v>2262</v>
      </c>
      <c r="M956" s="352" t="s">
        <v>648</v>
      </c>
      <c r="N956" s="311">
        <f>VLOOKUP(Contrato[[#This Row],[SUPERVISOR TITULAR]],[1]SUPERVISORES!$E$1:$F$135,2,FALSE)</f>
        <v>71732965.099999994</v>
      </c>
      <c r="O956" s="353" t="s">
        <v>103</v>
      </c>
      <c r="P956" s="354">
        <f>VLOOKUP(Contrato[[#This Row],[SUPERVISOR SUPLENTE ]],[1]SUPERVISORES!$E$1:$F$135,2,FALSE)</f>
        <v>3507696.4</v>
      </c>
      <c r="Q956" s="328">
        <v>1305</v>
      </c>
      <c r="R956" s="329" cm="1">
        <f t="array" ref="R956">_xlfn.XLOOKUP(Contrato[[#This Row],[CDP]],[1]!CDP[[#All],[consecutivo]],[1]!CDP[[#All],[fecha_aprobacion]],"",0)</f>
        <v>45240.637557870374</v>
      </c>
      <c r="S956" s="327">
        <f>SUMIF([1]!CDP[[#All],[consecutivo]],Contrato[[#This Row],[CDP]],[1]!CDP[[#All],[valor_total_rubro]])</f>
        <v>600000000</v>
      </c>
      <c r="T956" s="283" cm="1">
        <f t="array" ref="T956">_xlfn.XLOOKUP(Contrato[[#This Row],[CONTRATO]]&amp;Contrato[[#This Row],[CDP]],[1]!Tabla6[[#All],[CONTRATO-CDP]],[1]!Tabla6[[#All],[CRP]],_xlfn.XLOOKUP(Contrato[[#This Row],[CDP]],[1]RCPPAGOS!F:F,[1]RCPPAGOS!A:A,"",0),0)</f>
        <v>15307</v>
      </c>
      <c r="U956" s="329">
        <f>+_xlfn.XLOOKUP(Contrato[[#This Row],[RCP]],[1]RCPPAGOS!A:A,[1]RCPPAGOS!B:B,"",0)</f>
        <v>45245.659259259257</v>
      </c>
      <c r="V956" s="286">
        <f>SUMIF([1]!RCPPAGOS[[#All],[CRP]],Contrato[[#This Row],[RCP]],[1]!RCPPAGOS[[#All],[valor_total]])</f>
        <v>600000000</v>
      </c>
      <c r="W956" s="316">
        <v>45244</v>
      </c>
      <c r="X956" s="355" t="s">
        <v>571</v>
      </c>
      <c r="Y956" s="294" t="str">
        <f>+LEFT(_xlfn.XLOOKUP(Contrato[[#This Row],[CONTRATO3DIG]],[1]SECOP_II!AE:AE,[1]SECOP_II!F:F,"",0),10)</f>
        <v/>
      </c>
      <c r="Z956" s="295" t="str">
        <f>+LEFT(_xlfn.XLOOKUP(Contrato[[#This Row],[CONTRATO3DIG]],[1]SECOP_II!AE:AE,[1]SECOP_II!G:G,"",0),10)</f>
        <v/>
      </c>
      <c r="AA956" s="54" t="str">
        <f>_xlfn.XLOOKUP(Contrato[[#This Row],[CONTRATO3DIG]],[1]SECOP_II!AE:AE,[1]SECOP_II!AA:AA,"",0)</f>
        <v/>
      </c>
      <c r="AB956" s="317" t="s">
        <v>2272</v>
      </c>
      <c r="AC956" s="331"/>
      <c r="AD956" s="283"/>
      <c r="AE956" s="318" t="str">
        <f>TEXT(LEFT(Contrato[[#This Row],[CONTRATO]],3),"0")</f>
        <v>858</v>
      </c>
      <c r="AF956" s="318" t="str">
        <f>IF(LEN(Contrato[[#This Row],[Contrato2]])=3,Contrato[[#This Row],[Contrato2]],TEXT(Contrato[[#This Row],[Contrato2]],"000"))</f>
        <v>858</v>
      </c>
      <c r="AG956" s="324" t="str">
        <f ca="1">IFERROR(_xlfn.DAYS(Contrato[[#This Row],[Fecha Proyectada liquidació]],TODAY())/30,"")</f>
        <v/>
      </c>
      <c r="AH956" s="319" t="e">
        <f>+Contrato[[#This Row],[FECHA TERMINACIÓN ]]+120</f>
        <v>#VALUE!</v>
      </c>
      <c r="AI956" s="318" t="e" cm="1">
        <f t="array" ref="AI956">+Contrato[[#This Row],[Fecha Proyectada liquidació]]-hoy</f>
        <v>#VALUE!</v>
      </c>
      <c r="AJ956" s="318" cm="1">
        <f t="array" ref="AJ956">_xlfn.XLOOKUP(Contrato[[#This Row],[CONTRATO]]&amp;Contrato[[#This Row],[CDP]],[1]!Tabla6[[#All],[CONTRATO-CDP]],[1]!Tabla6[[#All],[CRP]],_xlfn.XLOOKUP(Contrato[[#This Row],[CDP]],[1]RCPPAGOS!F:F,[1]RCPPAGOS!A:A,"",0),0)</f>
        <v>15307</v>
      </c>
      <c r="AK956" s="318">
        <f>+Contrato[[#This Row],[Columna1]]-Contrato[[#This Row],[RCP]]</f>
        <v>0</v>
      </c>
      <c r="AL956" s="320" cm="1">
        <f t="array" ref="AL956">_xlfn.XLOOKUP(Contrato[[#This Row],[RCP]],[1]!RCPPAGOS[[#All],[CRP]],[1]!RCPPAGOS[[#All],[Total pagado]],0,0)</f>
        <v>600000000</v>
      </c>
      <c r="AM956" s="321">
        <f>+Contrato[[#This Row],[Valor Pagado]]/Contrato[[#This Row],[VALOR CONTRATO]]</f>
        <v>1</v>
      </c>
      <c r="AN956" s="322">
        <f>+Contrato[[#This Row],[VALOR CONTRATO]]-Contrato[[#This Row],[Valor Pagado]]</f>
        <v>0</v>
      </c>
    </row>
    <row r="957" spans="1:40" s="318" customFormat="1" ht="37.5" customHeight="1">
      <c r="A957" s="304">
        <v>1177</v>
      </c>
      <c r="B957" s="76">
        <v>859</v>
      </c>
      <c r="C957" s="235" t="s">
        <v>2207</v>
      </c>
      <c r="D957" s="95" t="s">
        <v>2265</v>
      </c>
      <c r="E957" s="103" t="s">
        <v>42</v>
      </c>
      <c r="F957" s="344" t="s">
        <v>2162</v>
      </c>
      <c r="G957" s="306" t="s">
        <v>2273</v>
      </c>
      <c r="H957" s="304">
        <v>1038421106</v>
      </c>
      <c r="I957" s="269">
        <v>3379853</v>
      </c>
      <c r="J957" s="269">
        <v>5128441</v>
      </c>
      <c r="K957" s="309" t="s">
        <v>571</v>
      </c>
      <c r="L957" s="309" t="s">
        <v>571</v>
      </c>
      <c r="M957" s="310" t="s">
        <v>558</v>
      </c>
      <c r="N957" s="311">
        <f>VLOOKUP(Contrato[[#This Row],[SUPERVISOR TITULAR]],[1]SUPERVISORES!$E$1:$F$135,2,FALSE)</f>
        <v>1040030533.9</v>
      </c>
      <c r="O957" s="312" t="s">
        <v>199</v>
      </c>
      <c r="P957" s="313">
        <f>VLOOKUP(Contrato[[#This Row],[SUPERVISOR SUPLENTE ]],[1]SUPERVISORES!$E$1:$F$135,2,FALSE)</f>
        <v>43972678.100000001</v>
      </c>
      <c r="Q957" s="314">
        <v>1293</v>
      </c>
      <c r="R957" s="323" cm="1">
        <f t="array" ref="R957">_xlfn.XLOOKUP(Contrato[[#This Row],[CDP]],[1]!CDP[[#All],[consecutivo]],[1]!CDP[[#All],[fecha_aprobacion]],"",0)</f>
        <v>45238.625173611108</v>
      </c>
      <c r="S957" s="269">
        <f>SUMIF([1]!CDP[[#All],[consecutivo]],Contrato[[#This Row],[CDP]],[1]!CDP[[#All],[valor_total_rubro]])</f>
        <v>5971074</v>
      </c>
      <c r="T957" s="304" cm="1">
        <f t="array" ref="T957">_xlfn.XLOOKUP(Contrato[[#This Row],[CONTRATO]]&amp;Contrato[[#This Row],[CDP]],[1]!Tabla6[[#All],[CONTRATO-CDP]],[1]!Tabla6[[#All],[CRP]],_xlfn.XLOOKUP(Contrato[[#This Row],[CDP]],[1]RCPPAGOS!F:F,[1]RCPPAGOS!A:A,"",0),0)</f>
        <v>15609</v>
      </c>
      <c r="U957" s="323">
        <f>+_xlfn.XLOOKUP(Contrato[[#This Row],[RCP]],[1]RCPPAGOS!A:A,[1]RCPPAGOS!B:B,"",0)</f>
        <v>45246.736342592594</v>
      </c>
      <c r="V957" s="315">
        <f>SUMIF([1]!RCPPAGOS[[#All],[CRP]],Contrato[[#This Row],[RCP]],[1]!RCPPAGOS[[#All],[valor_total]])</f>
        <v>5182441</v>
      </c>
      <c r="W957" s="316">
        <v>45246</v>
      </c>
      <c r="X957" s="316">
        <v>45246</v>
      </c>
      <c r="Y957" s="294" t="str">
        <f>+LEFT(_xlfn.XLOOKUP(Contrato[[#This Row],[CONTRATO3DIG]],[1]SECOP_II!AE:AE,[1]SECOP_II!F:F,"",0),10)</f>
        <v>2023-11-17</v>
      </c>
      <c r="Z957" s="295" t="str">
        <f>+LEFT(_xlfn.XLOOKUP(Contrato[[#This Row],[CONTRATO3DIG]],[1]SECOP_II!AE:AE,[1]SECOP_II!G:G,"",0),10)</f>
        <v>2023-12-30</v>
      </c>
      <c r="AA957" s="54" t="str">
        <f>_xlfn.XLOOKUP(Contrato[[#This Row],[CONTRATO3DIG]],[1]SECOP_II!AE:AE,[1]SECOP_II!AA:AA,"",0)</f>
        <v>https://community.secop.gov.co/Public/Tendering/OpportunityDetail/Index?noticeUID=CO1.NTC.5186916&amp;isFromPublicArea=True&amp;isModal=true&amp;asPopupView=true</v>
      </c>
      <c r="AB957" s="317" t="s">
        <v>2263</v>
      </c>
      <c r="AC957" s="317"/>
      <c r="AD957" s="304"/>
      <c r="AE957" s="318" t="str">
        <f>TEXT(LEFT(Contrato[[#This Row],[CONTRATO]],3),"0")</f>
        <v>859</v>
      </c>
      <c r="AF957" s="318" t="str">
        <f>IF(LEN(Contrato[[#This Row],[Contrato2]])=3,Contrato[[#This Row],[Contrato2]],TEXT(Contrato[[#This Row],[Contrato2]],"000"))</f>
        <v>859</v>
      </c>
      <c r="AG957" s="324">
        <f ca="1">IFERROR(_xlfn.DAYS(Contrato[[#This Row],[Fecha Proyectada liquidació]],TODAY())/30,"")</f>
        <v>-10.066666666666666</v>
      </c>
      <c r="AH957" s="319">
        <f>+Contrato[[#This Row],[FECHA TERMINACIÓN ]]+120</f>
        <v>45410</v>
      </c>
      <c r="AI957" s="318" t="e" cm="1">
        <f t="array" ref="AI957">+Contrato[[#This Row],[Fecha Proyectada liquidació]]-hoy</f>
        <v>#NAME?</v>
      </c>
      <c r="AJ957" s="318" cm="1">
        <f t="array" ref="AJ957">_xlfn.XLOOKUP(Contrato[[#This Row],[CONTRATO]]&amp;Contrato[[#This Row],[CDP]],[1]!Tabla6[[#All],[CONTRATO-CDP]],[1]!Tabla6[[#All],[CRP]],_xlfn.XLOOKUP(Contrato[[#This Row],[CDP]],[1]RCPPAGOS!F:F,[1]RCPPAGOS!A:A,"",0),0)</f>
        <v>15609</v>
      </c>
      <c r="AK957" s="318">
        <f>+Contrato[[#This Row],[Columna1]]-Contrato[[#This Row],[RCP]]</f>
        <v>0</v>
      </c>
      <c r="AL957" s="320" cm="1">
        <f t="array" ref="AL957">_xlfn.XLOOKUP(Contrato[[#This Row],[RCP]],[1]!RCPPAGOS[[#All],[CRP]],[1]!RCPPAGOS[[#All],[Total pagado]],0,0)</f>
        <v>4957118</v>
      </c>
      <c r="AM957" s="321">
        <f>+Contrato[[#This Row],[Valor Pagado]]/Contrato[[#This Row],[VALOR CONTRATO]]</f>
        <v>0.96659355152959736</v>
      </c>
      <c r="AN957" s="322">
        <f>+Contrato[[#This Row],[VALOR CONTRATO]]-Contrato[[#This Row],[Valor Pagado]]</f>
        <v>171323</v>
      </c>
    </row>
    <row r="958" spans="1:40" s="318" customFormat="1" ht="37.5" customHeight="1">
      <c r="A958" s="304">
        <v>1183</v>
      </c>
      <c r="B958" s="76">
        <v>860</v>
      </c>
      <c r="C958" s="235" t="s">
        <v>2274</v>
      </c>
      <c r="D958" s="95" t="s">
        <v>112</v>
      </c>
      <c r="E958" s="103" t="s">
        <v>42</v>
      </c>
      <c r="F958" s="344" t="s">
        <v>581</v>
      </c>
      <c r="G958" s="306" t="s">
        <v>2275</v>
      </c>
      <c r="H958" s="304">
        <v>890980998</v>
      </c>
      <c r="I958" s="269" t="s">
        <v>571</v>
      </c>
      <c r="J958" s="269">
        <v>39499667</v>
      </c>
      <c r="K958" s="309" t="s">
        <v>571</v>
      </c>
      <c r="L958" s="309" t="s">
        <v>2276</v>
      </c>
      <c r="M958" s="310" t="s">
        <v>115</v>
      </c>
      <c r="N958" s="311">
        <f>VLOOKUP(Contrato[[#This Row],[SUPERVISOR TITULAR]],[1]SUPERVISORES!$E$1:$F$135,2,FALSE)</f>
        <v>32244709.699999999</v>
      </c>
      <c r="O958" s="312" t="s">
        <v>116</v>
      </c>
      <c r="P958" s="313">
        <f>VLOOKUP(Contrato[[#This Row],[SUPERVISOR SUPLENTE ]],[1]SUPERVISORES!$E$1:$F$135,2,FALSE)</f>
        <v>98520651.200000003</v>
      </c>
      <c r="Q958" s="314">
        <v>13100</v>
      </c>
      <c r="R958" s="323" t="str" cm="1">
        <f t="array" ref="R958">_xlfn.XLOOKUP(Contrato[[#This Row],[CDP]],[1]!CDP[[#All],[consecutivo]],[1]!CDP[[#All],[fecha_aprobacion]],"",0)</f>
        <v/>
      </c>
      <c r="S958" s="269">
        <f>SUMIF([1]!CDP[[#All],[consecutivo]],Contrato[[#This Row],[CDP]],[1]!CDP[[#All],[valor_total_rubro]])</f>
        <v>0</v>
      </c>
      <c r="T958" s="304" t="str" cm="1">
        <f t="array" ref="T958">_xlfn.XLOOKUP(Contrato[[#This Row],[CONTRATO]]&amp;Contrato[[#This Row],[CDP]],[1]!Tabla6[[#All],[CONTRATO-CDP]],[1]!Tabla6[[#All],[CRP]],_xlfn.XLOOKUP(Contrato[[#This Row],[CDP]],[1]RCPPAGOS!F:F,[1]RCPPAGOS!A:A,"",0),0)</f>
        <v/>
      </c>
      <c r="U958" s="323" t="str">
        <f>+_xlfn.XLOOKUP(Contrato[[#This Row],[RCP]],[1]RCPPAGOS!A:A,[1]RCPPAGOS!B:B,"",0)</f>
        <v/>
      </c>
      <c r="V958" s="315">
        <f>SUMIF([1]!RCPPAGOS[[#All],[CRP]],Contrato[[#This Row],[RCP]],[1]!RCPPAGOS[[#All],[valor_total]])</f>
        <v>0</v>
      </c>
      <c r="W958" s="316">
        <v>45250</v>
      </c>
      <c r="X958" s="316">
        <v>45254</v>
      </c>
      <c r="Y958" s="294" t="str">
        <f>+LEFT(_xlfn.XLOOKUP(Contrato[[#This Row],[CONTRATO3DIG]],[1]SECOP_II!AE:AE,[1]SECOP_II!F:F,"",0),10)</f>
        <v>2023-11-24</v>
      </c>
      <c r="Z958" s="295" t="str">
        <f>+LEFT(_xlfn.XLOOKUP(Contrato[[#This Row],[CONTRATO3DIG]],[1]SECOP_II!AE:AE,[1]SECOP_II!G:G,"",0),10)</f>
        <v>2023-12-20</v>
      </c>
      <c r="AA958" s="54">
        <f>_xlfn.XLOOKUP(Contrato[[#This Row],[CONTRATO3DIG]],[1]SECOP_II!AE:AE,[1]SECOP_II!AA:AA,"",0)</f>
        <v>0</v>
      </c>
      <c r="AB958" s="317" t="s">
        <v>1106</v>
      </c>
      <c r="AC958" s="317"/>
      <c r="AD958" s="304"/>
      <c r="AE958" s="318" t="str">
        <f>TEXT(LEFT(Contrato[[#This Row],[CONTRATO]],3),"0")</f>
        <v>860</v>
      </c>
      <c r="AF958" s="318" t="str">
        <f>IF(LEN(Contrato[[#This Row],[Contrato2]])=3,Contrato[[#This Row],[Contrato2]],TEXT(Contrato[[#This Row],[Contrato2]],"000"))</f>
        <v>860</v>
      </c>
      <c r="AG958" s="324">
        <f ca="1">IFERROR(_xlfn.DAYS(Contrato[[#This Row],[Fecha Proyectada liquidació]],TODAY())/30,"")</f>
        <v>-10.4</v>
      </c>
      <c r="AH958" s="319">
        <f>+Contrato[[#This Row],[FECHA TERMINACIÓN ]]+120</f>
        <v>45400</v>
      </c>
      <c r="AI958" s="318" t="e" cm="1">
        <f t="array" ref="AI958">+Contrato[[#This Row],[Fecha Proyectada liquidació]]-hoy</f>
        <v>#NAME?</v>
      </c>
      <c r="AJ958" s="318" t="str" cm="1">
        <f t="array" ref="AJ958">_xlfn.XLOOKUP(Contrato[[#This Row],[CONTRATO]]&amp;Contrato[[#This Row],[CDP]],[1]!Tabla6[[#All],[CONTRATO-CDP]],[1]!Tabla6[[#All],[CRP]],_xlfn.XLOOKUP(Contrato[[#This Row],[CDP]],[1]RCPPAGOS!F:F,[1]RCPPAGOS!A:A,"",0),0)</f>
        <v/>
      </c>
      <c r="AK958" s="318" t="e">
        <f>+Contrato[[#This Row],[Columna1]]-Contrato[[#This Row],[RCP]]</f>
        <v>#VALUE!</v>
      </c>
      <c r="AL958" s="325" cm="1">
        <f t="array" ref="AL958">_xlfn.XLOOKUP(Contrato[[#This Row],[RCP]],[1]!RCPPAGOS[[#All],[CRP]],[1]!RCPPAGOS[[#All],[Total pagado]],0,0)</f>
        <v>0</v>
      </c>
      <c r="AM958" s="321">
        <f>+Contrato[[#This Row],[Valor Pagado]]/Contrato[[#This Row],[VALOR CONTRATO]]</f>
        <v>0</v>
      </c>
      <c r="AN958" s="322">
        <f>+Contrato[[#This Row],[VALOR CONTRATO]]-Contrato[[#This Row],[Valor Pagado]]</f>
        <v>39499667</v>
      </c>
    </row>
    <row r="959" spans="1:40" s="318" customFormat="1" ht="37.5" customHeight="1">
      <c r="A959" s="304">
        <v>1184</v>
      </c>
      <c r="B959" s="76">
        <v>861</v>
      </c>
      <c r="C959" s="235" t="s">
        <v>2277</v>
      </c>
      <c r="D959" s="95" t="s">
        <v>112</v>
      </c>
      <c r="E959" s="147" t="s">
        <v>42</v>
      </c>
      <c r="F959" s="307" t="s">
        <v>581</v>
      </c>
      <c r="G959" s="306" t="s">
        <v>2278</v>
      </c>
      <c r="H959" s="304">
        <v>890980095</v>
      </c>
      <c r="I959" s="269" t="s">
        <v>571</v>
      </c>
      <c r="J959" s="269">
        <v>204873135</v>
      </c>
      <c r="K959" s="309" t="s">
        <v>571</v>
      </c>
      <c r="L959" s="309" t="s">
        <v>2276</v>
      </c>
      <c r="M959" s="310" t="s">
        <v>115</v>
      </c>
      <c r="N959" s="311">
        <f>VLOOKUP(Contrato[[#This Row],[SUPERVISOR TITULAR]],[1]SUPERVISORES!$E$1:$F$135,2,FALSE)</f>
        <v>32244709.699999999</v>
      </c>
      <c r="O959" s="312" t="s">
        <v>116</v>
      </c>
      <c r="P959" s="313">
        <f>VLOOKUP(Contrato[[#This Row],[SUPERVISOR SUPLENTE ]],[1]SUPERVISORES!$E$1:$F$135,2,FALSE)</f>
        <v>98520651.200000003</v>
      </c>
      <c r="Q959" s="314">
        <v>13101</v>
      </c>
      <c r="R959" s="323" t="str" cm="1">
        <f t="array" ref="R959">_xlfn.XLOOKUP(Contrato[[#This Row],[CDP]],[1]!CDP[[#All],[consecutivo]],[1]!CDP[[#All],[fecha_aprobacion]],"",0)</f>
        <v/>
      </c>
      <c r="S959" s="269">
        <f>SUMIF([1]!CDP[[#All],[consecutivo]],Contrato[[#This Row],[CDP]],[1]!CDP[[#All],[valor_total_rubro]])</f>
        <v>0</v>
      </c>
      <c r="T959" s="304" t="str" cm="1">
        <f t="array" ref="T959">_xlfn.XLOOKUP(Contrato[[#This Row],[CONTRATO]]&amp;Contrato[[#This Row],[CDP]],[1]!Tabla6[[#All],[CONTRATO-CDP]],[1]!Tabla6[[#All],[CRP]],_xlfn.XLOOKUP(Contrato[[#This Row],[CDP]],[1]RCPPAGOS!F:F,[1]RCPPAGOS!A:A,"",0),0)</f>
        <v/>
      </c>
      <c r="U959" s="323" t="str">
        <f>+_xlfn.XLOOKUP(Contrato[[#This Row],[RCP]],[1]RCPPAGOS!A:A,[1]RCPPAGOS!B:B,"",0)</f>
        <v/>
      </c>
      <c r="V959" s="315">
        <f>SUMIF([1]!RCPPAGOS[[#All],[CRP]],Contrato[[#This Row],[RCP]],[1]!RCPPAGOS[[#All],[valor_total]])</f>
        <v>0</v>
      </c>
      <c r="W959" s="316">
        <v>45251</v>
      </c>
      <c r="X959" s="316">
        <v>45254</v>
      </c>
      <c r="Y959" s="294" t="str">
        <f>+LEFT(_xlfn.XLOOKUP(Contrato[[#This Row],[CONTRATO3DIG]],[1]SECOP_II!AE:AE,[1]SECOP_II!F:F,"",0),10)</f>
        <v>2023-11-24</v>
      </c>
      <c r="Z959" s="295" t="str">
        <f>+LEFT(_xlfn.XLOOKUP(Contrato[[#This Row],[CONTRATO3DIG]],[1]SECOP_II!AE:AE,[1]SECOP_II!G:G,"",0),10)</f>
        <v>2023-12-20</v>
      </c>
      <c r="AA959" s="54" t="str">
        <f>_xlfn.XLOOKUP(Contrato[[#This Row],[CONTRATO3DIG]],[1]SECOP_II!AE:AE,[1]SECOP_II!AA:AA,"",0)</f>
        <v>https://community.secop.gov.co/Public/Tendering/OpportunityDetail/Index?noticeUID=CO1.NTC.5197653&amp;isFromPublicArea=True&amp;isModal=true&amp;asPopupView=true</v>
      </c>
      <c r="AB959" s="317" t="s">
        <v>1106</v>
      </c>
      <c r="AC959" s="317"/>
      <c r="AD959" s="304"/>
      <c r="AE959" s="318" t="str">
        <f>TEXT(LEFT(Contrato[[#This Row],[CONTRATO]],3),"0")</f>
        <v>861</v>
      </c>
      <c r="AF959" s="318" t="str">
        <f>IF(LEN(Contrato[[#This Row],[Contrato2]])=3,Contrato[[#This Row],[Contrato2]],TEXT(Contrato[[#This Row],[Contrato2]],"000"))</f>
        <v>861</v>
      </c>
      <c r="AG959" s="324">
        <f ca="1">IFERROR(_xlfn.DAYS(Contrato[[#This Row],[Fecha Proyectada liquidació]],TODAY())/30,"")</f>
        <v>-10.4</v>
      </c>
      <c r="AH959" s="319">
        <f>+Contrato[[#This Row],[FECHA TERMINACIÓN ]]+120</f>
        <v>45400</v>
      </c>
      <c r="AI959" s="318" t="e" cm="1">
        <f t="array" ref="AI959">+Contrato[[#This Row],[Fecha Proyectada liquidació]]-hoy</f>
        <v>#NAME?</v>
      </c>
      <c r="AJ959" s="318" t="str" cm="1">
        <f t="array" ref="AJ959">_xlfn.XLOOKUP(Contrato[[#This Row],[CONTRATO]]&amp;Contrato[[#This Row],[CDP]],[1]!Tabla6[[#All],[CONTRATO-CDP]],[1]!Tabla6[[#All],[CRP]],_xlfn.XLOOKUP(Contrato[[#This Row],[CDP]],[1]RCPPAGOS!F:F,[1]RCPPAGOS!A:A,"",0),0)</f>
        <v/>
      </c>
      <c r="AK959" s="318" t="e">
        <f>+Contrato[[#This Row],[Columna1]]-Contrato[[#This Row],[RCP]]</f>
        <v>#VALUE!</v>
      </c>
      <c r="AL959" s="325" cm="1">
        <f t="array" ref="AL959">_xlfn.XLOOKUP(Contrato[[#This Row],[RCP]],[1]!RCPPAGOS[[#All],[CRP]],[1]!RCPPAGOS[[#All],[Total pagado]],0,0)</f>
        <v>0</v>
      </c>
      <c r="AM959" s="321">
        <f>+Contrato[[#This Row],[Valor Pagado]]/Contrato[[#This Row],[VALOR CONTRATO]]</f>
        <v>0</v>
      </c>
      <c r="AN959" s="322">
        <f>+Contrato[[#This Row],[VALOR CONTRATO]]-Contrato[[#This Row],[Valor Pagado]]</f>
        <v>204873135</v>
      </c>
    </row>
    <row r="960" spans="1:40" s="318" customFormat="1" ht="37.5" customHeight="1">
      <c r="A960" s="304">
        <v>1137</v>
      </c>
      <c r="B960" s="76">
        <v>862</v>
      </c>
      <c r="C960" s="235" t="s">
        <v>2279</v>
      </c>
      <c r="D960" s="95" t="s">
        <v>1168</v>
      </c>
      <c r="E960" s="147" t="s">
        <v>42</v>
      </c>
      <c r="F960" s="307" t="s">
        <v>2162</v>
      </c>
      <c r="G960" s="306" t="s">
        <v>2280</v>
      </c>
      <c r="H960" s="304">
        <v>1040732220</v>
      </c>
      <c r="I960" s="269">
        <v>6879081</v>
      </c>
      <c r="J960" s="269">
        <v>12818021</v>
      </c>
      <c r="K960" s="332" t="s">
        <v>2250</v>
      </c>
      <c r="L960" s="309" t="s">
        <v>571</v>
      </c>
      <c r="M960" s="310" t="s">
        <v>103</v>
      </c>
      <c r="N960" s="311">
        <f>VLOOKUP(Contrato[[#This Row],[SUPERVISOR TITULAR]],[1]SUPERVISORES!$E$1:$F$135,2,FALSE)</f>
        <v>3507696.4</v>
      </c>
      <c r="O960" s="312" t="s">
        <v>249</v>
      </c>
      <c r="P960" s="313">
        <f>VLOOKUP(Contrato[[#This Row],[SUPERVISOR SUPLENTE ]],[1]SUPERVISORES!$E$1:$F$135,2,FALSE)</f>
        <v>10267189.6</v>
      </c>
      <c r="Q960" s="314">
        <v>1248</v>
      </c>
      <c r="R960" s="323" cm="1">
        <f t="array" ref="R960">_xlfn.XLOOKUP(Contrato[[#This Row],[CDP]],[1]!CDP[[#All],[consecutivo]],[1]!CDP[[#All],[fecha_aprobacion]],"",0)</f>
        <v>45233.724016203705</v>
      </c>
      <c r="S960" s="269">
        <f>SUMIF([1]!CDP[[#All],[consecutivo]],Contrato[[#This Row],[CDP]],[1]!CDP[[#All],[valor_total_rubro]])</f>
        <v>13476721</v>
      </c>
      <c r="T960" s="304" cm="1">
        <f t="array" ref="T960">_xlfn.XLOOKUP(Contrato[[#This Row],[CONTRATO]]&amp;Contrato[[#This Row],[CDP]],[1]!Tabla6[[#All],[CONTRATO-CDP]],[1]!Tabla6[[#All],[CRP]],_xlfn.XLOOKUP(Contrato[[#This Row],[CDP]],[1]RCPPAGOS!F:F,[1]RCPPAGOS!A:A,"",0),0)</f>
        <v>15737</v>
      </c>
      <c r="U960" s="323">
        <f>+_xlfn.XLOOKUP(Contrato[[#This Row],[RCP]],[1]RCPPAGOS!A:A,[1]RCPPAGOS!B:B,"",0)</f>
        <v>45248.668240740742</v>
      </c>
      <c r="V960" s="315">
        <f>SUMIF([1]!RCPPAGOS[[#All],[CRP]],Contrato[[#This Row],[RCP]],[1]!RCPPAGOS[[#All],[valor_total]])</f>
        <v>12818021</v>
      </c>
      <c r="W960" s="316">
        <v>45247</v>
      </c>
      <c r="X960" s="316">
        <v>45253</v>
      </c>
      <c r="Y960" s="294">
        <v>45250</v>
      </c>
      <c r="Z960" s="295" t="str">
        <f>+LEFT(_xlfn.XLOOKUP(Contrato[[#This Row],[CONTRATO3DIG]],[1]SECOP_II!AE:AE,[1]SECOP_II!G:G,"",0),10)</f>
        <v>2023-12-30</v>
      </c>
      <c r="AA960" s="356" t="s">
        <v>2281</v>
      </c>
      <c r="AB960" s="317" t="s">
        <v>2282</v>
      </c>
      <c r="AC960" s="317"/>
      <c r="AD960" s="304" t="s">
        <v>50</v>
      </c>
      <c r="AE960" s="318" t="str">
        <f>TEXT(LEFT(Contrato[[#This Row],[CONTRATO]],3),"0")</f>
        <v>862</v>
      </c>
      <c r="AF960" s="318" t="str">
        <f>IF(LEN(Contrato[[#This Row],[Contrato2]])=3,Contrato[[#This Row],[Contrato2]],TEXT(Contrato[[#This Row],[Contrato2]],"000"))</f>
        <v>862</v>
      </c>
      <c r="AG960" s="324">
        <f ca="1">IFERROR(_xlfn.DAYS(Contrato[[#This Row],[Fecha Proyectada liquidació]],TODAY())/30,"")</f>
        <v>-10.066666666666666</v>
      </c>
      <c r="AH960" s="319">
        <f>+Contrato[[#This Row],[FECHA TERMINACIÓN ]]+120</f>
        <v>45410</v>
      </c>
      <c r="AI960" s="318" t="e" cm="1">
        <f t="array" ref="AI960">+Contrato[[#This Row],[Fecha Proyectada liquidació]]-hoy</f>
        <v>#NAME?</v>
      </c>
      <c r="AJ960" s="318" cm="1">
        <f t="array" ref="AJ960">_xlfn.XLOOKUP(Contrato[[#This Row],[CONTRATO]]&amp;Contrato[[#This Row],[CDP]],[1]!Tabla6[[#All],[CONTRATO-CDP]],[1]!Tabla6[[#All],[CRP]],_xlfn.XLOOKUP(Contrato[[#This Row],[CDP]],[1]RCPPAGOS!F:F,[1]RCPPAGOS!A:A,"",0),0)</f>
        <v>15737</v>
      </c>
      <c r="AK960" s="318">
        <f>+Contrato[[#This Row],[Columna1]]-Contrato[[#This Row],[RCP]]</f>
        <v>0</v>
      </c>
      <c r="AL960" s="320" cm="1">
        <f t="array" ref="AL960">_xlfn.XLOOKUP(Contrato[[#This Row],[RCP]],[1]!RCPPAGOS[[#All],[CRP]],[1]!RCPPAGOS[[#All],[Total pagado]],0,0)</f>
        <v>6409011</v>
      </c>
      <c r="AM960" s="321">
        <f>+Contrato[[#This Row],[Valor Pagado]]/Contrato[[#This Row],[VALOR CONTRATO]]</f>
        <v>0.50000003900758161</v>
      </c>
      <c r="AN960" s="322">
        <f>+Contrato[[#This Row],[VALOR CONTRATO]]-Contrato[[#This Row],[Valor Pagado]]</f>
        <v>6409010</v>
      </c>
    </row>
    <row r="961" spans="1:40" s="318" customFormat="1" ht="37.5" customHeight="1">
      <c r="A961" s="304">
        <v>1112</v>
      </c>
      <c r="B961" s="76">
        <v>863</v>
      </c>
      <c r="C961" s="235" t="s">
        <v>2283</v>
      </c>
      <c r="D961" s="95" t="s">
        <v>1168</v>
      </c>
      <c r="E961" s="147" t="s">
        <v>42</v>
      </c>
      <c r="F961" s="307" t="s">
        <v>2162</v>
      </c>
      <c r="G961" s="306" t="s">
        <v>2284</v>
      </c>
      <c r="H961" s="304">
        <v>43618837</v>
      </c>
      <c r="I961" s="269">
        <v>6879081</v>
      </c>
      <c r="J961" s="269">
        <v>12818021</v>
      </c>
      <c r="K961" s="332" t="s">
        <v>2250</v>
      </c>
      <c r="L961" s="309" t="s">
        <v>571</v>
      </c>
      <c r="M961" s="310" t="s">
        <v>103</v>
      </c>
      <c r="N961" s="311">
        <f>VLOOKUP(Contrato[[#This Row],[SUPERVISOR TITULAR]],[1]SUPERVISORES!$E$1:$F$135,2,FALSE)</f>
        <v>3507696.4</v>
      </c>
      <c r="O961" s="312" t="s">
        <v>249</v>
      </c>
      <c r="P961" s="313">
        <f>VLOOKUP(Contrato[[#This Row],[SUPERVISOR SUPLENTE ]],[1]SUPERVISORES!$E$1:$F$135,2,FALSE)</f>
        <v>10267189.6</v>
      </c>
      <c r="Q961" s="314">
        <v>1232</v>
      </c>
      <c r="R961" s="323" cm="1">
        <f t="array" ref="R961">_xlfn.XLOOKUP(Contrato[[#This Row],[CDP]],[1]!CDP[[#All],[consecutivo]],[1]!CDP[[#All],[fecha_aprobacion]],"",0)</f>
        <v>45232.651747685188</v>
      </c>
      <c r="S961" s="269">
        <f>SUMIF([1]!CDP[[#All],[consecutivo]],Contrato[[#This Row],[CDP]],[1]!CDP[[#All],[valor_total_rubro]])</f>
        <v>13476722</v>
      </c>
      <c r="T961" s="304" cm="1">
        <f t="array" ref="T961">_xlfn.XLOOKUP(Contrato[[#This Row],[CONTRATO]]&amp;Contrato[[#This Row],[CDP]],[1]!Tabla6[[#All],[CONTRATO-CDP]],[1]!Tabla6[[#All],[CRP]],_xlfn.XLOOKUP(Contrato[[#This Row],[CDP]],[1]RCPPAGOS!F:F,[1]RCPPAGOS!A:A,"",0),0)</f>
        <v>15736</v>
      </c>
      <c r="U961" s="323">
        <f>+_xlfn.XLOOKUP(Contrato[[#This Row],[RCP]],[1]RCPPAGOS!A:A,[1]RCPPAGOS!B:B,"",0)</f>
        <v>45248.667361111111</v>
      </c>
      <c r="V961" s="315">
        <f>SUMIF([1]!RCPPAGOS[[#All],[CRP]],Contrato[[#This Row],[RCP]],[1]!RCPPAGOS[[#All],[valor_total]])</f>
        <v>12818021</v>
      </c>
      <c r="W961" s="316">
        <v>45247</v>
      </c>
      <c r="X961" s="316">
        <v>45253</v>
      </c>
      <c r="Y961" s="294">
        <v>45250</v>
      </c>
      <c r="Z961" s="295" t="str">
        <f>+LEFT(_xlfn.XLOOKUP(Contrato[[#This Row],[CONTRATO3DIG]],[1]SECOP_II!AE:AE,[1]SECOP_II!G:G,"",0),10)</f>
        <v>2023-12-30</v>
      </c>
      <c r="AA961" s="54" t="s">
        <v>2285</v>
      </c>
      <c r="AB961" s="317" t="s">
        <v>2282</v>
      </c>
      <c r="AC961" s="317"/>
      <c r="AD961" s="304" t="s">
        <v>50</v>
      </c>
      <c r="AE961" s="318" t="str">
        <f>TEXT(LEFT(Contrato[[#This Row],[CONTRATO]],3),"0")</f>
        <v>863</v>
      </c>
      <c r="AF961" s="318" t="str">
        <f>IF(LEN(Contrato[[#This Row],[Contrato2]])=3,Contrato[[#This Row],[Contrato2]],TEXT(Contrato[[#This Row],[Contrato2]],"000"))</f>
        <v>863</v>
      </c>
      <c r="AG961" s="324">
        <f ca="1">IFERROR(_xlfn.DAYS(Contrato[[#This Row],[Fecha Proyectada liquidació]],TODAY())/30,"")</f>
        <v>-10.066666666666666</v>
      </c>
      <c r="AH961" s="319">
        <f>+Contrato[[#This Row],[FECHA TERMINACIÓN ]]+120</f>
        <v>45410</v>
      </c>
      <c r="AI961" s="318" t="e" cm="1">
        <f t="array" ref="AI961">+Contrato[[#This Row],[Fecha Proyectada liquidació]]-hoy</f>
        <v>#NAME?</v>
      </c>
      <c r="AJ961" s="318" cm="1">
        <f t="array" ref="AJ961">_xlfn.XLOOKUP(Contrato[[#This Row],[CONTRATO]]&amp;Contrato[[#This Row],[CDP]],[1]!Tabla6[[#All],[CONTRATO-CDP]],[1]!Tabla6[[#All],[CRP]],_xlfn.XLOOKUP(Contrato[[#This Row],[CDP]],[1]RCPPAGOS!F:F,[1]RCPPAGOS!A:A,"",0),0)</f>
        <v>15736</v>
      </c>
      <c r="AK961" s="318">
        <f>+Contrato[[#This Row],[Columna1]]-Contrato[[#This Row],[RCP]]</f>
        <v>0</v>
      </c>
      <c r="AL961" s="325" cm="1">
        <f t="array" ref="AL961">_xlfn.XLOOKUP(Contrato[[#This Row],[RCP]],[1]!RCPPAGOS[[#All],[CRP]],[1]!RCPPAGOS[[#All],[Total pagado]],0,0)</f>
        <v>11284156</v>
      </c>
      <c r="AM961" s="321">
        <f>+Contrato[[#This Row],[Valor Pagado]]/Contrato[[#This Row],[VALOR CONTRATO]]</f>
        <v>0.88033527172408288</v>
      </c>
      <c r="AN961" s="322">
        <f>+Contrato[[#This Row],[VALOR CONTRATO]]-Contrato[[#This Row],[Valor Pagado]]</f>
        <v>1533865</v>
      </c>
    </row>
    <row r="962" spans="1:40" s="318" customFormat="1" ht="37.5" customHeight="1">
      <c r="A962" s="304">
        <v>1180</v>
      </c>
      <c r="B962" s="76">
        <v>864</v>
      </c>
      <c r="C962" s="235" t="s">
        <v>2286</v>
      </c>
      <c r="D962" s="95" t="s">
        <v>112</v>
      </c>
      <c r="E962" s="147" t="s">
        <v>42</v>
      </c>
      <c r="F962" s="307" t="s">
        <v>2162</v>
      </c>
      <c r="G962" s="306" t="s">
        <v>2287</v>
      </c>
      <c r="H962" s="304">
        <v>1040043162</v>
      </c>
      <c r="I962" s="269" t="s">
        <v>571</v>
      </c>
      <c r="J962" s="269">
        <v>27588000</v>
      </c>
      <c r="K962" s="332" t="s">
        <v>2288</v>
      </c>
      <c r="L962" s="309" t="s">
        <v>571</v>
      </c>
      <c r="M962" s="310" t="s">
        <v>1100</v>
      </c>
      <c r="N962" s="311">
        <f>VLOOKUP(Contrato[[#This Row],[SUPERVISOR TITULAR]],[1]SUPERVISORES!$E$1:$F$135,2,FALSE)</f>
        <v>43515795</v>
      </c>
      <c r="O962" s="312" t="s">
        <v>819</v>
      </c>
      <c r="P962" s="313">
        <f>VLOOKUP(Contrato[[#This Row],[SUPERVISOR SUPLENTE ]],[1]SUPERVISORES!$E$1:$F$135,2,FALSE)</f>
        <v>70058610.799999997</v>
      </c>
      <c r="Q962" s="314">
        <v>1308</v>
      </c>
      <c r="R962" s="323" cm="1">
        <f t="array" ref="R962">_xlfn.XLOOKUP(Contrato[[#This Row],[CDP]],[1]!CDP[[#All],[consecutivo]],[1]!CDP[[#All],[fecha_aprobacion]],"",0)</f>
        <v>45245.636574074073</v>
      </c>
      <c r="S962" s="269">
        <f>SUMIF([1]!CDP[[#All],[consecutivo]],Contrato[[#This Row],[CDP]],[1]!CDP[[#All],[valor_total_rubro]])</f>
        <v>27588000</v>
      </c>
      <c r="T962" s="304" cm="1">
        <f t="array" ref="T962">_xlfn.XLOOKUP(Contrato[[#This Row],[CONTRATO]]&amp;Contrato[[#This Row],[CDP]],[1]!Tabla6[[#All],[CONTRATO-CDP]],[1]!Tabla6[[#All],[CRP]],_xlfn.XLOOKUP(Contrato[[#This Row],[CDP]],[1]RCPPAGOS!F:F,[1]RCPPAGOS!A:A,"",0),0)</f>
        <v>15740</v>
      </c>
      <c r="U962" s="323">
        <f>+_xlfn.XLOOKUP(Contrato[[#This Row],[RCP]],[1]RCPPAGOS!A:A,[1]RCPPAGOS!B:B,"",0)</f>
        <v>45251.719629629632</v>
      </c>
      <c r="V962" s="315">
        <f>SUMIF([1]!RCPPAGOS[[#All],[CRP]],Contrato[[#This Row],[RCP]],[1]!RCPPAGOS[[#All],[valor_total]])</f>
        <v>27588000</v>
      </c>
      <c r="W962" s="316">
        <v>45251</v>
      </c>
      <c r="X962" s="316">
        <v>45252</v>
      </c>
      <c r="Y962" s="294">
        <v>45253</v>
      </c>
      <c r="Z962" s="294">
        <v>45290</v>
      </c>
      <c r="AA962" s="54" t="str">
        <f>_xlfn.XLOOKUP(Contrato[[#This Row],[CONTRATO3DIG]],[1]SECOP_II!AE:AE,[1]SECOP_II!AA:AA,"",0)</f>
        <v/>
      </c>
      <c r="AB962" s="317" t="s">
        <v>2289</v>
      </c>
      <c r="AC962" s="317"/>
      <c r="AD962" s="304" t="s">
        <v>2290</v>
      </c>
      <c r="AE962" s="318" t="str">
        <f>TEXT(LEFT(Contrato[[#This Row],[CONTRATO]],3),"0")</f>
        <v>864</v>
      </c>
      <c r="AF962" s="318" t="str">
        <f>IF(LEN(Contrato[[#This Row],[Contrato2]])=3,Contrato[[#This Row],[Contrato2]],TEXT(Contrato[[#This Row],[Contrato2]],"000"))</f>
        <v>864</v>
      </c>
      <c r="AG962" s="324">
        <f ca="1">IFERROR(_xlfn.DAYS(Contrato[[#This Row],[Fecha Proyectada liquidació]],TODAY())/30,"")</f>
        <v>-10.066666666666666</v>
      </c>
      <c r="AH962" s="319">
        <f>+Contrato[[#This Row],[FECHA TERMINACIÓN ]]+120</f>
        <v>45410</v>
      </c>
      <c r="AI962" s="318" t="e" cm="1">
        <f t="array" ref="AI962">+Contrato[[#This Row],[Fecha Proyectada liquidació]]-hoy</f>
        <v>#NAME?</v>
      </c>
      <c r="AJ962" s="318" cm="1">
        <f t="array" ref="AJ962">_xlfn.XLOOKUP(Contrato[[#This Row],[CONTRATO]]&amp;Contrato[[#This Row],[CDP]],[1]!Tabla6[[#All],[CONTRATO-CDP]],[1]!Tabla6[[#All],[CRP]],_xlfn.XLOOKUP(Contrato[[#This Row],[CDP]],[1]RCPPAGOS!F:F,[1]RCPPAGOS!A:A,"",0),0)</f>
        <v>15740</v>
      </c>
      <c r="AK962" s="318">
        <f>+Contrato[[#This Row],[Columna1]]-Contrato[[#This Row],[RCP]]</f>
        <v>0</v>
      </c>
      <c r="AL962" s="320" cm="1">
        <f t="array" ref="AL962">_xlfn.XLOOKUP(Contrato[[#This Row],[RCP]],[1]!RCPPAGOS[[#All],[CRP]],[1]!RCPPAGOS[[#All],[Total pagado]],0,0)</f>
        <v>27588000</v>
      </c>
      <c r="AM962" s="321">
        <f>+Contrato[[#This Row],[Valor Pagado]]/Contrato[[#This Row],[VALOR CONTRATO]]</f>
        <v>1</v>
      </c>
      <c r="AN962" s="322">
        <f>+Contrato[[#This Row],[VALOR CONTRATO]]-Contrato[[#This Row],[Valor Pagado]]</f>
        <v>0</v>
      </c>
    </row>
    <row r="963" spans="1:40" s="318" customFormat="1" ht="37.5" customHeight="1">
      <c r="A963" s="304">
        <v>1186</v>
      </c>
      <c r="B963" s="76">
        <v>865</v>
      </c>
      <c r="C963" s="235" t="s">
        <v>2291</v>
      </c>
      <c r="D963" s="95" t="s">
        <v>2292</v>
      </c>
      <c r="E963" s="147" t="s">
        <v>42</v>
      </c>
      <c r="F963" s="307" t="s">
        <v>2293</v>
      </c>
      <c r="G963" s="306" t="s">
        <v>1372</v>
      </c>
      <c r="H963" s="304">
        <v>901437957</v>
      </c>
      <c r="I963" s="269" t="s">
        <v>571</v>
      </c>
      <c r="J963" s="269">
        <v>2889078015</v>
      </c>
      <c r="K963" s="269" t="s">
        <v>571</v>
      </c>
      <c r="L963" s="309" t="s">
        <v>2294</v>
      </c>
      <c r="M963" s="310" t="s">
        <v>60</v>
      </c>
      <c r="N963" s="311">
        <f>VLOOKUP(Contrato[[#This Row],[SUPERVISOR TITULAR]],[1]SUPERVISORES!$E$1:$F$135,2,FALSE)</f>
        <v>40075656.899999999</v>
      </c>
      <c r="O963" s="312" t="s">
        <v>87</v>
      </c>
      <c r="P963" s="313">
        <f>VLOOKUP(Contrato[[#This Row],[SUPERVISOR SUPLENTE ]],[1]SUPERVISORES!$E$1:$F$135,2,FALSE)</f>
        <v>98707511.400000006</v>
      </c>
      <c r="Q963" s="314">
        <v>1316</v>
      </c>
      <c r="R963" s="323" cm="1">
        <f t="array" ref="R963">_xlfn.XLOOKUP(Contrato[[#This Row],[CDP]],[1]!CDP[[#All],[consecutivo]],[1]!CDP[[#All],[fecha_aprobacion]],"",0)</f>
        <v>45246.665393518517</v>
      </c>
      <c r="S963" s="269">
        <f>SUMIF([1]!CDP[[#All],[consecutivo]],Contrato[[#This Row],[CDP]],[1]!CDP[[#All],[valor_total_rubro]])</f>
        <v>2889078015</v>
      </c>
      <c r="T963" s="304" cm="1">
        <f t="array" ref="T963">_xlfn.XLOOKUP(Contrato[[#This Row],[CONTRATO]]&amp;Contrato[[#This Row],[CDP]],[1]!Tabla6[[#All],[CONTRATO-CDP]],[1]!Tabla6[[#All],[CRP]],_xlfn.XLOOKUP(Contrato[[#This Row],[CDP]],[1]RCPPAGOS!F:F,[1]RCPPAGOS!A:A,"",0),0)</f>
        <v>15739</v>
      </c>
      <c r="U963" s="323">
        <f>+_xlfn.XLOOKUP(Contrato[[#This Row],[RCP]],[1]RCPPAGOS!A:A,[1]RCPPAGOS!B:B,"",0)</f>
        <v>45251.43712962963</v>
      </c>
      <c r="V963" s="315">
        <f>SUMIF([1]!RCPPAGOS[[#All],[CRP]],Contrato[[#This Row],[RCP]],[1]!RCPPAGOS[[#All],[valor_total]])</f>
        <v>2889078015</v>
      </c>
      <c r="W963" s="316">
        <v>45250</v>
      </c>
      <c r="X963" s="316">
        <v>45251</v>
      </c>
      <c r="Y963" s="294">
        <v>45251</v>
      </c>
      <c r="Z963" s="295">
        <v>45275</v>
      </c>
      <c r="AA963" s="54" t="str">
        <f>_xlfn.XLOOKUP(Contrato[[#This Row],[CONTRATO3DIG]],[1]SECOP_II!AE:AE,[1]SECOP_II!AA:AA,"",0)</f>
        <v/>
      </c>
      <c r="AB963" s="317" t="s">
        <v>1724</v>
      </c>
      <c r="AC963" s="317"/>
      <c r="AD963" s="304"/>
      <c r="AE963" s="318" t="str">
        <f>TEXT(LEFT(Contrato[[#This Row],[CONTRATO]],3),"0")</f>
        <v>865</v>
      </c>
      <c r="AF963" s="318" t="str">
        <f>IF(LEN(Contrato[[#This Row],[Contrato2]])=3,Contrato[[#This Row],[Contrato2]],TEXT(Contrato[[#This Row],[Contrato2]],"000"))</f>
        <v>865</v>
      </c>
      <c r="AG963" s="324">
        <f ca="1">IFERROR(_xlfn.DAYS(Contrato[[#This Row],[Fecha Proyectada liquidació]],TODAY())/30,"")</f>
        <v>-10.566666666666666</v>
      </c>
      <c r="AH963" s="319">
        <f>+Contrato[[#This Row],[FECHA TERMINACIÓN ]]+120</f>
        <v>45395</v>
      </c>
      <c r="AI963" s="318" t="e" cm="1">
        <f t="array" ref="AI963">+Contrato[[#This Row],[Fecha Proyectada liquidació]]-hoy</f>
        <v>#NAME?</v>
      </c>
      <c r="AJ963" s="318" cm="1">
        <f t="array" ref="AJ963">_xlfn.XLOOKUP(Contrato[[#This Row],[CONTRATO]]&amp;Contrato[[#This Row],[CDP]],[1]!Tabla6[[#All],[CONTRATO-CDP]],[1]!Tabla6[[#All],[CRP]],_xlfn.XLOOKUP(Contrato[[#This Row],[CDP]],[1]RCPPAGOS!F:F,[1]RCPPAGOS!A:A,"",0),0)</f>
        <v>15739</v>
      </c>
      <c r="AK963" s="318">
        <f>+Contrato[[#This Row],[Columna1]]-Contrato[[#This Row],[RCP]]</f>
        <v>0</v>
      </c>
      <c r="AL963" s="320" cm="1">
        <f t="array" ref="AL963">_xlfn.XLOOKUP(Contrato[[#This Row],[RCP]],[1]!RCPPAGOS[[#All],[CRP]],[1]!RCPPAGOS[[#All],[Total pagado]],0,0)</f>
        <v>192118473</v>
      </c>
      <c r="AM963" s="321">
        <f>+Contrato[[#This Row],[Valor Pagado]]/Contrato[[#This Row],[VALOR CONTRATO]]</f>
        <v>6.6498194926729939E-2</v>
      </c>
      <c r="AN963" s="322">
        <f>+Contrato[[#This Row],[VALOR CONTRATO]]-Contrato[[#This Row],[Valor Pagado]]</f>
        <v>2696959542</v>
      </c>
    </row>
    <row r="964" spans="1:40" s="318" customFormat="1" ht="37.5" customHeight="1">
      <c r="A964" s="304">
        <v>1196</v>
      </c>
      <c r="B964" s="305">
        <v>866</v>
      </c>
      <c r="C964" s="306" t="s">
        <v>2295</v>
      </c>
      <c r="D964" s="307" t="s">
        <v>71</v>
      </c>
      <c r="E964" s="317" t="s">
        <v>42</v>
      </c>
      <c r="F964" s="307" t="s">
        <v>2293</v>
      </c>
      <c r="G964" s="306" t="s">
        <v>570</v>
      </c>
      <c r="H964" s="304">
        <v>900092385</v>
      </c>
      <c r="I964" s="269" t="s">
        <v>571</v>
      </c>
      <c r="J964" s="269">
        <v>43228245</v>
      </c>
      <c r="K964" s="269" t="s">
        <v>571</v>
      </c>
      <c r="L964" s="309" t="s">
        <v>2296</v>
      </c>
      <c r="M964" s="310" t="s">
        <v>77</v>
      </c>
      <c r="N964" s="311">
        <f>VLOOKUP(Contrato[[#This Row],[SUPERVISOR TITULAR]],[1]SUPERVISORES!$E$1:$F$135,2,FALSE)</f>
        <v>71265476.799999997</v>
      </c>
      <c r="O964" s="312" t="s">
        <v>1732</v>
      </c>
      <c r="P964" s="313">
        <f>VLOOKUP(Contrato[[#This Row],[SUPERVISOR SUPLENTE ]],[1]SUPERVISORES!$E$1:$F$135,2,FALSE)</f>
        <v>1037583054.4</v>
      </c>
      <c r="Q964" s="314">
        <v>1331</v>
      </c>
      <c r="R964" s="323" t="str" cm="1">
        <f t="array" ref="R964">_xlfn.XLOOKUP(Contrato[[#This Row],[CDP]],[1]!CDP[[#All],[consecutivo]],[1]!CDP[[#All],[fecha_aprobacion]],"",0)</f>
        <v/>
      </c>
      <c r="S964" s="269">
        <f>SUMIF([1]!CDP[[#All],[consecutivo]],Contrato[[#This Row],[CDP]],[1]!CDP[[#All],[valor_total_rubro]])</f>
        <v>0</v>
      </c>
      <c r="T964" s="304" cm="1">
        <f t="array" ref="T964">_xlfn.XLOOKUP(Contrato[[#This Row],[CONTRATO]]&amp;Contrato[[#This Row],[CDP]],[1]!Tabla6[[#All],[CONTRATO-CDP]],[1]!Tabla6[[#All],[CRP]],_xlfn.XLOOKUP(Contrato[[#This Row],[CDP]],[1]RCPPAGOS!F:F,[1]RCPPAGOS!A:A,"",0),0)</f>
        <v>15752</v>
      </c>
      <c r="U964" s="323">
        <f>+_xlfn.XLOOKUP(Contrato[[#This Row],[RCP]],[1]RCPPAGOS!A:A,[1]RCPPAGOS!B:B,"",0)</f>
        <v>45254.673703703702</v>
      </c>
      <c r="V964" s="315">
        <f>SUMIF([1]!RCPPAGOS[[#All],[CRP]],Contrato[[#This Row],[RCP]],[1]!RCPPAGOS[[#All],[valor_total]])</f>
        <v>43228245</v>
      </c>
      <c r="W964" s="316">
        <v>45254</v>
      </c>
      <c r="X964" s="316">
        <v>45257</v>
      </c>
      <c r="Y964" s="294">
        <v>45257</v>
      </c>
      <c r="Z964" s="295">
        <v>45309</v>
      </c>
      <c r="AA964" s="54" t="str">
        <f>_xlfn.XLOOKUP(Contrato[[#This Row],[CONTRATO3DIG]],[1]SECOP_II!AE:AE,[1]SECOP_II!AA:AA,"",0)</f>
        <v/>
      </c>
      <c r="AB964" s="317" t="s">
        <v>2297</v>
      </c>
      <c r="AC964" s="317"/>
      <c r="AD964" s="304"/>
      <c r="AE964" s="318" t="str">
        <f>TEXT(LEFT(Contrato[[#This Row],[CONTRATO]],3),"0")</f>
        <v>866</v>
      </c>
      <c r="AF964" s="318" t="str">
        <f>IF(LEN(Contrato[[#This Row],[Contrato2]])=3,Contrato[[#This Row],[Contrato2]],TEXT(Contrato[[#This Row],[Contrato2]],"000"))</f>
        <v>866</v>
      </c>
      <c r="AG964" s="324">
        <f ca="1">IFERROR(_xlfn.DAYS(Contrato[[#This Row],[Fecha Proyectada liquidació]],TODAY())/30,"")</f>
        <v>-9.4333333333333336</v>
      </c>
      <c r="AH964" s="319">
        <f>+Contrato[[#This Row],[FECHA TERMINACIÓN ]]+120</f>
        <v>45429</v>
      </c>
      <c r="AI964" s="318" t="e" cm="1">
        <f t="array" ref="AI964">+Contrato[[#This Row],[Fecha Proyectada liquidació]]-hoy</f>
        <v>#NAME?</v>
      </c>
      <c r="AJ964" s="318" cm="1">
        <f t="array" ref="AJ964">_xlfn.XLOOKUP(Contrato[[#This Row],[CONTRATO]]&amp;Contrato[[#This Row],[CDP]],[1]!Tabla6[[#All],[CONTRATO-CDP]],[1]!Tabla6[[#All],[CRP]],_xlfn.XLOOKUP(Contrato[[#This Row],[CDP]],[1]RCPPAGOS!F:F,[1]RCPPAGOS!A:A,"",0),0)</f>
        <v>15752</v>
      </c>
      <c r="AK964" s="318">
        <f>+Contrato[[#This Row],[Columna1]]-Contrato[[#This Row],[RCP]]</f>
        <v>0</v>
      </c>
      <c r="AL964" s="325" cm="1">
        <f t="array" ref="AL964">_xlfn.XLOOKUP(Contrato[[#This Row],[RCP]],[1]!RCPPAGOS[[#All],[CRP]],[1]!RCPPAGOS[[#All],[Total pagado]],0,0)</f>
        <v>39723253</v>
      </c>
      <c r="AM964" s="321">
        <f>+Contrato[[#This Row],[Valor Pagado]]/Contrato[[#This Row],[VALOR CONTRATO]]</f>
        <v>0.9189189383006412</v>
      </c>
      <c r="AN964" s="322">
        <f>+Contrato[[#This Row],[VALOR CONTRATO]]-Contrato[[#This Row],[Valor Pagado]]</f>
        <v>3504992</v>
      </c>
    </row>
    <row r="965" spans="1:40" s="318" customFormat="1" ht="37.5" customHeight="1">
      <c r="A965" s="304">
        <v>1209</v>
      </c>
      <c r="B965" s="305">
        <v>866</v>
      </c>
      <c r="C965" s="306" t="s">
        <v>2295</v>
      </c>
      <c r="D965" s="307" t="s">
        <v>71</v>
      </c>
      <c r="E965" s="317" t="s">
        <v>1201</v>
      </c>
      <c r="F965" s="307" t="s">
        <v>2293</v>
      </c>
      <c r="G965" s="306" t="s">
        <v>570</v>
      </c>
      <c r="H965" s="304">
        <v>900092385</v>
      </c>
      <c r="I965" s="269" t="s">
        <v>571</v>
      </c>
      <c r="J965" s="269">
        <v>21059957</v>
      </c>
      <c r="K965" s="269" t="s">
        <v>571</v>
      </c>
      <c r="L965" s="309"/>
      <c r="M965" s="310" t="s">
        <v>77</v>
      </c>
      <c r="N965" s="311">
        <f>VLOOKUP(Contrato[[#This Row],[SUPERVISOR TITULAR]],[1]SUPERVISORES!$E$1:$F$135,2,FALSE)</f>
        <v>71265476.799999997</v>
      </c>
      <c r="O965" s="312" t="s">
        <v>1732</v>
      </c>
      <c r="P965" s="313">
        <f>VLOOKUP(Contrato[[#This Row],[SUPERVISOR SUPLENTE ]],[1]SUPERVISORES!$E$1:$F$135,2,FALSE)</f>
        <v>1037583054.4</v>
      </c>
      <c r="Q965" s="314">
        <v>1360</v>
      </c>
      <c r="R965" s="323" t="str" cm="1">
        <f t="array" ref="R965">_xlfn.XLOOKUP(Contrato[[#This Row],[CDP]],[1]!CDP[[#All],[consecutivo]],[1]!CDP[[#All],[fecha_aprobacion]],"",0)</f>
        <v/>
      </c>
      <c r="S965" s="269">
        <f>SUMIF([1]!CDP[[#All],[consecutivo]],Contrato[[#This Row],[CDP]],[1]!CDP[[#All],[valor_total_rubro]])</f>
        <v>0</v>
      </c>
      <c r="T965" s="304" cm="1">
        <f t="array" ref="T965">_xlfn.XLOOKUP(Contrato[[#This Row],[CONTRATO]]&amp;Contrato[[#This Row],[CDP]],[1]!Tabla6[[#All],[CONTRATO-CDP]],[1]!Tabla6[[#All],[CRP]],_xlfn.XLOOKUP(Contrato[[#This Row],[CDP]],[1]RCPPAGOS!F:F,[1]RCPPAGOS!A:A,"",0),0)</f>
        <v>16429</v>
      </c>
      <c r="U965" s="323">
        <f>+_xlfn.XLOOKUP(Contrato[[#This Row],[RCP]],[1]RCPPAGOS!A:A,[1]RCPPAGOS!B:B,"",0)</f>
        <v>45289.565798611111</v>
      </c>
      <c r="V965" s="315">
        <f>SUMIF([1]!RCPPAGOS[[#All],[CRP]],Contrato[[#This Row],[RCP]],[1]!RCPPAGOS[[#All],[valor_total]])</f>
        <v>21029957</v>
      </c>
      <c r="W965" s="316">
        <v>45289</v>
      </c>
      <c r="X965" s="316">
        <v>45289</v>
      </c>
      <c r="Y965" s="294" t="str">
        <f>+LEFT(_xlfn.XLOOKUP(Contrato[[#This Row],[CONTRATO3DIG]],[1]SECOP_II!AE:AE,[1]SECOP_II!F:F,"",0),10)</f>
        <v/>
      </c>
      <c r="Z965" s="295" t="str">
        <f>+LEFT(_xlfn.XLOOKUP(Contrato[[#This Row],[CONTRATO3DIG]],[1]SECOP_II!AE:AE,[1]SECOP_II!G:G,"",0),10)</f>
        <v/>
      </c>
      <c r="AA965" s="139"/>
      <c r="AB965" s="317"/>
      <c r="AC965" s="317"/>
      <c r="AD965" s="304"/>
      <c r="AE965" s="318" t="str">
        <f>TEXT(LEFT(Contrato[[#This Row],[CONTRATO]],3),"0")</f>
        <v>866</v>
      </c>
      <c r="AF965" s="318" t="str">
        <f>IF(LEN(Contrato[[#This Row],[Contrato2]])=3,Contrato[[#This Row],[Contrato2]],TEXT(Contrato[[#This Row],[Contrato2]],"000"))</f>
        <v>866</v>
      </c>
      <c r="AG965" s="324" t="str">
        <f ca="1">IFERROR(_xlfn.DAYS(Contrato[[#This Row],[Fecha Proyectada liquidació]],TODAY())/30,"")</f>
        <v/>
      </c>
      <c r="AH965" s="319" t="e">
        <f>+Contrato[[#This Row],[FECHA TERMINACIÓN ]]+120</f>
        <v>#VALUE!</v>
      </c>
      <c r="AI965" s="318" t="e" cm="1">
        <f t="array" ref="AI965">+Contrato[[#This Row],[Fecha Proyectada liquidació]]-hoy</f>
        <v>#VALUE!</v>
      </c>
      <c r="AJ965" s="318" cm="1">
        <f t="array" ref="AJ965">_xlfn.XLOOKUP(Contrato[[#This Row],[CONTRATO]]&amp;Contrato[[#This Row],[CDP]],[1]!Tabla6[[#All],[CONTRATO-CDP]],[1]!Tabla6[[#All],[CRP]],_xlfn.XLOOKUP(Contrato[[#This Row],[CDP]],[1]RCPPAGOS!F:F,[1]RCPPAGOS!A:A,"",0),0)</f>
        <v>16429</v>
      </c>
      <c r="AK965" s="318">
        <f>+Contrato[[#This Row],[Columna1]]-Contrato[[#This Row],[RCP]]</f>
        <v>0</v>
      </c>
      <c r="AL965" s="325" cm="1">
        <f t="array" ref="AL965">_xlfn.XLOOKUP(Contrato[[#This Row],[RCP]],[1]!RCPPAGOS[[#All],[CRP]],[1]!RCPPAGOS[[#All],[Total pagado]],0,0)</f>
        <v>0</v>
      </c>
      <c r="AM965" s="321">
        <f>+Contrato[[#This Row],[Valor Pagado]]/Contrato[[#This Row],[VALOR CONTRATO]]</f>
        <v>0</v>
      </c>
      <c r="AN965" s="322">
        <f>+Contrato[[#This Row],[VALOR CONTRATO]]-Contrato[[#This Row],[Valor Pagado]]</f>
        <v>21059957</v>
      </c>
    </row>
    <row r="966" spans="1:40" s="318" customFormat="1" ht="37.5" customHeight="1">
      <c r="A966" s="304">
        <v>961</v>
      </c>
      <c r="B966" s="305">
        <v>867</v>
      </c>
      <c r="C966" s="306" t="s">
        <v>2298</v>
      </c>
      <c r="D966" s="307" t="s">
        <v>162</v>
      </c>
      <c r="E966" s="317" t="s">
        <v>2299</v>
      </c>
      <c r="F966" s="307" t="s">
        <v>1123</v>
      </c>
      <c r="G966" s="306" t="s">
        <v>2300</v>
      </c>
      <c r="H966" s="304">
        <v>900540920</v>
      </c>
      <c r="I966" s="269" t="s">
        <v>571</v>
      </c>
      <c r="J966" s="269">
        <v>5404980</v>
      </c>
      <c r="K966" s="269" t="s">
        <v>571</v>
      </c>
      <c r="L966" s="309" t="s">
        <v>2301</v>
      </c>
      <c r="M966" s="310" t="s">
        <v>164</v>
      </c>
      <c r="N966" s="311">
        <f>VLOOKUP(Contrato[[#This Row],[SUPERVISOR TITULAR]],[1]SUPERVISORES!$E$1:$F$135,2,FALSE)</f>
        <v>71610877.799999997</v>
      </c>
      <c r="O966" s="312" t="s">
        <v>919</v>
      </c>
      <c r="P966" s="313">
        <f>VLOOKUP(Contrato[[#This Row],[SUPERVISOR SUPLENTE ]],[1]SUPERVISORES!$E$1:$F$135,2,FALSE)</f>
        <v>71364469</v>
      </c>
      <c r="Q966" s="314">
        <v>1205</v>
      </c>
      <c r="R966" s="323" cm="1">
        <f t="array" ref="R966">_xlfn.XLOOKUP(Contrato[[#This Row],[CDP]],[1]!CDP[[#All],[consecutivo]],[1]!CDP[[#All],[fecha_aprobacion]],"",0)</f>
        <v>45223.694664351853</v>
      </c>
      <c r="S966" s="269">
        <f>SUMIF([1]!CDP[[#All],[consecutivo]],Contrato[[#This Row],[CDP]],[1]!CDP[[#All],[valor_total_rubro]])</f>
        <v>5413149</v>
      </c>
      <c r="T966" s="304" cm="1">
        <f t="array" ref="T966">_xlfn.XLOOKUP(Contrato[[#This Row],[CONTRATO]]&amp;Contrato[[#This Row],[CDP]],[1]!Tabla6[[#All],[CONTRATO-CDP]],[1]!Tabla6[[#All],[CRP]],_xlfn.XLOOKUP(Contrato[[#This Row],[CDP]],[1]RCPPAGOS!F:F,[1]RCPPAGOS!A:A,"",0),0)</f>
        <v>15833</v>
      </c>
      <c r="U966" s="323">
        <f>+_xlfn.XLOOKUP(Contrato[[#This Row],[RCP]],[1]RCPPAGOS!A:A,[1]RCPPAGOS!B:B,"",0)</f>
        <v>45272.998472222222</v>
      </c>
      <c r="V966" s="315">
        <f>SUMIF([1]!RCPPAGOS[[#All],[CRP]],Contrato[[#This Row],[RCP]],[1]!RCPPAGOS[[#All],[valor_total]])</f>
        <v>5404980</v>
      </c>
      <c r="W966" s="316">
        <v>45266</v>
      </c>
      <c r="X966" s="316">
        <v>45273</v>
      </c>
      <c r="Y966" s="294" t="str">
        <f>+LEFT(_xlfn.XLOOKUP(Contrato[[#This Row],[CONTRATO3DIG]],[1]SECOP_II!AE:AE,[1]SECOP_II!F:F,"",0),10)</f>
        <v>2023-12-13</v>
      </c>
      <c r="Z966" s="295" t="str">
        <f>+LEFT(_xlfn.XLOOKUP(Contrato[[#This Row],[CONTRATO3DIG]],[1]SECOP_II!AE:AE,[1]SECOP_II!G:G,"",0),10)</f>
        <v>2023-12-15</v>
      </c>
      <c r="AA966" s="54" t="str">
        <f>_xlfn.XLOOKUP(Contrato[[#This Row],[CONTRATO3DIG]],[1]SECOP_II!AE:AE,[1]SECOP_II!AA:AA,"",0)</f>
        <v>https://community.secop.gov.co/Public/Tendering/OpportunityDetail/Index?noticeUID=CO1.NTC.5228503&amp;isFromPublicArea=True&amp;isModal=true&amp;asPopupView=true</v>
      </c>
      <c r="AB966" s="317" t="s">
        <v>2302</v>
      </c>
      <c r="AC966" s="317"/>
      <c r="AD966" s="304" t="s">
        <v>50</v>
      </c>
      <c r="AE966" s="318" t="str">
        <f>TEXT(LEFT(Contrato[[#This Row],[CONTRATO]],3),"0")</f>
        <v>867</v>
      </c>
      <c r="AF966" s="318" t="str">
        <f>IF(LEN(Contrato[[#This Row],[Contrato2]])=3,Contrato[[#This Row],[Contrato2]],TEXT(Contrato[[#This Row],[Contrato2]],"000"))</f>
        <v>867</v>
      </c>
      <c r="AG966" s="324">
        <f ca="1">IFERROR(_xlfn.DAYS(Contrato[[#This Row],[Fecha Proyectada liquidació]],TODAY())/30,"")</f>
        <v>-10.566666666666666</v>
      </c>
      <c r="AH966" s="319">
        <f>+Contrato[[#This Row],[FECHA TERMINACIÓN ]]+120</f>
        <v>45395</v>
      </c>
      <c r="AI966" s="318" t="e" cm="1">
        <f t="array" ref="AI966">+Contrato[[#This Row],[Fecha Proyectada liquidació]]-hoy</f>
        <v>#NAME?</v>
      </c>
      <c r="AJ966" s="318" cm="1">
        <f t="array" ref="AJ966">_xlfn.XLOOKUP(Contrato[[#This Row],[CONTRATO]]&amp;Contrato[[#This Row],[CDP]],[1]!Tabla6[[#All],[CONTRATO-CDP]],[1]!Tabla6[[#All],[CRP]],_xlfn.XLOOKUP(Contrato[[#This Row],[CDP]],[1]RCPPAGOS!F:F,[1]RCPPAGOS!A:A,"",0),0)</f>
        <v>15833</v>
      </c>
      <c r="AK966" s="318">
        <f>+Contrato[[#This Row],[Columna1]]-Contrato[[#This Row],[RCP]]</f>
        <v>0</v>
      </c>
      <c r="AL966" s="320" cm="1">
        <f t="array" ref="AL966">_xlfn.XLOOKUP(Contrato[[#This Row],[RCP]],[1]!RCPPAGOS[[#All],[CRP]],[1]!RCPPAGOS[[#All],[Total pagado]],0,0)</f>
        <v>2980149</v>
      </c>
      <c r="AM966" s="321">
        <f>+Contrato[[#This Row],[Valor Pagado]]/Contrato[[#This Row],[VALOR CONTRATO]]</f>
        <v>0.55137095789438628</v>
      </c>
      <c r="AN966" s="322">
        <f>+Contrato[[#This Row],[VALOR CONTRATO]]-Contrato[[#This Row],[Valor Pagado]]</f>
        <v>2424831</v>
      </c>
    </row>
    <row r="967" spans="1:40" s="318" customFormat="1" ht="37.5" customHeight="1">
      <c r="A967" s="304">
        <v>679</v>
      </c>
      <c r="B967" s="305">
        <v>868</v>
      </c>
      <c r="C967" s="357" t="s">
        <v>2303</v>
      </c>
      <c r="D967" s="307" t="s">
        <v>162</v>
      </c>
      <c r="E967" s="317" t="s">
        <v>2299</v>
      </c>
      <c r="F967" s="307" t="s">
        <v>1123</v>
      </c>
      <c r="G967" s="306" t="s">
        <v>2304</v>
      </c>
      <c r="H967" s="304">
        <v>830501640</v>
      </c>
      <c r="I967" s="269" t="s">
        <v>571</v>
      </c>
      <c r="J967" s="269">
        <v>9627000</v>
      </c>
      <c r="K967" s="269" t="s">
        <v>571</v>
      </c>
      <c r="L967" s="309" t="s">
        <v>2196</v>
      </c>
      <c r="M967" s="310" t="s">
        <v>1956</v>
      </c>
      <c r="N967" s="311">
        <f>VLOOKUP(Contrato[[#This Row],[SUPERVISOR TITULAR]],[1]SUPERVISORES!$E$1:$F$135,2,FALSE)</f>
        <v>51809755.100000001</v>
      </c>
      <c r="O967" s="312" t="s">
        <v>2171</v>
      </c>
      <c r="P967" s="313">
        <f>VLOOKUP(Contrato[[#This Row],[SUPERVISOR SUPLENTE ]],[1]SUPERVISORES!$E$1:$F$135,2,FALSE)</f>
        <v>43263405.399999999</v>
      </c>
      <c r="Q967" s="314">
        <v>1177</v>
      </c>
      <c r="R967" s="323" cm="1">
        <f t="array" ref="R967">_xlfn.XLOOKUP(Contrato[[#This Row],[CDP]],[1]!CDP[[#All],[consecutivo]],[1]!CDP[[#All],[fecha_aprobacion]],"",0)</f>
        <v>45211.531458333331</v>
      </c>
      <c r="S967" s="269">
        <f>SUMIF([1]!CDP[[#All],[consecutivo]],Contrato[[#This Row],[CDP]],[1]!CDP[[#All],[valor_total_rubro]])</f>
        <v>12000000</v>
      </c>
      <c r="T967" s="304" cm="1">
        <f t="array" ref="T967">_xlfn.XLOOKUP(Contrato[[#This Row],[CONTRATO]]&amp;Contrato[[#This Row],[CDP]],[1]!Tabla6[[#All],[CONTRATO-CDP]],[1]!Tabla6[[#All],[CRP]],_xlfn.XLOOKUP(Contrato[[#This Row],[CDP]],[1]RCPPAGOS!F:F,[1]RCPPAGOS!A:A,"",0),0)</f>
        <v>15828</v>
      </c>
      <c r="U967" s="323">
        <f>+_xlfn.XLOOKUP(Contrato[[#This Row],[RCP]],[1]RCPPAGOS!A:A,[1]RCPPAGOS!B:B,"",0)</f>
        <v>45267.56490740741</v>
      </c>
      <c r="V967" s="315">
        <f>SUMIF([1]!RCPPAGOS[[#All],[CRP]],Contrato[[#This Row],[RCP]],[1]!RCPPAGOS[[#All],[valor_total]])</f>
        <v>9627000</v>
      </c>
      <c r="W967" s="316">
        <v>45266</v>
      </c>
      <c r="X967" s="316">
        <v>45267</v>
      </c>
      <c r="Y967" s="294" t="str">
        <f>+LEFT(_xlfn.XLOOKUP(Contrato[[#This Row],[CONTRATO3DIG]],[1]SECOP_II!AE:AE,[1]SECOP_II!F:F,"",0),10)</f>
        <v>2023-12-07</v>
      </c>
      <c r="Z967" s="295" t="str">
        <f>+LEFT(_xlfn.XLOOKUP(Contrato[[#This Row],[CONTRATO3DIG]],[1]SECOP_II!AE:AE,[1]SECOP_II!G:G,"",0),10)</f>
        <v>2023-12-10</v>
      </c>
      <c r="AA967" s="54" t="str">
        <f>_xlfn.XLOOKUP(Contrato[[#This Row],[CONTRATO3DIG]],[1]SECOP_II!AE:AE,[1]SECOP_II!AA:AA,"",0)</f>
        <v>https://community.secop.gov.co/Public/Tendering/OpportunityDetail/Index?noticeUID=CO1.NTC.5222185&amp;isFromPublicArea=True&amp;isModal=true&amp;asPopupView=true</v>
      </c>
      <c r="AB967" s="317" t="s">
        <v>2305</v>
      </c>
      <c r="AC967" s="317"/>
      <c r="AD967" s="304" t="s">
        <v>50</v>
      </c>
      <c r="AE967" s="318" t="str">
        <f>TEXT(LEFT(Contrato[[#This Row],[CONTRATO]],3),"0")</f>
        <v>868</v>
      </c>
      <c r="AF967" s="318" t="str">
        <f>IF(LEN(Contrato[[#This Row],[Contrato2]])=3,Contrato[[#This Row],[Contrato2]],TEXT(Contrato[[#This Row],[Contrato2]],"000"))</f>
        <v>868</v>
      </c>
      <c r="AG967" s="324">
        <f ca="1">IFERROR(_xlfn.DAYS(Contrato[[#This Row],[Fecha Proyectada liquidació]],TODAY())/30,"")</f>
        <v>-10.733333333333333</v>
      </c>
      <c r="AH967" s="319">
        <f>+Contrato[[#This Row],[FECHA TERMINACIÓN ]]+120</f>
        <v>45390</v>
      </c>
      <c r="AI967" s="318" t="e" cm="1">
        <f t="array" ref="AI967">+Contrato[[#This Row],[Fecha Proyectada liquidació]]-hoy</f>
        <v>#NAME?</v>
      </c>
      <c r="AJ967" s="318" cm="1">
        <f t="array" ref="AJ967">_xlfn.XLOOKUP(Contrato[[#This Row],[CONTRATO]]&amp;Contrato[[#This Row],[CDP]],[1]!Tabla6[[#All],[CONTRATO-CDP]],[1]!Tabla6[[#All],[CRP]],_xlfn.XLOOKUP(Contrato[[#This Row],[CDP]],[1]RCPPAGOS!F:F,[1]RCPPAGOS!A:A,"",0),0)</f>
        <v>15828</v>
      </c>
      <c r="AK967" s="318">
        <f>+Contrato[[#This Row],[Columna1]]-Contrato[[#This Row],[RCP]]</f>
        <v>0</v>
      </c>
      <c r="AL967" s="325" cm="1">
        <f t="array" ref="AL967">_xlfn.XLOOKUP(Contrato[[#This Row],[RCP]],[1]!RCPPAGOS[[#All],[CRP]],[1]!RCPPAGOS[[#All],[Total pagado]],0,0)</f>
        <v>9627000</v>
      </c>
      <c r="AM967" s="321">
        <f>+Contrato[[#This Row],[Valor Pagado]]/Contrato[[#This Row],[VALOR CONTRATO]]</f>
        <v>1</v>
      </c>
      <c r="AN967" s="322">
        <f>+Contrato[[#This Row],[VALOR CONTRATO]]-Contrato[[#This Row],[Valor Pagado]]</f>
        <v>0</v>
      </c>
    </row>
    <row r="968" spans="1:40" s="318" customFormat="1" ht="37.5" customHeight="1">
      <c r="A968" s="304">
        <v>1043</v>
      </c>
      <c r="B968" s="305">
        <v>869</v>
      </c>
      <c r="C968" s="357" t="s">
        <v>2306</v>
      </c>
      <c r="D968" s="307" t="s">
        <v>162</v>
      </c>
      <c r="E968" s="317" t="s">
        <v>2299</v>
      </c>
      <c r="F968" s="307" t="s">
        <v>1123</v>
      </c>
      <c r="G968" s="306" t="s">
        <v>2300</v>
      </c>
      <c r="H968" s="304">
        <v>900540920</v>
      </c>
      <c r="I968" s="269" t="s">
        <v>571</v>
      </c>
      <c r="J968" s="269">
        <v>10576720</v>
      </c>
      <c r="K968" s="269" t="s">
        <v>571</v>
      </c>
      <c r="L968" s="309" t="s">
        <v>2262</v>
      </c>
      <c r="M968" s="310" t="s">
        <v>1956</v>
      </c>
      <c r="N968" s="311">
        <f>VLOOKUP(Contrato[[#This Row],[SUPERVISOR TITULAR]],[1]SUPERVISORES!$E$1:$F$135,2,FALSE)</f>
        <v>51809755.100000001</v>
      </c>
      <c r="O968" s="312" t="s">
        <v>164</v>
      </c>
      <c r="P968" s="313">
        <f>VLOOKUP(Contrato[[#This Row],[SUPERVISOR SUPLENTE ]],[1]SUPERVISORES!$E$1:$F$135,2,FALSE)</f>
        <v>71610877.799999997</v>
      </c>
      <c r="Q968" s="314">
        <v>1207</v>
      </c>
      <c r="R968" s="323" cm="1">
        <f t="array" ref="R968">_xlfn.XLOOKUP(Contrato[[#This Row],[CDP]],[1]!CDP[[#All],[consecutivo]],[1]!CDP[[#All],[fecha_aprobacion]],"",0)</f>
        <v>45223.694675925923</v>
      </c>
      <c r="S968" s="269">
        <f>SUMIF([1]!CDP[[#All],[consecutivo]],Contrato[[#This Row],[CDP]],[1]!CDP[[#All],[valor_total_rubro]])</f>
        <v>15000000</v>
      </c>
      <c r="T968" s="304" cm="1">
        <f t="array" ref="T968">_xlfn.XLOOKUP(Contrato[[#This Row],[CONTRATO]]&amp;Contrato[[#This Row],[CDP]],[1]!Tabla6[[#All],[CONTRATO-CDP]],[1]!Tabla6[[#All],[CRP]],_xlfn.XLOOKUP(Contrato[[#This Row],[CDP]],[1]RCPPAGOS!F:F,[1]RCPPAGOS!A:A,"",0),0)</f>
        <v>15832</v>
      </c>
      <c r="U968" s="323">
        <f>+_xlfn.XLOOKUP(Contrato[[#This Row],[RCP]],[1]RCPPAGOS!A:A,[1]RCPPAGOS!B:B,"",0)</f>
        <v>45272.997407407405</v>
      </c>
      <c r="V968" s="315">
        <f>SUMIF([1]!RCPPAGOS[[#All],[CRP]],Contrato[[#This Row],[RCP]],[1]!RCPPAGOS[[#All],[valor_total]])</f>
        <v>10576720</v>
      </c>
      <c r="W968" s="316">
        <v>45266</v>
      </c>
      <c r="X968" s="316">
        <v>45273</v>
      </c>
      <c r="Y968" s="294" t="str">
        <f>+LEFT(_xlfn.XLOOKUP(Contrato[[#This Row],[CONTRATO3DIG]],[1]SECOP_II!AE:AE,[1]SECOP_II!F:F,"",0),10)</f>
        <v>2023-12-13</v>
      </c>
      <c r="Z968" s="295" t="str">
        <f>+LEFT(_xlfn.XLOOKUP(Contrato[[#This Row],[CONTRATO3DIG]],[1]SECOP_II!AE:AE,[1]SECOP_II!G:G,"",0),10)</f>
        <v>2023-12-15</v>
      </c>
      <c r="AA968" s="54" t="str">
        <f>_xlfn.XLOOKUP(Contrato[[#This Row],[CONTRATO3DIG]],[1]SECOP_II!AE:AE,[1]SECOP_II!AA:AA,"",0)</f>
        <v>https://community.secop.gov.co/Public/Tendering/OpportunityDetail/Index?noticeUID=CO1.NTC.5229040&amp;isFromPublicArea=True&amp;isModal=true&amp;asPopupView=true</v>
      </c>
      <c r="AB968" s="317" t="s">
        <v>2235</v>
      </c>
      <c r="AC968" s="317"/>
      <c r="AD968" s="304" t="s">
        <v>50</v>
      </c>
      <c r="AE968" s="318" t="str">
        <f>TEXT(LEFT(Contrato[[#This Row],[CONTRATO]],3),"0")</f>
        <v>869</v>
      </c>
      <c r="AF968" s="318" t="str">
        <f>IF(LEN(Contrato[[#This Row],[Contrato2]])=3,Contrato[[#This Row],[Contrato2]],TEXT(Contrato[[#This Row],[Contrato2]],"000"))</f>
        <v>869</v>
      </c>
      <c r="AG968" s="324">
        <f ca="1">IFERROR(_xlfn.DAYS(Contrato[[#This Row],[Fecha Proyectada liquidació]],TODAY())/30,"")</f>
        <v>-10.566666666666666</v>
      </c>
      <c r="AH968" s="319">
        <f>+Contrato[[#This Row],[FECHA TERMINACIÓN ]]+120</f>
        <v>45395</v>
      </c>
      <c r="AI968" s="318" t="e" cm="1">
        <f t="array" ref="AI968">+Contrato[[#This Row],[Fecha Proyectada liquidació]]-hoy</f>
        <v>#NAME?</v>
      </c>
      <c r="AJ968" s="318" cm="1">
        <f t="array" ref="AJ968">_xlfn.XLOOKUP(Contrato[[#This Row],[CONTRATO]]&amp;Contrato[[#This Row],[CDP]],[1]!Tabla6[[#All],[CONTRATO-CDP]],[1]!Tabla6[[#All],[CRP]],_xlfn.XLOOKUP(Contrato[[#This Row],[CDP]],[1]RCPPAGOS!F:F,[1]RCPPAGOS!A:A,"",0),0)</f>
        <v>15832</v>
      </c>
      <c r="AK968" s="318">
        <f>+Contrato[[#This Row],[Columna1]]-Contrato[[#This Row],[RCP]]</f>
        <v>0</v>
      </c>
      <c r="AL968" s="320" cm="1">
        <f t="array" ref="AL968">_xlfn.XLOOKUP(Contrato[[#This Row],[RCP]],[1]!RCPPAGOS[[#All],[CRP]],[1]!RCPPAGOS[[#All],[Total pagado]],0,0)</f>
        <v>2082500</v>
      </c>
      <c r="AM968" s="321">
        <f>+Contrato[[#This Row],[Valor Pagado]]/Contrato[[#This Row],[VALOR CONTRATO]]</f>
        <v>0.19689468946894689</v>
      </c>
      <c r="AN968" s="322">
        <f>+Contrato[[#This Row],[VALOR CONTRATO]]-Contrato[[#This Row],[Valor Pagado]]</f>
        <v>8494220</v>
      </c>
    </row>
    <row r="969" spans="1:40" s="318" customFormat="1" ht="37.5" customHeight="1">
      <c r="A969" s="283">
        <v>1064</v>
      </c>
      <c r="B969" s="284">
        <v>870</v>
      </c>
      <c r="C969" s="342" t="s">
        <v>2307</v>
      </c>
      <c r="D969" s="307" t="s">
        <v>162</v>
      </c>
      <c r="E969" s="317" t="s">
        <v>2266</v>
      </c>
      <c r="F969" s="307" t="s">
        <v>2308</v>
      </c>
      <c r="G969" s="358" t="s">
        <v>2309</v>
      </c>
      <c r="H969" s="283">
        <v>800123415</v>
      </c>
      <c r="I969" s="327" t="s">
        <v>571</v>
      </c>
      <c r="J969" s="327">
        <v>544108367</v>
      </c>
      <c r="K969" s="327" t="s">
        <v>571</v>
      </c>
      <c r="L969" s="309" t="s">
        <v>2310</v>
      </c>
      <c r="M969" s="310" t="s">
        <v>1338</v>
      </c>
      <c r="N969" s="311">
        <f>VLOOKUP(Contrato[[#This Row],[SUPERVISOR TITULAR]],[1]SUPERVISORES!$E$1:$F$135,2,FALSE)</f>
        <v>19424139.399999999</v>
      </c>
      <c r="O969" s="312" t="s">
        <v>2246</v>
      </c>
      <c r="P969" s="354">
        <f>VLOOKUP(Contrato[[#This Row],[SUPERVISOR SUPLENTE ]],[1]SUPERVISORES!$E$1:$F$135,2,FALSE)</f>
        <v>43186543.200000003</v>
      </c>
      <c r="Q969" s="328">
        <v>1164</v>
      </c>
      <c r="R969" s="329" cm="1">
        <f t="array" ref="R969">_xlfn.XLOOKUP(Contrato[[#This Row],[CDP]],[1]!CDP[[#All],[consecutivo]],[1]!CDP[[#All],[fecha_aprobacion]],"",0)</f>
        <v>45204.685868055552</v>
      </c>
      <c r="S969" s="327">
        <f>SUMIF([1]!CDP[[#All],[consecutivo]],Contrato[[#This Row],[CDP]],[1]!CDP[[#All],[valor_total_rubro]])</f>
        <v>551000000</v>
      </c>
      <c r="T969" s="283" cm="1">
        <f t="array" ref="T969">_xlfn.XLOOKUP(Contrato[[#This Row],[CONTRATO]]&amp;Contrato[[#This Row],[CDP]],[1]!Tabla6[[#All],[CONTRATO-CDP]],[1]!Tabla6[[#All],[CRP]],_xlfn.XLOOKUP(Contrato[[#This Row],[CDP]],[1]RCPPAGOS!F:F,[1]RCPPAGOS!A:A,"",0),0)</f>
        <v>15792</v>
      </c>
      <c r="U969" s="329">
        <f>+_xlfn.XLOOKUP(Contrato[[#This Row],[RCP]],[1]RCPPAGOS!A:A,[1]RCPPAGOS!B:B,"",0)</f>
        <v>45265.498425925929</v>
      </c>
      <c r="V969" s="286">
        <f>SUMIF([1]!RCPPAGOS[[#All],[CRP]],Contrato[[#This Row],[RCP]],[1]!RCPPAGOS[[#All],[valor_total]])</f>
        <v>544108367</v>
      </c>
      <c r="W969" s="330">
        <v>45261</v>
      </c>
      <c r="X969" s="316">
        <v>45265</v>
      </c>
      <c r="Y969" s="294" t="str">
        <f>+LEFT(_xlfn.XLOOKUP(Contrato[[#This Row],[CONTRATO3DIG]],[1]SECOP_II!AE:AE,[1]SECOP_II!F:F,"",0),10)</f>
        <v>2023-12-05</v>
      </c>
      <c r="Z969" s="295" t="str">
        <f>+LEFT(_xlfn.XLOOKUP(Contrato[[#This Row],[CONTRATO3DIG]],[1]SECOP_II!AE:AE,[1]SECOP_II!G:G,"",0),10)</f>
        <v>2024-02-18</v>
      </c>
      <c r="AA969" s="54" t="str">
        <f>_xlfn.XLOOKUP(Contrato[[#This Row],[CONTRATO3DIG]],[1]SECOP_II!AE:AE,[1]SECOP_II!AA:AA,"",0)</f>
        <v>https://community.secop.gov.co/Public/Tendering/OpportunityDetail/Index?noticeUID=CO1.NTC.5138918&amp;isFromPublicArea=True&amp;isModal=true&amp;asPopupView=true</v>
      </c>
      <c r="AB969" s="331" t="s">
        <v>2311</v>
      </c>
      <c r="AC969" s="331"/>
      <c r="AD969" s="283" t="s">
        <v>50</v>
      </c>
      <c r="AE969" s="318" t="str">
        <f>TEXT(LEFT(Contrato[[#This Row],[CONTRATO]],3),"0")</f>
        <v>870</v>
      </c>
      <c r="AF969" s="318" t="str">
        <f>IF(LEN(Contrato[[#This Row],[Contrato2]])=3,Contrato[[#This Row],[Contrato2]],TEXT(Contrato[[#This Row],[Contrato2]],"000"))</f>
        <v>870</v>
      </c>
      <c r="AG969" s="324">
        <f ca="1">IFERROR(_xlfn.DAYS(Contrato[[#This Row],[Fecha Proyectada liquidació]],TODAY())/30,"")</f>
        <v>-8.4</v>
      </c>
      <c r="AH969" s="319">
        <f>+Contrato[[#This Row],[FECHA TERMINACIÓN ]]+120</f>
        <v>45460</v>
      </c>
      <c r="AI969" s="318" t="e" cm="1">
        <f t="array" ref="AI969">+Contrato[[#This Row],[Fecha Proyectada liquidació]]-hoy</f>
        <v>#NAME?</v>
      </c>
      <c r="AJ969" s="318" cm="1">
        <f t="array" ref="AJ969">_xlfn.XLOOKUP(Contrato[[#This Row],[CONTRATO]]&amp;Contrato[[#This Row],[CDP]],[1]!Tabla6[[#All],[CONTRATO-CDP]],[1]!Tabla6[[#All],[CRP]],_xlfn.XLOOKUP(Contrato[[#This Row],[CDP]],[1]RCPPAGOS!F:F,[1]RCPPAGOS!A:A,"",0),0)</f>
        <v>15792</v>
      </c>
      <c r="AK969" s="318">
        <f>+Contrato[[#This Row],[Columna1]]-Contrato[[#This Row],[RCP]]</f>
        <v>0</v>
      </c>
      <c r="AL969" s="325" cm="1">
        <f t="array" ref="AL969">_xlfn.XLOOKUP(Contrato[[#This Row],[RCP]],[1]!RCPPAGOS[[#All],[CRP]],[1]!RCPPAGOS[[#All],[Total pagado]],0,0)</f>
        <v>0</v>
      </c>
      <c r="AM969" s="321">
        <f>+Contrato[[#This Row],[Valor Pagado]]/Contrato[[#This Row],[VALOR CONTRATO]]</f>
        <v>0</v>
      </c>
      <c r="AN969" s="322">
        <f>+Contrato[[#This Row],[VALOR CONTRATO]]-Contrato[[#This Row],[Valor Pagado]]</f>
        <v>544108367</v>
      </c>
    </row>
    <row r="970" spans="1:40" s="318" customFormat="1" ht="37.5" customHeight="1">
      <c r="A970" s="283" t="s">
        <v>571</v>
      </c>
      <c r="B970" s="284">
        <v>870</v>
      </c>
      <c r="C970" s="342" t="s">
        <v>2307</v>
      </c>
      <c r="D970" s="307" t="s">
        <v>162</v>
      </c>
      <c r="E970" s="317" t="s">
        <v>2312</v>
      </c>
      <c r="F970" s="307" t="s">
        <v>2308</v>
      </c>
      <c r="G970" s="359" t="s">
        <v>2309</v>
      </c>
      <c r="H970" s="283">
        <v>800123415</v>
      </c>
      <c r="I970" s="327" t="s">
        <v>571</v>
      </c>
      <c r="J970" s="327">
        <v>544108367</v>
      </c>
      <c r="K970" s="327" t="s">
        <v>571</v>
      </c>
      <c r="L970" s="309" t="s">
        <v>2310</v>
      </c>
      <c r="M970" s="310" t="s">
        <v>1338</v>
      </c>
      <c r="N970" s="311">
        <f>VLOOKUP(Contrato[[#This Row],[SUPERVISOR TITULAR]],[1]SUPERVISORES!$E$1:$F$135,2,FALSE)</f>
        <v>19424139.399999999</v>
      </c>
      <c r="O970" s="312" t="s">
        <v>2246</v>
      </c>
      <c r="P970" s="354">
        <f>VLOOKUP(Contrato[[#This Row],[SUPERVISOR SUPLENTE ]],[1]SUPERVISORES!$E$1:$F$135,2,FALSE)</f>
        <v>43186543.200000003</v>
      </c>
      <c r="Q970" s="328">
        <v>1164</v>
      </c>
      <c r="R970" s="329" cm="1">
        <f t="array" ref="R970">_xlfn.XLOOKUP(Contrato[[#This Row],[CDP]],[1]!CDP[[#All],[consecutivo]],[1]!CDP[[#All],[fecha_aprobacion]],"",0)</f>
        <v>45204.685868055552</v>
      </c>
      <c r="S970" s="327">
        <f>SUMIF([1]!CDP[[#All],[consecutivo]],Contrato[[#This Row],[CDP]],[1]!CDP[[#All],[valor_total_rubro]])</f>
        <v>551000000</v>
      </c>
      <c r="T970" s="283" cm="1">
        <f t="array" ref="T970">_xlfn.XLOOKUP(Contrato[[#This Row],[CONTRATO]]&amp;Contrato[[#This Row],[CDP]],[1]!Tabla6[[#All],[CONTRATO-CDP]],[1]!Tabla6[[#All],[CRP]],_xlfn.XLOOKUP(Contrato[[#This Row],[CDP]],[1]RCPPAGOS!F:F,[1]RCPPAGOS!A:A,"",0),0)</f>
        <v>15792</v>
      </c>
      <c r="U970" s="329">
        <f>+_xlfn.XLOOKUP(Contrato[[#This Row],[RCP]],[1]RCPPAGOS!A:A,[1]RCPPAGOS!B:B,"",0)</f>
        <v>45265.498425925929</v>
      </c>
      <c r="V970" s="286">
        <f>SUMIF([1]!RCPPAGOS[[#All],[CRP]],Contrato[[#This Row],[RCP]],[1]!RCPPAGOS[[#All],[valor_total]])</f>
        <v>544108367</v>
      </c>
      <c r="W970" s="330">
        <v>45280</v>
      </c>
      <c r="X970" s="330">
        <v>45286</v>
      </c>
      <c r="Y970" s="294" t="str">
        <f>+LEFT(_xlfn.XLOOKUP(Contrato[[#This Row],[CONTRATO3DIG]],[1]SECOP_II!AE:AE,[1]SECOP_II!F:F,"",0),10)</f>
        <v>2023-12-05</v>
      </c>
      <c r="Z970" s="295" t="str">
        <f>+LEFT(_xlfn.XLOOKUP(Contrato[[#This Row],[CONTRATO3DIG]],[1]SECOP_II!AE:AE,[1]SECOP_II!G:G,"",0),10)</f>
        <v>2024-02-18</v>
      </c>
      <c r="AA970" s="139"/>
      <c r="AB970" s="317" t="s">
        <v>2313</v>
      </c>
      <c r="AC970" s="331">
        <v>202301024573</v>
      </c>
      <c r="AD970" s="283" t="s">
        <v>50</v>
      </c>
      <c r="AE970" s="318" t="str">
        <f>TEXT(LEFT(Contrato[[#This Row],[CONTRATO]],3),"0")</f>
        <v>870</v>
      </c>
      <c r="AF970" s="318" t="str">
        <f>IF(LEN(Contrato[[#This Row],[Contrato2]])=3,Contrato[[#This Row],[Contrato2]],TEXT(Contrato[[#This Row],[Contrato2]],"000"))</f>
        <v>870</v>
      </c>
      <c r="AG970" s="324">
        <f ca="1">IFERROR(_xlfn.DAYS(Contrato[[#This Row],[Fecha Proyectada liquidació]],TODAY())/30,"")</f>
        <v>-8.4</v>
      </c>
      <c r="AH970" s="319">
        <f>+Contrato[[#This Row],[FECHA TERMINACIÓN ]]+120</f>
        <v>45460</v>
      </c>
      <c r="AI970" s="318" t="e" cm="1">
        <f t="array" ref="AI970">+Contrato[[#This Row],[Fecha Proyectada liquidació]]-hoy</f>
        <v>#NAME?</v>
      </c>
      <c r="AJ970" s="318" cm="1">
        <f t="array" ref="AJ970">_xlfn.XLOOKUP(Contrato[[#This Row],[CONTRATO]]&amp;Contrato[[#This Row],[CDP]],[1]!Tabla6[[#All],[CONTRATO-CDP]],[1]!Tabla6[[#All],[CRP]],_xlfn.XLOOKUP(Contrato[[#This Row],[CDP]],[1]RCPPAGOS!F:F,[1]RCPPAGOS!A:A,"",0),0)</f>
        <v>15792</v>
      </c>
      <c r="AK970" s="318">
        <f>+Contrato[[#This Row],[Columna1]]-Contrato[[#This Row],[RCP]]</f>
        <v>0</v>
      </c>
      <c r="AL970" s="325" cm="1">
        <f t="array" ref="AL970">_xlfn.XLOOKUP(Contrato[[#This Row],[RCP]],[1]!RCPPAGOS[[#All],[CRP]],[1]!RCPPAGOS[[#All],[Total pagado]],0,0)</f>
        <v>0</v>
      </c>
      <c r="AM970" s="321">
        <f>+Contrato[[#This Row],[Valor Pagado]]/Contrato[[#This Row],[VALOR CONTRATO]]</f>
        <v>0</v>
      </c>
      <c r="AN970" s="322">
        <f>+Contrato[[#This Row],[VALOR CONTRATO]]-Contrato[[#This Row],[Valor Pagado]]</f>
        <v>544108367</v>
      </c>
    </row>
    <row r="971" spans="1:40" s="318" customFormat="1" ht="37.5" customHeight="1">
      <c r="A971" s="283">
        <v>1132</v>
      </c>
      <c r="B971" s="284">
        <v>871</v>
      </c>
      <c r="C971" s="342" t="s">
        <v>2314</v>
      </c>
      <c r="D971" s="307" t="s">
        <v>1988</v>
      </c>
      <c r="E971" s="317" t="s">
        <v>2315</v>
      </c>
      <c r="F971" s="307" t="s">
        <v>1457</v>
      </c>
      <c r="G971" s="360" t="s">
        <v>2316</v>
      </c>
      <c r="H971" s="283">
        <v>40986501</v>
      </c>
      <c r="I971" s="327">
        <v>6879081</v>
      </c>
      <c r="J971" s="327">
        <v>3720230</v>
      </c>
      <c r="K971" s="339" t="s">
        <v>2317</v>
      </c>
      <c r="L971" s="269" t="s">
        <v>571</v>
      </c>
      <c r="M971" s="310" t="s">
        <v>103</v>
      </c>
      <c r="N971" s="311">
        <f>VLOOKUP(Contrato[[#This Row],[SUPERVISOR TITULAR]],[1]SUPERVISORES!$E$1:$F$135,2,FALSE)</f>
        <v>3507696.4</v>
      </c>
      <c r="O971" s="312" t="s">
        <v>104</v>
      </c>
      <c r="P971" s="354">
        <f>VLOOKUP(Contrato[[#This Row],[SUPERVISOR SUPLENTE ]],[1]SUPERVISORES!$E$1:$F$135,2,FALSE)</f>
        <v>75075150.099999994</v>
      </c>
      <c r="Q971" s="328">
        <v>1249</v>
      </c>
      <c r="R971" s="329" cm="1">
        <f t="array" ref="R971">_xlfn.XLOOKUP(Contrato[[#This Row],[CDP]],[1]!CDP[[#All],[consecutivo]],[1]!CDP[[#All],[fecha_aprobacion]],"",0)</f>
        <v>45233.724050925928</v>
      </c>
      <c r="S971" s="327">
        <f>SUMIF([1]!CDP[[#All],[consecutivo]],Contrato[[#This Row],[CDP]],[1]!CDP[[#All],[valor_total_rubro]])</f>
        <v>3720230</v>
      </c>
      <c r="T971" s="283" cm="1">
        <f t="array" ref="T971">_xlfn.XLOOKUP(Contrato[[#This Row],[CONTRATO]]&amp;Contrato[[#This Row],[CDP]],[1]!Tabla6[[#All],[CONTRATO-CDP]],[1]!Tabla6[[#All],[CRP]],_xlfn.XLOOKUP(Contrato[[#This Row],[CDP]],[1]RCPPAGOS!F:F,[1]RCPPAGOS!A:A,"",0),0)</f>
        <v>15802</v>
      </c>
      <c r="U971" s="329">
        <f>+_xlfn.XLOOKUP(Contrato[[#This Row],[RCP]],[1]RCPPAGOS!A:A,[1]RCPPAGOS!B:B,"",0)</f>
        <v>45266.579236111109</v>
      </c>
      <c r="V971" s="286">
        <f>SUMIF([1]!RCPPAGOS[[#All],[CRP]],Contrato[[#This Row],[RCP]],[1]!RCPPAGOS[[#All],[valor_total]])</f>
        <v>3720230</v>
      </c>
      <c r="W971" s="330">
        <v>45264</v>
      </c>
      <c r="X971" s="330">
        <v>45267</v>
      </c>
      <c r="Y971" s="294" t="str">
        <f>+LEFT(_xlfn.XLOOKUP(Contrato[[#This Row],[CONTRATO3DIG]],[1]SECOP_II!AE:AE,[1]SECOP_II!F:F,"",0),10)</f>
        <v>2023-12-07</v>
      </c>
      <c r="Z971" s="295" t="str">
        <f>+LEFT(_xlfn.XLOOKUP(Contrato[[#This Row],[CONTRATO3DIG]],[1]SECOP_II!AE:AE,[1]SECOP_II!G:G,"",0),10)</f>
        <v>2023-12-15</v>
      </c>
      <c r="AA971" s="54" t="str">
        <f>_xlfn.XLOOKUP(Contrato[[#This Row],[CONTRATO3DIG]],[1]SECOP_II!AE:AE,[1]SECOP_II!AA:AA,"",0)</f>
        <v>https://community.secop.gov.co/Public/Tendering/OpportunityDetail/Index?noticeUID=CO1.NTC.5270405&amp;isFromPublicArea=True&amp;isModal=true&amp;asPopupView=true</v>
      </c>
      <c r="AB971" s="331" t="s">
        <v>2318</v>
      </c>
      <c r="AC971" s="331">
        <v>202301022576</v>
      </c>
      <c r="AD971" s="283" t="s">
        <v>50</v>
      </c>
      <c r="AE971" s="318" t="str">
        <f>TEXT(LEFT(Contrato[[#This Row],[CONTRATO]],3),"0")</f>
        <v>871</v>
      </c>
      <c r="AF971" s="318" t="str">
        <f>IF(LEN(Contrato[[#This Row],[Contrato2]])=3,Contrato[[#This Row],[Contrato2]],TEXT(Contrato[[#This Row],[Contrato2]],"000"))</f>
        <v>871</v>
      </c>
      <c r="AG971" s="324">
        <f ca="1">IFERROR(_xlfn.DAYS(Contrato[[#This Row],[Fecha Proyectada liquidació]],TODAY())/30,"")</f>
        <v>-10.566666666666666</v>
      </c>
      <c r="AH971" s="319">
        <f>+Contrato[[#This Row],[FECHA TERMINACIÓN ]]+120</f>
        <v>45395</v>
      </c>
      <c r="AI971" s="318" t="e" cm="1">
        <f t="array" ref="AI971">+Contrato[[#This Row],[Fecha Proyectada liquidació]]-hoy</f>
        <v>#NAME?</v>
      </c>
      <c r="AJ971" s="318" cm="1">
        <f t="array" ref="AJ971">_xlfn.XLOOKUP(Contrato[[#This Row],[CONTRATO]]&amp;Contrato[[#This Row],[CDP]],[1]!Tabla6[[#All],[CONTRATO-CDP]],[1]!Tabla6[[#All],[CRP]],_xlfn.XLOOKUP(Contrato[[#This Row],[CDP]],[1]RCPPAGOS!F:F,[1]RCPPAGOS!A:A,"",0),0)</f>
        <v>15802</v>
      </c>
      <c r="AK971" s="318">
        <f>+Contrato[[#This Row],[Columna1]]-Contrato[[#This Row],[RCP]]</f>
        <v>0</v>
      </c>
      <c r="AL971" s="320" cm="1">
        <f t="array" ref="AL971">_xlfn.XLOOKUP(Contrato[[#This Row],[RCP]],[1]!RCPPAGOS[[#All],[CRP]],[1]!RCPPAGOS[[#All],[Total pagado]],0,0)</f>
        <v>2771574</v>
      </c>
      <c r="AM971" s="321">
        <f>+Contrato[[#This Row],[Valor Pagado]]/Contrato[[#This Row],[VALOR CONTRATO]]</f>
        <v>0.74500071232154996</v>
      </c>
      <c r="AN971" s="322">
        <f>+Contrato[[#This Row],[VALOR CONTRATO]]-Contrato[[#This Row],[Valor Pagado]]</f>
        <v>948656</v>
      </c>
    </row>
    <row r="972" spans="1:40" s="318" customFormat="1" ht="37.5" customHeight="1">
      <c r="A972" s="283">
        <v>1133</v>
      </c>
      <c r="B972" s="284">
        <v>872</v>
      </c>
      <c r="C972" s="342" t="s">
        <v>2314</v>
      </c>
      <c r="D972" s="307" t="s">
        <v>1988</v>
      </c>
      <c r="E972" s="317" t="s">
        <v>2315</v>
      </c>
      <c r="F972" s="307" t="s">
        <v>1457</v>
      </c>
      <c r="G972" s="360" t="s">
        <v>2319</v>
      </c>
      <c r="H972" s="283">
        <v>1096256041</v>
      </c>
      <c r="I972" s="327">
        <v>6879081</v>
      </c>
      <c r="J972" s="327">
        <v>3720230</v>
      </c>
      <c r="K972" s="332" t="s">
        <v>2317</v>
      </c>
      <c r="L972" s="269" t="s">
        <v>571</v>
      </c>
      <c r="M972" s="310" t="s">
        <v>103</v>
      </c>
      <c r="N972" s="311">
        <f>VLOOKUP(Contrato[[#This Row],[SUPERVISOR TITULAR]],[1]SUPERVISORES!$E$1:$F$135,2,FALSE)</f>
        <v>3507696.4</v>
      </c>
      <c r="O972" s="312" t="s">
        <v>104</v>
      </c>
      <c r="P972" s="354">
        <f>VLOOKUP(Contrato[[#This Row],[SUPERVISOR SUPLENTE ]],[1]SUPERVISORES!$E$1:$F$135,2,FALSE)</f>
        <v>75075150.099999994</v>
      </c>
      <c r="Q972" s="328">
        <v>1247</v>
      </c>
      <c r="R972" s="329" cm="1">
        <f t="array" ref="R972">_xlfn.XLOOKUP(Contrato[[#This Row],[CDP]],[1]!CDP[[#All],[consecutivo]],[1]!CDP[[#All],[fecha_aprobacion]],"",0)</f>
        <v>45233.723993055559</v>
      </c>
      <c r="S972" s="327">
        <f>SUMIF([1]!CDP[[#All],[consecutivo]],Contrato[[#This Row],[CDP]],[1]!CDP[[#All],[valor_total_rubro]])</f>
        <v>3720230</v>
      </c>
      <c r="T972" s="283" cm="1">
        <f t="array" ref="T972">_xlfn.XLOOKUP(Contrato[[#This Row],[CONTRATO]]&amp;Contrato[[#This Row],[CDP]],[1]!Tabla6[[#All],[CONTRATO-CDP]],[1]!Tabla6[[#All],[CRP]],_xlfn.XLOOKUP(Contrato[[#This Row],[CDP]],[1]RCPPAGOS!F:F,[1]RCPPAGOS!A:A,"",0),0)</f>
        <v>15801</v>
      </c>
      <c r="U972" s="329">
        <f>+_xlfn.XLOOKUP(Contrato[[#This Row],[RCP]],[1]RCPPAGOS!A:A,[1]RCPPAGOS!B:B,"",0)</f>
        <v>45266.57603009259</v>
      </c>
      <c r="V972" s="286">
        <f>SUMIF([1]!RCPPAGOS[[#All],[CRP]],Contrato[[#This Row],[RCP]],[1]!RCPPAGOS[[#All],[valor_total]])</f>
        <v>3720230</v>
      </c>
      <c r="W972" s="330">
        <v>45264</v>
      </c>
      <c r="X972" s="330">
        <v>45272</v>
      </c>
      <c r="Y972" s="294" t="str">
        <f>+LEFT(_xlfn.XLOOKUP(Contrato[[#This Row],[CONTRATO3DIG]],[1]SECOP_II!AE:AE,[1]SECOP_II!F:F,"",0),10)</f>
        <v>2023-12-07</v>
      </c>
      <c r="Z972" s="295" t="str">
        <f>+LEFT(_xlfn.XLOOKUP(Contrato[[#This Row],[CONTRATO3DIG]],[1]SECOP_II!AE:AE,[1]SECOP_II!G:G,"",0),10)</f>
        <v>2023-12-20</v>
      </c>
      <c r="AA972" s="54" t="str">
        <f>_xlfn.XLOOKUP(Contrato[[#This Row],[CONTRATO3DIG]],[1]SECOP_II!AE:AE,[1]SECOP_II!AA:AA,"",0)</f>
        <v>https://community.secop.gov.co/Public/Tendering/OpportunityDetail/Index?noticeUID=CO1.NTC.5270405&amp;isFromPublicArea=True&amp;isModal=true&amp;asPopupView=true</v>
      </c>
      <c r="AB972" s="331" t="s">
        <v>2318</v>
      </c>
      <c r="AC972" s="331">
        <v>202301022576</v>
      </c>
      <c r="AD972" s="283" t="s">
        <v>50</v>
      </c>
      <c r="AE972" s="318" t="str">
        <f>TEXT(LEFT(Contrato[[#This Row],[CONTRATO]],3),"0")</f>
        <v>872</v>
      </c>
      <c r="AF972" s="318" t="str">
        <f>IF(LEN(Contrato[[#This Row],[Contrato2]])=3,Contrato[[#This Row],[Contrato2]],TEXT(Contrato[[#This Row],[Contrato2]],"000"))</f>
        <v>872</v>
      </c>
      <c r="AG972" s="324">
        <f ca="1">IFERROR(_xlfn.DAYS(Contrato[[#This Row],[Fecha Proyectada liquidació]],TODAY())/30,"")</f>
        <v>-10.4</v>
      </c>
      <c r="AH972" s="319">
        <f>+Contrato[[#This Row],[FECHA TERMINACIÓN ]]+120</f>
        <v>45400</v>
      </c>
      <c r="AI972" s="318" t="e" cm="1">
        <f t="array" ref="AI972">+Contrato[[#This Row],[Fecha Proyectada liquidació]]-hoy</f>
        <v>#NAME?</v>
      </c>
      <c r="AJ972" s="318" cm="1">
        <f t="array" ref="AJ972">_xlfn.XLOOKUP(Contrato[[#This Row],[CONTRATO]]&amp;Contrato[[#This Row],[CDP]],[1]!Tabla6[[#All],[CONTRATO-CDP]],[1]!Tabla6[[#All],[CRP]],_xlfn.XLOOKUP(Contrato[[#This Row],[CDP]],[1]RCPPAGOS!F:F,[1]RCPPAGOS!A:A,"",0),0)</f>
        <v>15801</v>
      </c>
      <c r="AK972" s="318">
        <f>+Contrato[[#This Row],[Columna1]]-Contrato[[#This Row],[RCP]]</f>
        <v>0</v>
      </c>
      <c r="AL972" s="320" cm="1">
        <f t="array" ref="AL972">_xlfn.XLOOKUP(Contrato[[#This Row],[RCP]],[1]!RCPPAGOS[[#All],[CRP]],[1]!RCPPAGOS[[#All],[Total pagado]],0,0)</f>
        <v>3700292</v>
      </c>
      <c r="AM972" s="321">
        <f>+Contrato[[#This Row],[Valor Pagado]]/Contrato[[#This Row],[VALOR CONTRATO]]</f>
        <v>0.994640653938063</v>
      </c>
      <c r="AN972" s="322">
        <f>+Contrato[[#This Row],[VALOR CONTRATO]]-Contrato[[#This Row],[Valor Pagado]]</f>
        <v>19938</v>
      </c>
    </row>
    <row r="973" spans="1:40" s="318" customFormat="1" ht="37.5" customHeight="1">
      <c r="A973" s="283">
        <v>1133</v>
      </c>
      <c r="B973" s="284">
        <v>872</v>
      </c>
      <c r="C973" s="342" t="s">
        <v>2314</v>
      </c>
      <c r="D973" s="307" t="s">
        <v>1988</v>
      </c>
      <c r="E973" s="317" t="s">
        <v>2312</v>
      </c>
      <c r="F973" s="307" t="s">
        <v>1457</v>
      </c>
      <c r="G973" s="360" t="s">
        <v>2319</v>
      </c>
      <c r="H973" s="283">
        <v>1096256041</v>
      </c>
      <c r="I973" s="327">
        <v>6879081</v>
      </c>
      <c r="J973" s="327">
        <v>3720230</v>
      </c>
      <c r="K973" s="332" t="s">
        <v>2317</v>
      </c>
      <c r="L973" s="269" t="s">
        <v>571</v>
      </c>
      <c r="M973" s="361" t="s">
        <v>103</v>
      </c>
      <c r="N973" s="311">
        <f>VLOOKUP(Contrato[[#This Row],[SUPERVISOR TITULAR]],[1]SUPERVISORES!$E$1:$F$135,2,FALSE)</f>
        <v>3507696.4</v>
      </c>
      <c r="O973" s="312" t="s">
        <v>104</v>
      </c>
      <c r="P973" s="354">
        <f>VLOOKUP(Contrato[[#This Row],[SUPERVISOR SUPLENTE ]],[1]SUPERVISORES!$E$1:$F$135,2,FALSE)</f>
        <v>75075150.099999994</v>
      </c>
      <c r="Q973" s="328">
        <v>1247</v>
      </c>
      <c r="R973" s="329" cm="1">
        <f t="array" ref="R973">_xlfn.XLOOKUP(Contrato[[#This Row],[CDP]],[1]!CDP[[#All],[consecutivo]],[1]!CDP[[#All],[fecha_aprobacion]],"",0)</f>
        <v>45233.723993055559</v>
      </c>
      <c r="S973" s="327">
        <f>SUMIF([1]!CDP[[#All],[consecutivo]],Contrato[[#This Row],[CDP]],[1]!CDP[[#All],[valor_total_rubro]])</f>
        <v>3720230</v>
      </c>
      <c r="T973" s="283" cm="1">
        <f t="array" ref="T973">_xlfn.XLOOKUP(Contrato[[#This Row],[CONTRATO]]&amp;Contrato[[#This Row],[CDP]],[1]!Tabla6[[#All],[CONTRATO-CDP]],[1]!Tabla6[[#All],[CRP]],_xlfn.XLOOKUP(Contrato[[#This Row],[CDP]],[1]RCPPAGOS!F:F,[1]RCPPAGOS!A:A,"",0),0)</f>
        <v>15801</v>
      </c>
      <c r="U973" s="329">
        <f>+_xlfn.XLOOKUP(Contrato[[#This Row],[RCP]],[1]RCPPAGOS!A:A,[1]RCPPAGOS!B:B,"",0)</f>
        <v>45266.57603009259</v>
      </c>
      <c r="V973" s="286">
        <f>SUMIF([1]!RCPPAGOS[[#All],[CRP]],Contrato[[#This Row],[RCP]],[1]!RCPPAGOS[[#All],[valor_total]])</f>
        <v>3720230</v>
      </c>
      <c r="W973" s="330">
        <v>45275</v>
      </c>
      <c r="X973" s="331"/>
      <c r="Y973" s="294" t="str">
        <f>+LEFT(_xlfn.XLOOKUP(Contrato[[#This Row],[CONTRATO3DIG]],[1]SECOP_II!AE:AE,[1]SECOP_II!F:F,"",0),10)</f>
        <v>2023-12-07</v>
      </c>
      <c r="Z973" s="295" t="str">
        <f>+LEFT(_xlfn.XLOOKUP(Contrato[[#This Row],[CONTRATO3DIG]],[1]SECOP_II!AE:AE,[1]SECOP_II!G:G,"",0),10)</f>
        <v>2023-12-20</v>
      </c>
      <c r="AA973" s="139"/>
      <c r="AB973" s="331" t="s">
        <v>2320</v>
      </c>
      <c r="AC973" s="331">
        <v>202301024244</v>
      </c>
      <c r="AD973" s="283" t="s">
        <v>50</v>
      </c>
      <c r="AE973" s="318" t="str">
        <f>TEXT(LEFT(Contrato[[#This Row],[CONTRATO]],3),"0")</f>
        <v>872</v>
      </c>
      <c r="AF973" s="318" t="str">
        <f>IF(LEN(Contrato[[#This Row],[Contrato2]])=3,Contrato[[#This Row],[Contrato2]],TEXT(Contrato[[#This Row],[Contrato2]],"000"))</f>
        <v>872</v>
      </c>
      <c r="AG973" s="324">
        <f ca="1">IFERROR(_xlfn.DAYS(Contrato[[#This Row],[Fecha Proyectada liquidació]],TODAY())/30,"")</f>
        <v>-10.4</v>
      </c>
      <c r="AH973" s="319">
        <f>+Contrato[[#This Row],[FECHA TERMINACIÓN ]]+120</f>
        <v>45400</v>
      </c>
      <c r="AI973" s="318" t="e" cm="1">
        <f t="array" ref="AI973">+Contrato[[#This Row],[Fecha Proyectada liquidació]]-hoy</f>
        <v>#NAME?</v>
      </c>
      <c r="AJ973" s="318" cm="1">
        <f t="array" ref="AJ973">_xlfn.XLOOKUP(Contrato[[#This Row],[CONTRATO]]&amp;Contrato[[#This Row],[CDP]],[1]!Tabla6[[#All],[CONTRATO-CDP]],[1]!Tabla6[[#All],[CRP]],_xlfn.XLOOKUP(Contrato[[#This Row],[CDP]],[1]RCPPAGOS!F:F,[1]RCPPAGOS!A:A,"",0),0)</f>
        <v>15801</v>
      </c>
      <c r="AK973" s="318">
        <f>+Contrato[[#This Row],[Columna1]]-Contrato[[#This Row],[RCP]]</f>
        <v>0</v>
      </c>
      <c r="AL973" s="320" cm="1">
        <f t="array" ref="AL973">_xlfn.XLOOKUP(Contrato[[#This Row],[RCP]],[1]!RCPPAGOS[[#All],[CRP]],[1]!RCPPAGOS[[#All],[Total pagado]],0,0)</f>
        <v>3700292</v>
      </c>
      <c r="AM973" s="321">
        <f>+Contrato[[#This Row],[Valor Pagado]]/Contrato[[#This Row],[VALOR CONTRATO]]</f>
        <v>0.994640653938063</v>
      </c>
      <c r="AN973" s="322">
        <f>+Contrato[[#This Row],[VALOR CONTRATO]]-Contrato[[#This Row],[Valor Pagado]]</f>
        <v>19938</v>
      </c>
    </row>
    <row r="974" spans="1:40" s="318" customFormat="1" ht="37.5" customHeight="1">
      <c r="A974" s="283">
        <v>1134</v>
      </c>
      <c r="B974" s="284">
        <v>873</v>
      </c>
      <c r="C974" s="342" t="s">
        <v>2321</v>
      </c>
      <c r="D974" s="307" t="s">
        <v>1988</v>
      </c>
      <c r="E974" s="317" t="s">
        <v>2315</v>
      </c>
      <c r="F974" s="307" t="s">
        <v>1457</v>
      </c>
      <c r="G974" s="360" t="s">
        <v>2322</v>
      </c>
      <c r="H974" s="283">
        <v>1037667388</v>
      </c>
      <c r="I974" s="327">
        <v>3379853</v>
      </c>
      <c r="J974" s="327">
        <v>1453294</v>
      </c>
      <c r="K974" s="339" t="s">
        <v>2323</v>
      </c>
      <c r="L974" s="269" t="s">
        <v>571</v>
      </c>
      <c r="M974" s="310" t="s">
        <v>103</v>
      </c>
      <c r="N974" s="311">
        <f>VLOOKUP(Contrato[[#This Row],[SUPERVISOR TITULAR]],[1]SUPERVISORES!$E$1:$F$135,2,FALSE)</f>
        <v>3507696.4</v>
      </c>
      <c r="O974" s="312" t="s">
        <v>104</v>
      </c>
      <c r="P974" s="354">
        <f>VLOOKUP(Contrato[[#This Row],[SUPERVISOR SUPLENTE ]],[1]SUPERVISORES!$E$1:$F$135,2,FALSE)</f>
        <v>75075150.099999994</v>
      </c>
      <c r="Q974" s="328">
        <v>1252</v>
      </c>
      <c r="R974" s="329" cm="1">
        <f t="array" ref="R974">_xlfn.XLOOKUP(Contrato[[#This Row],[CDP]],[1]!CDP[[#All],[consecutivo]],[1]!CDP[[#All],[fecha_aprobacion]],"",0)</f>
        <v>45233.724131944444</v>
      </c>
      <c r="S974" s="327">
        <f>SUMIF([1]!CDP[[#All],[consecutivo]],Contrato[[#This Row],[CDP]],[1]!CDP[[#All],[valor_total_rubro]])</f>
        <v>2400754</v>
      </c>
      <c r="T974" s="283" cm="1">
        <f t="array" ref="T974">_xlfn.XLOOKUP(Contrato[[#This Row],[CONTRATO]]&amp;Contrato[[#This Row],[CDP]],[1]!Tabla6[[#All],[CONTRATO-CDP]],[1]!Tabla6[[#All],[CRP]],_xlfn.XLOOKUP(Contrato[[#This Row],[CDP]],[1]RCPPAGOS!F:F,[1]RCPPAGOS!A:A,"",0),0)</f>
        <v>15800</v>
      </c>
      <c r="U974" s="329">
        <f>+_xlfn.XLOOKUP(Contrato[[#This Row],[RCP]],[1]RCPPAGOS!A:A,[1]RCPPAGOS!B:B,"",0)</f>
        <v>45266.571493055555</v>
      </c>
      <c r="V974" s="286">
        <f>SUMIF([1]!RCPPAGOS[[#All],[CRP]],Contrato[[#This Row],[RCP]],[1]!RCPPAGOS[[#All],[valor_total]])</f>
        <v>1453294</v>
      </c>
      <c r="W974" s="330">
        <v>45264</v>
      </c>
      <c r="X974" s="330">
        <v>45267</v>
      </c>
      <c r="Y974" s="294" t="str">
        <f>+LEFT(_xlfn.XLOOKUP(Contrato[[#This Row],[CONTRATO3DIG]],[1]SECOP_II!AE:AE,[1]SECOP_II!F:F,"",0),10)</f>
        <v>2023-12-07</v>
      </c>
      <c r="Z974" s="295" t="str">
        <f>+LEFT(_xlfn.XLOOKUP(Contrato[[#This Row],[CONTRATO3DIG]],[1]SECOP_II!AE:AE,[1]SECOP_II!G:G,"",0),10)</f>
        <v>2023-12-15</v>
      </c>
      <c r="AA974" s="54" t="str">
        <f>_xlfn.XLOOKUP(Contrato[[#This Row],[CONTRATO3DIG]],[1]SECOP_II!AE:AE,[1]SECOP_II!AA:AA,"",0)</f>
        <v>https://community.secop.gov.co/Public/Tendering/OpportunityDetail/Index?noticeUID=CO1.NTC.5266380&amp;isFromPublicArea=True&amp;isModal=true&amp;asPopupView=true</v>
      </c>
      <c r="AB974" s="331" t="s">
        <v>2324</v>
      </c>
      <c r="AC974" s="331">
        <v>202301022576</v>
      </c>
      <c r="AD974" s="283" t="s">
        <v>50</v>
      </c>
      <c r="AE974" s="318" t="str">
        <f>TEXT(LEFT(Contrato[[#This Row],[CONTRATO]],3),"0")</f>
        <v>873</v>
      </c>
      <c r="AF974" s="318" t="str">
        <f>IF(LEN(Contrato[[#This Row],[Contrato2]])=3,Contrato[[#This Row],[Contrato2]],TEXT(Contrato[[#This Row],[Contrato2]],"000"))</f>
        <v>873</v>
      </c>
      <c r="AG974" s="324">
        <f ca="1">IFERROR(_xlfn.DAYS(Contrato[[#This Row],[Fecha Proyectada liquidació]],TODAY())/30,"")</f>
        <v>-10.566666666666666</v>
      </c>
      <c r="AH974" s="319">
        <f>+Contrato[[#This Row],[FECHA TERMINACIÓN ]]+120</f>
        <v>45395</v>
      </c>
      <c r="AI974" s="318" t="e" cm="1">
        <f t="array" ref="AI974">+Contrato[[#This Row],[Fecha Proyectada liquidació]]-hoy</f>
        <v>#NAME?</v>
      </c>
      <c r="AJ974" s="318" cm="1">
        <f t="array" ref="AJ974">_xlfn.XLOOKUP(Contrato[[#This Row],[CONTRATO]]&amp;Contrato[[#This Row],[CDP]],[1]!Tabla6[[#All],[CONTRATO-CDP]],[1]!Tabla6[[#All],[CRP]],_xlfn.XLOOKUP(Contrato[[#This Row],[CDP]],[1]RCPPAGOS!F:F,[1]RCPPAGOS!A:A,"",0),0)</f>
        <v>15800</v>
      </c>
      <c r="AK974" s="318">
        <f>+Contrato[[#This Row],[Columna1]]-Contrato[[#This Row],[RCP]]</f>
        <v>0</v>
      </c>
      <c r="AL974" s="320" cm="1">
        <f t="array" ref="AL974">_xlfn.XLOOKUP(Contrato[[#This Row],[RCP]],[1]!RCPPAGOS[[#All],[CRP]],[1]!RCPPAGOS[[#All],[Total pagado]],0,0)</f>
        <v>1211794</v>
      </c>
      <c r="AM974" s="321">
        <f>+Contrato[[#This Row],[Valor Pagado]]/Contrato[[#This Row],[VALOR CONTRATO]]</f>
        <v>0.83382577785362078</v>
      </c>
      <c r="AN974" s="322">
        <f>+Contrato[[#This Row],[VALOR CONTRATO]]-Contrato[[#This Row],[Valor Pagado]]</f>
        <v>241500</v>
      </c>
    </row>
    <row r="975" spans="1:40" s="318" customFormat="1" ht="37.5" customHeight="1">
      <c r="A975" s="283">
        <v>1195</v>
      </c>
      <c r="B975" s="305">
        <v>874</v>
      </c>
      <c r="C975" s="306" t="s">
        <v>2325</v>
      </c>
      <c r="D975" s="307" t="s">
        <v>112</v>
      </c>
      <c r="E975" s="317" t="s">
        <v>2315</v>
      </c>
      <c r="F975" s="307" t="s">
        <v>2326</v>
      </c>
      <c r="G975" s="360" t="s">
        <v>2327</v>
      </c>
      <c r="H975" s="304">
        <v>890985623</v>
      </c>
      <c r="I975" s="269" t="s">
        <v>571</v>
      </c>
      <c r="J975" s="269">
        <v>337884432</v>
      </c>
      <c r="K975" s="327" t="s">
        <v>571</v>
      </c>
      <c r="L975" s="309" t="s">
        <v>2328</v>
      </c>
      <c r="M975" s="310" t="s">
        <v>819</v>
      </c>
      <c r="N975" s="311">
        <f>VLOOKUP(Contrato[[#This Row],[SUPERVISOR TITULAR]],[1]SUPERVISORES!$E$1:$F$135,2,FALSE)</f>
        <v>70058610.799999997</v>
      </c>
      <c r="O975" s="312" t="s">
        <v>1100</v>
      </c>
      <c r="P975" s="313">
        <f>VLOOKUP(Contrato[[#This Row],[SUPERVISOR SUPLENTE ]],[1]SUPERVISORES!$E$1:$F$135,2,FALSE)</f>
        <v>43515795</v>
      </c>
      <c r="Q975" s="314">
        <v>1319</v>
      </c>
      <c r="R975" s="323" cm="1">
        <f t="array" ref="R975">_xlfn.XLOOKUP(Contrato[[#This Row],[CDP]],[1]!CDP[[#All],[consecutivo]],[1]!CDP[[#All],[fecha_aprobacion]],"",0)</f>
        <v>45247.578530092593</v>
      </c>
      <c r="S975" s="269">
        <f>SUMIF([1]!CDP[[#All],[consecutivo]],Contrato[[#This Row],[CDP]],[1]!CDP[[#All],[valor_total_rubro]])</f>
        <v>337884432</v>
      </c>
      <c r="T975" s="304" cm="1">
        <f t="array" ref="T975">_xlfn.XLOOKUP(Contrato[[#This Row],[CONTRATO]]&amp;Contrato[[#This Row],[CDP]],[1]!Tabla6[[#All],[CONTRATO-CDP]],[1]!Tabla6[[#All],[CRP]],_xlfn.XLOOKUP(Contrato[[#This Row],[CDP]],[1]RCPPAGOS!F:F,[1]RCPPAGOS!A:A,"",0),0)</f>
        <v>15795</v>
      </c>
      <c r="U975" s="323">
        <f>+_xlfn.XLOOKUP(Contrato[[#This Row],[RCP]],[1]RCPPAGOS!A:A,[1]RCPPAGOS!B:B,"",0)</f>
        <v>45265.57372685185</v>
      </c>
      <c r="V975" s="315">
        <f>SUMIF([1]!RCPPAGOS[[#All],[CRP]],Contrato[[#This Row],[RCP]],[1]!RCPPAGOS[[#All],[valor_total]])</f>
        <v>337884432</v>
      </c>
      <c r="W975" s="316">
        <v>45265</v>
      </c>
      <c r="X975" s="330">
        <v>45265</v>
      </c>
      <c r="Y975" s="294" t="str">
        <f>+LEFT(_xlfn.XLOOKUP(Contrato[[#This Row],[CONTRATO3DIG]],[1]SECOP_II!AE:AE,[1]SECOP_II!F:F,"",0),10)</f>
        <v/>
      </c>
      <c r="Z975" s="295">
        <v>45438</v>
      </c>
      <c r="AA975" s="54" t="str">
        <f>_xlfn.XLOOKUP(Contrato[[#This Row],[CONTRATO3DIG]],[1]SECOP_II!AE:AE,[1]SECOP_II!AA:AA,"",0)</f>
        <v>https://community.secop.gov.co/Public/Tendering/OpportunityDetail/Index?noticeUID=CO1.NTC.5275250&amp;isFromPublicArea=True&amp;isModal=true&amp;asPopupView=true</v>
      </c>
      <c r="AB975" s="331" t="s">
        <v>2329</v>
      </c>
      <c r="AC975" s="317">
        <v>202301022605</v>
      </c>
      <c r="AD975" s="304" t="s">
        <v>50</v>
      </c>
      <c r="AE975" s="318" t="str">
        <f>TEXT(LEFT(Contrato[[#This Row],[CONTRATO]],3),"0")</f>
        <v>874</v>
      </c>
      <c r="AF975" s="318" t="str">
        <f>IF(LEN(Contrato[[#This Row],[Contrato2]])=3,Contrato[[#This Row],[Contrato2]],TEXT(Contrato[[#This Row],[Contrato2]],"000"))</f>
        <v>874</v>
      </c>
      <c r="AG975" s="324">
        <f ca="1">IFERROR(_xlfn.DAYS(Contrato[[#This Row],[Fecha Proyectada liquidació]],TODAY())/30,"")</f>
        <v>-5.1333333333333337</v>
      </c>
      <c r="AH975" s="319">
        <f>+Contrato[[#This Row],[FECHA TERMINACIÓN ]]+120</f>
        <v>45558</v>
      </c>
      <c r="AI975" s="318" t="e" cm="1">
        <f t="array" ref="AI975">+Contrato[[#This Row],[Fecha Proyectada liquidació]]-hoy</f>
        <v>#NAME?</v>
      </c>
      <c r="AJ975" s="318" cm="1">
        <f t="array" ref="AJ975">_xlfn.XLOOKUP(Contrato[[#This Row],[CONTRATO]]&amp;Contrato[[#This Row],[CDP]],[1]!Tabla6[[#All],[CONTRATO-CDP]],[1]!Tabla6[[#All],[CRP]],_xlfn.XLOOKUP(Contrato[[#This Row],[CDP]],[1]RCPPAGOS!F:F,[1]RCPPAGOS!A:A,"",0),0)</f>
        <v>15795</v>
      </c>
      <c r="AK975" s="318">
        <f>+Contrato[[#This Row],[Columna1]]-Contrato[[#This Row],[RCP]]</f>
        <v>0</v>
      </c>
      <c r="AL975" s="325" cm="1">
        <f t="array" ref="AL975">_xlfn.XLOOKUP(Contrato[[#This Row],[RCP]],[1]!RCPPAGOS[[#All],[CRP]],[1]!RCPPAGOS[[#All],[Total pagado]],0,0)</f>
        <v>337884432</v>
      </c>
      <c r="AM975" s="321">
        <f>+Contrato[[#This Row],[Valor Pagado]]/Contrato[[#This Row],[VALOR CONTRATO]]</f>
        <v>1</v>
      </c>
      <c r="AN975" s="322">
        <f>+Contrato[[#This Row],[VALOR CONTRATO]]-Contrato[[#This Row],[Valor Pagado]]</f>
        <v>0</v>
      </c>
    </row>
    <row r="976" spans="1:40" s="318" customFormat="1" ht="37.5" customHeight="1">
      <c r="A976" s="283">
        <v>288</v>
      </c>
      <c r="B976" s="284">
        <v>875</v>
      </c>
      <c r="C976" s="342" t="s">
        <v>2330</v>
      </c>
      <c r="D976" s="307" t="s">
        <v>71</v>
      </c>
      <c r="E976" s="307" t="s">
        <v>2125</v>
      </c>
      <c r="F976" s="307" t="s">
        <v>2308</v>
      </c>
      <c r="G976" s="306" t="s">
        <v>2331</v>
      </c>
      <c r="H976" s="283">
        <v>811005902</v>
      </c>
      <c r="I976" s="327" t="s">
        <v>571</v>
      </c>
      <c r="J976" s="327">
        <v>8108320</v>
      </c>
      <c r="K976" s="269" t="s">
        <v>571</v>
      </c>
      <c r="L976" s="340" t="s">
        <v>2296</v>
      </c>
      <c r="M976" s="310" t="s">
        <v>77</v>
      </c>
      <c r="N976" s="311">
        <f>VLOOKUP(Contrato[[#This Row],[SUPERVISOR TITULAR]],[1]SUPERVISORES!$E$1:$F$135,2,FALSE)</f>
        <v>71265476.799999997</v>
      </c>
      <c r="O976" s="312" t="s">
        <v>1732</v>
      </c>
      <c r="P976" s="354">
        <f>VLOOKUP(Contrato[[#This Row],[SUPERVISOR SUPLENTE ]],[1]SUPERVISORES!$E$1:$F$135,2,FALSE)</f>
        <v>1037583054.4</v>
      </c>
      <c r="Q976" s="328">
        <v>1313</v>
      </c>
      <c r="R976" s="329" cm="1">
        <f t="array" ref="R976">_xlfn.XLOOKUP(Contrato[[#This Row],[CDP]],[1]!CDP[[#All],[consecutivo]],[1]!CDP[[#All],[fecha_aprobacion]],"",0)</f>
        <v>45246.314629629633</v>
      </c>
      <c r="S976" s="327">
        <f>SUMIF([1]!CDP[[#All],[consecutivo]],Contrato[[#This Row],[CDP]],[1]!CDP[[#All],[valor_total_rubro]])</f>
        <v>10902255</v>
      </c>
      <c r="T976" s="283" cm="1">
        <f t="array" ref="T976">_xlfn.XLOOKUP(Contrato[[#This Row],[CONTRATO]]&amp;Contrato[[#This Row],[CDP]],[1]!Tabla6[[#All],[CONTRATO-CDP]],[1]!Tabla6[[#All],[CRP]],_xlfn.XLOOKUP(Contrato[[#This Row],[CDP]],[1]RCPPAGOS!F:F,[1]RCPPAGOS!A:A,"",0),0)</f>
        <v>15830</v>
      </c>
      <c r="U976" s="329">
        <f>+_xlfn.XLOOKUP(Contrato[[#This Row],[RCP]],[1]RCPPAGOS!A:A,[1]RCPPAGOS!B:B,"",0)</f>
        <v>45271.398043981484</v>
      </c>
      <c r="V976" s="286">
        <f>SUMIF([1]!RCPPAGOS[[#All],[CRP]],Contrato[[#This Row],[RCP]],[1]!RCPPAGOS[[#All],[valor_total]])</f>
        <v>8108320</v>
      </c>
      <c r="W976" s="330">
        <v>45267</v>
      </c>
      <c r="X976" s="330">
        <v>45267</v>
      </c>
      <c r="Y976" s="294" t="str">
        <f>+LEFT(_xlfn.XLOOKUP(Contrato[[#This Row],[CONTRATO3DIG]],[1]SECOP_II!AE:AE,[1]SECOP_II!F:F,"",0),10)</f>
        <v>2023-12-11</v>
      </c>
      <c r="Z976" s="295" t="str">
        <f>+LEFT(_xlfn.XLOOKUP(Contrato[[#This Row],[CONTRATO3DIG]],[1]SECOP_II!AE:AE,[1]SECOP_II!G:G,"",0),10)</f>
        <v>2023-12-31</v>
      </c>
      <c r="AA976" s="54" t="str">
        <f>_xlfn.XLOOKUP(Contrato[[#This Row],[CONTRATO3DIG]],[1]SECOP_II!AE:AE,[1]SECOP_II!AA:AA,"",0)</f>
        <v>https://community.secop.gov.co/Public/Tendering/OpportunityDetail/Index?noticeUID=CO1.NTC.5227325&amp;isFromPublicArea=True&amp;isModal=true&amp;asPopupView=true</v>
      </c>
      <c r="AB976" s="331" t="s">
        <v>2242</v>
      </c>
      <c r="AC976" s="331">
        <v>202301021093</v>
      </c>
      <c r="AD976" s="283" t="s">
        <v>50</v>
      </c>
      <c r="AE976" s="318" t="str">
        <f>TEXT(LEFT(Contrato[[#This Row],[CONTRATO]],3),"0")</f>
        <v>875</v>
      </c>
      <c r="AF976" s="318" t="str">
        <f>IF(LEN(Contrato[[#This Row],[Contrato2]])=3,Contrato[[#This Row],[Contrato2]],TEXT(Contrato[[#This Row],[Contrato2]],"000"))</f>
        <v>875</v>
      </c>
      <c r="AG976" s="324">
        <f ca="1">IFERROR(_xlfn.DAYS(Contrato[[#This Row],[Fecha Proyectada liquidació]],TODAY())/30,"")</f>
        <v>-10.033333333333333</v>
      </c>
      <c r="AH976" s="319">
        <f>+Contrato[[#This Row],[FECHA TERMINACIÓN ]]+120</f>
        <v>45411</v>
      </c>
      <c r="AI976" s="318" t="e" cm="1">
        <f t="array" ref="AI976">+Contrato[[#This Row],[Fecha Proyectada liquidació]]-hoy</f>
        <v>#NAME?</v>
      </c>
      <c r="AJ976" s="318" cm="1">
        <f t="array" ref="AJ976">_xlfn.XLOOKUP(Contrato[[#This Row],[CONTRATO]]&amp;Contrato[[#This Row],[CDP]],[1]!Tabla6[[#All],[CONTRATO-CDP]],[1]!Tabla6[[#All],[CRP]],_xlfn.XLOOKUP(Contrato[[#This Row],[CDP]],[1]RCPPAGOS!F:F,[1]RCPPAGOS!A:A,"",0),0)</f>
        <v>15830</v>
      </c>
      <c r="AK976" s="318">
        <f>+Contrato[[#This Row],[Columna1]]-Contrato[[#This Row],[RCP]]</f>
        <v>0</v>
      </c>
      <c r="AL976" s="325" cm="1">
        <f t="array" ref="AL976">_xlfn.XLOOKUP(Contrato[[#This Row],[RCP]],[1]!RCPPAGOS[[#All],[CRP]],[1]!RCPPAGOS[[#All],[Total pagado]],0,0)</f>
        <v>8108320</v>
      </c>
      <c r="AM976" s="321">
        <f>+Contrato[[#This Row],[Valor Pagado]]/Contrato[[#This Row],[VALOR CONTRATO]]</f>
        <v>1</v>
      </c>
      <c r="AN976" s="322">
        <f>+Contrato[[#This Row],[VALOR CONTRATO]]-Contrato[[#This Row],[Valor Pagado]]</f>
        <v>0</v>
      </c>
    </row>
    <row r="977" spans="1:40" s="318" customFormat="1" ht="37.5" customHeight="1">
      <c r="A977" s="283">
        <v>1206</v>
      </c>
      <c r="B977" s="284">
        <v>876</v>
      </c>
      <c r="C977" s="342" t="s">
        <v>2332</v>
      </c>
      <c r="D977" s="307" t="s">
        <v>2182</v>
      </c>
      <c r="E977" s="317" t="s">
        <v>2315</v>
      </c>
      <c r="F977" s="307" t="s">
        <v>1457</v>
      </c>
      <c r="G977" s="360" t="s">
        <v>44</v>
      </c>
      <c r="H977" s="283">
        <v>1020434556</v>
      </c>
      <c r="I977" s="327">
        <v>10359658</v>
      </c>
      <c r="J977" s="327">
        <v>8978370</v>
      </c>
      <c r="K977" s="269" t="s">
        <v>571</v>
      </c>
      <c r="L977" s="269" t="s">
        <v>571</v>
      </c>
      <c r="M977" s="310" t="s">
        <v>48</v>
      </c>
      <c r="N977" s="311">
        <f>VLOOKUP(Contrato[[#This Row],[SUPERVISOR TITULAR]],[1]SUPERVISORES!$E$1:$F$135,2,FALSE)</f>
        <v>37864741.100000001</v>
      </c>
      <c r="O977" s="312" t="s">
        <v>54</v>
      </c>
      <c r="P977" s="354">
        <f>VLOOKUP(Contrato[[#This Row],[SUPERVISOR SUPLENTE ]],[1]SUPERVISORES!$E$1:$F$135,2,FALSE)</f>
        <v>43610005</v>
      </c>
      <c r="Q977" s="328">
        <v>1348</v>
      </c>
      <c r="R977" s="329" t="str" cm="1">
        <f t="array" ref="R977">_xlfn.XLOOKUP(Contrato[[#This Row],[CDP]],[1]!CDP[[#All],[consecutivo]],[1]!CDP[[#All],[fecha_aprobacion]],"",0)</f>
        <v/>
      </c>
      <c r="S977" s="327">
        <f>SUMIF([1]!CDP[[#All],[consecutivo]],Contrato[[#This Row],[CDP]],[1]!CDP[[#All],[valor_total_rubro]])</f>
        <v>0</v>
      </c>
      <c r="T977" s="283" cm="1">
        <f t="array" ref="T977">_xlfn.XLOOKUP(Contrato[[#This Row],[CONTRATO]]&amp;Contrato[[#This Row],[CDP]],[1]!Tabla6[[#All],[CONTRATO-CDP]],[1]!Tabla6[[#All],[CRP]],_xlfn.XLOOKUP(Contrato[[#This Row],[CDP]],[1]RCPPAGOS!F:F,[1]RCPPAGOS!A:A,"",0),0)</f>
        <v>15794</v>
      </c>
      <c r="U977" s="329">
        <f>+_xlfn.XLOOKUP(Contrato[[#This Row],[RCP]],[1]RCPPAGOS!A:A,[1]RCPPAGOS!B:B,"",0)</f>
        <v>45265.561006944445</v>
      </c>
      <c r="V977" s="286">
        <f>SUMIF([1]!RCPPAGOS[[#All],[CRP]],Contrato[[#This Row],[RCP]],[1]!RCPPAGOS[[#All],[valor_total]])</f>
        <v>8978370</v>
      </c>
      <c r="W977" s="330">
        <v>45264</v>
      </c>
      <c r="X977" s="330">
        <v>45265</v>
      </c>
      <c r="Y977" s="294" t="str">
        <f>+LEFT(_xlfn.XLOOKUP(Contrato[[#This Row],[CONTRATO3DIG]],[1]SECOP_II!AE:AE,[1]SECOP_II!F:F,"",0),10)</f>
        <v>2023-12-05</v>
      </c>
      <c r="Z977" s="295" t="str">
        <f>+LEFT(_xlfn.XLOOKUP(Contrato[[#This Row],[CONTRATO3DIG]],[1]SECOP_II!AE:AE,[1]SECOP_II!G:G,"",0),10)</f>
        <v>2023-12-30</v>
      </c>
      <c r="AA977" s="54" t="str">
        <f>_xlfn.XLOOKUP(Contrato[[#This Row],[CONTRATO3DIG]],[1]SECOP_II!AE:AE,[1]SECOP_II!AA:AA,"",0)</f>
        <v>https://community.secop.gov.co/Public/Tendering/OpportunityDetail/Index?noticeUID=CO1.NTC.5277846&amp;isFromPublicArea=True&amp;isModal=true&amp;asPopupView=true</v>
      </c>
      <c r="AB977" s="331" t="s">
        <v>2242</v>
      </c>
      <c r="AC977" s="331">
        <v>202301022731</v>
      </c>
      <c r="AD977" s="283" t="s">
        <v>50</v>
      </c>
      <c r="AE977" s="318" t="str">
        <f>TEXT(LEFT(Contrato[[#This Row],[CONTRATO]],3),"0")</f>
        <v>876</v>
      </c>
      <c r="AF977" s="318" t="str">
        <f>IF(LEN(Contrato[[#This Row],[Contrato2]])=3,Contrato[[#This Row],[Contrato2]],TEXT(Contrato[[#This Row],[Contrato2]],"000"))</f>
        <v>876</v>
      </c>
      <c r="AG977" s="324">
        <f ca="1">IFERROR(_xlfn.DAYS(Contrato[[#This Row],[Fecha Proyectada liquidació]],TODAY())/30,"")</f>
        <v>-10.066666666666666</v>
      </c>
      <c r="AH977" s="319">
        <f>+Contrato[[#This Row],[FECHA TERMINACIÓN ]]+120</f>
        <v>45410</v>
      </c>
      <c r="AI977" s="318" t="e" cm="1">
        <f t="array" ref="AI977">+Contrato[[#This Row],[Fecha Proyectada liquidació]]-hoy</f>
        <v>#NAME?</v>
      </c>
      <c r="AJ977" s="318" cm="1">
        <f t="array" ref="AJ977">_xlfn.XLOOKUP(Contrato[[#This Row],[CONTRATO]]&amp;Contrato[[#This Row],[CDP]],[1]!Tabla6[[#All],[CONTRATO-CDP]],[1]!Tabla6[[#All],[CRP]],_xlfn.XLOOKUP(Contrato[[#This Row],[CDP]],[1]RCPPAGOS!F:F,[1]RCPPAGOS!A:A,"",0),0)</f>
        <v>15794</v>
      </c>
      <c r="AK977" s="318">
        <f>+Contrato[[#This Row],[Columna1]]-Contrato[[#This Row],[RCP]]</f>
        <v>0</v>
      </c>
      <c r="AL977" s="320" cm="1">
        <f t="array" ref="AL977">_xlfn.XLOOKUP(Contrato[[#This Row],[RCP]],[1]!RCPPAGOS[[#All],[CRP]],[1]!RCPPAGOS[[#All],[Total pagado]],0,0)</f>
        <v>8978370</v>
      </c>
      <c r="AM977" s="321">
        <f>+Contrato[[#This Row],[Valor Pagado]]/Contrato[[#This Row],[VALOR CONTRATO]]</f>
        <v>1</v>
      </c>
      <c r="AN977" s="322">
        <f>+Contrato[[#This Row],[VALOR CONTRATO]]-Contrato[[#This Row],[Valor Pagado]]</f>
        <v>0</v>
      </c>
    </row>
    <row r="978" spans="1:40" s="318" customFormat="1" ht="37.5" customHeight="1">
      <c r="A978" s="283">
        <v>1203</v>
      </c>
      <c r="B978" s="305">
        <v>877</v>
      </c>
      <c r="C978" s="342" t="s">
        <v>2333</v>
      </c>
      <c r="D978" s="307" t="s">
        <v>2334</v>
      </c>
      <c r="E978" s="317" t="s">
        <v>2315</v>
      </c>
      <c r="F978" s="307" t="s">
        <v>1457</v>
      </c>
      <c r="G978" s="360" t="s">
        <v>2335</v>
      </c>
      <c r="H978" s="283">
        <v>811021812</v>
      </c>
      <c r="I978" s="327" t="s">
        <v>571</v>
      </c>
      <c r="J978" s="327" t="s">
        <v>2336</v>
      </c>
      <c r="K978" s="269" t="s">
        <v>571</v>
      </c>
      <c r="L978" s="340" t="s">
        <v>2337</v>
      </c>
      <c r="M978" s="310" t="s">
        <v>1477</v>
      </c>
      <c r="N978" s="311">
        <f>VLOOKUP(Contrato[[#This Row],[SUPERVISOR TITULAR]],[1]SUPERVISORES!$E$1:$F$135,2,FALSE)</f>
        <v>71220441</v>
      </c>
      <c r="O978" s="312" t="s">
        <v>1279</v>
      </c>
      <c r="P978" s="354">
        <f>VLOOKUP(Contrato[[#This Row],[SUPERVISOR SUPLENTE ]],[1]SUPERVISORES!$E$1:$F$135,2,FALSE)</f>
        <v>15511884.1</v>
      </c>
      <c r="Q978" s="328">
        <v>1349</v>
      </c>
      <c r="R978" s="329" t="str" cm="1">
        <f t="array" ref="R978">_xlfn.XLOOKUP(Contrato[[#This Row],[CDP]],[1]!CDP[[#All],[consecutivo]],[1]!CDP[[#All],[fecha_aprobacion]],"",0)</f>
        <v/>
      </c>
      <c r="S978" s="327">
        <f>SUMIF([1]!CDP[[#All],[consecutivo]],Contrato[[#This Row],[CDP]],[1]!CDP[[#All],[valor_total_rubro]])</f>
        <v>0</v>
      </c>
      <c r="T978" s="283" cm="1">
        <f t="array" ref="T978">_xlfn.XLOOKUP(Contrato[[#This Row],[CONTRATO]]&amp;Contrato[[#This Row],[CDP]],[1]!Tabla6[[#All],[CONTRATO-CDP]],[1]!Tabla6[[#All],[CRP]],_xlfn.XLOOKUP(Contrato[[#This Row],[CDP]],[1]RCPPAGOS!F:F,[1]RCPPAGOS!A:A,"",0),0)</f>
        <v>15806</v>
      </c>
      <c r="U978" s="329">
        <f>+_xlfn.XLOOKUP(Contrato[[#This Row],[RCP]],[1]RCPPAGOS!A:A,[1]RCPPAGOS!B:B,"",0)</f>
        <v>45266.809027777781</v>
      </c>
      <c r="V978" s="286">
        <f>SUMIF([1]!RCPPAGOS[[#All],[CRP]],Contrato[[#This Row],[RCP]],[1]!RCPPAGOS[[#All],[valor_total]])</f>
        <v>240000000</v>
      </c>
      <c r="W978" s="330">
        <v>45266</v>
      </c>
      <c r="X978" s="330">
        <v>45267</v>
      </c>
      <c r="Y978" s="294" t="str">
        <f>+LEFT(_xlfn.XLOOKUP(Contrato[[#This Row],[CONTRATO3DIG]],[1]SECOP_II!AE:AE,[1]SECOP_II!F:F,"",0),10)</f>
        <v>2023-12-07</v>
      </c>
      <c r="Z978" s="295" t="str">
        <f>+LEFT(_xlfn.XLOOKUP(Contrato[[#This Row],[CONTRATO3DIG]],[1]SECOP_II!AE:AE,[1]SECOP_II!G:G,"",0),10)</f>
        <v>2023-12-30</v>
      </c>
      <c r="AA978" s="54" t="str">
        <f>_xlfn.XLOOKUP(Contrato[[#This Row],[CONTRATO3DIG]],[1]SECOP_II!AE:AE,[1]SECOP_II!AA:AA,"",0)</f>
        <v>https://community.secop.gov.co/Public/Tendering/OpportunityDetail/Index?noticeUID=CO1.NTC.5284928&amp;isFromPublicArea=True&amp;isModal=true&amp;asPopupView=true</v>
      </c>
      <c r="AB978" s="331" t="s">
        <v>1724</v>
      </c>
      <c r="AC978" s="331">
        <v>202301022813</v>
      </c>
      <c r="AD978" s="283" t="s">
        <v>50</v>
      </c>
      <c r="AE978" s="318" t="str">
        <f>TEXT(LEFT(Contrato[[#This Row],[CONTRATO]],3),"0")</f>
        <v>877</v>
      </c>
      <c r="AF978" s="318" t="str">
        <f>IF(LEN(Contrato[[#This Row],[Contrato2]])=3,Contrato[[#This Row],[Contrato2]],TEXT(Contrato[[#This Row],[Contrato2]],"000"))</f>
        <v>877</v>
      </c>
      <c r="AG978" s="324">
        <f ca="1">IFERROR(_xlfn.DAYS(Contrato[[#This Row],[Fecha Proyectada liquidació]],TODAY())/30,"")</f>
        <v>-10.066666666666666</v>
      </c>
      <c r="AH978" s="319">
        <f>+Contrato[[#This Row],[FECHA TERMINACIÓN ]]+120</f>
        <v>45410</v>
      </c>
      <c r="AI978" s="318" t="e" cm="1">
        <f t="array" ref="AI978">+Contrato[[#This Row],[Fecha Proyectada liquidació]]-hoy</f>
        <v>#NAME?</v>
      </c>
      <c r="AJ978" s="318" cm="1">
        <f t="array" ref="AJ978">_xlfn.XLOOKUP(Contrato[[#This Row],[CONTRATO]]&amp;Contrato[[#This Row],[CDP]],[1]!Tabla6[[#All],[CONTRATO-CDP]],[1]!Tabla6[[#All],[CRP]],_xlfn.XLOOKUP(Contrato[[#This Row],[CDP]],[1]RCPPAGOS!F:F,[1]RCPPAGOS!A:A,"",0),0)</f>
        <v>15806</v>
      </c>
      <c r="AK978" s="318">
        <f>+Contrato[[#This Row],[Columna1]]-Contrato[[#This Row],[RCP]]</f>
        <v>0</v>
      </c>
      <c r="AL978" s="325" cm="1">
        <f t="array" ref="AL978">_xlfn.XLOOKUP(Contrato[[#This Row],[RCP]],[1]!RCPPAGOS[[#All],[CRP]],[1]!RCPPAGOS[[#All],[Total pagado]],0,0)</f>
        <v>240000000</v>
      </c>
      <c r="AM978" s="321" t="e">
        <f>+Contrato[[#This Row],[Valor Pagado]]/Contrato[[#This Row],[VALOR CONTRATO]]</f>
        <v>#VALUE!</v>
      </c>
      <c r="AN978" s="322" t="e">
        <f>+Contrato[[#This Row],[VALOR CONTRATO]]-Contrato[[#This Row],[Valor Pagado]]</f>
        <v>#VALUE!</v>
      </c>
    </row>
    <row r="979" spans="1:40" s="318" customFormat="1" ht="37.5" customHeight="1">
      <c r="A979" s="283">
        <v>1202</v>
      </c>
      <c r="B979" s="284">
        <v>878</v>
      </c>
      <c r="C979" s="342" t="s">
        <v>2172</v>
      </c>
      <c r="D979" s="307" t="s">
        <v>2334</v>
      </c>
      <c r="E979" s="317" t="s">
        <v>2315</v>
      </c>
      <c r="F979" s="307" t="s">
        <v>1457</v>
      </c>
      <c r="G979" s="360" t="s">
        <v>2338</v>
      </c>
      <c r="H979" s="283">
        <v>1017158075</v>
      </c>
      <c r="I979" s="327">
        <v>9323692</v>
      </c>
      <c r="J979" s="327">
        <v>9323692</v>
      </c>
      <c r="K979" s="269" t="s">
        <v>571</v>
      </c>
      <c r="L979" s="327" t="s">
        <v>571</v>
      </c>
      <c r="M979" s="310" t="s">
        <v>1120</v>
      </c>
      <c r="N979" s="311">
        <f>VLOOKUP(Contrato[[#This Row],[SUPERVISOR TITULAR]],[1]SUPERVISORES!$E$1:$F$135,2,FALSE)</f>
        <v>98556496.200000003</v>
      </c>
      <c r="O979" s="312" t="s">
        <v>180</v>
      </c>
      <c r="P979" s="354">
        <f>VLOOKUP(Contrato[[#This Row],[SUPERVISOR SUPLENTE ]],[1]SUPERVISORES!$E$1:$F$135,2,FALSE)</f>
        <v>43915464.799999997</v>
      </c>
      <c r="Q979" s="328">
        <v>1350</v>
      </c>
      <c r="R979" s="329" t="str" cm="1">
        <f t="array" ref="R979">_xlfn.XLOOKUP(Contrato[[#This Row],[CDP]],[1]!CDP[[#All],[consecutivo]],[1]!CDP[[#All],[fecha_aprobacion]],"",0)</f>
        <v/>
      </c>
      <c r="S979" s="327">
        <f>SUMIF([1]!CDP[[#All],[consecutivo]],Contrato[[#This Row],[CDP]],[1]!CDP[[#All],[valor_total_rubro]])</f>
        <v>0</v>
      </c>
      <c r="T979" s="283" cm="1">
        <f t="array" ref="T979">_xlfn.XLOOKUP(Contrato[[#This Row],[CONTRATO]]&amp;Contrato[[#This Row],[CDP]],[1]!Tabla6[[#All],[CONTRATO-CDP]],[1]!Tabla6[[#All],[CRP]],_xlfn.XLOOKUP(Contrato[[#This Row],[CDP]],[1]RCPPAGOS!F:F,[1]RCPPAGOS!A:A,"",0),0)</f>
        <v>15807</v>
      </c>
      <c r="U979" s="329">
        <f>+_xlfn.XLOOKUP(Contrato[[#This Row],[RCP]],[1]RCPPAGOS!A:A,[1]RCPPAGOS!B:B,"",0)</f>
        <v>45266.818124999998</v>
      </c>
      <c r="V979" s="286">
        <f>SUMIF([1]!RCPPAGOS[[#All],[CRP]],Contrato[[#This Row],[RCP]],[1]!RCPPAGOS[[#All],[valor_total]])</f>
        <v>9323692</v>
      </c>
      <c r="W979" s="330">
        <v>45266</v>
      </c>
      <c r="X979" s="330">
        <v>45261</v>
      </c>
      <c r="Y979" s="294" t="str">
        <f>+LEFT(_xlfn.XLOOKUP(Contrato[[#This Row],[CONTRATO3DIG]],[1]SECOP_II!AE:AE,[1]SECOP_II!F:F,"",0),10)</f>
        <v>2023-12-15</v>
      </c>
      <c r="Z979" s="295" t="str">
        <f>+LEFT(_xlfn.XLOOKUP(Contrato[[#This Row],[CONTRATO3DIG]],[1]SECOP_II!AE:AE,[1]SECOP_II!G:G,"",0),10)</f>
        <v>2023-12-30</v>
      </c>
      <c r="AA979" s="54" t="str">
        <f>_xlfn.XLOOKUP(Contrato[[#This Row],[CONTRATO3DIG]],[1]SECOP_II!AE:AE,[1]SECOP_II!AA:AA,"",0)</f>
        <v>https://community.secop.gov.co/Public/Tendering/OpportunityDetail/Index?noticeUID=CO1.NTC.5285278&amp;isFromPublicArea=True&amp;isModal=true&amp;asPopupView=true</v>
      </c>
      <c r="AB979" s="331" t="s">
        <v>2339</v>
      </c>
      <c r="AC979" s="331"/>
      <c r="AD979" s="283" t="s">
        <v>50</v>
      </c>
      <c r="AE979" s="318" t="str">
        <f>TEXT(LEFT(Contrato[[#This Row],[CONTRATO]],3),"0")</f>
        <v>878</v>
      </c>
      <c r="AF979" s="318" t="str">
        <f>IF(LEN(Contrato[[#This Row],[Contrato2]])=3,Contrato[[#This Row],[Contrato2]],TEXT(Contrato[[#This Row],[Contrato2]],"000"))</f>
        <v>878</v>
      </c>
      <c r="AG979" s="324">
        <f ca="1">IFERROR(_xlfn.DAYS(Contrato[[#This Row],[Fecha Proyectada liquidació]],TODAY())/30,"")</f>
        <v>-10.066666666666666</v>
      </c>
      <c r="AH979" s="319">
        <f>+Contrato[[#This Row],[FECHA TERMINACIÓN ]]+120</f>
        <v>45410</v>
      </c>
      <c r="AI979" s="318" t="e" cm="1">
        <f t="array" ref="AI979">+Contrato[[#This Row],[Fecha Proyectada liquidació]]-hoy</f>
        <v>#NAME?</v>
      </c>
      <c r="AJ979" s="318" cm="1">
        <f t="array" ref="AJ979">_xlfn.XLOOKUP(Contrato[[#This Row],[CONTRATO]]&amp;Contrato[[#This Row],[CDP]],[1]!Tabla6[[#All],[CONTRATO-CDP]],[1]!Tabla6[[#All],[CRP]],_xlfn.XLOOKUP(Contrato[[#This Row],[CDP]],[1]RCPPAGOS!F:F,[1]RCPPAGOS!A:A,"",0),0)</f>
        <v>15807</v>
      </c>
      <c r="AK979" s="318">
        <f>+Contrato[[#This Row],[Columna1]]-Contrato[[#This Row],[RCP]]</f>
        <v>0</v>
      </c>
      <c r="AL979" s="320" cm="1">
        <f t="array" ref="AL979">_xlfn.XLOOKUP(Contrato[[#This Row],[RCP]],[1]!RCPPAGOS[[#All],[CRP]],[1]!RCPPAGOS[[#All],[Total pagado]],0,0)</f>
        <v>980947</v>
      </c>
      <c r="AM979" s="321">
        <f>+Contrato[[#This Row],[Valor Pagado]]/Contrato[[#This Row],[VALOR CONTRATO]]</f>
        <v>0.10521014636691131</v>
      </c>
      <c r="AN979" s="322">
        <f>+Contrato[[#This Row],[VALOR CONTRATO]]-Contrato[[#This Row],[Valor Pagado]]</f>
        <v>8342745</v>
      </c>
    </row>
    <row r="980" spans="1:40" s="318" customFormat="1" ht="37.5" customHeight="1">
      <c r="A980" s="283">
        <v>1204</v>
      </c>
      <c r="B980" s="284">
        <v>879</v>
      </c>
      <c r="C980" s="342" t="s">
        <v>1466</v>
      </c>
      <c r="D980" s="307" t="s">
        <v>2334</v>
      </c>
      <c r="E980" s="317" t="s">
        <v>2315</v>
      </c>
      <c r="F980" s="307" t="s">
        <v>1457</v>
      </c>
      <c r="G980" s="360" t="s">
        <v>2340</v>
      </c>
      <c r="H980" s="283">
        <v>15341075</v>
      </c>
      <c r="I980" s="327">
        <v>6879081</v>
      </c>
      <c r="J980" s="327">
        <v>6191173</v>
      </c>
      <c r="K980" s="327" t="s">
        <v>571</v>
      </c>
      <c r="L980" s="327" t="s">
        <v>571</v>
      </c>
      <c r="M980" s="310" t="s">
        <v>1440</v>
      </c>
      <c r="N980" s="311">
        <f>VLOOKUP(Contrato[[#This Row],[SUPERVISOR TITULAR]],[1]SUPERVISORES!$E$1:$F$135,2,FALSE)</f>
        <v>1152209808.5999999</v>
      </c>
      <c r="O980" s="312" t="s">
        <v>86</v>
      </c>
      <c r="P980" s="354">
        <f>VLOOKUP(Contrato[[#This Row],[SUPERVISOR SUPLENTE ]],[1]SUPERVISORES!$E$1:$F$135,2,FALSE)</f>
        <v>21509270.5</v>
      </c>
      <c r="Q980" s="328">
        <v>1351</v>
      </c>
      <c r="R980" s="329" t="str" cm="1">
        <f t="array" ref="R980">_xlfn.XLOOKUP(Contrato[[#This Row],[CDP]],[1]!CDP[[#All],[consecutivo]],[1]!CDP[[#All],[fecha_aprobacion]],"",0)</f>
        <v/>
      </c>
      <c r="S980" s="327">
        <f>SUMIF([1]!CDP[[#All],[consecutivo]],Contrato[[#This Row],[CDP]],[1]!CDP[[#All],[valor_total_rubro]])</f>
        <v>0</v>
      </c>
      <c r="T980" s="283" cm="1">
        <f t="array" ref="T980">_xlfn.XLOOKUP(Contrato[[#This Row],[CONTRATO]]&amp;Contrato[[#This Row],[CDP]],[1]!Tabla6[[#All],[CONTRATO-CDP]],[1]!Tabla6[[#All],[CRP]],_xlfn.XLOOKUP(Contrato[[#This Row],[CDP]],[1]RCPPAGOS!F:F,[1]RCPPAGOS!A:A,"",0),0)</f>
        <v>15808</v>
      </c>
      <c r="U980" s="329">
        <f>+_xlfn.XLOOKUP(Contrato[[#This Row],[RCP]],[1]RCPPAGOS!A:A,[1]RCPPAGOS!B:B,"",0)</f>
        <v>45266.818148148152</v>
      </c>
      <c r="V980" s="286">
        <f>SUMIF([1]!RCPPAGOS[[#All],[CRP]],Contrato[[#This Row],[RCP]],[1]!RCPPAGOS[[#All],[valor_total]])</f>
        <v>6191173</v>
      </c>
      <c r="W980" s="330">
        <v>45266</v>
      </c>
      <c r="X980" s="330">
        <v>45267</v>
      </c>
      <c r="Y980" s="294" t="str">
        <f>+LEFT(_xlfn.XLOOKUP(Contrato[[#This Row],[CONTRATO3DIG]],[1]SECOP_II!AE:AE,[1]SECOP_II!F:F,"",0),10)</f>
        <v>2023-12-07</v>
      </c>
      <c r="Z980" s="295" t="str">
        <f>+LEFT(_xlfn.XLOOKUP(Contrato[[#This Row],[CONTRATO3DIG]],[1]SECOP_II!AE:AE,[1]SECOP_II!G:G,"",0),10)</f>
        <v>2023-12-30</v>
      </c>
      <c r="AA980" s="54" t="str">
        <f>_xlfn.XLOOKUP(Contrato[[#This Row],[CONTRATO3DIG]],[1]SECOP_II!AE:AE,[1]SECOP_II!AA:AA,"",0)</f>
        <v>https://community.secop.gov.co/Public/Tendering/OpportunityDetail/Index?noticeUID=CO1.NTC.5285911&amp;isFromPublicArea=True&amp;isModal=true&amp;asPopupView=true</v>
      </c>
      <c r="AB980" s="331" t="s">
        <v>2339</v>
      </c>
      <c r="AC980" s="331"/>
      <c r="AD980" s="283" t="s">
        <v>50</v>
      </c>
      <c r="AE980" s="318" t="str">
        <f>TEXT(LEFT(Contrato[[#This Row],[CONTRATO]],3),"0")</f>
        <v>879</v>
      </c>
      <c r="AF980" s="318" t="str">
        <f>IF(LEN(Contrato[[#This Row],[Contrato2]])=3,Contrato[[#This Row],[Contrato2]],TEXT(Contrato[[#This Row],[Contrato2]],"000"))</f>
        <v>879</v>
      </c>
      <c r="AG980" s="324">
        <f ca="1">IFERROR(_xlfn.DAYS(Contrato[[#This Row],[Fecha Proyectada liquidació]],TODAY())/30,"")</f>
        <v>-10.066666666666666</v>
      </c>
      <c r="AH980" s="319">
        <f>+Contrato[[#This Row],[FECHA TERMINACIÓN ]]+120</f>
        <v>45410</v>
      </c>
      <c r="AI980" s="318" t="e" cm="1">
        <f t="array" ref="AI980">+Contrato[[#This Row],[Fecha Proyectada liquidació]]-hoy</f>
        <v>#NAME?</v>
      </c>
      <c r="AJ980" s="318" cm="1">
        <f t="array" ref="AJ980">_xlfn.XLOOKUP(Contrato[[#This Row],[CONTRATO]]&amp;Contrato[[#This Row],[CDP]],[1]!Tabla6[[#All],[CONTRATO-CDP]],[1]!Tabla6[[#All],[CRP]],_xlfn.XLOOKUP(Contrato[[#This Row],[CDP]],[1]RCPPAGOS!F:F,[1]RCPPAGOS!A:A,"",0),0)</f>
        <v>15808</v>
      </c>
      <c r="AK980" s="318">
        <f>+Contrato[[#This Row],[Columna1]]-Contrato[[#This Row],[RCP]]</f>
        <v>0</v>
      </c>
      <c r="AL980" s="325" cm="1">
        <f t="array" ref="AL980">_xlfn.XLOOKUP(Contrato[[#This Row],[RCP]],[1]!RCPPAGOS[[#All],[CRP]],[1]!RCPPAGOS[[#All],[Total pagado]],0,0)</f>
        <v>0</v>
      </c>
      <c r="AM980" s="321">
        <f>+Contrato[[#This Row],[Valor Pagado]]/Contrato[[#This Row],[VALOR CONTRATO]]</f>
        <v>0</v>
      </c>
      <c r="AN980" s="322">
        <f>+Contrato[[#This Row],[VALOR CONTRATO]]-Contrato[[#This Row],[Valor Pagado]]</f>
        <v>6191173</v>
      </c>
    </row>
    <row r="981" spans="1:40" s="318" customFormat="1" ht="37.5" customHeight="1">
      <c r="A981" s="283">
        <v>1092</v>
      </c>
      <c r="B981" s="305">
        <v>880</v>
      </c>
      <c r="C981" s="342" t="s">
        <v>2341</v>
      </c>
      <c r="D981" s="307" t="s">
        <v>1168</v>
      </c>
      <c r="E981" s="317" t="s">
        <v>2266</v>
      </c>
      <c r="F981" s="307" t="s">
        <v>1088</v>
      </c>
      <c r="G981" s="360" t="s">
        <v>2342</v>
      </c>
      <c r="H981" s="283">
        <v>901310109</v>
      </c>
      <c r="I981" s="327"/>
      <c r="J981" s="327">
        <v>195000000</v>
      </c>
      <c r="K981" s="269" t="s">
        <v>571</v>
      </c>
      <c r="L981" s="309" t="s">
        <v>2343</v>
      </c>
      <c r="M981" s="310" t="s">
        <v>202</v>
      </c>
      <c r="N981" s="311">
        <f>VLOOKUP(Contrato[[#This Row],[SUPERVISOR TITULAR]],[1]SUPERVISORES!$E$1:$F$135,2,FALSE)</f>
        <v>43575980.700000003</v>
      </c>
      <c r="O981" s="312" t="s">
        <v>1453</v>
      </c>
      <c r="P981" s="354">
        <f>VLOOKUP(Contrato[[#This Row],[SUPERVISOR SUPLENTE ]],[1]SUPERVISORES!$E$1:$F$135,2,FALSE)</f>
        <v>43578756.700000003</v>
      </c>
      <c r="Q981" s="328">
        <v>1201</v>
      </c>
      <c r="R981" s="329" cm="1">
        <f t="array" ref="R981">_xlfn.XLOOKUP(Contrato[[#This Row],[CDP]],[1]!CDP[[#All],[consecutivo]],[1]!CDP[[#All],[fecha_aprobacion]],"",0)</f>
        <v>45223.328819444447</v>
      </c>
      <c r="S981" s="327">
        <f>SUMIF([1]!CDP[[#All],[consecutivo]],Contrato[[#This Row],[CDP]],[1]!CDP[[#All],[valor_total_rubro]])</f>
        <v>342370145</v>
      </c>
      <c r="T981" s="283" cm="1">
        <f t="array" ref="T981">_xlfn.XLOOKUP(Contrato[[#This Row],[CONTRATO]]&amp;Contrato[[#This Row],[CDP]],[1]!Tabla6[[#All],[CONTRATO-CDP]],[1]!Tabla6[[#All],[CRP]],_xlfn.XLOOKUP(Contrato[[#This Row],[CDP]],[1]RCPPAGOS!F:F,[1]RCPPAGOS!A:A,"",0),0)</f>
        <v>15803</v>
      </c>
      <c r="U981" s="329">
        <f>+_xlfn.XLOOKUP(Contrato[[#This Row],[RCP]],[1]RCPPAGOS!A:A,[1]RCPPAGOS!B:B,"",0)</f>
        <v>45266.704791666663</v>
      </c>
      <c r="V981" s="286">
        <f>SUMIF([1]!RCPPAGOS[[#All],[CRP]],Contrato[[#This Row],[RCP]],[1]!RCPPAGOS[[#All],[valor_total]])</f>
        <v>195000000</v>
      </c>
      <c r="W981" s="330">
        <v>45266</v>
      </c>
      <c r="X981" s="330">
        <v>45271</v>
      </c>
      <c r="Y981" s="294" t="str">
        <f>+LEFT(_xlfn.XLOOKUP(Contrato[[#This Row],[CONTRATO3DIG]],[1]SECOP_II!AE:AE,[1]SECOP_II!F:F,"",0),10)</f>
        <v>2023-12-11</v>
      </c>
      <c r="Z981" s="295" t="str">
        <f>+LEFT(_xlfn.XLOOKUP(Contrato[[#This Row],[CONTRATO3DIG]],[1]SECOP_II!AE:AE,[1]SECOP_II!G:G,"",0),10)</f>
        <v>2023-12-30</v>
      </c>
      <c r="AA981" s="54" t="str">
        <f>_xlfn.XLOOKUP(Contrato[[#This Row],[CONTRATO3DIG]],[1]SECOP_II!AE:AE,[1]SECOP_II!AA:AA,"",0)</f>
        <v>https://community.secop.gov.co/Public/Tendering/OpportunityDetail/Index?noticeUID=CO1.NTC.5173479&amp;isFromPublicArea=True&amp;isModal=true&amp;asPopupView=true</v>
      </c>
      <c r="AB981" s="331" t="s">
        <v>1106</v>
      </c>
      <c r="AC981" s="331">
        <v>202301019998</v>
      </c>
      <c r="AD981" s="283" t="s">
        <v>50</v>
      </c>
      <c r="AE981" s="318" t="str">
        <f>TEXT(LEFT(Contrato[[#This Row],[CONTRATO]],3),"0")</f>
        <v>880</v>
      </c>
      <c r="AF981" s="318" t="str">
        <f>IF(LEN(Contrato[[#This Row],[Contrato2]])=3,Contrato[[#This Row],[Contrato2]],TEXT(Contrato[[#This Row],[Contrato2]],"000"))</f>
        <v>880</v>
      </c>
      <c r="AG981" s="324">
        <f ca="1">IFERROR(_xlfn.DAYS(Contrato[[#This Row],[Fecha Proyectada liquidació]],TODAY())/30,"")</f>
        <v>-10.066666666666666</v>
      </c>
      <c r="AH981" s="319">
        <f>+Contrato[[#This Row],[FECHA TERMINACIÓN ]]+120</f>
        <v>45410</v>
      </c>
      <c r="AI981" s="318" t="e" cm="1">
        <f t="array" ref="AI981">+Contrato[[#This Row],[Fecha Proyectada liquidació]]-hoy</f>
        <v>#NAME?</v>
      </c>
      <c r="AJ981" s="318" cm="1">
        <f t="array" ref="AJ981">_xlfn.XLOOKUP(Contrato[[#This Row],[CONTRATO]]&amp;Contrato[[#This Row],[CDP]],[1]!Tabla6[[#All],[CONTRATO-CDP]],[1]!Tabla6[[#All],[CRP]],_xlfn.XLOOKUP(Contrato[[#This Row],[CDP]],[1]RCPPAGOS!F:F,[1]RCPPAGOS!A:A,"",0),0)</f>
        <v>15803</v>
      </c>
      <c r="AK981" s="318">
        <f>+Contrato[[#This Row],[Columna1]]-Contrato[[#This Row],[RCP]]</f>
        <v>0</v>
      </c>
      <c r="AL981" s="325" cm="1">
        <f t="array" ref="AL981">_xlfn.XLOOKUP(Contrato[[#This Row],[RCP]],[1]!RCPPAGOS[[#All],[CRP]],[1]!RCPPAGOS[[#All],[Total pagado]],0,0)</f>
        <v>0</v>
      </c>
      <c r="AM981" s="321">
        <f>+Contrato[[#This Row],[Valor Pagado]]/Contrato[[#This Row],[VALOR CONTRATO]]</f>
        <v>0</v>
      </c>
      <c r="AN981" s="322">
        <f>+Contrato[[#This Row],[VALOR CONTRATO]]-Contrato[[#This Row],[Valor Pagado]]</f>
        <v>195000000</v>
      </c>
    </row>
    <row r="982" spans="1:40" s="318" customFormat="1" ht="37.5" customHeight="1">
      <c r="A982" s="283">
        <v>1130</v>
      </c>
      <c r="B982" s="284">
        <v>881</v>
      </c>
      <c r="C982" s="342" t="s">
        <v>2344</v>
      </c>
      <c r="D982" s="307" t="s">
        <v>1168</v>
      </c>
      <c r="E982" s="317" t="s">
        <v>2315</v>
      </c>
      <c r="F982" s="307" t="s">
        <v>1457</v>
      </c>
      <c r="G982" s="360" t="s">
        <v>2345</v>
      </c>
      <c r="H982" s="283">
        <v>1040734293</v>
      </c>
      <c r="I982" s="327">
        <v>4191468</v>
      </c>
      <c r="J982" s="327">
        <v>3269512</v>
      </c>
      <c r="K982" s="332" t="s">
        <v>2346</v>
      </c>
      <c r="L982" s="327" t="s">
        <v>571</v>
      </c>
      <c r="M982" s="310" t="s">
        <v>1040</v>
      </c>
      <c r="N982" s="311">
        <f>VLOOKUP(Contrato[[#This Row],[SUPERVISOR TITULAR]],[1]SUPERVISORES!$E$1:$F$135,2,FALSE)</f>
        <v>70879080.700000003</v>
      </c>
      <c r="O982" s="312" t="s">
        <v>61</v>
      </c>
      <c r="P982" s="354">
        <f>VLOOKUP(Contrato[[#This Row],[SUPERVISOR SUPLENTE ]],[1]SUPERVISORES!$E$1:$F$135,2,FALSE)</f>
        <v>43251877.5</v>
      </c>
      <c r="Q982" s="328">
        <v>1246</v>
      </c>
      <c r="R982" s="329" cm="1">
        <f t="array" ref="R982">_xlfn.XLOOKUP(Contrato[[#This Row],[CDP]],[1]!CDP[[#All],[consecutivo]],[1]!CDP[[#All],[fecha_aprobacion]],"",0)</f>
        <v>45233.723958333336</v>
      </c>
      <c r="S982" s="327">
        <f>SUMIF([1]!CDP[[#All],[consecutivo]],Contrato[[#This Row],[CDP]],[1]!CDP[[#All],[valor_total_rubro]])</f>
        <v>3283734</v>
      </c>
      <c r="T982" s="283" cm="1">
        <f t="array" ref="T982">_xlfn.XLOOKUP(Contrato[[#This Row],[CONTRATO]]&amp;Contrato[[#This Row],[CDP]],[1]!Tabla6[[#All],[CONTRATO-CDP]],[1]!Tabla6[[#All],[CRP]],_xlfn.XLOOKUP(Contrato[[#This Row],[CDP]],[1]RCPPAGOS!F:F,[1]RCPPAGOS!A:A,"",0),0)</f>
        <v>15827</v>
      </c>
      <c r="U982" s="329">
        <f>+_xlfn.XLOOKUP(Contrato[[#This Row],[RCP]],[1]RCPPAGOS!A:A,[1]RCPPAGOS!B:B,"",0)</f>
        <v>45267.562881944446</v>
      </c>
      <c r="V982" s="286">
        <f>SUMIF([1]!RCPPAGOS[[#All],[CRP]],Contrato[[#This Row],[RCP]],[1]!RCPPAGOS[[#All],[valor_total]])</f>
        <v>3269512</v>
      </c>
      <c r="W982" s="330">
        <v>45266</v>
      </c>
      <c r="X982" s="330">
        <v>45267</v>
      </c>
      <c r="Y982" s="294" t="str">
        <f>+LEFT(_xlfn.XLOOKUP(Contrato[[#This Row],[CONTRATO3DIG]],[1]SECOP_II!AE:AE,[1]SECOP_II!F:F,"",0),10)</f>
        <v>2023-12-07</v>
      </c>
      <c r="Z982" s="295" t="str">
        <f>+LEFT(_xlfn.XLOOKUP(Contrato[[#This Row],[CONTRATO3DIG]],[1]SECOP_II!AE:AE,[1]SECOP_II!G:G,"",0),10)</f>
        <v>2023-12-26</v>
      </c>
      <c r="AA982" s="54" t="str">
        <f>_xlfn.XLOOKUP(Contrato[[#This Row],[CONTRATO3DIG]],[1]SECOP_II!AE:AE,[1]SECOP_II!AA:AA,"",0)</f>
        <v>https://community.secop.gov.co/Public/Tendering/OpportunityDetail/Index?noticeUID=CO1.NTC.5290902&amp;isFromPublicArea=True&amp;isModal=true&amp;asPopupView=true</v>
      </c>
      <c r="AB982" s="331" t="s">
        <v>2120</v>
      </c>
      <c r="AC982" s="331">
        <v>202301022871</v>
      </c>
      <c r="AD982" s="283" t="s">
        <v>50</v>
      </c>
      <c r="AE982" s="318" t="str">
        <f>TEXT(LEFT(Contrato[[#This Row],[CONTRATO]],3),"0")</f>
        <v>881</v>
      </c>
      <c r="AF982" s="318" t="str">
        <f>IF(LEN(Contrato[[#This Row],[Contrato2]])=3,Contrato[[#This Row],[Contrato2]],TEXT(Contrato[[#This Row],[Contrato2]],"000"))</f>
        <v>881</v>
      </c>
      <c r="AG982" s="324">
        <f ca="1">IFERROR(_xlfn.DAYS(Contrato[[#This Row],[Fecha Proyectada liquidació]],TODAY())/30,"")</f>
        <v>-10.199999999999999</v>
      </c>
      <c r="AH982" s="319">
        <f>+Contrato[[#This Row],[FECHA TERMINACIÓN ]]+120</f>
        <v>45406</v>
      </c>
      <c r="AI982" s="318" t="e" cm="1">
        <f t="array" ref="AI982">+Contrato[[#This Row],[Fecha Proyectada liquidació]]-hoy</f>
        <v>#NAME?</v>
      </c>
      <c r="AJ982" s="318" cm="1">
        <f t="array" ref="AJ982">_xlfn.XLOOKUP(Contrato[[#This Row],[CONTRATO]]&amp;Contrato[[#This Row],[CDP]],[1]!Tabla6[[#All],[CONTRATO-CDP]],[1]!Tabla6[[#All],[CRP]],_xlfn.XLOOKUP(Contrato[[#This Row],[CDP]],[1]RCPPAGOS!F:F,[1]RCPPAGOS!A:A,"",0),0)</f>
        <v>15827</v>
      </c>
      <c r="AK982" s="318">
        <f>+Contrato[[#This Row],[Columna1]]-Contrato[[#This Row],[RCP]]</f>
        <v>0</v>
      </c>
      <c r="AL982" s="320" cm="1">
        <f t="array" ref="AL982">_xlfn.XLOOKUP(Contrato[[#This Row],[RCP]],[1]!RCPPAGOS[[#All],[CRP]],[1]!RCPPAGOS[[#All],[Total pagado]],0,0)</f>
        <v>3147424</v>
      </c>
      <c r="AM982" s="321">
        <f>+Contrato[[#This Row],[Valor Pagado]]/Contrato[[#This Row],[VALOR CONTRATO]]</f>
        <v>0.96265864752905017</v>
      </c>
      <c r="AN982" s="322">
        <f>+Contrato[[#This Row],[VALOR CONTRATO]]-Contrato[[#This Row],[Valor Pagado]]</f>
        <v>122088</v>
      </c>
    </row>
    <row r="983" spans="1:40" s="318" customFormat="1" ht="37.5" customHeight="1">
      <c r="A983" s="283">
        <v>999</v>
      </c>
      <c r="B983" s="284">
        <v>882</v>
      </c>
      <c r="C983" s="342" t="s">
        <v>2347</v>
      </c>
      <c r="D983" s="307" t="s">
        <v>112</v>
      </c>
      <c r="E983" s="317" t="s">
        <v>2315</v>
      </c>
      <c r="F983" s="307" t="s">
        <v>2348</v>
      </c>
      <c r="G983" s="360" t="s">
        <v>2349</v>
      </c>
      <c r="H983" s="283">
        <v>811003979</v>
      </c>
      <c r="I983" s="327" t="s">
        <v>571</v>
      </c>
      <c r="J983" s="327">
        <v>65606152</v>
      </c>
      <c r="K983" s="269" t="s">
        <v>571</v>
      </c>
      <c r="L983" s="340" t="s">
        <v>2350</v>
      </c>
      <c r="M983" s="310" t="s">
        <v>1100</v>
      </c>
      <c r="N983" s="311">
        <f>VLOOKUP(Contrato[[#This Row],[SUPERVISOR TITULAR]],[1]SUPERVISORES!$E$1:$F$135,2,FALSE)</f>
        <v>43515795</v>
      </c>
      <c r="O983" s="312" t="s">
        <v>116</v>
      </c>
      <c r="P983" s="354">
        <f>VLOOKUP(Contrato[[#This Row],[SUPERVISOR SUPLENTE ]],[1]SUPERVISORES!$E$1:$F$135,2,FALSE)</f>
        <v>98520651.200000003</v>
      </c>
      <c r="Q983" s="328">
        <v>1045</v>
      </c>
      <c r="R983" s="329" cm="1">
        <f t="array" ref="R983">_xlfn.XLOOKUP(Contrato[[#This Row],[CDP]],[1]!CDP[[#All],[consecutivo]],[1]!CDP[[#All],[fecha_aprobacion]],"",0)</f>
        <v>45146.374178240738</v>
      </c>
      <c r="S983" s="327">
        <f>SUMIF([1]!CDP[[#All],[consecutivo]],Contrato[[#This Row],[CDP]],[1]!CDP[[#All],[valor_total_rubro]])</f>
        <v>65606152</v>
      </c>
      <c r="T983" s="283" cm="1">
        <f t="array" ref="T983">_xlfn.XLOOKUP(Contrato[[#This Row],[CONTRATO]]&amp;Contrato[[#This Row],[CDP]],[1]!Tabla6[[#All],[CONTRATO-CDP]],[1]!Tabla6[[#All],[CRP]],_xlfn.XLOOKUP(Contrato[[#This Row],[CDP]],[1]RCPPAGOS!F:F,[1]RCPPAGOS!A:A,"",0),0)</f>
        <v>16422</v>
      </c>
      <c r="U983" s="329">
        <f>+_xlfn.XLOOKUP(Contrato[[#This Row],[RCP]],[1]RCPPAGOS!A:A,[1]RCPPAGOS!B:B,"",0)</f>
        <v>45288.726111111115</v>
      </c>
      <c r="V983" s="286">
        <f>SUMIF([1]!RCPPAGOS[[#All],[CRP]],Contrato[[#This Row],[RCP]],[1]!RCPPAGOS[[#All],[valor_total]])</f>
        <v>65606152</v>
      </c>
      <c r="W983" s="330">
        <v>45287</v>
      </c>
      <c r="X983" s="331"/>
      <c r="Y983" s="294">
        <v>45335</v>
      </c>
      <c r="Z983" s="295">
        <v>45585</v>
      </c>
      <c r="AA983" s="139"/>
      <c r="AB983" s="331" t="s">
        <v>861</v>
      </c>
      <c r="AC983" s="331"/>
      <c r="AD983" s="283" t="s">
        <v>50</v>
      </c>
      <c r="AE983" s="318" t="str">
        <f>TEXT(LEFT(Contrato[[#This Row],[CONTRATO]],3),"0")</f>
        <v>882</v>
      </c>
      <c r="AF983" s="318" t="str">
        <f>IF(LEN(Contrato[[#This Row],[Contrato2]])=3,Contrato[[#This Row],[Contrato2]],TEXT(Contrato[[#This Row],[Contrato2]],"000"))</f>
        <v>882</v>
      </c>
      <c r="AG983" s="324">
        <f ca="1">IFERROR(_xlfn.DAYS(Contrato[[#This Row],[Fecha Proyectada liquidació]],TODAY())/30,"")</f>
        <v>-0.23333333333333334</v>
      </c>
      <c r="AH983" s="319">
        <f>+Contrato[[#This Row],[FECHA TERMINACIÓN ]]+120</f>
        <v>45705</v>
      </c>
      <c r="AI983" s="318" t="e" cm="1">
        <f t="array" ref="AI983">+Contrato[[#This Row],[Fecha Proyectada liquidació]]-hoy</f>
        <v>#NAME?</v>
      </c>
      <c r="AJ983" s="318" cm="1">
        <f t="array" ref="AJ983">_xlfn.XLOOKUP(Contrato[[#This Row],[CONTRATO]]&amp;Contrato[[#This Row],[CDP]],[1]!Tabla6[[#All],[CONTRATO-CDP]],[1]!Tabla6[[#All],[CRP]],_xlfn.XLOOKUP(Contrato[[#This Row],[CDP]],[1]RCPPAGOS!F:F,[1]RCPPAGOS!A:A,"",0),0)</f>
        <v>16422</v>
      </c>
      <c r="AK983" s="318">
        <f>+Contrato[[#This Row],[Columna1]]-Contrato[[#This Row],[RCP]]</f>
        <v>0</v>
      </c>
      <c r="AL983" s="325" cm="1">
        <f t="array" ref="AL983">_xlfn.XLOOKUP(Contrato[[#This Row],[RCP]],[1]!RCPPAGOS[[#All],[CRP]],[1]!RCPPAGOS[[#All],[Total pagado]],0,0)</f>
        <v>0</v>
      </c>
      <c r="AM983" s="321">
        <f>+Contrato[[#This Row],[Valor Pagado]]/Contrato[[#This Row],[VALOR CONTRATO]]</f>
        <v>0</v>
      </c>
      <c r="AN983" s="322">
        <f>+Contrato[[#This Row],[VALOR CONTRATO]]-Contrato[[#This Row],[Valor Pagado]]</f>
        <v>65606152</v>
      </c>
    </row>
    <row r="984" spans="1:40" s="318" customFormat="1" ht="37.5" customHeight="1">
      <c r="A984" s="304">
        <v>1034</v>
      </c>
      <c r="B984" s="305">
        <v>883</v>
      </c>
      <c r="C984" s="306" t="s">
        <v>2351</v>
      </c>
      <c r="D984" s="307" t="s">
        <v>176</v>
      </c>
      <c r="E984" s="317" t="s">
        <v>2315</v>
      </c>
      <c r="F984" s="307" t="s">
        <v>1123</v>
      </c>
      <c r="G984" s="360" t="s">
        <v>2352</v>
      </c>
      <c r="H984" s="304">
        <v>890985164</v>
      </c>
      <c r="I984" s="269" t="s">
        <v>571</v>
      </c>
      <c r="J984" s="269">
        <v>362276118</v>
      </c>
      <c r="K984" s="327" t="s">
        <v>571</v>
      </c>
      <c r="L984" s="309" t="s">
        <v>2350</v>
      </c>
      <c r="M984" s="310" t="s">
        <v>1040</v>
      </c>
      <c r="N984" s="311">
        <f>VLOOKUP(Contrato[[#This Row],[SUPERVISOR TITULAR]],[1]SUPERVISORES!$E$1:$F$135,2,FALSE)</f>
        <v>70879080.700000003</v>
      </c>
      <c r="O984" s="312" t="s">
        <v>61</v>
      </c>
      <c r="P984" s="313">
        <f>VLOOKUP(Contrato[[#This Row],[SUPERVISOR SUPLENTE ]],[1]SUPERVISORES!$E$1:$F$135,2,FALSE)</f>
        <v>43251877.5</v>
      </c>
      <c r="Q984" s="314">
        <v>1362</v>
      </c>
      <c r="R984" s="323" t="str" cm="1">
        <f t="array" ref="R984">_xlfn.XLOOKUP(Contrato[[#This Row],[CDP]],[1]!CDP[[#All],[consecutivo]],[1]!CDP[[#All],[fecha_aprobacion]],"",0)</f>
        <v/>
      </c>
      <c r="S984" s="269">
        <f>SUMIF([1]!CDP[[#All],[consecutivo]],Contrato[[#This Row],[CDP]],[1]!CDP[[#All],[valor_total_rubro]])</f>
        <v>0</v>
      </c>
      <c r="T984" s="304" cm="1">
        <f t="array" ref="T984">_xlfn.XLOOKUP(Contrato[[#This Row],[CONTRATO]]&amp;Contrato[[#This Row],[CDP]],[1]!Tabla6[[#All],[CONTRATO-CDP]],[1]!Tabla6[[#All],[CRP]],_xlfn.XLOOKUP(Contrato[[#This Row],[CDP]],[1]RCPPAGOS!F:F,[1]RCPPAGOS!A:A,"",0),0)</f>
        <v>15836</v>
      </c>
      <c r="U984" s="323">
        <f>+_xlfn.XLOOKUP(Contrato[[#This Row],[RCP]],[1]RCPPAGOS!A:A,[1]RCPPAGOS!B:B,"",0)</f>
        <v>45273.728344907409</v>
      </c>
      <c r="V984" s="315">
        <f>SUMIF([1]!RCPPAGOS[[#All],[CRP]],Contrato[[#This Row],[RCP]],[1]!RCPPAGOS[[#All],[valor_total]])</f>
        <v>362276118</v>
      </c>
      <c r="W984" s="316">
        <v>45274</v>
      </c>
      <c r="X984" s="316">
        <v>45274</v>
      </c>
      <c r="Y984" s="294" t="str">
        <f>+LEFT(_xlfn.XLOOKUP(Contrato[[#This Row],[CONTRATO3DIG]],[1]SECOP_II!AE:AE,[1]SECOP_II!F:F,"",0),10)</f>
        <v>2023-12-14</v>
      </c>
      <c r="Z984" s="295" t="str">
        <f>+LEFT(_xlfn.XLOOKUP(Contrato[[#This Row],[CONTRATO3DIG]],[1]SECOP_II!AE:AE,[1]SECOP_II!G:G,"",0),10)</f>
        <v>2023-12-31</v>
      </c>
      <c r="AA984" s="362"/>
      <c r="AB984" s="317" t="s">
        <v>2302</v>
      </c>
      <c r="AC984" s="317">
        <v>202301023120</v>
      </c>
      <c r="AD984" s="304" t="s">
        <v>50</v>
      </c>
      <c r="AE984" s="318" t="str">
        <f>TEXT(LEFT(Contrato[[#This Row],[CONTRATO]],3),"0")</f>
        <v>883</v>
      </c>
      <c r="AF984" s="318" t="str">
        <f>IF(LEN(Contrato[[#This Row],[Contrato2]])=3,Contrato[[#This Row],[Contrato2]],TEXT(Contrato[[#This Row],[Contrato2]],"000"))</f>
        <v>883</v>
      </c>
      <c r="AG984" s="324">
        <f ca="1">IFERROR(_xlfn.DAYS(Contrato[[#This Row],[Fecha Proyectada liquidació]],TODAY())/30,"")</f>
        <v>-10.033333333333333</v>
      </c>
      <c r="AH984" s="319">
        <f>+Contrato[[#This Row],[FECHA TERMINACIÓN ]]+120</f>
        <v>45411</v>
      </c>
      <c r="AI984" s="318" t="e" cm="1">
        <f t="array" ref="AI984">+Contrato[[#This Row],[Fecha Proyectada liquidació]]-hoy</f>
        <v>#NAME?</v>
      </c>
      <c r="AJ984" s="318" cm="1">
        <f t="array" ref="AJ984">_xlfn.XLOOKUP(Contrato[[#This Row],[CONTRATO]]&amp;Contrato[[#This Row],[CDP]],[1]!Tabla6[[#All],[CONTRATO-CDP]],[1]!Tabla6[[#All],[CRP]],_xlfn.XLOOKUP(Contrato[[#This Row],[CDP]],[1]RCPPAGOS!F:F,[1]RCPPAGOS!A:A,"",0),0)</f>
        <v>15836</v>
      </c>
      <c r="AK984" s="318">
        <f>+Contrato[[#This Row],[Columna1]]-Contrato[[#This Row],[RCP]]</f>
        <v>0</v>
      </c>
      <c r="AL984" s="320" cm="1">
        <f t="array" ref="AL984">_xlfn.XLOOKUP(Contrato[[#This Row],[RCP]],[1]!RCPPAGOS[[#All],[CRP]],[1]!RCPPAGOS[[#All],[Total pagado]],0,0)</f>
        <v>119000000</v>
      </c>
      <c r="AM984" s="321">
        <f>+Contrato[[#This Row],[Valor Pagado]]/Contrato[[#This Row],[VALOR CONTRATO]]</f>
        <v>0.3284787323463591</v>
      </c>
      <c r="AN984" s="322">
        <f>+Contrato[[#This Row],[VALOR CONTRATO]]-Contrato[[#This Row],[Valor Pagado]]</f>
        <v>243276118</v>
      </c>
    </row>
    <row r="985" spans="1:40" s="318" customFormat="1" ht="37.5" customHeight="1">
      <c r="A985" s="283">
        <v>1042</v>
      </c>
      <c r="B985" s="284">
        <v>884</v>
      </c>
      <c r="C985" s="342" t="s">
        <v>2353</v>
      </c>
      <c r="D985" s="307" t="s">
        <v>162</v>
      </c>
      <c r="E985" s="317" t="s">
        <v>2075</v>
      </c>
      <c r="F985" s="307" t="s">
        <v>1123</v>
      </c>
      <c r="G985" s="306" t="s">
        <v>2354</v>
      </c>
      <c r="H985" s="283">
        <v>900228842</v>
      </c>
      <c r="I985" s="327" t="s">
        <v>571</v>
      </c>
      <c r="J985" s="327">
        <v>9970165</v>
      </c>
      <c r="K985" s="327" t="s">
        <v>571</v>
      </c>
      <c r="L985" s="309" t="s">
        <v>2301</v>
      </c>
      <c r="M985" s="310" t="s">
        <v>1956</v>
      </c>
      <c r="N985" s="311">
        <f>VLOOKUP(Contrato[[#This Row],[SUPERVISOR TITULAR]],[1]SUPERVISORES!$E$1:$F$135,2,FALSE)</f>
        <v>51809755.100000001</v>
      </c>
      <c r="O985" s="312"/>
      <c r="P985" s="354" t="e">
        <f>VLOOKUP(Contrato[[#This Row],[SUPERVISOR SUPLENTE ]],[1]SUPERVISORES!$E$1:$F$135,2,FALSE)</f>
        <v>#N/A</v>
      </c>
      <c r="Q985" s="328">
        <v>1206</v>
      </c>
      <c r="R985" s="329" cm="1">
        <f t="array" ref="R985">_xlfn.XLOOKUP(Contrato[[#This Row],[CDP]],[1]!CDP[[#All],[consecutivo]],[1]!CDP[[#All],[fecha_aprobacion]],"",0)</f>
        <v>45223.694664351853</v>
      </c>
      <c r="S985" s="327">
        <f>SUMIF([1]!CDP[[#All],[consecutivo]],Contrato[[#This Row],[CDP]],[1]!CDP[[#All],[valor_total_rubro]])</f>
        <v>12500000</v>
      </c>
      <c r="T985" s="283" cm="1">
        <f t="array" ref="T985">_xlfn.XLOOKUP(Contrato[[#This Row],[CONTRATO]]&amp;Contrato[[#This Row],[CDP]],[1]!Tabla6[[#All],[CONTRATO-CDP]],[1]!Tabla6[[#All],[CRP]],_xlfn.XLOOKUP(Contrato[[#This Row],[CDP]],[1]RCPPAGOS!F:F,[1]RCPPAGOS!A:A,"",0),0)</f>
        <v>15842</v>
      </c>
      <c r="U985" s="329">
        <f>+_xlfn.XLOOKUP(Contrato[[#This Row],[RCP]],[1]RCPPAGOS!A:A,[1]RCPPAGOS!B:B,"",0)</f>
        <v>45275.689710648148</v>
      </c>
      <c r="V985" s="286">
        <f>SUMIF([1]!RCPPAGOS[[#All],[CRP]],Contrato[[#This Row],[RCP]],[1]!RCPPAGOS[[#All],[valor_total]])</f>
        <v>9970165</v>
      </c>
      <c r="W985" s="330">
        <v>45275</v>
      </c>
      <c r="X985" s="316">
        <v>45275</v>
      </c>
      <c r="Y985" s="294" t="str">
        <f>+LEFT(_xlfn.XLOOKUP(Contrato[[#This Row],[CONTRATO3DIG]],[1]SECOP_II!AE:AE,[1]SECOP_II!F:F,"",0),10)</f>
        <v>2023-12-18</v>
      </c>
      <c r="Z985" s="295" t="str">
        <f>+LEFT(_xlfn.XLOOKUP(Contrato[[#This Row],[CONTRATO3DIG]],[1]SECOP_II!AE:AE,[1]SECOP_II!G:G,"",0),10)</f>
        <v>2023-12-18</v>
      </c>
      <c r="AA985" s="139"/>
      <c r="AB985" s="331" t="s">
        <v>2120</v>
      </c>
      <c r="AC985" s="331">
        <v>202301020788</v>
      </c>
      <c r="AD985" s="283" t="s">
        <v>50</v>
      </c>
      <c r="AE985" s="318" t="str">
        <f>TEXT(LEFT(Contrato[[#This Row],[CONTRATO]],3),"0")</f>
        <v>884</v>
      </c>
      <c r="AF985" s="318" t="str">
        <f>IF(LEN(Contrato[[#This Row],[Contrato2]])=3,Contrato[[#This Row],[Contrato2]],TEXT(Contrato[[#This Row],[Contrato2]],"000"))</f>
        <v>884</v>
      </c>
      <c r="AG985" s="324">
        <f ca="1">IFERROR(_xlfn.DAYS(Contrato[[#This Row],[Fecha Proyectada liquidació]],TODAY())/30,"")</f>
        <v>-10.466666666666667</v>
      </c>
      <c r="AH985" s="319">
        <f>+Contrato[[#This Row],[FECHA TERMINACIÓN ]]+120</f>
        <v>45398</v>
      </c>
      <c r="AI985" s="318" t="e" cm="1">
        <f t="array" ref="AI985">+Contrato[[#This Row],[Fecha Proyectada liquidació]]-hoy</f>
        <v>#NAME?</v>
      </c>
      <c r="AJ985" s="318" cm="1">
        <f t="array" ref="AJ985">_xlfn.XLOOKUP(Contrato[[#This Row],[CONTRATO]]&amp;Contrato[[#This Row],[CDP]],[1]!Tabla6[[#All],[CONTRATO-CDP]],[1]!Tabla6[[#All],[CRP]],_xlfn.XLOOKUP(Contrato[[#This Row],[CDP]],[1]RCPPAGOS!F:F,[1]RCPPAGOS!A:A,"",0),0)</f>
        <v>15842</v>
      </c>
      <c r="AK985" s="318">
        <f>+Contrato[[#This Row],[Columna1]]-Contrato[[#This Row],[RCP]]</f>
        <v>0</v>
      </c>
      <c r="AL985" s="320" cm="1">
        <f t="array" ref="AL985">_xlfn.XLOOKUP(Contrato[[#This Row],[RCP]],[1]!RCPPAGOS[[#All],[CRP]],[1]!RCPPAGOS[[#All],[Total pagado]],0,0)</f>
        <v>7550550</v>
      </c>
      <c r="AM985" s="321">
        <f>+Contrato[[#This Row],[Valor Pagado]]/Contrato[[#This Row],[VALOR CONTRATO]]</f>
        <v>0.75731444765457745</v>
      </c>
      <c r="AN985" s="322">
        <f>+Contrato[[#This Row],[VALOR CONTRATO]]-Contrato[[#This Row],[Valor Pagado]]</f>
        <v>2419615</v>
      </c>
    </row>
    <row r="986" spans="1:40" s="318" customFormat="1" ht="37.5" customHeight="1">
      <c r="A986" s="283">
        <v>1200</v>
      </c>
      <c r="B986" s="284">
        <v>885</v>
      </c>
      <c r="C986" s="342" t="s">
        <v>2355</v>
      </c>
      <c r="D986" s="307" t="s">
        <v>71</v>
      </c>
      <c r="E986" s="307" t="s">
        <v>1087</v>
      </c>
      <c r="F986" s="307" t="s">
        <v>2356</v>
      </c>
      <c r="G986" s="360" t="s">
        <v>2357</v>
      </c>
      <c r="H986" s="283">
        <v>830122983</v>
      </c>
      <c r="I986" s="327" t="s">
        <v>571</v>
      </c>
      <c r="J986" s="327">
        <v>653632</v>
      </c>
      <c r="K986" s="327" t="s">
        <v>571</v>
      </c>
      <c r="L986" s="340" t="s">
        <v>2328</v>
      </c>
      <c r="M986" s="310" t="s">
        <v>77</v>
      </c>
      <c r="N986" s="311">
        <f>VLOOKUP(Contrato[[#This Row],[SUPERVISOR TITULAR]],[1]SUPERVISORES!$E$1:$F$135,2,FALSE)</f>
        <v>71265476.799999997</v>
      </c>
      <c r="O986" s="312" t="s">
        <v>1732</v>
      </c>
      <c r="P986" s="354">
        <f>VLOOKUP(Contrato[[#This Row],[SUPERVISOR SUPLENTE ]],[1]SUPERVISORES!$E$1:$F$135,2,FALSE)</f>
        <v>1037583054.4</v>
      </c>
      <c r="Q986" s="328">
        <v>1340</v>
      </c>
      <c r="R986" s="329" t="str" cm="1">
        <f t="array" ref="R986">_xlfn.XLOOKUP(Contrato[[#This Row],[CDP]],[1]!CDP[[#All],[consecutivo]],[1]!CDP[[#All],[fecha_aprobacion]],"",0)</f>
        <v/>
      </c>
      <c r="S986" s="327">
        <f>SUMIF([1]!CDP[[#All],[consecutivo]],Contrato[[#This Row],[CDP]],[1]!CDP[[#All],[valor_total_rubro]])</f>
        <v>0</v>
      </c>
      <c r="T986" s="283" cm="1">
        <f t="array" ref="T986">_xlfn.XLOOKUP(Contrato[[#This Row],[CONTRATO]]&amp;Contrato[[#This Row],[CDP]],[1]!Tabla6[[#All],[CONTRATO-CDP]],[1]!Tabla6[[#All],[CRP]],_xlfn.XLOOKUP(Contrato[[#This Row],[CDP]],[1]RCPPAGOS!F:F,[1]RCPPAGOS!A:A,"",0),0)</f>
        <v>16272</v>
      </c>
      <c r="U986" s="329">
        <f>+_xlfn.XLOOKUP(Contrato[[#This Row],[RCP]],[1]RCPPAGOS!A:A,[1]RCPPAGOS!B:B,"",0)</f>
        <v>45287.465289351851</v>
      </c>
      <c r="V986" s="286">
        <f>SUMIF([1]!RCPPAGOS[[#All],[CRP]],Contrato[[#This Row],[RCP]],[1]!RCPPAGOS[[#All],[valor_total]])</f>
        <v>653632</v>
      </c>
      <c r="W986" s="330">
        <v>45273</v>
      </c>
      <c r="X986" s="330">
        <v>45289</v>
      </c>
      <c r="Y986" s="294" t="str">
        <f>+LEFT(_xlfn.XLOOKUP(Contrato[[#This Row],[CONTRATO3DIG]],[1]SECOP_II!AE:AE,[1]SECOP_II!F:F,"",0),10)</f>
        <v/>
      </c>
      <c r="Z986" s="295" t="str">
        <f>+LEFT(_xlfn.XLOOKUP(Contrato[[#This Row],[CONTRATO3DIG]],[1]SECOP_II!AE:AE,[1]SECOP_II!G:G,"",0),10)</f>
        <v/>
      </c>
      <c r="AA986" s="227"/>
      <c r="AB986" s="331" t="s">
        <v>2358</v>
      </c>
      <c r="AC986" s="331">
        <v>202301022644</v>
      </c>
      <c r="AD986" s="283" t="s">
        <v>50</v>
      </c>
      <c r="AE986" s="318" t="str">
        <f>TEXT(LEFT(Contrato[[#This Row],[CONTRATO]],3),"0")</f>
        <v>885</v>
      </c>
      <c r="AF986" s="318" t="str">
        <f>IF(LEN(Contrato[[#This Row],[Contrato2]])=3,Contrato[[#This Row],[Contrato2]],TEXT(Contrato[[#This Row],[Contrato2]],"000"))</f>
        <v>885</v>
      </c>
      <c r="AG986" s="324" t="str">
        <f ca="1">IFERROR(_xlfn.DAYS(Contrato[[#This Row],[Fecha Proyectada liquidació]],TODAY())/30,"")</f>
        <v/>
      </c>
      <c r="AH986" s="319" t="e">
        <f>+Contrato[[#This Row],[FECHA TERMINACIÓN ]]+120</f>
        <v>#VALUE!</v>
      </c>
      <c r="AI986" s="318" t="e" cm="1">
        <f t="array" ref="AI986">+Contrato[[#This Row],[Fecha Proyectada liquidació]]-hoy</f>
        <v>#VALUE!</v>
      </c>
      <c r="AJ986" s="318" cm="1">
        <f t="array" ref="AJ986">_xlfn.XLOOKUP(Contrato[[#This Row],[CONTRATO]]&amp;Contrato[[#This Row],[CDP]],[1]!Tabla6[[#All],[CONTRATO-CDP]],[1]!Tabla6[[#All],[CRP]],_xlfn.XLOOKUP(Contrato[[#This Row],[CDP]],[1]RCPPAGOS!F:F,[1]RCPPAGOS!A:A,"",0),0)</f>
        <v>16272</v>
      </c>
      <c r="AK986" s="318">
        <f>+Contrato[[#This Row],[Columna1]]-Contrato[[#This Row],[RCP]]</f>
        <v>0</v>
      </c>
      <c r="AL986" s="320" cm="1">
        <f t="array" ref="AL986">_xlfn.XLOOKUP(Contrato[[#This Row],[RCP]],[1]!RCPPAGOS[[#All],[CRP]],[1]!RCPPAGOS[[#All],[Total pagado]],0,0)</f>
        <v>0</v>
      </c>
      <c r="AM986" s="321">
        <f>+Contrato[[#This Row],[Valor Pagado]]/Contrato[[#This Row],[VALOR CONTRATO]]</f>
        <v>0</v>
      </c>
      <c r="AN986" s="322">
        <f>+Contrato[[#This Row],[VALOR CONTRATO]]-Contrato[[#This Row],[Valor Pagado]]</f>
        <v>653632</v>
      </c>
    </row>
    <row r="987" spans="1:40" s="318" customFormat="1" ht="37.5" customHeight="1">
      <c r="A987" s="283">
        <v>265</v>
      </c>
      <c r="B987" s="305">
        <v>886</v>
      </c>
      <c r="C987" s="363" t="s">
        <v>2359</v>
      </c>
      <c r="D987" s="307" t="s">
        <v>162</v>
      </c>
      <c r="E987" s="317" t="s">
        <v>2075</v>
      </c>
      <c r="F987" s="307" t="s">
        <v>1123</v>
      </c>
      <c r="G987" s="360" t="s">
        <v>2360</v>
      </c>
      <c r="H987" s="283">
        <v>811030730</v>
      </c>
      <c r="I987" s="327" t="s">
        <v>571</v>
      </c>
      <c r="J987" s="327">
        <v>6005335</v>
      </c>
      <c r="K987" s="327" t="s">
        <v>571</v>
      </c>
      <c r="L987" s="340" t="s">
        <v>2361</v>
      </c>
      <c r="M987" s="310" t="s">
        <v>1956</v>
      </c>
      <c r="N987" s="311">
        <f>VLOOKUP(Contrato[[#This Row],[SUPERVISOR TITULAR]],[1]SUPERVISORES!$E$1:$F$135,2,FALSE)</f>
        <v>51809755.100000001</v>
      </c>
      <c r="O987" s="312"/>
      <c r="P987" s="354" t="e">
        <f>VLOOKUP(Contrato[[#This Row],[SUPERVISOR SUPLENTE ]],[1]SUPERVISORES!$E$1:$F$135,2,FALSE)</f>
        <v>#N/A</v>
      </c>
      <c r="Q987" s="328">
        <v>1329</v>
      </c>
      <c r="R987" s="329" cm="1">
        <f t="array" ref="R987">_xlfn.XLOOKUP(Contrato[[#This Row],[CDP]],[1]!CDP[[#All],[consecutivo]],[1]!CDP[[#All],[fecha_aprobacion]],"",0)</f>
        <v>45247.679085648146</v>
      </c>
      <c r="S987" s="327">
        <f>SUMIF([1]!CDP[[#All],[consecutivo]],Contrato[[#This Row],[CDP]],[1]!CDP[[#All],[valor_total_rubro]])</f>
        <v>8946434</v>
      </c>
      <c r="T987" s="283" cm="1">
        <f t="array" ref="T987">_xlfn.XLOOKUP(Contrato[[#This Row],[CONTRATO]]&amp;Contrato[[#This Row],[CDP]],[1]!Tabla6[[#All],[CONTRATO-CDP]],[1]!Tabla6[[#All],[CRP]],_xlfn.XLOOKUP(Contrato[[#This Row],[CDP]],[1]RCPPAGOS!F:F,[1]RCPPAGOS!A:A,"",0),0)</f>
        <v>15908</v>
      </c>
      <c r="U987" s="329">
        <f>+_xlfn.XLOOKUP(Contrato[[#This Row],[RCP]],[1]RCPPAGOS!A:A,[1]RCPPAGOS!B:B,"",0)</f>
        <v>45278.744513888887</v>
      </c>
      <c r="V987" s="286">
        <f>SUMIF([1]!RCPPAGOS[[#All],[CRP]],Contrato[[#This Row],[RCP]],[1]!RCPPAGOS[[#All],[valor_total]])</f>
        <v>6005335</v>
      </c>
      <c r="W987" s="330">
        <v>45278</v>
      </c>
      <c r="X987" s="330">
        <v>45278</v>
      </c>
      <c r="Y987" s="294" t="str">
        <f>+LEFT(_xlfn.XLOOKUP(Contrato[[#This Row],[CONTRATO3DIG]],[1]SECOP_II!AE:AE,[1]SECOP_II!F:F,"",0),10)</f>
        <v>2023-12-19</v>
      </c>
      <c r="Z987" s="295" t="str">
        <f>+LEFT(_xlfn.XLOOKUP(Contrato[[#This Row],[CONTRATO3DIG]],[1]SECOP_II!AE:AE,[1]SECOP_II!G:G,"",0),10)</f>
        <v>2023-12-20</v>
      </c>
      <c r="AA987" s="227"/>
      <c r="AB987" s="331" t="s">
        <v>2120</v>
      </c>
      <c r="AC987" s="331"/>
      <c r="AD987" s="283" t="s">
        <v>50</v>
      </c>
      <c r="AE987" s="318" t="str">
        <f>TEXT(LEFT(Contrato[[#This Row],[CONTRATO]],3),"0")</f>
        <v>886</v>
      </c>
      <c r="AF987" s="318" t="str">
        <f>IF(LEN(Contrato[[#This Row],[Contrato2]])=3,Contrato[[#This Row],[Contrato2]],TEXT(Contrato[[#This Row],[Contrato2]],"000"))</f>
        <v>886</v>
      </c>
      <c r="AG987" s="324">
        <f ca="1">IFERROR(_xlfn.DAYS(Contrato[[#This Row],[Fecha Proyectada liquidació]],TODAY())/30,"")</f>
        <v>-10.4</v>
      </c>
      <c r="AH987" s="319">
        <f>+Contrato[[#This Row],[FECHA TERMINACIÓN ]]+120</f>
        <v>45400</v>
      </c>
      <c r="AI987" s="318" t="e" cm="1">
        <f t="array" ref="AI987">+Contrato[[#This Row],[Fecha Proyectada liquidació]]-hoy</f>
        <v>#NAME?</v>
      </c>
      <c r="AJ987" s="318" cm="1">
        <f t="array" ref="AJ987">_xlfn.XLOOKUP(Contrato[[#This Row],[CONTRATO]]&amp;Contrato[[#This Row],[CDP]],[1]!Tabla6[[#All],[CONTRATO-CDP]],[1]!Tabla6[[#All],[CRP]],_xlfn.XLOOKUP(Contrato[[#This Row],[CDP]],[1]RCPPAGOS!F:F,[1]RCPPAGOS!A:A,"",0),0)</f>
        <v>15908</v>
      </c>
      <c r="AK987" s="318">
        <f>+Contrato[[#This Row],[Columna1]]-Contrato[[#This Row],[RCP]]</f>
        <v>0</v>
      </c>
      <c r="AL987" s="320" cm="1">
        <f t="array" ref="AL987">_xlfn.XLOOKUP(Contrato[[#This Row],[RCP]],[1]!RCPPAGOS[[#All],[CRP]],[1]!RCPPAGOS[[#All],[Total pagado]],0,0)</f>
        <v>6005335</v>
      </c>
      <c r="AM987" s="321">
        <f>+Contrato[[#This Row],[Valor Pagado]]/Contrato[[#This Row],[VALOR CONTRATO]]</f>
        <v>1</v>
      </c>
      <c r="AN987" s="322">
        <f>+Contrato[[#This Row],[VALOR CONTRATO]]-Contrato[[#This Row],[Valor Pagado]]</f>
        <v>0</v>
      </c>
    </row>
    <row r="988" spans="1:40" s="318" customFormat="1" ht="37.5" customHeight="1">
      <c r="A988" s="283">
        <v>681</v>
      </c>
      <c r="B988" s="284">
        <v>887</v>
      </c>
      <c r="C988" s="342" t="s">
        <v>2362</v>
      </c>
      <c r="D988" s="307" t="s">
        <v>71</v>
      </c>
      <c r="E988" s="317" t="s">
        <v>1087</v>
      </c>
      <c r="F988" s="307" t="s">
        <v>2140</v>
      </c>
      <c r="G988" s="360" t="s">
        <v>2363</v>
      </c>
      <c r="H988" s="283">
        <v>860037013</v>
      </c>
      <c r="I988" s="327" t="s">
        <v>571</v>
      </c>
      <c r="J988" s="327">
        <v>1019801</v>
      </c>
      <c r="K988" s="327" t="s">
        <v>571</v>
      </c>
      <c r="L988" s="340" t="s">
        <v>2350</v>
      </c>
      <c r="M988" s="310" t="s">
        <v>199</v>
      </c>
      <c r="N988" s="311">
        <f>VLOOKUP(Contrato[[#This Row],[SUPERVISOR TITULAR]],[1]SUPERVISORES!$E$1:$F$135,2,FALSE)</f>
        <v>43972678.100000001</v>
      </c>
      <c r="O988" s="312" t="s">
        <v>69</v>
      </c>
      <c r="P988" s="354">
        <f>VLOOKUP(Contrato[[#This Row],[SUPERVISOR SUPLENTE ]],[1]SUPERVISORES!$E$1:$F$135,2,FALSE)</f>
        <v>43208997.899999999</v>
      </c>
      <c r="Q988" s="328">
        <v>1354</v>
      </c>
      <c r="R988" s="329" t="str" cm="1">
        <f t="array" ref="R988">_xlfn.XLOOKUP(Contrato[[#This Row],[CDP]],[1]!CDP[[#All],[consecutivo]],[1]!CDP[[#All],[fecha_aprobacion]],"",0)</f>
        <v/>
      </c>
      <c r="S988" s="327">
        <f>SUMIF([1]!CDP[[#All],[consecutivo]],Contrato[[#This Row],[CDP]],[1]!CDP[[#All],[valor_total_rubro]])</f>
        <v>0</v>
      </c>
      <c r="T988" s="283" cm="1">
        <f t="array" ref="T988">_xlfn.XLOOKUP(Contrato[[#This Row],[CONTRATO]]&amp;Contrato[[#This Row],[CDP]],[1]!Tabla6[[#All],[CONTRATO-CDP]],[1]!Tabla6[[#All],[CRP]],_xlfn.XLOOKUP(Contrato[[#This Row],[CDP]],[1]RCPPAGOS!F:F,[1]RCPPAGOS!A:A,"",0),0)</f>
        <v>15910</v>
      </c>
      <c r="U988" s="329">
        <f>+_xlfn.XLOOKUP(Contrato[[#This Row],[RCP]],[1]RCPPAGOS!A:A,[1]RCPPAGOS!B:B,"",0)</f>
        <v>45279.716724537036</v>
      </c>
      <c r="V988" s="286">
        <f>SUMIF([1]!RCPPAGOS[[#All],[CRP]],Contrato[[#This Row],[RCP]],[1]!RCPPAGOS[[#All],[valor_total]])</f>
        <v>1019801</v>
      </c>
      <c r="W988" s="330">
        <v>45279</v>
      </c>
      <c r="X988" s="364" t="s">
        <v>571</v>
      </c>
      <c r="Y988" s="294">
        <v>45280</v>
      </c>
      <c r="Z988" s="295">
        <v>45287</v>
      </c>
      <c r="AA988" s="227"/>
      <c r="AB988" s="331" t="s">
        <v>2364</v>
      </c>
      <c r="AC988" s="331">
        <v>202301024586</v>
      </c>
      <c r="AD988" s="283" t="s">
        <v>50</v>
      </c>
      <c r="AE988" s="318" t="str">
        <f>TEXT(LEFT(Contrato[[#This Row],[CONTRATO]],3),"0")</f>
        <v>887</v>
      </c>
      <c r="AF988" s="318" t="str">
        <f>IF(LEN(Contrato[[#This Row],[Contrato2]])=3,Contrato[[#This Row],[Contrato2]],TEXT(Contrato[[#This Row],[Contrato2]],"000"))</f>
        <v>887</v>
      </c>
      <c r="AG988" s="324">
        <f ca="1">IFERROR(_xlfn.DAYS(Contrato[[#This Row],[Fecha Proyectada liquidació]],TODAY())/30,"")</f>
        <v>-10.166666666666666</v>
      </c>
      <c r="AH988" s="319">
        <f>+Contrato[[#This Row],[FECHA TERMINACIÓN ]]+120</f>
        <v>45407</v>
      </c>
      <c r="AI988" s="318" t="e" cm="1">
        <f t="array" ref="AI988">+Contrato[[#This Row],[Fecha Proyectada liquidació]]-hoy</f>
        <v>#NAME?</v>
      </c>
      <c r="AJ988" s="318" cm="1">
        <f t="array" ref="AJ988">_xlfn.XLOOKUP(Contrato[[#This Row],[CONTRATO]]&amp;Contrato[[#This Row],[CDP]],[1]!Tabla6[[#All],[CONTRATO-CDP]],[1]!Tabla6[[#All],[CRP]],_xlfn.XLOOKUP(Contrato[[#This Row],[CDP]],[1]RCPPAGOS!F:F,[1]RCPPAGOS!A:A,"",0),0)</f>
        <v>15910</v>
      </c>
      <c r="AK988" s="318">
        <f>+Contrato[[#This Row],[Columna1]]-Contrato[[#This Row],[RCP]]</f>
        <v>0</v>
      </c>
      <c r="AL988" s="320" cm="1">
        <f t="array" ref="AL988">_xlfn.XLOOKUP(Contrato[[#This Row],[RCP]],[1]!RCPPAGOS[[#All],[CRP]],[1]!RCPPAGOS[[#All],[Total pagado]],0,0)</f>
        <v>960653</v>
      </c>
      <c r="AM988" s="321">
        <f>+Contrato[[#This Row],[Valor Pagado]]/Contrato[[#This Row],[VALOR CONTRATO]]</f>
        <v>0.9420004491072278</v>
      </c>
      <c r="AN988" s="322">
        <f>+Contrato[[#This Row],[VALOR CONTRATO]]-Contrato[[#This Row],[Valor Pagado]]</f>
        <v>59148</v>
      </c>
    </row>
    <row r="989" spans="1:40" s="318" customFormat="1" ht="37.5" customHeight="1">
      <c r="A989" s="283">
        <v>845</v>
      </c>
      <c r="B989" s="284">
        <v>888</v>
      </c>
      <c r="C989" s="342" t="s">
        <v>2365</v>
      </c>
      <c r="D989" s="307" t="s">
        <v>71</v>
      </c>
      <c r="E989" s="331" t="s">
        <v>42</v>
      </c>
      <c r="F989" s="307" t="s">
        <v>1123</v>
      </c>
      <c r="G989" s="360" t="s">
        <v>2366</v>
      </c>
      <c r="H989" s="283">
        <v>830502242</v>
      </c>
      <c r="I989" s="327" t="s">
        <v>571</v>
      </c>
      <c r="J989" s="327">
        <v>257977786</v>
      </c>
      <c r="K989" s="327" t="s">
        <v>571</v>
      </c>
      <c r="L989" s="340" t="s">
        <v>2310</v>
      </c>
      <c r="M989" s="310" t="s">
        <v>1732</v>
      </c>
      <c r="N989" s="311">
        <f>VLOOKUP(Contrato[[#This Row],[SUPERVISOR TITULAR]],[1]SUPERVISORES!$E$1:$F$135,2,FALSE)</f>
        <v>1037583054.4</v>
      </c>
      <c r="O989" s="312" t="s">
        <v>77</v>
      </c>
      <c r="P989" s="354">
        <f>VLOOKUP(Contrato[[#This Row],[SUPERVISOR SUPLENTE ]],[1]SUPERVISORES!$E$1:$F$135,2,FALSE)</f>
        <v>71265476.799999997</v>
      </c>
      <c r="Q989" s="328">
        <v>1359</v>
      </c>
      <c r="R989" s="329" t="str" cm="1">
        <f t="array" ref="R989">_xlfn.XLOOKUP(Contrato[[#This Row],[CDP]],[1]!CDP[[#All],[consecutivo]],[1]!CDP[[#All],[fecha_aprobacion]],"",0)</f>
        <v/>
      </c>
      <c r="S989" s="327">
        <f>SUMIF([1]!CDP[[#All],[consecutivo]],Contrato[[#This Row],[CDP]],[1]!CDP[[#All],[valor_total_rubro]])</f>
        <v>0</v>
      </c>
      <c r="T989" s="283" cm="1">
        <f t="array" ref="T989">_xlfn.XLOOKUP(Contrato[[#This Row],[CONTRATO]]&amp;Contrato[[#This Row],[CDP]],[1]!Tabla6[[#All],[CONTRATO-CDP]],[1]!Tabla6[[#All],[CRP]],_xlfn.XLOOKUP(Contrato[[#This Row],[CDP]],[1]RCPPAGOS!F:F,[1]RCPPAGOS!A:A,"",0),0)</f>
        <v>16258</v>
      </c>
      <c r="U989" s="329">
        <f>+_xlfn.XLOOKUP(Contrato[[#This Row],[RCP]],[1]RCPPAGOS!A:A,[1]RCPPAGOS!B:B,"",0)</f>
        <v>45286.481180555558</v>
      </c>
      <c r="V989" s="286">
        <f>SUMIF([1]!RCPPAGOS[[#All],[CRP]],Contrato[[#This Row],[RCP]],[1]!RCPPAGOS[[#All],[valor_total]])</f>
        <v>257977786</v>
      </c>
      <c r="W989" s="330">
        <v>45282</v>
      </c>
      <c r="X989" s="330">
        <v>45286</v>
      </c>
      <c r="Y989" s="225">
        <v>45286</v>
      </c>
      <c r="Z989" s="226" t="str">
        <f>+LEFT(_xlfn.XLOOKUP(Contrato[[#This Row],[CONTRATO3DIG]],[1]SECOP_II!AE:AE,[1]SECOP_II!G:G,"",0),10)</f>
        <v>2023-12-31</v>
      </c>
      <c r="AA989" s="227"/>
      <c r="AB989" s="331" t="s">
        <v>2367</v>
      </c>
      <c r="AC989" s="331"/>
      <c r="AD989" s="283" t="s">
        <v>50</v>
      </c>
      <c r="AE989" s="318" t="str">
        <f>TEXT(LEFT(Contrato[[#This Row],[CONTRATO]],3),"0")</f>
        <v>888</v>
      </c>
      <c r="AF989" s="318" t="str">
        <f>IF(LEN(Contrato[[#This Row],[Contrato2]])=3,Contrato[[#This Row],[Contrato2]],TEXT(Contrato[[#This Row],[Contrato2]],"000"))</f>
        <v>888</v>
      </c>
      <c r="AG989" s="324">
        <f ca="1">IFERROR(_xlfn.DAYS(Contrato[[#This Row],[Fecha Proyectada liquidació]],TODAY())/30,"")</f>
        <v>-10.033333333333333</v>
      </c>
      <c r="AH989" s="319">
        <f>+Contrato[[#This Row],[FECHA TERMINACIÓN ]]+120</f>
        <v>45411</v>
      </c>
      <c r="AI989" s="318" t="e" cm="1">
        <f t="array" ref="AI989">+Contrato[[#This Row],[Fecha Proyectada liquidació]]-hoy</f>
        <v>#NAME?</v>
      </c>
      <c r="AJ989" s="318" cm="1">
        <f t="array" ref="AJ989">_xlfn.XLOOKUP(Contrato[[#This Row],[CONTRATO]]&amp;Contrato[[#This Row],[CDP]],[1]!Tabla6[[#All],[CONTRATO-CDP]],[1]!Tabla6[[#All],[CRP]],_xlfn.XLOOKUP(Contrato[[#This Row],[CDP]],[1]RCPPAGOS!F:F,[1]RCPPAGOS!A:A,"",0),0)</f>
        <v>16258</v>
      </c>
      <c r="AK989" s="318">
        <f>+Contrato[[#This Row],[Columna1]]-Contrato[[#This Row],[RCP]]</f>
        <v>0</v>
      </c>
      <c r="AL989" s="320" cm="1">
        <f t="array" ref="AL989">_xlfn.XLOOKUP(Contrato[[#This Row],[RCP]],[1]!RCPPAGOS[[#All],[CRP]],[1]!RCPPAGOS[[#All],[Total pagado]],0,0)</f>
        <v>257977786</v>
      </c>
      <c r="AM989" s="321">
        <f>+Contrato[[#This Row],[Valor Pagado]]/Contrato[[#This Row],[VALOR CONTRATO]]</f>
        <v>1</v>
      </c>
      <c r="AN989" s="322">
        <f>+Contrato[[#This Row],[VALOR CONTRATO]]-Contrato[[#This Row],[Valor Pagado]]</f>
        <v>0</v>
      </c>
    </row>
    <row r="990" spans="1:40" s="318" customFormat="1" ht="37.5" customHeight="1">
      <c r="A990" s="283">
        <v>959</v>
      </c>
      <c r="B990" s="284">
        <v>889</v>
      </c>
      <c r="C990" s="342" t="s">
        <v>2368</v>
      </c>
      <c r="D990" s="307" t="s">
        <v>162</v>
      </c>
      <c r="E990" s="317" t="s">
        <v>2266</v>
      </c>
      <c r="F990" s="307" t="s">
        <v>2169</v>
      </c>
      <c r="G990" s="342" t="s">
        <v>2369</v>
      </c>
      <c r="H990" s="283">
        <v>900228842</v>
      </c>
      <c r="I990" s="327" t="s">
        <v>571</v>
      </c>
      <c r="J990" s="327">
        <v>82116702</v>
      </c>
      <c r="K990" s="327" t="s">
        <v>571</v>
      </c>
      <c r="L990" s="340" t="s">
        <v>2196</v>
      </c>
      <c r="M990" s="352" t="s">
        <v>1956</v>
      </c>
      <c r="N990" s="311">
        <f>VLOOKUP(Contrato[[#This Row],[SUPERVISOR TITULAR]],[1]SUPERVISORES!$E$1:$F$135,2,FALSE)</f>
        <v>51809755.100000001</v>
      </c>
      <c r="O990" s="353" t="s">
        <v>164</v>
      </c>
      <c r="P990" s="354">
        <f>VLOOKUP(Contrato[[#This Row],[SUPERVISOR SUPLENTE ]],[1]SUPERVISORES!$E$1:$F$135,2,FALSE)</f>
        <v>71610877.799999997</v>
      </c>
      <c r="Q990" s="328">
        <v>1004</v>
      </c>
      <c r="R990" s="329" cm="1">
        <f t="array" ref="R990">_xlfn.XLOOKUP(Contrato[[#This Row],[CDP]],[1]!CDP[[#All],[consecutivo]],[1]!CDP[[#All],[fecha_aprobacion]],"",0)</f>
        <v>45126.611875000002</v>
      </c>
      <c r="S990" s="327">
        <f>SUMIF([1]!CDP[[#All],[consecutivo]],Contrato[[#This Row],[CDP]],[1]!CDP[[#All],[valor_total_rubro]])</f>
        <v>82200000</v>
      </c>
      <c r="T990" s="283" cm="1">
        <f t="array" ref="T990">_xlfn.XLOOKUP(Contrato[[#This Row],[CONTRATO]]&amp;Contrato[[#This Row],[CDP]],[1]!Tabla6[[#All],[CONTRATO-CDP]],[1]!Tabla6[[#All],[CRP]],_xlfn.XLOOKUP(Contrato[[#This Row],[CDP]],[1]RCPPAGOS!F:F,[1]RCPPAGOS!A:A,"",0),0)</f>
        <v>16260</v>
      </c>
      <c r="U990" s="329">
        <f>+_xlfn.XLOOKUP(Contrato[[#This Row],[RCP]],[1]RCPPAGOS!A:A,[1]RCPPAGOS!B:B,"",0)</f>
        <v>45286.6096875</v>
      </c>
      <c r="V990" s="286">
        <f>SUMIF([1]!RCPPAGOS[[#All],[CRP]],Contrato[[#This Row],[RCP]],[1]!RCPPAGOS[[#All],[valor_total]])</f>
        <v>82116702</v>
      </c>
      <c r="W990" s="330">
        <v>45281</v>
      </c>
      <c r="X990" s="330">
        <v>45282</v>
      </c>
      <c r="Y990" s="294">
        <v>45286</v>
      </c>
      <c r="Z990" s="226">
        <v>45287</v>
      </c>
      <c r="AA990" s="227"/>
      <c r="AB990" s="331" t="s">
        <v>2256</v>
      </c>
      <c r="AC990" s="331"/>
      <c r="AD990" s="283" t="s">
        <v>50</v>
      </c>
      <c r="AE990" s="318" t="str">
        <f>TEXT(LEFT(Contrato[[#This Row],[CONTRATO]],3),"0")</f>
        <v>889</v>
      </c>
      <c r="AF990" s="318" t="str">
        <f>IF(LEN(Contrato[[#This Row],[Contrato2]])=3,Contrato[[#This Row],[Contrato2]],TEXT(Contrato[[#This Row],[Contrato2]],"000"))</f>
        <v>889</v>
      </c>
      <c r="AG990" s="324">
        <f ca="1">IFERROR(_xlfn.DAYS(Contrato[[#This Row],[Fecha Proyectada liquidació]],TODAY())/30,"")</f>
        <v>-10.166666666666666</v>
      </c>
      <c r="AH990" s="319">
        <f>+Contrato[[#This Row],[FECHA TERMINACIÓN ]]+120</f>
        <v>45407</v>
      </c>
      <c r="AI990" s="318" t="e" cm="1">
        <f t="array" ref="AI990">+Contrato[[#This Row],[Fecha Proyectada liquidació]]-hoy</f>
        <v>#NAME?</v>
      </c>
      <c r="AJ990" s="318" cm="1">
        <f t="array" ref="AJ990">_xlfn.XLOOKUP(Contrato[[#This Row],[CONTRATO]]&amp;Contrato[[#This Row],[CDP]],[1]!Tabla6[[#All],[CONTRATO-CDP]],[1]!Tabla6[[#All],[CRP]],_xlfn.XLOOKUP(Contrato[[#This Row],[CDP]],[1]RCPPAGOS!F:F,[1]RCPPAGOS!A:A,"",0),0)</f>
        <v>16260</v>
      </c>
      <c r="AK990" s="318">
        <f>+Contrato[[#This Row],[Columna1]]-Contrato[[#This Row],[RCP]]</f>
        <v>0</v>
      </c>
      <c r="AL990" s="320" cm="1">
        <f t="array" ref="AL990">_xlfn.XLOOKUP(Contrato[[#This Row],[RCP]],[1]!RCPPAGOS[[#All],[CRP]],[1]!RCPPAGOS[[#All],[Total pagado]],0,0)</f>
        <v>82116702</v>
      </c>
      <c r="AM990" s="321">
        <f>+Contrato[[#This Row],[Valor Pagado]]/Contrato[[#This Row],[VALOR CONTRATO]]</f>
        <v>1</v>
      </c>
      <c r="AN990" s="322">
        <f>+Contrato[[#This Row],[VALOR CONTRATO]]-Contrato[[#This Row],[Valor Pagado]]</f>
        <v>0</v>
      </c>
    </row>
    <row r="991" spans="1:40" s="318" customFormat="1" ht="37.5" customHeight="1">
      <c r="A991" s="283">
        <v>954</v>
      </c>
      <c r="B991" s="284">
        <v>890</v>
      </c>
      <c r="C991" s="341" t="s">
        <v>2370</v>
      </c>
      <c r="D991" s="307" t="s">
        <v>112</v>
      </c>
      <c r="E991" s="317" t="s">
        <v>977</v>
      </c>
      <c r="F991" s="307" t="s">
        <v>2154</v>
      </c>
      <c r="G991" s="342" t="s">
        <v>2371</v>
      </c>
      <c r="H991" s="283">
        <v>901759117</v>
      </c>
      <c r="I991" s="327" t="s">
        <v>571</v>
      </c>
      <c r="J991" s="327">
        <v>514516813</v>
      </c>
      <c r="K991" s="327" t="s">
        <v>571</v>
      </c>
      <c r="L991" s="340" t="s">
        <v>2350</v>
      </c>
      <c r="M991" s="352" t="s">
        <v>1100</v>
      </c>
      <c r="N991" s="311">
        <f>VLOOKUP(Contrato[[#This Row],[SUPERVISOR TITULAR]],[1]SUPERVISORES!$E$1:$F$135,2,FALSE)</f>
        <v>43515795</v>
      </c>
      <c r="O991" s="353" t="s">
        <v>116</v>
      </c>
      <c r="P991" s="354">
        <f>VLOOKUP(Contrato[[#This Row],[SUPERVISOR SUPLENTE ]],[1]SUPERVISORES!$E$1:$F$135,2,FALSE)</f>
        <v>98520651.200000003</v>
      </c>
      <c r="Q991" s="328">
        <v>977</v>
      </c>
      <c r="R991" s="329" cm="1">
        <f t="array" ref="R991">_xlfn.XLOOKUP(Contrato[[#This Row],[CDP]],[1]!CDP[[#All],[consecutivo]],[1]!CDP[[#All],[fecha_aprobacion]],"",0)</f>
        <v>45118.64640046296</v>
      </c>
      <c r="S991" s="327">
        <f>SUMIF([1]!CDP[[#All],[consecutivo]],Contrato[[#This Row],[CDP]],[1]!CDP[[#All],[valor_total_rubro]])</f>
        <v>534054614</v>
      </c>
      <c r="T991" s="283" cm="1">
        <f t="array" ref="T991">_xlfn.XLOOKUP(Contrato[[#This Row],[CONTRATO]]&amp;Contrato[[#This Row],[CDP]],[1]!Tabla6[[#All],[CONTRATO-CDP]],[1]!Tabla6[[#All],[CRP]],_xlfn.XLOOKUP(Contrato[[#This Row],[CDP]],[1]RCPPAGOS!F:F,[1]RCPPAGOS!A:A,"",0),0)</f>
        <v>16414</v>
      </c>
      <c r="U991" s="329">
        <f>+_xlfn.XLOOKUP(Contrato[[#This Row],[RCP]],[1]RCPPAGOS!A:A,[1]RCPPAGOS!B:B,"",0)</f>
        <v>45288.6018287037</v>
      </c>
      <c r="V991" s="286">
        <f>SUMIF([1]!RCPPAGOS[[#All],[CRP]],Contrato[[#This Row],[RCP]],[1]!RCPPAGOS[[#All],[valor_total]])</f>
        <v>514516813</v>
      </c>
      <c r="W991" s="330">
        <v>45286</v>
      </c>
      <c r="X991" s="331"/>
      <c r="Y991" s="294">
        <v>45335</v>
      </c>
      <c r="Z991" s="226">
        <v>45585</v>
      </c>
      <c r="AA991" s="227"/>
      <c r="AB991" s="331" t="s">
        <v>861</v>
      </c>
      <c r="AC991" s="331"/>
      <c r="AD991" s="283" t="s">
        <v>50</v>
      </c>
      <c r="AE991" s="318" t="str">
        <f>TEXT(LEFT(Contrato[[#This Row],[CONTRATO]],3),"0")</f>
        <v>890</v>
      </c>
      <c r="AF991" s="318" t="str">
        <f>IF(LEN(Contrato[[#This Row],[Contrato2]])=3,Contrato[[#This Row],[Contrato2]],TEXT(Contrato[[#This Row],[Contrato2]],"000"))</f>
        <v>890</v>
      </c>
      <c r="AG991" s="324">
        <f ca="1">IFERROR(_xlfn.DAYS(Contrato[[#This Row],[Fecha Proyectada liquidació]],TODAY())/30,"")</f>
        <v>-0.23333333333333334</v>
      </c>
      <c r="AH991" s="319">
        <f>+Contrato[[#This Row],[FECHA TERMINACIÓN ]]+120</f>
        <v>45705</v>
      </c>
      <c r="AI991" s="318" t="e" cm="1">
        <f t="array" ref="AI991">+Contrato[[#This Row],[Fecha Proyectada liquidació]]-hoy</f>
        <v>#NAME?</v>
      </c>
      <c r="AJ991" s="318" cm="1">
        <f t="array" ref="AJ991">_xlfn.XLOOKUP(Contrato[[#This Row],[CONTRATO]]&amp;Contrato[[#This Row],[CDP]],[1]!Tabla6[[#All],[CONTRATO-CDP]],[1]!Tabla6[[#All],[CRP]],_xlfn.XLOOKUP(Contrato[[#This Row],[CDP]],[1]RCPPAGOS!F:F,[1]RCPPAGOS!A:A,"",0),0)</f>
        <v>16414</v>
      </c>
      <c r="AK991" s="318">
        <f>+Contrato[[#This Row],[Columna1]]-Contrato[[#This Row],[RCP]]</f>
        <v>0</v>
      </c>
      <c r="AL991" s="320" cm="1">
        <f t="array" ref="AL991">_xlfn.XLOOKUP(Contrato[[#This Row],[RCP]],[1]!RCPPAGOS[[#All],[CRP]],[1]!RCPPAGOS[[#All],[Total pagado]],0,0)</f>
        <v>0</v>
      </c>
      <c r="AM991" s="321">
        <f>+Contrato[[#This Row],[Valor Pagado]]/Contrato[[#This Row],[VALOR CONTRATO]]</f>
        <v>0</v>
      </c>
      <c r="AN991" s="322">
        <f>+Contrato[[#This Row],[VALOR CONTRATO]]-Contrato[[#This Row],[Valor Pagado]]</f>
        <v>514516813</v>
      </c>
    </row>
    <row r="992" spans="1:40" s="318" customFormat="1" ht="37.5" customHeight="1">
      <c r="A992" s="283">
        <v>1205</v>
      </c>
      <c r="B992" s="284">
        <v>891</v>
      </c>
      <c r="C992" s="341" t="s">
        <v>2372</v>
      </c>
      <c r="D992" s="307" t="s">
        <v>2182</v>
      </c>
      <c r="E992" s="307" t="s">
        <v>1087</v>
      </c>
      <c r="F992" s="307" t="s">
        <v>2308</v>
      </c>
      <c r="G992" s="342" t="s">
        <v>2373</v>
      </c>
      <c r="H992" s="283">
        <v>900672953</v>
      </c>
      <c r="I992" s="327" t="s">
        <v>571</v>
      </c>
      <c r="J992" s="327">
        <v>244849344</v>
      </c>
      <c r="K992" s="327" t="s">
        <v>571</v>
      </c>
      <c r="L992" s="340" t="s">
        <v>2350</v>
      </c>
      <c r="M992" s="352" t="s">
        <v>77</v>
      </c>
      <c r="N992" s="311">
        <f>VLOOKUP(Contrato[[#This Row],[SUPERVISOR TITULAR]],[1]SUPERVISORES!$E$1:$F$135,2,FALSE)</f>
        <v>71265476.799999997</v>
      </c>
      <c r="O992" s="353" t="s">
        <v>1732</v>
      </c>
      <c r="P992" s="354">
        <f>VLOOKUP(Contrato[[#This Row],[SUPERVISOR SUPLENTE ]],[1]SUPERVISORES!$E$1:$F$135,2,FALSE)</f>
        <v>1037583054.4</v>
      </c>
      <c r="Q992" s="328">
        <v>1355</v>
      </c>
      <c r="R992" s="329" t="str" cm="1">
        <f t="array" ref="R992">_xlfn.XLOOKUP(Contrato[[#This Row],[CDP]],[1]!CDP[[#All],[consecutivo]],[1]!CDP[[#All],[fecha_aprobacion]],"",0)</f>
        <v/>
      </c>
      <c r="S992" s="327">
        <f>SUMIF([1]!CDP[[#All],[consecutivo]],Contrato[[#This Row],[CDP]],[1]!CDP[[#All],[valor_total_rubro]])</f>
        <v>0</v>
      </c>
      <c r="T992" s="283" cm="1">
        <f t="array" ref="T992">_xlfn.XLOOKUP(Contrato[[#This Row],[CONTRATO]]&amp;Contrato[[#This Row],[CDP]],[1]!Tabla6[[#All],[CONTRATO-CDP]],[1]!Tabla6[[#All],[CRP]],_xlfn.XLOOKUP(Contrato[[#This Row],[CDP]],[1]RCPPAGOS!F:F,[1]RCPPAGOS!A:A,"",0),0)</f>
        <v>16270</v>
      </c>
      <c r="U992" s="329">
        <f>+_xlfn.XLOOKUP(Contrato[[#This Row],[RCP]],[1]RCPPAGOS!A:A,[1]RCPPAGOS!B:B,"",0)</f>
        <v>45287.436041666668</v>
      </c>
      <c r="V992" s="286">
        <f>SUMIF([1]!RCPPAGOS[[#All],[CRP]],Contrato[[#This Row],[RCP]],[1]!RCPPAGOS[[#All],[valor_total]])</f>
        <v>244849344</v>
      </c>
      <c r="W992" s="330">
        <v>45287</v>
      </c>
      <c r="X992" s="330">
        <v>45287</v>
      </c>
      <c r="Y992" s="294" t="str">
        <f>+LEFT(_xlfn.XLOOKUP(Contrato[[#This Row],[CONTRATO3DIG]],[1]SECOP_II!AE:AE,[1]SECOP_II!F:F,"",0),10)</f>
        <v/>
      </c>
      <c r="Z992" s="226" t="str">
        <f>+LEFT(_xlfn.XLOOKUP(Contrato[[#This Row],[CONTRATO3DIG]],[1]SECOP_II!AE:AE,[1]SECOP_II!G:G,"",0),10)</f>
        <v/>
      </c>
      <c r="AA992" s="227"/>
      <c r="AB992" s="331" t="s">
        <v>2374</v>
      </c>
      <c r="AC992" s="331">
        <v>202301023026</v>
      </c>
      <c r="AD992" s="283" t="s">
        <v>50</v>
      </c>
      <c r="AE992" s="318" t="str">
        <f>TEXT(LEFT(Contrato[[#This Row],[CONTRATO]],3),"0")</f>
        <v>891</v>
      </c>
      <c r="AF992" s="318" t="str">
        <f>IF(LEN(Contrato[[#This Row],[Contrato2]])=3,Contrato[[#This Row],[Contrato2]],TEXT(Contrato[[#This Row],[Contrato2]],"000"))</f>
        <v>891</v>
      </c>
      <c r="AG992" s="324" t="str">
        <f ca="1">IFERROR(_xlfn.DAYS(Contrato[[#This Row],[Fecha Proyectada liquidació]],TODAY())/30,"")</f>
        <v/>
      </c>
      <c r="AH992" s="319" t="e">
        <f>+Contrato[[#This Row],[FECHA TERMINACIÓN ]]+120</f>
        <v>#VALUE!</v>
      </c>
      <c r="AI992" s="318" t="e" cm="1">
        <f t="array" ref="AI992">+Contrato[[#This Row],[Fecha Proyectada liquidació]]-hoy</f>
        <v>#VALUE!</v>
      </c>
      <c r="AJ992" s="318" cm="1">
        <f t="array" ref="AJ992">_xlfn.XLOOKUP(Contrato[[#This Row],[CONTRATO]]&amp;Contrato[[#This Row],[CDP]],[1]!Tabla6[[#All],[CONTRATO-CDP]],[1]!Tabla6[[#All],[CRP]],_xlfn.XLOOKUP(Contrato[[#This Row],[CDP]],[1]RCPPAGOS!F:F,[1]RCPPAGOS!A:A,"",0),0)</f>
        <v>16270</v>
      </c>
      <c r="AK992" s="318">
        <f>+Contrato[[#This Row],[Columna1]]-Contrato[[#This Row],[RCP]]</f>
        <v>0</v>
      </c>
      <c r="AL992" s="325" cm="1">
        <f t="array" ref="AL992">_xlfn.XLOOKUP(Contrato[[#This Row],[RCP]],[1]!RCPPAGOS[[#All],[CRP]],[1]!RCPPAGOS[[#All],[Total pagado]],0,0)</f>
        <v>0</v>
      </c>
      <c r="AM992" s="321">
        <f>+Contrato[[#This Row],[Valor Pagado]]/Contrato[[#This Row],[VALOR CONTRATO]]</f>
        <v>0</v>
      </c>
      <c r="AN992" s="322">
        <f>+Contrato[[#This Row],[VALOR CONTRATO]]-Contrato[[#This Row],[Valor Pagado]]</f>
        <v>244849344</v>
      </c>
    </row>
    <row r="993" spans="1:40" ht="37.5" customHeight="1">
      <c r="A993" s="365">
        <v>1212</v>
      </c>
      <c r="B993" s="366">
        <v>572017</v>
      </c>
      <c r="C993" s="367" t="s">
        <v>2375</v>
      </c>
      <c r="D993" s="368" t="s">
        <v>2376</v>
      </c>
      <c r="E993" s="369" t="s">
        <v>741</v>
      </c>
      <c r="F993" s="368" t="s">
        <v>2377</v>
      </c>
      <c r="G993" s="370" t="s">
        <v>2378</v>
      </c>
      <c r="H993" s="371">
        <v>890980179</v>
      </c>
      <c r="I993" s="372"/>
      <c r="J993" s="372">
        <v>1040495122</v>
      </c>
      <c r="K993" s="372"/>
      <c r="L993" s="373"/>
      <c r="M993" s="374" t="s">
        <v>116</v>
      </c>
      <c r="N993" s="375"/>
      <c r="O993" s="376" t="s">
        <v>115</v>
      </c>
      <c r="P993" s="45">
        <f>VLOOKUP(Contrato[[#This Row],[SUPERVISOR SUPLENTE ]],[1]SUPERVISORES!$E$1:$F$135,2,FALSE)</f>
        <v>32244709.699999999</v>
      </c>
      <c r="Q993" s="377">
        <v>1365</v>
      </c>
      <c r="R993" s="47" t="str" cm="1">
        <f t="array" ref="R993">_xlfn.XLOOKUP(Contrato[[#This Row],[CDP]],[1]!CDP[[#All],[consecutivo]],[1]!CDP[[#All],[fecha_aprobacion]],"",0)</f>
        <v/>
      </c>
      <c r="S993" s="48">
        <f>SUMIF([1]!CDP[[#All],[consecutivo]],Contrato[[#This Row],[CDP]],[1]!CDP[[#All],[valor_total_rubro]])</f>
        <v>0</v>
      </c>
      <c r="T993" s="378" cm="1">
        <f t="array" ref="T993">_xlfn.XLOOKUP(Contrato[[#This Row],[CONTRATO]]&amp;Contrato[[#This Row],[CDP]],[1]!Tabla6[[#All],[CONTRATO-CDP]],[1]!Tabla6[[#All],[CRP]],_xlfn.XLOOKUP(Contrato[[#This Row],[CDP]],[1]RCPPAGOS!F:F,[1]RCPPAGOS!A:A,"",0),0)</f>
        <v>16257</v>
      </c>
      <c r="U993" s="47">
        <f>+_xlfn.XLOOKUP(Contrato[[#This Row],[RCP]],[1]RCPPAGOS!A:A,[1]RCPPAGOS!B:B,"",0)</f>
        <v>45286.480613425927</v>
      </c>
      <c r="V993" s="50">
        <f>SUMIF([1]!RCPPAGOS[[#All],[CRP]],Contrato[[#This Row],[RCP]],[1]!RCPPAGOS[[#All],[valor_total]])</f>
        <v>1040495122</v>
      </c>
      <c r="W993" s="379"/>
      <c r="X993" s="379"/>
      <c r="Y993" s="380" t="str">
        <f>+LEFT(_xlfn.XLOOKUP(Contrato[[#This Row],[CONTRATO3DIG]],[1]SECOP_II!AE:AE,[1]SECOP_II!F:F,"",0),10)</f>
        <v>2023-05-18</v>
      </c>
      <c r="Z993" s="381" t="str">
        <f>+LEFT(_xlfn.XLOOKUP(Contrato[[#This Row],[CONTRATO3DIG]],[1]SECOP_II!AE:AE,[1]SECOP_II!G:G,"",0),10)</f>
        <v>2023-12-30</v>
      </c>
      <c r="AA993" s="382"/>
      <c r="AB993" s="379"/>
      <c r="AC993" s="379"/>
      <c r="AD993" s="1"/>
      <c r="AE993" s="383" t="str">
        <f>TEXT(LEFT(Contrato[[#This Row],[CONTRATO]],3),"0")</f>
        <v>572</v>
      </c>
      <c r="AF993" s="383" t="str">
        <f>IF(LEN(Contrato[[#This Row],[Contrato2]])=3,Contrato[[#This Row],[Contrato2]],TEXT(Contrato[[#This Row],[Contrato2]],"000"))</f>
        <v>572</v>
      </c>
      <c r="AG993" s="59">
        <f ca="1">IFERROR(_xlfn.DAYS(Contrato[[#This Row],[Fecha Proyectada liquidació]],TODAY())/30,"")</f>
        <v>-10.066666666666666</v>
      </c>
      <c r="AH993" s="60">
        <f>+Contrato[[#This Row],[FECHA TERMINACIÓN ]]+120</f>
        <v>45410</v>
      </c>
      <c r="AI993" s="58" t="e" cm="1">
        <f t="array" ref="AI993">+Contrato[[#This Row],[Fecha Proyectada liquidació]]-hoy</f>
        <v>#NAME?</v>
      </c>
      <c r="AJ993" s="58" cm="1">
        <f t="array" ref="AJ993">_xlfn.XLOOKUP(Contrato[[#This Row],[CONTRATO]]&amp;Contrato[[#This Row],[CDP]],[1]!Tabla6[[#All],[CONTRATO-CDP]],[1]!Tabla6[[#All],[CRP]],_xlfn.XLOOKUP(Contrato[[#This Row],[CDP]],[1]RCPPAGOS!F:F,[1]RCPPAGOS!A:A,"",0),0)</f>
        <v>16257</v>
      </c>
      <c r="AK993" s="58">
        <f>+Contrato[[#This Row],[Columna1]]-Contrato[[#This Row],[RCP]]</f>
        <v>0</v>
      </c>
      <c r="AL993" s="61" cm="1">
        <f t="array" ref="AL993">_xlfn.XLOOKUP(Contrato[[#This Row],[RCP]],[1]!RCPPAGOS[[#All],[CRP]],[1]!RCPPAGOS[[#All],[Total pagado]],0,0)</f>
        <v>1040495122</v>
      </c>
      <c r="AM993" s="62">
        <f>+Contrato[[#This Row],[Valor Pagado]]/Contrato[[#This Row],[VALOR CONTRATO]]</f>
        <v>1</v>
      </c>
      <c r="AN993" s="63">
        <f>+Contrato[[#This Row],[VALOR CONTRATO]]-Contrato[[#This Row],[Valor Pagado]]</f>
        <v>0</v>
      </c>
    </row>
    <row r="994" spans="1:40" ht="37.5" customHeight="1">
      <c r="A994" s="1">
        <v>984</v>
      </c>
      <c r="B994" s="2">
        <v>3672021</v>
      </c>
      <c r="C994" s="130" t="s">
        <v>2379</v>
      </c>
      <c r="D994" s="95" t="s">
        <v>2380</v>
      </c>
      <c r="E994" s="103" t="s">
        <v>654</v>
      </c>
      <c r="F994" s="95" t="s">
        <v>2381</v>
      </c>
      <c r="G994" s="384" t="s">
        <v>2363</v>
      </c>
      <c r="H994" s="1">
        <v>860037013</v>
      </c>
      <c r="I994" s="168" t="s">
        <v>571</v>
      </c>
      <c r="J994" s="168">
        <v>29323770</v>
      </c>
      <c r="K994" s="1" t="s">
        <v>571</v>
      </c>
      <c r="L994" s="137" t="s">
        <v>2382</v>
      </c>
      <c r="M994" s="138" t="s">
        <v>143</v>
      </c>
      <c r="N994" s="44">
        <f>VLOOKUP(Contrato[[#This Row],[SUPERVISOR TITULAR]],[1]SUPERVISORES!$E$1:$F$135,2,FALSE)</f>
        <v>43754943.200000003</v>
      </c>
      <c r="O994" s="376"/>
      <c r="P994" s="221" t="e">
        <f>VLOOKUP(Contrato[[#This Row],[SUPERVISOR SUPLENTE ]],[1]SUPERVISORES!$E$1:$F$135,2,FALSE)</f>
        <v>#N/A</v>
      </c>
      <c r="Q994" s="75">
        <v>1015</v>
      </c>
      <c r="R994" s="222" cm="1">
        <f t="array" ref="R994">_xlfn.XLOOKUP(Contrato[[#This Row],[CDP]],[1]!CDP[[#All],[consecutivo]],[1]!CDP[[#All],[fecha_aprobacion]],"",0)</f>
        <v>45132.318483796298</v>
      </c>
      <c r="S994" s="223">
        <f>SUMIF([1]!CDP[[#All],[consecutivo]],Contrato[[#This Row],[CDP]],[1]!CDP[[#All],[valor_total_rubro]])</f>
        <v>202000000</v>
      </c>
      <c r="T994" s="4" cm="1">
        <f t="array" ref="T994">_xlfn.XLOOKUP(Contrato[[#This Row],[CONTRATO]]&amp;Contrato[[#This Row],[CDP]],[1]!Tabla6[[#All],[CONTRATO-CDP]],[1]!Tabla6[[#All],[CRP]],_xlfn.XLOOKUP(Contrato[[#This Row],[CDP]],[1]RCPPAGOS!F:F,[1]RCPPAGOS!A:A,"",0),0)</f>
        <v>8448</v>
      </c>
      <c r="U994" s="222">
        <f>+_xlfn.XLOOKUP(Contrato[[#This Row],[RCP]],[1]RCPPAGOS!A:A,[1]RCPPAGOS!B:B,"",0)</f>
        <v>45142.662754629629</v>
      </c>
      <c r="V994" s="224">
        <f>SUMIF([1]!RCPPAGOS[[#All],[CRP]],Contrato[[#This Row],[RCP]],[1]!RCPPAGOS[[#All],[valor_total]])</f>
        <v>29323770</v>
      </c>
      <c r="W994" s="51">
        <v>45120</v>
      </c>
      <c r="X994" s="51">
        <v>45120</v>
      </c>
      <c r="Y994" s="225" t="str">
        <f>+LEFT(_xlfn.XLOOKUP(Contrato[[#This Row],[CONTRATO3DIG]],[1]SECOP_II!AE:AE,[1]SECOP_II!F:F,"",0),10)</f>
        <v>2023-03-23</v>
      </c>
      <c r="Z994" s="226" t="str">
        <f>+LEFT(_xlfn.XLOOKUP(Contrato[[#This Row],[CONTRATO3DIG]],[1]SECOP_II!AE:AE,[1]SECOP_II!G:G,"",0),10)</f>
        <v>2023-06-22</v>
      </c>
      <c r="AA994" s="227"/>
      <c r="AB994" s="103" t="s">
        <v>2201</v>
      </c>
      <c r="AC994" s="103">
        <v>20000010847</v>
      </c>
      <c r="AD994" s="1"/>
      <c r="AE994" s="58" t="str">
        <f>TEXT(LEFT(Contrato[[#This Row],[CONTRATO]],3),"0")</f>
        <v>367</v>
      </c>
      <c r="AF994" s="58" t="str">
        <f>IF(LEN(Contrato[[#This Row],[Contrato2]])=3,Contrato[[#This Row],[Contrato2]],TEXT(Contrato[[#This Row],[Contrato2]],"000"))</f>
        <v>367</v>
      </c>
      <c r="AG994" s="59">
        <f ca="1">IFERROR(_xlfn.DAYS(Contrato[[#This Row],[Fecha Proyectada liquidació]],TODAY())/30,"")</f>
        <v>-16.433333333333334</v>
      </c>
      <c r="AH994" s="60">
        <f>+Contrato[[#This Row],[FECHA TERMINACIÓN ]]+120</f>
        <v>45219</v>
      </c>
      <c r="AI994" s="58" t="e" cm="1">
        <f t="array" ref="AI994">+Contrato[[#This Row],[Fecha Proyectada liquidació]]-hoy</f>
        <v>#NAME?</v>
      </c>
      <c r="AJ994" s="58" cm="1">
        <f t="array" ref="AJ994">_xlfn.XLOOKUP(Contrato[[#This Row],[CONTRATO]]&amp;Contrato[[#This Row],[CDP]],[1]!Tabla6[[#All],[CONTRATO-CDP]],[1]!Tabla6[[#All],[CRP]],_xlfn.XLOOKUP(Contrato[[#This Row],[CDP]],[1]RCPPAGOS!F:F,[1]RCPPAGOS!A:A,"",0),0)</f>
        <v>8448</v>
      </c>
      <c r="AK994" s="58">
        <f>+Contrato[[#This Row],[Columna1]]-Contrato[[#This Row],[RCP]]</f>
        <v>0</v>
      </c>
      <c r="AL994" s="61" cm="1">
        <f t="array" ref="AL994">_xlfn.XLOOKUP(Contrato[[#This Row],[RCP]],[1]!RCPPAGOS[[#All],[CRP]],[1]!RCPPAGOS[[#All],[Total pagado]],0,0)</f>
        <v>29323770</v>
      </c>
      <c r="AM994" s="62">
        <f>+Contrato[[#This Row],[Valor Pagado]]/Contrato[[#This Row],[VALOR CONTRATO]]</f>
        <v>1</v>
      </c>
      <c r="AN994" s="63">
        <f>+Contrato[[#This Row],[VALOR CONTRATO]]-Contrato[[#This Row],[Valor Pagado]]</f>
        <v>0</v>
      </c>
    </row>
    <row r="995" spans="1:40" ht="37.5" customHeight="1">
      <c r="A995" s="1">
        <v>479</v>
      </c>
      <c r="B995" s="2">
        <v>4322021</v>
      </c>
      <c r="C995" s="130" t="s">
        <v>2383</v>
      </c>
      <c r="D995" s="92" t="s">
        <v>2384</v>
      </c>
      <c r="E995" s="103" t="s">
        <v>2385</v>
      </c>
      <c r="F995" s="95" t="s">
        <v>205</v>
      </c>
      <c r="G995" s="385" t="s">
        <v>2386</v>
      </c>
      <c r="H995" s="1">
        <v>800126785</v>
      </c>
      <c r="I995" s="168" t="s">
        <v>571</v>
      </c>
      <c r="J995" s="168">
        <v>699600</v>
      </c>
      <c r="K995" s="1" t="s">
        <v>571</v>
      </c>
      <c r="L995" s="137" t="s">
        <v>879</v>
      </c>
      <c r="M995" s="138" t="s">
        <v>680</v>
      </c>
      <c r="N995" s="44">
        <f>VLOOKUP(Contrato[[#This Row],[SUPERVISOR TITULAR]],[1]SUPERVISORES!$E$1:$F$135,2,FALSE)</f>
        <v>42690418.700000003</v>
      </c>
      <c r="O995" s="43" t="s">
        <v>679</v>
      </c>
      <c r="P995" s="221">
        <f>VLOOKUP(Contrato[[#This Row],[SUPERVISOR SUPLENTE ]],[1]SUPERVISORES!$E$1:$F$135,2,FALSE)</f>
        <v>43150744</v>
      </c>
      <c r="Q995" s="75">
        <v>417</v>
      </c>
      <c r="R995" s="222" cm="1">
        <f t="array" ref="R995">_xlfn.XLOOKUP(Contrato[[#This Row],[CDP]],[1]!CDP[[#All],[consecutivo]],[1]!CDP[[#All],[fecha_aprobacion]],"",0)</f>
        <v>44984.562777777777</v>
      </c>
      <c r="S995" s="223">
        <f>SUMIF([1]!CDP[[#All],[consecutivo]],Contrato[[#This Row],[CDP]],[1]!CDP[[#All],[valor_total_rubro]])</f>
        <v>699600</v>
      </c>
      <c r="T995" s="4" cm="1">
        <f t="array" ref="T995">_xlfn.XLOOKUP(Contrato[[#This Row],[CONTRATO]]&amp;Contrato[[#This Row],[CDP]],[1]!Tabla6[[#All],[CONTRATO-CDP]],[1]!Tabla6[[#All],[CRP]],_xlfn.XLOOKUP(Contrato[[#This Row],[CDP]],[1]RCPPAGOS!F:F,[1]RCPPAGOS!A:A,"",0),0)</f>
        <v>1201</v>
      </c>
      <c r="U995" s="222">
        <f>+_xlfn.XLOOKUP(Contrato[[#This Row],[RCP]],[1]RCPPAGOS!A:A,[1]RCPPAGOS!B:B,"",0)</f>
        <v>44985</v>
      </c>
      <c r="V995" s="224">
        <f>SUMIF([1]!RCPPAGOS[[#All],[CRP]],Contrato[[#This Row],[RCP]],[1]!RCPPAGOS[[#All],[valor_total]])</f>
        <v>699600</v>
      </c>
      <c r="W995" s="51">
        <v>44985</v>
      </c>
      <c r="X995" s="51">
        <v>44986</v>
      </c>
      <c r="Y995" s="294" t="str">
        <f>+LEFT(_xlfn.XLOOKUP(Contrato[[#This Row],[CONTRATO3DIG]],[1]SECOP_II!AE:AE,[1]SECOP_II!F:F,"",0),10)</f>
        <v>2023-05-03</v>
      </c>
      <c r="Z995" s="226" t="str">
        <f>+LEFT(_xlfn.XLOOKUP(Contrato[[#This Row],[CONTRATO3DIG]],[1]SECOP_II!AE:AE,[1]SECOP_II!G:G,"",0),10)</f>
        <v>2023-11-30</v>
      </c>
      <c r="AA995" s="386" t="s">
        <v>2387</v>
      </c>
      <c r="AB995" s="103" t="s">
        <v>1106</v>
      </c>
      <c r="AC995" s="103"/>
      <c r="AD995" s="1" t="s">
        <v>2388</v>
      </c>
      <c r="AE995" s="58" t="str">
        <f>TEXT(LEFT(Contrato[[#This Row],[CONTRATO]],3),"0")</f>
        <v>432</v>
      </c>
      <c r="AF995" s="58" t="str">
        <f>IF(LEN(Contrato[[#This Row],[Contrato2]])=3,Contrato[[#This Row],[Contrato2]],TEXT(Contrato[[#This Row],[Contrato2]],"000"))</f>
        <v>432</v>
      </c>
      <c r="AG995" s="59">
        <f ca="1">IFERROR(_xlfn.DAYS(Contrato[[#This Row],[Fecha Proyectada liquidació]],TODAY())/30,"")</f>
        <v>-11.066666666666666</v>
      </c>
      <c r="AH995" s="60">
        <f>+Contrato[[#This Row],[FECHA TERMINACIÓN ]]+120</f>
        <v>45380</v>
      </c>
      <c r="AI995" s="58" t="e" cm="1">
        <f t="array" ref="AI995">+Contrato[[#This Row],[Fecha Proyectada liquidació]]-hoy</f>
        <v>#NAME?</v>
      </c>
      <c r="AJ995" s="58" cm="1">
        <f t="array" ref="AJ995">_xlfn.XLOOKUP(Contrato[[#This Row],[CONTRATO]]&amp;Contrato[[#This Row],[CDP]],[1]!Tabla6[[#All],[CONTRATO-CDP]],[1]!Tabla6[[#All],[CRP]],_xlfn.XLOOKUP(Contrato[[#This Row],[CDP]],[1]RCPPAGOS!F:F,[1]RCPPAGOS!A:A,"",0),0)</f>
        <v>1201</v>
      </c>
      <c r="AK995" s="58">
        <f>+Contrato[[#This Row],[Columna1]]-Contrato[[#This Row],[RCP]]</f>
        <v>0</v>
      </c>
      <c r="AL995" s="61" cm="1">
        <f t="array" ref="AL995">_xlfn.XLOOKUP(Contrato[[#This Row],[RCP]],[1]!RCPPAGOS[[#All],[CRP]],[1]!RCPPAGOS[[#All],[Total pagado]],0,0)</f>
        <v>699600</v>
      </c>
      <c r="AM995" s="62">
        <f>+Contrato[[#This Row],[Valor Pagado]]/Contrato[[#This Row],[VALOR CONTRATO]]</f>
        <v>1</v>
      </c>
      <c r="AN995" s="63">
        <f>+Contrato[[#This Row],[VALOR CONTRATO]]-Contrato[[#This Row],[Valor Pagado]]</f>
        <v>0</v>
      </c>
    </row>
    <row r="996" spans="1:40" ht="37.5" customHeight="1">
      <c r="A996" s="1">
        <v>299</v>
      </c>
      <c r="B996" s="2">
        <v>4422021</v>
      </c>
      <c r="C996" s="130" t="s">
        <v>2389</v>
      </c>
      <c r="D996" s="92" t="s">
        <v>2384</v>
      </c>
      <c r="E996" s="92" t="s">
        <v>2390</v>
      </c>
      <c r="F996" s="95" t="s">
        <v>205</v>
      </c>
      <c r="G996" s="387" t="s">
        <v>2391</v>
      </c>
      <c r="H996" s="1">
        <v>811044253</v>
      </c>
      <c r="I996" s="168" t="s">
        <v>571</v>
      </c>
      <c r="J996" s="168">
        <v>286500300</v>
      </c>
      <c r="K996" s="1" t="s">
        <v>571</v>
      </c>
      <c r="L996" s="137" t="s">
        <v>1772</v>
      </c>
      <c r="M996" s="138" t="s">
        <v>69</v>
      </c>
      <c r="N996" s="44">
        <f>VLOOKUP(Contrato[[#This Row],[SUPERVISOR TITULAR]],[1]SUPERVISORES!$E$1:$F$135,2,FALSE)</f>
        <v>43208997.899999999</v>
      </c>
      <c r="O996" s="376" t="s">
        <v>652</v>
      </c>
      <c r="P996" s="221">
        <f>VLOOKUP(Contrato[[#This Row],[SUPERVISOR SUPLENTE ]],[1]SUPERVISORES!$E$1:$F$135,2,FALSE)</f>
        <v>43595405.899999999</v>
      </c>
      <c r="Q996" s="75">
        <v>42</v>
      </c>
      <c r="R996" s="222" cm="1">
        <f t="array" ref="R996">_xlfn.XLOOKUP(Contrato[[#This Row],[CDP]],[1]!CDP[[#All],[consecutivo]],[1]!CDP[[#All],[fecha_aprobacion]],"",0)</f>
        <v>44939</v>
      </c>
      <c r="S996" s="223">
        <f>SUMIF([1]!CDP[[#All],[consecutivo]],Contrato[[#This Row],[CDP]],[1]!CDP[[#All],[valor_total_rubro]])</f>
        <v>300000000</v>
      </c>
      <c r="T996" s="4" cm="1">
        <f t="array" ref="T996">_xlfn.XLOOKUP(Contrato[[#This Row],[CONTRATO]]&amp;Contrato[[#This Row],[CDP]],[1]!Tabla6[[#All],[CONTRATO-CDP]],[1]!Tabla6[[#All],[CRP]],_xlfn.XLOOKUP(Contrato[[#This Row],[CDP]],[1]RCPPAGOS!F:F,[1]RCPPAGOS!A:A,"",0),0)</f>
        <v>2</v>
      </c>
      <c r="U996" s="222">
        <f>+_xlfn.XLOOKUP(Contrato[[#This Row],[RCP]],[1]RCPPAGOS!A:A,[1]RCPPAGOS!B:B,"",0)</f>
        <v>44939</v>
      </c>
      <c r="V996" s="224">
        <f>SUMIF([1]!RCPPAGOS[[#All],[CRP]],Contrato[[#This Row],[RCP]],[1]!RCPPAGOS[[#All],[valor_total]])</f>
        <v>300000000</v>
      </c>
      <c r="W996" s="51">
        <v>44477</v>
      </c>
      <c r="X996" s="51">
        <v>44482</v>
      </c>
      <c r="Y996" s="294" t="str">
        <f>+LEFT(_xlfn.XLOOKUP(Contrato[[#This Row],[CONTRATO3DIG]],[1]SECOP_II!AE:AE,[1]SECOP_II!F:F,"",0),10)</f>
        <v/>
      </c>
      <c r="Z996" s="226" t="str">
        <f>+LEFT(_xlfn.XLOOKUP(Contrato[[#This Row],[CONTRATO3DIG]],[1]SECOP_II!AE:AE,[1]SECOP_II!G:G,"",0),10)</f>
        <v>2023-11-30</v>
      </c>
      <c r="AA996" s="388"/>
      <c r="AB996" s="103" t="s">
        <v>2392</v>
      </c>
      <c r="AC996" s="103"/>
      <c r="AD996" s="1" t="s">
        <v>2388</v>
      </c>
      <c r="AE996" s="58" t="str">
        <f>TEXT(LEFT(Contrato[[#This Row],[CONTRATO]],3),"0")</f>
        <v>442</v>
      </c>
      <c r="AF996" s="58" t="str">
        <f>IF(LEN(Contrato[[#This Row],[Contrato2]])=3,Contrato[[#This Row],[Contrato2]],TEXT(Contrato[[#This Row],[Contrato2]],"000"))</f>
        <v>442</v>
      </c>
      <c r="AG996" s="59">
        <f ca="1">IFERROR(_xlfn.DAYS(Contrato[[#This Row],[Fecha Proyectada liquidació]],TODAY())/30,"")</f>
        <v>-11.066666666666666</v>
      </c>
      <c r="AH996" s="60">
        <f>+Contrato[[#This Row],[FECHA TERMINACIÓN ]]+120</f>
        <v>45380</v>
      </c>
      <c r="AI996" s="58" t="e" cm="1">
        <f t="array" ref="AI996">+Contrato[[#This Row],[Fecha Proyectada liquidació]]-hoy</f>
        <v>#NAME?</v>
      </c>
      <c r="AJ996" s="58" cm="1">
        <f t="array" ref="AJ996">_xlfn.XLOOKUP(Contrato[[#This Row],[CONTRATO]]&amp;Contrato[[#This Row],[CDP]],[1]!Tabla6[[#All],[CONTRATO-CDP]],[1]!Tabla6[[#All],[CRP]],_xlfn.XLOOKUP(Contrato[[#This Row],[CDP]],[1]RCPPAGOS!F:F,[1]RCPPAGOS!A:A,"",0),0)</f>
        <v>2</v>
      </c>
      <c r="AK996" s="58">
        <f>+Contrato[[#This Row],[Columna1]]-Contrato[[#This Row],[RCP]]</f>
        <v>0</v>
      </c>
      <c r="AL996" s="61" cm="1">
        <f t="array" ref="AL996">_xlfn.XLOOKUP(Contrato[[#This Row],[RCP]],[1]!RCPPAGOS[[#All],[CRP]],[1]!RCPPAGOS[[#All],[Total pagado]],0,0)</f>
        <v>286500300</v>
      </c>
      <c r="AM996" s="62">
        <f>+Contrato[[#This Row],[Valor Pagado]]/Contrato[[#This Row],[VALOR CONTRATO]]</f>
        <v>1</v>
      </c>
      <c r="AN996" s="63">
        <f>+Contrato[[#This Row],[VALOR CONTRATO]]-Contrato[[#This Row],[Valor Pagado]]</f>
        <v>0</v>
      </c>
    </row>
    <row r="997" spans="1:40" ht="37.5" customHeight="1">
      <c r="A997" s="1">
        <v>499</v>
      </c>
      <c r="B997" s="2">
        <v>4422021</v>
      </c>
      <c r="C997" s="130" t="s">
        <v>2393</v>
      </c>
      <c r="D997" s="92" t="s">
        <v>2384</v>
      </c>
      <c r="E997" s="103" t="s">
        <v>741</v>
      </c>
      <c r="F997" s="95" t="s">
        <v>205</v>
      </c>
      <c r="G997" s="387" t="s">
        <v>2391</v>
      </c>
      <c r="H997" s="1">
        <v>811044253</v>
      </c>
      <c r="I997" s="168" t="s">
        <v>571</v>
      </c>
      <c r="J997" s="168">
        <v>30788342</v>
      </c>
      <c r="K997" s="1" t="s">
        <v>571</v>
      </c>
      <c r="L997" s="137" t="s">
        <v>1731</v>
      </c>
      <c r="M997" s="376" t="s">
        <v>652</v>
      </c>
      <c r="N997" s="44">
        <f>VLOOKUP(Contrato[[#This Row],[SUPERVISOR TITULAR]],[1]SUPERVISORES!$E$1:$F$135,2,FALSE)</f>
        <v>43595405.899999999</v>
      </c>
      <c r="O997" s="376" t="s">
        <v>69</v>
      </c>
      <c r="P997" s="221">
        <f>VLOOKUP(Contrato[[#This Row],[SUPERVISOR SUPLENTE ]],[1]SUPERVISORES!$E$1:$F$135,2,FALSE)</f>
        <v>43208997.899999999</v>
      </c>
      <c r="Q997" s="75">
        <v>402</v>
      </c>
      <c r="R997" s="222" cm="1">
        <f t="array" ref="R997">_xlfn.XLOOKUP(Contrato[[#This Row],[CDP]],[1]!CDP[[#All],[consecutivo]],[1]!CDP[[#All],[fecha_aprobacion]],"",0)</f>
        <v>44977.674988425926</v>
      </c>
      <c r="S997" s="223">
        <f>SUMIF([1]!CDP[[#All],[consecutivo]],Contrato[[#This Row],[CDP]],[1]!CDP[[#All],[valor_total_rubro]])</f>
        <v>62807088</v>
      </c>
      <c r="T997" s="4" cm="1">
        <f t="array" ref="T997">_xlfn.XLOOKUP(Contrato[[#This Row],[CONTRATO]]&amp;Contrato[[#This Row],[CDP]],[1]!Tabla6[[#All],[CONTRATO-CDP]],[1]!Tabla6[[#All],[CRP]],_xlfn.XLOOKUP(Contrato[[#This Row],[CDP]],[1]RCPPAGOS!F:F,[1]RCPPAGOS!A:A,"",0),0)</f>
        <v>3601</v>
      </c>
      <c r="U997" s="222">
        <f>+_xlfn.XLOOKUP(Contrato[[#This Row],[RCP]],[1]RCPPAGOS!A:A,[1]RCPPAGOS!B:B,"",0)</f>
        <v>45043.47452546296</v>
      </c>
      <c r="V997" s="224">
        <f>SUMIF([1]!RCPPAGOS[[#All],[CRP]],Contrato[[#This Row],[RCP]],[1]!RCPPAGOS[[#All],[valor_total]])</f>
        <v>30788342</v>
      </c>
      <c r="W997" s="51">
        <v>45042</v>
      </c>
      <c r="X997" s="51">
        <v>45044</v>
      </c>
      <c r="Y997" s="225" t="str">
        <f>+LEFT(_xlfn.XLOOKUP(Contrato[[#This Row],[CONTRATO3DIG]],[1]SECOP_II!AE:AE,[1]SECOP_II!F:F,"",0),10)</f>
        <v/>
      </c>
      <c r="Z997" s="226" t="str">
        <f>+LEFT(_xlfn.XLOOKUP(Contrato[[#This Row],[CONTRATO3DIG]],[1]SECOP_II!AE:AE,[1]SECOP_II!G:G,"",0),10)</f>
        <v>2023-11-30</v>
      </c>
      <c r="AA997" s="388"/>
      <c r="AB997" s="103" t="s">
        <v>2394</v>
      </c>
      <c r="AC997" s="103"/>
      <c r="AD997" s="1" t="s">
        <v>2388</v>
      </c>
      <c r="AE997" s="58" t="str">
        <f>TEXT(LEFT(Contrato[[#This Row],[CONTRATO]],3),"0")</f>
        <v>442</v>
      </c>
      <c r="AF997" s="58" t="str">
        <f>IF(LEN(Contrato[[#This Row],[Contrato2]])=3,Contrato[[#This Row],[Contrato2]],TEXT(Contrato[[#This Row],[Contrato2]],"000"))</f>
        <v>442</v>
      </c>
      <c r="AG997" s="59">
        <f ca="1">IFERROR(_xlfn.DAYS(Contrato[[#This Row],[Fecha Proyectada liquidació]],TODAY())/30,"")</f>
        <v>-11.066666666666666</v>
      </c>
      <c r="AH997" s="60">
        <f>+Contrato[[#This Row],[FECHA TERMINACIÓN ]]+120</f>
        <v>45380</v>
      </c>
      <c r="AI997" s="58" t="e" cm="1">
        <f t="array" ref="AI997">+Contrato[[#This Row],[Fecha Proyectada liquidació]]-hoy</f>
        <v>#NAME?</v>
      </c>
      <c r="AJ997" s="58" cm="1">
        <f t="array" ref="AJ997">_xlfn.XLOOKUP(Contrato[[#This Row],[CONTRATO]]&amp;Contrato[[#This Row],[CDP]],[1]!Tabla6[[#All],[CONTRATO-CDP]],[1]!Tabla6[[#All],[CRP]],_xlfn.XLOOKUP(Contrato[[#This Row],[CDP]],[1]RCPPAGOS!F:F,[1]RCPPAGOS!A:A,"",0),0)</f>
        <v>3601</v>
      </c>
      <c r="AK997" s="58">
        <f>+Contrato[[#This Row],[Columna1]]-Contrato[[#This Row],[RCP]]</f>
        <v>0</v>
      </c>
      <c r="AL997" s="61" cm="1">
        <f t="array" ref="AL997">_xlfn.XLOOKUP(Contrato[[#This Row],[RCP]],[1]!RCPPAGOS[[#All],[CRP]],[1]!RCPPAGOS[[#All],[Total pagado]],0,0)</f>
        <v>30788342</v>
      </c>
      <c r="AM997" s="62">
        <f>+Contrato[[#This Row],[Valor Pagado]]/Contrato[[#This Row],[VALOR CONTRATO]]</f>
        <v>1</v>
      </c>
      <c r="AN997" s="63">
        <f>+Contrato[[#This Row],[VALOR CONTRATO]]-Contrato[[#This Row],[Valor Pagado]]</f>
        <v>0</v>
      </c>
    </row>
    <row r="998" spans="1:40" ht="37.5" customHeight="1">
      <c r="A998" s="1">
        <v>691</v>
      </c>
      <c r="B998" s="2">
        <v>4422021</v>
      </c>
      <c r="C998" s="130" t="s">
        <v>2395</v>
      </c>
      <c r="D998" s="92" t="s">
        <v>2384</v>
      </c>
      <c r="E998" s="103" t="s">
        <v>2385</v>
      </c>
      <c r="F998" s="95" t="s">
        <v>205</v>
      </c>
      <c r="G998" s="387" t="s">
        <v>2391</v>
      </c>
      <c r="H998" s="1">
        <v>811044253</v>
      </c>
      <c r="I998" s="168" t="s">
        <v>571</v>
      </c>
      <c r="J998" s="168">
        <v>196740793</v>
      </c>
      <c r="K998" s="1" t="s">
        <v>571</v>
      </c>
      <c r="L998" s="137" t="s">
        <v>1731</v>
      </c>
      <c r="M998" s="376" t="s">
        <v>652</v>
      </c>
      <c r="N998" s="44">
        <f>VLOOKUP(Contrato[[#This Row],[SUPERVISOR TITULAR]],[1]SUPERVISORES!$E$1:$F$135,2,FALSE)</f>
        <v>43595405.899999999</v>
      </c>
      <c r="O998" s="376" t="s">
        <v>69</v>
      </c>
      <c r="P998" s="221">
        <f>VLOOKUP(Contrato[[#This Row],[SUPERVISOR SUPLENTE ]],[1]SUPERVISORES!$E$1:$F$135,2,FALSE)</f>
        <v>43208997.899999999</v>
      </c>
      <c r="Q998" s="75">
        <v>846</v>
      </c>
      <c r="R998" s="222" cm="1">
        <f t="array" ref="R998">_xlfn.XLOOKUP(Contrato[[#This Row],[CDP]],[1]!CDP[[#All],[consecutivo]],[1]!CDP[[#All],[fecha_aprobacion]],"",0)</f>
        <v>45084.323125000003</v>
      </c>
      <c r="S998" s="223">
        <f>SUMIF([1]!CDP[[#All],[consecutivo]],Contrato[[#This Row],[CDP]],[1]!CDP[[#All],[valor_total_rubro]])</f>
        <v>196740793</v>
      </c>
      <c r="T998" s="4" cm="1">
        <f t="array" ref="T998">_xlfn.XLOOKUP(Contrato[[#This Row],[CONTRATO]]&amp;Contrato[[#This Row],[CDP]],[1]!Tabla6[[#All],[CONTRATO-CDP]],[1]!Tabla6[[#All],[CRP]],_xlfn.XLOOKUP(Contrato[[#This Row],[CDP]],[1]RCPPAGOS!F:F,[1]RCPPAGOS!A:A,"",0),0)</f>
        <v>5890</v>
      </c>
      <c r="U998" s="222">
        <f>+_xlfn.XLOOKUP(Contrato[[#This Row],[RCP]],[1]RCPPAGOS!A:A,[1]RCPPAGOS!B:B,"",0)</f>
        <v>45085.635000000002</v>
      </c>
      <c r="V998" s="224">
        <f>SUMIF([1]!RCPPAGOS[[#All],[CRP]],Contrato[[#This Row],[RCP]],[1]!RCPPAGOS[[#All],[valor_total]])</f>
        <v>196740793</v>
      </c>
      <c r="W998" s="51">
        <v>45085</v>
      </c>
      <c r="X998" s="51">
        <v>45091</v>
      </c>
      <c r="Y998" s="294" t="str">
        <f>+LEFT(_xlfn.XLOOKUP(Contrato[[#This Row],[CONTRATO3DIG]],[1]SECOP_II!AE:AE,[1]SECOP_II!F:F,"",0),10)</f>
        <v/>
      </c>
      <c r="Z998" s="226" t="str">
        <f>+LEFT(_xlfn.XLOOKUP(Contrato[[#This Row],[CONTRATO3DIG]],[1]SECOP_II!AE:AE,[1]SECOP_II!G:G,"",0),10)</f>
        <v>2023-11-30</v>
      </c>
      <c r="AA998" s="388"/>
      <c r="AB998" s="103" t="s">
        <v>2396</v>
      </c>
      <c r="AC998" s="103"/>
      <c r="AD998" s="1" t="s">
        <v>2388</v>
      </c>
      <c r="AE998" s="58" t="str">
        <f>TEXT(LEFT(Contrato[[#This Row],[CONTRATO]],3),"0")</f>
        <v>442</v>
      </c>
      <c r="AF998" s="58" t="str">
        <f>IF(LEN(Contrato[[#This Row],[Contrato2]])=3,Contrato[[#This Row],[Contrato2]],TEXT(Contrato[[#This Row],[Contrato2]],"000"))</f>
        <v>442</v>
      </c>
      <c r="AG998" s="59">
        <f ca="1">IFERROR(_xlfn.DAYS(Contrato[[#This Row],[Fecha Proyectada liquidació]],TODAY())/30,"")</f>
        <v>-11.066666666666666</v>
      </c>
      <c r="AH998" s="60">
        <f>+Contrato[[#This Row],[FECHA TERMINACIÓN ]]+120</f>
        <v>45380</v>
      </c>
      <c r="AI998" s="58" t="e" cm="1">
        <f t="array" ref="AI998">+Contrato[[#This Row],[Fecha Proyectada liquidació]]-hoy</f>
        <v>#NAME?</v>
      </c>
      <c r="AJ998" s="58" cm="1">
        <f t="array" ref="AJ998">_xlfn.XLOOKUP(Contrato[[#This Row],[CONTRATO]]&amp;Contrato[[#This Row],[CDP]],[1]!Tabla6[[#All],[CONTRATO-CDP]],[1]!Tabla6[[#All],[CRP]],_xlfn.XLOOKUP(Contrato[[#This Row],[CDP]],[1]RCPPAGOS!F:F,[1]RCPPAGOS!A:A,"",0),0)</f>
        <v>5890</v>
      </c>
      <c r="AK998" s="58">
        <f>+Contrato[[#This Row],[Columna1]]-Contrato[[#This Row],[RCP]]</f>
        <v>0</v>
      </c>
      <c r="AL998" s="61" cm="1">
        <f t="array" ref="AL998">_xlfn.XLOOKUP(Contrato[[#This Row],[RCP]],[1]!RCPPAGOS[[#All],[CRP]],[1]!RCPPAGOS[[#All],[Total pagado]],0,0)</f>
        <v>196740793</v>
      </c>
      <c r="AM998" s="62">
        <f>+Contrato[[#This Row],[Valor Pagado]]/Contrato[[#This Row],[VALOR CONTRATO]]</f>
        <v>1</v>
      </c>
      <c r="AN998" s="63">
        <f>+Contrato[[#This Row],[VALOR CONTRATO]]-Contrato[[#This Row],[Valor Pagado]]</f>
        <v>0</v>
      </c>
    </row>
    <row r="999" spans="1:40" ht="37.5" customHeight="1">
      <c r="A999" s="1">
        <v>1012</v>
      </c>
      <c r="B999" s="2">
        <v>4422021</v>
      </c>
      <c r="C999" s="130" t="s">
        <v>2397</v>
      </c>
      <c r="D999" s="92" t="s">
        <v>2384</v>
      </c>
      <c r="E999" s="103" t="s">
        <v>2385</v>
      </c>
      <c r="F999" s="92" t="s">
        <v>205</v>
      </c>
      <c r="G999" s="387" t="s">
        <v>2391</v>
      </c>
      <c r="H999" s="1">
        <v>811044253</v>
      </c>
      <c r="I999" s="168" t="s">
        <v>571</v>
      </c>
      <c r="J999" s="168">
        <v>181992715</v>
      </c>
      <c r="K999" s="1" t="s">
        <v>571</v>
      </c>
      <c r="L999" s="137" t="s">
        <v>1731</v>
      </c>
      <c r="M999" s="138" t="s">
        <v>890</v>
      </c>
      <c r="N999" s="110" t="s">
        <v>2398</v>
      </c>
      <c r="O999" s="43"/>
      <c r="P999" s="221" t="e">
        <f>VLOOKUP(Contrato[[#This Row],[SUPERVISOR SUPLENTE ]],[1]SUPERVISORES!$E$1:$F$135,2,FALSE)</f>
        <v>#N/A</v>
      </c>
      <c r="Q999" s="75">
        <v>1124</v>
      </c>
      <c r="R999" s="222" cm="1">
        <f t="array" ref="R999">_xlfn.XLOOKUP(Contrato[[#This Row],[CDP]],[1]!CDP[[#All],[consecutivo]],[1]!CDP[[#All],[fecha_aprobacion]],"",0)</f>
        <v>45184.580011574071</v>
      </c>
      <c r="S999" s="223">
        <f>SUMIF([1]!CDP[[#All],[consecutivo]],Contrato[[#This Row],[CDP]],[1]!CDP[[#All],[valor_total_rubro]])</f>
        <v>182992715</v>
      </c>
      <c r="T999" s="4" cm="1">
        <f t="array" ref="T999">_xlfn.XLOOKUP(Contrato[[#This Row],[CONTRATO]]&amp;Contrato[[#This Row],[CDP]],[1]!Tabla6[[#All],[CONTRATO-CDP]],[1]!Tabla6[[#All],[CRP]],_xlfn.XLOOKUP(Contrato[[#This Row],[CDP]],[1]RCPPAGOS!F:F,[1]RCPPAGOS!A:A,"",0),0)</f>
        <v>10764</v>
      </c>
      <c r="U999" s="222">
        <f>+_xlfn.XLOOKUP(Contrato[[#This Row],[RCP]],[1]RCPPAGOS!A:A,[1]RCPPAGOS!B:B,"",0)</f>
        <v>45195.687361111108</v>
      </c>
      <c r="V999" s="224">
        <f>SUMIF([1]!RCPPAGOS[[#All],[CRP]],Contrato[[#This Row],[RCP]],[1]!RCPPAGOS[[#All],[valor_total]])</f>
        <v>181992715</v>
      </c>
      <c r="W999" s="51">
        <v>45195</v>
      </c>
      <c r="X999" s="51">
        <v>45198</v>
      </c>
      <c r="Y999" s="294" t="str">
        <f>+LEFT(_xlfn.XLOOKUP(Contrato[[#This Row],[CONTRATO3DIG]],[1]SECOP_II!AE:AE,[1]SECOP_II!F:F,"",0),10)</f>
        <v/>
      </c>
      <c r="Z999" s="226" t="str">
        <f>+LEFT(_xlfn.XLOOKUP(Contrato[[#This Row],[CONTRATO3DIG]],[1]SECOP_II!AE:AE,[1]SECOP_II!G:G,"",0),10)</f>
        <v>2023-11-30</v>
      </c>
      <c r="AA999" s="227"/>
      <c r="AB999" s="103" t="s">
        <v>2399</v>
      </c>
      <c r="AC999" s="103">
        <v>202301016482</v>
      </c>
      <c r="AD999" s="1" t="s">
        <v>2388</v>
      </c>
      <c r="AE999" s="58" t="str">
        <f>TEXT(LEFT(Contrato[[#This Row],[CONTRATO]],3),"0")</f>
        <v>442</v>
      </c>
      <c r="AF999" s="58" t="str">
        <f>IF(LEN(Contrato[[#This Row],[Contrato2]])=3,Contrato[[#This Row],[Contrato2]],TEXT(Contrato[[#This Row],[Contrato2]],"000"))</f>
        <v>442</v>
      </c>
      <c r="AG999" s="59">
        <f ca="1">IFERROR(_xlfn.DAYS(Contrato[[#This Row],[Fecha Proyectada liquidació]],TODAY())/30,"")</f>
        <v>-11.066666666666666</v>
      </c>
      <c r="AH999" s="60">
        <f>+Contrato[[#This Row],[FECHA TERMINACIÓN ]]+120</f>
        <v>45380</v>
      </c>
      <c r="AI999" s="58" t="e" cm="1">
        <f t="array" ref="AI999">+Contrato[[#This Row],[Fecha Proyectada liquidació]]-hoy</f>
        <v>#NAME?</v>
      </c>
      <c r="AJ999" s="58" cm="1">
        <f t="array" ref="AJ999">_xlfn.XLOOKUP(Contrato[[#This Row],[CONTRATO]]&amp;Contrato[[#This Row],[CDP]],[1]!Tabla6[[#All],[CONTRATO-CDP]],[1]!Tabla6[[#All],[CRP]],_xlfn.XLOOKUP(Contrato[[#This Row],[CDP]],[1]RCPPAGOS!F:F,[1]RCPPAGOS!A:A,"",0),0)</f>
        <v>10764</v>
      </c>
      <c r="AK999" s="58">
        <f>+Contrato[[#This Row],[Columna1]]-Contrato[[#This Row],[RCP]]</f>
        <v>0</v>
      </c>
      <c r="AL999" s="61" cm="1">
        <f t="array" ref="AL999">_xlfn.XLOOKUP(Contrato[[#This Row],[RCP]],[1]!RCPPAGOS[[#All],[CRP]],[1]!RCPPAGOS[[#All],[Total pagado]],0,0)</f>
        <v>133839072</v>
      </c>
      <c r="AM999" s="62">
        <f>+Contrato[[#This Row],[Valor Pagado]]/Contrato[[#This Row],[VALOR CONTRATO]]</f>
        <v>0.73540895304518095</v>
      </c>
      <c r="AN999" s="63">
        <f>+Contrato[[#This Row],[VALOR CONTRATO]]-Contrato[[#This Row],[Valor Pagado]]</f>
        <v>48153643</v>
      </c>
    </row>
    <row r="1000" spans="1:40" ht="37.5" customHeight="1">
      <c r="A1000" s="365">
        <v>331</v>
      </c>
      <c r="B1000" s="2">
        <v>5232022</v>
      </c>
      <c r="C1000" s="389" t="s">
        <v>2400</v>
      </c>
      <c r="D1000" s="390" t="s">
        <v>2401</v>
      </c>
      <c r="E1000" s="64" t="s">
        <v>42</v>
      </c>
      <c r="F1000" s="95" t="s">
        <v>581</v>
      </c>
      <c r="G1000" s="391" t="s">
        <v>2402</v>
      </c>
      <c r="H1000" s="392" t="s">
        <v>2403</v>
      </c>
      <c r="I1000" s="372" t="s">
        <v>571</v>
      </c>
      <c r="J1000" s="372">
        <v>13585756749</v>
      </c>
      <c r="K1000" s="393" t="s">
        <v>571</v>
      </c>
      <c r="L1000" s="373" t="s">
        <v>2404</v>
      </c>
      <c r="M1000" s="43" t="s">
        <v>116</v>
      </c>
      <c r="N1000" s="44">
        <f>VLOOKUP(Contrato[[#This Row],[SUPERVISOR TITULAR]],[1]SUPERVISORES!$E$1:$F$135,2,FALSE)</f>
        <v>98520651.200000003</v>
      </c>
      <c r="O1000" s="376"/>
      <c r="P1000" s="45" t="e">
        <f>VLOOKUP(Contrato[[#This Row],[SUPERVISOR SUPLENTE ]],[1]SUPERVISORES!$E$1:$F$135,2,FALSE)</f>
        <v>#N/A</v>
      </c>
      <c r="Q1000" s="377">
        <v>454</v>
      </c>
      <c r="R1000" s="47" cm="1">
        <f t="array" ref="R1000">_xlfn.XLOOKUP(Contrato[[#This Row],[CDP]],[1]!CDP[[#All],[consecutivo]],[1]!CDP[[#All],[fecha_aprobacion]],"",0)</f>
        <v>44999.610694444447</v>
      </c>
      <c r="S1000" s="48">
        <f>SUMIF([1]!CDP[[#All],[consecutivo]],Contrato[[#This Row],[CDP]],[1]!CDP[[#All],[valor_total_rubro]])</f>
        <v>13585756749</v>
      </c>
      <c r="T1000" s="378" cm="1">
        <f t="array" ref="T1000">_xlfn.XLOOKUP(Contrato[[#This Row],[CONTRATO]]&amp;Contrato[[#This Row],[CDP]],[1]!Tabla6[[#All],[CONTRATO-CDP]],[1]!Tabla6[[#All],[CRP]],_xlfn.XLOOKUP(Contrato[[#This Row],[CDP]],[1]RCPPAGOS!F:F,[1]RCPPAGOS!A:A,"",0),0)</f>
        <v>2081</v>
      </c>
      <c r="U1000" s="47">
        <f>+_xlfn.XLOOKUP(Contrato[[#This Row],[RCP]],[1]RCPPAGOS!A:A,[1]RCPPAGOS!B:B,"",0)</f>
        <v>45001.591678240744</v>
      </c>
      <c r="V1000" s="50">
        <f>SUMIF([1]!RCPPAGOS[[#All],[CRP]],Contrato[[#This Row],[RCP]],[1]!RCPPAGOS[[#All],[valor_total]])</f>
        <v>13585756749</v>
      </c>
      <c r="W1000" s="394">
        <v>44806</v>
      </c>
      <c r="X1000" s="394">
        <v>44816</v>
      </c>
      <c r="Y1000" s="86" t="str">
        <f>+LEFT(_xlfn.XLOOKUP(Contrato[[#This Row],[CONTRATO3DIG]],[1]SECOP_II!AE:AE,[1]SECOP_II!F:F,"",0),10)</f>
        <v>2023-05-15</v>
      </c>
      <c r="Z1000" s="53" t="str">
        <f>+LEFT(_xlfn.XLOOKUP(Contrato[[#This Row],[CONTRATO3DIG]],[1]SECOP_II!AE:AE,[1]SECOP_II!G:G,"",0),10)</f>
        <v>2023-12-16</v>
      </c>
      <c r="AA1000" s="54"/>
      <c r="AB1000" s="379" t="s">
        <v>2405</v>
      </c>
      <c r="AC1000" s="111">
        <v>0</v>
      </c>
      <c r="AD1000" s="1" t="s">
        <v>2388</v>
      </c>
      <c r="AE1000" s="58" t="str">
        <f>TEXT(LEFT(Contrato[[#This Row],[CONTRATO]],3),"0")</f>
        <v>523</v>
      </c>
      <c r="AF1000" s="58" t="str">
        <f>IF(LEN(Contrato[[#This Row],[Contrato2]])=3,Contrato[[#This Row],[Contrato2]],TEXT(Contrato[[#This Row],[Contrato2]],"000"))</f>
        <v>523</v>
      </c>
      <c r="AG1000" s="59">
        <f ca="1">IFERROR(_xlfn.DAYS(Contrato[[#This Row],[Fecha Proyectada liquidació]],TODAY())/30,"")</f>
        <v>-10.533333333333333</v>
      </c>
      <c r="AH1000" s="60">
        <f>+Contrato[[#This Row],[FECHA TERMINACIÓN ]]+120</f>
        <v>45396</v>
      </c>
      <c r="AJ1000" s="58" cm="1">
        <f t="array" ref="AJ1000">_xlfn.XLOOKUP(Contrato[[#This Row],[CONTRATO]]&amp;Contrato[[#This Row],[CDP]],[1]!Tabla6[[#All],[CONTRATO-CDP]],[1]!Tabla6[[#All],[CRP]],_xlfn.XLOOKUP(Contrato[[#This Row],[CDP]],[1]RCPPAGOS!F:F,[1]RCPPAGOS!A:A,"",0),0)</f>
        <v>2081</v>
      </c>
      <c r="AK1000" s="58">
        <f>+Contrato[[#This Row],[Columna1]]-Contrato[[#This Row],[RCP]]</f>
        <v>0</v>
      </c>
      <c r="AL1000" s="73" cm="1">
        <f t="array" ref="AL1000">_xlfn.XLOOKUP(Contrato[[#This Row],[RCP]],[1]!RCPPAGOS[[#All],[CRP]],[1]!RCPPAGOS[[#All],[Total pagado]],0,0)</f>
        <v>11000000000</v>
      </c>
      <c r="AM1000" s="62">
        <f>+Contrato[[#This Row],[Valor Pagado]]/Contrato[[#This Row],[VALOR CONTRATO]]</f>
        <v>0.8096714966436942</v>
      </c>
      <c r="AN1000" s="63">
        <f>+Contrato[[#This Row],[VALOR CONTRATO]]-Contrato[[#This Row],[Valor Pagado]]</f>
        <v>2585756749</v>
      </c>
    </row>
    <row r="1001" spans="1:40" ht="37.5" customHeight="1">
      <c r="A1001" s="1">
        <v>300</v>
      </c>
      <c r="B1001" s="2">
        <v>5522020</v>
      </c>
      <c r="C1001" s="130" t="s">
        <v>2406</v>
      </c>
      <c r="D1001" s="92" t="s">
        <v>2384</v>
      </c>
      <c r="E1001" s="103" t="s">
        <v>741</v>
      </c>
      <c r="F1001" s="95" t="s">
        <v>205</v>
      </c>
      <c r="G1001" s="387" t="s">
        <v>2407</v>
      </c>
      <c r="H1001" s="1">
        <v>890984761</v>
      </c>
      <c r="I1001" s="168" t="s">
        <v>571</v>
      </c>
      <c r="J1001" s="168">
        <v>933999882</v>
      </c>
      <c r="K1001" s="1" t="s">
        <v>571</v>
      </c>
      <c r="L1001" s="137" t="s">
        <v>1306</v>
      </c>
      <c r="M1001" s="138" t="s">
        <v>652</v>
      </c>
      <c r="N1001" s="44">
        <f>VLOOKUP(Contrato[[#This Row],[SUPERVISOR TITULAR]],[1]SUPERVISORES!$E$1:$F$135,2,FALSE)</f>
        <v>43595405.899999999</v>
      </c>
      <c r="O1001" s="43" t="s">
        <v>69</v>
      </c>
      <c r="P1001" s="221">
        <f>VLOOKUP(Contrato[[#This Row],[SUPERVISOR SUPLENTE ]],[1]SUPERVISORES!$E$1:$F$135,2,FALSE)</f>
        <v>43208997.899999999</v>
      </c>
      <c r="Q1001" s="75">
        <v>43</v>
      </c>
      <c r="R1001" s="222" cm="1">
        <f t="array" ref="R1001">_xlfn.XLOOKUP(Contrato[[#This Row],[CDP]],[1]!CDP[[#All],[consecutivo]],[1]!CDP[[#All],[fecha_aprobacion]],"",0)</f>
        <v>44939</v>
      </c>
      <c r="S1001" s="223">
        <f>SUMIF([1]!CDP[[#All],[consecutivo]],Contrato[[#This Row],[CDP]],[1]!CDP[[#All],[valor_total_rubro]])</f>
        <v>933999882</v>
      </c>
      <c r="T1001" s="4" cm="1">
        <f t="array" ref="T1001">_xlfn.XLOOKUP(Contrato[[#This Row],[CONTRATO]]&amp;Contrato[[#This Row],[CDP]],[1]!Tabla6[[#All],[CONTRATO-CDP]],[1]!Tabla6[[#All],[CRP]],_xlfn.XLOOKUP(Contrato[[#This Row],[CDP]],[1]RCPPAGOS!F:F,[1]RCPPAGOS!A:A,"",0),0)</f>
        <v>3</v>
      </c>
      <c r="U1001" s="222">
        <f>+_xlfn.XLOOKUP(Contrato[[#This Row],[RCP]],[1]RCPPAGOS!A:A,[1]RCPPAGOS!B:B,"",0)</f>
        <v>44939</v>
      </c>
      <c r="V1001" s="224">
        <f>SUMIF([1]!RCPPAGOS[[#All],[CRP]],Contrato[[#This Row],[RCP]],[1]!RCPPAGOS[[#All],[valor_total]])</f>
        <v>933999882</v>
      </c>
      <c r="W1001" s="51">
        <v>44699</v>
      </c>
      <c r="X1001" s="51">
        <v>44708</v>
      </c>
      <c r="Y1001" s="294" t="str">
        <f>+LEFT(_xlfn.XLOOKUP(Contrato[[#This Row],[CONTRATO3DIG]],[1]SECOP_II!AE:AE,[1]SECOP_II!F:F,"",0),10)</f>
        <v>2023-05-18</v>
      </c>
      <c r="Z1001" s="226" t="str">
        <f>+LEFT(_xlfn.XLOOKUP(Contrato[[#This Row],[CONTRATO3DIG]],[1]SECOP_II!AE:AE,[1]SECOP_II!G:G,"",0),10)</f>
        <v>2023-12-30</v>
      </c>
      <c r="AA1001" s="227"/>
      <c r="AB1001" s="103" t="s">
        <v>2408</v>
      </c>
      <c r="AC1001" s="103"/>
      <c r="AD1001" s="1"/>
      <c r="AE1001" s="58" t="str">
        <f>TEXT(LEFT(Contrato[[#This Row],[CONTRATO]],3),"0")</f>
        <v>552</v>
      </c>
      <c r="AF1001" s="58" t="str">
        <f>IF(LEN(Contrato[[#This Row],[Contrato2]])=3,Contrato[[#This Row],[Contrato2]],TEXT(Contrato[[#This Row],[Contrato2]],"000"))</f>
        <v>552</v>
      </c>
      <c r="AG1001" s="59">
        <f ca="1">IFERROR(_xlfn.DAYS(Contrato[[#This Row],[Fecha Proyectada liquidació]],TODAY())/30,"")</f>
        <v>-10.066666666666666</v>
      </c>
      <c r="AH1001" s="60">
        <f>+Contrato[[#This Row],[FECHA TERMINACIÓN ]]+120</f>
        <v>45410</v>
      </c>
      <c r="AI1001" s="58" t="e" cm="1">
        <f t="array" ref="AI1001">+Contrato[[#This Row],[Fecha Proyectada liquidació]]-hoy</f>
        <v>#NAME?</v>
      </c>
      <c r="AJ1001" s="58" cm="1">
        <f t="array" ref="AJ1001">_xlfn.XLOOKUP(Contrato[[#This Row],[CONTRATO]]&amp;Contrato[[#This Row],[CDP]],[1]!Tabla6[[#All],[CONTRATO-CDP]],[1]!Tabla6[[#All],[CRP]],_xlfn.XLOOKUP(Contrato[[#This Row],[CDP]],[1]RCPPAGOS!F:F,[1]RCPPAGOS!A:A,"",0),0)</f>
        <v>3</v>
      </c>
      <c r="AK1001" s="58">
        <f>+Contrato[[#This Row],[Columna1]]-Contrato[[#This Row],[RCP]]</f>
        <v>0</v>
      </c>
      <c r="AL1001" s="61" cm="1">
        <f t="array" ref="AL1001">_xlfn.XLOOKUP(Contrato[[#This Row],[RCP]],[1]!RCPPAGOS[[#All],[CRP]],[1]!RCPPAGOS[[#All],[Total pagado]],0,0)</f>
        <v>933999882</v>
      </c>
      <c r="AM1001" s="62">
        <f>+Contrato[[#This Row],[Valor Pagado]]/Contrato[[#This Row],[VALOR CONTRATO]]</f>
        <v>1</v>
      </c>
      <c r="AN1001" s="63">
        <f>+Contrato[[#This Row],[VALOR CONTRATO]]-Contrato[[#This Row],[Valor Pagado]]</f>
        <v>0</v>
      </c>
    </row>
    <row r="1002" spans="1:40" ht="37.5" customHeight="1">
      <c r="A1002" s="1">
        <v>476</v>
      </c>
      <c r="B1002" s="2">
        <v>5522020</v>
      </c>
      <c r="C1002" s="130" t="s">
        <v>2409</v>
      </c>
      <c r="D1002" s="92" t="s">
        <v>2384</v>
      </c>
      <c r="E1002" s="103" t="s">
        <v>741</v>
      </c>
      <c r="F1002" s="95" t="s">
        <v>205</v>
      </c>
      <c r="G1002" s="387" t="s">
        <v>2407</v>
      </c>
      <c r="H1002" s="1">
        <v>890984761</v>
      </c>
      <c r="I1002" s="111" t="s">
        <v>571</v>
      </c>
      <c r="J1002" s="168">
        <v>83825071</v>
      </c>
      <c r="K1002" s="111" t="s">
        <v>571</v>
      </c>
      <c r="L1002" s="137" t="s">
        <v>1306</v>
      </c>
      <c r="M1002" s="138" t="s">
        <v>652</v>
      </c>
      <c r="N1002" s="44">
        <f>VLOOKUP(Contrato[[#This Row],[SUPERVISOR TITULAR]],[1]SUPERVISORES!$E$1:$F$135,2,FALSE)</f>
        <v>43595405.899999999</v>
      </c>
      <c r="O1002" s="43" t="s">
        <v>69</v>
      </c>
      <c r="P1002" s="221">
        <f>VLOOKUP(Contrato[[#This Row],[SUPERVISOR SUPLENTE ]],[1]SUPERVISORES!$E$1:$F$135,2,FALSE)</f>
        <v>43208997.899999999</v>
      </c>
      <c r="Q1002" s="75">
        <v>400</v>
      </c>
      <c r="R1002" s="222" cm="1">
        <f t="array" ref="R1002">_xlfn.XLOOKUP(Contrato[[#This Row],[CDP]],[1]!CDP[[#All],[consecutivo]],[1]!CDP[[#All],[fecha_aprobacion]],"",0)</f>
        <v>44977.674641203703</v>
      </c>
      <c r="S1002" s="223">
        <f>SUMIF([1]!CDP[[#All],[consecutivo]],Contrato[[#This Row],[CDP]],[1]!CDP[[#All],[valor_total_rubro]])</f>
        <v>83825071</v>
      </c>
      <c r="T1002" s="4" cm="1">
        <f t="array" ref="T1002">_xlfn.XLOOKUP(Contrato[[#This Row],[CONTRATO]]&amp;Contrato[[#This Row],[CDP]],[1]!Tabla6[[#All],[CONTRATO-CDP]],[1]!Tabla6[[#All],[CRP]],_xlfn.XLOOKUP(Contrato[[#This Row],[CDP]],[1]RCPPAGOS!F:F,[1]RCPPAGOS!A:A,"",0),0)</f>
        <v>4832</v>
      </c>
      <c r="U1002" s="222">
        <f>+_xlfn.XLOOKUP(Contrato[[#This Row],[RCP]],[1]RCPPAGOS!A:A,[1]RCPPAGOS!B:B,"",0)</f>
        <v>45058.684583333335</v>
      </c>
      <c r="V1002" s="224">
        <f>SUMIF([1]!RCPPAGOS[[#All],[CRP]],Contrato[[#This Row],[RCP]],[1]!RCPPAGOS[[#All],[valor_total]])</f>
        <v>83825071</v>
      </c>
      <c r="W1002" s="51">
        <v>45056</v>
      </c>
      <c r="X1002" s="51">
        <v>45056</v>
      </c>
      <c r="Y1002" s="294" t="str">
        <f>+LEFT(_xlfn.XLOOKUP(Contrato[[#This Row],[CONTRATO3DIG]],[1]SECOP_II!AE:AE,[1]SECOP_II!F:F,"",0),10)</f>
        <v>2023-05-18</v>
      </c>
      <c r="Z1002" s="226" t="str">
        <f>+LEFT(_xlfn.XLOOKUP(Contrato[[#This Row],[CONTRATO3DIG]],[1]SECOP_II!AE:AE,[1]SECOP_II!G:G,"",0),10)</f>
        <v>2023-12-30</v>
      </c>
      <c r="AA1002" s="227"/>
      <c r="AB1002" s="103" t="s">
        <v>1409</v>
      </c>
      <c r="AC1002" s="103"/>
      <c r="AD1002" s="1"/>
      <c r="AE1002" s="58" t="str">
        <f>TEXT(LEFT(Contrato[[#This Row],[CONTRATO]],3),"0")</f>
        <v>552</v>
      </c>
      <c r="AF1002" s="58" t="str">
        <f>IF(LEN(Contrato[[#This Row],[Contrato2]])=3,Contrato[[#This Row],[Contrato2]],TEXT(Contrato[[#This Row],[Contrato2]],"000"))</f>
        <v>552</v>
      </c>
      <c r="AG1002" s="59">
        <f ca="1">IFERROR(_xlfn.DAYS(Contrato[[#This Row],[Fecha Proyectada liquidació]],TODAY())/30,"")</f>
        <v>-10.066666666666666</v>
      </c>
      <c r="AH1002" s="60">
        <f>+Contrato[[#This Row],[FECHA TERMINACIÓN ]]+120</f>
        <v>45410</v>
      </c>
      <c r="AI1002" s="58" t="e" cm="1">
        <f t="array" ref="AI1002">+Contrato[[#This Row],[Fecha Proyectada liquidació]]-hoy</f>
        <v>#NAME?</v>
      </c>
      <c r="AJ1002" s="58" cm="1">
        <f t="array" ref="AJ1002">_xlfn.XLOOKUP(Contrato[[#This Row],[CONTRATO]]&amp;Contrato[[#This Row],[CDP]],[1]!Tabla6[[#All],[CONTRATO-CDP]],[1]!Tabla6[[#All],[CRP]],_xlfn.XLOOKUP(Contrato[[#This Row],[CDP]],[1]RCPPAGOS!F:F,[1]RCPPAGOS!A:A,"",0),0)</f>
        <v>4832</v>
      </c>
      <c r="AK1002" s="58">
        <f>+Contrato[[#This Row],[Columna1]]-Contrato[[#This Row],[RCP]]</f>
        <v>0</v>
      </c>
      <c r="AL1002" s="61" cm="1">
        <f t="array" ref="AL1002">_xlfn.XLOOKUP(Contrato[[#This Row],[RCP]],[1]!RCPPAGOS[[#All],[CRP]],[1]!RCPPAGOS[[#All],[Total pagado]],0,0)</f>
        <v>83822896</v>
      </c>
      <c r="AM1002" s="62">
        <f>+Contrato[[#This Row],[Valor Pagado]]/Contrato[[#This Row],[VALOR CONTRATO]]</f>
        <v>0.99997405310876508</v>
      </c>
      <c r="AN1002" s="63">
        <f>+Contrato[[#This Row],[VALOR CONTRATO]]-Contrato[[#This Row],[Valor Pagado]]</f>
        <v>2175</v>
      </c>
    </row>
    <row r="1003" spans="1:40" ht="37.5" customHeight="1">
      <c r="A1003" s="365">
        <v>597</v>
      </c>
      <c r="B1003" s="2">
        <v>5532022</v>
      </c>
      <c r="C1003" s="395" t="s">
        <v>2410</v>
      </c>
      <c r="D1003" s="390" t="s">
        <v>2401</v>
      </c>
      <c r="E1003" s="36" t="s">
        <v>2411</v>
      </c>
      <c r="F1003" s="368" t="s">
        <v>2412</v>
      </c>
      <c r="G1003" s="391" t="s">
        <v>2413</v>
      </c>
      <c r="H1003" s="371">
        <v>901637373</v>
      </c>
      <c r="I1003" s="372" t="s">
        <v>571</v>
      </c>
      <c r="J1003" s="372">
        <v>15673473036</v>
      </c>
      <c r="K1003" s="393" t="s">
        <v>571</v>
      </c>
      <c r="L1003" s="373" t="s">
        <v>1606</v>
      </c>
      <c r="M1003" s="43" t="s">
        <v>115</v>
      </c>
      <c r="N1003" s="44">
        <f>VLOOKUP(Contrato[[#This Row],[SUPERVISOR TITULAR]],[1]SUPERVISORES!$E$1:$F$135,2,FALSE)</f>
        <v>32244709.699999999</v>
      </c>
      <c r="O1003" s="376"/>
      <c r="P1003" s="45" t="e">
        <f>VLOOKUP(Contrato[[#This Row],[SUPERVISOR SUPLENTE ]],[1]SUPERVISORES!$E$1:$F$135,2,FALSE)</f>
        <v>#N/A</v>
      </c>
      <c r="Q1003" s="377">
        <v>452</v>
      </c>
      <c r="R1003" s="47" cm="1">
        <f t="array" ref="R1003">_xlfn.XLOOKUP(Contrato[[#This Row],[CDP]],[1]!CDP[[#All],[consecutivo]],[1]!CDP[[#All],[fecha_aprobacion]],"",0)</f>
        <v>44999.610173611109</v>
      </c>
      <c r="S1003" s="48">
        <f>SUMIF([1]!CDP[[#All],[consecutivo]],Contrato[[#This Row],[CDP]],[1]!CDP[[#All],[valor_total_rubro]])</f>
        <v>15673473036</v>
      </c>
      <c r="T1003" s="378" cm="1">
        <f t="array" ref="T1003">_xlfn.XLOOKUP(Contrato[[#This Row],[CONTRATO]]&amp;Contrato[[#This Row],[CDP]],[1]!Tabla6[[#All],[CONTRATO-CDP]],[1]!Tabla6[[#All],[CRP]],_xlfn.XLOOKUP(Contrato[[#This Row],[CDP]],[1]RCPPAGOS!F:F,[1]RCPPAGOS!A:A,"",0),0)</f>
        <v>2220</v>
      </c>
      <c r="U1003" s="47">
        <f>+_xlfn.XLOOKUP(Contrato[[#This Row],[RCP]],[1]RCPPAGOS!A:A,[1]RCPPAGOS!B:B,"",0)</f>
        <v>45013.354456018518</v>
      </c>
      <c r="V1003" s="50">
        <f>SUMIF([1]!RCPPAGOS[[#All],[CRP]],Contrato[[#This Row],[RCP]],[1]!RCPPAGOS[[#All],[valor_total]])</f>
        <v>15673473036</v>
      </c>
      <c r="W1003" s="394">
        <v>44834</v>
      </c>
      <c r="X1003" s="394">
        <v>44855</v>
      </c>
      <c r="Y1003" s="294">
        <v>44866</v>
      </c>
      <c r="Z1003" s="53">
        <v>45213</v>
      </c>
      <c r="AA1003" s="54"/>
      <c r="AB1003" s="379" t="s">
        <v>759</v>
      </c>
      <c r="AC1003" s="111">
        <v>0</v>
      </c>
      <c r="AD1003" s="1" t="s">
        <v>2388</v>
      </c>
      <c r="AE1003" s="58" t="str">
        <f>TEXT(LEFT(Contrato[[#This Row],[CONTRATO]],3),"0")</f>
        <v>553</v>
      </c>
      <c r="AF1003" s="58" t="str">
        <f>IF(LEN(Contrato[[#This Row],[Contrato2]])=3,Contrato[[#This Row],[Contrato2]],TEXT(Contrato[[#This Row],[Contrato2]],"000"))</f>
        <v>553</v>
      </c>
      <c r="AG1003" s="59">
        <f ca="1">IFERROR(_xlfn.DAYS(Contrato[[#This Row],[Fecha Proyectada liquidació]],TODAY())/30,"")</f>
        <v>-12.633333333333333</v>
      </c>
      <c r="AH1003" s="60">
        <f>+Contrato[[#This Row],[FECHA TERMINACIÓN ]]+120</f>
        <v>45333</v>
      </c>
      <c r="AJ1003" s="58" cm="1">
        <f t="array" ref="AJ1003">_xlfn.XLOOKUP(Contrato[[#This Row],[CONTRATO]]&amp;Contrato[[#This Row],[CDP]],[1]!Tabla6[[#All],[CONTRATO-CDP]],[1]!Tabla6[[#All],[CRP]],_xlfn.XLOOKUP(Contrato[[#This Row],[CDP]],[1]RCPPAGOS!F:F,[1]RCPPAGOS!A:A,"",0),0)</f>
        <v>2220</v>
      </c>
      <c r="AK1003" s="58">
        <f>+Contrato[[#This Row],[Columna1]]-Contrato[[#This Row],[RCP]]</f>
        <v>0</v>
      </c>
      <c r="AL1003" s="73" cm="1">
        <f t="array" ref="AL1003">_xlfn.XLOOKUP(Contrato[[#This Row],[RCP]],[1]!RCPPAGOS[[#All],[CRP]],[1]!RCPPAGOS[[#All],[Total pagado]],0,0)</f>
        <v>15673473036</v>
      </c>
      <c r="AM1003" s="62">
        <f>+Contrato[[#This Row],[Valor Pagado]]/Contrato[[#This Row],[VALOR CONTRATO]]</f>
        <v>1</v>
      </c>
      <c r="AN1003" s="63">
        <f>+Contrato[[#This Row],[VALOR CONTRATO]]-Contrato[[#This Row],[Valor Pagado]]</f>
        <v>0</v>
      </c>
    </row>
    <row r="1004" spans="1:40" ht="37.5" customHeight="1">
      <c r="A1004" s="365">
        <v>1223</v>
      </c>
      <c r="B1004" s="2">
        <v>5532022</v>
      </c>
      <c r="C1004" s="130" t="s">
        <v>2414</v>
      </c>
      <c r="D1004" s="92" t="s">
        <v>2376</v>
      </c>
      <c r="E1004" s="103" t="s">
        <v>2385</v>
      </c>
      <c r="F1004" s="368" t="s">
        <v>2412</v>
      </c>
      <c r="G1004" s="391" t="s">
        <v>2413</v>
      </c>
      <c r="H1004" s="371">
        <v>901637373</v>
      </c>
      <c r="I1004" s="372"/>
      <c r="J1004" s="372">
        <v>1281210021</v>
      </c>
      <c r="K1004" s="393"/>
      <c r="L1004" s="373"/>
      <c r="M1004" s="43" t="s">
        <v>115</v>
      </c>
      <c r="N1004" s="44">
        <f>VLOOKUP(Contrato[[#This Row],[SUPERVISOR TITULAR]],[1]SUPERVISORES!$E$1:$F$135,2,FALSE)</f>
        <v>32244709.699999999</v>
      </c>
      <c r="O1004" s="376"/>
      <c r="P1004" s="45" t="e">
        <f>VLOOKUP(Contrato[[#This Row],[SUPERVISOR SUPLENTE ]],[1]SUPERVISORES!$E$1:$F$135,2,FALSE)</f>
        <v>#N/A</v>
      </c>
      <c r="Q1004" s="377">
        <v>1401</v>
      </c>
      <c r="R1004" s="47" t="str" cm="1">
        <f t="array" ref="R1004">_xlfn.XLOOKUP(Contrato[[#This Row],[CDP]],[1]!CDP[[#All],[consecutivo]],[1]!CDP[[#All],[fecha_aprobacion]],"",0)</f>
        <v/>
      </c>
      <c r="S1004" s="48">
        <f>SUMIF([1]!CDP[[#All],[consecutivo]],Contrato[[#This Row],[CDP]],[1]!CDP[[#All],[valor_total_rubro]])</f>
        <v>0</v>
      </c>
      <c r="T1004" s="378" cm="1">
        <f t="array" ref="T1004">_xlfn.XLOOKUP(Contrato[[#This Row],[CONTRATO]]&amp;Contrato[[#This Row],[CDP]],[1]!Tabla6[[#All],[CONTRATO-CDP]],[1]!Tabla6[[#All],[CRP]],_xlfn.XLOOKUP(Contrato[[#This Row],[CDP]],[1]RCPPAGOS!F:F,[1]RCPPAGOS!A:A,"",0),0)</f>
        <v>16433</v>
      </c>
      <c r="U1004" s="47">
        <f>+_xlfn.XLOOKUP(Contrato[[#This Row],[RCP]],[1]RCPPAGOS!A:A,[1]RCPPAGOS!B:B,"",0)</f>
        <v>45289.735821759263</v>
      </c>
      <c r="V1004" s="50">
        <f>SUMIF([1]!RCPPAGOS[[#All],[CRP]],Contrato[[#This Row],[RCP]],[1]!RCPPAGOS[[#All],[valor_total]])</f>
        <v>1281210021</v>
      </c>
      <c r="W1004" s="394"/>
      <c r="X1004" s="394"/>
      <c r="Y1004" s="294" t="str">
        <f>+LEFT(_xlfn.XLOOKUP(Contrato[[#This Row],[CONTRATO3DIG]],[1]SECOP_II!AE:AE,[1]SECOP_II!F:F,"",0),10)</f>
        <v>2023-05-18</v>
      </c>
      <c r="Z1004" s="53" t="str">
        <f>+LEFT(_xlfn.XLOOKUP(Contrato[[#This Row],[CONTRATO3DIG]],[1]SECOP_II!AE:AE,[1]SECOP_II!G:G,"",0),10)</f>
        <v>2023-12-30</v>
      </c>
      <c r="AA1004" s="139"/>
      <c r="AB1004" s="379"/>
      <c r="AC1004" s="199"/>
      <c r="AD1004" s="1"/>
      <c r="AE1004" s="58" t="str">
        <f>TEXT(LEFT(Contrato[[#This Row],[CONTRATO]],3),"0")</f>
        <v>553</v>
      </c>
      <c r="AF1004" s="58" t="str">
        <f>IF(LEN(Contrato[[#This Row],[Contrato2]])=3,Contrato[[#This Row],[Contrato2]],TEXT(Contrato[[#This Row],[Contrato2]],"000"))</f>
        <v>553</v>
      </c>
      <c r="AG1004" s="59">
        <f ca="1">IFERROR(_xlfn.DAYS(Contrato[[#This Row],[Fecha Proyectada liquidació]],TODAY())/30,"")</f>
        <v>-10.066666666666666</v>
      </c>
      <c r="AH1004" s="60">
        <f>+Contrato[[#This Row],[FECHA TERMINACIÓN ]]+120</f>
        <v>45410</v>
      </c>
      <c r="AI1004" s="58" t="e" cm="1">
        <f t="array" ref="AI1004">+Contrato[[#This Row],[Fecha Proyectada liquidació]]-hoy</f>
        <v>#NAME?</v>
      </c>
      <c r="AJ1004" s="58" cm="1">
        <f t="array" ref="AJ1004">_xlfn.XLOOKUP(Contrato[[#This Row],[CONTRATO]]&amp;Contrato[[#This Row],[CDP]],[1]!Tabla6[[#All],[CONTRATO-CDP]],[1]!Tabla6[[#All],[CRP]],_xlfn.XLOOKUP(Contrato[[#This Row],[CDP]],[1]RCPPAGOS!F:F,[1]RCPPAGOS!A:A,"",0),0)</f>
        <v>16433</v>
      </c>
      <c r="AK1004" s="58">
        <f>+Contrato[[#This Row],[Columna1]]-Contrato[[#This Row],[RCP]]</f>
        <v>0</v>
      </c>
      <c r="AL1004" s="73" cm="1">
        <f t="array" ref="AL1004">_xlfn.XLOOKUP(Contrato[[#This Row],[RCP]],[1]!RCPPAGOS[[#All],[CRP]],[1]!RCPPAGOS[[#All],[Total pagado]],0,0)</f>
        <v>0</v>
      </c>
      <c r="AM1004" s="62">
        <f>+Contrato[[#This Row],[Valor Pagado]]/Contrato[[#This Row],[VALOR CONTRATO]]</f>
        <v>0</v>
      </c>
      <c r="AN1004" s="63">
        <f>+Contrato[[#This Row],[VALOR CONTRATO]]-Contrato[[#This Row],[Valor Pagado]]</f>
        <v>1281210021</v>
      </c>
    </row>
    <row r="1005" spans="1:40" ht="37.5" customHeight="1">
      <c r="A1005" s="1">
        <v>990</v>
      </c>
      <c r="B1005" s="2">
        <v>5532022</v>
      </c>
      <c r="C1005" s="130" t="s">
        <v>2415</v>
      </c>
      <c r="D1005" s="92" t="s">
        <v>2376</v>
      </c>
      <c r="E1005" s="103" t="s">
        <v>2385</v>
      </c>
      <c r="F1005" s="95" t="s">
        <v>2154</v>
      </c>
      <c r="G1005" s="387" t="s">
        <v>2416</v>
      </c>
      <c r="H1005" s="1">
        <v>901637373</v>
      </c>
      <c r="I1005" s="111" t="s">
        <v>571</v>
      </c>
      <c r="J1005" s="168">
        <v>3708767397</v>
      </c>
      <c r="K1005" s="134" t="s">
        <v>2417</v>
      </c>
      <c r="L1005" s="137" t="s">
        <v>1606</v>
      </c>
      <c r="M1005" s="43" t="s">
        <v>115</v>
      </c>
      <c r="N1005" s="44">
        <f>VLOOKUP(Contrato[[#This Row],[SUPERVISOR TITULAR]],[1]SUPERVISORES!$E$1:$F$135,2,FALSE)</f>
        <v>32244709.699999999</v>
      </c>
      <c r="O1005" s="43"/>
      <c r="P1005" s="221" t="e">
        <f>VLOOKUP(Contrato[[#This Row],[SUPERVISOR SUPLENTE ]],[1]SUPERVISORES!$E$1:$F$135,2,FALSE)</f>
        <v>#N/A</v>
      </c>
      <c r="Q1005" s="75">
        <v>1032</v>
      </c>
      <c r="R1005" s="222" cm="1">
        <f t="array" ref="R1005">_xlfn.XLOOKUP(Contrato[[#This Row],[CDP]],[1]!CDP[[#All],[consecutivo]],[1]!CDP[[#All],[fecha_aprobacion]],"",0)</f>
        <v>45140.585381944446</v>
      </c>
      <c r="S1005" s="223">
        <f>SUMIF([1]!CDP[[#All],[consecutivo]],Contrato[[#This Row],[CDP]],[1]!CDP[[#All],[valor_total_rubro]])</f>
        <v>3799101841</v>
      </c>
      <c r="T1005" s="4" cm="1">
        <f t="array" ref="T1005">_xlfn.XLOOKUP(Contrato[[#This Row],[CONTRATO]]&amp;Contrato[[#This Row],[CDP]],[1]!Tabla6[[#All],[CONTRATO-CDP]],[1]!Tabla6[[#All],[CRP]],_xlfn.XLOOKUP(Contrato[[#This Row],[CDP]],[1]RCPPAGOS!F:F,[1]RCPPAGOS!A:A,"",0),0)</f>
        <v>9290</v>
      </c>
      <c r="U1005" s="222">
        <f>+_xlfn.XLOOKUP(Contrato[[#This Row],[RCP]],[1]RCPPAGOS!A:A,[1]RCPPAGOS!B:B,"",0)</f>
        <v>45168.615937499999</v>
      </c>
      <c r="V1005" s="224">
        <f>SUMIF([1]!RCPPAGOS[[#All],[CRP]],Contrato[[#This Row],[RCP]],[1]!RCPPAGOS[[#All],[valor_total]])</f>
        <v>3708767397</v>
      </c>
      <c r="W1005" s="51">
        <v>45156</v>
      </c>
      <c r="X1005" s="51">
        <v>45170</v>
      </c>
      <c r="Y1005" s="294">
        <v>44866</v>
      </c>
      <c r="Z1005" s="226">
        <v>45242</v>
      </c>
      <c r="AA1005" s="227"/>
      <c r="AB1005" s="103" t="s">
        <v>2418</v>
      </c>
      <c r="AC1005" s="103"/>
      <c r="AD1005" s="1"/>
      <c r="AE1005" s="58" t="str">
        <f>TEXT(LEFT(Contrato[[#This Row],[CONTRATO]],3),"0")</f>
        <v>553</v>
      </c>
      <c r="AF1005" s="58" t="str">
        <f>IF(LEN(Contrato[[#This Row],[Contrato2]])=3,Contrato[[#This Row],[Contrato2]],TEXT(Contrato[[#This Row],[Contrato2]],"000"))</f>
        <v>553</v>
      </c>
      <c r="AG1005" s="59">
        <f ca="1">IFERROR(_xlfn.DAYS(Contrato[[#This Row],[Fecha Proyectada liquidació]],TODAY())/30,"")</f>
        <v>-11.666666666666666</v>
      </c>
      <c r="AH1005" s="60">
        <f>+Contrato[[#This Row],[FECHA TERMINACIÓN ]]+120</f>
        <v>45362</v>
      </c>
      <c r="AI1005" s="58" t="e" cm="1">
        <f t="array" ref="AI1005">+Contrato[[#This Row],[Fecha Proyectada liquidació]]-hoy</f>
        <v>#NAME?</v>
      </c>
      <c r="AJ1005" s="58" cm="1">
        <f t="array" ref="AJ1005">_xlfn.XLOOKUP(Contrato[[#This Row],[CONTRATO]]&amp;Contrato[[#This Row],[CDP]],[1]!Tabla6[[#All],[CONTRATO-CDP]],[1]!Tabla6[[#All],[CRP]],_xlfn.XLOOKUP(Contrato[[#This Row],[CDP]],[1]RCPPAGOS!F:F,[1]RCPPAGOS!A:A,"",0),0)</f>
        <v>9290</v>
      </c>
      <c r="AK1005" s="58">
        <f>+Contrato[[#This Row],[Columna1]]-Contrato[[#This Row],[RCP]]</f>
        <v>0</v>
      </c>
      <c r="AL1005" s="73" cm="1">
        <f t="array" ref="AL1005">_xlfn.XLOOKUP(Contrato[[#This Row],[RCP]],[1]!RCPPAGOS[[#All],[CRP]],[1]!RCPPAGOS[[#All],[Total pagado]],0,0)</f>
        <v>197097362</v>
      </c>
      <c r="AM1005" s="62">
        <f>+Contrato[[#This Row],[Valor Pagado]]/Contrato[[#This Row],[VALOR CONTRATO]]</f>
        <v>5.3143629918509017E-2</v>
      </c>
      <c r="AN1005" s="63">
        <f>+Contrato[[#This Row],[VALOR CONTRATO]]-Contrato[[#This Row],[Valor Pagado]]</f>
        <v>3511670035</v>
      </c>
    </row>
    <row r="1006" spans="1:40" ht="37.5" customHeight="1">
      <c r="A1006" s="1">
        <v>1176</v>
      </c>
      <c r="B1006" s="2">
        <v>5532022</v>
      </c>
      <c r="C1006" s="130" t="s">
        <v>2414</v>
      </c>
      <c r="D1006" s="92" t="s">
        <v>2376</v>
      </c>
      <c r="E1006" s="103" t="s">
        <v>2385</v>
      </c>
      <c r="F1006" s="95" t="s">
        <v>2154</v>
      </c>
      <c r="G1006" s="387" t="s">
        <v>2416</v>
      </c>
      <c r="H1006" s="1">
        <v>901637373</v>
      </c>
      <c r="I1006" s="111" t="s">
        <v>571</v>
      </c>
      <c r="J1006" s="168">
        <v>4794269563</v>
      </c>
      <c r="K1006" s="134" t="s">
        <v>2419</v>
      </c>
      <c r="L1006" s="137" t="s">
        <v>1606</v>
      </c>
      <c r="M1006" s="43" t="s">
        <v>115</v>
      </c>
      <c r="N1006" s="44">
        <f>VLOOKUP(Contrato[[#This Row],[SUPERVISOR TITULAR]],[1]SUPERVISORES!$E$1:$F$135,2,FALSE)</f>
        <v>32244709.699999999</v>
      </c>
      <c r="O1006" s="43"/>
      <c r="P1006" s="221" t="e">
        <f>VLOOKUP(Contrato[[#This Row],[SUPERVISOR SUPLENTE ]],[1]SUPERVISORES!$E$1:$F$135,2,FALSE)</f>
        <v>#N/A</v>
      </c>
      <c r="Q1006" s="75">
        <v>1300</v>
      </c>
      <c r="R1006" s="222" cm="1">
        <f t="array" ref="R1006">_xlfn.XLOOKUP(Contrato[[#This Row],[CDP]],[1]!CDP[[#All],[consecutivo]],[1]!CDP[[#All],[fecha_aprobacion]],"",0)</f>
        <v>45238.699548611112</v>
      </c>
      <c r="S1006" s="223">
        <f>SUMIF([1]!CDP[[#All],[consecutivo]],Contrato[[#This Row],[CDP]],[1]!CDP[[#All],[valor_total_rubro]])</f>
        <v>4935675286</v>
      </c>
      <c r="T1006" s="4" cm="1">
        <f t="array" ref="T1006">_xlfn.XLOOKUP(Contrato[[#This Row],[CONTRATO]]&amp;Contrato[[#This Row],[CDP]],[1]!Tabla6[[#All],[CONTRATO-CDP]],[1]!Tabla6[[#All],[CRP]],_xlfn.XLOOKUP(Contrato[[#This Row],[CDP]],[1]RCPPAGOS!F:F,[1]RCPPAGOS!A:A,"",0),0)</f>
        <v>14465</v>
      </c>
      <c r="U1006" s="222">
        <f>+_xlfn.XLOOKUP(Contrato[[#This Row],[RCP]],[1]RCPPAGOS!A:A,[1]RCPPAGOS!B:B,"",0)</f>
        <v>45241.971030092594</v>
      </c>
      <c r="V1006" s="224">
        <f>SUMIF([1]!RCPPAGOS[[#All],[CRP]],Contrato[[#This Row],[RCP]],[1]!RCPPAGOS[[#All],[valor_total]])</f>
        <v>4794269563</v>
      </c>
      <c r="W1006" s="51">
        <v>45156</v>
      </c>
      <c r="X1006" s="51">
        <v>45170</v>
      </c>
      <c r="Y1006" s="294">
        <v>45170</v>
      </c>
      <c r="Z1006" s="226">
        <v>45291</v>
      </c>
      <c r="AA1006" s="386"/>
      <c r="AB1006" s="103" t="s">
        <v>2420</v>
      </c>
      <c r="AC1006" s="103"/>
      <c r="AD1006" s="1" t="s">
        <v>2388</v>
      </c>
      <c r="AE1006" s="58" t="str">
        <f>TEXT(LEFT(Contrato[[#This Row],[CONTRATO]],3),"0")</f>
        <v>553</v>
      </c>
      <c r="AF1006" s="58" t="str">
        <f>IF(LEN(Contrato[[#This Row],[Contrato2]])=3,Contrato[[#This Row],[Contrato2]],TEXT(Contrato[[#This Row],[Contrato2]],"000"))</f>
        <v>553</v>
      </c>
      <c r="AG1006" s="59">
        <f ca="1">IFERROR(_xlfn.DAYS(Contrato[[#This Row],[Fecha Proyectada liquidació]],TODAY())/30,"")</f>
        <v>-10.033333333333333</v>
      </c>
      <c r="AH1006" s="60">
        <f>+Contrato[[#This Row],[FECHA TERMINACIÓN ]]+120</f>
        <v>45411</v>
      </c>
      <c r="AI1006" s="58" t="e" cm="1">
        <f t="array" ref="AI1006">+Contrato[[#This Row],[Fecha Proyectada liquidació]]-hoy</f>
        <v>#NAME?</v>
      </c>
      <c r="AJ1006" s="58" cm="1">
        <f t="array" ref="AJ1006">_xlfn.XLOOKUP(Contrato[[#This Row],[CONTRATO]]&amp;Contrato[[#This Row],[CDP]],[1]!Tabla6[[#All],[CONTRATO-CDP]],[1]!Tabla6[[#All],[CRP]],_xlfn.XLOOKUP(Contrato[[#This Row],[CDP]],[1]RCPPAGOS!F:F,[1]RCPPAGOS!A:A,"",0),0)</f>
        <v>14465</v>
      </c>
      <c r="AK1006" s="58">
        <f>+Contrato[[#This Row],[Columna1]]-Contrato[[#This Row],[RCP]]</f>
        <v>0</v>
      </c>
      <c r="AL1006" s="73" cm="1">
        <f t="array" ref="AL1006">_xlfn.XLOOKUP(Contrato[[#This Row],[RCP]],[1]!RCPPAGOS[[#All],[CRP]],[1]!RCPPAGOS[[#All],[Total pagado]],0,0)</f>
        <v>0</v>
      </c>
      <c r="AM1006" s="62">
        <f>+Contrato[[#This Row],[Valor Pagado]]/Contrato[[#This Row],[VALOR CONTRATO]]</f>
        <v>0</v>
      </c>
      <c r="AN1006" s="63">
        <f>+Contrato[[#This Row],[VALOR CONTRATO]]-Contrato[[#This Row],[Valor Pagado]]</f>
        <v>4794269563</v>
      </c>
    </row>
    <row r="1007" spans="1:40" ht="37.5" customHeight="1">
      <c r="A1007" s="365">
        <v>599</v>
      </c>
      <c r="B1007" s="2">
        <v>5642022</v>
      </c>
      <c r="C1007" s="395" t="s">
        <v>2421</v>
      </c>
      <c r="D1007" s="390" t="s">
        <v>2401</v>
      </c>
      <c r="E1007" s="36" t="s">
        <v>2422</v>
      </c>
      <c r="F1007" s="368" t="s">
        <v>2159</v>
      </c>
      <c r="G1007" s="391" t="s">
        <v>2423</v>
      </c>
      <c r="H1007" s="371">
        <v>900779343</v>
      </c>
      <c r="I1007" s="372" t="s">
        <v>571</v>
      </c>
      <c r="J1007" s="372">
        <v>2466590669</v>
      </c>
      <c r="K1007" s="393" t="s">
        <v>571</v>
      </c>
      <c r="L1007" s="373" t="s">
        <v>2424</v>
      </c>
      <c r="M1007" s="43" t="s">
        <v>115</v>
      </c>
      <c r="N1007" s="44">
        <f>VLOOKUP(Contrato[[#This Row],[SUPERVISOR TITULAR]],[1]SUPERVISORES!$E$1:$F$135,2,FALSE)</f>
        <v>32244709.699999999</v>
      </c>
      <c r="O1007" s="376"/>
      <c r="P1007" s="45" t="e">
        <f>VLOOKUP(Contrato[[#This Row],[SUPERVISOR SUPLENTE ]],[1]SUPERVISORES!$E$1:$F$135,2,FALSE)</f>
        <v>#N/A</v>
      </c>
      <c r="Q1007" s="377">
        <v>453</v>
      </c>
      <c r="R1007" s="47" cm="1">
        <f t="array" ref="R1007">_xlfn.XLOOKUP(Contrato[[#This Row],[CDP]],[1]!CDP[[#All],[consecutivo]],[1]!CDP[[#All],[fecha_aprobacion]],"",0)</f>
        <v>44999.610324074078</v>
      </c>
      <c r="S1007" s="48">
        <f>SUMIF([1]!CDP[[#All],[consecutivo]],Contrato[[#This Row],[CDP]],[1]!CDP[[#All],[valor_total_rubro]])</f>
        <v>468750000</v>
      </c>
      <c r="T1007" s="378" cm="1">
        <f t="array" ref="T1007">_xlfn.XLOOKUP(Contrato[[#This Row],[CONTRATO]]&amp;Contrato[[#This Row],[CDP]],[1]!Tabla6[[#All],[CONTRATO-CDP]],[1]!Tabla6[[#All],[CRP]],_xlfn.XLOOKUP(Contrato[[#This Row],[CDP]],[1]RCPPAGOS!F:F,[1]RCPPAGOS!A:A,"",0),0)</f>
        <v>2086</v>
      </c>
      <c r="U1007" s="47">
        <f>+_xlfn.XLOOKUP(Contrato[[#This Row],[RCP]],[1]RCPPAGOS!A:A,[1]RCPPAGOS!B:B,"",0)</f>
        <v>45001.603842592594</v>
      </c>
      <c r="V1007" s="50">
        <f>SUMIF([1]!RCPPAGOS[[#All],[CRP]],Contrato[[#This Row],[RCP]],[1]!RCPPAGOS[[#All],[valor_total]])</f>
        <v>468750000</v>
      </c>
      <c r="W1007" s="394">
        <v>44860</v>
      </c>
      <c r="X1007" s="394">
        <v>44866</v>
      </c>
      <c r="Y1007" s="52" t="str">
        <f>+LEFT(_xlfn.XLOOKUP(Contrato[[#This Row],[CONTRATO3DIG]],[1]SECOP_II!AE:AE,[1]SECOP_II!F:F,"",0),10)</f>
        <v>2023-05-18</v>
      </c>
      <c r="Z1007" s="53" t="str">
        <f>+LEFT(_xlfn.XLOOKUP(Contrato[[#This Row],[CONTRATO3DIG]],[1]SECOP_II!AE:AE,[1]SECOP_II!G:G,"",0),10)</f>
        <v>2023-12-30</v>
      </c>
      <c r="AA1007" s="54"/>
      <c r="AB1007" s="379" t="s">
        <v>2425</v>
      </c>
      <c r="AC1007" s="111">
        <v>0</v>
      </c>
      <c r="AD1007" s="1" t="s">
        <v>2388</v>
      </c>
      <c r="AE1007" s="58" t="str">
        <f>TEXT(LEFT(Contrato[[#This Row],[CONTRATO]],3),"0")</f>
        <v>564</v>
      </c>
      <c r="AF1007" s="58" t="str">
        <f>IF(LEN(Contrato[[#This Row],[Contrato2]])=3,Contrato[[#This Row],[Contrato2]],TEXT(Contrato[[#This Row],[Contrato2]],"000"))</f>
        <v>564</v>
      </c>
      <c r="AG1007" s="59">
        <f ca="1">IFERROR(_xlfn.DAYS(Contrato[[#This Row],[Fecha Proyectada liquidació]],TODAY())/30,"")</f>
        <v>-10.066666666666666</v>
      </c>
      <c r="AH1007" s="60">
        <f>+Contrato[[#This Row],[FECHA TERMINACIÓN ]]+120</f>
        <v>45410</v>
      </c>
      <c r="AJ1007" s="58" cm="1">
        <f t="array" ref="AJ1007">_xlfn.XLOOKUP(Contrato[[#This Row],[CONTRATO]]&amp;Contrato[[#This Row],[CDP]],[1]!Tabla6[[#All],[CONTRATO-CDP]],[1]!Tabla6[[#All],[CRP]],_xlfn.XLOOKUP(Contrato[[#This Row],[CDP]],[1]RCPPAGOS!F:F,[1]RCPPAGOS!A:A,"",0),0)</f>
        <v>2086</v>
      </c>
      <c r="AK1007" s="58">
        <f>+Contrato[[#This Row],[Columna1]]-Contrato[[#This Row],[RCP]]</f>
        <v>0</v>
      </c>
      <c r="AL1007" s="73" cm="1">
        <f t="array" ref="AL1007">_xlfn.XLOOKUP(Contrato[[#This Row],[RCP]],[1]!RCPPAGOS[[#All],[CRP]],[1]!RCPPAGOS[[#All],[Total pagado]],0,0)</f>
        <v>233433373</v>
      </c>
      <c r="AM1007" s="62">
        <f>+Contrato[[#This Row],[Valor Pagado]]/Contrato[[#This Row],[VALOR CONTRATO]]</f>
        <v>9.4638067002271634E-2</v>
      </c>
      <c r="AN1007" s="63">
        <f>+Contrato[[#This Row],[VALOR CONTRATO]]-Contrato[[#This Row],[Valor Pagado]]</f>
        <v>2233157296</v>
      </c>
    </row>
    <row r="1008" spans="1:40" ht="37.5" customHeight="1">
      <c r="A1008" s="1">
        <v>997</v>
      </c>
      <c r="B1008" s="2">
        <v>5642022</v>
      </c>
      <c r="C1008" s="130" t="s">
        <v>2426</v>
      </c>
      <c r="D1008" s="92" t="s">
        <v>2376</v>
      </c>
      <c r="E1008" s="103" t="s">
        <v>2385</v>
      </c>
      <c r="F1008" s="95" t="s">
        <v>2427</v>
      </c>
      <c r="G1008" s="387" t="s">
        <v>2423</v>
      </c>
      <c r="H1008" s="1">
        <v>900779343</v>
      </c>
      <c r="I1008" s="111" t="s">
        <v>571</v>
      </c>
      <c r="J1008" s="168">
        <v>279598541</v>
      </c>
      <c r="K1008" s="111" t="s">
        <v>571</v>
      </c>
      <c r="L1008" s="137" t="s">
        <v>2424</v>
      </c>
      <c r="M1008" s="138" t="s">
        <v>115</v>
      </c>
      <c r="N1008" s="44">
        <f>VLOOKUP(Contrato[[#This Row],[SUPERVISOR TITULAR]],[1]SUPERVISORES!$E$1:$F$135,2,FALSE)</f>
        <v>32244709.699999999</v>
      </c>
      <c r="O1008" s="43" t="s">
        <v>116</v>
      </c>
      <c r="P1008" s="221">
        <f>VLOOKUP(Contrato[[#This Row],[SUPERVISOR SUPLENTE ]],[1]SUPERVISORES!$E$1:$F$135,2,FALSE)</f>
        <v>98520651.200000003</v>
      </c>
      <c r="Q1008" s="75">
        <v>1301</v>
      </c>
      <c r="R1008" s="222" cm="1">
        <f t="array" ref="R1008">_xlfn.XLOOKUP(Contrato[[#This Row],[CDP]],[1]!CDP[[#All],[consecutivo]],[1]!CDP[[#All],[fecha_aprobacion]],"",0)</f>
        <v>45238.699675925927</v>
      </c>
      <c r="S1008" s="223">
        <f>SUMIF([1]!CDP[[#All],[consecutivo]],Contrato[[#This Row],[CDP]],[1]!CDP[[#All],[valor_total_rubro]])</f>
        <v>331757852</v>
      </c>
      <c r="T1008" s="4" cm="1">
        <f t="array" ref="T1008">_xlfn.XLOOKUP(Contrato[[#This Row],[CONTRATO]]&amp;Contrato[[#This Row],[CDP]],[1]!Tabla6[[#All],[CONTRATO-CDP]],[1]!Tabla6[[#All],[CRP]],_xlfn.XLOOKUP(Contrato[[#This Row],[CDP]],[1]RCPPAGOS!F:F,[1]RCPPAGOS!A:A,"",0),0)</f>
        <v>14464</v>
      </c>
      <c r="U1008" s="222">
        <f>+_xlfn.XLOOKUP(Contrato[[#This Row],[RCP]],[1]RCPPAGOS!A:A,[1]RCPPAGOS!B:B,"",0)</f>
        <v>45241.967349537037</v>
      </c>
      <c r="V1008" s="224">
        <f>SUMIF([1]!RCPPAGOS[[#All],[CRP]],Contrato[[#This Row],[RCP]],[1]!RCPPAGOS[[#All],[valor_total]])</f>
        <v>331757852</v>
      </c>
      <c r="W1008" s="51">
        <v>45166</v>
      </c>
      <c r="X1008" s="51">
        <v>45174</v>
      </c>
      <c r="Y1008" s="225" t="str">
        <f>+LEFT(_xlfn.XLOOKUP(Contrato[[#This Row],[CONTRATO3DIG]],[1]SECOP_II!AE:AE,[1]SECOP_II!F:F,"",0),10)</f>
        <v>2023-05-18</v>
      </c>
      <c r="Z1008" s="226" t="str">
        <f>+LEFT(_xlfn.XLOOKUP(Contrato[[#This Row],[CONTRATO3DIG]],[1]SECOP_II!AE:AE,[1]SECOP_II!G:G,"",0),10)</f>
        <v>2023-12-30</v>
      </c>
      <c r="AA1008" s="227"/>
      <c r="AB1008" s="103" t="s">
        <v>2428</v>
      </c>
      <c r="AC1008" s="103"/>
      <c r="AD1008" s="1"/>
      <c r="AE1008" s="58" t="str">
        <f>TEXT(LEFT(Contrato[[#This Row],[CONTRATO]],3),"0")</f>
        <v>564</v>
      </c>
      <c r="AF1008" s="58" t="str">
        <f>IF(LEN(Contrato[[#This Row],[Contrato2]])=3,Contrato[[#This Row],[Contrato2]],TEXT(Contrato[[#This Row],[Contrato2]],"000"))</f>
        <v>564</v>
      </c>
      <c r="AG1008" s="59">
        <f ca="1">IFERROR(_xlfn.DAYS(Contrato[[#This Row],[Fecha Proyectada liquidació]],TODAY())/30,"")</f>
        <v>-10.066666666666666</v>
      </c>
      <c r="AH1008" s="60">
        <f>+Contrato[[#This Row],[FECHA TERMINACIÓN ]]+120</f>
        <v>45410</v>
      </c>
      <c r="AI1008" s="58" t="e" cm="1">
        <f t="array" ref="AI1008">+Contrato[[#This Row],[Fecha Proyectada liquidació]]-hoy</f>
        <v>#NAME?</v>
      </c>
      <c r="AJ1008" s="58" cm="1">
        <f t="array" ref="AJ1008">_xlfn.XLOOKUP(Contrato[[#This Row],[CONTRATO]]&amp;Contrato[[#This Row],[CDP]],[1]!Tabla6[[#All],[CONTRATO-CDP]],[1]!Tabla6[[#All],[CRP]],_xlfn.XLOOKUP(Contrato[[#This Row],[CDP]],[1]RCPPAGOS!F:F,[1]RCPPAGOS!A:A,"",0),0)</f>
        <v>14464</v>
      </c>
      <c r="AK1008" s="58">
        <f>+Contrato[[#This Row],[Columna1]]-Contrato[[#This Row],[RCP]]</f>
        <v>0</v>
      </c>
      <c r="AL1008" s="73" cm="1">
        <f t="array" ref="AL1008">_xlfn.XLOOKUP(Contrato[[#This Row],[RCP]],[1]!RCPPAGOS[[#All],[CRP]],[1]!RCPPAGOS[[#All],[Total pagado]],0,0)</f>
        <v>0</v>
      </c>
      <c r="AM1008" s="62">
        <f>+Contrato[[#This Row],[Valor Pagado]]/Contrato[[#This Row],[VALOR CONTRATO]]</f>
        <v>0</v>
      </c>
      <c r="AN1008" s="63">
        <f>+Contrato[[#This Row],[VALOR CONTRATO]]-Contrato[[#This Row],[Valor Pagado]]</f>
        <v>279598541</v>
      </c>
    </row>
    <row r="1009" spans="1:40" ht="37.5" customHeight="1">
      <c r="A1009" s="1">
        <v>1224</v>
      </c>
      <c r="B1009" s="2">
        <v>5642022</v>
      </c>
      <c r="C1009" s="130" t="s">
        <v>2426</v>
      </c>
      <c r="D1009" s="92" t="s">
        <v>2376</v>
      </c>
      <c r="E1009" s="103" t="s">
        <v>2385</v>
      </c>
      <c r="F1009" s="95" t="s">
        <v>2427</v>
      </c>
      <c r="G1009" s="387" t="s">
        <v>2423</v>
      </c>
      <c r="H1009" s="89">
        <v>900779343</v>
      </c>
      <c r="I1009" s="111"/>
      <c r="J1009" s="168">
        <v>324437147</v>
      </c>
      <c r="K1009" s="111"/>
      <c r="L1009" s="137"/>
      <c r="M1009" s="138" t="s">
        <v>115</v>
      </c>
      <c r="N1009" s="44">
        <f>VLOOKUP(Contrato[[#This Row],[SUPERVISOR TITULAR]],[1]SUPERVISORES!$E$1:$F$135,2,FALSE)</f>
        <v>32244709.699999999</v>
      </c>
      <c r="O1009" s="43" t="s">
        <v>116</v>
      </c>
      <c r="P1009" s="221">
        <f>VLOOKUP(Contrato[[#This Row],[SUPERVISOR SUPLENTE ]],[1]SUPERVISORES!$E$1:$F$135,2,FALSE)</f>
        <v>98520651.200000003</v>
      </c>
      <c r="Q1009" s="75">
        <v>1400</v>
      </c>
      <c r="R1009" s="222" t="str" cm="1">
        <f t="array" ref="R1009">_xlfn.XLOOKUP(Contrato[[#This Row],[CDP]],[1]!CDP[[#All],[consecutivo]],[1]!CDP[[#All],[fecha_aprobacion]],"",0)</f>
        <v/>
      </c>
      <c r="S1009" s="223">
        <f>SUMIF([1]!CDP[[#All],[consecutivo]],Contrato[[#This Row],[CDP]],[1]!CDP[[#All],[valor_total_rubro]])</f>
        <v>0</v>
      </c>
      <c r="T1009" s="4" cm="1">
        <f t="array" ref="T1009">_xlfn.XLOOKUP(Contrato[[#This Row],[CONTRATO]]&amp;Contrato[[#This Row],[CDP]],[1]!Tabla6[[#All],[CONTRATO-CDP]],[1]!Tabla6[[#All],[CRP]],_xlfn.XLOOKUP(Contrato[[#This Row],[CDP]],[1]RCPPAGOS!F:F,[1]RCPPAGOS!A:A,"",0),0)</f>
        <v>16432</v>
      </c>
      <c r="U1009" s="222">
        <f>+_xlfn.XLOOKUP(Contrato[[#This Row],[RCP]],[1]RCPPAGOS!A:A,[1]RCPPAGOS!B:B,"",0)</f>
        <v>45289.722997685189</v>
      </c>
      <c r="V1009" s="224">
        <f>SUMIF([1]!RCPPAGOS[[#All],[CRP]],Contrato[[#This Row],[RCP]],[1]!RCPPAGOS[[#All],[valor_total]])</f>
        <v>324437147</v>
      </c>
      <c r="W1009" s="51"/>
      <c r="X1009" s="51"/>
      <c r="Y1009" s="225" t="str">
        <f>+LEFT(_xlfn.XLOOKUP(Contrato[[#This Row],[CONTRATO3DIG]],[1]SECOP_II!AE:AE,[1]SECOP_II!F:F,"",0),10)</f>
        <v>2023-05-18</v>
      </c>
      <c r="Z1009" s="226" t="str">
        <f>+LEFT(_xlfn.XLOOKUP(Contrato[[#This Row],[CONTRATO3DIG]],[1]SECOP_II!AE:AE,[1]SECOP_II!G:G,"",0),10)</f>
        <v>2023-12-30</v>
      </c>
      <c r="AA1009" s="227"/>
      <c r="AB1009" s="103"/>
      <c r="AC1009" s="103"/>
      <c r="AD1009" s="1"/>
      <c r="AE1009" s="58" t="str">
        <f>TEXT(LEFT(Contrato[[#This Row],[CONTRATO]],3),"0")</f>
        <v>564</v>
      </c>
      <c r="AF1009" s="58" t="str">
        <f>IF(LEN(Contrato[[#This Row],[Contrato2]])=3,Contrato[[#This Row],[Contrato2]],TEXT(Contrato[[#This Row],[Contrato2]],"000"))</f>
        <v>564</v>
      </c>
      <c r="AG1009" s="59">
        <f ca="1">IFERROR(_xlfn.DAYS(Contrato[[#This Row],[Fecha Proyectada liquidació]],TODAY())/30,"")</f>
        <v>-10.066666666666666</v>
      </c>
      <c r="AH1009" s="60">
        <f>+Contrato[[#This Row],[FECHA TERMINACIÓN ]]+120</f>
        <v>45410</v>
      </c>
      <c r="AI1009" s="58" t="e" cm="1">
        <f t="array" ref="AI1009">+Contrato[[#This Row],[Fecha Proyectada liquidació]]-hoy</f>
        <v>#NAME?</v>
      </c>
      <c r="AJ1009" s="58" cm="1">
        <f t="array" ref="AJ1009">_xlfn.XLOOKUP(Contrato[[#This Row],[CONTRATO]]&amp;Contrato[[#This Row],[CDP]],[1]!Tabla6[[#All],[CONTRATO-CDP]],[1]!Tabla6[[#All],[CRP]],_xlfn.XLOOKUP(Contrato[[#This Row],[CDP]],[1]RCPPAGOS!F:F,[1]RCPPAGOS!A:A,"",0),0)</f>
        <v>16432</v>
      </c>
      <c r="AK1009" s="58">
        <f>+Contrato[[#This Row],[Columna1]]-Contrato[[#This Row],[RCP]]</f>
        <v>0</v>
      </c>
      <c r="AL1009" s="73" cm="1">
        <f t="array" ref="AL1009">_xlfn.XLOOKUP(Contrato[[#This Row],[RCP]],[1]!RCPPAGOS[[#All],[CRP]],[1]!RCPPAGOS[[#All],[Total pagado]],0,0)</f>
        <v>0</v>
      </c>
      <c r="AM1009" s="62">
        <f>+Contrato[[#This Row],[Valor Pagado]]/Contrato[[#This Row],[VALOR CONTRATO]]</f>
        <v>0</v>
      </c>
      <c r="AN1009" s="63">
        <f>+Contrato[[#This Row],[VALOR CONTRATO]]-Contrato[[#This Row],[Valor Pagado]]</f>
        <v>324437147</v>
      </c>
    </row>
    <row r="1010" spans="1:40" ht="37.5" customHeight="1">
      <c r="A1010" s="1">
        <v>1175</v>
      </c>
      <c r="B1010" s="2">
        <v>5642022</v>
      </c>
      <c r="C1010" s="130" t="s">
        <v>2426</v>
      </c>
      <c r="D1010" s="92" t="s">
        <v>2376</v>
      </c>
      <c r="E1010" s="103" t="s">
        <v>2385</v>
      </c>
      <c r="F1010" s="95" t="s">
        <v>2427</v>
      </c>
      <c r="G1010" s="387" t="s">
        <v>2423</v>
      </c>
      <c r="H1010" s="1">
        <v>900779343</v>
      </c>
      <c r="I1010" s="111"/>
      <c r="J1010" s="168">
        <v>331757852</v>
      </c>
      <c r="K1010" s="111"/>
      <c r="L1010" s="137"/>
      <c r="M1010" s="138" t="s">
        <v>115</v>
      </c>
      <c r="N1010" s="44">
        <f>VLOOKUP(Contrato[[#This Row],[SUPERVISOR TITULAR]],[1]SUPERVISORES!$E$1:$F$135,2,FALSE)</f>
        <v>32244709.699999999</v>
      </c>
      <c r="O1010" s="43" t="s">
        <v>116</v>
      </c>
      <c r="P1010" s="221">
        <f>VLOOKUP(Contrato[[#This Row],[SUPERVISOR SUPLENTE ]],[1]SUPERVISORES!$E$1:$F$135,2,FALSE)</f>
        <v>98520651.200000003</v>
      </c>
      <c r="Q1010" s="75">
        <v>1301</v>
      </c>
      <c r="R1010" s="222" cm="1">
        <f t="array" ref="R1010">_xlfn.XLOOKUP(Contrato[[#This Row],[CDP]],[1]!CDP[[#All],[consecutivo]],[1]!CDP[[#All],[fecha_aprobacion]],"",0)</f>
        <v>45238.699675925927</v>
      </c>
      <c r="S1010" s="223">
        <f>SUMIF([1]!CDP[[#All],[consecutivo]],Contrato[[#This Row],[CDP]],[1]!CDP[[#All],[valor_total_rubro]])</f>
        <v>331757852</v>
      </c>
      <c r="T1010" s="4" cm="1">
        <f t="array" ref="T1010">_xlfn.XLOOKUP(Contrato[[#This Row],[CONTRATO]]&amp;Contrato[[#This Row],[CDP]],[1]!Tabla6[[#All],[CONTRATO-CDP]],[1]!Tabla6[[#All],[CRP]],_xlfn.XLOOKUP(Contrato[[#This Row],[CDP]],[1]RCPPAGOS!F:F,[1]RCPPAGOS!A:A,"",0),0)</f>
        <v>14464</v>
      </c>
      <c r="U1010" s="222">
        <f>+_xlfn.XLOOKUP(Contrato[[#This Row],[RCP]],[1]RCPPAGOS!A:A,[1]RCPPAGOS!B:B,"",0)</f>
        <v>45241.967349537037</v>
      </c>
      <c r="V1010" s="224">
        <f>SUMIF([1]!RCPPAGOS[[#All],[CRP]],Contrato[[#This Row],[RCP]],[1]!RCPPAGOS[[#All],[valor_total]])</f>
        <v>331757852</v>
      </c>
      <c r="W1010" s="51"/>
      <c r="X1010" s="51"/>
      <c r="Y1010" s="225" t="str">
        <f>+LEFT(_xlfn.XLOOKUP(Contrato[[#This Row],[CONTRATO3DIG]],[1]SECOP_II!AE:AE,[1]SECOP_II!F:F,"",0),10)</f>
        <v>2023-05-18</v>
      </c>
      <c r="Z1010" s="226" t="str">
        <f>+LEFT(_xlfn.XLOOKUP(Contrato[[#This Row],[CONTRATO3DIG]],[1]SECOP_II!AE:AE,[1]SECOP_II!G:G,"",0),10)</f>
        <v>2023-12-30</v>
      </c>
      <c r="AA1010" s="227"/>
      <c r="AB1010" s="103"/>
      <c r="AC1010" s="103"/>
      <c r="AD1010" s="1"/>
      <c r="AE1010" s="58" t="str">
        <f>TEXT(LEFT(Contrato[[#This Row],[CONTRATO]],3),"0")</f>
        <v>564</v>
      </c>
      <c r="AF1010" s="58" t="str">
        <f>IF(LEN(Contrato[[#This Row],[Contrato2]])=3,Contrato[[#This Row],[Contrato2]],TEXT(Contrato[[#This Row],[Contrato2]],"000"))</f>
        <v>564</v>
      </c>
      <c r="AG1010" s="59">
        <f ca="1">IFERROR(_xlfn.DAYS(Contrato[[#This Row],[Fecha Proyectada liquidació]],TODAY())/30,"")</f>
        <v>-10.066666666666666</v>
      </c>
      <c r="AH1010" s="60">
        <f>+Contrato[[#This Row],[FECHA TERMINACIÓN ]]+120</f>
        <v>45410</v>
      </c>
      <c r="AI1010" s="58" t="e" cm="1">
        <f t="array" ref="AI1010">+Contrato[[#This Row],[Fecha Proyectada liquidació]]-hoy</f>
        <v>#NAME?</v>
      </c>
      <c r="AJ1010" s="58" cm="1">
        <f t="array" ref="AJ1010">_xlfn.XLOOKUP(Contrato[[#This Row],[CONTRATO]]&amp;Contrato[[#This Row],[CDP]],[1]!Tabla6[[#All],[CONTRATO-CDP]],[1]!Tabla6[[#All],[CRP]],_xlfn.XLOOKUP(Contrato[[#This Row],[CDP]],[1]RCPPAGOS!F:F,[1]RCPPAGOS!A:A,"",0),0)</f>
        <v>14464</v>
      </c>
      <c r="AK1010" s="58">
        <f>+Contrato[[#This Row],[Columna1]]-Contrato[[#This Row],[RCP]]</f>
        <v>0</v>
      </c>
      <c r="AL1010" s="73" cm="1">
        <f t="array" ref="AL1010">_xlfn.XLOOKUP(Contrato[[#This Row],[RCP]],[1]!RCPPAGOS[[#All],[CRP]],[1]!RCPPAGOS[[#All],[Total pagado]],0,0)</f>
        <v>0</v>
      </c>
      <c r="AM1010" s="62">
        <f>+Contrato[[#This Row],[Valor Pagado]]/Contrato[[#This Row],[VALOR CONTRATO]]</f>
        <v>0</v>
      </c>
      <c r="AN1010" s="63">
        <f>+Contrato[[#This Row],[VALOR CONTRATO]]-Contrato[[#This Row],[Valor Pagado]]</f>
        <v>331757852</v>
      </c>
    </row>
    <row r="1011" spans="1:40" ht="37.5" customHeight="1">
      <c r="A1011" s="89">
        <v>298</v>
      </c>
      <c r="B1011" s="76">
        <v>5662022</v>
      </c>
      <c r="C1011" s="192" t="s">
        <v>2429</v>
      </c>
      <c r="D1011" s="92" t="s">
        <v>2384</v>
      </c>
      <c r="E1011" s="36" t="s">
        <v>42</v>
      </c>
      <c r="F1011" s="95" t="s">
        <v>205</v>
      </c>
      <c r="G1011" s="387" t="s">
        <v>570</v>
      </c>
      <c r="H1011" s="89">
        <v>900092385</v>
      </c>
      <c r="I1011" s="1" t="s">
        <v>571</v>
      </c>
      <c r="J1011" s="236">
        <v>40824473</v>
      </c>
      <c r="K1011" s="1" t="s">
        <v>571</v>
      </c>
      <c r="L1011" s="237" t="s">
        <v>2430</v>
      </c>
      <c r="M1011" s="291" t="s">
        <v>76</v>
      </c>
      <c r="N1011" s="44">
        <f>VLOOKUP(Contrato[[#This Row],[SUPERVISOR TITULAR]],[1]SUPERVISORES!$E$1:$F$135,2,FALSE)</f>
        <v>1088260059.0999999</v>
      </c>
      <c r="O1011" s="66" t="s">
        <v>94</v>
      </c>
      <c r="P1011" s="292">
        <f>VLOOKUP(Contrato[[#This Row],[SUPERVISOR SUPLENTE ]],[1]SUPERVISORES!$E$1:$F$135,2,FALSE)</f>
        <v>42895674.700000003</v>
      </c>
      <c r="Q1011" s="88">
        <v>8</v>
      </c>
      <c r="R1011" s="296" cm="1">
        <f t="array" ref="R1011">_xlfn.XLOOKUP(Contrato[[#This Row],[CDP]],[1]!CDP[[#All],[consecutivo]],[1]!CDP[[#All],[fecha_aprobacion]],"",0)</f>
        <v>44939.493344907409</v>
      </c>
      <c r="S1011" s="297">
        <f>SUMIF([1]!CDP[[#All],[consecutivo]],Contrato[[#This Row],[CDP]],[1]!CDP[[#All],[valor_total_rubro]])</f>
        <v>40824473</v>
      </c>
      <c r="T1011" s="293" cm="1">
        <f t="array" ref="T1011">_xlfn.XLOOKUP(Contrato[[#This Row],[CONTRATO]]&amp;Contrato[[#This Row],[CDP]],[1]!Tabla6[[#All],[CONTRATO-CDP]],[1]!Tabla6[[#All],[CRP]],_xlfn.XLOOKUP(Contrato[[#This Row],[CDP]],[1]RCPPAGOS!F:F,[1]RCPPAGOS!A:A,"",0),0)</f>
        <v>1</v>
      </c>
      <c r="U1011" s="296">
        <f>+_xlfn.XLOOKUP(Contrato[[#This Row],[RCP]],[1]RCPPAGOS!A:A,[1]RCPPAGOS!B:B,"",0)</f>
        <v>44939</v>
      </c>
      <c r="V1011" s="298">
        <f>SUMIF([1]!RCPPAGOS[[#All],[CRP]],Contrato[[#This Row],[RCP]],[1]!RCPPAGOS[[#All],[valor_total]])</f>
        <v>40824473</v>
      </c>
      <c r="W1011" s="91">
        <v>44923</v>
      </c>
      <c r="X1011" s="91">
        <v>44924</v>
      </c>
      <c r="Y1011" s="294" t="str">
        <f>+LEFT(_xlfn.XLOOKUP(Contrato[[#This Row],[CONTRATO3DIG]],[1]SECOP_II!AE:AE,[1]SECOP_II!F:F,"",0),10)</f>
        <v>2023-05-18</v>
      </c>
      <c r="Z1011" s="295" t="str">
        <f>+LEFT(_xlfn.XLOOKUP(Contrato[[#This Row],[CONTRATO3DIG]],[1]SECOP_II!AE:AE,[1]SECOP_II!G:G,"",0),10)</f>
        <v>2023-12-30</v>
      </c>
      <c r="AA1011" s="396"/>
      <c r="AB1011" s="147" t="s">
        <v>2420</v>
      </c>
      <c r="AC1011" s="147"/>
      <c r="AD1011" s="89"/>
      <c r="AE1011" s="58" t="str">
        <f>TEXT(LEFT(Contrato[[#This Row],[CONTRATO]],3),"0")</f>
        <v>566</v>
      </c>
      <c r="AF1011" s="58" t="str">
        <f>IF(LEN(Contrato[[#This Row],[Contrato2]])=3,Contrato[[#This Row],[Contrato2]],TEXT(Contrato[[#This Row],[Contrato2]],"000"))</f>
        <v>566</v>
      </c>
      <c r="AG1011" s="59">
        <f ca="1">IFERROR(_xlfn.DAYS(Contrato[[#This Row],[Fecha Proyectada liquidació]],TODAY())/30,"")</f>
        <v>-10.066666666666666</v>
      </c>
      <c r="AH1011" s="60">
        <f>+Contrato[[#This Row],[FECHA TERMINACIÓN ]]+120</f>
        <v>45410</v>
      </c>
      <c r="AI1011" s="58" t="e" cm="1">
        <f t="array" ref="AI1011">+Contrato[[#This Row],[Fecha Proyectada liquidació]]-hoy</f>
        <v>#NAME?</v>
      </c>
      <c r="AJ1011" s="58" cm="1">
        <f t="array" ref="AJ1011">_xlfn.XLOOKUP(Contrato[[#This Row],[CONTRATO]]&amp;Contrato[[#This Row],[CDP]],[1]!Tabla6[[#All],[CONTRATO-CDP]],[1]!Tabla6[[#All],[CRP]],_xlfn.XLOOKUP(Contrato[[#This Row],[CDP]],[1]RCPPAGOS!F:F,[1]RCPPAGOS!A:A,"",0),0)</f>
        <v>1</v>
      </c>
      <c r="AK1011" s="58">
        <f>+Contrato[[#This Row],[Columna1]]-Contrato[[#This Row],[RCP]]</f>
        <v>0</v>
      </c>
      <c r="AL1011" s="73" cm="1">
        <f t="array" ref="AL1011">_xlfn.XLOOKUP(Contrato[[#This Row],[RCP]],[1]!RCPPAGOS[[#All],[CRP]],[1]!RCPPAGOS[[#All],[Total pagado]],0,0)</f>
        <v>39388973</v>
      </c>
      <c r="AM1011" s="62">
        <f>+Contrato[[#This Row],[Valor Pagado]]/Contrato[[#This Row],[VALOR CONTRATO]]</f>
        <v>0.96483726807692038</v>
      </c>
      <c r="AN1011" s="63">
        <f>+Contrato[[#This Row],[VALOR CONTRATO]]-Contrato[[#This Row],[Valor Pagado]]</f>
        <v>1435500</v>
      </c>
    </row>
    <row r="1012" spans="1:40" ht="37.5" customHeight="1">
      <c r="A1012" s="89">
        <v>996</v>
      </c>
      <c r="B1012" s="76">
        <v>5762022</v>
      </c>
      <c r="C1012" s="235" t="s">
        <v>2431</v>
      </c>
      <c r="D1012" s="95" t="s">
        <v>2009</v>
      </c>
      <c r="E1012" s="64" t="s">
        <v>654</v>
      </c>
      <c r="F1012" s="95" t="s">
        <v>2432</v>
      </c>
      <c r="G1012" s="387" t="s">
        <v>2433</v>
      </c>
      <c r="H1012" s="89">
        <v>8909813675</v>
      </c>
      <c r="I1012" s="168" t="s">
        <v>571</v>
      </c>
      <c r="J1012" s="236">
        <v>36283100</v>
      </c>
      <c r="K1012" s="1" t="s">
        <v>571</v>
      </c>
      <c r="L1012" s="237" t="s">
        <v>2434</v>
      </c>
      <c r="M1012" s="291" t="s">
        <v>819</v>
      </c>
      <c r="N1012" s="110" t="s">
        <v>2435</v>
      </c>
      <c r="O1012" s="66" t="s">
        <v>584</v>
      </c>
      <c r="P1012" s="292">
        <f>VLOOKUP(Contrato[[#This Row],[SUPERVISOR SUPLENTE ]],[1]SUPERVISORES!$E$1:$F$135,2,FALSE)</f>
        <v>71611751.299999997</v>
      </c>
      <c r="Q1012" s="88">
        <v>1038</v>
      </c>
      <c r="R1012" s="296" cm="1">
        <f t="array" ref="R1012">_xlfn.XLOOKUP(Contrato[[#This Row],[CDP]],[1]!CDP[[#All],[consecutivo]],[1]!CDP[[#All],[fecha_aprobacion]],"",0)</f>
        <v>45142.36922453704</v>
      </c>
      <c r="S1012" s="297">
        <f>SUMIF([1]!CDP[[#All],[consecutivo]],Contrato[[#This Row],[CDP]],[1]!CDP[[#All],[valor_total_rubro]])</f>
        <v>36283100</v>
      </c>
      <c r="T1012" s="293" cm="1">
        <f t="array" ref="T1012">_xlfn.XLOOKUP(Contrato[[#This Row],[CONTRATO]]&amp;Contrato[[#This Row],[CDP]],[1]!Tabla6[[#All],[CONTRATO-CDP]],[1]!Tabla6[[#All],[CRP]],_xlfn.XLOOKUP(Contrato[[#This Row],[CDP]],[1]RCPPAGOS!F:F,[1]RCPPAGOS!A:A,"",0),0)</f>
        <v>9294</v>
      </c>
      <c r="U1012" s="296">
        <f>+_xlfn.XLOOKUP(Contrato[[#This Row],[RCP]],[1]RCPPAGOS!A:A,[1]RCPPAGOS!B:B,"",0)</f>
        <v>45169</v>
      </c>
      <c r="V1012" s="298">
        <f>SUMIF([1]!RCPPAGOS[[#All],[CRP]],Contrato[[#This Row],[RCP]],[1]!RCPPAGOS[[#All],[valor_total]])</f>
        <v>36283100</v>
      </c>
      <c r="W1012" s="91">
        <v>45147</v>
      </c>
      <c r="X1012" s="91">
        <v>45204</v>
      </c>
      <c r="Y1012" s="294" t="str">
        <f>+LEFT(_xlfn.XLOOKUP(Contrato[[#This Row],[CONTRATO3DIG]],[1]SECOP_II!AE:AE,[1]SECOP_II!F:F,"",0),10)</f>
        <v>2023-05-18</v>
      </c>
      <c r="Z1012" s="295" t="str">
        <f>+LEFT(_xlfn.XLOOKUP(Contrato[[#This Row],[CONTRATO3DIG]],[1]SECOP_II!AE:AE,[1]SECOP_II!G:G,"",0),10)</f>
        <v>2023-12-31</v>
      </c>
      <c r="AA1012" s="396"/>
      <c r="AB1012" s="147" t="s">
        <v>2436</v>
      </c>
      <c r="AC1012" s="147"/>
      <c r="AD1012" s="89"/>
      <c r="AE1012" s="58" t="str">
        <f>TEXT(LEFT(Contrato[[#This Row],[CONTRATO]],3),"0")</f>
        <v>576</v>
      </c>
      <c r="AF1012" s="58" t="str">
        <f>IF(LEN(Contrato[[#This Row],[Contrato2]])=3,Contrato[[#This Row],[Contrato2]],TEXT(Contrato[[#This Row],[Contrato2]],"000"))</f>
        <v>576</v>
      </c>
      <c r="AG1012" s="59">
        <f ca="1">IFERROR(_xlfn.DAYS(Contrato[[#This Row],[Fecha Proyectada liquidació]],TODAY())/30,"")</f>
        <v>-10.033333333333333</v>
      </c>
      <c r="AH1012" s="60">
        <f>+Contrato[[#This Row],[FECHA TERMINACIÓN ]]+120</f>
        <v>45411</v>
      </c>
      <c r="AI1012" s="58" t="e" cm="1">
        <f t="array" ref="AI1012">+Contrato[[#This Row],[Fecha Proyectada liquidació]]-hoy</f>
        <v>#NAME?</v>
      </c>
      <c r="AJ1012" s="58" cm="1">
        <f t="array" ref="AJ1012">_xlfn.XLOOKUP(Contrato[[#This Row],[CONTRATO]]&amp;Contrato[[#This Row],[CDP]],[1]!Tabla6[[#All],[CONTRATO-CDP]],[1]!Tabla6[[#All],[CRP]],_xlfn.XLOOKUP(Contrato[[#This Row],[CDP]],[1]RCPPAGOS!F:F,[1]RCPPAGOS!A:A,"",0),0)</f>
        <v>9294</v>
      </c>
      <c r="AK1012" s="58">
        <f>+Contrato[[#This Row],[Columna1]]-Contrato[[#This Row],[RCP]]</f>
        <v>0</v>
      </c>
      <c r="AL1012" s="73" cm="1">
        <f t="array" ref="AL1012">_xlfn.XLOOKUP(Contrato[[#This Row],[RCP]],[1]!RCPPAGOS[[#All],[CRP]],[1]!RCPPAGOS[[#All],[Total pagado]],0,0)</f>
        <v>36283100</v>
      </c>
      <c r="AM1012" s="62">
        <f>+Contrato[[#This Row],[Valor Pagado]]/Contrato[[#This Row],[VALOR CONTRATO]]</f>
        <v>1</v>
      </c>
      <c r="AN1012" s="63">
        <f>+Contrato[[#This Row],[VALOR CONTRATO]]-Contrato[[#This Row],[Valor Pagado]]</f>
        <v>0</v>
      </c>
    </row>
    <row r="1013" spans="1:40" ht="37.5" customHeight="1">
      <c r="A1013" s="89">
        <v>1097</v>
      </c>
      <c r="B1013" s="76">
        <v>5762022</v>
      </c>
      <c r="C1013" s="235" t="s">
        <v>2431</v>
      </c>
      <c r="D1013" s="95" t="s">
        <v>2009</v>
      </c>
      <c r="E1013" s="64" t="s">
        <v>654</v>
      </c>
      <c r="F1013" s="95" t="s">
        <v>2432</v>
      </c>
      <c r="G1013" s="387" t="s">
        <v>2433</v>
      </c>
      <c r="H1013" s="89">
        <v>8909813675</v>
      </c>
      <c r="I1013" s="168" t="s">
        <v>571</v>
      </c>
      <c r="J1013" s="236">
        <v>36890000</v>
      </c>
      <c r="K1013" s="1" t="s">
        <v>571</v>
      </c>
      <c r="L1013" s="237"/>
      <c r="M1013" s="291" t="s">
        <v>819</v>
      </c>
      <c r="N1013" s="110" t="s">
        <v>2435</v>
      </c>
      <c r="O1013" s="66" t="s">
        <v>584</v>
      </c>
      <c r="P1013" s="292">
        <f>VLOOKUP(Contrato[[#This Row],[SUPERVISOR SUPLENTE ]],[1]SUPERVISORES!$E$1:$F$135,2,FALSE)</f>
        <v>71611751.299999997</v>
      </c>
      <c r="Q1013" s="88">
        <v>1211</v>
      </c>
      <c r="R1013" s="296" cm="1">
        <f t="array" ref="R1013">_xlfn.XLOOKUP(Contrato[[#This Row],[CDP]],[1]!CDP[[#All],[consecutivo]],[1]!CDP[[#All],[fecha_aprobacion]],"",0)</f>
        <v>45225.684629629628</v>
      </c>
      <c r="S1013" s="297">
        <f>SUMIF([1]!CDP[[#All],[consecutivo]],Contrato[[#This Row],[CDP]],[1]!CDP[[#All],[valor_total_rubro]])</f>
        <v>36890000</v>
      </c>
      <c r="T1013" s="293" cm="1">
        <f t="array" ref="T1013">_xlfn.XLOOKUP(Contrato[[#This Row],[CONTRATO]]&amp;Contrato[[#This Row],[CDP]],[1]!Tabla6[[#All],[CONTRATO-CDP]],[1]!Tabla6[[#All],[CRP]],_xlfn.XLOOKUP(Contrato[[#This Row],[CDP]],[1]RCPPAGOS!F:F,[1]RCPPAGOS!A:A,"",0),0)</f>
        <v>15829</v>
      </c>
      <c r="U1013" s="296">
        <f>+_xlfn.XLOOKUP(Contrato[[#This Row],[RCP]],[1]RCPPAGOS!A:A,[1]RCPPAGOS!B:B,"",0)</f>
        <v>45267.580266203702</v>
      </c>
      <c r="V1013" s="298">
        <f>SUMIF([1]!RCPPAGOS[[#All],[CRP]],Contrato[[#This Row],[RCP]],[1]!RCPPAGOS[[#All],[valor_total]])</f>
        <v>36890000</v>
      </c>
      <c r="W1013" s="91">
        <v>45229</v>
      </c>
      <c r="X1013" s="91">
        <v>45229</v>
      </c>
      <c r="Y1013" s="294" t="str">
        <f>+LEFT(_xlfn.XLOOKUP(Contrato[[#This Row],[CONTRATO3DIG]],[1]SECOP_II!AE:AE,[1]SECOP_II!F:F,"",0),10)</f>
        <v>2023-05-18</v>
      </c>
      <c r="Z1013" s="295" t="str">
        <f>+LEFT(_xlfn.XLOOKUP(Contrato[[#This Row],[CONTRATO3DIG]],[1]SECOP_II!AE:AE,[1]SECOP_II!G:G,"",0),10)</f>
        <v>2023-12-31</v>
      </c>
      <c r="AA1013" s="396"/>
      <c r="AB1013" s="147"/>
      <c r="AC1013" s="147"/>
      <c r="AD1013" s="89"/>
      <c r="AE1013" s="58" t="str">
        <f>TEXT(LEFT(Contrato[[#This Row],[CONTRATO]],3),"0")</f>
        <v>576</v>
      </c>
      <c r="AF1013" s="58" t="str">
        <f>IF(LEN(Contrato[[#This Row],[Contrato2]])=3,Contrato[[#This Row],[Contrato2]],TEXT(Contrato[[#This Row],[Contrato2]],"000"))</f>
        <v>576</v>
      </c>
      <c r="AG1013" s="59">
        <f ca="1">IFERROR(_xlfn.DAYS(Contrato[[#This Row],[Fecha Proyectada liquidació]],TODAY())/30,"")</f>
        <v>-10.033333333333333</v>
      </c>
      <c r="AH1013" s="60">
        <f>+Contrato[[#This Row],[FECHA TERMINACIÓN ]]+120</f>
        <v>45411</v>
      </c>
      <c r="AI1013" s="58" t="e" cm="1">
        <f t="array" ref="AI1013">+Contrato[[#This Row],[Fecha Proyectada liquidació]]-hoy</f>
        <v>#NAME?</v>
      </c>
      <c r="AJ1013" s="58" cm="1">
        <f t="array" ref="AJ1013">_xlfn.XLOOKUP(Contrato[[#This Row],[CONTRATO]]&amp;Contrato[[#This Row],[CDP]],[1]!Tabla6[[#All],[CONTRATO-CDP]],[1]!Tabla6[[#All],[CRP]],_xlfn.XLOOKUP(Contrato[[#This Row],[CDP]],[1]RCPPAGOS!F:F,[1]RCPPAGOS!A:A,"",0),0)</f>
        <v>15829</v>
      </c>
      <c r="AK1013" s="58">
        <f>+Contrato[[#This Row],[Columna1]]-Contrato[[#This Row],[RCP]]</f>
        <v>0</v>
      </c>
      <c r="AL1013" s="73" cm="1">
        <f t="array" ref="AL1013">_xlfn.XLOOKUP(Contrato[[#This Row],[RCP]],[1]!RCPPAGOS[[#All],[CRP]],[1]!RCPPAGOS[[#All],[Total pagado]],0,0)</f>
        <v>36890000</v>
      </c>
      <c r="AM1013" s="62">
        <f>+Contrato[[#This Row],[Valor Pagado]]/Contrato[[#This Row],[VALOR CONTRATO]]</f>
        <v>1</v>
      </c>
      <c r="AN1013" s="63">
        <f>+Contrato[[#This Row],[VALOR CONTRATO]]-Contrato[[#This Row],[Valor Pagado]]</f>
        <v>0</v>
      </c>
    </row>
    <row r="1014" spans="1:40" ht="37.5" customHeight="1">
      <c r="A1014" s="89">
        <v>1219</v>
      </c>
      <c r="B1014" s="76">
        <v>5762022</v>
      </c>
      <c r="C1014" s="235" t="s">
        <v>2437</v>
      </c>
      <c r="D1014" s="92" t="s">
        <v>2009</v>
      </c>
      <c r="E1014" s="64" t="s">
        <v>741</v>
      </c>
      <c r="F1014" s="95" t="s">
        <v>2432</v>
      </c>
      <c r="G1014" s="387" t="s">
        <v>2433</v>
      </c>
      <c r="H1014" s="89">
        <v>8909813675</v>
      </c>
      <c r="I1014" s="168"/>
      <c r="J1014" s="236">
        <v>198487483</v>
      </c>
      <c r="K1014" s="1" t="s">
        <v>571</v>
      </c>
      <c r="L1014" s="237"/>
      <c r="M1014" s="291" t="s">
        <v>819</v>
      </c>
      <c r="N1014" s="110" t="s">
        <v>2435</v>
      </c>
      <c r="O1014" s="66" t="s">
        <v>584</v>
      </c>
      <c r="P1014" s="292">
        <f>VLOOKUP(Contrato[[#This Row],[SUPERVISOR SUPLENTE ]],[1]SUPERVISORES!$E$1:$F$135,2,FALSE)</f>
        <v>71611751.299999997</v>
      </c>
      <c r="Q1014" s="88">
        <v>1387</v>
      </c>
      <c r="R1014" s="296" t="str" cm="1">
        <f t="array" ref="R1014">_xlfn.XLOOKUP(Contrato[[#This Row],[CDP]],[1]!CDP[[#All],[consecutivo]],[1]!CDP[[#All],[fecha_aprobacion]],"",0)</f>
        <v/>
      </c>
      <c r="S1014" s="297">
        <f>SUMIF([1]!CDP[[#All],[consecutivo]],Contrato[[#This Row],[CDP]],[1]!CDP[[#All],[valor_total_rubro]])</f>
        <v>0</v>
      </c>
      <c r="T1014" s="293" cm="1">
        <f t="array" ref="T1014">_xlfn.XLOOKUP(Contrato[[#This Row],[CONTRATO]]&amp;Contrato[[#This Row],[CDP]],[1]!Tabla6[[#All],[CONTRATO-CDP]],[1]!Tabla6[[#All],[CRP]],_xlfn.XLOOKUP(Contrato[[#This Row],[CDP]],[1]RCPPAGOS!F:F,[1]RCPPAGOS!A:A,"",0),0)</f>
        <v>16415</v>
      </c>
      <c r="U1014" s="296">
        <f>+_xlfn.XLOOKUP(Contrato[[#This Row],[RCP]],[1]RCPPAGOS!A:A,[1]RCPPAGOS!B:B,"",0)</f>
        <v>45288.602858796294</v>
      </c>
      <c r="V1014" s="298">
        <f>SUMIF([1]!RCPPAGOS[[#All],[CRP]],Contrato[[#This Row],[RCP]],[1]!RCPPAGOS[[#All],[valor_total]])</f>
        <v>198487483</v>
      </c>
      <c r="W1014" s="91">
        <v>45287</v>
      </c>
      <c r="X1014" s="91"/>
      <c r="Y1014" s="294" t="str">
        <f>+LEFT(_xlfn.XLOOKUP(Contrato[[#This Row],[CONTRATO3DIG]],[1]SECOP_II!AE:AE,[1]SECOP_II!F:F,"",0),10)</f>
        <v>2023-05-18</v>
      </c>
      <c r="Z1014" s="295" t="str">
        <f>+LEFT(_xlfn.XLOOKUP(Contrato[[#This Row],[CONTRATO3DIG]],[1]SECOP_II!AE:AE,[1]SECOP_II!G:G,"",0),10)</f>
        <v>2023-12-31</v>
      </c>
      <c r="AA1014" s="396"/>
      <c r="AB1014" s="147"/>
      <c r="AC1014" s="147"/>
      <c r="AD1014" s="89"/>
      <c r="AE1014" s="58" t="str">
        <f>TEXT(LEFT(Contrato[[#This Row],[CONTRATO]],3),"0")</f>
        <v>576</v>
      </c>
      <c r="AF1014" s="58" t="str">
        <f>IF(LEN(Contrato[[#This Row],[Contrato2]])=3,Contrato[[#This Row],[Contrato2]],TEXT(Contrato[[#This Row],[Contrato2]],"000"))</f>
        <v>576</v>
      </c>
      <c r="AG1014" s="59">
        <f ca="1">IFERROR(_xlfn.DAYS(Contrato[[#This Row],[Fecha Proyectada liquidació]],TODAY())/30,"")</f>
        <v>-10.033333333333333</v>
      </c>
      <c r="AH1014" s="60">
        <f>+Contrato[[#This Row],[FECHA TERMINACIÓN ]]+120</f>
        <v>45411</v>
      </c>
      <c r="AI1014" s="58" t="e" cm="1">
        <f t="array" ref="AI1014">+Contrato[[#This Row],[Fecha Proyectada liquidació]]-hoy</f>
        <v>#NAME?</v>
      </c>
      <c r="AJ1014" s="58" cm="1">
        <f t="array" ref="AJ1014">_xlfn.XLOOKUP(Contrato[[#This Row],[CONTRATO]]&amp;Contrato[[#This Row],[CDP]],[1]!Tabla6[[#All],[CONTRATO-CDP]],[1]!Tabla6[[#All],[CRP]],_xlfn.XLOOKUP(Contrato[[#This Row],[CDP]],[1]RCPPAGOS!F:F,[1]RCPPAGOS!A:A,"",0),0)</f>
        <v>16415</v>
      </c>
      <c r="AK1014" s="58">
        <f>+Contrato[[#This Row],[Columna1]]-Contrato[[#This Row],[RCP]]</f>
        <v>0</v>
      </c>
      <c r="AL1014" s="73" cm="1">
        <f t="array" ref="AL1014">_xlfn.XLOOKUP(Contrato[[#This Row],[RCP]],[1]!RCPPAGOS[[#All],[CRP]],[1]!RCPPAGOS[[#All],[Total pagado]],0,0)</f>
        <v>198487483</v>
      </c>
      <c r="AM1014" s="62">
        <f>+Contrato[[#This Row],[Valor Pagado]]/Contrato[[#This Row],[VALOR CONTRATO]]</f>
        <v>1</v>
      </c>
      <c r="AN1014" s="63">
        <f>+Contrato[[#This Row],[VALOR CONTRATO]]-Contrato[[#This Row],[Valor Pagado]]</f>
        <v>0</v>
      </c>
    </row>
    <row r="1015" spans="1:40" ht="37.5" customHeight="1">
      <c r="A1015" s="397">
        <v>598</v>
      </c>
      <c r="B1015" s="76">
        <v>5812022</v>
      </c>
      <c r="C1015" s="398" t="s">
        <v>2438</v>
      </c>
      <c r="D1015" s="368" t="s">
        <v>2009</v>
      </c>
      <c r="E1015" s="64" t="s">
        <v>42</v>
      </c>
      <c r="F1015" s="95" t="s">
        <v>2070</v>
      </c>
      <c r="G1015" s="391" t="s">
        <v>2439</v>
      </c>
      <c r="H1015" s="399">
        <v>900222494</v>
      </c>
      <c r="I1015" s="400" t="s">
        <v>571</v>
      </c>
      <c r="J1015" s="400">
        <v>1590000000</v>
      </c>
      <c r="K1015" s="401" t="s">
        <v>571</v>
      </c>
      <c r="L1015" s="402" t="s">
        <v>2440</v>
      </c>
      <c r="M1015" s="66" t="s">
        <v>115</v>
      </c>
      <c r="N1015" s="44">
        <f>VLOOKUP(Contrato[[#This Row],[SUPERVISOR TITULAR]],[1]SUPERVISORES!$E$1:$F$135,2,FALSE)</f>
        <v>32244709.699999999</v>
      </c>
      <c r="O1015" s="403"/>
      <c r="P1015" s="80" t="e">
        <f>VLOOKUP(Contrato[[#This Row],[SUPERVISOR SUPLENTE ]],[1]SUPERVISORES!$E$1:$F$135,2,FALSE)</f>
        <v>#N/A</v>
      </c>
      <c r="Q1015" s="404">
        <v>451</v>
      </c>
      <c r="R1015" s="82" cm="1">
        <f t="array" ref="R1015">_xlfn.XLOOKUP(Contrato[[#This Row],[CDP]],[1]!CDP[[#All],[consecutivo]],[1]!CDP[[#All],[fecha_aprobacion]],"",0)</f>
        <v>44999.61005787037</v>
      </c>
      <c r="S1015" s="83">
        <f>SUMIF([1]!CDP[[#All],[consecutivo]],Contrato[[#This Row],[CDP]],[1]!CDP[[#All],[valor_total_rubro]])</f>
        <v>1590000000</v>
      </c>
      <c r="T1015" s="405" cm="1">
        <f t="array" ref="T1015">_xlfn.XLOOKUP(Contrato[[#This Row],[CONTRATO]]&amp;Contrato[[#This Row],[CDP]],[1]!Tabla6[[#All],[CONTRATO-CDP]],[1]!Tabla6[[#All],[CRP]],_xlfn.XLOOKUP(Contrato[[#This Row],[CDP]],[1]RCPPAGOS!F:F,[1]RCPPAGOS!A:A,"",0),0)</f>
        <v>2083</v>
      </c>
      <c r="U1015" s="82">
        <f>+_xlfn.XLOOKUP(Contrato[[#This Row],[RCP]],[1]RCPPAGOS!A:A,[1]RCPPAGOS!B:B,"",0)</f>
        <v>45001.592858796299</v>
      </c>
      <c r="V1015" s="85">
        <f>SUMIF([1]!RCPPAGOS[[#All],[CRP]],Contrato[[#This Row],[RCP]],[1]!RCPPAGOS[[#All],[valor_total]])</f>
        <v>1590000000</v>
      </c>
      <c r="W1015" s="406">
        <v>44900</v>
      </c>
      <c r="X1015" s="406">
        <v>44907</v>
      </c>
      <c r="Y1015" s="86" t="str">
        <f>+LEFT(_xlfn.XLOOKUP(Contrato[[#This Row],[CONTRATO3DIG]],[1]SECOP_II!AE:AE,[1]SECOP_II!F:F,"",0),10)</f>
        <v>2023-05-23</v>
      </c>
      <c r="Z1015" s="67">
        <v>45242</v>
      </c>
      <c r="AA1015" s="96"/>
      <c r="AB1015" s="407" t="s">
        <v>2441</v>
      </c>
      <c r="AC1015" s="180">
        <v>0</v>
      </c>
      <c r="AD1015" s="89" t="s">
        <v>2388</v>
      </c>
      <c r="AE1015" s="58" t="str">
        <f>TEXT(LEFT(Contrato[[#This Row],[CONTRATO]],3),"0")</f>
        <v>581</v>
      </c>
      <c r="AF1015" s="58" t="str">
        <f>IF(LEN(Contrato[[#This Row],[Contrato2]])=3,Contrato[[#This Row],[Contrato2]],TEXT(Contrato[[#This Row],[Contrato2]],"000"))</f>
        <v>581</v>
      </c>
      <c r="AG1015" s="59">
        <f ca="1">IFERROR(_xlfn.DAYS(Contrato[[#This Row],[Fecha Proyectada liquidació]],TODAY())/30,"")</f>
        <v>-11.666666666666666</v>
      </c>
      <c r="AH1015" s="60">
        <f>+Contrato[[#This Row],[FECHA TERMINACIÓN ]]+120</f>
        <v>45362</v>
      </c>
      <c r="AJ1015" s="58" cm="1">
        <f t="array" ref="AJ1015">_xlfn.XLOOKUP(Contrato[[#This Row],[CONTRATO]]&amp;Contrato[[#This Row],[CDP]],[1]!Tabla6[[#All],[CONTRATO-CDP]],[1]!Tabla6[[#All],[CRP]],_xlfn.XLOOKUP(Contrato[[#This Row],[CDP]],[1]RCPPAGOS!F:F,[1]RCPPAGOS!A:A,"",0),0)</f>
        <v>2083</v>
      </c>
      <c r="AK1015" s="58">
        <f>+Contrato[[#This Row],[Columna1]]-Contrato[[#This Row],[RCP]]</f>
        <v>0</v>
      </c>
      <c r="AL1015" s="61" cm="1">
        <f t="array" ref="AL1015">_xlfn.XLOOKUP(Contrato[[#This Row],[RCP]],[1]!RCPPAGOS[[#All],[CRP]],[1]!RCPPAGOS[[#All],[Total pagado]],0,0)</f>
        <v>1590000000</v>
      </c>
      <c r="AM1015" s="62">
        <f>+Contrato[[#This Row],[Valor Pagado]]/Contrato[[#This Row],[VALOR CONTRATO]]</f>
        <v>1</v>
      </c>
      <c r="AN1015" s="63">
        <f>+Contrato[[#This Row],[VALOR CONTRATO]]-Contrato[[#This Row],[Valor Pagado]]</f>
        <v>0</v>
      </c>
    </row>
    <row r="1016" spans="1:40" ht="37.5" customHeight="1">
      <c r="A1016" s="89">
        <v>630</v>
      </c>
      <c r="B1016" s="76" t="s">
        <v>2442</v>
      </c>
      <c r="C1016" s="235" t="s">
        <v>2443</v>
      </c>
      <c r="D1016" s="95" t="s">
        <v>2376</v>
      </c>
      <c r="E1016" s="147" t="s">
        <v>2444</v>
      </c>
      <c r="F1016" s="95" t="s">
        <v>2445</v>
      </c>
      <c r="G1016" s="387"/>
      <c r="H1016" s="89"/>
      <c r="I1016" s="168"/>
      <c r="J1016" s="236">
        <v>1262766</v>
      </c>
      <c r="K1016" s="1"/>
      <c r="L1016" s="237"/>
      <c r="M1016" s="291"/>
      <c r="N1016" s="110"/>
      <c r="O1016" s="66"/>
      <c r="P1016" s="292" t="e">
        <f>VLOOKUP(Contrato[[#This Row],[SUPERVISOR SUPLENTE ]],[1]SUPERVISORES!$E$1:$F$135,2,FALSE)</f>
        <v>#N/A</v>
      </c>
      <c r="Q1016" s="88">
        <v>505</v>
      </c>
      <c r="R1016" s="296" cm="1">
        <f t="array" ref="R1016">_xlfn.XLOOKUP(Contrato[[#This Row],[CDP]],[1]!CDP[[#All],[consecutivo]],[1]!CDP[[#All],[fecha_aprobacion]],"",0)</f>
        <v>45014.395555555559</v>
      </c>
      <c r="S1016" s="297">
        <f>SUMIF([1]!CDP[[#All],[consecutivo]],Contrato[[#This Row],[CDP]],[1]!CDP[[#All],[valor_total_rubro]])</f>
        <v>1262766</v>
      </c>
      <c r="T1016" s="293" cm="1">
        <f t="array" ref="T1016">_xlfn.XLOOKUP(Contrato[[#This Row],[CONTRATO]]&amp;Contrato[[#This Row],[CDP]],[1]!Tabla6[[#All],[CONTRATO-CDP]],[1]!Tabla6[[#All],[CRP]],_xlfn.XLOOKUP(Contrato[[#This Row],[CDP]],[1]RCPPAGOS!F:F,[1]RCPPAGOS!A:A,"",0),0)</f>
        <v>2231</v>
      </c>
      <c r="U1016" s="296">
        <f>+_xlfn.XLOOKUP(Contrato[[#This Row],[RCP]],[1]RCPPAGOS!A:A,[1]RCPPAGOS!B:B,"",0)</f>
        <v>45015.711006944446</v>
      </c>
      <c r="V1016" s="298">
        <f>SUMIF([1]!RCPPAGOS[[#All],[CRP]],Contrato[[#This Row],[RCP]],[1]!RCPPAGOS[[#All],[valor_total]])</f>
        <v>1262766</v>
      </c>
      <c r="W1016" s="91">
        <v>45058</v>
      </c>
      <c r="X1016" s="91"/>
      <c r="Y1016" s="294" t="str">
        <f>+LEFT(_xlfn.XLOOKUP(Contrato[[#This Row],[CONTRATO3DIG]],[1]SECOP_II!AE:AE,[1]SECOP_II!F:F,"",0),10)</f>
        <v/>
      </c>
      <c r="Z1016" s="295" t="str">
        <f>+LEFT(_xlfn.XLOOKUP(Contrato[[#This Row],[CONTRATO3DIG]],[1]SECOP_II!AE:AE,[1]SECOP_II!G:G,"",0),10)</f>
        <v/>
      </c>
      <c r="AA1016" s="396"/>
      <c r="AB1016" s="147"/>
      <c r="AC1016" s="147"/>
      <c r="AD1016" s="89"/>
      <c r="AE1016" s="58" t="str">
        <f>TEXT(LEFT(Contrato[[#This Row],[CONTRATO]],3),"0")</f>
        <v xml:space="preserve"> FE</v>
      </c>
      <c r="AF1016" s="58" t="str">
        <f>IF(LEN(Contrato[[#This Row],[Contrato2]])=3,Contrato[[#This Row],[Contrato2]],TEXT(Contrato[[#This Row],[Contrato2]],"000"))</f>
        <v xml:space="preserve"> FE</v>
      </c>
      <c r="AG1016" s="59" t="str">
        <f ca="1">IFERROR(_xlfn.DAYS(Contrato[[#This Row],[Fecha Proyectada liquidació]],TODAY())/30,"")</f>
        <v/>
      </c>
      <c r="AH1016" s="60" t="e">
        <f>+Contrato[[#This Row],[FECHA TERMINACIÓN ]]+120</f>
        <v>#VALUE!</v>
      </c>
      <c r="AI1016" s="58" t="e" cm="1">
        <f t="array" ref="AI1016">+Contrato[[#This Row],[Fecha Proyectada liquidació]]-hoy</f>
        <v>#VALUE!</v>
      </c>
      <c r="AJ1016" s="58" cm="1">
        <f t="array" ref="AJ1016">_xlfn.XLOOKUP(Contrato[[#This Row],[CONTRATO]]&amp;Contrato[[#This Row],[CDP]],[1]!Tabla6[[#All],[CONTRATO-CDP]],[1]!Tabla6[[#All],[CRP]],_xlfn.XLOOKUP(Contrato[[#This Row],[CDP]],[1]RCPPAGOS!F:F,[1]RCPPAGOS!A:A,"",0),0)</f>
        <v>2231</v>
      </c>
      <c r="AK1016" s="58">
        <f>+Contrato[[#This Row],[Columna1]]-Contrato[[#This Row],[RCP]]</f>
        <v>0</v>
      </c>
      <c r="AL1016" s="73" cm="1">
        <f t="array" ref="AL1016">_xlfn.XLOOKUP(Contrato[[#This Row],[RCP]],[1]!RCPPAGOS[[#All],[CRP]],[1]!RCPPAGOS[[#All],[Total pagado]],0,0)</f>
        <v>1262766</v>
      </c>
      <c r="AM1016" s="62">
        <f>+Contrato[[#This Row],[Valor Pagado]]/Contrato[[#This Row],[VALOR CONTRATO]]</f>
        <v>1</v>
      </c>
      <c r="AN1016" s="63">
        <f>+Contrato[[#This Row],[VALOR CONTRATO]]-Contrato[[#This Row],[Valor Pagado]]</f>
        <v>0</v>
      </c>
    </row>
    <row r="1017" spans="1:40" ht="37.5" customHeight="1">
      <c r="A1017" s="89"/>
      <c r="B1017" s="76"/>
      <c r="C1017" s="235"/>
      <c r="D1017" s="95"/>
      <c r="E1017" s="147"/>
      <c r="F1017" s="95"/>
      <c r="G1017" s="235"/>
      <c r="H1017" s="89"/>
      <c r="I1017" s="236"/>
      <c r="J1017" s="236"/>
      <c r="K1017" s="89"/>
      <c r="L1017" s="237"/>
      <c r="M1017" s="291"/>
      <c r="N1017" s="408"/>
      <c r="O1017" s="66"/>
      <c r="P1017" s="292" t="e">
        <f>VLOOKUP(Contrato[[#This Row],[SUPERVISOR SUPLENTE ]],[1]SUPERVISORES!$E$1:$F$135,2,FALSE)</f>
        <v>#N/A</v>
      </c>
      <c r="Q1017" s="88"/>
      <c r="R1017" s="296" t="str" cm="1">
        <f t="array" ref="R1017">_xlfn.XLOOKUP(Contrato[[#This Row],[CDP]],[1]!CDP[[#All],[consecutivo]],[1]!CDP[[#All],[fecha_aprobacion]],"",0)</f>
        <v/>
      </c>
      <c r="S1017" s="297">
        <f>SUMIF([1]!CDP[[#All],[consecutivo]],Contrato[[#This Row],[CDP]],[1]!CDP[[#All],[valor_total_rubro]])</f>
        <v>0</v>
      </c>
      <c r="T1017" s="293" cm="1">
        <f t="array" ref="T1017">_xlfn.XLOOKUP(Contrato[[#This Row],[CONTRATO]]&amp;Contrato[[#This Row],[CDP]],[1]!Tabla6[[#All],[CONTRATO-CDP]],[1]!Tabla6[[#All],[CRP]],_xlfn.XLOOKUP(Contrato[[#This Row],[CDP]],[1]RCPPAGOS!F:F,[1]RCPPAGOS!A:A,"",0),0)</f>
        <v>0</v>
      </c>
      <c r="U1017" s="296" t="str">
        <f>+_xlfn.XLOOKUP(Contrato[[#This Row],[RCP]],[1]RCPPAGOS!A:A,[1]RCPPAGOS!B:B,"",0)</f>
        <v/>
      </c>
      <c r="V1017" s="298">
        <f>SUMIF([1]!RCPPAGOS[[#All],[CRP]],Contrato[[#This Row],[RCP]],[1]!RCPPAGOS[[#All],[valor_total]])</f>
        <v>0</v>
      </c>
      <c r="W1017" s="147"/>
      <c r="X1017" s="147"/>
      <c r="Y1017" s="294" t="str">
        <f>+LEFT(_xlfn.XLOOKUP(Contrato[[#This Row],[CONTRATO3DIG]],[1]SECOP_II!AE:AE,[1]SECOP_II!F:F,"",0),10)</f>
        <v/>
      </c>
      <c r="Z1017" s="295" t="str">
        <f>+LEFT(_xlfn.XLOOKUP(Contrato[[#This Row],[CONTRATO3DIG]],[1]SECOP_II!AE:AE,[1]SECOP_II!G:G,"",0),10)</f>
        <v/>
      </c>
      <c r="AA1017" s="396"/>
      <c r="AB1017" s="147"/>
      <c r="AC1017" s="147"/>
      <c r="AD1017" s="89"/>
      <c r="AE1017" s="58" t="str">
        <f>TEXT(LEFT(Contrato[[#This Row],[CONTRATO]],3),"0")</f>
        <v/>
      </c>
      <c r="AF1017" s="58" t="str">
        <f>IF(LEN(Contrato[[#This Row],[Contrato2]])=3,Contrato[[#This Row],[Contrato2]],TEXT(Contrato[[#This Row],[Contrato2]],"000"))</f>
        <v/>
      </c>
      <c r="AG1017" s="59" t="str">
        <f ca="1">IFERROR(_xlfn.DAYS(Contrato[[#This Row],[Fecha Proyectada liquidació]],TODAY())/30,"")</f>
        <v/>
      </c>
      <c r="AH1017" s="60" t="e">
        <f>+Contrato[[#This Row],[FECHA TERMINACIÓN ]]+120</f>
        <v>#VALUE!</v>
      </c>
      <c r="AI1017" s="58" t="e" cm="1">
        <f t="array" ref="AI1017">+Contrato[[#This Row],[Fecha Proyectada liquidació]]-hoy</f>
        <v>#VALUE!</v>
      </c>
      <c r="AJ1017" s="58" cm="1">
        <f t="array" ref="AJ1017">_xlfn.XLOOKUP(Contrato[[#This Row],[CONTRATO]]&amp;Contrato[[#This Row],[CDP]],[1]!Tabla6[[#All],[CONTRATO-CDP]],[1]!Tabla6[[#All],[CRP]],_xlfn.XLOOKUP(Contrato[[#This Row],[CDP]],[1]RCPPAGOS!F:F,[1]RCPPAGOS!A:A,"",0),0)</f>
        <v>0</v>
      </c>
      <c r="AK1017" s="58">
        <f>+Contrato[[#This Row],[Columna1]]-Contrato[[#This Row],[RCP]]</f>
        <v>0</v>
      </c>
      <c r="AL1017" s="73" cm="1">
        <f t="array" ref="AL1017">_xlfn.XLOOKUP(Contrato[[#This Row],[RCP]],[1]!RCPPAGOS[[#All],[CRP]],[1]!RCPPAGOS[[#All],[Total pagado]],0,0)</f>
        <v>0</v>
      </c>
      <c r="AM1017" s="62" t="e">
        <f>+Contrato[[#This Row],[Valor Pagado]]/Contrato[[#This Row],[VALOR CONTRATO]]</f>
        <v>#DIV/0!</v>
      </c>
      <c r="AN1017" s="63">
        <f>+Contrato[[#This Row],[VALOR CONTRATO]]-Contrato[[#This Row],[Valor Pagado]]</f>
        <v>0</v>
      </c>
    </row>
    <row r="1018" spans="1:40" ht="37.5" customHeight="1">
      <c r="A1018" s="89"/>
      <c r="B1018" s="76"/>
      <c r="C1018" s="235"/>
      <c r="D1018" s="95"/>
      <c r="E1018" s="147"/>
      <c r="F1018" s="95"/>
      <c r="G1018" s="235"/>
      <c r="H1018" s="89"/>
      <c r="I1018" s="236"/>
      <c r="J1018" s="236"/>
      <c r="K1018" s="89"/>
      <c r="L1018" s="237"/>
      <c r="M1018" s="291"/>
      <c r="N1018" s="408"/>
      <c r="O1018" s="66"/>
      <c r="P1018" s="292" t="e">
        <f>VLOOKUP(Contrato[[#This Row],[SUPERVISOR SUPLENTE ]],[1]SUPERVISORES!$E$1:$F$135,2,FALSE)</f>
        <v>#N/A</v>
      </c>
      <c r="Q1018" s="88">
        <v>0</v>
      </c>
      <c r="R1018" s="296" t="str" cm="1">
        <f t="array" ref="R1018">_xlfn.XLOOKUP(Contrato[[#This Row],[CDP]],[1]!CDP[[#All],[consecutivo]],[1]!CDP[[#All],[fecha_aprobacion]],"",0)</f>
        <v/>
      </c>
      <c r="S1018" s="297">
        <f>SUMIF([1]!CDP[[#All],[consecutivo]],Contrato[[#This Row],[CDP]],[1]!CDP[[#All],[valor_total_rubro]])</f>
        <v>0</v>
      </c>
      <c r="T1018" s="293" t="str" cm="1">
        <f t="array" ref="T1018">_xlfn.XLOOKUP(Contrato[[#This Row],[CONTRATO]]&amp;Contrato[[#This Row],[CDP]],[1]!Tabla6[[#All],[CONTRATO-CDP]],[1]!Tabla6[[#All],[CRP]],_xlfn.XLOOKUP(Contrato[[#This Row],[CDP]],[1]RCPPAGOS!F:F,[1]RCPPAGOS!A:A,"",0),0)</f>
        <v/>
      </c>
      <c r="U1018" s="296" t="str">
        <f>+_xlfn.XLOOKUP(Contrato[[#This Row],[RCP]],[1]RCPPAGOS!A:A,[1]RCPPAGOS!B:B,"",0)</f>
        <v/>
      </c>
      <c r="V1018" s="298">
        <f>SUMIF([1]!RCPPAGOS[[#All],[CRP]],Contrato[[#This Row],[RCP]],[1]!RCPPAGOS[[#All],[valor_total]])</f>
        <v>0</v>
      </c>
      <c r="W1018" s="147"/>
      <c r="X1018" s="147"/>
      <c r="Y1018" s="294" t="str">
        <f>+LEFT(_xlfn.XLOOKUP(Contrato[[#This Row],[CONTRATO3DIG]],[1]SECOP_II!AE:AE,[1]SECOP_II!F:F,"",0),10)</f>
        <v/>
      </c>
      <c r="Z1018" s="295" t="str">
        <f>+LEFT(_xlfn.XLOOKUP(Contrato[[#This Row],[CONTRATO3DIG]],[1]SECOP_II!AE:AE,[1]SECOP_II!G:G,"",0),10)</f>
        <v/>
      </c>
      <c r="AA1018" s="396"/>
      <c r="AB1018" s="147"/>
      <c r="AC1018" s="147"/>
      <c r="AD1018" s="89"/>
      <c r="AE1018" s="58" t="str">
        <f>TEXT(LEFT(Contrato[[#This Row],[CONTRATO]],3),"0")</f>
        <v/>
      </c>
      <c r="AF1018" s="58" t="str">
        <f>IF(LEN(Contrato[[#This Row],[Contrato2]])=3,Contrato[[#This Row],[Contrato2]],TEXT(Contrato[[#This Row],[Contrato2]],"000"))</f>
        <v/>
      </c>
      <c r="AG1018" s="59" t="str">
        <f ca="1">IFERROR(_xlfn.DAYS(Contrato[[#This Row],[Fecha Proyectada liquidació]],TODAY())/30,"")</f>
        <v/>
      </c>
      <c r="AH1018" s="60" t="e">
        <f>+Contrato[[#This Row],[FECHA TERMINACIÓN ]]+120</f>
        <v>#VALUE!</v>
      </c>
      <c r="AI1018" s="58" t="e" cm="1">
        <f t="array" ref="AI1018">+Contrato[[#This Row],[Fecha Proyectada liquidació]]-hoy</f>
        <v>#VALUE!</v>
      </c>
      <c r="AJ1018" s="58" t="str" cm="1">
        <f t="array" ref="AJ1018">_xlfn.XLOOKUP(Contrato[[#This Row],[CONTRATO]]&amp;Contrato[[#This Row],[CDP]],[1]!Tabla6[[#All],[CONTRATO-CDP]],[1]!Tabla6[[#All],[CRP]],_xlfn.XLOOKUP(Contrato[[#This Row],[CDP]],[1]RCPPAGOS!F:F,[1]RCPPAGOS!A:A,"",0),0)</f>
        <v/>
      </c>
      <c r="AK1018" s="58" t="e">
        <f>+Contrato[[#This Row],[Columna1]]-Contrato[[#This Row],[RCP]]</f>
        <v>#VALUE!</v>
      </c>
      <c r="AL1018" s="61" cm="1">
        <f t="array" ref="AL1018">_xlfn.XLOOKUP(Contrato[[#This Row],[RCP]],[1]!RCPPAGOS[[#All],[CRP]],[1]!RCPPAGOS[[#All],[Total pagado]],0,0)</f>
        <v>0</v>
      </c>
      <c r="AM1018" s="409" t="e">
        <f>+Contrato[[#This Row],[Valor Pagado]]/Contrato[[#This Row],[VALOR CONTRATO]]</f>
        <v>#DIV/0!</v>
      </c>
      <c r="AN1018" s="63">
        <f>+Contrato[[#This Row],[VALOR CONTRATO]]-Contrato[[#This Row],[Valor Pagado]]</f>
        <v>0</v>
      </c>
    </row>
  </sheetData>
  <protectedRanges>
    <protectedRange sqref="G31:J32 C27:C28 C31:C32 C2:C3 G2:J3 G27:J28" name="Rango1"/>
    <protectedRange sqref="C133 C120:C121 C106:C107 C109 C112:C113 C115:C116 C118 C94:C96" name="Rango2_1_2"/>
    <protectedRange sqref="C119" name="Rango2_2_2"/>
    <protectedRange sqref="C123:C125" name="Rango2_1_1_5_1"/>
    <protectedRange sqref="C97" name="Rango2_1_1_5_1_1"/>
    <protectedRange sqref="C99" name="Rango2_1_19"/>
    <protectedRange sqref="C100" name="Rango2_1_20"/>
    <protectedRange sqref="C101" name="Rango2_1_21"/>
    <protectedRange sqref="C102:C103" name="Rango2_1_22"/>
    <protectedRange sqref="C104" name="Rango2_1_4_1"/>
    <protectedRange sqref="C105" name="Rango2_1_23"/>
    <protectedRange sqref="C108" name="Rango2_1_24"/>
    <protectedRange sqref="C111" name="Rango2_1_30"/>
    <protectedRange sqref="C132" name="Rango2_1_1_5_2"/>
    <protectedRange sqref="C134" name="Rango2_1_2_2_1"/>
    <protectedRange sqref="C142:C143 C166:C174 C146:C164" name="Rango2_1_2_1"/>
    <protectedRange sqref="C165" name="Rango2_2_2_1"/>
    <protectedRange sqref="C175:C176" name="Rango2_1_2_2_2"/>
    <protectedRange sqref="C177" name="Rango2_1_2_4"/>
    <protectedRange sqref="C178" name="Rango2_1_2_5"/>
    <protectedRange sqref="C203:C204 C181:C189 C191:C198 C200:C201" name="Rango2_1_2_3"/>
    <protectedRange sqref="C206:C207" name="Rango2_1_1_5_1_2"/>
    <protectedRange sqref="C180" name="Rango2_1_4_3"/>
    <protectedRange sqref="C205" name="Rango2_1_31"/>
    <protectedRange sqref="C231 C240 C250:C256 C211:C215 C221:C228 C242:C247 C219" name="Rango2_1_2_6"/>
    <protectedRange sqref="C257" name="Rango2_1_13_1"/>
    <protectedRange sqref="C258" name="Rango2_1_16_1"/>
    <protectedRange sqref="C259" name="Rango2_1_2_3_1"/>
    <protectedRange sqref="C216:C218" name="Rango2_1_2_1_1"/>
    <protectedRange sqref="C199" name="Rango2_1_2_3_2"/>
    <protectedRange sqref="G133 G99:G103 G120:G121 G112:G113 G115:G118 G96:G97 G93 G106:G110" name="Rango2"/>
    <protectedRange sqref="G114" name="Rango2_18"/>
    <protectedRange sqref="G123" name="Rango2_12"/>
    <protectedRange sqref="G98" name="Rango2_22_1"/>
    <protectedRange sqref="G132" name="Rango2_34"/>
    <protectedRange sqref="G111" name="Rango2_23"/>
    <protectedRange sqref="G104" name="Rango2_22"/>
    <protectedRange sqref="G105" name="Rango2_4_1"/>
    <protectedRange sqref="G151 G178:G179 G146:G149 G166:G173 G142:G143 G153:G157 G162:G164" name="Rango2_3"/>
    <protectedRange sqref="G159" name="Rango2_16"/>
    <protectedRange sqref="G174" name="Rango2_20"/>
    <protectedRange sqref="G150" name="Rango2_4"/>
    <protectedRange sqref="G144" name="Rango2_27"/>
    <protectedRange sqref="G145" name="Rango2_13_1"/>
    <protectedRange sqref="G152" name="Rango2_28"/>
    <protectedRange sqref="G188:G192 G194:G196 G180:G186 G198 G200:G205" name="Rango2_5"/>
    <protectedRange sqref="G193" name="Rango2_9"/>
    <protectedRange sqref="G187 G94:G95 K94:K95 K187" name="Rango2_11"/>
    <protectedRange sqref="G212:G214 G237 G253:G256 G219:G228 G239:G247 G233:G235 G249:G251 G230" name="Rango2_6"/>
    <protectedRange sqref="G231:G232 G229" name="Rango2_3_1"/>
    <protectedRange sqref="G252" name="Rango2_17"/>
    <protectedRange sqref="G257" name="Rango2_10"/>
    <protectedRange sqref="G211" name="Rango2_25"/>
    <protectedRange sqref="G215" name="Rango2_26"/>
    <protectedRange sqref="G216:G218" name="Rango2_4_2"/>
    <protectedRange sqref="G141" name="Rango2_6_4"/>
    <protectedRange sqref="G199" name="Rango2_5_2"/>
    <protectedRange sqref="H120:H121 H133 H96:H104 H106:H118" name="Rango2_1"/>
    <protectedRange sqref="H140" name="Rango2_5_3"/>
    <protectedRange sqref="H123" name="Rango2_12_1"/>
    <protectedRange sqref="H132" name="Rango2_34_1"/>
    <protectedRange sqref="H105" name="Rango2_29"/>
    <protectedRange sqref="H178:H179 H153 H146:H151 H166:H171 H142:H143 H155:H157 H161:H164" name="Rango2_3_2"/>
    <protectedRange sqref="H174" name="Rango2_20_1"/>
    <protectedRange sqref="H144" name="Rango2_27_1"/>
    <protectedRange sqref="H145" name="Rango2_13_1_1"/>
    <protectedRange sqref="H152" name="Rango2_28_1"/>
    <protectedRange sqref="H172:H173" name="Rango2_8"/>
    <protectedRange sqref="H154" name="Rango2_13"/>
    <protectedRange sqref="H198 H194:H196 H188:H192 H180:H186 H200:H205" name="Rango2_5_1"/>
    <protectedRange sqref="H197" name="Rango2_5_1_1"/>
    <protectedRange sqref="H193" name="Rango2_9_1"/>
    <protectedRange sqref="H253:H256 H244:H247 H212:H214 H249:H251 H219:H235 H237:H242" name="Rango2_6_1"/>
    <protectedRange sqref="H252" name="Rango2_17_1"/>
    <protectedRange sqref="H257" name="Rango2_10_1"/>
    <protectedRange sqref="H211" name="Rango2_25_1"/>
    <protectedRange sqref="H215" name="Rango2_26_1"/>
    <protectedRange sqref="H216:H218" name="Rango2_4_2_1"/>
    <protectedRange sqref="H141" name="Rango2_6_4_1"/>
    <protectedRange sqref="H199" name="Rango2_5_2_1"/>
    <protectedRange sqref="H93" name="Rango2_2"/>
    <protectedRange sqref="G334" name="Rango2_14"/>
    <protectedRange sqref="G335" name="Rango2_7_2"/>
    <protectedRange sqref="G341" name="Rango2_11_2"/>
    <protectedRange sqref="G343:G344" name="Rango2_5_5"/>
    <protectedRange sqref="G345" name="Rango2_14_1"/>
    <protectedRange sqref="G347:G348" name="Rango2_15"/>
    <protectedRange sqref="G349" name="Rango2_6_4_2"/>
    <protectedRange sqref="G339" name="Rango2_5_5_1"/>
    <protectedRange sqref="G29:G30 G33:G45" name="Rango1_2"/>
  </protectedRanges>
  <conditionalFormatting sqref="AG27:AG954">
    <cfRule type="colorScale" priority="1">
      <colorScale>
        <cfvo type="num" val="1"/>
        <cfvo type="num" val="2"/>
        <cfvo type="num" val="3"/>
        <color rgb="FFF8696B"/>
        <color rgb="FFFFEB84"/>
        <color rgb="FF63BE7B"/>
      </colorScale>
    </cfRule>
  </conditionalFormatting>
  <dataValidations count="2">
    <dataValidation allowBlank="1" showInputMessage="1" showErrorMessage="1" error="Debe seleccionar un nombre de la lista o ingresarlo igual a como lo ha escrito anteriormente" sqref="Q112 Q114 Q178:Q179 Q183 Q341 Q145:Q146 Q253 Q251 Q255 Q160 Q335 Q343:Q344 Q164:Q165 Q162 Q168 Q235 Q246 Q185 Q96 Q224 Q239 Q116:Q117 Q237 Q226:Q229 Q244 Q346:Q348 Q190 Q143 Q192:Q194 Q249 Q158 Q119 Q197 Q200:Q201 Q222 Q203 Q241:Q242 Q108:Q110 Q205 Q211:Q213 Q154:Q155 Q207 Q98 Q100 Q102:Q103 Q258 Q105 Q140:Q141 Q172:Q173 Q217 Q121:Q122 Q124 Q126 Q128:Q129 Q131:Q133 Q231 Q220 Q148 Q150 Q152 Q188" xr:uid="{6F7C16FA-B1CF-40D2-AC89-8F09904DBD18}"/>
    <dataValidation type="whole" operator="greaterThan" allowBlank="1" showInputMessage="1" showErrorMessage="1" error="Por favor, escriba un número sin comas ni códigos de verificación" sqref="G334 G161 G167 G216 G200 H132 H120:H121 H113 H115:H118 H156:H158 H168 H147 H172 H174 H165:H166 H149:H154 H241:H242 H202:H205 H245:H249 H225 H237 H239 H229:H232 H251:H257 H216:H218 H162:H163 H194:H200 H105:H111" xr:uid="{3D4DA7E3-AC28-4869-82B8-20E569407FC6}">
      <formula1>1</formula1>
    </dataValidation>
  </dataValidations>
  <hyperlinks>
    <hyperlink ref="AC67" r:id="rId1" xr:uid="{C57B60A5-8CA7-48CC-95F2-EF095EE0E853}"/>
    <hyperlink ref="AC99" r:id="rId2" xr:uid="{6E693BDB-FEC5-453B-9BD5-6A0155741014}"/>
    <hyperlink ref="AC100" r:id="rId3" xr:uid="{74B7A2D3-E7FE-4363-897C-28E3698A072C}"/>
    <hyperlink ref="AC144:AC171" r:id="rId4" display="_x000a_202301000763" xr:uid="{0A671DD4-387E-43F3-8CF2-D678D97152C9}"/>
    <hyperlink ref="AC135" r:id="rId5" xr:uid="{8BEB42B0-F9F8-46B4-905E-B3AE043BC435}"/>
    <hyperlink ref="AC134" r:id="rId6" xr:uid="{6FC54C8D-E1B2-468A-84BE-5731C81B798F}"/>
    <hyperlink ref="AC133" r:id="rId7" xr:uid="{0220B18E-F59F-42DF-825D-9485D50AA330}"/>
    <hyperlink ref="AC132" r:id="rId8" xr:uid="{847A28BC-0E87-4526-82BE-0EDC0401641C}"/>
    <hyperlink ref="AC131" r:id="rId9" xr:uid="{BF007991-895E-47A2-A99D-E810439F0900}"/>
    <hyperlink ref="AC130" r:id="rId10" xr:uid="{B7645614-0CE2-4BC5-8041-17EAA222E230}"/>
    <hyperlink ref="AC129" r:id="rId11" xr:uid="{F9C49121-6447-4E49-8CA2-3A0ECC727450}"/>
    <hyperlink ref="AC250" r:id="rId12" xr:uid="{1A8F85D6-827B-4479-8435-EBBA91E3248F}"/>
    <hyperlink ref="AC396" r:id="rId13" xr:uid="{0D7639D9-7A27-48B9-AE0F-AEF8C52419FA}"/>
    <hyperlink ref="AA654" r:id="rId14" xr:uid="{88B9D9EB-C34C-4EDC-A7A6-F61364B300F8}"/>
    <hyperlink ref="AA412" r:id="rId15" xr:uid="{CFBF7D61-08CB-487D-8627-83EE1E7B7C92}"/>
    <hyperlink ref="AA415" r:id="rId16" xr:uid="{B7018343-662B-43CD-88D6-97E9F6B99E13}"/>
    <hyperlink ref="AA838" r:id="rId17" xr:uid="{AF0D7BC6-E037-4707-A3B2-DF71CDCD9BA7}"/>
    <hyperlink ref="AA839" r:id="rId18" xr:uid="{2B544314-FB67-4363-9CEC-EEA4E6FFA2F7}"/>
    <hyperlink ref="AA900" r:id="rId19" xr:uid="{F5875A09-5B74-4916-86A1-8BD2D3490B6C}"/>
    <hyperlink ref="AA876" r:id="rId20" xr:uid="{1A0E3EA8-4FB1-4721-B0B5-92BD8B8402DF}"/>
    <hyperlink ref="AA117" r:id="rId21" xr:uid="{1EFD8F11-68CE-4FCF-9A94-84F39C519E81}"/>
    <hyperlink ref="AA187" r:id="rId22" xr:uid="{773378F1-D31B-4992-8648-7F4DCBD26F2C}"/>
    <hyperlink ref="AA961" r:id="rId23" xr:uid="{534B60EF-3526-4E1B-9287-5EB2CBF22296}"/>
    <hyperlink ref="AA995" r:id="rId24" xr:uid="{50B781BF-03E7-432E-B6A5-CE7D4B8C681B}"/>
    <hyperlink ref="AA443" r:id="rId25" xr:uid="{857A7743-C174-49B1-8FCC-24D7F58DFFD8}"/>
    <hyperlink ref="AA823" r:id="rId26" xr:uid="{B78E75C5-E8F3-4493-B204-0FF2776E0B1C}"/>
  </hyperlinks>
  <pageMargins left="0.7" right="0.7" top="0.75" bottom="0.75" header="0.3" footer="0.3"/>
  <pageSetup orientation="portrait" r:id="rId27"/>
  <legacyDrawing r:id="rId28"/>
  <tableParts count="1">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vt:lpstr>
      <vt:lpstr>contratos!OLE_LINK1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Gaviria Cano</dc:creator>
  <cp:lastModifiedBy>Luisa Fernanda Gaviria Cano</cp:lastModifiedBy>
  <dcterms:created xsi:type="dcterms:W3CDTF">2025-02-24T20:00:10Z</dcterms:created>
  <dcterms:modified xsi:type="dcterms:W3CDTF">2025-02-24T20:01:22Z</dcterms:modified>
</cp:coreProperties>
</file>